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"/>
    </mc:Choice>
  </mc:AlternateContent>
  <xr:revisionPtr revIDLastSave="0" documentId="13_ncr:1_{B5D7F3F4-7D6E-494E-8F5D-87556FC4A096}" xr6:coauthVersionLast="47" xr6:coauthVersionMax="47" xr10:uidLastSave="{00000000-0000-0000-0000-000000000000}"/>
  <bookViews>
    <workbookView xWindow="-120" yWindow="-120" windowWidth="20730" windowHeight="11160" tabRatio="889" firstSheet="4" activeTab="10" xr2:uid="{6054313A-0119-4C57-82E1-7B0A7536E1B8}"/>
  </bookViews>
  <sheets>
    <sheet name="Coverpage" sheetId="41" r:id="rId1"/>
    <sheet name="Audit Trail Information" sheetId="42" r:id="rId2"/>
    <sheet name=" Capacity by Company" sheetId="9" r:id="rId3"/>
    <sheet name=" Capacity by Location" sheetId="35" r:id="rId4"/>
    <sheet name="Production by Company" sheetId="38" r:id="rId5"/>
    <sheet name="Operating Efficiency." sheetId="48" r:id="rId6"/>
    <sheet name="Demand ByType" sheetId="47" r:id="rId7"/>
    <sheet name="Demand By Grade" sheetId="46" r:id="rId8"/>
    <sheet name="Demand by Sales Channel" sheetId="24" r:id="rId9"/>
    <sheet name="Operating Efficiency" sheetId="17" state="hidden" r:id="rId10"/>
    <sheet name="Demand by Application" sheetId="2" r:id="rId11"/>
    <sheet name="Demand By Region" sheetId="3" r:id="rId12"/>
    <sheet name=" Demand-Supply Gap" sheetId="1" r:id="rId13"/>
    <sheet name="Foreign Trade" sheetId="34" r:id="rId14"/>
    <sheet name="Foreign Trade 2" sheetId="49" r:id="rId15"/>
    <sheet name="Important Links" sheetId="39" r:id="rId16"/>
    <sheet name="Company Share" sheetId="4" r:id="rId17"/>
    <sheet name="Product Overview" sheetId="40" r:id="rId18"/>
    <sheet name="About Us &amp; Disclaimer" sheetId="44" r:id="rId19"/>
    <sheet name="Sheet1" sheetId="45" r:id="rId20"/>
  </sheets>
  <definedNames>
    <definedName name="_xlnm._FilterDatabase" localSheetId="2" hidden="1">' Capacity by Company'!$A$1:$XFC$97</definedName>
    <definedName name="_xlnm._FilterDatabase" localSheetId="3" hidden="1">' Capacity by Location'!$A$1:$V$105</definedName>
    <definedName name="_xlnm._FilterDatabase" localSheetId="12" hidden="1">' Demand-Supply Gap'!$A$1:$U$298</definedName>
    <definedName name="_xlnm._FilterDatabase" localSheetId="16" hidden="1">'Company Share'!$A$2:$H$2</definedName>
    <definedName name="_xlnm._FilterDatabase" localSheetId="10" hidden="1">'Demand by Application'!$A$1:$AK$182</definedName>
    <definedName name="_xlnm._FilterDatabase" localSheetId="7" hidden="1">'Demand By Grade'!$A$1:$AK$134</definedName>
    <definedName name="_xlnm._FilterDatabase" localSheetId="11" hidden="1">'Demand By Region'!$A$1:$AJ$39</definedName>
    <definedName name="_xlnm._FilterDatabase" localSheetId="8" hidden="1">'Demand by Sales Channel'!$A$1:$R$100</definedName>
    <definedName name="_xlnm._FilterDatabase" localSheetId="6" hidden="1">'Demand ByType'!$A$1:$AM$106</definedName>
    <definedName name="_xlnm._FilterDatabase" localSheetId="5" hidden="1">'Operating Efficiency.'!$A$1:$S$98</definedName>
    <definedName name="_xlnm._FilterDatabase" localSheetId="4" hidden="1">'Production by Company'!$A$1:$S$97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6" i="2" l="1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W203" i="2"/>
  <c r="X203" i="2"/>
  <c r="Y203" i="2"/>
  <c r="Z203" i="2"/>
  <c r="AA203" i="2"/>
  <c r="AB203" i="2"/>
  <c r="AC203" i="2"/>
  <c r="AD203" i="2"/>
  <c r="AE203" i="2"/>
  <c r="AF203" i="2"/>
  <c r="AG203" i="2"/>
  <c r="AK203" i="2"/>
  <c r="AJ203" i="2"/>
  <c r="AI203" i="2"/>
  <c r="AH203" i="2"/>
  <c r="V203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D156" i="2"/>
  <c r="AK161" i="2"/>
  <c r="S161" i="2" s="1"/>
  <c r="AJ161" i="2"/>
  <c r="R161" i="2" s="1"/>
  <c r="AI161" i="2"/>
  <c r="Q161" i="2" s="1"/>
  <c r="AH161" i="2"/>
  <c r="P161" i="2" s="1"/>
  <c r="AG161" i="2"/>
  <c r="O161" i="2" s="1"/>
  <c r="AF161" i="2"/>
  <c r="N161" i="2" s="1"/>
  <c r="AE161" i="2"/>
  <c r="M161" i="2" s="1"/>
  <c r="AD161" i="2"/>
  <c r="L161" i="2" s="1"/>
  <c r="AC161" i="2"/>
  <c r="K161" i="2" s="1"/>
  <c r="AB161" i="2"/>
  <c r="J161" i="2" s="1"/>
  <c r="AA161" i="2"/>
  <c r="I161" i="2" s="1"/>
  <c r="Z161" i="2"/>
  <c r="H161" i="2" s="1"/>
  <c r="Y161" i="2"/>
  <c r="G161" i="2" s="1"/>
  <c r="X161" i="2"/>
  <c r="F161" i="2" s="1"/>
  <c r="W161" i="2"/>
  <c r="E161" i="2" s="1"/>
  <c r="V161" i="2"/>
  <c r="D161" i="2" s="1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V147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B3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V14" i="2"/>
  <c r="R162" i="2" l="1"/>
  <c r="Q162" i="2"/>
  <c r="M162" i="2"/>
  <c r="I162" i="2"/>
  <c r="E162" i="2"/>
  <c r="P162" i="2"/>
  <c r="L162" i="2"/>
  <c r="H162" i="2"/>
  <c r="S162" i="2"/>
  <c r="O162" i="2"/>
  <c r="K162" i="2"/>
  <c r="G162" i="2"/>
  <c r="N162" i="2"/>
  <c r="J162" i="2"/>
  <c r="F162" i="2"/>
  <c r="D162" i="2"/>
  <c r="W7" i="2" l="1"/>
  <c r="X7" i="2"/>
  <c r="Y7" i="2"/>
  <c r="Z7" i="2"/>
  <c r="AA7" i="2"/>
  <c r="AC7" i="2"/>
  <c r="AD7" i="2"/>
  <c r="AE7" i="2"/>
  <c r="AF7" i="2"/>
  <c r="AG7" i="2"/>
  <c r="AH7" i="2"/>
  <c r="AI7" i="2"/>
  <c r="AJ7" i="2"/>
  <c r="AK7" i="2"/>
  <c r="AB7" i="2"/>
  <c r="V7" i="2"/>
  <c r="D328" i="1" l="1"/>
  <c r="P315" i="1"/>
  <c r="L315" i="1"/>
  <c r="H317" i="1"/>
  <c r="D315" i="1"/>
  <c r="I275" i="1"/>
  <c r="H275" i="1"/>
  <c r="G275" i="1"/>
  <c r="F275" i="1"/>
  <c r="E275" i="1"/>
  <c r="D275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D329" i="1"/>
  <c r="D330" i="1"/>
  <c r="D331" i="1"/>
  <c r="D33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E314" i="1"/>
  <c r="F314" i="1"/>
  <c r="G314" i="1"/>
  <c r="I314" i="1"/>
  <c r="J314" i="1"/>
  <c r="K314" i="1"/>
  <c r="M314" i="1"/>
  <c r="N314" i="1"/>
  <c r="O314" i="1"/>
  <c r="Q314" i="1"/>
  <c r="R314" i="1"/>
  <c r="S314" i="1"/>
  <c r="E315" i="1"/>
  <c r="F315" i="1"/>
  <c r="G315" i="1"/>
  <c r="I315" i="1"/>
  <c r="J315" i="1"/>
  <c r="K315" i="1"/>
  <c r="M315" i="1"/>
  <c r="N315" i="1"/>
  <c r="O315" i="1"/>
  <c r="Q315" i="1"/>
  <c r="R315" i="1"/>
  <c r="S315" i="1"/>
  <c r="E316" i="1"/>
  <c r="F316" i="1"/>
  <c r="G316" i="1"/>
  <c r="I316" i="1"/>
  <c r="J316" i="1"/>
  <c r="K316" i="1"/>
  <c r="M316" i="1"/>
  <c r="N316" i="1"/>
  <c r="O316" i="1"/>
  <c r="Q316" i="1"/>
  <c r="R316" i="1"/>
  <c r="S316" i="1"/>
  <c r="E317" i="1"/>
  <c r="F317" i="1"/>
  <c r="G317" i="1"/>
  <c r="I317" i="1"/>
  <c r="D313" i="1"/>
  <c r="I167" i="1"/>
  <c r="H167" i="1"/>
  <c r="G167" i="1"/>
  <c r="F167" i="1"/>
  <c r="E167" i="1"/>
  <c r="D167" i="1"/>
  <c r="I239" i="1"/>
  <c r="H239" i="1"/>
  <c r="G239" i="1"/>
  <c r="F239" i="1"/>
  <c r="E239" i="1"/>
  <c r="M295" i="1"/>
  <c r="Q295" i="1"/>
  <c r="J295" i="1"/>
  <c r="K295" i="1"/>
  <c r="L295" i="1"/>
  <c r="N295" i="1"/>
  <c r="O295" i="1"/>
  <c r="P295" i="1"/>
  <c r="R295" i="1"/>
  <c r="S295" i="1"/>
  <c r="AA7" i="47"/>
  <c r="E81" i="38"/>
  <c r="F81" i="38"/>
  <c r="G81" i="38"/>
  <c r="H81" i="38"/>
  <c r="H192" i="1" s="1"/>
  <c r="I81" i="38"/>
  <c r="J81" i="38"/>
  <c r="K81" i="38"/>
  <c r="L81" i="38"/>
  <c r="L192" i="1" s="1"/>
  <c r="M81" i="38"/>
  <c r="N81" i="38"/>
  <c r="O81" i="38"/>
  <c r="P81" i="38"/>
  <c r="P192" i="1" s="1"/>
  <c r="Q81" i="38"/>
  <c r="R81" i="38"/>
  <c r="S81" i="38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E192" i="1"/>
  <c r="F192" i="1"/>
  <c r="G192" i="1"/>
  <c r="I192" i="1"/>
  <c r="J192" i="1"/>
  <c r="K192" i="1"/>
  <c r="M192" i="1"/>
  <c r="N192" i="1"/>
  <c r="O192" i="1"/>
  <c r="Q192" i="1"/>
  <c r="R192" i="1"/>
  <c r="S192" i="1"/>
  <c r="D81" i="38"/>
  <c r="D316" i="1" l="1"/>
  <c r="P314" i="1"/>
  <c r="L314" i="1"/>
  <c r="H314" i="1"/>
  <c r="H315" i="1"/>
  <c r="D314" i="1"/>
  <c r="P316" i="1"/>
  <c r="L316" i="1"/>
  <c r="H316" i="1"/>
  <c r="D317" i="1"/>
  <c r="J317" i="1"/>
  <c r="K317" i="1" l="1"/>
  <c r="L317" i="1" l="1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E8" i="35"/>
  <c r="E86" i="1"/>
  <c r="F86" i="1"/>
  <c r="G86" i="1"/>
  <c r="H86" i="1"/>
  <c r="I86" i="1"/>
  <c r="E87" i="1"/>
  <c r="F87" i="1"/>
  <c r="G87" i="1"/>
  <c r="H87" i="1"/>
  <c r="I87" i="1"/>
  <c r="G13" i="49"/>
  <c r="F13" i="49"/>
  <c r="E13" i="49"/>
  <c r="D13" i="49"/>
  <c r="C13" i="49"/>
  <c r="B13" i="49"/>
  <c r="C28" i="49"/>
  <c r="D28" i="49"/>
  <c r="E28" i="49"/>
  <c r="F28" i="49"/>
  <c r="G28" i="49"/>
  <c r="B28" i="49"/>
  <c r="M317" i="1" l="1"/>
  <c r="V78" i="47"/>
  <c r="AI55" i="47"/>
  <c r="AI56" i="47" s="1"/>
  <c r="AH55" i="47"/>
  <c r="AH56" i="47" s="1"/>
  <c r="AE55" i="47"/>
  <c r="AE56" i="47" s="1"/>
  <c r="AD55" i="47"/>
  <c r="AD56" i="47" s="1"/>
  <c r="AA55" i="47"/>
  <c r="AA56" i="47" s="1"/>
  <c r="Z55" i="47"/>
  <c r="Z56" i="47" s="1"/>
  <c r="W55" i="47"/>
  <c r="W56" i="47" s="1"/>
  <c r="V55" i="47"/>
  <c r="V56" i="47" s="1"/>
  <c r="AH52" i="47"/>
  <c r="AH53" i="47" s="1"/>
  <c r="AD52" i="47"/>
  <c r="AD53" i="47" s="1"/>
  <c r="Z52" i="47"/>
  <c r="Z53" i="47" s="1"/>
  <c r="V52" i="47"/>
  <c r="V53" i="47" s="1"/>
  <c r="AH49" i="47"/>
  <c r="AH50" i="47" s="1"/>
  <c r="AD49" i="47"/>
  <c r="AD50" i="47" s="1"/>
  <c r="Z49" i="47"/>
  <c r="Z50" i="47" s="1"/>
  <c r="V49" i="47"/>
  <c r="V50" i="47" s="1"/>
  <c r="AH46" i="47"/>
  <c r="AH47" i="47" s="1"/>
  <c r="AD46" i="47"/>
  <c r="AD47" i="47" s="1"/>
  <c r="Z46" i="47"/>
  <c r="Z47" i="47" s="1"/>
  <c r="V46" i="47"/>
  <c r="V47" i="47" s="1"/>
  <c r="AH40" i="47"/>
  <c r="AH41" i="47" s="1"/>
  <c r="AD40" i="47"/>
  <c r="AD41" i="47" s="1"/>
  <c r="Z40" i="47"/>
  <c r="Z41" i="47" s="1"/>
  <c r="V40" i="47"/>
  <c r="V41" i="47" s="1"/>
  <c r="AI37" i="47"/>
  <c r="AI38" i="47" s="1"/>
  <c r="AH37" i="47"/>
  <c r="AH38" i="47" s="1"/>
  <c r="AE37" i="47"/>
  <c r="AE38" i="47" s="1"/>
  <c r="AD37" i="47"/>
  <c r="AD38" i="47" s="1"/>
  <c r="AA37" i="47"/>
  <c r="AA38" i="47" s="1"/>
  <c r="Z37" i="47"/>
  <c r="Z38" i="47" s="1"/>
  <c r="W37" i="47"/>
  <c r="W38" i="47" s="1"/>
  <c r="V37" i="47"/>
  <c r="V38" i="47" s="1"/>
  <c r="AH34" i="47"/>
  <c r="AH35" i="47" s="1"/>
  <c r="AD34" i="47"/>
  <c r="AD35" i="47" s="1"/>
  <c r="Z34" i="47"/>
  <c r="Z35" i="47" s="1"/>
  <c r="V34" i="47"/>
  <c r="V35" i="47" s="1"/>
  <c r="W124" i="46"/>
  <c r="X124" i="46"/>
  <c r="Y124" i="46"/>
  <c r="Z124" i="46"/>
  <c r="AA124" i="46"/>
  <c r="AB124" i="46"/>
  <c r="AC124" i="46"/>
  <c r="AD124" i="46"/>
  <c r="AE124" i="46"/>
  <c r="AF124" i="46"/>
  <c r="AG124" i="46"/>
  <c r="AH124" i="46"/>
  <c r="AI124" i="46"/>
  <c r="AJ124" i="46"/>
  <c r="AK124" i="46"/>
  <c r="V124" i="46"/>
  <c r="AK97" i="47"/>
  <c r="AK98" i="47" s="1"/>
  <c r="AJ97" i="47"/>
  <c r="AJ98" i="47" s="1"/>
  <c r="AI97" i="47"/>
  <c r="AI98" i="47" s="1"/>
  <c r="AH97" i="47"/>
  <c r="AH98" i="47" s="1"/>
  <c r="AG97" i="47"/>
  <c r="AG98" i="47" s="1"/>
  <c r="AF97" i="47"/>
  <c r="AF98" i="47" s="1"/>
  <c r="AE97" i="47"/>
  <c r="AE98" i="47" s="1"/>
  <c r="AD97" i="47"/>
  <c r="AD98" i="47" s="1"/>
  <c r="AC97" i="47"/>
  <c r="AC98" i="47" s="1"/>
  <c r="AB97" i="47"/>
  <c r="AB98" i="47" s="1"/>
  <c r="AA97" i="47"/>
  <c r="AA98" i="47" s="1"/>
  <c r="Z97" i="47"/>
  <c r="Z98" i="47" s="1"/>
  <c r="Y97" i="47"/>
  <c r="Y98" i="47" s="1"/>
  <c r="X97" i="47"/>
  <c r="X98" i="47" s="1"/>
  <c r="W97" i="47"/>
  <c r="W98" i="47" s="1"/>
  <c r="V97" i="47"/>
  <c r="V98" i="47" s="1"/>
  <c r="AK94" i="47"/>
  <c r="AK95" i="47" s="1"/>
  <c r="AJ94" i="47"/>
  <c r="AJ95" i="47" s="1"/>
  <c r="AI94" i="47"/>
  <c r="AI95" i="47" s="1"/>
  <c r="AH94" i="47"/>
  <c r="AH95" i="47" s="1"/>
  <c r="AG94" i="47"/>
  <c r="AG95" i="47" s="1"/>
  <c r="AF94" i="47"/>
  <c r="AF95" i="47" s="1"/>
  <c r="AE94" i="47"/>
  <c r="AE95" i="47" s="1"/>
  <c r="AD94" i="47"/>
  <c r="AD95" i="47" s="1"/>
  <c r="AC94" i="47"/>
  <c r="AC95" i="47" s="1"/>
  <c r="AB94" i="47"/>
  <c r="AB95" i="47" s="1"/>
  <c r="AA94" i="47"/>
  <c r="AA95" i="47" s="1"/>
  <c r="Z94" i="47"/>
  <c r="Z95" i="47" s="1"/>
  <c r="Y94" i="47"/>
  <c r="Y95" i="47" s="1"/>
  <c r="X94" i="47"/>
  <c r="X95" i="47" s="1"/>
  <c r="W94" i="47"/>
  <c r="W95" i="47" s="1"/>
  <c r="V94" i="47"/>
  <c r="V95" i="47" s="1"/>
  <c r="AK91" i="47"/>
  <c r="AK92" i="47" s="1"/>
  <c r="AJ91" i="47"/>
  <c r="AJ92" i="47" s="1"/>
  <c r="AI91" i="47"/>
  <c r="AI92" i="47" s="1"/>
  <c r="AH91" i="47"/>
  <c r="AH92" i="47" s="1"/>
  <c r="AG91" i="47"/>
  <c r="AG92" i="47" s="1"/>
  <c r="AF91" i="47"/>
  <c r="AF92" i="47" s="1"/>
  <c r="AE91" i="47"/>
  <c r="AE92" i="47" s="1"/>
  <c r="AD91" i="47"/>
  <c r="AD92" i="47" s="1"/>
  <c r="AC91" i="47"/>
  <c r="AC92" i="47" s="1"/>
  <c r="AB91" i="47"/>
  <c r="AB92" i="47" s="1"/>
  <c r="AA91" i="47"/>
  <c r="AA92" i="47" s="1"/>
  <c r="Z91" i="47"/>
  <c r="Z92" i="47" s="1"/>
  <c r="Y91" i="47"/>
  <c r="Y92" i="47" s="1"/>
  <c r="X91" i="47"/>
  <c r="X92" i="47" s="1"/>
  <c r="W91" i="47"/>
  <c r="W92" i="47" s="1"/>
  <c r="V91" i="47"/>
  <c r="V92" i="47" s="1"/>
  <c r="AK84" i="47"/>
  <c r="AK85" i="47" s="1"/>
  <c r="AJ84" i="47"/>
  <c r="AJ85" i="47" s="1"/>
  <c r="AI84" i="47"/>
  <c r="AI85" i="47" s="1"/>
  <c r="AH84" i="47"/>
  <c r="AH85" i="47" s="1"/>
  <c r="AG84" i="47"/>
  <c r="AG85" i="47" s="1"/>
  <c r="AF84" i="47"/>
  <c r="AF85" i="47" s="1"/>
  <c r="AE84" i="47"/>
  <c r="AE85" i="47" s="1"/>
  <c r="AD84" i="47"/>
  <c r="AD85" i="47" s="1"/>
  <c r="AC84" i="47"/>
  <c r="AC85" i="47" s="1"/>
  <c r="AB84" i="47"/>
  <c r="AB85" i="47" s="1"/>
  <c r="AA84" i="47"/>
  <c r="AA85" i="47" s="1"/>
  <c r="Z84" i="47"/>
  <c r="Z85" i="47" s="1"/>
  <c r="Y84" i="47"/>
  <c r="Y85" i="47" s="1"/>
  <c r="X84" i="47"/>
  <c r="X85" i="47" s="1"/>
  <c r="W84" i="47"/>
  <c r="W85" i="47" s="1"/>
  <c r="V84" i="47"/>
  <c r="V85" i="47" s="1"/>
  <c r="AK81" i="47"/>
  <c r="AK82" i="47" s="1"/>
  <c r="AJ81" i="47"/>
  <c r="AJ82" i="47" s="1"/>
  <c r="AI81" i="47"/>
  <c r="AI82" i="47" s="1"/>
  <c r="AH81" i="47"/>
  <c r="AH82" i="47" s="1"/>
  <c r="AG81" i="47"/>
  <c r="AG82" i="47" s="1"/>
  <c r="AF81" i="47"/>
  <c r="AF82" i="47" s="1"/>
  <c r="AE81" i="47"/>
  <c r="AE82" i="47" s="1"/>
  <c r="AD81" i="47"/>
  <c r="AD82" i="47" s="1"/>
  <c r="AC81" i="47"/>
  <c r="AC82" i="47" s="1"/>
  <c r="AB81" i="47"/>
  <c r="AB82" i="47" s="1"/>
  <c r="AA81" i="47"/>
  <c r="AA82" i="47" s="1"/>
  <c r="Z81" i="47"/>
  <c r="Z82" i="47" s="1"/>
  <c r="Y81" i="47"/>
  <c r="Y82" i="47" s="1"/>
  <c r="X81" i="47"/>
  <c r="X82" i="47" s="1"/>
  <c r="W81" i="47"/>
  <c r="W82" i="47" s="1"/>
  <c r="V81" i="47"/>
  <c r="V82" i="47" s="1"/>
  <c r="AK78" i="47"/>
  <c r="AK79" i="47" s="1"/>
  <c r="AJ78" i="47"/>
  <c r="AJ79" i="47" s="1"/>
  <c r="AI78" i="47"/>
  <c r="AI79" i="47" s="1"/>
  <c r="AH78" i="47"/>
  <c r="AH79" i="47" s="1"/>
  <c r="AG78" i="47"/>
  <c r="AG79" i="47" s="1"/>
  <c r="AF78" i="47"/>
  <c r="AF79" i="47" s="1"/>
  <c r="AE78" i="47"/>
  <c r="AE79" i="47" s="1"/>
  <c r="AD78" i="47"/>
  <c r="AD79" i="47" s="1"/>
  <c r="AC78" i="47"/>
  <c r="AC79" i="47" s="1"/>
  <c r="AB78" i="47"/>
  <c r="AB79" i="47" s="1"/>
  <c r="AA78" i="47"/>
  <c r="AA79" i="47" s="1"/>
  <c r="Z78" i="47"/>
  <c r="Z79" i="47" s="1"/>
  <c r="Y78" i="47"/>
  <c r="Y79" i="47" s="1"/>
  <c r="X78" i="47"/>
  <c r="X79" i="47" s="1"/>
  <c r="W78" i="47"/>
  <c r="W79" i="47" s="1"/>
  <c r="V79" i="47"/>
  <c r="AK71" i="47"/>
  <c r="AK72" i="47" s="1"/>
  <c r="AJ71" i="47"/>
  <c r="AJ72" i="47" s="1"/>
  <c r="AI71" i="47"/>
  <c r="AI72" i="47" s="1"/>
  <c r="AH71" i="47"/>
  <c r="AH72" i="47" s="1"/>
  <c r="AG71" i="47"/>
  <c r="AG72" i="47" s="1"/>
  <c r="AF71" i="47"/>
  <c r="AF72" i="47" s="1"/>
  <c r="AE71" i="47"/>
  <c r="AE72" i="47" s="1"/>
  <c r="AD71" i="47"/>
  <c r="AD72" i="47" s="1"/>
  <c r="AC71" i="47"/>
  <c r="AC72" i="47" s="1"/>
  <c r="AB71" i="47"/>
  <c r="AB72" i="47" s="1"/>
  <c r="AA71" i="47"/>
  <c r="AA72" i="47" s="1"/>
  <c r="Z71" i="47"/>
  <c r="Z72" i="47" s="1"/>
  <c r="Y71" i="47"/>
  <c r="Y72" i="47" s="1"/>
  <c r="X71" i="47"/>
  <c r="X72" i="47" s="1"/>
  <c r="W71" i="47"/>
  <c r="W72" i="47" s="1"/>
  <c r="V71" i="47"/>
  <c r="V72" i="47" s="1"/>
  <c r="AK68" i="47"/>
  <c r="AK69" i="47" s="1"/>
  <c r="AJ68" i="47"/>
  <c r="AJ69" i="47" s="1"/>
  <c r="AI68" i="47"/>
  <c r="AI69" i="47" s="1"/>
  <c r="AH68" i="47"/>
  <c r="AH69" i="47" s="1"/>
  <c r="AG68" i="47"/>
  <c r="AG69" i="47" s="1"/>
  <c r="AF68" i="47"/>
  <c r="AF69" i="47" s="1"/>
  <c r="AE68" i="47"/>
  <c r="AE69" i="47" s="1"/>
  <c r="AD68" i="47"/>
  <c r="AD69" i="47" s="1"/>
  <c r="AC68" i="47"/>
  <c r="AC69" i="47" s="1"/>
  <c r="AB68" i="47"/>
  <c r="AB69" i="47" s="1"/>
  <c r="AA68" i="47"/>
  <c r="AA69" i="47" s="1"/>
  <c r="Z68" i="47"/>
  <c r="Z69" i="47" s="1"/>
  <c r="Y68" i="47"/>
  <c r="Y69" i="47" s="1"/>
  <c r="X68" i="47"/>
  <c r="X69" i="47" s="1"/>
  <c r="W68" i="47"/>
  <c r="W69" i="47" s="1"/>
  <c r="V68" i="47"/>
  <c r="V69" i="47" s="1"/>
  <c r="AK65" i="47"/>
  <c r="AK66" i="47" s="1"/>
  <c r="AJ65" i="47"/>
  <c r="AJ66" i="47" s="1"/>
  <c r="AI65" i="47"/>
  <c r="AI66" i="47" s="1"/>
  <c r="AH65" i="47"/>
  <c r="AH66" i="47" s="1"/>
  <c r="AG65" i="47"/>
  <c r="AG66" i="47" s="1"/>
  <c r="AF65" i="47"/>
  <c r="AF66" i="47" s="1"/>
  <c r="AE65" i="47"/>
  <c r="AE66" i="47" s="1"/>
  <c r="AD65" i="47"/>
  <c r="AD66" i="47" s="1"/>
  <c r="AC65" i="47"/>
  <c r="AC66" i="47" s="1"/>
  <c r="AB65" i="47"/>
  <c r="AB66" i="47" s="1"/>
  <c r="AA65" i="47"/>
  <c r="AA66" i="47" s="1"/>
  <c r="Z65" i="47"/>
  <c r="Z66" i="47" s="1"/>
  <c r="Y65" i="47"/>
  <c r="Y66" i="47" s="1"/>
  <c r="X65" i="47"/>
  <c r="X66" i="47" s="1"/>
  <c r="W65" i="47"/>
  <c r="W66" i="47" s="1"/>
  <c r="V65" i="47"/>
  <c r="V66" i="47" s="1"/>
  <c r="AK58" i="47"/>
  <c r="AK59" i="47" s="1"/>
  <c r="AJ58" i="47"/>
  <c r="AJ59" i="47" s="1"/>
  <c r="AI58" i="47"/>
  <c r="AI59" i="47" s="1"/>
  <c r="AH58" i="47"/>
  <c r="AH59" i="47" s="1"/>
  <c r="AG58" i="47"/>
  <c r="AG59" i="47" s="1"/>
  <c r="AF58" i="47"/>
  <c r="AF59" i="47" s="1"/>
  <c r="AE58" i="47"/>
  <c r="AE59" i="47" s="1"/>
  <c r="AD58" i="47"/>
  <c r="AD59" i="47" s="1"/>
  <c r="AC58" i="47"/>
  <c r="AC59" i="47" s="1"/>
  <c r="AB58" i="47"/>
  <c r="AB59" i="47" s="1"/>
  <c r="AA58" i="47"/>
  <c r="AA59" i="47" s="1"/>
  <c r="Z58" i="47"/>
  <c r="Z59" i="47" s="1"/>
  <c r="Y58" i="47"/>
  <c r="Y59" i="47" s="1"/>
  <c r="X58" i="47"/>
  <c r="X59" i="47" s="1"/>
  <c r="W58" i="47"/>
  <c r="W59" i="47" s="1"/>
  <c r="V58" i="47"/>
  <c r="V59" i="47" s="1"/>
  <c r="AK55" i="47"/>
  <c r="AK56" i="47" s="1"/>
  <c r="AJ55" i="47"/>
  <c r="AJ56" i="47" s="1"/>
  <c r="AG55" i="47"/>
  <c r="AG56" i="47" s="1"/>
  <c r="AF55" i="47"/>
  <c r="AF56" i="47" s="1"/>
  <c r="AC55" i="47"/>
  <c r="AC56" i="47" s="1"/>
  <c r="AB55" i="47"/>
  <c r="AB56" i="47" s="1"/>
  <c r="Y55" i="47"/>
  <c r="Y56" i="47" s="1"/>
  <c r="X55" i="47"/>
  <c r="X56" i="47" s="1"/>
  <c r="AK52" i="47"/>
  <c r="AK53" i="47" s="1"/>
  <c r="AJ52" i="47"/>
  <c r="AJ53" i="47" s="1"/>
  <c r="AI52" i="47"/>
  <c r="AI53" i="47" s="1"/>
  <c r="AG52" i="47"/>
  <c r="AG53" i="47" s="1"/>
  <c r="AF52" i="47"/>
  <c r="AF53" i="47" s="1"/>
  <c r="AE52" i="47"/>
  <c r="AE53" i="47" s="1"/>
  <c r="AC52" i="47"/>
  <c r="AC53" i="47" s="1"/>
  <c r="AB52" i="47"/>
  <c r="AB53" i="47" s="1"/>
  <c r="AA52" i="47"/>
  <c r="AA53" i="47" s="1"/>
  <c r="Y52" i="47"/>
  <c r="Y53" i="47" s="1"/>
  <c r="X52" i="47"/>
  <c r="X53" i="47" s="1"/>
  <c r="W52" i="47"/>
  <c r="W53" i="47" s="1"/>
  <c r="AK49" i="47"/>
  <c r="AK50" i="47" s="1"/>
  <c r="AJ49" i="47"/>
  <c r="AJ50" i="47" s="1"/>
  <c r="AI49" i="47"/>
  <c r="AI50" i="47" s="1"/>
  <c r="AG49" i="47"/>
  <c r="AG50" i="47" s="1"/>
  <c r="AF49" i="47"/>
  <c r="AF50" i="47" s="1"/>
  <c r="AE49" i="47"/>
  <c r="AE50" i="47" s="1"/>
  <c r="AC49" i="47"/>
  <c r="AC50" i="47" s="1"/>
  <c r="AB49" i="47"/>
  <c r="AB50" i="47" s="1"/>
  <c r="AA49" i="47"/>
  <c r="AA50" i="47" s="1"/>
  <c r="Y49" i="47"/>
  <c r="Y50" i="47" s="1"/>
  <c r="X49" i="47"/>
  <c r="X50" i="47" s="1"/>
  <c r="W49" i="47"/>
  <c r="W50" i="47" s="1"/>
  <c r="AK46" i="47"/>
  <c r="AK47" i="47" s="1"/>
  <c r="AJ46" i="47"/>
  <c r="AJ47" i="47" s="1"/>
  <c r="AI46" i="47"/>
  <c r="AI47" i="47" s="1"/>
  <c r="AG46" i="47"/>
  <c r="AG47" i="47" s="1"/>
  <c r="AF46" i="47"/>
  <c r="AF47" i="47" s="1"/>
  <c r="AE46" i="47"/>
  <c r="AE47" i="47" s="1"/>
  <c r="AC46" i="47"/>
  <c r="AC47" i="47" s="1"/>
  <c r="AB46" i="47"/>
  <c r="AB47" i="47" s="1"/>
  <c r="AA46" i="47"/>
  <c r="AA47" i="47" s="1"/>
  <c r="Y46" i="47"/>
  <c r="Y47" i="47" s="1"/>
  <c r="X46" i="47"/>
  <c r="X47" i="47" s="1"/>
  <c r="W46" i="47"/>
  <c r="W47" i="47" s="1"/>
  <c r="AK43" i="47"/>
  <c r="AK44" i="47" s="1"/>
  <c r="AJ43" i="47"/>
  <c r="AJ44" i="47" s="1"/>
  <c r="AI43" i="47"/>
  <c r="AI44" i="47" s="1"/>
  <c r="AH43" i="47"/>
  <c r="AH44" i="47" s="1"/>
  <c r="AG43" i="47"/>
  <c r="AG44" i="47" s="1"/>
  <c r="AF43" i="47"/>
  <c r="AF44" i="47" s="1"/>
  <c r="AE43" i="47"/>
  <c r="AE44" i="47" s="1"/>
  <c r="AD43" i="47"/>
  <c r="AD44" i="47" s="1"/>
  <c r="AC43" i="47"/>
  <c r="AC44" i="47" s="1"/>
  <c r="AB43" i="47"/>
  <c r="AB44" i="47" s="1"/>
  <c r="AA43" i="47"/>
  <c r="AA44" i="47" s="1"/>
  <c r="Z43" i="47"/>
  <c r="Z44" i="47" s="1"/>
  <c r="Y43" i="47"/>
  <c r="Y44" i="47" s="1"/>
  <c r="X43" i="47"/>
  <c r="X44" i="47" s="1"/>
  <c r="W43" i="47"/>
  <c r="W44" i="47" s="1"/>
  <c r="V43" i="47"/>
  <c r="V44" i="47" s="1"/>
  <c r="AK40" i="47"/>
  <c r="AK41" i="47" s="1"/>
  <c r="AJ40" i="47"/>
  <c r="AJ41" i="47" s="1"/>
  <c r="AI40" i="47"/>
  <c r="AI41" i="47" s="1"/>
  <c r="AG40" i="47"/>
  <c r="AG41" i="47" s="1"/>
  <c r="AF40" i="47"/>
  <c r="AF41" i="47" s="1"/>
  <c r="AE40" i="47"/>
  <c r="AE41" i="47" s="1"/>
  <c r="AC40" i="47"/>
  <c r="AC41" i="47" s="1"/>
  <c r="AB40" i="47"/>
  <c r="AB41" i="47" s="1"/>
  <c r="AA40" i="47"/>
  <c r="AA41" i="47" s="1"/>
  <c r="Y40" i="47"/>
  <c r="Y41" i="47" s="1"/>
  <c r="X40" i="47"/>
  <c r="X41" i="47" s="1"/>
  <c r="W40" i="47"/>
  <c r="W41" i="47" s="1"/>
  <c r="AK37" i="47"/>
  <c r="AK38" i="47" s="1"/>
  <c r="AJ37" i="47"/>
  <c r="AJ38" i="47" s="1"/>
  <c r="AG37" i="47"/>
  <c r="AG38" i="47" s="1"/>
  <c r="AF37" i="47"/>
  <c r="AF38" i="47" s="1"/>
  <c r="AC37" i="47"/>
  <c r="AC38" i="47" s="1"/>
  <c r="AB37" i="47"/>
  <c r="AB38" i="47" s="1"/>
  <c r="Y37" i="47"/>
  <c r="Y38" i="47" s="1"/>
  <c r="X37" i="47"/>
  <c r="X38" i="47" s="1"/>
  <c r="AK34" i="47"/>
  <c r="AK35" i="47" s="1"/>
  <c r="AJ34" i="47"/>
  <c r="AJ35" i="47" s="1"/>
  <c r="AI34" i="47"/>
  <c r="AI35" i="47" s="1"/>
  <c r="AG34" i="47"/>
  <c r="AG35" i="47" s="1"/>
  <c r="AF34" i="47"/>
  <c r="AF35" i="47" s="1"/>
  <c r="AE34" i="47"/>
  <c r="AE35" i="47" s="1"/>
  <c r="AC34" i="47"/>
  <c r="AC35" i="47" s="1"/>
  <c r="AB34" i="47"/>
  <c r="AB35" i="47" s="1"/>
  <c r="AA34" i="47"/>
  <c r="AA35" i="47" s="1"/>
  <c r="Y34" i="47"/>
  <c r="Y35" i="47" s="1"/>
  <c r="X34" i="47"/>
  <c r="X35" i="47" s="1"/>
  <c r="W34" i="47"/>
  <c r="W35" i="47" s="1"/>
  <c r="AK27" i="47"/>
  <c r="AK28" i="47" s="1"/>
  <c r="AJ27" i="47"/>
  <c r="AJ28" i="47" s="1"/>
  <c r="AI27" i="47"/>
  <c r="AI28" i="47" s="1"/>
  <c r="AH27" i="47"/>
  <c r="AH28" i="47" s="1"/>
  <c r="AG27" i="47"/>
  <c r="AG28" i="47" s="1"/>
  <c r="AF27" i="47"/>
  <c r="AF28" i="47" s="1"/>
  <c r="AE27" i="47"/>
  <c r="AE28" i="47" s="1"/>
  <c r="AD27" i="47"/>
  <c r="AD28" i="47" s="1"/>
  <c r="AC27" i="47"/>
  <c r="AC28" i="47" s="1"/>
  <c r="AB27" i="47"/>
  <c r="AB28" i="47" s="1"/>
  <c r="AA27" i="47"/>
  <c r="AA28" i="47" s="1"/>
  <c r="Z27" i="47"/>
  <c r="Z28" i="47" s="1"/>
  <c r="Y27" i="47"/>
  <c r="Y28" i="47" s="1"/>
  <c r="X27" i="47"/>
  <c r="X28" i="47" s="1"/>
  <c r="W27" i="47"/>
  <c r="W28" i="47" s="1"/>
  <c r="V27" i="47"/>
  <c r="V28" i="47" s="1"/>
  <c r="AK24" i="47"/>
  <c r="AK25" i="47" s="1"/>
  <c r="AJ24" i="47"/>
  <c r="AJ25" i="47" s="1"/>
  <c r="AI24" i="47"/>
  <c r="AI25" i="47" s="1"/>
  <c r="AH24" i="47"/>
  <c r="AH25" i="47" s="1"/>
  <c r="AG24" i="47"/>
  <c r="AG25" i="47" s="1"/>
  <c r="AF24" i="47"/>
  <c r="AF25" i="47" s="1"/>
  <c r="AE24" i="47"/>
  <c r="AE25" i="47" s="1"/>
  <c r="AD24" i="47"/>
  <c r="AD25" i="47" s="1"/>
  <c r="AC24" i="47"/>
  <c r="AC25" i="47" s="1"/>
  <c r="AB24" i="47"/>
  <c r="AB25" i="47" s="1"/>
  <c r="AA24" i="47"/>
  <c r="AA25" i="47" s="1"/>
  <c r="Z24" i="47"/>
  <c r="Z25" i="47" s="1"/>
  <c r="Y24" i="47"/>
  <c r="Y25" i="47" s="1"/>
  <c r="X24" i="47"/>
  <c r="X25" i="47" s="1"/>
  <c r="W24" i="47"/>
  <c r="W25" i="47" s="1"/>
  <c r="V24" i="47"/>
  <c r="V25" i="47" s="1"/>
  <c r="AK21" i="47"/>
  <c r="AK22" i="47" s="1"/>
  <c r="AJ21" i="47"/>
  <c r="AJ22" i="47" s="1"/>
  <c r="AI21" i="47"/>
  <c r="AI22" i="47" s="1"/>
  <c r="AH21" i="47"/>
  <c r="AH22" i="47" s="1"/>
  <c r="AG21" i="47"/>
  <c r="AG22" i="47" s="1"/>
  <c r="AF21" i="47"/>
  <c r="AF22" i="47" s="1"/>
  <c r="AE21" i="47"/>
  <c r="AE22" i="47" s="1"/>
  <c r="AD21" i="47"/>
  <c r="AD22" i="47" s="1"/>
  <c r="AC21" i="47"/>
  <c r="AC22" i="47" s="1"/>
  <c r="AB21" i="47"/>
  <c r="AB22" i="47" s="1"/>
  <c r="AA21" i="47"/>
  <c r="AA22" i="47" s="1"/>
  <c r="Z21" i="47"/>
  <c r="Z22" i="47" s="1"/>
  <c r="Y21" i="47"/>
  <c r="Y22" i="47" s="1"/>
  <c r="X21" i="47"/>
  <c r="X22" i="47" s="1"/>
  <c r="W21" i="47"/>
  <c r="W22" i="47" s="1"/>
  <c r="V21" i="47"/>
  <c r="V22" i="47" s="1"/>
  <c r="AK18" i="47"/>
  <c r="AK19" i="47" s="1"/>
  <c r="AJ18" i="47"/>
  <c r="AJ19" i="47" s="1"/>
  <c r="AI18" i="47"/>
  <c r="AI19" i="47" s="1"/>
  <c r="AH18" i="47"/>
  <c r="AH19" i="47" s="1"/>
  <c r="AG18" i="47"/>
  <c r="AG19" i="47" s="1"/>
  <c r="AF18" i="47"/>
  <c r="AF19" i="47" s="1"/>
  <c r="AE18" i="47"/>
  <c r="AE19" i="47" s="1"/>
  <c r="AD18" i="47"/>
  <c r="AD19" i="47" s="1"/>
  <c r="AC18" i="47"/>
  <c r="AC19" i="47" s="1"/>
  <c r="AB18" i="47"/>
  <c r="AB19" i="47" s="1"/>
  <c r="AA18" i="47"/>
  <c r="AA19" i="47" s="1"/>
  <c r="Z18" i="47"/>
  <c r="Z19" i="47" s="1"/>
  <c r="Y18" i="47"/>
  <c r="Y19" i="47" s="1"/>
  <c r="X18" i="47"/>
  <c r="X19" i="47" s="1"/>
  <c r="W18" i="47"/>
  <c r="W19" i="47" s="1"/>
  <c r="V18" i="47"/>
  <c r="V19" i="47" s="1"/>
  <c r="AK16" i="47"/>
  <c r="AJ16" i="47"/>
  <c r="AI16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AK13" i="47"/>
  <c r="AJ13" i="47"/>
  <c r="AI13" i="47"/>
  <c r="AH13" i="47"/>
  <c r="AG13" i="47"/>
  <c r="AF13" i="47"/>
  <c r="AE13" i="47"/>
  <c r="AD13" i="47"/>
  <c r="AC13" i="47"/>
  <c r="AB13" i="47"/>
  <c r="AA13" i="47"/>
  <c r="Z13" i="47"/>
  <c r="Y13" i="47"/>
  <c r="X13" i="47"/>
  <c r="W13" i="47"/>
  <c r="V13" i="47"/>
  <c r="AK10" i="47"/>
  <c r="AJ10" i="47"/>
  <c r="AI10" i="47"/>
  <c r="AH10" i="47"/>
  <c r="AG10" i="47"/>
  <c r="AF10" i="47"/>
  <c r="AE10" i="47"/>
  <c r="AD10" i="47"/>
  <c r="AC10" i="47"/>
  <c r="AB10" i="47"/>
  <c r="AA10" i="47"/>
  <c r="Z10" i="47"/>
  <c r="Y10" i="47"/>
  <c r="X10" i="47"/>
  <c r="W10" i="47"/>
  <c r="V10" i="47"/>
  <c r="AK6" i="47"/>
  <c r="AK7" i="47" s="1"/>
  <c r="AJ6" i="47"/>
  <c r="AJ7" i="47" s="1"/>
  <c r="AI6" i="47"/>
  <c r="AI7" i="47" s="1"/>
  <c r="AH6" i="47"/>
  <c r="AH7" i="47" s="1"/>
  <c r="AG6" i="47"/>
  <c r="AG7" i="47" s="1"/>
  <c r="AF6" i="47"/>
  <c r="AF7" i="47" s="1"/>
  <c r="AE6" i="47"/>
  <c r="AE7" i="47" s="1"/>
  <c r="AD6" i="47"/>
  <c r="AD7" i="47" s="1"/>
  <c r="AC6" i="47"/>
  <c r="AC7" i="47" s="1"/>
  <c r="AB6" i="47"/>
  <c r="AB7" i="47" s="1"/>
  <c r="AA6" i="47"/>
  <c r="Z6" i="47"/>
  <c r="Z7" i="47" s="1"/>
  <c r="Y6" i="47"/>
  <c r="Y7" i="47" s="1"/>
  <c r="X6" i="47"/>
  <c r="X7" i="47" s="1"/>
  <c r="W6" i="47"/>
  <c r="W7" i="47" s="1"/>
  <c r="V6" i="47"/>
  <c r="V7" i="47" s="1"/>
  <c r="W3" i="47"/>
  <c r="W4" i="47" s="1"/>
  <c r="X3" i="47"/>
  <c r="X4" i="47" s="1"/>
  <c r="Y3" i="47"/>
  <c r="Y4" i="47" s="1"/>
  <c r="Z3" i="47"/>
  <c r="Z4" i="47" s="1"/>
  <c r="AA3" i="47"/>
  <c r="AA4" i="47" s="1"/>
  <c r="AB3" i="47"/>
  <c r="AB4" i="47" s="1"/>
  <c r="AC3" i="47"/>
  <c r="AC4" i="47" s="1"/>
  <c r="AD3" i="47"/>
  <c r="AD4" i="47" s="1"/>
  <c r="AE3" i="47"/>
  <c r="AE4" i="47" s="1"/>
  <c r="AF3" i="47"/>
  <c r="AF4" i="47" s="1"/>
  <c r="AG3" i="47"/>
  <c r="AG4" i="47" s="1"/>
  <c r="AH3" i="47"/>
  <c r="AH4" i="47" s="1"/>
  <c r="AI3" i="47"/>
  <c r="AI4" i="47" s="1"/>
  <c r="AJ3" i="47"/>
  <c r="AJ4" i="47" s="1"/>
  <c r="AK3" i="47"/>
  <c r="AK4" i="47" s="1"/>
  <c r="V3" i="47"/>
  <c r="V4" i="47" s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D3" i="9"/>
  <c r="D4" i="9"/>
  <c r="D5" i="9"/>
  <c r="D6" i="9"/>
  <c r="D7" i="9"/>
  <c r="D2" i="9"/>
  <c r="Q90" i="24"/>
  <c r="P90" i="24"/>
  <c r="O90" i="24"/>
  <c r="N90" i="24"/>
  <c r="M90" i="24"/>
  <c r="L90" i="24"/>
  <c r="Q87" i="24"/>
  <c r="P87" i="24"/>
  <c r="O87" i="24"/>
  <c r="N87" i="24"/>
  <c r="M87" i="24"/>
  <c r="L87" i="24"/>
  <c r="Q75" i="24"/>
  <c r="P75" i="24"/>
  <c r="O75" i="24"/>
  <c r="N75" i="24"/>
  <c r="M75" i="24"/>
  <c r="L75" i="24"/>
  <c r="Q72" i="24"/>
  <c r="P72" i="24"/>
  <c r="O72" i="24"/>
  <c r="N72" i="24"/>
  <c r="M72" i="24"/>
  <c r="L72" i="24"/>
  <c r="Q69" i="24"/>
  <c r="P69" i="24"/>
  <c r="O69" i="24"/>
  <c r="N69" i="24"/>
  <c r="M69" i="24"/>
  <c r="L69" i="24"/>
  <c r="Q54" i="24"/>
  <c r="P54" i="24"/>
  <c r="O54" i="24"/>
  <c r="N54" i="24"/>
  <c r="M54" i="24"/>
  <c r="L54" i="24"/>
  <c r="Q51" i="24"/>
  <c r="P51" i="24"/>
  <c r="O51" i="24"/>
  <c r="N51" i="24"/>
  <c r="M51" i="24"/>
  <c r="L51" i="24"/>
  <c r="Q48" i="24"/>
  <c r="P48" i="24"/>
  <c r="O48" i="24"/>
  <c r="N48" i="24"/>
  <c r="M48" i="24"/>
  <c r="L48" i="24"/>
  <c r="Q45" i="24"/>
  <c r="P45" i="24"/>
  <c r="O45" i="24"/>
  <c r="N45" i="24"/>
  <c r="M45" i="24"/>
  <c r="L45" i="24"/>
  <c r="Q42" i="24"/>
  <c r="P42" i="24"/>
  <c r="O42" i="24"/>
  <c r="N42" i="24"/>
  <c r="M42" i="24"/>
  <c r="L42" i="24"/>
  <c r="Q18" i="24"/>
  <c r="P18" i="24"/>
  <c r="O18" i="24"/>
  <c r="N18" i="24"/>
  <c r="M18" i="24"/>
  <c r="L18" i="24"/>
  <c r="Q15" i="24"/>
  <c r="P15" i="24"/>
  <c r="O15" i="24"/>
  <c r="N15" i="24"/>
  <c r="M15" i="24"/>
  <c r="L15" i="24"/>
  <c r="Q12" i="24"/>
  <c r="P12" i="24"/>
  <c r="O12" i="24"/>
  <c r="N12" i="24"/>
  <c r="M12" i="24"/>
  <c r="L12" i="24"/>
  <c r="Q78" i="24"/>
  <c r="P78" i="24"/>
  <c r="O78" i="24"/>
  <c r="N78" i="24"/>
  <c r="M78" i="24"/>
  <c r="L78" i="24"/>
  <c r="Q66" i="24"/>
  <c r="P66" i="24"/>
  <c r="O66" i="24"/>
  <c r="N66" i="24"/>
  <c r="M66" i="24"/>
  <c r="L66" i="24"/>
  <c r="Q39" i="24"/>
  <c r="P39" i="24"/>
  <c r="O39" i="24"/>
  <c r="N39" i="24"/>
  <c r="M39" i="24"/>
  <c r="L39" i="24"/>
  <c r="Q36" i="24"/>
  <c r="P36" i="24"/>
  <c r="O36" i="24"/>
  <c r="N36" i="24"/>
  <c r="M36" i="24"/>
  <c r="L36" i="24"/>
  <c r="Q24" i="24"/>
  <c r="P24" i="24"/>
  <c r="O24" i="24"/>
  <c r="N24" i="24"/>
  <c r="M24" i="24"/>
  <c r="L24" i="24"/>
  <c r="Q21" i="24"/>
  <c r="P21" i="24"/>
  <c r="O21" i="24"/>
  <c r="N21" i="24"/>
  <c r="M21" i="24"/>
  <c r="L21" i="24"/>
  <c r="Q9" i="24"/>
  <c r="P9" i="24"/>
  <c r="O9" i="24"/>
  <c r="N9" i="24"/>
  <c r="M9" i="24"/>
  <c r="L9" i="24"/>
  <c r="Q63" i="24"/>
  <c r="P63" i="24"/>
  <c r="O63" i="24"/>
  <c r="N63" i="24"/>
  <c r="M63" i="24"/>
  <c r="L63" i="24"/>
  <c r="Q33" i="24"/>
  <c r="P33" i="24"/>
  <c r="O33" i="24"/>
  <c r="N33" i="24"/>
  <c r="M33" i="24"/>
  <c r="L33" i="24"/>
  <c r="L3" i="24"/>
  <c r="L6" i="24"/>
  <c r="N317" i="1" l="1"/>
  <c r="I8" i="9"/>
  <c r="S8" i="9"/>
  <c r="O8" i="9"/>
  <c r="K8" i="9"/>
  <c r="G8" i="9"/>
  <c r="P8" i="9"/>
  <c r="L8" i="9"/>
  <c r="H8" i="9"/>
  <c r="Q8" i="9"/>
  <c r="M8" i="9"/>
  <c r="R8" i="9"/>
  <c r="N8" i="9"/>
  <c r="J8" i="9"/>
  <c r="D8" i="9"/>
  <c r="E8" i="9"/>
  <c r="F8" i="9"/>
  <c r="N2" i="34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E58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R78" i="38"/>
  <c r="S78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E88" i="38"/>
  <c r="F88" i="38"/>
  <c r="G88" i="38"/>
  <c r="H88" i="38"/>
  <c r="I88" i="38"/>
  <c r="J88" i="38"/>
  <c r="K88" i="38"/>
  <c r="L88" i="38"/>
  <c r="M88" i="38"/>
  <c r="N88" i="38"/>
  <c r="O88" i="38"/>
  <c r="P88" i="38"/>
  <c r="Q88" i="38"/>
  <c r="R88" i="38"/>
  <c r="S88" i="38"/>
  <c r="E89" i="38"/>
  <c r="F89" i="38"/>
  <c r="G89" i="38"/>
  <c r="H89" i="38"/>
  <c r="I89" i="38"/>
  <c r="J89" i="38"/>
  <c r="K89" i="38"/>
  <c r="L89" i="38"/>
  <c r="M89" i="38"/>
  <c r="N89" i="38"/>
  <c r="O89" i="38"/>
  <c r="P89" i="38"/>
  <c r="Q89" i="38"/>
  <c r="R89" i="38"/>
  <c r="S89" i="38"/>
  <c r="E91" i="38"/>
  <c r="F91" i="38"/>
  <c r="G91" i="38"/>
  <c r="H91" i="38"/>
  <c r="I91" i="38"/>
  <c r="J91" i="38"/>
  <c r="K91" i="38"/>
  <c r="L91" i="38"/>
  <c r="M91" i="38"/>
  <c r="N91" i="38"/>
  <c r="O91" i="38"/>
  <c r="P91" i="38"/>
  <c r="Q91" i="38"/>
  <c r="R91" i="38"/>
  <c r="S91" i="38"/>
  <c r="E92" i="38"/>
  <c r="F92" i="38"/>
  <c r="G92" i="38"/>
  <c r="H92" i="38"/>
  <c r="I92" i="38"/>
  <c r="J92" i="38"/>
  <c r="K92" i="38"/>
  <c r="L92" i="38"/>
  <c r="M92" i="38"/>
  <c r="N92" i="38"/>
  <c r="O92" i="38"/>
  <c r="P92" i="38"/>
  <c r="Q92" i="38"/>
  <c r="R92" i="38"/>
  <c r="S92" i="38"/>
  <c r="E94" i="38"/>
  <c r="F94" i="38"/>
  <c r="G94" i="38"/>
  <c r="H94" i="38"/>
  <c r="I94" i="38"/>
  <c r="J94" i="38"/>
  <c r="K94" i="38"/>
  <c r="L94" i="38"/>
  <c r="M94" i="38"/>
  <c r="N94" i="38"/>
  <c r="O94" i="38"/>
  <c r="P94" i="38"/>
  <c r="Q94" i="38"/>
  <c r="R94" i="38"/>
  <c r="S94" i="38"/>
  <c r="E95" i="38"/>
  <c r="F95" i="38"/>
  <c r="G95" i="38"/>
  <c r="H95" i="38"/>
  <c r="I95" i="38"/>
  <c r="J95" i="38"/>
  <c r="K95" i="38"/>
  <c r="L95" i="38"/>
  <c r="M95" i="38"/>
  <c r="N95" i="38"/>
  <c r="O95" i="38"/>
  <c r="P95" i="38"/>
  <c r="Q95" i="38"/>
  <c r="R95" i="38"/>
  <c r="S95" i="38"/>
  <c r="D30" i="38"/>
  <c r="D34" i="38"/>
  <c r="D35" i="38"/>
  <c r="D36" i="38"/>
  <c r="D39" i="38"/>
  <c r="D40" i="38"/>
  <c r="D41" i="38"/>
  <c r="D45" i="38"/>
  <c r="D46" i="38"/>
  <c r="D47" i="38"/>
  <c r="D48" i="38"/>
  <c r="D51" i="38"/>
  <c r="D52" i="38"/>
  <c r="D54" i="38"/>
  <c r="D55" i="38"/>
  <c r="D56" i="38"/>
  <c r="D58" i="38"/>
  <c r="D59" i="38"/>
  <c r="D61" i="38"/>
  <c r="D62" i="38"/>
  <c r="D64" i="38"/>
  <c r="D65" i="38"/>
  <c r="D67" i="38"/>
  <c r="D68" i="38"/>
  <c r="D70" i="38"/>
  <c r="D75" i="38"/>
  <c r="D77" i="38"/>
  <c r="D78" i="38"/>
  <c r="D79" i="38"/>
  <c r="D84" i="38"/>
  <c r="D85" i="38"/>
  <c r="D86" i="38"/>
  <c r="D88" i="38"/>
  <c r="D89" i="38"/>
  <c r="D91" i="38"/>
  <c r="D92" i="38"/>
  <c r="D94" i="38"/>
  <c r="D95" i="3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9" i="48"/>
  <c r="C6" i="48"/>
  <c r="E21" i="9"/>
  <c r="E21" i="38" s="1"/>
  <c r="F21" i="9"/>
  <c r="F21" i="38" s="1"/>
  <c r="G21" i="9"/>
  <c r="G21" i="38" s="1"/>
  <c r="H21" i="9"/>
  <c r="H21" i="38" s="1"/>
  <c r="I21" i="9"/>
  <c r="I21" i="38" s="1"/>
  <c r="J21" i="9"/>
  <c r="J21" i="38" s="1"/>
  <c r="K21" i="9"/>
  <c r="K21" i="38" s="1"/>
  <c r="L21" i="9"/>
  <c r="L21" i="38" s="1"/>
  <c r="M21" i="9"/>
  <c r="M21" i="38" s="1"/>
  <c r="N21" i="9"/>
  <c r="N21" i="38" s="1"/>
  <c r="O21" i="9"/>
  <c r="O21" i="38" s="1"/>
  <c r="P21" i="9"/>
  <c r="P21" i="38" s="1"/>
  <c r="Q21" i="9"/>
  <c r="Q21" i="38" s="1"/>
  <c r="R21" i="9"/>
  <c r="R21" i="38" s="1"/>
  <c r="S21" i="9"/>
  <c r="S21" i="38" s="1"/>
  <c r="D21" i="9"/>
  <c r="D21" i="38" s="1"/>
  <c r="E10" i="9"/>
  <c r="E10" i="38" s="1"/>
  <c r="F10" i="9"/>
  <c r="F10" i="38" s="1"/>
  <c r="G10" i="9"/>
  <c r="G10" i="38" s="1"/>
  <c r="H10" i="9"/>
  <c r="H10" i="38" s="1"/>
  <c r="I10" i="9"/>
  <c r="I10" i="38" s="1"/>
  <c r="J10" i="9"/>
  <c r="J10" i="38" s="1"/>
  <c r="K10" i="9"/>
  <c r="K10" i="38" s="1"/>
  <c r="L10" i="9"/>
  <c r="L10" i="38" s="1"/>
  <c r="M10" i="9"/>
  <c r="M10" i="38" s="1"/>
  <c r="N10" i="9"/>
  <c r="N10" i="38" s="1"/>
  <c r="O10" i="9"/>
  <c r="O10" i="38" s="1"/>
  <c r="P10" i="9"/>
  <c r="P10" i="38" s="1"/>
  <c r="Q10" i="9"/>
  <c r="Q10" i="38" s="1"/>
  <c r="R10" i="9"/>
  <c r="R10" i="38" s="1"/>
  <c r="S10" i="9"/>
  <c r="S10" i="38" s="1"/>
  <c r="E11" i="9"/>
  <c r="E11" i="38" s="1"/>
  <c r="F11" i="9"/>
  <c r="F11" i="38" s="1"/>
  <c r="G11" i="9"/>
  <c r="G11" i="38" s="1"/>
  <c r="H11" i="9"/>
  <c r="H11" i="38" s="1"/>
  <c r="I11" i="9"/>
  <c r="I11" i="38" s="1"/>
  <c r="J11" i="9"/>
  <c r="J11" i="38" s="1"/>
  <c r="K11" i="9"/>
  <c r="K11" i="38" s="1"/>
  <c r="L11" i="9"/>
  <c r="L11" i="38" s="1"/>
  <c r="M11" i="9"/>
  <c r="M11" i="38" s="1"/>
  <c r="N11" i="9"/>
  <c r="N11" i="38" s="1"/>
  <c r="O11" i="9"/>
  <c r="O11" i="38" s="1"/>
  <c r="P11" i="9"/>
  <c r="P11" i="38" s="1"/>
  <c r="Q11" i="9"/>
  <c r="Q11" i="38" s="1"/>
  <c r="R11" i="9"/>
  <c r="R11" i="38" s="1"/>
  <c r="S11" i="9"/>
  <c r="S11" i="38" s="1"/>
  <c r="E12" i="9"/>
  <c r="E12" i="38" s="1"/>
  <c r="F12" i="9"/>
  <c r="F12" i="38" s="1"/>
  <c r="G12" i="9"/>
  <c r="G12" i="38" s="1"/>
  <c r="H12" i="9"/>
  <c r="H12" i="38" s="1"/>
  <c r="I12" i="9"/>
  <c r="I12" i="38" s="1"/>
  <c r="J12" i="9"/>
  <c r="J12" i="38" s="1"/>
  <c r="K12" i="9"/>
  <c r="K12" i="38" s="1"/>
  <c r="L12" i="9"/>
  <c r="L12" i="38" s="1"/>
  <c r="M12" i="9"/>
  <c r="M12" i="38" s="1"/>
  <c r="N12" i="9"/>
  <c r="N12" i="38" s="1"/>
  <c r="O12" i="9"/>
  <c r="O12" i="38" s="1"/>
  <c r="P12" i="9"/>
  <c r="P12" i="38" s="1"/>
  <c r="Q12" i="9"/>
  <c r="Q12" i="38" s="1"/>
  <c r="R12" i="9"/>
  <c r="R12" i="38" s="1"/>
  <c r="S12" i="9"/>
  <c r="S12" i="38" s="1"/>
  <c r="E13" i="9"/>
  <c r="E13" i="38" s="1"/>
  <c r="F13" i="9"/>
  <c r="F13" i="38" s="1"/>
  <c r="G13" i="9"/>
  <c r="G13" i="38" s="1"/>
  <c r="H13" i="9"/>
  <c r="H13" i="38" s="1"/>
  <c r="I13" i="9"/>
  <c r="I13" i="38" s="1"/>
  <c r="J13" i="9"/>
  <c r="J13" i="38" s="1"/>
  <c r="K13" i="9"/>
  <c r="K13" i="38" s="1"/>
  <c r="L13" i="9"/>
  <c r="L13" i="38" s="1"/>
  <c r="M13" i="9"/>
  <c r="M13" i="38" s="1"/>
  <c r="N13" i="9"/>
  <c r="N13" i="38" s="1"/>
  <c r="O13" i="9"/>
  <c r="O13" i="38" s="1"/>
  <c r="P13" i="9"/>
  <c r="P13" i="38" s="1"/>
  <c r="Q13" i="9"/>
  <c r="Q13" i="38" s="1"/>
  <c r="R13" i="9"/>
  <c r="R13" i="38" s="1"/>
  <c r="S13" i="9"/>
  <c r="S13" i="38" s="1"/>
  <c r="E14" i="9"/>
  <c r="E14" i="38" s="1"/>
  <c r="F14" i="9"/>
  <c r="F14" i="38" s="1"/>
  <c r="G14" i="9"/>
  <c r="G14" i="38" s="1"/>
  <c r="H14" i="9"/>
  <c r="H14" i="38" s="1"/>
  <c r="I14" i="9"/>
  <c r="I14" i="38" s="1"/>
  <c r="J14" i="9"/>
  <c r="J14" i="38" s="1"/>
  <c r="K14" i="9"/>
  <c r="K14" i="38" s="1"/>
  <c r="L14" i="9"/>
  <c r="L14" i="38" s="1"/>
  <c r="M14" i="9"/>
  <c r="M14" i="38" s="1"/>
  <c r="N14" i="9"/>
  <c r="N14" i="38" s="1"/>
  <c r="O14" i="9"/>
  <c r="O14" i="38" s="1"/>
  <c r="P14" i="9"/>
  <c r="P14" i="38" s="1"/>
  <c r="Q14" i="9"/>
  <c r="Q14" i="38" s="1"/>
  <c r="R14" i="9"/>
  <c r="R14" i="38" s="1"/>
  <c r="S14" i="9"/>
  <c r="S14" i="38" s="1"/>
  <c r="E15" i="9"/>
  <c r="E15" i="38" s="1"/>
  <c r="F15" i="9"/>
  <c r="F15" i="38" s="1"/>
  <c r="G15" i="9"/>
  <c r="G15" i="38" s="1"/>
  <c r="H15" i="9"/>
  <c r="H15" i="38" s="1"/>
  <c r="I15" i="9"/>
  <c r="I15" i="38" s="1"/>
  <c r="J15" i="9"/>
  <c r="J15" i="38" s="1"/>
  <c r="K15" i="9"/>
  <c r="K15" i="38" s="1"/>
  <c r="L15" i="9"/>
  <c r="L15" i="38" s="1"/>
  <c r="M15" i="9"/>
  <c r="M15" i="38" s="1"/>
  <c r="N15" i="9"/>
  <c r="N15" i="38" s="1"/>
  <c r="O15" i="9"/>
  <c r="O15" i="38" s="1"/>
  <c r="P15" i="9"/>
  <c r="P15" i="38" s="1"/>
  <c r="Q15" i="9"/>
  <c r="Q15" i="38" s="1"/>
  <c r="R15" i="9"/>
  <c r="R15" i="38" s="1"/>
  <c r="S15" i="9"/>
  <c r="S15" i="38" s="1"/>
  <c r="E16" i="9"/>
  <c r="E16" i="38" s="1"/>
  <c r="F16" i="9"/>
  <c r="F16" i="38" s="1"/>
  <c r="G16" i="9"/>
  <c r="G16" i="38" s="1"/>
  <c r="H16" i="9"/>
  <c r="H16" i="38" s="1"/>
  <c r="I16" i="9"/>
  <c r="I16" i="38" s="1"/>
  <c r="J16" i="9"/>
  <c r="J16" i="38" s="1"/>
  <c r="K16" i="9"/>
  <c r="K16" i="38" s="1"/>
  <c r="L16" i="9"/>
  <c r="L16" i="38" s="1"/>
  <c r="M16" i="9"/>
  <c r="M16" i="38" s="1"/>
  <c r="N16" i="9"/>
  <c r="N16" i="38" s="1"/>
  <c r="O16" i="9"/>
  <c r="O16" i="38" s="1"/>
  <c r="P16" i="9"/>
  <c r="P16" i="38" s="1"/>
  <c r="Q16" i="9"/>
  <c r="Q16" i="38" s="1"/>
  <c r="R16" i="9"/>
  <c r="R16" i="38" s="1"/>
  <c r="S16" i="9"/>
  <c r="S16" i="38" s="1"/>
  <c r="E17" i="9"/>
  <c r="E17" i="38" s="1"/>
  <c r="F17" i="9"/>
  <c r="F17" i="38" s="1"/>
  <c r="G17" i="9"/>
  <c r="G17" i="38" s="1"/>
  <c r="H17" i="9"/>
  <c r="H17" i="38" s="1"/>
  <c r="I17" i="9"/>
  <c r="I17" i="38" s="1"/>
  <c r="J17" i="9"/>
  <c r="J17" i="38" s="1"/>
  <c r="K17" i="9"/>
  <c r="K17" i="38" s="1"/>
  <c r="L17" i="9"/>
  <c r="L17" i="38" s="1"/>
  <c r="M17" i="9"/>
  <c r="M17" i="38" s="1"/>
  <c r="N17" i="9"/>
  <c r="N17" i="38" s="1"/>
  <c r="O17" i="9"/>
  <c r="O17" i="38" s="1"/>
  <c r="P17" i="9"/>
  <c r="P17" i="38" s="1"/>
  <c r="Q17" i="9"/>
  <c r="Q17" i="38" s="1"/>
  <c r="R17" i="9"/>
  <c r="R17" i="38" s="1"/>
  <c r="S17" i="9"/>
  <c r="S17" i="38" s="1"/>
  <c r="E18" i="9"/>
  <c r="E18" i="38" s="1"/>
  <c r="F18" i="9"/>
  <c r="F18" i="38" s="1"/>
  <c r="G18" i="9"/>
  <c r="G18" i="38" s="1"/>
  <c r="H18" i="9"/>
  <c r="H18" i="38" s="1"/>
  <c r="I18" i="9"/>
  <c r="I18" i="38" s="1"/>
  <c r="J18" i="9"/>
  <c r="J18" i="38" s="1"/>
  <c r="K18" i="9"/>
  <c r="K18" i="38" s="1"/>
  <c r="L18" i="9"/>
  <c r="L18" i="38" s="1"/>
  <c r="M18" i="9"/>
  <c r="M18" i="38" s="1"/>
  <c r="N18" i="9"/>
  <c r="N18" i="38" s="1"/>
  <c r="O18" i="9"/>
  <c r="O18" i="38" s="1"/>
  <c r="P18" i="9"/>
  <c r="P18" i="38" s="1"/>
  <c r="Q18" i="9"/>
  <c r="Q18" i="38" s="1"/>
  <c r="R18" i="9"/>
  <c r="R18" i="38" s="1"/>
  <c r="S18" i="9"/>
  <c r="S18" i="38" s="1"/>
  <c r="E19" i="9"/>
  <c r="E19" i="38" s="1"/>
  <c r="F19" i="9"/>
  <c r="F19" i="38" s="1"/>
  <c r="G19" i="9"/>
  <c r="G19" i="38" s="1"/>
  <c r="H19" i="9"/>
  <c r="H19" i="38" s="1"/>
  <c r="I19" i="9"/>
  <c r="I19" i="38" s="1"/>
  <c r="J19" i="9"/>
  <c r="J19" i="38" s="1"/>
  <c r="K19" i="9"/>
  <c r="K19" i="38" s="1"/>
  <c r="L19" i="9"/>
  <c r="L19" i="38" s="1"/>
  <c r="M19" i="9"/>
  <c r="M19" i="38" s="1"/>
  <c r="N19" i="9"/>
  <c r="N19" i="38" s="1"/>
  <c r="O19" i="9"/>
  <c r="O19" i="38" s="1"/>
  <c r="P19" i="9"/>
  <c r="P19" i="38" s="1"/>
  <c r="Q19" i="9"/>
  <c r="Q19" i="38" s="1"/>
  <c r="R19" i="9"/>
  <c r="R19" i="38" s="1"/>
  <c r="S19" i="9"/>
  <c r="S19" i="38" s="1"/>
  <c r="E20" i="9"/>
  <c r="E20" i="38" s="1"/>
  <c r="F20" i="9"/>
  <c r="F20" i="38" s="1"/>
  <c r="G20" i="9"/>
  <c r="G20" i="38" s="1"/>
  <c r="H20" i="9"/>
  <c r="H20" i="38" s="1"/>
  <c r="I20" i="9"/>
  <c r="I20" i="38" s="1"/>
  <c r="J20" i="9"/>
  <c r="J20" i="38" s="1"/>
  <c r="K20" i="9"/>
  <c r="K20" i="38" s="1"/>
  <c r="L20" i="9"/>
  <c r="L20" i="38" s="1"/>
  <c r="M20" i="9"/>
  <c r="M20" i="38" s="1"/>
  <c r="N20" i="9"/>
  <c r="N20" i="38" s="1"/>
  <c r="O20" i="9"/>
  <c r="O20" i="38" s="1"/>
  <c r="P20" i="9"/>
  <c r="P20" i="38" s="1"/>
  <c r="Q20" i="9"/>
  <c r="Q20" i="38" s="1"/>
  <c r="R20" i="9"/>
  <c r="R20" i="38" s="1"/>
  <c r="S20" i="9"/>
  <c r="S20" i="38" s="1"/>
  <c r="D11" i="9"/>
  <c r="D11" i="38" s="1"/>
  <c r="D12" i="9"/>
  <c r="D12" i="38" s="1"/>
  <c r="D13" i="9"/>
  <c r="D13" i="38" s="1"/>
  <c r="D14" i="9"/>
  <c r="D14" i="38" s="1"/>
  <c r="D15" i="9"/>
  <c r="D15" i="38" s="1"/>
  <c r="D16" i="9"/>
  <c r="D16" i="38" s="1"/>
  <c r="D17" i="9"/>
  <c r="D17" i="38" s="1"/>
  <c r="D18" i="9"/>
  <c r="D18" i="38" s="1"/>
  <c r="D19" i="9"/>
  <c r="D19" i="38" s="1"/>
  <c r="D20" i="9"/>
  <c r="D20" i="38" s="1"/>
  <c r="D10" i="9"/>
  <c r="D10" i="38" s="1"/>
  <c r="E9" i="9"/>
  <c r="E9" i="38" s="1"/>
  <c r="F9" i="9"/>
  <c r="F9" i="38" s="1"/>
  <c r="G9" i="9"/>
  <c r="G9" i="38" s="1"/>
  <c r="H9" i="9"/>
  <c r="H9" i="38" s="1"/>
  <c r="I9" i="9"/>
  <c r="I9" i="38" s="1"/>
  <c r="J9" i="9"/>
  <c r="J9" i="38" s="1"/>
  <c r="K9" i="9"/>
  <c r="K9" i="38" s="1"/>
  <c r="L9" i="9"/>
  <c r="L9" i="38" s="1"/>
  <c r="M9" i="9"/>
  <c r="M9" i="38" s="1"/>
  <c r="N9" i="9"/>
  <c r="N9" i="38" s="1"/>
  <c r="O9" i="9"/>
  <c r="O9" i="38" s="1"/>
  <c r="P9" i="9"/>
  <c r="P9" i="38" s="1"/>
  <c r="Q9" i="9"/>
  <c r="Q9" i="38" s="1"/>
  <c r="R9" i="9"/>
  <c r="R9" i="38" s="1"/>
  <c r="S9" i="9"/>
  <c r="S9" i="38" s="1"/>
  <c r="D9" i="9"/>
  <c r="D9" i="38" s="1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9" i="38"/>
  <c r="I276" i="1"/>
  <c r="E267" i="1"/>
  <c r="I240" i="1"/>
  <c r="I168" i="1"/>
  <c r="O317" i="1" l="1"/>
  <c r="R42" i="38"/>
  <c r="N42" i="38"/>
  <c r="J42" i="38"/>
  <c r="Q42" i="38"/>
  <c r="D69" i="38"/>
  <c r="D53" i="38"/>
  <c r="Q69" i="38"/>
  <c r="M69" i="38"/>
  <c r="E69" i="38"/>
  <c r="S66" i="38"/>
  <c r="O66" i="38"/>
  <c r="K66" i="38"/>
  <c r="G66" i="38"/>
  <c r="P63" i="38"/>
  <c r="L63" i="38"/>
  <c r="H63" i="38"/>
  <c r="R60" i="38"/>
  <c r="N60" i="38"/>
  <c r="J60" i="38"/>
  <c r="F60" i="38"/>
  <c r="S57" i="38"/>
  <c r="O57" i="38"/>
  <c r="K57" i="38"/>
  <c r="G57" i="38"/>
  <c r="Q53" i="38"/>
  <c r="M53" i="38"/>
  <c r="I53" i="38"/>
  <c r="E53" i="38"/>
  <c r="S93" i="38"/>
  <c r="O93" i="38"/>
  <c r="O96" i="38" s="1"/>
  <c r="O282" i="1" s="1"/>
  <c r="K93" i="38"/>
  <c r="K96" i="38" s="1"/>
  <c r="K282" i="1" s="1"/>
  <c r="G93" i="38"/>
  <c r="G96" i="38" s="1"/>
  <c r="G282" i="1" s="1"/>
  <c r="R87" i="38"/>
  <c r="N87" i="38"/>
  <c r="N90" i="38" s="1"/>
  <c r="N246" i="1" s="1"/>
  <c r="J87" i="38"/>
  <c r="J90" i="38" s="1"/>
  <c r="J246" i="1" s="1"/>
  <c r="F87" i="38"/>
  <c r="F90" i="38" s="1"/>
  <c r="F246" i="1" s="1"/>
  <c r="Q60" i="38"/>
  <c r="M60" i="38"/>
  <c r="I60" i="38"/>
  <c r="E60" i="38"/>
  <c r="M42" i="38"/>
  <c r="I42" i="38"/>
  <c r="I69" i="38"/>
  <c r="F42" i="38"/>
  <c r="E42" i="38"/>
  <c r="D42" i="38"/>
  <c r="D93" i="38"/>
  <c r="D96" i="38" s="1"/>
  <c r="D57" i="38"/>
  <c r="Q63" i="38"/>
  <c r="M63" i="38"/>
  <c r="I63" i="38"/>
  <c r="E63" i="38"/>
  <c r="D66" i="38"/>
  <c r="S96" i="38"/>
  <c r="S282" i="1" s="1"/>
  <c r="Q93" i="38"/>
  <c r="Q96" i="38" s="1"/>
  <c r="Q282" i="1" s="1"/>
  <c r="M93" i="38"/>
  <c r="M96" i="38" s="1"/>
  <c r="M282" i="1" s="1"/>
  <c r="I93" i="38"/>
  <c r="I96" i="38" s="1"/>
  <c r="I282" i="1" s="1"/>
  <c r="E93" i="38"/>
  <c r="Q87" i="38"/>
  <c r="Q90" i="38" s="1"/>
  <c r="Q246" i="1" s="1"/>
  <c r="M87" i="38"/>
  <c r="M90" i="38" s="1"/>
  <c r="M246" i="1" s="1"/>
  <c r="I87" i="38"/>
  <c r="I90" i="38" s="1"/>
  <c r="I246" i="1" s="1"/>
  <c r="E87" i="38"/>
  <c r="E90" i="38" s="1"/>
  <c r="E246" i="1" s="1"/>
  <c r="S69" i="38"/>
  <c r="O69" i="38"/>
  <c r="K69" i="38"/>
  <c r="G69" i="38"/>
  <c r="Q66" i="38"/>
  <c r="M66" i="38"/>
  <c r="I66" i="38"/>
  <c r="E66" i="38"/>
  <c r="P60" i="38"/>
  <c r="L60" i="38"/>
  <c r="H60" i="38"/>
  <c r="S53" i="38"/>
  <c r="O53" i="38"/>
  <c r="K53" i="38"/>
  <c r="G53" i="38"/>
  <c r="S42" i="38"/>
  <c r="O42" i="38"/>
  <c r="K42" i="38"/>
  <c r="G42" i="38"/>
  <c r="E96" i="38"/>
  <c r="E282" i="1" s="1"/>
  <c r="H87" i="38"/>
  <c r="H90" i="38" s="1"/>
  <c r="H246" i="1" s="1"/>
  <c r="N63" i="38"/>
  <c r="F63" i="38"/>
  <c r="Q57" i="38"/>
  <c r="I57" i="38"/>
  <c r="R90" i="38"/>
  <c r="R246" i="1" s="1"/>
  <c r="P87" i="38"/>
  <c r="P90" i="38" s="1"/>
  <c r="P246" i="1" s="1"/>
  <c r="L87" i="38"/>
  <c r="L90" i="38" s="1"/>
  <c r="L246" i="1" s="1"/>
  <c r="R63" i="38"/>
  <c r="J63" i="38"/>
  <c r="M57" i="38"/>
  <c r="E57" i="38"/>
  <c r="D63" i="38"/>
  <c r="P93" i="38"/>
  <c r="P96" i="38" s="1"/>
  <c r="P282" i="1" s="1"/>
  <c r="L93" i="38"/>
  <c r="L96" i="38" s="1"/>
  <c r="L282" i="1" s="1"/>
  <c r="H93" i="38"/>
  <c r="H96" i="38" s="1"/>
  <c r="H282" i="1" s="1"/>
  <c r="S87" i="38"/>
  <c r="S90" i="38" s="1"/>
  <c r="S246" i="1" s="1"/>
  <c r="O87" i="38"/>
  <c r="O90" i="38" s="1"/>
  <c r="O246" i="1" s="1"/>
  <c r="K87" i="38"/>
  <c r="K90" i="38" s="1"/>
  <c r="K246" i="1" s="1"/>
  <c r="G87" i="38"/>
  <c r="G90" i="38" s="1"/>
  <c r="G246" i="1" s="1"/>
  <c r="R69" i="38"/>
  <c r="N69" i="38"/>
  <c r="J69" i="38"/>
  <c r="F69" i="38"/>
  <c r="P66" i="38"/>
  <c r="L66" i="38"/>
  <c r="H66" i="38"/>
  <c r="S60" i="38"/>
  <c r="O60" i="38"/>
  <c r="K60" i="38"/>
  <c r="G60" i="38"/>
  <c r="P57" i="38"/>
  <c r="L57" i="38"/>
  <c r="H57" i="38"/>
  <c r="R53" i="38"/>
  <c r="N53" i="38"/>
  <c r="J53" i="38"/>
  <c r="F53" i="38"/>
  <c r="D87" i="38"/>
  <c r="D90" i="38" s="1"/>
  <c r="D60" i="38"/>
  <c r="R93" i="38"/>
  <c r="R96" i="38" s="1"/>
  <c r="R282" i="1" s="1"/>
  <c r="N93" i="38"/>
  <c r="N96" i="38" s="1"/>
  <c r="N282" i="1" s="1"/>
  <c r="J93" i="38"/>
  <c r="J96" i="38" s="1"/>
  <c r="J282" i="1" s="1"/>
  <c r="F93" i="38"/>
  <c r="F96" i="38" s="1"/>
  <c r="F282" i="1" s="1"/>
  <c r="P69" i="38"/>
  <c r="L69" i="38"/>
  <c r="H69" i="38"/>
  <c r="R66" i="38"/>
  <c r="N66" i="38"/>
  <c r="J66" i="38"/>
  <c r="F66" i="38"/>
  <c r="S63" i="38"/>
  <c r="O63" i="38"/>
  <c r="K63" i="38"/>
  <c r="G63" i="38"/>
  <c r="R57" i="38"/>
  <c r="N57" i="38"/>
  <c r="J57" i="38"/>
  <c r="F57" i="38"/>
  <c r="P53" i="38"/>
  <c r="L53" i="38"/>
  <c r="H53" i="38"/>
  <c r="P42" i="38"/>
  <c r="L42" i="38"/>
  <c r="H42" i="38"/>
  <c r="E82" i="9"/>
  <c r="E82" i="38" s="1"/>
  <c r="F82" i="9"/>
  <c r="F82" i="38" s="1"/>
  <c r="G82" i="9"/>
  <c r="G82" i="38" s="1"/>
  <c r="H82" i="9"/>
  <c r="H82" i="38" s="1"/>
  <c r="I82" i="9"/>
  <c r="I82" i="38" s="1"/>
  <c r="J82" i="9"/>
  <c r="J82" i="38" s="1"/>
  <c r="K82" i="9"/>
  <c r="K82" i="38" s="1"/>
  <c r="L82" i="9"/>
  <c r="L82" i="38" s="1"/>
  <c r="M82" i="9"/>
  <c r="M82" i="38" s="1"/>
  <c r="N82" i="9"/>
  <c r="N82" i="38" s="1"/>
  <c r="O82" i="9"/>
  <c r="O82" i="38" s="1"/>
  <c r="P82" i="9"/>
  <c r="P82" i="38" s="1"/>
  <c r="Q82" i="9"/>
  <c r="Q82" i="38" s="1"/>
  <c r="R82" i="9"/>
  <c r="R82" i="38" s="1"/>
  <c r="S82" i="9"/>
  <c r="S82" i="38" s="1"/>
  <c r="D82" i="9"/>
  <c r="D82" i="38" s="1"/>
  <c r="E43" i="9"/>
  <c r="E43" i="38" s="1"/>
  <c r="F43" i="9"/>
  <c r="F43" i="38" s="1"/>
  <c r="G43" i="9"/>
  <c r="G43" i="38" s="1"/>
  <c r="H43" i="9"/>
  <c r="H43" i="38" s="1"/>
  <c r="I43" i="9"/>
  <c r="I43" i="38" s="1"/>
  <c r="J43" i="9"/>
  <c r="J43" i="38" s="1"/>
  <c r="K43" i="9"/>
  <c r="K43" i="38" s="1"/>
  <c r="L43" i="9"/>
  <c r="L43" i="38" s="1"/>
  <c r="M43" i="9"/>
  <c r="M43" i="38" s="1"/>
  <c r="N43" i="9"/>
  <c r="N43" i="38" s="1"/>
  <c r="O43" i="9"/>
  <c r="O43" i="38" s="1"/>
  <c r="P43" i="9"/>
  <c r="P43" i="38" s="1"/>
  <c r="Q43" i="9"/>
  <c r="Q43" i="38" s="1"/>
  <c r="R43" i="9"/>
  <c r="R43" i="38" s="1"/>
  <c r="S43" i="9"/>
  <c r="S43" i="38" s="1"/>
  <c r="D43" i="9"/>
  <c r="D43" i="38" s="1"/>
  <c r="E37" i="9"/>
  <c r="E37" i="38" s="1"/>
  <c r="E38" i="38" s="1"/>
  <c r="F37" i="9"/>
  <c r="F37" i="38" s="1"/>
  <c r="F38" i="38" s="1"/>
  <c r="G37" i="9"/>
  <c r="G37" i="38" s="1"/>
  <c r="G38" i="38" s="1"/>
  <c r="H37" i="9"/>
  <c r="H37" i="38" s="1"/>
  <c r="H38" i="38" s="1"/>
  <c r="I37" i="9"/>
  <c r="I37" i="38" s="1"/>
  <c r="I38" i="38" s="1"/>
  <c r="J37" i="9"/>
  <c r="J37" i="38" s="1"/>
  <c r="J38" i="38" s="1"/>
  <c r="K37" i="9"/>
  <c r="K37" i="38" s="1"/>
  <c r="K38" i="38" s="1"/>
  <c r="L37" i="9"/>
  <c r="L37" i="38" s="1"/>
  <c r="L38" i="38" s="1"/>
  <c r="M37" i="9"/>
  <c r="M37" i="38" s="1"/>
  <c r="M38" i="38" s="1"/>
  <c r="N37" i="9"/>
  <c r="N37" i="38" s="1"/>
  <c r="N38" i="38" s="1"/>
  <c r="O37" i="9"/>
  <c r="O37" i="38" s="1"/>
  <c r="O38" i="38" s="1"/>
  <c r="P37" i="9"/>
  <c r="P37" i="38" s="1"/>
  <c r="P38" i="38" s="1"/>
  <c r="Q37" i="9"/>
  <c r="Q37" i="38" s="1"/>
  <c r="Q38" i="38" s="1"/>
  <c r="R37" i="9"/>
  <c r="R37" i="38" s="1"/>
  <c r="R38" i="38" s="1"/>
  <c r="S37" i="9"/>
  <c r="S37" i="38" s="1"/>
  <c r="S38" i="38" s="1"/>
  <c r="D37" i="9"/>
  <c r="D37" i="38" s="1"/>
  <c r="D38" i="38" s="1"/>
  <c r="E32" i="9"/>
  <c r="E32" i="38" s="1"/>
  <c r="F32" i="9"/>
  <c r="F32" i="38" s="1"/>
  <c r="G32" i="9"/>
  <c r="G32" i="38" s="1"/>
  <c r="H32" i="9"/>
  <c r="H32" i="38" s="1"/>
  <c r="I32" i="9"/>
  <c r="I32" i="38" s="1"/>
  <c r="J32" i="9"/>
  <c r="J32" i="38" s="1"/>
  <c r="K32" i="9"/>
  <c r="K32" i="38" s="1"/>
  <c r="L32" i="9"/>
  <c r="L32" i="38" s="1"/>
  <c r="M32" i="9"/>
  <c r="M32" i="38" s="1"/>
  <c r="N32" i="9"/>
  <c r="N32" i="38" s="1"/>
  <c r="O32" i="9"/>
  <c r="O32" i="38" s="1"/>
  <c r="P32" i="9"/>
  <c r="P32" i="38" s="1"/>
  <c r="Q32" i="9"/>
  <c r="Q32" i="38" s="1"/>
  <c r="R32" i="9"/>
  <c r="R32" i="38" s="1"/>
  <c r="S32" i="9"/>
  <c r="S32" i="38" s="1"/>
  <c r="D32" i="9"/>
  <c r="D32" i="38" s="1"/>
  <c r="E22" i="9"/>
  <c r="E22" i="38" s="1"/>
  <c r="E23" i="38" s="1"/>
  <c r="F22" i="9"/>
  <c r="F22" i="38" s="1"/>
  <c r="F23" i="38" s="1"/>
  <c r="G22" i="9"/>
  <c r="G22" i="38" s="1"/>
  <c r="G23" i="38" s="1"/>
  <c r="H22" i="9"/>
  <c r="H22" i="38" s="1"/>
  <c r="H23" i="38" s="1"/>
  <c r="I22" i="9"/>
  <c r="I22" i="38" s="1"/>
  <c r="I23" i="38" s="1"/>
  <c r="J22" i="9"/>
  <c r="J22" i="38" s="1"/>
  <c r="J23" i="38" s="1"/>
  <c r="K22" i="9"/>
  <c r="K22" i="38" s="1"/>
  <c r="K23" i="38" s="1"/>
  <c r="L22" i="9"/>
  <c r="L22" i="38" s="1"/>
  <c r="L23" i="38" s="1"/>
  <c r="M22" i="9"/>
  <c r="M22" i="38" s="1"/>
  <c r="M23" i="38" s="1"/>
  <c r="N22" i="9"/>
  <c r="N22" i="38" s="1"/>
  <c r="N23" i="38" s="1"/>
  <c r="O22" i="9"/>
  <c r="O22" i="38" s="1"/>
  <c r="O23" i="38" s="1"/>
  <c r="P22" i="9"/>
  <c r="P22" i="38" s="1"/>
  <c r="P23" i="38" s="1"/>
  <c r="Q22" i="9"/>
  <c r="Q22" i="38" s="1"/>
  <c r="Q23" i="38" s="1"/>
  <c r="R22" i="9"/>
  <c r="R22" i="38" s="1"/>
  <c r="R23" i="38" s="1"/>
  <c r="S22" i="9"/>
  <c r="S22" i="38" s="1"/>
  <c r="S23" i="38" s="1"/>
  <c r="D22" i="9"/>
  <c r="D22" i="38" s="1"/>
  <c r="D23" i="38" s="1"/>
  <c r="F29" i="39"/>
  <c r="F28" i="39"/>
  <c r="P317" i="1" l="1"/>
  <c r="P48" i="1"/>
  <c r="L48" i="1"/>
  <c r="H48" i="1"/>
  <c r="Q48" i="1"/>
  <c r="M48" i="1"/>
  <c r="I48" i="1"/>
  <c r="E48" i="1"/>
  <c r="S48" i="1"/>
  <c r="O48" i="1"/>
  <c r="K48" i="1"/>
  <c r="G48" i="1"/>
  <c r="R48" i="1"/>
  <c r="N48" i="1"/>
  <c r="J48" i="1"/>
  <c r="F48" i="1"/>
  <c r="D48" i="1"/>
  <c r="Q317" i="1" l="1"/>
  <c r="C3" i="9"/>
  <c r="C4" i="9"/>
  <c r="C5" i="9"/>
  <c r="C6" i="9"/>
  <c r="C7" i="9"/>
  <c r="C8" i="9"/>
  <c r="C2" i="9"/>
  <c r="AK120" i="46"/>
  <c r="AJ120" i="46"/>
  <c r="AI120" i="46"/>
  <c r="AH120" i="46"/>
  <c r="AG120" i="46"/>
  <c r="AF120" i="46"/>
  <c r="AE120" i="46"/>
  <c r="AD120" i="46"/>
  <c r="AC120" i="46"/>
  <c r="AB120" i="46"/>
  <c r="AA120" i="46"/>
  <c r="Z120" i="46"/>
  <c r="Y120" i="46"/>
  <c r="X120" i="46"/>
  <c r="W120" i="46"/>
  <c r="V120" i="46"/>
  <c r="AK116" i="46"/>
  <c r="AJ116" i="46"/>
  <c r="AI116" i="46"/>
  <c r="AH116" i="46"/>
  <c r="AG116" i="46"/>
  <c r="AF116" i="46"/>
  <c r="AE116" i="46"/>
  <c r="AD116" i="46"/>
  <c r="AC116" i="46"/>
  <c r="AB116" i="46"/>
  <c r="AA116" i="46"/>
  <c r="Z116" i="46"/>
  <c r="Y116" i="46"/>
  <c r="X116" i="46"/>
  <c r="W116" i="46"/>
  <c r="V116" i="46"/>
  <c r="AK108" i="46"/>
  <c r="AK109" i="46" s="1"/>
  <c r="AJ108" i="46"/>
  <c r="AJ109" i="46" s="1"/>
  <c r="AI108" i="46"/>
  <c r="AI109" i="46" s="1"/>
  <c r="AH108" i="46"/>
  <c r="AH109" i="46" s="1"/>
  <c r="AG108" i="46"/>
  <c r="AG109" i="46" s="1"/>
  <c r="AF108" i="46"/>
  <c r="AF109" i="46" s="1"/>
  <c r="AE108" i="46"/>
  <c r="AE109" i="46" s="1"/>
  <c r="AD108" i="46"/>
  <c r="AD109" i="46" s="1"/>
  <c r="AC108" i="46"/>
  <c r="AC109" i="46" s="1"/>
  <c r="AB108" i="46"/>
  <c r="AB109" i="46" s="1"/>
  <c r="AA108" i="46"/>
  <c r="AA109" i="46" s="1"/>
  <c r="Z108" i="46"/>
  <c r="Z109" i="46" s="1"/>
  <c r="Y108" i="46"/>
  <c r="Y109" i="46" s="1"/>
  <c r="X108" i="46"/>
  <c r="X109" i="46" s="1"/>
  <c r="W108" i="46"/>
  <c r="W109" i="46" s="1"/>
  <c r="V108" i="46"/>
  <c r="V109" i="46" s="1"/>
  <c r="AK104" i="46"/>
  <c r="AK105" i="46" s="1"/>
  <c r="AJ104" i="46"/>
  <c r="AJ105" i="46" s="1"/>
  <c r="AI104" i="46"/>
  <c r="AI105" i="46" s="1"/>
  <c r="AH104" i="46"/>
  <c r="AH105" i="46" s="1"/>
  <c r="AG104" i="46"/>
  <c r="AG105" i="46" s="1"/>
  <c r="AF104" i="46"/>
  <c r="AF105" i="46" s="1"/>
  <c r="AE104" i="46"/>
  <c r="AE105" i="46" s="1"/>
  <c r="AD104" i="46"/>
  <c r="AD105" i="46" s="1"/>
  <c r="AC104" i="46"/>
  <c r="AC105" i="46" s="1"/>
  <c r="AB104" i="46"/>
  <c r="AB105" i="46" s="1"/>
  <c r="AA104" i="46"/>
  <c r="AA105" i="46" s="1"/>
  <c r="Z104" i="46"/>
  <c r="Z105" i="46" s="1"/>
  <c r="Y104" i="46"/>
  <c r="Y105" i="46" s="1"/>
  <c r="X104" i="46"/>
  <c r="X105" i="46" s="1"/>
  <c r="W104" i="46"/>
  <c r="W105" i="46" s="1"/>
  <c r="V104" i="46"/>
  <c r="V105" i="46" s="1"/>
  <c r="AK100" i="46"/>
  <c r="AK101" i="46" s="1"/>
  <c r="AJ100" i="46"/>
  <c r="AJ101" i="46" s="1"/>
  <c r="AI100" i="46"/>
  <c r="AI101" i="46" s="1"/>
  <c r="AH100" i="46"/>
  <c r="AH101" i="46" s="1"/>
  <c r="AG100" i="46"/>
  <c r="AG101" i="46" s="1"/>
  <c r="AF100" i="46"/>
  <c r="AF101" i="46" s="1"/>
  <c r="AE100" i="46"/>
  <c r="AE101" i="46" s="1"/>
  <c r="AD100" i="46"/>
  <c r="AD101" i="46" s="1"/>
  <c r="AC100" i="46"/>
  <c r="AC101" i="46" s="1"/>
  <c r="AB100" i="46"/>
  <c r="AB101" i="46" s="1"/>
  <c r="AA100" i="46"/>
  <c r="AA101" i="46" s="1"/>
  <c r="Z100" i="46"/>
  <c r="Z101" i="46" s="1"/>
  <c r="Y100" i="46"/>
  <c r="Y101" i="46" s="1"/>
  <c r="X100" i="46"/>
  <c r="X101" i="46" s="1"/>
  <c r="W100" i="46"/>
  <c r="W101" i="46" s="1"/>
  <c r="V100" i="46"/>
  <c r="V101" i="46" s="1"/>
  <c r="AK92" i="46"/>
  <c r="AK93" i="46" s="1"/>
  <c r="AJ92" i="46"/>
  <c r="AJ93" i="46" s="1"/>
  <c r="AI92" i="46"/>
  <c r="AI93" i="46" s="1"/>
  <c r="AH92" i="46"/>
  <c r="AH93" i="46" s="1"/>
  <c r="AG92" i="46"/>
  <c r="AG93" i="46" s="1"/>
  <c r="AF92" i="46"/>
  <c r="AF93" i="46" s="1"/>
  <c r="AE92" i="46"/>
  <c r="AE93" i="46" s="1"/>
  <c r="AD92" i="46"/>
  <c r="AD93" i="46" s="1"/>
  <c r="AC92" i="46"/>
  <c r="AC93" i="46" s="1"/>
  <c r="AB92" i="46"/>
  <c r="AB93" i="46" s="1"/>
  <c r="AA92" i="46"/>
  <c r="AA93" i="46" s="1"/>
  <c r="Z92" i="46"/>
  <c r="Z93" i="46" s="1"/>
  <c r="Y92" i="46"/>
  <c r="Y93" i="46" s="1"/>
  <c r="X92" i="46"/>
  <c r="X93" i="46" s="1"/>
  <c r="W92" i="46"/>
  <c r="W93" i="46" s="1"/>
  <c r="V92" i="46"/>
  <c r="V93" i="46" s="1"/>
  <c r="AK88" i="46"/>
  <c r="AK89" i="46" s="1"/>
  <c r="AJ88" i="46"/>
  <c r="AJ89" i="46" s="1"/>
  <c r="AI88" i="46"/>
  <c r="AI89" i="46" s="1"/>
  <c r="AH88" i="46"/>
  <c r="AH89" i="46" s="1"/>
  <c r="AG88" i="46"/>
  <c r="AG89" i="46" s="1"/>
  <c r="AF88" i="46"/>
  <c r="AF89" i="46" s="1"/>
  <c r="AE88" i="46"/>
  <c r="AE89" i="46" s="1"/>
  <c r="AD88" i="46"/>
  <c r="AD89" i="46" s="1"/>
  <c r="AC88" i="46"/>
  <c r="AC89" i="46" s="1"/>
  <c r="AB88" i="46"/>
  <c r="AB89" i="46" s="1"/>
  <c r="AA88" i="46"/>
  <c r="AA89" i="46" s="1"/>
  <c r="Z88" i="46"/>
  <c r="Z89" i="46" s="1"/>
  <c r="Y88" i="46"/>
  <c r="Y89" i="46" s="1"/>
  <c r="X88" i="46"/>
  <c r="X89" i="46" s="1"/>
  <c r="W88" i="46"/>
  <c r="W89" i="46" s="1"/>
  <c r="V88" i="46"/>
  <c r="V89" i="46" s="1"/>
  <c r="AK84" i="46"/>
  <c r="AK85" i="46" s="1"/>
  <c r="AJ84" i="46"/>
  <c r="AJ85" i="46" s="1"/>
  <c r="AI84" i="46"/>
  <c r="AI85" i="46" s="1"/>
  <c r="AH84" i="46"/>
  <c r="AH85" i="46" s="1"/>
  <c r="AG84" i="46"/>
  <c r="AG85" i="46" s="1"/>
  <c r="AF84" i="46"/>
  <c r="AF85" i="46" s="1"/>
  <c r="AE84" i="46"/>
  <c r="AE85" i="46" s="1"/>
  <c r="AD84" i="46"/>
  <c r="AD85" i="46" s="1"/>
  <c r="AC84" i="46"/>
  <c r="AC85" i="46" s="1"/>
  <c r="AB84" i="46"/>
  <c r="AB85" i="46" s="1"/>
  <c r="AA84" i="46"/>
  <c r="AA85" i="46" s="1"/>
  <c r="Z84" i="46"/>
  <c r="Z85" i="46" s="1"/>
  <c r="Y84" i="46"/>
  <c r="Y85" i="46" s="1"/>
  <c r="X84" i="46"/>
  <c r="X85" i="46" s="1"/>
  <c r="W84" i="46"/>
  <c r="W85" i="46" s="1"/>
  <c r="V84" i="46"/>
  <c r="V85" i="46" s="1"/>
  <c r="AK76" i="46"/>
  <c r="AK77" i="46" s="1"/>
  <c r="AJ76" i="46"/>
  <c r="AJ77" i="46" s="1"/>
  <c r="AI76" i="46"/>
  <c r="AI77" i="46" s="1"/>
  <c r="AH76" i="46"/>
  <c r="AH77" i="46" s="1"/>
  <c r="AG76" i="46"/>
  <c r="AG77" i="46" s="1"/>
  <c r="AF76" i="46"/>
  <c r="AF77" i="46" s="1"/>
  <c r="AE76" i="46"/>
  <c r="AE77" i="46" s="1"/>
  <c r="AD76" i="46"/>
  <c r="AD77" i="46" s="1"/>
  <c r="AC76" i="46"/>
  <c r="AC77" i="46" s="1"/>
  <c r="AB76" i="46"/>
  <c r="AB77" i="46" s="1"/>
  <c r="AA76" i="46"/>
  <c r="AA77" i="46" s="1"/>
  <c r="Z76" i="46"/>
  <c r="Z77" i="46" s="1"/>
  <c r="Y76" i="46"/>
  <c r="Y77" i="46" s="1"/>
  <c r="X76" i="46"/>
  <c r="X77" i="46" s="1"/>
  <c r="W76" i="46"/>
  <c r="W77" i="46" s="1"/>
  <c r="V76" i="46"/>
  <c r="V77" i="46" s="1"/>
  <c r="AK72" i="46"/>
  <c r="AJ72" i="46"/>
  <c r="AI72" i="46"/>
  <c r="AH72" i="46"/>
  <c r="AG72" i="46"/>
  <c r="AF72" i="46"/>
  <c r="AE72" i="46"/>
  <c r="AD72" i="46"/>
  <c r="AC72" i="46"/>
  <c r="AB72" i="46"/>
  <c r="AA72" i="46"/>
  <c r="Z72" i="46"/>
  <c r="Y72" i="46"/>
  <c r="X72" i="46"/>
  <c r="W72" i="46"/>
  <c r="V72" i="46"/>
  <c r="AK68" i="46"/>
  <c r="AK69" i="46" s="1"/>
  <c r="AJ68" i="46"/>
  <c r="AJ69" i="46" s="1"/>
  <c r="AI68" i="46"/>
  <c r="AI69" i="46" s="1"/>
  <c r="AH68" i="46"/>
  <c r="AH69" i="46" s="1"/>
  <c r="AG68" i="46"/>
  <c r="AG69" i="46" s="1"/>
  <c r="AF68" i="46"/>
  <c r="AF69" i="46" s="1"/>
  <c r="AE68" i="46"/>
  <c r="AE69" i="46" s="1"/>
  <c r="AD68" i="46"/>
  <c r="AD69" i="46" s="1"/>
  <c r="AC68" i="46"/>
  <c r="AC69" i="46" s="1"/>
  <c r="AB68" i="46"/>
  <c r="AB69" i="46" s="1"/>
  <c r="AA68" i="46"/>
  <c r="AA69" i="46" s="1"/>
  <c r="Z68" i="46"/>
  <c r="Z69" i="46" s="1"/>
  <c r="Y68" i="46"/>
  <c r="Y69" i="46" s="1"/>
  <c r="X68" i="46"/>
  <c r="X69" i="46" s="1"/>
  <c r="W68" i="46"/>
  <c r="W69" i="46" s="1"/>
  <c r="V68" i="46"/>
  <c r="V69" i="46" s="1"/>
  <c r="AK64" i="46"/>
  <c r="AJ64" i="46"/>
  <c r="AI64" i="46"/>
  <c r="AH64" i="46"/>
  <c r="AG64" i="46"/>
  <c r="AF64" i="46"/>
  <c r="AE64" i="46"/>
  <c r="AD64" i="46"/>
  <c r="AC64" i="46"/>
  <c r="AB64" i="46"/>
  <c r="AA64" i="46"/>
  <c r="Z64" i="46"/>
  <c r="Y64" i="46"/>
  <c r="X64" i="46"/>
  <c r="W64" i="46"/>
  <c r="V64" i="46"/>
  <c r="AK60" i="46"/>
  <c r="AK61" i="46" s="1"/>
  <c r="AJ60" i="46"/>
  <c r="AJ61" i="46" s="1"/>
  <c r="AI60" i="46"/>
  <c r="AI61" i="46" s="1"/>
  <c r="AH60" i="46"/>
  <c r="AH61" i="46" s="1"/>
  <c r="AG60" i="46"/>
  <c r="AG61" i="46" s="1"/>
  <c r="AF60" i="46"/>
  <c r="AF61" i="46" s="1"/>
  <c r="AE60" i="46"/>
  <c r="AE61" i="46" s="1"/>
  <c r="AD60" i="46"/>
  <c r="AD61" i="46" s="1"/>
  <c r="AC60" i="46"/>
  <c r="AC61" i="46" s="1"/>
  <c r="AB60" i="46"/>
  <c r="AB61" i="46" s="1"/>
  <c r="AA60" i="46"/>
  <c r="AA61" i="46" s="1"/>
  <c r="Z60" i="46"/>
  <c r="Z61" i="46" s="1"/>
  <c r="Y60" i="46"/>
  <c r="Y61" i="46" s="1"/>
  <c r="X60" i="46"/>
  <c r="X61" i="46" s="1"/>
  <c r="W60" i="46"/>
  <c r="W61" i="46" s="1"/>
  <c r="V60" i="46"/>
  <c r="V61" i="46" s="1"/>
  <c r="AK56" i="46"/>
  <c r="AK57" i="46" s="1"/>
  <c r="AJ56" i="46"/>
  <c r="AJ57" i="46" s="1"/>
  <c r="AI56" i="46"/>
  <c r="AI57" i="46" s="1"/>
  <c r="AH56" i="46"/>
  <c r="AH57" i="46" s="1"/>
  <c r="AG56" i="46"/>
  <c r="AG57" i="46" s="1"/>
  <c r="AF56" i="46"/>
  <c r="AF57" i="46" s="1"/>
  <c r="AE56" i="46"/>
  <c r="AE57" i="46" s="1"/>
  <c r="AD56" i="46"/>
  <c r="AD57" i="46" s="1"/>
  <c r="AC56" i="46"/>
  <c r="AC57" i="46" s="1"/>
  <c r="AB56" i="46"/>
  <c r="AB57" i="46" s="1"/>
  <c r="AA56" i="46"/>
  <c r="AA57" i="46" s="1"/>
  <c r="Z56" i="46"/>
  <c r="Z57" i="46" s="1"/>
  <c r="Y56" i="46"/>
  <c r="Y57" i="46" s="1"/>
  <c r="X56" i="46"/>
  <c r="X57" i="46" s="1"/>
  <c r="W56" i="46"/>
  <c r="W57" i="46" s="1"/>
  <c r="V56" i="46"/>
  <c r="V57" i="46" s="1"/>
  <c r="AK52" i="46"/>
  <c r="AK53" i="46" s="1"/>
  <c r="AJ52" i="46"/>
  <c r="AJ53" i="46" s="1"/>
  <c r="AI52" i="46"/>
  <c r="AI53" i="46" s="1"/>
  <c r="AH52" i="46"/>
  <c r="AH53" i="46" s="1"/>
  <c r="AG52" i="46"/>
  <c r="AG53" i="46" s="1"/>
  <c r="AF52" i="46"/>
  <c r="AF53" i="46" s="1"/>
  <c r="AE52" i="46"/>
  <c r="AE53" i="46" s="1"/>
  <c r="AD52" i="46"/>
  <c r="AD53" i="46" s="1"/>
  <c r="AC52" i="46"/>
  <c r="AC53" i="46" s="1"/>
  <c r="AB52" i="46"/>
  <c r="AB53" i="46" s="1"/>
  <c r="AA52" i="46"/>
  <c r="AA53" i="46" s="1"/>
  <c r="Z52" i="46"/>
  <c r="Z53" i="46" s="1"/>
  <c r="Y52" i="46"/>
  <c r="Y53" i="46" s="1"/>
  <c r="X52" i="46"/>
  <c r="X53" i="46" s="1"/>
  <c r="W52" i="46"/>
  <c r="W53" i="46" s="1"/>
  <c r="V52" i="46"/>
  <c r="V53" i="46" s="1"/>
  <c r="AK48" i="46"/>
  <c r="AK49" i="46" s="1"/>
  <c r="AJ48" i="46"/>
  <c r="AJ49" i="46" s="1"/>
  <c r="AI48" i="46"/>
  <c r="AI49" i="46" s="1"/>
  <c r="AH48" i="46"/>
  <c r="AH49" i="46" s="1"/>
  <c r="AG48" i="46"/>
  <c r="AG49" i="46" s="1"/>
  <c r="AF48" i="46"/>
  <c r="AF49" i="46" s="1"/>
  <c r="AE48" i="46"/>
  <c r="AE49" i="46" s="1"/>
  <c r="AD48" i="46"/>
  <c r="AD49" i="46" s="1"/>
  <c r="AC48" i="46"/>
  <c r="AC49" i="46" s="1"/>
  <c r="AB48" i="46"/>
  <c r="AB49" i="46" s="1"/>
  <c r="AA48" i="46"/>
  <c r="AA49" i="46" s="1"/>
  <c r="Z48" i="46"/>
  <c r="Z49" i="46" s="1"/>
  <c r="Y48" i="46"/>
  <c r="Y49" i="46" s="1"/>
  <c r="X48" i="46"/>
  <c r="X49" i="46" s="1"/>
  <c r="W48" i="46"/>
  <c r="W49" i="46" s="1"/>
  <c r="V48" i="46"/>
  <c r="V49" i="46" s="1"/>
  <c r="AK44" i="46"/>
  <c r="AJ44" i="46"/>
  <c r="AI44" i="46"/>
  <c r="AH44" i="46"/>
  <c r="AG44" i="46"/>
  <c r="AF44" i="46"/>
  <c r="AE44" i="46"/>
  <c r="AD44" i="46"/>
  <c r="AC44" i="46"/>
  <c r="AB44" i="46"/>
  <c r="AA44" i="46"/>
  <c r="Z44" i="46"/>
  <c r="Y44" i="46"/>
  <c r="X44" i="46"/>
  <c r="W44" i="46"/>
  <c r="V44" i="46"/>
  <c r="AK36" i="46"/>
  <c r="AK37" i="46" s="1"/>
  <c r="AJ36" i="46"/>
  <c r="AJ37" i="46" s="1"/>
  <c r="AI36" i="46"/>
  <c r="AI37" i="46" s="1"/>
  <c r="AH36" i="46"/>
  <c r="AH37" i="46" s="1"/>
  <c r="AG36" i="46"/>
  <c r="AG37" i="46" s="1"/>
  <c r="AF36" i="46"/>
  <c r="AF37" i="46" s="1"/>
  <c r="AE36" i="46"/>
  <c r="AE37" i="46" s="1"/>
  <c r="AD36" i="46"/>
  <c r="AD37" i="46" s="1"/>
  <c r="AC36" i="46"/>
  <c r="AC37" i="46" s="1"/>
  <c r="AB36" i="46"/>
  <c r="AB37" i="46" s="1"/>
  <c r="AA36" i="46"/>
  <c r="AA37" i="46" s="1"/>
  <c r="Z36" i="46"/>
  <c r="Z37" i="46" s="1"/>
  <c r="Y36" i="46"/>
  <c r="Y37" i="46" s="1"/>
  <c r="X36" i="46"/>
  <c r="X37" i="46" s="1"/>
  <c r="W36" i="46"/>
  <c r="W37" i="46" s="1"/>
  <c r="V36" i="46"/>
  <c r="V37" i="46" s="1"/>
  <c r="AK32" i="46"/>
  <c r="AK33" i="46" s="1"/>
  <c r="AJ32" i="46"/>
  <c r="AJ33" i="46" s="1"/>
  <c r="AI32" i="46"/>
  <c r="AI33" i="46" s="1"/>
  <c r="AH32" i="46"/>
  <c r="AH33" i="46" s="1"/>
  <c r="AG32" i="46"/>
  <c r="AG33" i="46" s="1"/>
  <c r="AF32" i="46"/>
  <c r="AF33" i="46" s="1"/>
  <c r="AE32" i="46"/>
  <c r="AE33" i="46" s="1"/>
  <c r="AD32" i="46"/>
  <c r="AD33" i="46" s="1"/>
  <c r="AC32" i="46"/>
  <c r="AC33" i="46" s="1"/>
  <c r="AB32" i="46"/>
  <c r="AB33" i="46" s="1"/>
  <c r="AA32" i="46"/>
  <c r="AA33" i="46" s="1"/>
  <c r="Z32" i="46"/>
  <c r="Z33" i="46" s="1"/>
  <c r="Y32" i="46"/>
  <c r="Y33" i="46" s="1"/>
  <c r="X32" i="46"/>
  <c r="X33" i="46" s="1"/>
  <c r="W32" i="46"/>
  <c r="W33" i="46" s="1"/>
  <c r="V32" i="46"/>
  <c r="V33" i="46" s="1"/>
  <c r="AK28" i="46"/>
  <c r="AK29" i="46" s="1"/>
  <c r="AJ28" i="46"/>
  <c r="AJ29" i="46" s="1"/>
  <c r="AI28" i="46"/>
  <c r="AI29" i="46" s="1"/>
  <c r="AH28" i="46"/>
  <c r="AH29" i="46" s="1"/>
  <c r="AG28" i="46"/>
  <c r="AG29" i="46" s="1"/>
  <c r="AF28" i="46"/>
  <c r="AF29" i="46" s="1"/>
  <c r="AE28" i="46"/>
  <c r="AE29" i="46" s="1"/>
  <c r="AD28" i="46"/>
  <c r="AD29" i="46" s="1"/>
  <c r="AC28" i="46"/>
  <c r="AC29" i="46" s="1"/>
  <c r="AB28" i="46"/>
  <c r="AB29" i="46" s="1"/>
  <c r="AA28" i="46"/>
  <c r="AA29" i="46" s="1"/>
  <c r="Z28" i="46"/>
  <c r="Z29" i="46" s="1"/>
  <c r="Y28" i="46"/>
  <c r="Y29" i="46" s="1"/>
  <c r="X28" i="46"/>
  <c r="X29" i="46" s="1"/>
  <c r="W28" i="46"/>
  <c r="W29" i="46" s="1"/>
  <c r="V28" i="46"/>
  <c r="AK24" i="46"/>
  <c r="AK25" i="46" s="1"/>
  <c r="AJ24" i="46"/>
  <c r="AJ25" i="46" s="1"/>
  <c r="AI24" i="46"/>
  <c r="AI25" i="46" s="1"/>
  <c r="AH24" i="46"/>
  <c r="AH25" i="46" s="1"/>
  <c r="AG24" i="46"/>
  <c r="AG25" i="46" s="1"/>
  <c r="AF24" i="46"/>
  <c r="AF25" i="46" s="1"/>
  <c r="AE24" i="46"/>
  <c r="AE25" i="46" s="1"/>
  <c r="AD24" i="46"/>
  <c r="AD25" i="46" s="1"/>
  <c r="AC24" i="46"/>
  <c r="AC25" i="46" s="1"/>
  <c r="AB24" i="46"/>
  <c r="AB25" i="46" s="1"/>
  <c r="AA24" i="46"/>
  <c r="AA25" i="46" s="1"/>
  <c r="Z24" i="46"/>
  <c r="Z25" i="46" s="1"/>
  <c r="Y24" i="46"/>
  <c r="Y25" i="46" s="1"/>
  <c r="X24" i="46"/>
  <c r="X25" i="46" s="1"/>
  <c r="W24" i="46"/>
  <c r="W25" i="46" s="1"/>
  <c r="V24" i="46"/>
  <c r="V25" i="46" s="1"/>
  <c r="AK20" i="46"/>
  <c r="AK21" i="46" s="1"/>
  <c r="AJ20" i="46"/>
  <c r="AJ21" i="46" s="1"/>
  <c r="AI20" i="46"/>
  <c r="AI21" i="46" s="1"/>
  <c r="AH20" i="46"/>
  <c r="AH21" i="46" s="1"/>
  <c r="AG20" i="46"/>
  <c r="AG21" i="46" s="1"/>
  <c r="AF20" i="46"/>
  <c r="AF21" i="46" s="1"/>
  <c r="AE20" i="46"/>
  <c r="AE21" i="46" s="1"/>
  <c r="AD20" i="46"/>
  <c r="AD21" i="46" s="1"/>
  <c r="AC20" i="46"/>
  <c r="AC21" i="46" s="1"/>
  <c r="AB20" i="46"/>
  <c r="AB21" i="46" s="1"/>
  <c r="AA20" i="46"/>
  <c r="AA21" i="46" s="1"/>
  <c r="Z20" i="46"/>
  <c r="Z21" i="46" s="1"/>
  <c r="Y20" i="46"/>
  <c r="Y21" i="46" s="1"/>
  <c r="X20" i="46"/>
  <c r="X21" i="46" s="1"/>
  <c r="W20" i="46"/>
  <c r="W21" i="46" s="1"/>
  <c r="V20" i="46"/>
  <c r="V21" i="46" s="1"/>
  <c r="AK16" i="46"/>
  <c r="AK17" i="46" s="1"/>
  <c r="AJ16" i="46"/>
  <c r="AJ17" i="46" s="1"/>
  <c r="AI16" i="46"/>
  <c r="AI17" i="46" s="1"/>
  <c r="AH16" i="46"/>
  <c r="AH17" i="46" s="1"/>
  <c r="AG16" i="46"/>
  <c r="AG17" i="46" s="1"/>
  <c r="AF16" i="46"/>
  <c r="AF17" i="46" s="1"/>
  <c r="AE16" i="46"/>
  <c r="AE17" i="46" s="1"/>
  <c r="AD16" i="46"/>
  <c r="AD17" i="46" s="1"/>
  <c r="AC16" i="46"/>
  <c r="AC17" i="46" s="1"/>
  <c r="AB16" i="46"/>
  <c r="AB17" i="46" s="1"/>
  <c r="AA16" i="46"/>
  <c r="AA17" i="46" s="1"/>
  <c r="Z16" i="46"/>
  <c r="Z17" i="46" s="1"/>
  <c r="Y16" i="46"/>
  <c r="Y17" i="46" s="1"/>
  <c r="X16" i="46"/>
  <c r="X17" i="46" s="1"/>
  <c r="W16" i="46"/>
  <c r="W17" i="46" s="1"/>
  <c r="V16" i="46"/>
  <c r="V17" i="46" s="1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AK8" i="46"/>
  <c r="AK9" i="46" s="1"/>
  <c r="AJ8" i="46"/>
  <c r="AJ9" i="46" s="1"/>
  <c r="AI8" i="46"/>
  <c r="AI9" i="46" s="1"/>
  <c r="AH8" i="46"/>
  <c r="AH9" i="46" s="1"/>
  <c r="AG8" i="46"/>
  <c r="AG9" i="46" s="1"/>
  <c r="AF8" i="46"/>
  <c r="AF9" i="46" s="1"/>
  <c r="AE8" i="46"/>
  <c r="AE9" i="46" s="1"/>
  <c r="AD8" i="46"/>
  <c r="AD9" i="46" s="1"/>
  <c r="AC8" i="46"/>
  <c r="AC9" i="46" s="1"/>
  <c r="AB8" i="46"/>
  <c r="AB9" i="46" s="1"/>
  <c r="AA8" i="46"/>
  <c r="AA9" i="46" s="1"/>
  <c r="Z8" i="46"/>
  <c r="Z9" i="46" s="1"/>
  <c r="Y8" i="46"/>
  <c r="Y9" i="46" s="1"/>
  <c r="X8" i="46"/>
  <c r="X9" i="46" s="1"/>
  <c r="W8" i="46"/>
  <c r="W9" i="46" s="1"/>
  <c r="V8" i="46"/>
  <c r="V9" i="46" s="1"/>
  <c r="W4" i="46"/>
  <c r="X4" i="46"/>
  <c r="Y4" i="46"/>
  <c r="Z4" i="46"/>
  <c r="AA4" i="46"/>
  <c r="AB4" i="46"/>
  <c r="AC4" i="46"/>
  <c r="AD4" i="46"/>
  <c r="AE4" i="46"/>
  <c r="AF4" i="46"/>
  <c r="AG4" i="46"/>
  <c r="AH4" i="46"/>
  <c r="AI4" i="46"/>
  <c r="AJ4" i="46"/>
  <c r="AK4" i="46"/>
  <c r="V4" i="46"/>
  <c r="G65" i="4"/>
  <c r="H65" i="4"/>
  <c r="H62" i="4"/>
  <c r="G62" i="4"/>
  <c r="H60" i="4"/>
  <c r="G60" i="4"/>
  <c r="H54" i="4"/>
  <c r="G54" i="4"/>
  <c r="H48" i="4"/>
  <c r="G48" i="4"/>
  <c r="H46" i="4"/>
  <c r="G46" i="4"/>
  <c r="H44" i="4"/>
  <c r="G44" i="4"/>
  <c r="H42" i="4"/>
  <c r="G42" i="4"/>
  <c r="H52" i="4"/>
  <c r="H40" i="4"/>
  <c r="G40" i="4"/>
  <c r="H38" i="4"/>
  <c r="G38" i="4"/>
  <c r="H36" i="4"/>
  <c r="G36" i="4"/>
  <c r="H34" i="4"/>
  <c r="G34" i="4"/>
  <c r="H30" i="4"/>
  <c r="G30" i="4"/>
  <c r="H28" i="4"/>
  <c r="G28" i="4"/>
  <c r="G26" i="4"/>
  <c r="H26" i="4"/>
  <c r="S317" i="1" l="1"/>
  <c r="R317" i="1"/>
  <c r="Y125" i="46"/>
  <c r="AG125" i="46"/>
  <c r="Z125" i="46"/>
  <c r="AH125" i="46"/>
  <c r="W125" i="46"/>
  <c r="AA125" i="46"/>
  <c r="AE125" i="46"/>
  <c r="AI125" i="46"/>
  <c r="AC125" i="46"/>
  <c r="AK125" i="46"/>
  <c r="V125" i="46"/>
  <c r="AD125" i="46"/>
  <c r="X125" i="46"/>
  <c r="AB125" i="46"/>
  <c r="AF125" i="46"/>
  <c r="AJ125" i="46"/>
  <c r="AK121" i="46"/>
  <c r="V121" i="46"/>
  <c r="Z121" i="46"/>
  <c r="AD121" i="46"/>
  <c r="AH121" i="46"/>
  <c r="AC121" i="46"/>
  <c r="W121" i="46"/>
  <c r="AA121" i="46"/>
  <c r="AE121" i="46"/>
  <c r="AI121" i="46"/>
  <c r="Y121" i="46"/>
  <c r="AG121" i="46"/>
  <c r="X121" i="46"/>
  <c r="AB121" i="46"/>
  <c r="AF121" i="46"/>
  <c r="AJ121" i="46"/>
  <c r="Y117" i="46"/>
  <c r="AC117" i="46"/>
  <c r="AG117" i="46"/>
  <c r="AK117" i="46"/>
  <c r="V117" i="46"/>
  <c r="Z117" i="46"/>
  <c r="AD117" i="46"/>
  <c r="AH117" i="46"/>
  <c r="W117" i="46"/>
  <c r="AA117" i="46"/>
  <c r="AE117" i="46"/>
  <c r="AI117" i="46"/>
  <c r="X117" i="46"/>
  <c r="AB117" i="46"/>
  <c r="AF117" i="46"/>
  <c r="AJ117" i="46"/>
  <c r="AG73" i="46"/>
  <c r="V73" i="46"/>
  <c r="Z73" i="46"/>
  <c r="AD73" i="46"/>
  <c r="AH73" i="46"/>
  <c r="Y73" i="46"/>
  <c r="AC73" i="46"/>
  <c r="W73" i="46"/>
  <c r="AA73" i="46"/>
  <c r="AE73" i="46"/>
  <c r="AI73" i="46"/>
  <c r="AK73" i="46"/>
  <c r="X73" i="46"/>
  <c r="AB73" i="46"/>
  <c r="AF73" i="46"/>
  <c r="AJ73" i="46"/>
  <c r="AC65" i="46"/>
  <c r="V65" i="46"/>
  <c r="Z65" i="46"/>
  <c r="AD65" i="46"/>
  <c r="AH65" i="46"/>
  <c r="AG65" i="46"/>
  <c r="W65" i="46"/>
  <c r="AA65" i="46"/>
  <c r="AE65" i="46"/>
  <c r="AI65" i="46"/>
  <c r="Y65" i="46"/>
  <c r="AK65" i="46"/>
  <c r="X65" i="46"/>
  <c r="AB65" i="46"/>
  <c r="AF65" i="46"/>
  <c r="AJ65" i="46"/>
  <c r="V5" i="46"/>
  <c r="AA45" i="46"/>
  <c r="AE45" i="46"/>
  <c r="X45" i="46"/>
  <c r="AB45" i="46"/>
  <c r="AF45" i="46"/>
  <c r="AJ45" i="46"/>
  <c r="Y45" i="46"/>
  <c r="AC45" i="46"/>
  <c r="AG45" i="46"/>
  <c r="AK45" i="46"/>
  <c r="W45" i="46"/>
  <c r="AI45" i="46"/>
  <c r="V45" i="46"/>
  <c r="Z45" i="46"/>
  <c r="AD45" i="46"/>
  <c r="AH45" i="46"/>
  <c r="W13" i="46"/>
  <c r="AI13" i="46"/>
  <c r="X13" i="46"/>
  <c r="AB13" i="46"/>
  <c r="AF13" i="46"/>
  <c r="AJ13" i="46"/>
  <c r="AE13" i="46"/>
  <c r="Y13" i="46"/>
  <c r="AC13" i="46"/>
  <c r="AG13" i="46"/>
  <c r="AK13" i="46"/>
  <c r="AA13" i="46"/>
  <c r="V13" i="46"/>
  <c r="Z13" i="46"/>
  <c r="AD13" i="46"/>
  <c r="AH13" i="46"/>
  <c r="AC5" i="46"/>
  <c r="AJ5" i="46"/>
  <c r="AG5" i="46"/>
  <c r="AB5" i="46"/>
  <c r="X5" i="46"/>
  <c r="AI5" i="46"/>
  <c r="AE5" i="46"/>
  <c r="AA5" i="46"/>
  <c r="W5" i="46"/>
  <c r="AK5" i="46"/>
  <c r="Y5" i="46"/>
  <c r="AF5" i="46"/>
  <c r="AH5" i="46"/>
  <c r="AD5" i="46"/>
  <c r="Z5" i="46"/>
  <c r="V29" i="46"/>
  <c r="H23" i="4"/>
  <c r="G23" i="4"/>
  <c r="H20" i="4"/>
  <c r="G20" i="4"/>
  <c r="H17" i="4"/>
  <c r="G17" i="4"/>
  <c r="G14" i="4"/>
  <c r="H14" i="4"/>
  <c r="H7" i="4"/>
  <c r="G7" i="4"/>
  <c r="E38" i="9" l="1"/>
  <c r="E47" i="1" s="1"/>
  <c r="F38" i="9"/>
  <c r="F47" i="1" s="1"/>
  <c r="G38" i="9"/>
  <c r="G47" i="1" s="1"/>
  <c r="H38" i="9"/>
  <c r="H47" i="1" s="1"/>
  <c r="I38" i="9"/>
  <c r="I47" i="1" s="1"/>
  <c r="J38" i="9"/>
  <c r="J47" i="1" s="1"/>
  <c r="K38" i="9"/>
  <c r="K47" i="1" s="1"/>
  <c r="L38" i="9"/>
  <c r="L47" i="1" s="1"/>
  <c r="M38" i="9"/>
  <c r="M47" i="1" s="1"/>
  <c r="N38" i="9"/>
  <c r="N47" i="1" s="1"/>
  <c r="O38" i="9"/>
  <c r="O47" i="1" s="1"/>
  <c r="P38" i="9"/>
  <c r="P47" i="1" s="1"/>
  <c r="Q38" i="9"/>
  <c r="Q47" i="1" s="1"/>
  <c r="R38" i="9"/>
  <c r="R47" i="1" s="1"/>
  <c r="S38" i="9"/>
  <c r="S47" i="1" s="1"/>
  <c r="D38" i="9"/>
  <c r="D47" i="1" s="1"/>
  <c r="E24" i="9"/>
  <c r="E24" i="38" s="1"/>
  <c r="F24" i="9"/>
  <c r="F24" i="38" s="1"/>
  <c r="G24" i="9"/>
  <c r="G24" i="38" s="1"/>
  <c r="H24" i="9"/>
  <c r="H24" i="38" s="1"/>
  <c r="I24" i="9"/>
  <c r="I24" i="38" s="1"/>
  <c r="J24" i="9"/>
  <c r="J24" i="38" s="1"/>
  <c r="K24" i="9"/>
  <c r="K24" i="38" s="1"/>
  <c r="L24" i="9"/>
  <c r="L24" i="38" s="1"/>
  <c r="M24" i="9"/>
  <c r="M24" i="38" s="1"/>
  <c r="N24" i="9"/>
  <c r="N24" i="38" s="1"/>
  <c r="O24" i="9"/>
  <c r="O24" i="38" s="1"/>
  <c r="P24" i="9"/>
  <c r="P24" i="38" s="1"/>
  <c r="Q24" i="9"/>
  <c r="Q24" i="38" s="1"/>
  <c r="R24" i="9"/>
  <c r="R24" i="38" s="1"/>
  <c r="S24" i="9"/>
  <c r="S24" i="38" s="1"/>
  <c r="E25" i="9"/>
  <c r="E25" i="38" s="1"/>
  <c r="F25" i="9"/>
  <c r="F25" i="38" s="1"/>
  <c r="G25" i="9"/>
  <c r="G25" i="38" s="1"/>
  <c r="H25" i="9"/>
  <c r="H25" i="38" s="1"/>
  <c r="I25" i="9"/>
  <c r="I25" i="38" s="1"/>
  <c r="J25" i="9"/>
  <c r="J25" i="38" s="1"/>
  <c r="K25" i="9"/>
  <c r="K25" i="38" s="1"/>
  <c r="L25" i="9"/>
  <c r="L25" i="38" s="1"/>
  <c r="M25" i="9"/>
  <c r="M25" i="38" s="1"/>
  <c r="N25" i="9"/>
  <c r="N25" i="38" s="1"/>
  <c r="O25" i="9"/>
  <c r="O25" i="38" s="1"/>
  <c r="P25" i="9"/>
  <c r="P25" i="38" s="1"/>
  <c r="Q25" i="9"/>
  <c r="Q25" i="38" s="1"/>
  <c r="R25" i="9"/>
  <c r="R25" i="38" s="1"/>
  <c r="S25" i="9"/>
  <c r="S25" i="38" s="1"/>
  <c r="D24" i="9"/>
  <c r="D24" i="38" s="1"/>
  <c r="D25" i="9"/>
  <c r="D25" i="38" s="1"/>
  <c r="V123" i="3" l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U123" i="3"/>
  <c r="AJ29" i="3" l="1"/>
  <c r="AJ30" i="3" s="1"/>
  <c r="AI29" i="3"/>
  <c r="AI30" i="3" s="1"/>
  <c r="AH29" i="3"/>
  <c r="AH30" i="3" s="1"/>
  <c r="AG29" i="3"/>
  <c r="AG30" i="3" s="1"/>
  <c r="AF29" i="3"/>
  <c r="AF30" i="3" s="1"/>
  <c r="AE29" i="3"/>
  <c r="AE30" i="3" s="1"/>
  <c r="AD29" i="3"/>
  <c r="AD30" i="3" s="1"/>
  <c r="AC29" i="3"/>
  <c r="AC30" i="3" s="1"/>
  <c r="AB29" i="3"/>
  <c r="AB30" i="3" s="1"/>
  <c r="AA29" i="3"/>
  <c r="AA30" i="3" s="1"/>
  <c r="Z29" i="3"/>
  <c r="Z30" i="3" s="1"/>
  <c r="Y29" i="3"/>
  <c r="Y30" i="3" s="1"/>
  <c r="X29" i="3"/>
  <c r="X30" i="3" s="1"/>
  <c r="W29" i="3"/>
  <c r="W30" i="3" s="1"/>
  <c r="V29" i="3"/>
  <c r="V30" i="3" s="1"/>
  <c r="U29" i="3"/>
  <c r="U30" i="3" s="1"/>
  <c r="D69" i="9" l="1"/>
  <c r="D66" i="9"/>
  <c r="D63" i="9"/>
  <c r="D60" i="9"/>
  <c r="D57" i="9"/>
  <c r="D53" i="9"/>
  <c r="D42" i="9"/>
  <c r="AJ69" i="3" l="1"/>
  <c r="AJ70" i="3" s="1"/>
  <c r="AI69" i="3"/>
  <c r="AI70" i="3" s="1"/>
  <c r="AH69" i="3"/>
  <c r="AH70" i="3" s="1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69" i="3"/>
  <c r="V70" i="3" s="1"/>
  <c r="U69" i="3"/>
  <c r="U70" i="3" s="1"/>
  <c r="AJ64" i="3" l="1"/>
  <c r="AJ65" i="3" s="1"/>
  <c r="AI64" i="3"/>
  <c r="AI65" i="3" s="1"/>
  <c r="AH64" i="3"/>
  <c r="AH65" i="3" s="1"/>
  <c r="AG64" i="3"/>
  <c r="AG65" i="3" s="1"/>
  <c r="AF64" i="3"/>
  <c r="AF65" i="3" s="1"/>
  <c r="AE64" i="3"/>
  <c r="AE65" i="3" s="1"/>
  <c r="AD64" i="3"/>
  <c r="AD65" i="3" s="1"/>
  <c r="AC64" i="3"/>
  <c r="AC65" i="3" s="1"/>
  <c r="AB64" i="3"/>
  <c r="AB65" i="3" s="1"/>
  <c r="AA64" i="3"/>
  <c r="AA65" i="3" s="1"/>
  <c r="Z64" i="3"/>
  <c r="Z65" i="3" s="1"/>
  <c r="Y64" i="3"/>
  <c r="Y65" i="3" s="1"/>
  <c r="X64" i="3"/>
  <c r="X65" i="3" s="1"/>
  <c r="W64" i="3"/>
  <c r="W65" i="3" s="1"/>
  <c r="V64" i="3"/>
  <c r="V65" i="3" s="1"/>
  <c r="U64" i="3"/>
  <c r="U65" i="3" s="1"/>
  <c r="E266" i="1" l="1"/>
  <c r="F266" i="1"/>
  <c r="G266" i="1"/>
  <c r="H266" i="1"/>
  <c r="F267" i="1"/>
  <c r="G267" i="1"/>
  <c r="H267" i="1"/>
  <c r="H276" i="1" s="1"/>
  <c r="D267" i="1"/>
  <c r="D266" i="1"/>
  <c r="E257" i="1"/>
  <c r="F257" i="1"/>
  <c r="G257" i="1"/>
  <c r="E258" i="1"/>
  <c r="E276" i="1" s="1"/>
  <c r="F258" i="1"/>
  <c r="G258" i="1"/>
  <c r="G276" i="1" s="1"/>
  <c r="D258" i="1"/>
  <c r="D276" i="1" s="1"/>
  <c r="D257" i="1"/>
  <c r="E230" i="1"/>
  <c r="F230" i="1"/>
  <c r="G230" i="1"/>
  <c r="H230" i="1"/>
  <c r="E231" i="1"/>
  <c r="F231" i="1"/>
  <c r="F240" i="1" s="1"/>
  <c r="G231" i="1"/>
  <c r="H231" i="1"/>
  <c r="H240" i="1" s="1"/>
  <c r="D231" i="1"/>
  <c r="D230" i="1"/>
  <c r="E221" i="1"/>
  <c r="F221" i="1"/>
  <c r="G221" i="1"/>
  <c r="H221" i="1"/>
  <c r="E222" i="1"/>
  <c r="E240" i="1" s="1"/>
  <c r="G222" i="1"/>
  <c r="D222" i="1"/>
  <c r="D240" i="1" s="1"/>
  <c r="D221" i="1"/>
  <c r="E194" i="1"/>
  <c r="E195" i="1"/>
  <c r="G195" i="1"/>
  <c r="H195" i="1"/>
  <c r="D195" i="1"/>
  <c r="D194" i="1"/>
  <c r="E185" i="1"/>
  <c r="F185" i="1"/>
  <c r="G185" i="1"/>
  <c r="H185" i="1"/>
  <c r="D186" i="1"/>
  <c r="D185" i="1"/>
  <c r="E158" i="1"/>
  <c r="F158" i="1"/>
  <c r="G158" i="1"/>
  <c r="H158" i="1"/>
  <c r="E159" i="1"/>
  <c r="F159" i="1"/>
  <c r="G159" i="1"/>
  <c r="H159" i="1"/>
  <c r="D159" i="1"/>
  <c r="D158" i="1"/>
  <c r="G149" i="1"/>
  <c r="H149" i="1"/>
  <c r="G150" i="1"/>
  <c r="H150" i="1"/>
  <c r="D150" i="1"/>
  <c r="D149" i="1"/>
  <c r="E140" i="1"/>
  <c r="F140" i="1"/>
  <c r="G140" i="1"/>
  <c r="H140" i="1"/>
  <c r="E141" i="1"/>
  <c r="D141" i="1"/>
  <c r="D140" i="1"/>
  <c r="E131" i="1"/>
  <c r="F131" i="1"/>
  <c r="G131" i="1"/>
  <c r="E132" i="1"/>
  <c r="F132" i="1"/>
  <c r="G132" i="1"/>
  <c r="H132" i="1"/>
  <c r="D132" i="1"/>
  <c r="D131" i="1"/>
  <c r="E122" i="1"/>
  <c r="F122" i="1"/>
  <c r="G122" i="1"/>
  <c r="H122" i="1"/>
  <c r="E123" i="1"/>
  <c r="F123" i="1"/>
  <c r="G123" i="1"/>
  <c r="H123" i="1"/>
  <c r="D123" i="1"/>
  <c r="D122" i="1"/>
  <c r="E113" i="1"/>
  <c r="F113" i="1"/>
  <c r="G113" i="1"/>
  <c r="H113" i="1"/>
  <c r="E114" i="1"/>
  <c r="F114" i="1"/>
  <c r="G114" i="1"/>
  <c r="H114" i="1"/>
  <c r="D114" i="1"/>
  <c r="D113" i="1"/>
  <c r="E105" i="1"/>
  <c r="F105" i="1"/>
  <c r="G105" i="1"/>
  <c r="D105" i="1"/>
  <c r="E95" i="1"/>
  <c r="F95" i="1"/>
  <c r="E96" i="1"/>
  <c r="F96" i="1"/>
  <c r="G96" i="1"/>
  <c r="D96" i="1"/>
  <c r="D95" i="1"/>
  <c r="D69" i="1"/>
  <c r="D68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D27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D263" i="1"/>
  <c r="E228" i="1"/>
  <c r="I228" i="1"/>
  <c r="J228" i="1"/>
  <c r="L228" i="1"/>
  <c r="M228" i="1"/>
  <c r="N228" i="1"/>
  <c r="P228" i="1"/>
  <c r="Q228" i="1"/>
  <c r="R228" i="1"/>
  <c r="H228" i="1"/>
  <c r="D228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F228" i="1"/>
  <c r="G228" i="1"/>
  <c r="K228" i="1"/>
  <c r="O228" i="1"/>
  <c r="S228" i="1"/>
  <c r="D227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D200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D74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6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D38" i="1"/>
  <c r="G168" i="1" l="1"/>
  <c r="F276" i="1"/>
  <c r="F168" i="1"/>
  <c r="E168" i="1"/>
  <c r="H168" i="1"/>
  <c r="G240" i="1"/>
  <c r="E264" i="1"/>
  <c r="E265" i="1" s="1"/>
  <c r="F264" i="1"/>
  <c r="F265" i="1" s="1"/>
  <c r="G264" i="1"/>
  <c r="G265" i="1" s="1"/>
  <c r="H264" i="1"/>
  <c r="H265" i="1" s="1"/>
  <c r="I264" i="1"/>
  <c r="I265" i="1" s="1"/>
  <c r="J264" i="1"/>
  <c r="J265" i="1" s="1"/>
  <c r="K264" i="1"/>
  <c r="K265" i="1" s="1"/>
  <c r="L264" i="1"/>
  <c r="L265" i="1" s="1"/>
  <c r="M264" i="1"/>
  <c r="N264" i="1"/>
  <c r="O264" i="1"/>
  <c r="P264" i="1"/>
  <c r="Q264" i="1"/>
  <c r="R264" i="1"/>
  <c r="S264" i="1"/>
  <c r="E273" i="1"/>
  <c r="E277" i="1" s="1"/>
  <c r="F273" i="1"/>
  <c r="F277" i="1" s="1"/>
  <c r="G273" i="1"/>
  <c r="G277" i="1" s="1"/>
  <c r="H273" i="1"/>
  <c r="H277" i="1" s="1"/>
  <c r="I273" i="1"/>
  <c r="I277" i="1" s="1"/>
  <c r="I278" i="1" s="1"/>
  <c r="J273" i="1"/>
  <c r="K273" i="1"/>
  <c r="L273" i="1"/>
  <c r="M273" i="1"/>
  <c r="N273" i="1"/>
  <c r="O273" i="1"/>
  <c r="P273" i="1"/>
  <c r="Q273" i="1"/>
  <c r="R273" i="1"/>
  <c r="S273" i="1"/>
  <c r="D273" i="1"/>
  <c r="D277" i="1" s="1"/>
  <c r="D264" i="1"/>
  <c r="D265" i="1" s="1"/>
  <c r="L255" i="1"/>
  <c r="P255" i="1"/>
  <c r="D255" i="1"/>
  <c r="D192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D57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D39" i="1"/>
  <c r="E76" i="9"/>
  <c r="E76" i="38" s="1"/>
  <c r="E80" i="38" s="1"/>
  <c r="E83" i="38" s="1"/>
  <c r="E210" i="1" s="1"/>
  <c r="F76" i="9"/>
  <c r="F76" i="38" s="1"/>
  <c r="F80" i="38" s="1"/>
  <c r="F83" i="38" s="1"/>
  <c r="F210" i="1" s="1"/>
  <c r="G76" i="9"/>
  <c r="G76" i="38" s="1"/>
  <c r="G80" i="38" s="1"/>
  <c r="G83" i="38" s="1"/>
  <c r="G210" i="1" s="1"/>
  <c r="H76" i="9"/>
  <c r="H76" i="38" s="1"/>
  <c r="H80" i="38" s="1"/>
  <c r="H83" i="38" s="1"/>
  <c r="H210" i="1" s="1"/>
  <c r="I76" i="9"/>
  <c r="I76" i="38" s="1"/>
  <c r="I80" i="38" s="1"/>
  <c r="I83" i="38" s="1"/>
  <c r="I210" i="1" s="1"/>
  <c r="J76" i="9"/>
  <c r="J76" i="38" s="1"/>
  <c r="J80" i="38" s="1"/>
  <c r="J83" i="38" s="1"/>
  <c r="J210" i="1" s="1"/>
  <c r="K76" i="9"/>
  <c r="K76" i="38" s="1"/>
  <c r="K80" i="38" s="1"/>
  <c r="K83" i="38" s="1"/>
  <c r="K210" i="1" s="1"/>
  <c r="L76" i="9"/>
  <c r="L76" i="38" s="1"/>
  <c r="L80" i="38" s="1"/>
  <c r="L83" i="38" s="1"/>
  <c r="L210" i="1" s="1"/>
  <c r="M76" i="9"/>
  <c r="M76" i="38" s="1"/>
  <c r="M80" i="38" s="1"/>
  <c r="M83" i="38" s="1"/>
  <c r="M210" i="1" s="1"/>
  <c r="N76" i="9"/>
  <c r="N76" i="38" s="1"/>
  <c r="N80" i="38" s="1"/>
  <c r="N83" i="38" s="1"/>
  <c r="N210" i="1" s="1"/>
  <c r="O76" i="9"/>
  <c r="O76" i="38" s="1"/>
  <c r="O80" i="38" s="1"/>
  <c r="O83" i="38" s="1"/>
  <c r="O210" i="1" s="1"/>
  <c r="P76" i="9"/>
  <c r="P76" i="38" s="1"/>
  <c r="P80" i="38" s="1"/>
  <c r="P83" i="38" s="1"/>
  <c r="P210" i="1" s="1"/>
  <c r="Q76" i="9"/>
  <c r="Q76" i="38" s="1"/>
  <c r="Q80" i="38" s="1"/>
  <c r="Q83" i="38" s="1"/>
  <c r="Q210" i="1" s="1"/>
  <c r="R76" i="9"/>
  <c r="R76" i="38" s="1"/>
  <c r="R80" i="38" s="1"/>
  <c r="R83" i="38" s="1"/>
  <c r="R210" i="1" s="1"/>
  <c r="S76" i="9"/>
  <c r="S76" i="38" s="1"/>
  <c r="S80" i="38" s="1"/>
  <c r="S83" i="38" s="1"/>
  <c r="S210" i="1" s="1"/>
  <c r="D76" i="9"/>
  <c r="D76" i="38" s="1"/>
  <c r="D80" i="38" s="1"/>
  <c r="D83" i="38" s="1"/>
  <c r="D210" i="1" s="1"/>
  <c r="T81" i="35"/>
  <c r="S81" i="35"/>
  <c r="R81" i="35"/>
  <c r="Q81" i="35"/>
  <c r="P81" i="35"/>
  <c r="O81" i="35"/>
  <c r="N81" i="35"/>
  <c r="M81" i="35"/>
  <c r="L81" i="35"/>
  <c r="K81" i="35"/>
  <c r="J81" i="35"/>
  <c r="I81" i="35"/>
  <c r="H81" i="35"/>
  <c r="G81" i="35"/>
  <c r="F81" i="35"/>
  <c r="E81" i="35"/>
  <c r="T79" i="35"/>
  <c r="S79" i="35"/>
  <c r="R79" i="35"/>
  <c r="Q79" i="35"/>
  <c r="P79" i="35"/>
  <c r="O79" i="35"/>
  <c r="N79" i="35"/>
  <c r="M79" i="35"/>
  <c r="L79" i="35"/>
  <c r="K79" i="35"/>
  <c r="J79" i="35"/>
  <c r="I79" i="35"/>
  <c r="H79" i="35"/>
  <c r="G79" i="35"/>
  <c r="F79" i="35"/>
  <c r="E79" i="35"/>
  <c r="E73" i="9"/>
  <c r="E73" i="38" s="1"/>
  <c r="F73" i="9"/>
  <c r="F73" i="38" s="1"/>
  <c r="G73" i="9"/>
  <c r="G73" i="38" s="1"/>
  <c r="H73" i="9"/>
  <c r="H73" i="38" s="1"/>
  <c r="I73" i="9"/>
  <c r="I73" i="38" s="1"/>
  <c r="J73" i="9"/>
  <c r="J73" i="38" s="1"/>
  <c r="K73" i="9"/>
  <c r="K73" i="38" s="1"/>
  <c r="L73" i="9"/>
  <c r="L73" i="38" s="1"/>
  <c r="M73" i="9"/>
  <c r="M73" i="38" s="1"/>
  <c r="N73" i="9"/>
  <c r="N73" i="38" s="1"/>
  <c r="O73" i="9"/>
  <c r="O73" i="38" s="1"/>
  <c r="P73" i="9"/>
  <c r="P73" i="38" s="1"/>
  <c r="Q73" i="9"/>
  <c r="Q73" i="38" s="1"/>
  <c r="R73" i="9"/>
  <c r="R73" i="38" s="1"/>
  <c r="S73" i="9"/>
  <c r="S73" i="38" s="1"/>
  <c r="D73" i="9"/>
  <c r="D73" i="38" s="1"/>
  <c r="I212" i="2" l="1"/>
  <c r="I213" i="2"/>
  <c r="I214" i="2"/>
  <c r="I215" i="2"/>
  <c r="I216" i="2"/>
  <c r="I217" i="2"/>
  <c r="I122" i="46"/>
  <c r="I123" i="46"/>
  <c r="I124" i="46"/>
  <c r="N164" i="1"/>
  <c r="N165" i="1"/>
  <c r="F164" i="1"/>
  <c r="Q164" i="1"/>
  <c r="Q165" i="1"/>
  <c r="M164" i="1"/>
  <c r="M165" i="1"/>
  <c r="E164" i="1"/>
  <c r="E165" i="1"/>
  <c r="D164" i="1"/>
  <c r="P164" i="1"/>
  <c r="P165" i="1"/>
  <c r="L164" i="1"/>
  <c r="L165" i="1"/>
  <c r="H164" i="1"/>
  <c r="R164" i="1"/>
  <c r="R165" i="1"/>
  <c r="J164" i="1"/>
  <c r="J165" i="1"/>
  <c r="I164" i="1"/>
  <c r="S164" i="1"/>
  <c r="S165" i="1"/>
  <c r="O164" i="1"/>
  <c r="O165" i="1"/>
  <c r="K164" i="1"/>
  <c r="K165" i="1"/>
  <c r="G164" i="1"/>
  <c r="D102" i="1"/>
  <c r="D120" i="1"/>
  <c r="P120" i="1"/>
  <c r="L120" i="1"/>
  <c r="D129" i="1"/>
  <c r="P129" i="1"/>
  <c r="L129" i="1"/>
  <c r="D138" i="1"/>
  <c r="P138" i="1"/>
  <c r="L138" i="1"/>
  <c r="D147" i="1"/>
  <c r="P147" i="1"/>
  <c r="L147" i="1"/>
  <c r="S66" i="1"/>
  <c r="S70" i="1" s="1"/>
  <c r="O66" i="1"/>
  <c r="O70" i="1" s="1"/>
  <c r="K66" i="1"/>
  <c r="K70" i="1" s="1"/>
  <c r="G66" i="1"/>
  <c r="G70" i="1" s="1"/>
  <c r="G71" i="1" s="1"/>
  <c r="D111" i="1"/>
  <c r="D165" i="1"/>
  <c r="H165" i="1"/>
  <c r="G165" i="1"/>
  <c r="F165" i="1"/>
  <c r="I165" i="1"/>
  <c r="P102" i="1"/>
  <c r="L102" i="1"/>
  <c r="Q66" i="1"/>
  <c r="M66" i="1"/>
  <c r="I66" i="1"/>
  <c r="E66" i="1"/>
  <c r="P66" i="1"/>
  <c r="L66" i="1"/>
  <c r="H66" i="1"/>
  <c r="S102" i="1"/>
  <c r="O102" i="1"/>
  <c r="K102" i="1"/>
  <c r="G102" i="1"/>
  <c r="S120" i="1"/>
  <c r="O120" i="1"/>
  <c r="K120" i="1"/>
  <c r="G120" i="1"/>
  <c r="S129" i="1"/>
  <c r="O129" i="1"/>
  <c r="K129" i="1"/>
  <c r="G129" i="1"/>
  <c r="S138" i="1"/>
  <c r="O138" i="1"/>
  <c r="K138" i="1"/>
  <c r="G138" i="1"/>
  <c r="S147" i="1"/>
  <c r="O147" i="1"/>
  <c r="K147" i="1"/>
  <c r="G147" i="1"/>
  <c r="S183" i="1"/>
  <c r="O183" i="1"/>
  <c r="K183" i="1"/>
  <c r="G183" i="1"/>
  <c r="D66" i="1"/>
  <c r="R102" i="1"/>
  <c r="N102" i="1"/>
  <c r="J102" i="1"/>
  <c r="F102" i="1"/>
  <c r="R120" i="1"/>
  <c r="N120" i="1"/>
  <c r="J120" i="1"/>
  <c r="F120" i="1"/>
  <c r="R129" i="1"/>
  <c r="N129" i="1"/>
  <c r="J129" i="1"/>
  <c r="F129" i="1"/>
  <c r="R138" i="1"/>
  <c r="N138" i="1"/>
  <c r="J138" i="1"/>
  <c r="F138" i="1"/>
  <c r="R147" i="1"/>
  <c r="N147" i="1"/>
  <c r="J147" i="1"/>
  <c r="F147" i="1"/>
  <c r="R183" i="1"/>
  <c r="N183" i="1"/>
  <c r="J183" i="1"/>
  <c r="F183" i="1"/>
  <c r="R255" i="1"/>
  <c r="F255" i="1"/>
  <c r="R66" i="1"/>
  <c r="N66" i="1"/>
  <c r="J66" i="1"/>
  <c r="F66" i="1"/>
  <c r="Q102" i="1"/>
  <c r="M102" i="1"/>
  <c r="I102" i="1"/>
  <c r="E102" i="1"/>
  <c r="Q120" i="1"/>
  <c r="M120" i="1"/>
  <c r="I120" i="1"/>
  <c r="E120" i="1"/>
  <c r="Q129" i="1"/>
  <c r="M129" i="1"/>
  <c r="I129" i="1"/>
  <c r="E129" i="1"/>
  <c r="Q138" i="1"/>
  <c r="M138" i="1"/>
  <c r="I138" i="1"/>
  <c r="E138" i="1"/>
  <c r="Q147" i="1"/>
  <c r="M147" i="1"/>
  <c r="I147" i="1"/>
  <c r="I151" i="1" s="1"/>
  <c r="E147" i="1"/>
  <c r="Q183" i="1"/>
  <c r="M183" i="1"/>
  <c r="I183" i="1"/>
  <c r="E183" i="1"/>
  <c r="H102" i="1"/>
  <c r="H120" i="1"/>
  <c r="H129" i="1"/>
  <c r="H138" i="1"/>
  <c r="H147" i="1"/>
  <c r="H183" i="1"/>
  <c r="D219" i="1"/>
  <c r="P219" i="1"/>
  <c r="L219" i="1"/>
  <c r="H219" i="1"/>
  <c r="S219" i="1"/>
  <c r="O219" i="1"/>
  <c r="K219" i="1"/>
  <c r="G219" i="1"/>
  <c r="R219" i="1"/>
  <c r="N219" i="1"/>
  <c r="J219" i="1"/>
  <c r="F219" i="1"/>
  <c r="Q219" i="1"/>
  <c r="M219" i="1"/>
  <c r="I219" i="1"/>
  <c r="E219" i="1"/>
  <c r="R111" i="1"/>
  <c r="N111" i="1"/>
  <c r="J111" i="1"/>
  <c r="F111" i="1"/>
  <c r="Q111" i="1"/>
  <c r="M111" i="1"/>
  <c r="I111" i="1"/>
  <c r="E111" i="1"/>
  <c r="P111" i="1"/>
  <c r="L111" i="1"/>
  <c r="H111" i="1"/>
  <c r="S111" i="1"/>
  <c r="O111" i="1"/>
  <c r="K111" i="1"/>
  <c r="G111" i="1"/>
  <c r="G52" i="2" l="1"/>
  <c r="G53" i="2"/>
  <c r="G54" i="2"/>
  <c r="G55" i="2"/>
  <c r="G56" i="2"/>
  <c r="G51" i="2"/>
  <c r="I218" i="2"/>
  <c r="G30" i="46"/>
  <c r="G31" i="46"/>
  <c r="G32" i="46"/>
  <c r="G44" i="3"/>
  <c r="G43" i="3"/>
  <c r="G42" i="3"/>
  <c r="G23" i="24"/>
  <c r="G45" i="3"/>
  <c r="G23" i="47"/>
  <c r="G24" i="47"/>
  <c r="D282" i="1"/>
  <c r="N70" i="1"/>
  <c r="D70" i="1"/>
  <c r="D71" i="1" s="1"/>
  <c r="K255" i="1"/>
  <c r="L70" i="1"/>
  <c r="M70" i="1"/>
  <c r="Q255" i="1"/>
  <c r="R70" i="1"/>
  <c r="J255" i="1"/>
  <c r="L183" i="1"/>
  <c r="O255" i="1"/>
  <c r="P70" i="1"/>
  <c r="Q70" i="1"/>
  <c r="M255" i="1"/>
  <c r="H255" i="1"/>
  <c r="E255" i="1"/>
  <c r="F70" i="1"/>
  <c r="F71" i="1" s="1"/>
  <c r="P183" i="1"/>
  <c r="N255" i="1"/>
  <c r="S255" i="1"/>
  <c r="E70" i="1"/>
  <c r="E71" i="1" s="1"/>
  <c r="I255" i="1"/>
  <c r="I260" i="1" s="1"/>
  <c r="J70" i="1"/>
  <c r="G255" i="1"/>
  <c r="H70" i="1"/>
  <c r="H71" i="1" s="1"/>
  <c r="I70" i="1"/>
  <c r="I71" i="1" s="1"/>
  <c r="G73" i="1"/>
  <c r="D183" i="1"/>
  <c r="O237" i="1"/>
  <c r="I237" i="1"/>
  <c r="I241" i="1" s="1"/>
  <c r="I242" i="1" s="1"/>
  <c r="S237" i="1"/>
  <c r="J237" i="1"/>
  <c r="M237" i="1"/>
  <c r="N237" i="1"/>
  <c r="L237" i="1"/>
  <c r="R237" i="1"/>
  <c r="Q237" i="1"/>
  <c r="K237" i="1"/>
  <c r="E237" i="1"/>
  <c r="G237" i="1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D191" i="1"/>
  <c r="S80" i="9"/>
  <c r="R80" i="9"/>
  <c r="Q80" i="9"/>
  <c r="P80" i="9"/>
  <c r="O80" i="9"/>
  <c r="N80" i="9"/>
  <c r="M80" i="9"/>
  <c r="L80" i="9"/>
  <c r="K80" i="9"/>
  <c r="J80" i="9"/>
  <c r="J83" i="9" s="1"/>
  <c r="I80" i="9"/>
  <c r="H80" i="9"/>
  <c r="G80" i="9"/>
  <c r="F80" i="9"/>
  <c r="E80" i="9"/>
  <c r="D80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146" i="1"/>
  <c r="S66" i="9"/>
  <c r="S137" i="1" s="1"/>
  <c r="R66" i="9"/>
  <c r="R137" i="1" s="1"/>
  <c r="Q66" i="9"/>
  <c r="Q137" i="1" s="1"/>
  <c r="P66" i="9"/>
  <c r="P137" i="1" s="1"/>
  <c r="O66" i="9"/>
  <c r="O137" i="1" s="1"/>
  <c r="N66" i="9"/>
  <c r="N137" i="1" s="1"/>
  <c r="M66" i="9"/>
  <c r="M137" i="1" s="1"/>
  <c r="L66" i="9"/>
  <c r="L137" i="1" s="1"/>
  <c r="K66" i="9"/>
  <c r="K137" i="1" s="1"/>
  <c r="J66" i="9"/>
  <c r="J137" i="1" s="1"/>
  <c r="I66" i="9"/>
  <c r="I137" i="1" s="1"/>
  <c r="H66" i="9"/>
  <c r="H137" i="1" s="1"/>
  <c r="G66" i="9"/>
  <c r="G137" i="1" s="1"/>
  <c r="F66" i="9"/>
  <c r="F137" i="1" s="1"/>
  <c r="E66" i="9"/>
  <c r="E137" i="1" s="1"/>
  <c r="D137" i="1"/>
  <c r="S63" i="9"/>
  <c r="S128" i="1" s="1"/>
  <c r="R63" i="9"/>
  <c r="R128" i="1" s="1"/>
  <c r="Q63" i="9"/>
  <c r="Q128" i="1" s="1"/>
  <c r="P63" i="9"/>
  <c r="P128" i="1" s="1"/>
  <c r="O63" i="9"/>
  <c r="O128" i="1" s="1"/>
  <c r="N63" i="9"/>
  <c r="N128" i="1" s="1"/>
  <c r="M63" i="9"/>
  <c r="M128" i="1" s="1"/>
  <c r="L63" i="9"/>
  <c r="L128" i="1" s="1"/>
  <c r="K63" i="9"/>
  <c r="K128" i="1" s="1"/>
  <c r="J63" i="9"/>
  <c r="J128" i="1" s="1"/>
  <c r="I63" i="9"/>
  <c r="I128" i="1" s="1"/>
  <c r="H63" i="9"/>
  <c r="H128" i="1" s="1"/>
  <c r="G63" i="9"/>
  <c r="G128" i="1" s="1"/>
  <c r="F63" i="9"/>
  <c r="F128" i="1" s="1"/>
  <c r="E63" i="9"/>
  <c r="E128" i="1" s="1"/>
  <c r="D128" i="1"/>
  <c r="S60" i="9"/>
  <c r="S119" i="1" s="1"/>
  <c r="R60" i="9"/>
  <c r="R119" i="1" s="1"/>
  <c r="Q60" i="9"/>
  <c r="Q119" i="1" s="1"/>
  <c r="P60" i="9"/>
  <c r="P119" i="1" s="1"/>
  <c r="O60" i="9"/>
  <c r="O119" i="1" s="1"/>
  <c r="N60" i="9"/>
  <c r="N119" i="1" s="1"/>
  <c r="M60" i="9"/>
  <c r="M119" i="1" s="1"/>
  <c r="L60" i="9"/>
  <c r="L119" i="1" s="1"/>
  <c r="K60" i="9"/>
  <c r="K119" i="1" s="1"/>
  <c r="J60" i="9"/>
  <c r="J119" i="1" s="1"/>
  <c r="I60" i="9"/>
  <c r="I119" i="1" s="1"/>
  <c r="H60" i="9"/>
  <c r="H119" i="1" s="1"/>
  <c r="G60" i="9"/>
  <c r="G119" i="1" s="1"/>
  <c r="F60" i="9"/>
  <c r="F119" i="1" s="1"/>
  <c r="E60" i="9"/>
  <c r="E119" i="1" s="1"/>
  <c r="D119" i="1"/>
  <c r="S57" i="9"/>
  <c r="S110" i="1" s="1"/>
  <c r="R57" i="9"/>
  <c r="R110" i="1" s="1"/>
  <c r="Q57" i="9"/>
  <c r="Q110" i="1" s="1"/>
  <c r="P57" i="9"/>
  <c r="P110" i="1" s="1"/>
  <c r="O57" i="9"/>
  <c r="O110" i="1" s="1"/>
  <c r="N57" i="9"/>
  <c r="N110" i="1" s="1"/>
  <c r="M57" i="9"/>
  <c r="M110" i="1" s="1"/>
  <c r="L57" i="9"/>
  <c r="L110" i="1" s="1"/>
  <c r="K57" i="9"/>
  <c r="K110" i="1" s="1"/>
  <c r="J57" i="9"/>
  <c r="J110" i="1" s="1"/>
  <c r="I57" i="9"/>
  <c r="I110" i="1" s="1"/>
  <c r="H57" i="9"/>
  <c r="H110" i="1" s="1"/>
  <c r="G57" i="9"/>
  <c r="G110" i="1" s="1"/>
  <c r="F57" i="9"/>
  <c r="F110" i="1" s="1"/>
  <c r="E57" i="9"/>
  <c r="E110" i="1" s="1"/>
  <c r="D110" i="1"/>
  <c r="S53" i="9"/>
  <c r="S101" i="1" s="1"/>
  <c r="R53" i="9"/>
  <c r="R101" i="1" s="1"/>
  <c r="Q53" i="9"/>
  <c r="Q101" i="1" s="1"/>
  <c r="P53" i="9"/>
  <c r="P101" i="1" s="1"/>
  <c r="O53" i="9"/>
  <c r="O101" i="1" s="1"/>
  <c r="N53" i="9"/>
  <c r="N101" i="1" s="1"/>
  <c r="M53" i="9"/>
  <c r="M101" i="1" s="1"/>
  <c r="L53" i="9"/>
  <c r="L101" i="1" s="1"/>
  <c r="K53" i="9"/>
  <c r="K101" i="1" s="1"/>
  <c r="J53" i="9"/>
  <c r="J101" i="1" s="1"/>
  <c r="I53" i="9"/>
  <c r="I101" i="1" s="1"/>
  <c r="H53" i="9"/>
  <c r="H101" i="1" s="1"/>
  <c r="G53" i="9"/>
  <c r="G101" i="1" s="1"/>
  <c r="F53" i="9"/>
  <c r="F101" i="1" s="1"/>
  <c r="E53" i="9"/>
  <c r="E101" i="1" s="1"/>
  <c r="D101" i="1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65" i="1"/>
  <c r="D67" i="1" s="1"/>
  <c r="G57" i="2" l="1"/>
  <c r="H51" i="2"/>
  <c r="H52" i="2"/>
  <c r="H53" i="2"/>
  <c r="H54" i="2"/>
  <c r="H55" i="2"/>
  <c r="H56" i="2"/>
  <c r="E51" i="2"/>
  <c r="E52" i="2"/>
  <c r="E53" i="2"/>
  <c r="E54" i="2"/>
  <c r="E55" i="2"/>
  <c r="E56" i="2"/>
  <c r="F51" i="2"/>
  <c r="F52" i="2"/>
  <c r="F53" i="2"/>
  <c r="F54" i="2"/>
  <c r="F55" i="2"/>
  <c r="F56" i="2"/>
  <c r="D51" i="2"/>
  <c r="D52" i="2"/>
  <c r="D53" i="2"/>
  <c r="D54" i="2"/>
  <c r="D55" i="2"/>
  <c r="D56" i="2"/>
  <c r="I184" i="2"/>
  <c r="I185" i="2"/>
  <c r="I186" i="2"/>
  <c r="I187" i="2"/>
  <c r="I188" i="2"/>
  <c r="I189" i="2"/>
  <c r="I51" i="2"/>
  <c r="I52" i="2"/>
  <c r="I53" i="2"/>
  <c r="I54" i="2"/>
  <c r="I55" i="2"/>
  <c r="I56" i="2"/>
  <c r="I199" i="2"/>
  <c r="I200" i="2"/>
  <c r="I201" i="2"/>
  <c r="I202" i="2"/>
  <c r="I198" i="2"/>
  <c r="I203" i="2"/>
  <c r="I31" i="46"/>
  <c r="I30" i="46"/>
  <c r="I32" i="46"/>
  <c r="I114" i="46"/>
  <c r="I115" i="46"/>
  <c r="I116" i="46"/>
  <c r="H31" i="46"/>
  <c r="H30" i="46"/>
  <c r="H32" i="46"/>
  <c r="E31" i="46"/>
  <c r="E30" i="46"/>
  <c r="E32" i="46"/>
  <c r="D30" i="46"/>
  <c r="D31" i="46"/>
  <c r="D32" i="46"/>
  <c r="F31" i="46"/>
  <c r="F30" i="46"/>
  <c r="F32" i="46"/>
  <c r="G25" i="47"/>
  <c r="D43" i="3"/>
  <c r="D44" i="3"/>
  <c r="D45" i="3"/>
  <c r="D23" i="24"/>
  <c r="D42" i="3"/>
  <c r="G46" i="3"/>
  <c r="F43" i="3"/>
  <c r="F42" i="3"/>
  <c r="F23" i="24"/>
  <c r="F45" i="3"/>
  <c r="F44" i="3"/>
  <c r="H45" i="3"/>
  <c r="H44" i="3"/>
  <c r="H43" i="3"/>
  <c r="H42" i="3"/>
  <c r="H23" i="24"/>
  <c r="E42" i="3"/>
  <c r="E23" i="24"/>
  <c r="E45" i="3"/>
  <c r="E44" i="3"/>
  <c r="E43" i="3"/>
  <c r="D73" i="1"/>
  <c r="D23" i="47"/>
  <c r="D24" i="47"/>
  <c r="G72" i="1"/>
  <c r="F24" i="47"/>
  <c r="F23" i="47"/>
  <c r="H23" i="47"/>
  <c r="H24" i="47"/>
  <c r="E72" i="1"/>
  <c r="E23" i="47"/>
  <c r="E24" i="47"/>
  <c r="D29" i="4"/>
  <c r="D30" i="4"/>
  <c r="N65" i="1"/>
  <c r="N67" i="1" s="1"/>
  <c r="O146" i="1"/>
  <c r="G65" i="1"/>
  <c r="G67" i="1" s="1"/>
  <c r="K65" i="1"/>
  <c r="K67" i="1" s="1"/>
  <c r="O65" i="1"/>
  <c r="O67" i="1" s="1"/>
  <c r="S65" i="1"/>
  <c r="S67" i="1" s="1"/>
  <c r="H146" i="1"/>
  <c r="L146" i="1"/>
  <c r="P146" i="1"/>
  <c r="J65" i="1"/>
  <c r="J67" i="1" s="1"/>
  <c r="G146" i="1"/>
  <c r="S146" i="1"/>
  <c r="H65" i="1"/>
  <c r="H67" i="1" s="1"/>
  <c r="L65" i="1"/>
  <c r="L67" i="1" s="1"/>
  <c r="P65" i="1"/>
  <c r="P67" i="1" s="1"/>
  <c r="E146" i="1"/>
  <c r="I146" i="1"/>
  <c r="M146" i="1"/>
  <c r="Q146" i="1"/>
  <c r="F65" i="1"/>
  <c r="F67" i="1" s="1"/>
  <c r="R65" i="1"/>
  <c r="R67" i="1" s="1"/>
  <c r="K146" i="1"/>
  <c r="E65" i="1"/>
  <c r="E67" i="1" s="1"/>
  <c r="I65" i="1"/>
  <c r="I67" i="1" s="1"/>
  <c r="M65" i="1"/>
  <c r="M67" i="1" s="1"/>
  <c r="Q65" i="1"/>
  <c r="Q67" i="1" s="1"/>
  <c r="F146" i="1"/>
  <c r="J146" i="1"/>
  <c r="N146" i="1"/>
  <c r="R146" i="1"/>
  <c r="H73" i="1"/>
  <c r="T71" i="1"/>
  <c r="E83" i="9"/>
  <c r="E182" i="1"/>
  <c r="I83" i="9"/>
  <c r="I182" i="1"/>
  <c r="M83" i="9"/>
  <c r="M182" i="1"/>
  <c r="Q83" i="9"/>
  <c r="Q182" i="1"/>
  <c r="E90" i="9"/>
  <c r="E218" i="1"/>
  <c r="I90" i="9"/>
  <c r="I218" i="1"/>
  <c r="M90" i="9"/>
  <c r="M218" i="1"/>
  <c r="Q90" i="9"/>
  <c r="Q218" i="1"/>
  <c r="E96" i="9"/>
  <c r="E254" i="1"/>
  <c r="I96" i="9"/>
  <c r="I254" i="1"/>
  <c r="M96" i="9"/>
  <c r="M254" i="1"/>
  <c r="Q96" i="9"/>
  <c r="Q254" i="1"/>
  <c r="F83" i="9"/>
  <c r="F182" i="1"/>
  <c r="J182" i="1"/>
  <c r="N83" i="9"/>
  <c r="N182" i="1"/>
  <c r="R83" i="9"/>
  <c r="R182" i="1"/>
  <c r="F90" i="9"/>
  <c r="F218" i="1"/>
  <c r="J90" i="9"/>
  <c r="J218" i="1"/>
  <c r="N90" i="9"/>
  <c r="N218" i="1"/>
  <c r="R90" i="9"/>
  <c r="R218" i="1"/>
  <c r="F96" i="9"/>
  <c r="F254" i="1"/>
  <c r="J96" i="9"/>
  <c r="J254" i="1"/>
  <c r="N96" i="9"/>
  <c r="N254" i="1"/>
  <c r="R96" i="9"/>
  <c r="R254" i="1"/>
  <c r="H72" i="1"/>
  <c r="F73" i="1"/>
  <c r="G83" i="9"/>
  <c r="G182" i="1"/>
  <c r="K83" i="9"/>
  <c r="K182" i="1"/>
  <c r="O83" i="9"/>
  <c r="O182" i="1"/>
  <c r="S83" i="9"/>
  <c r="S182" i="1"/>
  <c r="G90" i="9"/>
  <c r="G218" i="1"/>
  <c r="K90" i="9"/>
  <c r="K218" i="1"/>
  <c r="O90" i="9"/>
  <c r="O218" i="1"/>
  <c r="S90" i="9"/>
  <c r="S218" i="1"/>
  <c r="G96" i="9"/>
  <c r="G254" i="1"/>
  <c r="K96" i="9"/>
  <c r="K254" i="1"/>
  <c r="O96" i="9"/>
  <c r="O254" i="1"/>
  <c r="S96" i="9"/>
  <c r="S254" i="1"/>
  <c r="E73" i="1"/>
  <c r="D83" i="9"/>
  <c r="D182" i="1"/>
  <c r="H83" i="9"/>
  <c r="H182" i="1"/>
  <c r="L83" i="9"/>
  <c r="L182" i="1"/>
  <c r="P83" i="9"/>
  <c r="P182" i="1"/>
  <c r="D90" i="9"/>
  <c r="D218" i="1"/>
  <c r="H90" i="9"/>
  <c r="H218" i="1"/>
  <c r="L90" i="9"/>
  <c r="L218" i="1"/>
  <c r="P90" i="9"/>
  <c r="P218" i="1"/>
  <c r="D96" i="9"/>
  <c r="D254" i="1"/>
  <c r="H96" i="9"/>
  <c r="H254" i="1"/>
  <c r="L96" i="9"/>
  <c r="L254" i="1"/>
  <c r="P96" i="9"/>
  <c r="P254" i="1"/>
  <c r="F72" i="1"/>
  <c r="P237" i="1"/>
  <c r="H237" i="1"/>
  <c r="F237" i="1"/>
  <c r="D246" i="1"/>
  <c r="D237" i="1"/>
  <c r="I204" i="2" l="1"/>
  <c r="I57" i="2"/>
  <c r="D57" i="2"/>
  <c r="E57" i="2"/>
  <c r="I190" i="2"/>
  <c r="F57" i="2"/>
  <c r="H57" i="2"/>
  <c r="H46" i="3"/>
  <c r="D46" i="3"/>
  <c r="F25" i="47"/>
  <c r="F46" i="3"/>
  <c r="E46" i="3"/>
  <c r="I42" i="3"/>
  <c r="I23" i="24"/>
  <c r="I45" i="3"/>
  <c r="I44" i="3"/>
  <c r="I43" i="3"/>
  <c r="D25" i="47"/>
  <c r="I24" i="47"/>
  <c r="I23" i="47"/>
  <c r="H25" i="47"/>
  <c r="E25" i="47"/>
  <c r="E30" i="4"/>
  <c r="E29" i="4"/>
  <c r="J71" i="1"/>
  <c r="I73" i="1"/>
  <c r="G52" i="4"/>
  <c r="J51" i="2" l="1"/>
  <c r="J52" i="2"/>
  <c r="J53" i="2"/>
  <c r="J54" i="2"/>
  <c r="J55" i="2"/>
  <c r="J56" i="2"/>
  <c r="J32" i="46"/>
  <c r="J30" i="46"/>
  <c r="J31" i="46"/>
  <c r="I46" i="3"/>
  <c r="J43" i="3"/>
  <c r="J42" i="3"/>
  <c r="J45" i="3"/>
  <c r="J44" i="3"/>
  <c r="I25" i="47"/>
  <c r="J23" i="47"/>
  <c r="J24" i="47"/>
  <c r="K71" i="1"/>
  <c r="J73" i="1"/>
  <c r="V5" i="3"/>
  <c r="K52" i="2" l="1"/>
  <c r="K53" i="2"/>
  <c r="K54" i="2"/>
  <c r="K55" i="2"/>
  <c r="K56" i="2"/>
  <c r="K51" i="2"/>
  <c r="J57" i="2"/>
  <c r="K30" i="46"/>
  <c r="K32" i="46"/>
  <c r="K31" i="46"/>
  <c r="J46" i="3"/>
  <c r="K44" i="3"/>
  <c r="K43" i="3"/>
  <c r="K42" i="3"/>
  <c r="K45" i="3"/>
  <c r="J25" i="47"/>
  <c r="K23" i="47"/>
  <c r="K24" i="47"/>
  <c r="L71" i="1"/>
  <c r="K73" i="1"/>
  <c r="K57" i="2" l="1"/>
  <c r="L51" i="2"/>
  <c r="L52" i="2"/>
  <c r="L53" i="2"/>
  <c r="L54" i="2"/>
  <c r="L55" i="2"/>
  <c r="L56" i="2"/>
  <c r="L30" i="46"/>
  <c r="L32" i="46"/>
  <c r="L31" i="46"/>
  <c r="K46" i="3"/>
  <c r="L45" i="3"/>
  <c r="L44" i="3"/>
  <c r="L43" i="3"/>
  <c r="L42" i="3"/>
  <c r="K25" i="47"/>
  <c r="L23" i="47"/>
  <c r="L24" i="47"/>
  <c r="M71" i="1"/>
  <c r="L73" i="1"/>
  <c r="F6" i="1"/>
  <c r="G6" i="1"/>
  <c r="D6" i="1"/>
  <c r="M51" i="2" l="1"/>
  <c r="M52" i="2"/>
  <c r="M53" i="2"/>
  <c r="M54" i="2"/>
  <c r="M55" i="2"/>
  <c r="M56" i="2"/>
  <c r="L57" i="2"/>
  <c r="M30" i="46"/>
  <c r="M31" i="46"/>
  <c r="M32" i="46"/>
  <c r="L46" i="3"/>
  <c r="L25" i="47"/>
  <c r="M42" i="3"/>
  <c r="M45" i="3"/>
  <c r="M44" i="3"/>
  <c r="M43" i="3"/>
  <c r="M23" i="47"/>
  <c r="M24" i="47"/>
  <c r="N71" i="1"/>
  <c r="M73" i="1"/>
  <c r="N51" i="2" l="1"/>
  <c r="N52" i="2"/>
  <c r="N53" i="2"/>
  <c r="N54" i="2"/>
  <c r="N55" i="2"/>
  <c r="N56" i="2"/>
  <c r="M57" i="2"/>
  <c r="N32" i="46"/>
  <c r="N31" i="46"/>
  <c r="N30" i="46"/>
  <c r="M46" i="3"/>
  <c r="N43" i="3"/>
  <c r="N42" i="3"/>
  <c r="N45" i="3"/>
  <c r="N44" i="3"/>
  <c r="N24" i="47"/>
  <c r="N23" i="47"/>
  <c r="M25" i="47"/>
  <c r="O71" i="1"/>
  <c r="N73" i="1"/>
  <c r="O52" i="2" l="1"/>
  <c r="O53" i="2"/>
  <c r="O54" i="2"/>
  <c r="O55" i="2"/>
  <c r="O56" i="2"/>
  <c r="O51" i="2"/>
  <c r="N57" i="2"/>
  <c r="O30" i="46"/>
  <c r="O32" i="46"/>
  <c r="O31" i="46"/>
  <c r="N25" i="47"/>
  <c r="N46" i="3"/>
  <c r="O44" i="3"/>
  <c r="O43" i="3"/>
  <c r="O42" i="3"/>
  <c r="O45" i="3"/>
  <c r="O23" i="47"/>
  <c r="O24" i="47"/>
  <c r="P71" i="1"/>
  <c r="O73" i="1"/>
  <c r="V86" i="3"/>
  <c r="V87" i="3" s="1"/>
  <c r="W86" i="3"/>
  <c r="W87" i="3" s="1"/>
  <c r="X86" i="3"/>
  <c r="X87" i="3" s="1"/>
  <c r="Y86" i="3"/>
  <c r="Y87" i="3" s="1"/>
  <c r="Z86" i="3"/>
  <c r="Z87" i="3" s="1"/>
  <c r="AA86" i="3"/>
  <c r="AA87" i="3" s="1"/>
  <c r="AB86" i="3"/>
  <c r="AB87" i="3" s="1"/>
  <c r="AC86" i="3"/>
  <c r="AC87" i="3" s="1"/>
  <c r="AD86" i="3"/>
  <c r="AD87" i="3" s="1"/>
  <c r="AE86" i="3"/>
  <c r="AE87" i="3" s="1"/>
  <c r="AF86" i="3"/>
  <c r="AF87" i="3" s="1"/>
  <c r="AG86" i="3"/>
  <c r="AG87" i="3" s="1"/>
  <c r="AH86" i="3"/>
  <c r="AH87" i="3" s="1"/>
  <c r="AI86" i="3"/>
  <c r="AI87" i="3" s="1"/>
  <c r="AJ86" i="3"/>
  <c r="AJ87" i="3" s="1"/>
  <c r="U86" i="3"/>
  <c r="U87" i="3" s="1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U74" i="3"/>
  <c r="O57" i="2" l="1"/>
  <c r="P51" i="2"/>
  <c r="P52" i="2"/>
  <c r="P53" i="2"/>
  <c r="P54" i="2"/>
  <c r="P55" i="2"/>
  <c r="P56" i="2"/>
  <c r="P30" i="46"/>
  <c r="P32" i="46"/>
  <c r="P31" i="46"/>
  <c r="O46" i="3"/>
  <c r="P45" i="3"/>
  <c r="P44" i="3"/>
  <c r="P43" i="3"/>
  <c r="P42" i="3"/>
  <c r="P23" i="47"/>
  <c r="P24" i="47"/>
  <c r="O25" i="47"/>
  <c r="Q71" i="1"/>
  <c r="P73" i="1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U110" i="3"/>
  <c r="V81" i="3"/>
  <c r="V82" i="3" s="1"/>
  <c r="W81" i="3"/>
  <c r="W82" i="3" s="1"/>
  <c r="X81" i="3"/>
  <c r="Y81" i="3"/>
  <c r="Z81" i="3"/>
  <c r="Z82" i="3" s="1"/>
  <c r="AA81" i="3"/>
  <c r="AA82" i="3" s="1"/>
  <c r="AB81" i="3"/>
  <c r="AC81" i="3"/>
  <c r="AD81" i="3"/>
  <c r="AD82" i="3" s="1"/>
  <c r="AE81" i="3"/>
  <c r="AE82" i="3" s="1"/>
  <c r="AF81" i="3"/>
  <c r="AG81" i="3"/>
  <c r="AH81" i="3"/>
  <c r="AH82" i="3" s="1"/>
  <c r="AI81" i="3"/>
  <c r="AI82" i="3" s="1"/>
  <c r="AJ81" i="3"/>
  <c r="U81" i="3"/>
  <c r="V114" i="3"/>
  <c r="W114" i="3"/>
  <c r="X114" i="3"/>
  <c r="Y114" i="3"/>
  <c r="Z114" i="3"/>
  <c r="AA114" i="3"/>
  <c r="AA115" i="3" s="1"/>
  <c r="AB114" i="3"/>
  <c r="AB115" i="3" s="1"/>
  <c r="AC114" i="3"/>
  <c r="AD114" i="3"/>
  <c r="AE114" i="3"/>
  <c r="AF114" i="3"/>
  <c r="AG114" i="3"/>
  <c r="AH114" i="3"/>
  <c r="AI114" i="3"/>
  <c r="AJ114" i="3"/>
  <c r="U114" i="3"/>
  <c r="V105" i="3"/>
  <c r="W105" i="3"/>
  <c r="X105" i="3"/>
  <c r="Y105" i="3"/>
  <c r="Z105" i="3"/>
  <c r="AA105" i="3"/>
  <c r="AB105" i="3"/>
  <c r="AC105" i="3"/>
  <c r="AC106" i="3" s="1"/>
  <c r="AD105" i="3"/>
  <c r="AD106" i="3" s="1"/>
  <c r="AE105" i="3"/>
  <c r="AF105" i="3"/>
  <c r="AG105" i="3"/>
  <c r="AH105" i="3"/>
  <c r="AI105" i="3"/>
  <c r="AJ105" i="3"/>
  <c r="U105" i="3"/>
  <c r="V99" i="3"/>
  <c r="W99" i="3"/>
  <c r="W100" i="3" s="1"/>
  <c r="X99" i="3"/>
  <c r="Y99" i="3"/>
  <c r="Z99" i="3"/>
  <c r="AA99" i="3"/>
  <c r="AB99" i="3"/>
  <c r="AC99" i="3"/>
  <c r="AD99" i="3"/>
  <c r="AD100" i="3" s="1"/>
  <c r="AE99" i="3"/>
  <c r="AE100" i="3" s="1"/>
  <c r="AF99" i="3"/>
  <c r="AG99" i="3"/>
  <c r="AH99" i="3"/>
  <c r="AI99" i="3"/>
  <c r="AI100" i="3" s="1"/>
  <c r="AJ99" i="3"/>
  <c r="U99" i="3"/>
  <c r="V92" i="3"/>
  <c r="W92" i="3"/>
  <c r="X92" i="3"/>
  <c r="X93" i="3" s="1"/>
  <c r="Y92" i="3"/>
  <c r="Z92" i="3"/>
  <c r="Z93" i="3" s="1"/>
  <c r="AA92" i="3"/>
  <c r="AA93" i="3" s="1"/>
  <c r="AB92" i="3"/>
  <c r="AC92" i="3"/>
  <c r="AD92" i="3"/>
  <c r="AD93" i="3" s="1"/>
  <c r="AE92" i="3"/>
  <c r="AE93" i="3" s="1"/>
  <c r="AF92" i="3"/>
  <c r="AF93" i="3" s="1"/>
  <c r="AG92" i="3"/>
  <c r="AH92" i="3"/>
  <c r="AH93" i="3" s="1"/>
  <c r="AI92" i="3"/>
  <c r="AJ92" i="3"/>
  <c r="U92" i="3"/>
  <c r="AJ60" i="3"/>
  <c r="AI60" i="3"/>
  <c r="AI61" i="3" s="1"/>
  <c r="AH60" i="3"/>
  <c r="AG60" i="3"/>
  <c r="AF60" i="3"/>
  <c r="AE60" i="3"/>
  <c r="AE61" i="3" s="1"/>
  <c r="AD60" i="3"/>
  <c r="AC60" i="3"/>
  <c r="AC61" i="3" s="1"/>
  <c r="AB60" i="3"/>
  <c r="AA60" i="3"/>
  <c r="AA61" i="3" s="1"/>
  <c r="Z60" i="3"/>
  <c r="Y60" i="3"/>
  <c r="X60" i="3"/>
  <c r="W60" i="3"/>
  <c r="W61" i="3" s="1"/>
  <c r="V60" i="3"/>
  <c r="U60" i="3"/>
  <c r="V55" i="3"/>
  <c r="V56" i="3" s="1"/>
  <c r="W55" i="3"/>
  <c r="W56" i="3" s="1"/>
  <c r="X55" i="3"/>
  <c r="Y55" i="3"/>
  <c r="Y56" i="3" s="1"/>
  <c r="Z55" i="3"/>
  <c r="Z56" i="3" s="1"/>
  <c r="AA55" i="3"/>
  <c r="AA56" i="3" s="1"/>
  <c r="AB55" i="3"/>
  <c r="AC55" i="3"/>
  <c r="AC56" i="3" s="1"/>
  <c r="AD55" i="3"/>
  <c r="AE55" i="3"/>
  <c r="AE56" i="3" s="1"/>
  <c r="AF55" i="3"/>
  <c r="AG55" i="3"/>
  <c r="AG56" i="3" s="1"/>
  <c r="AH55" i="3"/>
  <c r="AI55" i="3"/>
  <c r="AI56" i="3" s="1"/>
  <c r="AJ55" i="3"/>
  <c r="AJ56" i="3" s="1"/>
  <c r="U55" i="3"/>
  <c r="Q27" i="24"/>
  <c r="P27" i="24"/>
  <c r="O27" i="24"/>
  <c r="N27" i="24"/>
  <c r="M27" i="24"/>
  <c r="L27" i="24"/>
  <c r="Q57" i="24"/>
  <c r="P57" i="24"/>
  <c r="O57" i="24"/>
  <c r="N57" i="24"/>
  <c r="M57" i="24"/>
  <c r="L57" i="24"/>
  <c r="Q93" i="24"/>
  <c r="P93" i="24"/>
  <c r="O93" i="24"/>
  <c r="N93" i="24"/>
  <c r="M93" i="24"/>
  <c r="L93" i="24"/>
  <c r="Q81" i="24"/>
  <c r="P81" i="24"/>
  <c r="O81" i="24"/>
  <c r="N81" i="24"/>
  <c r="M81" i="24"/>
  <c r="L81" i="24"/>
  <c r="V50" i="3"/>
  <c r="W50" i="3"/>
  <c r="W51" i="3" s="1"/>
  <c r="X50" i="3"/>
  <c r="X51" i="3" s="1"/>
  <c r="Y50" i="3"/>
  <c r="Z50" i="3"/>
  <c r="AA50" i="3"/>
  <c r="AA51" i="3" s="1"/>
  <c r="AB50" i="3"/>
  <c r="AB51" i="3" s="1"/>
  <c r="AC50" i="3"/>
  <c r="AD50" i="3"/>
  <c r="AE50" i="3"/>
  <c r="AE51" i="3" s="1"/>
  <c r="AF50" i="3"/>
  <c r="AF51" i="3" s="1"/>
  <c r="AG50" i="3"/>
  <c r="AH50" i="3"/>
  <c r="AI50" i="3"/>
  <c r="AI51" i="3" s="1"/>
  <c r="AJ50" i="3"/>
  <c r="AJ51" i="3" s="1"/>
  <c r="U5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U40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U45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V20" i="3"/>
  <c r="V21" i="3" s="1"/>
  <c r="W20" i="3"/>
  <c r="W21" i="3" s="1"/>
  <c r="X20" i="3"/>
  <c r="X21" i="3" s="1"/>
  <c r="Y20" i="3"/>
  <c r="Z20" i="3"/>
  <c r="AA20" i="3"/>
  <c r="AA21" i="3" s="1"/>
  <c r="AB20" i="3"/>
  <c r="AC20" i="3"/>
  <c r="AD20" i="3"/>
  <c r="AD21" i="3" s="1"/>
  <c r="AE20" i="3"/>
  <c r="AF20" i="3"/>
  <c r="AG20" i="3"/>
  <c r="AH20" i="3"/>
  <c r="AI20" i="3"/>
  <c r="AI21" i="3" s="1"/>
  <c r="AJ20" i="3"/>
  <c r="AJ21" i="3" s="1"/>
  <c r="U2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U11" i="3"/>
  <c r="Q51" i="2" l="1"/>
  <c r="Q52" i="2"/>
  <c r="Q53" i="2"/>
  <c r="Q54" i="2"/>
  <c r="Q55" i="2"/>
  <c r="Q56" i="2"/>
  <c r="P57" i="2"/>
  <c r="Q30" i="46"/>
  <c r="Q31" i="46"/>
  <c r="Q32" i="46"/>
  <c r="Q42" i="3"/>
  <c r="Q45" i="3"/>
  <c r="Q44" i="3"/>
  <c r="Q43" i="3"/>
  <c r="P46" i="3"/>
  <c r="P25" i="47"/>
  <c r="Q23" i="47"/>
  <c r="Q24" i="47"/>
  <c r="R71" i="1"/>
  <c r="Q73" i="1"/>
  <c r="AH111" i="3"/>
  <c r="U111" i="3"/>
  <c r="AH56" i="3"/>
  <c r="Z111" i="3"/>
  <c r="AB56" i="3"/>
  <c r="AH100" i="3"/>
  <c r="Z115" i="3"/>
  <c r="AH21" i="3"/>
  <c r="Z21" i="3"/>
  <c r="AD56" i="3"/>
  <c r="U93" i="3"/>
  <c r="Z106" i="3"/>
  <c r="U82" i="3"/>
  <c r="AB82" i="3"/>
  <c r="AH115" i="3"/>
  <c r="AJ82" i="3"/>
  <c r="AF111" i="3"/>
  <c r="AB93" i="3"/>
  <c r="AH106" i="3"/>
  <c r="AB100" i="3"/>
  <c r="AJ106" i="3"/>
  <c r="X106" i="3"/>
  <c r="AJ93" i="3"/>
  <c r="AI106" i="3"/>
  <c r="AE106" i="3"/>
  <c r="AA106" i="3"/>
  <c r="W106" i="3"/>
  <c r="U115" i="3"/>
  <c r="AF115" i="3"/>
  <c r="X115" i="3"/>
  <c r="AJ111" i="3"/>
  <c r="AE111" i="3"/>
  <c r="W111" i="3"/>
  <c r="AJ100" i="3"/>
  <c r="AF106" i="3"/>
  <c r="AE115" i="3"/>
  <c r="AF56" i="3"/>
  <c r="X56" i="3"/>
  <c r="X61" i="3"/>
  <c r="AB61" i="3"/>
  <c r="AF61" i="3"/>
  <c r="AJ61" i="3"/>
  <c r="AI93" i="3"/>
  <c r="V93" i="3"/>
  <c r="AA100" i="3"/>
  <c r="Z100" i="3"/>
  <c r="V106" i="3"/>
  <c r="AJ115" i="3"/>
  <c r="AD115" i="3"/>
  <c r="V115" i="3"/>
  <c r="AG115" i="3"/>
  <c r="AC115" i="3"/>
  <c r="Y115" i="3"/>
  <c r="AF82" i="3"/>
  <c r="X82" i="3"/>
  <c r="AI111" i="3"/>
  <c r="AD111" i="3"/>
  <c r="V111" i="3"/>
  <c r="AG111" i="3"/>
  <c r="AC111" i="3"/>
  <c r="Y111" i="3"/>
  <c r="U106" i="3"/>
  <c r="AB106" i="3"/>
  <c r="U61" i="3"/>
  <c r="AG100" i="3"/>
  <c r="AC100" i="3"/>
  <c r="Y100" i="3"/>
  <c r="AG106" i="3"/>
  <c r="Y106" i="3"/>
  <c r="AI115" i="3"/>
  <c r="AG82" i="3"/>
  <c r="AC82" i="3"/>
  <c r="Y82" i="3"/>
  <c r="AA111" i="3"/>
  <c r="AB111" i="3"/>
  <c r="X111" i="3"/>
  <c r="AE21" i="3"/>
  <c r="W93" i="3"/>
  <c r="W115" i="3"/>
  <c r="V51" i="3"/>
  <c r="U56" i="3"/>
  <c r="U100" i="3"/>
  <c r="AF100" i="3"/>
  <c r="X100" i="3"/>
  <c r="AB21" i="3"/>
  <c r="V100" i="3"/>
  <c r="AG93" i="3"/>
  <c r="AC93" i="3"/>
  <c r="Y93" i="3"/>
  <c r="Y61" i="3"/>
  <c r="AG61" i="3"/>
  <c r="Z61" i="3"/>
  <c r="AH61" i="3"/>
  <c r="V61" i="3"/>
  <c r="AD61" i="3"/>
  <c r="AD51" i="3"/>
  <c r="U51" i="3"/>
  <c r="AH51" i="3"/>
  <c r="Z51" i="3"/>
  <c r="AG51" i="3"/>
  <c r="Y51" i="3"/>
  <c r="AC51" i="3"/>
  <c r="U21" i="3"/>
  <c r="AF21" i="3"/>
  <c r="AG21" i="3"/>
  <c r="AC21" i="3"/>
  <c r="Y21" i="3"/>
  <c r="I24" i="24"/>
  <c r="H24" i="24"/>
  <c r="G24" i="24"/>
  <c r="F24" i="24"/>
  <c r="E24" i="24"/>
  <c r="D24" i="24"/>
  <c r="Q6" i="24"/>
  <c r="Q7" i="24" s="1"/>
  <c r="P6" i="24"/>
  <c r="P7" i="24" s="1"/>
  <c r="O6" i="24"/>
  <c r="O7" i="24" s="1"/>
  <c r="N6" i="24"/>
  <c r="N7" i="24" s="1"/>
  <c r="M6" i="24"/>
  <c r="M7" i="24" s="1"/>
  <c r="M3" i="24"/>
  <c r="N3" i="24"/>
  <c r="O3" i="24"/>
  <c r="P3" i="24"/>
  <c r="Q3" i="24"/>
  <c r="L7" i="24"/>
  <c r="R51" i="2" l="1"/>
  <c r="R52" i="2"/>
  <c r="R53" i="2"/>
  <c r="R54" i="2"/>
  <c r="R55" i="2"/>
  <c r="R56" i="2"/>
  <c r="Q57" i="2"/>
  <c r="R32" i="46"/>
  <c r="R31" i="46"/>
  <c r="R30" i="46"/>
  <c r="R43" i="3"/>
  <c r="R42" i="3"/>
  <c r="R45" i="3"/>
  <c r="R44" i="3"/>
  <c r="Q46" i="3"/>
  <c r="Q25" i="47"/>
  <c r="R24" i="47"/>
  <c r="R23" i="47"/>
  <c r="S71" i="1"/>
  <c r="R73" i="1"/>
  <c r="D50" i="1"/>
  <c r="E6" i="1"/>
  <c r="E15" i="1"/>
  <c r="D23" i="1"/>
  <c r="E23" i="1"/>
  <c r="D24" i="1"/>
  <c r="E24" i="1"/>
  <c r="D32" i="1"/>
  <c r="E32" i="1"/>
  <c r="D33" i="1"/>
  <c r="E33" i="1"/>
  <c r="E50" i="1"/>
  <c r="E51" i="1"/>
  <c r="D59" i="1"/>
  <c r="E59" i="1"/>
  <c r="D60" i="1"/>
  <c r="E60" i="1"/>
  <c r="D79" i="1"/>
  <c r="H6" i="1"/>
  <c r="G14" i="1"/>
  <c r="G15" i="1"/>
  <c r="G23" i="1"/>
  <c r="G24" i="1"/>
  <c r="H24" i="1"/>
  <c r="G32" i="1"/>
  <c r="H33" i="1"/>
  <c r="G50" i="1"/>
  <c r="H51" i="1"/>
  <c r="G59" i="1"/>
  <c r="G60" i="1"/>
  <c r="H60" i="1"/>
  <c r="I79" i="1"/>
  <c r="I80" i="1" s="1"/>
  <c r="J79" i="1"/>
  <c r="K79" i="1"/>
  <c r="N79" i="1"/>
  <c r="R79" i="1"/>
  <c r="S79" i="1"/>
  <c r="G232" i="1"/>
  <c r="K232" i="1"/>
  <c r="M232" i="1"/>
  <c r="O232" i="1"/>
  <c r="Q232" i="1"/>
  <c r="R232" i="1"/>
  <c r="S232" i="1"/>
  <c r="Q268" i="1"/>
  <c r="I268" i="1"/>
  <c r="M268" i="1"/>
  <c r="S52" i="2" l="1"/>
  <c r="S53" i="2"/>
  <c r="S54" i="2"/>
  <c r="S55" i="2"/>
  <c r="S56" i="2"/>
  <c r="S51" i="2"/>
  <c r="R57" i="2"/>
  <c r="I58" i="2"/>
  <c r="I59" i="2"/>
  <c r="I60" i="2"/>
  <c r="I61" i="2"/>
  <c r="I62" i="2"/>
  <c r="I63" i="2"/>
  <c r="I36" i="46"/>
  <c r="I35" i="46"/>
  <c r="I34" i="46"/>
  <c r="U71" i="1"/>
  <c r="S30" i="46"/>
  <c r="S32" i="46"/>
  <c r="S31" i="46"/>
  <c r="I286" i="1"/>
  <c r="I269" i="1"/>
  <c r="D87" i="1"/>
  <c r="R46" i="3"/>
  <c r="S44" i="3"/>
  <c r="S43" i="3"/>
  <c r="S42" i="3"/>
  <c r="S45" i="3"/>
  <c r="R25" i="47"/>
  <c r="S73" i="1"/>
  <c r="S23" i="47"/>
  <c r="S24" i="47"/>
  <c r="Q76" i="1"/>
  <c r="I76" i="1"/>
  <c r="E76" i="1"/>
  <c r="I232" i="1"/>
  <c r="I233" i="1" s="1"/>
  <c r="E232" i="1"/>
  <c r="E233" i="1" s="1"/>
  <c r="E268" i="1"/>
  <c r="E269" i="1" s="1"/>
  <c r="O76" i="1"/>
  <c r="G76" i="1"/>
  <c r="G233" i="1"/>
  <c r="O79" i="1"/>
  <c r="D232" i="1"/>
  <c r="D233" i="1" s="1"/>
  <c r="R76" i="1"/>
  <c r="N76" i="1"/>
  <c r="J76" i="1"/>
  <c r="D268" i="1"/>
  <c r="D269" i="1" s="1"/>
  <c r="G79" i="1"/>
  <c r="G80" i="1" s="1"/>
  <c r="E79" i="1"/>
  <c r="E80" i="1" s="1"/>
  <c r="S76" i="1"/>
  <c r="K76" i="1"/>
  <c r="P268" i="1"/>
  <c r="H268" i="1"/>
  <c r="H269" i="1" s="1"/>
  <c r="J232" i="1"/>
  <c r="N232" i="1"/>
  <c r="L268" i="1"/>
  <c r="Q79" i="1"/>
  <c r="M76" i="1"/>
  <c r="M79" i="1"/>
  <c r="D80" i="1"/>
  <c r="D76" i="1"/>
  <c r="R268" i="1"/>
  <c r="N268" i="1"/>
  <c r="J268" i="1"/>
  <c r="P232" i="1"/>
  <c r="L232" i="1"/>
  <c r="H232" i="1"/>
  <c r="S268" i="1"/>
  <c r="O268" i="1"/>
  <c r="K268" i="1"/>
  <c r="G268" i="1"/>
  <c r="G269" i="1" s="1"/>
  <c r="P76" i="1"/>
  <c r="P79" i="1"/>
  <c r="L76" i="1"/>
  <c r="L79" i="1"/>
  <c r="H76" i="1"/>
  <c r="H79" i="1"/>
  <c r="H80" i="1" s="1"/>
  <c r="I238" i="1"/>
  <c r="M238" i="1"/>
  <c r="S238" i="1"/>
  <c r="H196" i="1"/>
  <c r="H197" i="1" s="1"/>
  <c r="J196" i="1"/>
  <c r="N196" i="1"/>
  <c r="P196" i="1"/>
  <c r="Q196" i="1"/>
  <c r="R196" i="1"/>
  <c r="I152" i="1"/>
  <c r="K148" i="1"/>
  <c r="M148" i="1"/>
  <c r="S148" i="1"/>
  <c r="S57" i="2" l="1"/>
  <c r="I177" i="2"/>
  <c r="I178" i="2"/>
  <c r="I179" i="2"/>
  <c r="I180" i="2"/>
  <c r="I181" i="2"/>
  <c r="I182" i="2"/>
  <c r="I115" i="2"/>
  <c r="I116" i="2"/>
  <c r="I117" i="2"/>
  <c r="I118" i="2"/>
  <c r="I114" i="2"/>
  <c r="I120" i="2" s="1"/>
  <c r="I119" i="2"/>
  <c r="G206" i="2"/>
  <c r="G207" i="2"/>
  <c r="G208" i="2"/>
  <c r="G209" i="2"/>
  <c r="G205" i="2"/>
  <c r="G210" i="2"/>
  <c r="D205" i="2"/>
  <c r="D206" i="2"/>
  <c r="D207" i="2"/>
  <c r="D208" i="2"/>
  <c r="D209" i="2"/>
  <c r="D210" i="2"/>
  <c r="D177" i="2"/>
  <c r="D178" i="2"/>
  <c r="D179" i="2"/>
  <c r="D180" i="2"/>
  <c r="D181" i="2"/>
  <c r="D182" i="2"/>
  <c r="E205" i="2"/>
  <c r="E206" i="2"/>
  <c r="E207" i="2"/>
  <c r="E208" i="2"/>
  <c r="E209" i="2"/>
  <c r="E210" i="2"/>
  <c r="I287" i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I205" i="2"/>
  <c r="I206" i="2"/>
  <c r="I220" i="2" s="1"/>
  <c r="I207" i="2"/>
  <c r="I221" i="2" s="1"/>
  <c r="I208" i="2"/>
  <c r="I222" i="2" s="1"/>
  <c r="I209" i="2"/>
  <c r="I223" i="2" s="1"/>
  <c r="I210" i="2"/>
  <c r="I224" i="2" s="1"/>
  <c r="H149" i="2"/>
  <c r="H150" i="2"/>
  <c r="H151" i="2"/>
  <c r="H152" i="2"/>
  <c r="H153" i="2"/>
  <c r="H154" i="2"/>
  <c r="H205" i="2"/>
  <c r="H206" i="2"/>
  <c r="H207" i="2"/>
  <c r="H208" i="2"/>
  <c r="H209" i="2"/>
  <c r="H210" i="2"/>
  <c r="G178" i="2"/>
  <c r="G179" i="2"/>
  <c r="G180" i="2"/>
  <c r="G181" i="2"/>
  <c r="G177" i="2"/>
  <c r="G182" i="2"/>
  <c r="E177" i="2"/>
  <c r="E178" i="2"/>
  <c r="E179" i="2"/>
  <c r="E180" i="2"/>
  <c r="E181" i="2"/>
  <c r="E182" i="2"/>
  <c r="H58" i="2"/>
  <c r="H59" i="2"/>
  <c r="H60" i="2"/>
  <c r="H61" i="2"/>
  <c r="H62" i="2"/>
  <c r="H63" i="2"/>
  <c r="E58" i="2"/>
  <c r="E59" i="2"/>
  <c r="E60" i="2"/>
  <c r="E61" i="2"/>
  <c r="E62" i="2"/>
  <c r="E63" i="2"/>
  <c r="D58" i="2"/>
  <c r="D59" i="2"/>
  <c r="D60" i="2"/>
  <c r="D61" i="2"/>
  <c r="D62" i="2"/>
  <c r="D63" i="2"/>
  <c r="G59" i="2"/>
  <c r="G60" i="2"/>
  <c r="G61" i="2"/>
  <c r="G62" i="2"/>
  <c r="G63" i="2"/>
  <c r="G58" i="2"/>
  <c r="I64" i="2"/>
  <c r="J152" i="1"/>
  <c r="I289" i="1"/>
  <c r="H35" i="46"/>
  <c r="H34" i="46"/>
  <c r="H36" i="46"/>
  <c r="H118" i="46"/>
  <c r="H119" i="46"/>
  <c r="H120" i="46"/>
  <c r="E36" i="46"/>
  <c r="E35" i="46"/>
  <c r="E34" i="46"/>
  <c r="E118" i="46"/>
  <c r="E119" i="46"/>
  <c r="E120" i="46"/>
  <c r="I68" i="46"/>
  <c r="I67" i="46"/>
  <c r="I66" i="46"/>
  <c r="D36" i="46"/>
  <c r="D34" i="46"/>
  <c r="D35" i="46"/>
  <c r="G34" i="46"/>
  <c r="G36" i="46"/>
  <c r="G35" i="46"/>
  <c r="G118" i="46"/>
  <c r="G119" i="46"/>
  <c r="G120" i="46"/>
  <c r="D118" i="46"/>
  <c r="D119" i="46"/>
  <c r="D120" i="46"/>
  <c r="I118" i="46"/>
  <c r="I126" i="46" s="1"/>
  <c r="I119" i="46"/>
  <c r="I127" i="46" s="1"/>
  <c r="I120" i="46"/>
  <c r="I128" i="46" s="1"/>
  <c r="H233" i="1"/>
  <c r="S46" i="3"/>
  <c r="H87" i="46"/>
  <c r="H86" i="46"/>
  <c r="H88" i="46"/>
  <c r="G102" i="46"/>
  <c r="G104" i="46"/>
  <c r="G103" i="46"/>
  <c r="E104" i="46"/>
  <c r="E103" i="46"/>
  <c r="E102" i="46"/>
  <c r="D104" i="46"/>
  <c r="D102" i="46"/>
  <c r="D103" i="46"/>
  <c r="S25" i="47"/>
  <c r="G93" i="47"/>
  <c r="G94" i="47"/>
  <c r="D94" i="47"/>
  <c r="D93" i="47"/>
  <c r="T80" i="1"/>
  <c r="H26" i="47"/>
  <c r="H27" i="47"/>
  <c r="H93" i="47"/>
  <c r="H94" i="47"/>
  <c r="E27" i="47"/>
  <c r="E26" i="47"/>
  <c r="G235" i="1"/>
  <c r="G80" i="47"/>
  <c r="G81" i="47"/>
  <c r="E109" i="3"/>
  <c r="E81" i="47"/>
  <c r="E80" i="47"/>
  <c r="D26" i="47"/>
  <c r="D27" i="47"/>
  <c r="G26" i="47"/>
  <c r="G27" i="47"/>
  <c r="D80" i="47"/>
  <c r="D81" i="47"/>
  <c r="H67" i="47"/>
  <c r="H68" i="47"/>
  <c r="E93" i="47"/>
  <c r="E94" i="47"/>
  <c r="D64" i="4"/>
  <c r="D65" i="4"/>
  <c r="D63" i="4"/>
  <c r="D54" i="4"/>
  <c r="D53" i="4"/>
  <c r="D118" i="3"/>
  <c r="D122" i="3"/>
  <c r="D117" i="3"/>
  <c r="D119" i="3"/>
  <c r="D121" i="3"/>
  <c r="D120" i="3"/>
  <c r="H117" i="3"/>
  <c r="H121" i="3"/>
  <c r="H122" i="3"/>
  <c r="H116" i="3"/>
  <c r="H120" i="3"/>
  <c r="H118" i="3"/>
  <c r="H119" i="3"/>
  <c r="G116" i="3"/>
  <c r="G120" i="3"/>
  <c r="G121" i="3"/>
  <c r="G119" i="3"/>
  <c r="G118" i="3"/>
  <c r="G122" i="3"/>
  <c r="G117" i="3"/>
  <c r="E118" i="3"/>
  <c r="E122" i="3"/>
  <c r="E117" i="3"/>
  <c r="E121" i="3"/>
  <c r="E119" i="3"/>
  <c r="E116" i="3"/>
  <c r="E120" i="3"/>
  <c r="D82" i="1"/>
  <c r="H271" i="1"/>
  <c r="T269" i="1"/>
  <c r="H238" i="1"/>
  <c r="E111" i="3"/>
  <c r="E79" i="24"/>
  <c r="E78" i="24"/>
  <c r="E108" i="3"/>
  <c r="E235" i="1"/>
  <c r="E107" i="3"/>
  <c r="E110" i="3"/>
  <c r="E77" i="24"/>
  <c r="G82" i="1"/>
  <c r="G27" i="24"/>
  <c r="G26" i="24"/>
  <c r="G28" i="24"/>
  <c r="D271" i="1"/>
  <c r="D116" i="3"/>
  <c r="D91" i="24"/>
  <c r="D90" i="24"/>
  <c r="D89" i="24"/>
  <c r="D123" i="3"/>
  <c r="E90" i="24"/>
  <c r="E89" i="24"/>
  <c r="E91" i="24"/>
  <c r="E123" i="3"/>
  <c r="E271" i="1"/>
  <c r="E270" i="1"/>
  <c r="D235" i="1"/>
  <c r="D109" i="3"/>
  <c r="D77" i="24"/>
  <c r="D107" i="3"/>
  <c r="D78" i="24"/>
  <c r="D79" i="24"/>
  <c r="D108" i="3"/>
  <c r="D110" i="3"/>
  <c r="D111" i="3"/>
  <c r="G89" i="24"/>
  <c r="G91" i="24"/>
  <c r="G90" i="24"/>
  <c r="G123" i="3"/>
  <c r="E26" i="24"/>
  <c r="E28" i="24"/>
  <c r="E27" i="24"/>
  <c r="E81" i="1"/>
  <c r="D28" i="24"/>
  <c r="D26" i="24"/>
  <c r="D27" i="24"/>
  <c r="G107" i="3"/>
  <c r="G78" i="24"/>
  <c r="G77" i="24"/>
  <c r="G79" i="24"/>
  <c r="G109" i="3"/>
  <c r="G108" i="3"/>
  <c r="G110" i="3"/>
  <c r="G111" i="3"/>
  <c r="H81" i="1"/>
  <c r="H26" i="24"/>
  <c r="H28" i="24"/>
  <c r="H27" i="24"/>
  <c r="G271" i="1"/>
  <c r="E82" i="1"/>
  <c r="H90" i="24"/>
  <c r="H89" i="24"/>
  <c r="H91" i="24"/>
  <c r="H123" i="3"/>
  <c r="H97" i="3"/>
  <c r="H95" i="3"/>
  <c r="H94" i="3"/>
  <c r="H98" i="3"/>
  <c r="H96" i="3"/>
  <c r="H66" i="24"/>
  <c r="H65" i="24"/>
  <c r="H67" i="24"/>
  <c r="H99" i="3"/>
  <c r="H100" i="3"/>
  <c r="I196" i="1"/>
  <c r="E196" i="1"/>
  <c r="E197" i="1" s="1"/>
  <c r="D196" i="1"/>
  <c r="D197" i="1" s="1"/>
  <c r="L196" i="1"/>
  <c r="S196" i="1"/>
  <c r="O196" i="1"/>
  <c r="K196" i="1"/>
  <c r="G196" i="1"/>
  <c r="G197" i="1" s="1"/>
  <c r="M196" i="1"/>
  <c r="R166" i="1"/>
  <c r="Q170" i="1"/>
  <c r="P170" i="1"/>
  <c r="N166" i="1"/>
  <c r="M166" i="1"/>
  <c r="L166" i="1"/>
  <c r="J170" i="1"/>
  <c r="I169" i="1"/>
  <c r="I170" i="1" s="1"/>
  <c r="H166" i="1"/>
  <c r="G169" i="1"/>
  <c r="E166" i="1"/>
  <c r="D166" i="1"/>
  <c r="N124" i="1"/>
  <c r="N142" i="1"/>
  <c r="E234" i="1"/>
  <c r="K58" i="1"/>
  <c r="G61" i="1"/>
  <c r="G62" i="1" s="1"/>
  <c r="O124" i="1"/>
  <c r="G124" i="1"/>
  <c r="G125" i="1" s="1"/>
  <c r="S220" i="1"/>
  <c r="E151" i="1"/>
  <c r="E152" i="1" s="1"/>
  <c r="O238" i="1"/>
  <c r="K238" i="1"/>
  <c r="G238" i="1"/>
  <c r="G241" i="1"/>
  <c r="G242" i="1" s="1"/>
  <c r="I148" i="1"/>
  <c r="S223" i="1"/>
  <c r="E148" i="1"/>
  <c r="D151" i="1"/>
  <c r="D152" i="1" s="1"/>
  <c r="D148" i="1"/>
  <c r="L148" i="1"/>
  <c r="H151" i="1"/>
  <c r="H152" i="1" s="1"/>
  <c r="H148" i="1"/>
  <c r="N238" i="1"/>
  <c r="J238" i="1"/>
  <c r="R238" i="1"/>
  <c r="E241" i="1"/>
  <c r="E242" i="1" s="1"/>
  <c r="E238" i="1"/>
  <c r="Q148" i="1"/>
  <c r="Q238" i="1"/>
  <c r="P148" i="1"/>
  <c r="R148" i="1"/>
  <c r="N148" i="1"/>
  <c r="J148" i="1"/>
  <c r="P238" i="1"/>
  <c r="L238" i="1"/>
  <c r="H241" i="1"/>
  <c r="H242" i="1" s="1"/>
  <c r="H199" i="1"/>
  <c r="H270" i="1"/>
  <c r="H82" i="1"/>
  <c r="G211" i="2" l="1"/>
  <c r="E184" i="2"/>
  <c r="E185" i="2"/>
  <c r="E186" i="2"/>
  <c r="E187" i="2"/>
  <c r="E188" i="2"/>
  <c r="E189" i="2"/>
  <c r="D115" i="2"/>
  <c r="D116" i="2"/>
  <c r="D117" i="2"/>
  <c r="D118" i="2"/>
  <c r="D114" i="2"/>
  <c r="D120" i="2" s="1"/>
  <c r="D119" i="2"/>
  <c r="G185" i="2"/>
  <c r="G186" i="2"/>
  <c r="G187" i="2"/>
  <c r="G188" i="2"/>
  <c r="G184" i="2"/>
  <c r="G189" i="2"/>
  <c r="E115" i="2"/>
  <c r="E116" i="2"/>
  <c r="E117" i="2"/>
  <c r="E118" i="2"/>
  <c r="E114" i="2"/>
  <c r="E120" i="2" s="1"/>
  <c r="E119" i="2"/>
  <c r="G44" i="2"/>
  <c r="G45" i="2"/>
  <c r="G46" i="2"/>
  <c r="G47" i="2"/>
  <c r="G48" i="2"/>
  <c r="G49" i="2"/>
  <c r="E149" i="2"/>
  <c r="E150" i="2"/>
  <c r="E151" i="2"/>
  <c r="E152" i="2"/>
  <c r="E153" i="2"/>
  <c r="E154" i="2"/>
  <c r="G183" i="2"/>
  <c r="H155" i="2"/>
  <c r="I153" i="1"/>
  <c r="H115" i="2"/>
  <c r="H116" i="2"/>
  <c r="H117" i="2"/>
  <c r="H118" i="2"/>
  <c r="H114" i="2"/>
  <c r="H119" i="2"/>
  <c r="I128" i="2"/>
  <c r="I129" i="2"/>
  <c r="I130" i="2"/>
  <c r="I131" i="2"/>
  <c r="I132" i="2"/>
  <c r="I133" i="2"/>
  <c r="E211" i="2"/>
  <c r="D211" i="2"/>
  <c r="H184" i="2"/>
  <c r="H185" i="2"/>
  <c r="H186" i="2"/>
  <c r="H187" i="2"/>
  <c r="H188" i="2"/>
  <c r="H189" i="2"/>
  <c r="G93" i="2"/>
  <c r="G94" i="2"/>
  <c r="G95" i="2"/>
  <c r="G96" i="2"/>
  <c r="G97" i="2"/>
  <c r="G98" i="2"/>
  <c r="J128" i="2"/>
  <c r="J129" i="2"/>
  <c r="J130" i="2"/>
  <c r="J131" i="2"/>
  <c r="J132" i="2"/>
  <c r="J133" i="2"/>
  <c r="P128" i="2"/>
  <c r="P129" i="2"/>
  <c r="P130" i="2"/>
  <c r="P131" i="2"/>
  <c r="P132" i="2"/>
  <c r="P133" i="2"/>
  <c r="G150" i="2"/>
  <c r="G151" i="2"/>
  <c r="G152" i="2"/>
  <c r="G153" i="2"/>
  <c r="G149" i="2"/>
  <c r="G154" i="2"/>
  <c r="E183" i="2"/>
  <c r="H211" i="2"/>
  <c r="I211" i="2"/>
  <c r="I225" i="2" s="1"/>
  <c r="AA225" i="2" s="1"/>
  <c r="I219" i="2"/>
  <c r="Q128" i="2"/>
  <c r="Q129" i="2"/>
  <c r="Q130" i="2"/>
  <c r="Q131" i="2"/>
  <c r="Q132" i="2"/>
  <c r="Q133" i="2"/>
  <c r="D149" i="2"/>
  <c r="D150" i="2"/>
  <c r="D151" i="2"/>
  <c r="D152" i="2"/>
  <c r="D153" i="2"/>
  <c r="D154" i="2"/>
  <c r="H104" i="46"/>
  <c r="H177" i="2"/>
  <c r="H178" i="2"/>
  <c r="H179" i="2"/>
  <c r="H180" i="2"/>
  <c r="H181" i="2"/>
  <c r="H182" i="2"/>
  <c r="J115" i="2"/>
  <c r="J116" i="2"/>
  <c r="J117" i="2"/>
  <c r="J118" i="2"/>
  <c r="J114" i="2"/>
  <c r="J119" i="2"/>
  <c r="D183" i="2"/>
  <c r="I183" i="2"/>
  <c r="G64" i="2"/>
  <c r="E64" i="2"/>
  <c r="D64" i="2"/>
  <c r="H64" i="2"/>
  <c r="J289" i="1"/>
  <c r="H235" i="1"/>
  <c r="H234" i="1"/>
  <c r="H110" i="3"/>
  <c r="H78" i="24"/>
  <c r="D59" i="4"/>
  <c r="H111" i="3"/>
  <c r="H109" i="3"/>
  <c r="H108" i="3"/>
  <c r="H81" i="47"/>
  <c r="H79" i="24"/>
  <c r="H107" i="3"/>
  <c r="D60" i="4"/>
  <c r="H77" i="24"/>
  <c r="H67" i="46"/>
  <c r="H66" i="46"/>
  <c r="H68" i="46"/>
  <c r="E68" i="46"/>
  <c r="E67" i="46"/>
  <c r="E66" i="46"/>
  <c r="G28" i="46"/>
  <c r="G27" i="46"/>
  <c r="G26" i="46"/>
  <c r="D68" i="46"/>
  <c r="D66" i="46"/>
  <c r="D67" i="46"/>
  <c r="I197" i="1"/>
  <c r="H102" i="46"/>
  <c r="H103" i="46"/>
  <c r="D58" i="4"/>
  <c r="H80" i="47"/>
  <c r="H250" i="1"/>
  <c r="D95" i="47"/>
  <c r="E88" i="46"/>
  <c r="E87" i="46"/>
  <c r="E86" i="46"/>
  <c r="J74" i="46"/>
  <c r="J76" i="46"/>
  <c r="J75" i="46"/>
  <c r="G106" i="46"/>
  <c r="G108" i="46"/>
  <c r="G107" i="46"/>
  <c r="P76" i="46"/>
  <c r="P75" i="46"/>
  <c r="P74" i="46"/>
  <c r="G54" i="46"/>
  <c r="G56" i="46"/>
  <c r="G55" i="46"/>
  <c r="D88" i="46"/>
  <c r="D86" i="46"/>
  <c r="D87" i="46"/>
  <c r="H107" i="46"/>
  <c r="H106" i="46"/>
  <c r="H108" i="46"/>
  <c r="E108" i="46"/>
  <c r="E107" i="46"/>
  <c r="E106" i="46"/>
  <c r="Q76" i="46"/>
  <c r="Q75" i="46"/>
  <c r="Q74" i="46"/>
  <c r="G86" i="46"/>
  <c r="G88" i="46"/>
  <c r="G87" i="46"/>
  <c r="I104" i="46"/>
  <c r="I103" i="46"/>
  <c r="I102" i="46"/>
  <c r="G28" i="47"/>
  <c r="H89" i="46"/>
  <c r="G33" i="46"/>
  <c r="D33" i="46"/>
  <c r="E33" i="46"/>
  <c r="E28" i="47"/>
  <c r="G37" i="46"/>
  <c r="E105" i="46"/>
  <c r="G121" i="46"/>
  <c r="D37" i="46"/>
  <c r="E121" i="46"/>
  <c r="H121" i="46"/>
  <c r="H37" i="46"/>
  <c r="E37" i="46"/>
  <c r="D105" i="46"/>
  <c r="G105" i="46"/>
  <c r="H33" i="46"/>
  <c r="D121" i="46"/>
  <c r="E52" i="24"/>
  <c r="E52" i="47"/>
  <c r="E51" i="47"/>
  <c r="I93" i="47"/>
  <c r="I94" i="47"/>
  <c r="D52" i="24"/>
  <c r="D51" i="47"/>
  <c r="D52" i="47"/>
  <c r="E67" i="47"/>
  <c r="E68" i="47"/>
  <c r="H51" i="47"/>
  <c r="H52" i="47"/>
  <c r="J58" i="47"/>
  <c r="J57" i="47"/>
  <c r="D67" i="47"/>
  <c r="D68" i="47"/>
  <c r="G83" i="47"/>
  <c r="G84" i="47"/>
  <c r="G20" i="47"/>
  <c r="G21" i="47"/>
  <c r="P57" i="47"/>
  <c r="P58" i="47"/>
  <c r="D28" i="47"/>
  <c r="H28" i="47"/>
  <c r="G43" i="47"/>
  <c r="G42" i="47"/>
  <c r="H83" i="47"/>
  <c r="H84" i="47"/>
  <c r="E84" i="47"/>
  <c r="E83" i="47"/>
  <c r="Q57" i="47"/>
  <c r="Q58" i="47"/>
  <c r="G67" i="47"/>
  <c r="G68" i="47"/>
  <c r="I80" i="47"/>
  <c r="I81" i="47"/>
  <c r="I26" i="47"/>
  <c r="I27" i="47"/>
  <c r="E53" i="4"/>
  <c r="J233" i="1"/>
  <c r="E58" i="4"/>
  <c r="E59" i="4"/>
  <c r="E60" i="4"/>
  <c r="E65" i="4"/>
  <c r="E63" i="4"/>
  <c r="E64" i="4"/>
  <c r="D48" i="4"/>
  <c r="D47" i="4"/>
  <c r="D45" i="4"/>
  <c r="D46" i="4"/>
  <c r="I78" i="24"/>
  <c r="I107" i="3"/>
  <c r="I118" i="3"/>
  <c r="I122" i="3"/>
  <c r="I119" i="3"/>
  <c r="I117" i="3"/>
  <c r="I121" i="3"/>
  <c r="I116" i="3"/>
  <c r="I120" i="3"/>
  <c r="G63" i="3"/>
  <c r="G62" i="3"/>
  <c r="G64" i="3"/>
  <c r="G65" i="3"/>
  <c r="D220" i="1"/>
  <c r="N139" i="1"/>
  <c r="N121" i="1"/>
  <c r="Q172" i="1"/>
  <c r="G58" i="1"/>
  <c r="D169" i="1"/>
  <c r="P166" i="1"/>
  <c r="T152" i="1"/>
  <c r="H52" i="24"/>
  <c r="M170" i="1"/>
  <c r="G121" i="1"/>
  <c r="J269" i="1"/>
  <c r="I123" i="3"/>
  <c r="I89" i="24"/>
  <c r="I271" i="1"/>
  <c r="I90" i="24"/>
  <c r="I91" i="24"/>
  <c r="G170" i="1"/>
  <c r="D238" i="1"/>
  <c r="O166" i="1"/>
  <c r="D241" i="1"/>
  <c r="D242" i="1" s="1"/>
  <c r="H169" i="1"/>
  <c r="H170" i="1" s="1"/>
  <c r="N130" i="1"/>
  <c r="O130" i="1"/>
  <c r="L170" i="1"/>
  <c r="G166" i="1"/>
  <c r="K166" i="1"/>
  <c r="N133" i="1"/>
  <c r="S170" i="1"/>
  <c r="K170" i="1"/>
  <c r="N170" i="1"/>
  <c r="O121" i="1"/>
  <c r="G64" i="1"/>
  <c r="G36" i="3"/>
  <c r="G39" i="3"/>
  <c r="G38" i="3"/>
  <c r="G37" i="3"/>
  <c r="G25" i="24"/>
  <c r="G40" i="3"/>
  <c r="E199" i="1"/>
  <c r="E94" i="3"/>
  <c r="E98" i="3"/>
  <c r="E96" i="3"/>
  <c r="E95" i="3"/>
  <c r="E97" i="3"/>
  <c r="E65" i="24"/>
  <c r="E67" i="24"/>
  <c r="E66" i="24"/>
  <c r="E99" i="3"/>
  <c r="E100" i="3"/>
  <c r="E198" i="1"/>
  <c r="G244" i="1"/>
  <c r="G80" i="24"/>
  <c r="G81" i="24"/>
  <c r="G82" i="24"/>
  <c r="D199" i="1"/>
  <c r="D96" i="3"/>
  <c r="D98" i="3"/>
  <c r="D95" i="3"/>
  <c r="D94" i="3"/>
  <c r="D97" i="3"/>
  <c r="D67" i="24"/>
  <c r="D65" i="24"/>
  <c r="D66" i="24"/>
  <c r="D99" i="3"/>
  <c r="D100" i="3"/>
  <c r="G199" i="1"/>
  <c r="G96" i="3"/>
  <c r="G94" i="3"/>
  <c r="G98" i="3"/>
  <c r="G97" i="3"/>
  <c r="G95" i="3"/>
  <c r="G66" i="24"/>
  <c r="G65" i="24"/>
  <c r="G67" i="24"/>
  <c r="G99" i="3"/>
  <c r="G100" i="3"/>
  <c r="H198" i="1"/>
  <c r="J166" i="1"/>
  <c r="R170" i="1"/>
  <c r="E244" i="1"/>
  <c r="E80" i="24"/>
  <c r="E82" i="24"/>
  <c r="E81" i="24"/>
  <c r="E169" i="1"/>
  <c r="E170" i="1" s="1"/>
  <c r="D154" i="1"/>
  <c r="D74" i="3"/>
  <c r="D75" i="3"/>
  <c r="D72" i="3"/>
  <c r="D71" i="3"/>
  <c r="D73" i="3"/>
  <c r="D51" i="24"/>
  <c r="D50" i="24"/>
  <c r="H81" i="24"/>
  <c r="H82" i="24"/>
  <c r="H80" i="24"/>
  <c r="H154" i="1"/>
  <c r="H72" i="3"/>
  <c r="H71" i="3"/>
  <c r="H73" i="3"/>
  <c r="H75" i="3"/>
  <c r="H74" i="3"/>
  <c r="H51" i="24"/>
  <c r="H50" i="24"/>
  <c r="E154" i="1"/>
  <c r="E74" i="3"/>
  <c r="E71" i="3"/>
  <c r="E73" i="3"/>
  <c r="E75" i="3"/>
  <c r="E72" i="3"/>
  <c r="E51" i="24"/>
  <c r="E50" i="24"/>
  <c r="G127" i="1"/>
  <c r="G67" i="3"/>
  <c r="G66" i="3"/>
  <c r="G42" i="24"/>
  <c r="G41" i="24"/>
  <c r="G43" i="24"/>
  <c r="G68" i="3"/>
  <c r="G69" i="3"/>
  <c r="S166" i="1"/>
  <c r="Q166" i="1"/>
  <c r="P172" i="1"/>
  <c r="O170" i="1"/>
  <c r="I166" i="1"/>
  <c r="O133" i="1"/>
  <c r="K61" i="1"/>
  <c r="H243" i="1"/>
  <c r="O4" i="24"/>
  <c r="M4" i="24"/>
  <c r="Q4" i="24"/>
  <c r="N4" i="24"/>
  <c r="P4" i="24"/>
  <c r="L4" i="24"/>
  <c r="J172" i="1"/>
  <c r="G130" i="1"/>
  <c r="G133" i="1"/>
  <c r="G134" i="1" s="1"/>
  <c r="S49" i="1"/>
  <c r="S52" i="1"/>
  <c r="H49" i="1"/>
  <c r="H52" i="1"/>
  <c r="H53" i="1" s="1"/>
  <c r="J49" i="1"/>
  <c r="J52" i="1"/>
  <c r="E52" i="1"/>
  <c r="E53" i="1" s="1"/>
  <c r="E49" i="1"/>
  <c r="G43" i="1"/>
  <c r="G44" i="1" s="1"/>
  <c r="I142" i="1"/>
  <c r="I143" i="1" s="1"/>
  <c r="I139" i="1"/>
  <c r="H133" i="1"/>
  <c r="H134" i="1" s="1"/>
  <c r="H130" i="1"/>
  <c r="I133" i="1"/>
  <c r="I134" i="1" s="1"/>
  <c r="I130" i="1"/>
  <c r="H124" i="1"/>
  <c r="H125" i="1" s="1"/>
  <c r="H121" i="1"/>
  <c r="I121" i="1"/>
  <c r="I124" i="1"/>
  <c r="I125" i="1" s="1"/>
  <c r="L43" i="1"/>
  <c r="M43" i="1"/>
  <c r="L58" i="1"/>
  <c r="L61" i="1"/>
  <c r="M52" i="1"/>
  <c r="M49" i="1"/>
  <c r="E61" i="1"/>
  <c r="E62" i="1" s="1"/>
  <c r="E58" i="1"/>
  <c r="J139" i="1"/>
  <c r="J142" i="1"/>
  <c r="J121" i="1"/>
  <c r="J124" i="1"/>
  <c r="O58" i="1"/>
  <c r="O61" i="1"/>
  <c r="S130" i="1"/>
  <c r="S133" i="1"/>
  <c r="H244" i="1"/>
  <c r="P223" i="1"/>
  <c r="P220" i="1"/>
  <c r="M220" i="1"/>
  <c r="M223" i="1"/>
  <c r="O148" i="1"/>
  <c r="E274" i="1"/>
  <c r="E278" i="1"/>
  <c r="J223" i="1"/>
  <c r="J220" i="1"/>
  <c r="G220" i="1"/>
  <c r="G223" i="1"/>
  <c r="G49" i="1"/>
  <c r="G52" i="1"/>
  <c r="G53" i="1" s="1"/>
  <c r="L52" i="1"/>
  <c r="L49" i="1"/>
  <c r="N52" i="1"/>
  <c r="N49" i="1"/>
  <c r="J58" i="1"/>
  <c r="J61" i="1"/>
  <c r="I52" i="1"/>
  <c r="I53" i="1" s="1"/>
  <c r="I49" i="1"/>
  <c r="J43" i="1"/>
  <c r="O43" i="1"/>
  <c r="H139" i="1"/>
  <c r="H142" i="1"/>
  <c r="H143" i="1" s="1"/>
  <c r="M142" i="1"/>
  <c r="M139" i="1"/>
  <c r="L133" i="1"/>
  <c r="L130" i="1"/>
  <c r="M133" i="1"/>
  <c r="M130" i="1"/>
  <c r="L121" i="1"/>
  <c r="L124" i="1"/>
  <c r="M121" i="1"/>
  <c r="M124" i="1"/>
  <c r="P43" i="1"/>
  <c r="Q43" i="1"/>
  <c r="I61" i="1"/>
  <c r="I62" i="1" s="1"/>
  <c r="I58" i="1"/>
  <c r="D43" i="1"/>
  <c r="D44" i="1" s="1"/>
  <c r="R142" i="1"/>
  <c r="R139" i="1"/>
  <c r="R121" i="1"/>
  <c r="R124" i="1"/>
  <c r="S58" i="1"/>
  <c r="S61" i="1"/>
  <c r="S124" i="1"/>
  <c r="S121" i="1"/>
  <c r="G278" i="1"/>
  <c r="G274" i="1"/>
  <c r="O274" i="1"/>
  <c r="L274" i="1"/>
  <c r="Q220" i="1"/>
  <c r="Q223" i="1"/>
  <c r="O142" i="1"/>
  <c r="O139" i="1"/>
  <c r="I274" i="1"/>
  <c r="Q274" i="1"/>
  <c r="N220" i="1"/>
  <c r="N223" i="1"/>
  <c r="K223" i="1"/>
  <c r="K220" i="1"/>
  <c r="K52" i="1"/>
  <c r="K49" i="1"/>
  <c r="P52" i="1"/>
  <c r="P49" i="1"/>
  <c r="R49" i="1"/>
  <c r="R52" i="1"/>
  <c r="N61" i="1"/>
  <c r="N58" i="1"/>
  <c r="Q52" i="1"/>
  <c r="Q49" i="1"/>
  <c r="N43" i="1"/>
  <c r="L142" i="1"/>
  <c r="L139" i="1"/>
  <c r="Q142" i="1"/>
  <c r="Q139" i="1"/>
  <c r="P133" i="1"/>
  <c r="P130" i="1"/>
  <c r="Q133" i="1"/>
  <c r="Q130" i="1"/>
  <c r="P124" i="1"/>
  <c r="P121" i="1"/>
  <c r="Q121" i="1"/>
  <c r="Q124" i="1"/>
  <c r="D61" i="1"/>
  <c r="D62" i="1" s="1"/>
  <c r="D58" i="1"/>
  <c r="E43" i="1"/>
  <c r="E44" i="1" s="1"/>
  <c r="M58" i="1"/>
  <c r="M61" i="1"/>
  <c r="J133" i="1"/>
  <c r="J130" i="1"/>
  <c r="K130" i="1"/>
  <c r="K133" i="1"/>
  <c r="K43" i="1"/>
  <c r="K139" i="1"/>
  <c r="K142" i="1"/>
  <c r="H224" i="1"/>
  <c r="H220" i="1"/>
  <c r="D274" i="1"/>
  <c r="E223" i="1"/>
  <c r="E220" i="1"/>
  <c r="G148" i="1"/>
  <c r="G151" i="1"/>
  <c r="G152" i="1" s="1"/>
  <c r="R220" i="1"/>
  <c r="R223" i="1"/>
  <c r="N274" i="1"/>
  <c r="O220" i="1"/>
  <c r="O223" i="1"/>
  <c r="O49" i="1"/>
  <c r="O52" i="1"/>
  <c r="R61" i="1"/>
  <c r="R58" i="1"/>
  <c r="D49" i="1"/>
  <c r="D52" i="1"/>
  <c r="R43" i="1"/>
  <c r="P142" i="1"/>
  <c r="P139" i="1"/>
  <c r="D139" i="1"/>
  <c r="D142" i="1"/>
  <c r="D143" i="1" s="1"/>
  <c r="E133" i="1"/>
  <c r="E134" i="1" s="1"/>
  <c r="E130" i="1"/>
  <c r="D133" i="1"/>
  <c r="D134" i="1" s="1"/>
  <c r="D130" i="1"/>
  <c r="E121" i="1"/>
  <c r="E124" i="1"/>
  <c r="E125" i="1" s="1"/>
  <c r="D121" i="1"/>
  <c r="D124" i="1"/>
  <c r="H43" i="1"/>
  <c r="H44" i="1" s="1"/>
  <c r="I43" i="1"/>
  <c r="I44" i="1" s="1"/>
  <c r="E142" i="1"/>
  <c r="E143" i="1" s="1"/>
  <c r="E139" i="1"/>
  <c r="H58" i="1"/>
  <c r="H61" i="1"/>
  <c r="H62" i="1" s="1"/>
  <c r="Q61" i="1"/>
  <c r="Q58" i="1"/>
  <c r="P58" i="1"/>
  <c r="P61" i="1"/>
  <c r="S43" i="1"/>
  <c r="R133" i="1"/>
  <c r="R130" i="1"/>
  <c r="K124" i="1"/>
  <c r="K121" i="1"/>
  <c r="S139" i="1"/>
  <c r="S142" i="1"/>
  <c r="K274" i="1"/>
  <c r="S274" i="1"/>
  <c r="L223" i="1"/>
  <c r="L220" i="1"/>
  <c r="H274" i="1"/>
  <c r="H278" i="1"/>
  <c r="P274" i="1"/>
  <c r="I223" i="1"/>
  <c r="I220" i="1"/>
  <c r="G142" i="1"/>
  <c r="G143" i="1" s="1"/>
  <c r="G139" i="1"/>
  <c r="M274" i="1"/>
  <c r="J274" i="1"/>
  <c r="R274" i="1"/>
  <c r="E153" i="1"/>
  <c r="F59" i="1"/>
  <c r="F60" i="1"/>
  <c r="F50" i="1"/>
  <c r="F51" i="1"/>
  <c r="F41" i="1"/>
  <c r="F23" i="1"/>
  <c r="F24" i="1"/>
  <c r="F14" i="1"/>
  <c r="F15" i="1"/>
  <c r="AA222" i="2" l="1"/>
  <c r="AA223" i="2"/>
  <c r="J120" i="2"/>
  <c r="AA219" i="2"/>
  <c r="H31" i="2"/>
  <c r="H32" i="2"/>
  <c r="H33" i="2"/>
  <c r="H34" i="2"/>
  <c r="H30" i="2"/>
  <c r="H35" i="2"/>
  <c r="E101" i="2"/>
  <c r="E102" i="2"/>
  <c r="E103" i="2"/>
  <c r="E104" i="2"/>
  <c r="E100" i="2"/>
  <c r="E105" i="2"/>
  <c r="G213" i="2"/>
  <c r="G214" i="2"/>
  <c r="G215" i="2"/>
  <c r="G216" i="2"/>
  <c r="G212" i="2"/>
  <c r="G217" i="2"/>
  <c r="H107" i="2"/>
  <c r="H108" i="2"/>
  <c r="H109" i="2"/>
  <c r="H110" i="2"/>
  <c r="H111" i="2"/>
  <c r="H112" i="2"/>
  <c r="G30" i="2"/>
  <c r="G31" i="2"/>
  <c r="G32" i="2"/>
  <c r="G33" i="2"/>
  <c r="G34" i="2"/>
  <c r="G35" i="2"/>
  <c r="K129" i="2"/>
  <c r="K130" i="2"/>
  <c r="K131" i="2"/>
  <c r="K132" i="2"/>
  <c r="K128" i="2"/>
  <c r="K133" i="2"/>
  <c r="H128" i="2"/>
  <c r="H129" i="2"/>
  <c r="H130" i="2"/>
  <c r="H131" i="2"/>
  <c r="H132" i="2"/>
  <c r="H133" i="2"/>
  <c r="G129" i="2"/>
  <c r="G130" i="2"/>
  <c r="G131" i="2"/>
  <c r="G132" i="2"/>
  <c r="G128" i="2"/>
  <c r="G133" i="2"/>
  <c r="M128" i="2"/>
  <c r="M129" i="2"/>
  <c r="M130" i="2"/>
  <c r="M131" i="2"/>
  <c r="M132" i="2"/>
  <c r="M133" i="2"/>
  <c r="Q134" i="2"/>
  <c r="P134" i="2"/>
  <c r="G99" i="2"/>
  <c r="H120" i="2"/>
  <c r="D107" i="2"/>
  <c r="D108" i="2"/>
  <c r="D109" i="2"/>
  <c r="D110" i="2"/>
  <c r="D111" i="2"/>
  <c r="D112" i="2"/>
  <c r="G115" i="2"/>
  <c r="G116" i="2"/>
  <c r="G117" i="2"/>
  <c r="G118" i="2"/>
  <c r="G114" i="2"/>
  <c r="G119" i="2"/>
  <c r="E30" i="2"/>
  <c r="E31" i="2"/>
  <c r="E32" i="2"/>
  <c r="E33" i="2"/>
  <c r="E34" i="2"/>
  <c r="E35" i="2"/>
  <c r="D31" i="2"/>
  <c r="D32" i="2"/>
  <c r="D33" i="2"/>
  <c r="D34" i="2"/>
  <c r="D30" i="2"/>
  <c r="D35" i="2"/>
  <c r="H93" i="2"/>
  <c r="H94" i="2"/>
  <c r="H95" i="2"/>
  <c r="H96" i="2"/>
  <c r="H97" i="2"/>
  <c r="H98" i="2"/>
  <c r="H100" i="2"/>
  <c r="H101" i="2"/>
  <c r="H102" i="2"/>
  <c r="H103" i="2"/>
  <c r="H104" i="2"/>
  <c r="H105" i="2"/>
  <c r="G100" i="2"/>
  <c r="G101" i="2"/>
  <c r="G102" i="2"/>
  <c r="G103" i="2"/>
  <c r="G104" i="2"/>
  <c r="G105" i="2"/>
  <c r="E128" i="2"/>
  <c r="E129" i="2"/>
  <c r="E130" i="2"/>
  <c r="E131" i="2"/>
  <c r="E132" i="2"/>
  <c r="E133" i="2"/>
  <c r="U170" i="1"/>
  <c r="S129" i="2"/>
  <c r="S130" i="2"/>
  <c r="S131" i="2"/>
  <c r="S132" i="2"/>
  <c r="S128" i="2"/>
  <c r="S134" i="2" s="1"/>
  <c r="S133" i="2"/>
  <c r="L128" i="2"/>
  <c r="L129" i="2"/>
  <c r="L130" i="2"/>
  <c r="L131" i="2"/>
  <c r="L132" i="2"/>
  <c r="L133" i="2"/>
  <c r="D184" i="2"/>
  <c r="D185" i="2"/>
  <c r="D186" i="2"/>
  <c r="D187" i="2"/>
  <c r="D188" i="2"/>
  <c r="D189" i="2"/>
  <c r="J177" i="2"/>
  <c r="J178" i="2"/>
  <c r="J179" i="2"/>
  <c r="J180" i="2"/>
  <c r="J181" i="2"/>
  <c r="J182" i="2"/>
  <c r="E155" i="2"/>
  <c r="G107" i="2"/>
  <c r="G108" i="2"/>
  <c r="G109" i="2"/>
  <c r="G110" i="2"/>
  <c r="G111" i="2"/>
  <c r="G112" i="2"/>
  <c r="H212" i="2"/>
  <c r="H213" i="2"/>
  <c r="H214" i="2"/>
  <c r="H215" i="2"/>
  <c r="H216" i="2"/>
  <c r="H217" i="2"/>
  <c r="E108" i="2"/>
  <c r="E109" i="2"/>
  <c r="E110" i="2"/>
  <c r="E111" i="2"/>
  <c r="E107" i="2"/>
  <c r="E112" i="2"/>
  <c r="D100" i="2"/>
  <c r="D101" i="2"/>
  <c r="D102" i="2"/>
  <c r="D103" i="2"/>
  <c r="D104" i="2"/>
  <c r="D105" i="2"/>
  <c r="E212" i="2"/>
  <c r="E213" i="2"/>
  <c r="E214" i="2"/>
  <c r="E215" i="2"/>
  <c r="E216" i="2"/>
  <c r="E217" i="2"/>
  <c r="J125" i="1"/>
  <c r="I94" i="2"/>
  <c r="I95" i="2"/>
  <c r="I96" i="2"/>
  <c r="I97" i="2"/>
  <c r="I93" i="2"/>
  <c r="I99" i="2" s="1"/>
  <c r="I98" i="2"/>
  <c r="O129" i="2"/>
  <c r="O130" i="2"/>
  <c r="O131" i="2"/>
  <c r="O132" i="2"/>
  <c r="O128" i="2"/>
  <c r="O133" i="2"/>
  <c r="R128" i="2"/>
  <c r="R129" i="2"/>
  <c r="R130" i="2"/>
  <c r="R131" i="2"/>
  <c r="R132" i="2"/>
  <c r="R133" i="2"/>
  <c r="J205" i="2"/>
  <c r="J206" i="2"/>
  <c r="J207" i="2"/>
  <c r="J208" i="2"/>
  <c r="J209" i="2"/>
  <c r="J210" i="2"/>
  <c r="T197" i="1"/>
  <c r="I149" i="2"/>
  <c r="I150" i="2"/>
  <c r="I151" i="2"/>
  <c r="I152" i="2"/>
  <c r="I153" i="2"/>
  <c r="I154" i="2"/>
  <c r="D155" i="2"/>
  <c r="G155" i="2"/>
  <c r="J134" i="2"/>
  <c r="H190" i="2"/>
  <c r="AA220" i="2"/>
  <c r="I134" i="2"/>
  <c r="H45" i="2"/>
  <c r="H46" i="2"/>
  <c r="H47" i="2"/>
  <c r="H48" i="2"/>
  <c r="H44" i="2"/>
  <c r="H49" i="2"/>
  <c r="I30" i="2"/>
  <c r="I31" i="2"/>
  <c r="I32" i="2"/>
  <c r="I33" i="2"/>
  <c r="I34" i="2"/>
  <c r="I35" i="2"/>
  <c r="E94" i="2"/>
  <c r="E95" i="2"/>
  <c r="E96" i="2"/>
  <c r="E97" i="2"/>
  <c r="E93" i="2"/>
  <c r="E98" i="2"/>
  <c r="H251" i="1"/>
  <c r="H253" i="1" s="1"/>
  <c r="H170" i="2"/>
  <c r="H171" i="2"/>
  <c r="H192" i="2" s="1"/>
  <c r="H172" i="2"/>
  <c r="H193" i="2" s="1"/>
  <c r="H173" i="2"/>
  <c r="H174" i="2"/>
  <c r="H195" i="2" s="1"/>
  <c r="H175" i="2"/>
  <c r="H196" i="2" s="1"/>
  <c r="D45" i="2"/>
  <c r="D46" i="2"/>
  <c r="D47" i="2"/>
  <c r="D48" i="2"/>
  <c r="D44" i="2"/>
  <c r="D49" i="2"/>
  <c r="I44" i="2"/>
  <c r="I45" i="2"/>
  <c r="I46" i="2"/>
  <c r="I47" i="2"/>
  <c r="I48" i="2"/>
  <c r="I49" i="2"/>
  <c r="E44" i="2"/>
  <c r="E45" i="2"/>
  <c r="E46" i="2"/>
  <c r="E47" i="2"/>
  <c r="E48" i="2"/>
  <c r="E49" i="2"/>
  <c r="I101" i="2"/>
  <c r="I102" i="2"/>
  <c r="I103" i="2"/>
  <c r="I104" i="2"/>
  <c r="I100" i="2"/>
  <c r="I106" i="2" s="1"/>
  <c r="I105" i="2"/>
  <c r="I108" i="2"/>
  <c r="I109" i="2"/>
  <c r="I110" i="2"/>
  <c r="I111" i="2"/>
  <c r="I107" i="2"/>
  <c r="I112" i="2"/>
  <c r="N128" i="2"/>
  <c r="N129" i="2"/>
  <c r="N130" i="2"/>
  <c r="N131" i="2"/>
  <c r="N132" i="2"/>
  <c r="N133" i="2"/>
  <c r="H183" i="2"/>
  <c r="H194" i="2"/>
  <c r="AA224" i="2"/>
  <c r="AA221" i="2"/>
  <c r="G50" i="2"/>
  <c r="G190" i="2"/>
  <c r="E190" i="2"/>
  <c r="I41" i="2"/>
  <c r="I38" i="2"/>
  <c r="I39" i="2"/>
  <c r="I40" i="2"/>
  <c r="I37" i="2"/>
  <c r="I42" i="2"/>
  <c r="H38" i="2"/>
  <c r="H39" i="2"/>
  <c r="H40" i="2"/>
  <c r="H41" i="2"/>
  <c r="H37" i="2"/>
  <c r="H42" i="2"/>
  <c r="E37" i="2"/>
  <c r="E38" i="2"/>
  <c r="E39" i="2"/>
  <c r="E40" i="2"/>
  <c r="E41" i="2"/>
  <c r="E42" i="2"/>
  <c r="G38" i="2"/>
  <c r="G39" i="2"/>
  <c r="G40" i="2"/>
  <c r="G37" i="2"/>
  <c r="G41" i="2"/>
  <c r="G42" i="2"/>
  <c r="K289" i="1"/>
  <c r="I97" i="3"/>
  <c r="I94" i="3"/>
  <c r="I95" i="3"/>
  <c r="J197" i="1"/>
  <c r="I100" i="3"/>
  <c r="I66" i="24"/>
  <c r="I67" i="24"/>
  <c r="I96" i="3"/>
  <c r="I68" i="47"/>
  <c r="I99" i="3"/>
  <c r="I65" i="24"/>
  <c r="I98" i="3"/>
  <c r="E54" i="4"/>
  <c r="I67" i="47"/>
  <c r="I87" i="46"/>
  <c r="I199" i="1"/>
  <c r="G123" i="46"/>
  <c r="G122" i="46"/>
  <c r="G124" i="46"/>
  <c r="I27" i="46"/>
  <c r="I26" i="46"/>
  <c r="I28" i="46"/>
  <c r="E27" i="46"/>
  <c r="E26" i="46"/>
  <c r="E28" i="46"/>
  <c r="G14" i="24"/>
  <c r="G15" i="24"/>
  <c r="G18" i="24"/>
  <c r="G17" i="24"/>
  <c r="G20" i="46"/>
  <c r="G19" i="46"/>
  <c r="G18" i="46"/>
  <c r="J118" i="46"/>
  <c r="J119" i="46"/>
  <c r="J120" i="46"/>
  <c r="G62" i="46"/>
  <c r="G63" i="46"/>
  <c r="G64" i="46"/>
  <c r="E62" i="46"/>
  <c r="E63" i="46"/>
  <c r="E64" i="46"/>
  <c r="H18" i="24"/>
  <c r="H15" i="24"/>
  <c r="H17" i="24"/>
  <c r="H14" i="24"/>
  <c r="H18" i="46"/>
  <c r="H20" i="46"/>
  <c r="H19" i="46"/>
  <c r="D26" i="46"/>
  <c r="D27" i="46"/>
  <c r="D28" i="46"/>
  <c r="G24" i="46"/>
  <c r="G23" i="46"/>
  <c r="G22" i="46"/>
  <c r="H22" i="46"/>
  <c r="H24" i="46"/>
  <c r="H23" i="46"/>
  <c r="H26" i="46"/>
  <c r="H28" i="46"/>
  <c r="H27" i="46"/>
  <c r="D62" i="46"/>
  <c r="D63" i="46"/>
  <c r="D64" i="46"/>
  <c r="G66" i="46"/>
  <c r="G68" i="46"/>
  <c r="G67" i="46"/>
  <c r="E17" i="24"/>
  <c r="E14" i="24"/>
  <c r="E18" i="24"/>
  <c r="E15" i="24"/>
  <c r="E19" i="46"/>
  <c r="E18" i="46"/>
  <c r="E20" i="46"/>
  <c r="D18" i="24"/>
  <c r="D15" i="24"/>
  <c r="D17" i="24"/>
  <c r="D14" i="24"/>
  <c r="D18" i="46"/>
  <c r="D19" i="46"/>
  <c r="D20" i="46"/>
  <c r="I23" i="46"/>
  <c r="I22" i="46"/>
  <c r="I24" i="46"/>
  <c r="E122" i="46"/>
  <c r="E123" i="46"/>
  <c r="E124" i="46"/>
  <c r="I62" i="46"/>
  <c r="I63" i="46"/>
  <c r="I64" i="46"/>
  <c r="E23" i="46"/>
  <c r="E22" i="46"/>
  <c r="E24" i="46"/>
  <c r="H122" i="46"/>
  <c r="H123" i="46"/>
  <c r="H124" i="46"/>
  <c r="I17" i="24"/>
  <c r="I14" i="24"/>
  <c r="I18" i="24"/>
  <c r="I15" i="24"/>
  <c r="I19" i="46"/>
  <c r="I18" i="46"/>
  <c r="I20" i="46"/>
  <c r="H62" i="46"/>
  <c r="H63" i="46"/>
  <c r="H64" i="46"/>
  <c r="I86" i="46"/>
  <c r="I88" i="46"/>
  <c r="H105" i="46"/>
  <c r="I250" i="1"/>
  <c r="I224" i="1"/>
  <c r="T242" i="1"/>
  <c r="I108" i="3"/>
  <c r="T233" i="1"/>
  <c r="I79" i="24"/>
  <c r="I77" i="24"/>
  <c r="I235" i="1"/>
  <c r="I110" i="3"/>
  <c r="I111" i="3"/>
  <c r="I109" i="3"/>
  <c r="E224" i="1"/>
  <c r="E250" i="1"/>
  <c r="G224" i="1"/>
  <c r="G250" i="1"/>
  <c r="G44" i="47"/>
  <c r="D60" i="46"/>
  <c r="D58" i="46"/>
  <c r="D59" i="46"/>
  <c r="H99" i="46"/>
  <c r="H111" i="46" s="1"/>
  <c r="H98" i="46"/>
  <c r="H100" i="46"/>
  <c r="H112" i="46" s="1"/>
  <c r="E56" i="46"/>
  <c r="E55" i="46"/>
  <c r="E54" i="46"/>
  <c r="H55" i="46"/>
  <c r="H54" i="46"/>
  <c r="H56" i="46"/>
  <c r="H59" i="46"/>
  <c r="H58" i="46"/>
  <c r="H60" i="46"/>
  <c r="N74" i="46"/>
  <c r="N76" i="46"/>
  <c r="N75" i="46"/>
  <c r="M76" i="46"/>
  <c r="M75" i="46"/>
  <c r="M74" i="46"/>
  <c r="E60" i="46"/>
  <c r="E59" i="46"/>
  <c r="E58" i="46"/>
  <c r="G59" i="46"/>
  <c r="G58" i="46"/>
  <c r="G60" i="46"/>
  <c r="O75" i="46"/>
  <c r="O74" i="46"/>
  <c r="O76" i="46"/>
  <c r="G41" i="3"/>
  <c r="K75" i="46"/>
  <c r="K74" i="46"/>
  <c r="K76" i="46"/>
  <c r="H76" i="46"/>
  <c r="H75" i="46"/>
  <c r="H74" i="46"/>
  <c r="G75" i="46"/>
  <c r="G74" i="46"/>
  <c r="G76" i="46"/>
  <c r="J104" i="46"/>
  <c r="J103" i="46"/>
  <c r="J102" i="46"/>
  <c r="I108" i="46"/>
  <c r="I107" i="46"/>
  <c r="I106" i="46"/>
  <c r="E76" i="46"/>
  <c r="E75" i="46"/>
  <c r="E74" i="46"/>
  <c r="R74" i="46"/>
  <c r="R76" i="46"/>
  <c r="R75" i="46"/>
  <c r="S75" i="46"/>
  <c r="S74" i="46"/>
  <c r="S76" i="46"/>
  <c r="L76" i="46"/>
  <c r="L75" i="46"/>
  <c r="L74" i="46"/>
  <c r="D108" i="46"/>
  <c r="D106" i="46"/>
  <c r="D107" i="46"/>
  <c r="D125" i="1"/>
  <c r="D53" i="1"/>
  <c r="J59" i="47"/>
  <c r="G89" i="46"/>
  <c r="P77" i="46"/>
  <c r="J77" i="46"/>
  <c r="H53" i="47"/>
  <c r="I37" i="46"/>
  <c r="I105" i="46"/>
  <c r="E109" i="46"/>
  <c r="G109" i="46"/>
  <c r="E89" i="46"/>
  <c r="E69" i="46"/>
  <c r="Q77" i="46"/>
  <c r="G57" i="46"/>
  <c r="G29" i="46"/>
  <c r="H69" i="46"/>
  <c r="I121" i="46"/>
  <c r="I33" i="46"/>
  <c r="H109" i="46"/>
  <c r="D89" i="46"/>
  <c r="D69" i="46"/>
  <c r="D14" i="47"/>
  <c r="D15" i="47"/>
  <c r="O57" i="47"/>
  <c r="O58" i="47"/>
  <c r="N57" i="47"/>
  <c r="N58" i="47"/>
  <c r="M58" i="47"/>
  <c r="M57" i="47"/>
  <c r="D45" i="47"/>
  <c r="D46" i="47"/>
  <c r="G52" i="24"/>
  <c r="G51" i="47"/>
  <c r="G52" i="47"/>
  <c r="H77" i="47"/>
  <c r="H86" i="47" s="1"/>
  <c r="H78" i="47"/>
  <c r="H87" i="47" s="1"/>
  <c r="D21" i="47"/>
  <c r="D20" i="47"/>
  <c r="H48" i="47"/>
  <c r="H49" i="47"/>
  <c r="E20" i="47"/>
  <c r="E21" i="47"/>
  <c r="H42" i="47"/>
  <c r="H43" i="47"/>
  <c r="H45" i="47"/>
  <c r="H46" i="47"/>
  <c r="E17" i="47"/>
  <c r="E18" i="47"/>
  <c r="E58" i="24"/>
  <c r="E58" i="47"/>
  <c r="E57" i="47"/>
  <c r="R58" i="47"/>
  <c r="R57" i="47"/>
  <c r="K172" i="1"/>
  <c r="K57" i="47"/>
  <c r="K58" i="47"/>
  <c r="H56" i="24"/>
  <c r="H57" i="47"/>
  <c r="H58" i="47"/>
  <c r="G57" i="24"/>
  <c r="G57" i="47"/>
  <c r="G58" i="47"/>
  <c r="J80" i="47"/>
  <c r="J81" i="47"/>
  <c r="P59" i="47"/>
  <c r="D53" i="47"/>
  <c r="E53" i="47"/>
  <c r="D48" i="47"/>
  <c r="D49" i="47"/>
  <c r="E48" i="47"/>
  <c r="E49" i="47"/>
  <c r="H14" i="47"/>
  <c r="H15" i="47"/>
  <c r="G48" i="47"/>
  <c r="G49" i="47"/>
  <c r="H21" i="47"/>
  <c r="H20" i="47"/>
  <c r="E43" i="47"/>
  <c r="E42" i="47"/>
  <c r="E14" i="47"/>
  <c r="E15" i="47"/>
  <c r="G96" i="47"/>
  <c r="G97" i="47"/>
  <c r="G17" i="47"/>
  <c r="G18" i="47"/>
  <c r="H18" i="47"/>
  <c r="H17" i="47"/>
  <c r="S57" i="47"/>
  <c r="S58" i="47"/>
  <c r="L57" i="47"/>
  <c r="L58" i="47"/>
  <c r="D83" i="47"/>
  <c r="D84" i="47"/>
  <c r="J94" i="47"/>
  <c r="J93" i="47"/>
  <c r="I28" i="47"/>
  <c r="Q59" i="47"/>
  <c r="H96" i="47"/>
  <c r="H97" i="47"/>
  <c r="E46" i="47"/>
  <c r="E45" i="47"/>
  <c r="E96" i="47"/>
  <c r="E97" i="47"/>
  <c r="G15" i="47"/>
  <c r="G14" i="47"/>
  <c r="G46" i="47"/>
  <c r="G45" i="47"/>
  <c r="I52" i="47"/>
  <c r="I51" i="47"/>
  <c r="J242" i="1"/>
  <c r="I83" i="47"/>
  <c r="I84" i="47"/>
  <c r="G22" i="47"/>
  <c r="E48" i="4"/>
  <c r="E47" i="4"/>
  <c r="E46" i="4"/>
  <c r="E45" i="4"/>
  <c r="K233" i="1"/>
  <c r="J235" i="1"/>
  <c r="J109" i="3"/>
  <c r="J110" i="3"/>
  <c r="J108" i="3"/>
  <c r="J107" i="3"/>
  <c r="J111" i="3"/>
  <c r="D43" i="4"/>
  <c r="D44" i="4"/>
  <c r="D39" i="4"/>
  <c r="D40" i="4"/>
  <c r="D41" i="4"/>
  <c r="D42" i="4"/>
  <c r="D22" i="4"/>
  <c r="D21" i="4"/>
  <c r="D23" i="4"/>
  <c r="D57" i="4"/>
  <c r="D55" i="4"/>
  <c r="D56" i="4"/>
  <c r="T62" i="1"/>
  <c r="D27" i="4"/>
  <c r="D28" i="4"/>
  <c r="D26" i="4"/>
  <c r="D25" i="4"/>
  <c r="D24" i="4"/>
  <c r="J119" i="3"/>
  <c r="J116" i="3"/>
  <c r="J120" i="3"/>
  <c r="J118" i="3"/>
  <c r="J122" i="3"/>
  <c r="J117" i="3"/>
  <c r="J121" i="3"/>
  <c r="D27" i="3"/>
  <c r="D28" i="3"/>
  <c r="D29" i="3"/>
  <c r="D26" i="3"/>
  <c r="T44" i="1"/>
  <c r="H27" i="3"/>
  <c r="H29" i="3"/>
  <c r="H28" i="3"/>
  <c r="H26" i="3"/>
  <c r="E26" i="3"/>
  <c r="E28" i="3"/>
  <c r="E27" i="3"/>
  <c r="E29" i="3"/>
  <c r="G26" i="3"/>
  <c r="G28" i="3"/>
  <c r="G27" i="3"/>
  <c r="G29" i="3"/>
  <c r="G70" i="3"/>
  <c r="M172" i="1"/>
  <c r="H16" i="24"/>
  <c r="E16" i="24"/>
  <c r="H63" i="3"/>
  <c r="H62" i="3"/>
  <c r="H64" i="3"/>
  <c r="H65" i="3"/>
  <c r="E64" i="3"/>
  <c r="E62" i="3"/>
  <c r="E63" i="3"/>
  <c r="E65" i="3"/>
  <c r="G16" i="24"/>
  <c r="D16" i="24"/>
  <c r="G172" i="1"/>
  <c r="G58" i="24"/>
  <c r="G56" i="24"/>
  <c r="H57" i="24"/>
  <c r="D223" i="1"/>
  <c r="N172" i="1"/>
  <c r="H172" i="1"/>
  <c r="D45" i="24"/>
  <c r="D46" i="24"/>
  <c r="D44" i="24"/>
  <c r="I52" i="24"/>
  <c r="H44" i="24"/>
  <c r="H45" i="24"/>
  <c r="H46" i="24"/>
  <c r="E44" i="24"/>
  <c r="E45" i="24"/>
  <c r="E46" i="24"/>
  <c r="G44" i="24"/>
  <c r="G45" i="24"/>
  <c r="G46" i="24"/>
  <c r="D259" i="1"/>
  <c r="D260" i="1" s="1"/>
  <c r="H256" i="1"/>
  <c r="H171" i="1"/>
  <c r="H58" i="24"/>
  <c r="K269" i="1"/>
  <c r="J271" i="1"/>
  <c r="J123" i="3"/>
  <c r="D244" i="1"/>
  <c r="D82" i="24"/>
  <c r="E243" i="1"/>
  <c r="D80" i="24"/>
  <c r="D81" i="24"/>
  <c r="L172" i="1"/>
  <c r="D47" i="24"/>
  <c r="S172" i="1"/>
  <c r="E56" i="24"/>
  <c r="E57" i="24"/>
  <c r="E172" i="1"/>
  <c r="H67" i="3"/>
  <c r="H66" i="3"/>
  <c r="H42" i="24"/>
  <c r="H43" i="24"/>
  <c r="H41" i="24"/>
  <c r="H68" i="3"/>
  <c r="H69" i="3"/>
  <c r="D145" i="1"/>
  <c r="D79" i="3"/>
  <c r="D80" i="3"/>
  <c r="D77" i="3"/>
  <c r="D76" i="3"/>
  <c r="D78" i="3"/>
  <c r="D48" i="24"/>
  <c r="D49" i="24"/>
  <c r="D81" i="3"/>
  <c r="D82" i="3"/>
  <c r="H78" i="3"/>
  <c r="H77" i="3"/>
  <c r="H76" i="3"/>
  <c r="H80" i="3"/>
  <c r="H79" i="3"/>
  <c r="H48" i="24"/>
  <c r="H47" i="24"/>
  <c r="H49" i="24"/>
  <c r="H81" i="3"/>
  <c r="H82" i="3"/>
  <c r="H136" i="1"/>
  <c r="D136" i="1"/>
  <c r="D46" i="1"/>
  <c r="D19" i="24"/>
  <c r="G46" i="1"/>
  <c r="G19" i="24"/>
  <c r="R172" i="1"/>
  <c r="E79" i="3"/>
  <c r="E78" i="3"/>
  <c r="E77" i="3"/>
  <c r="E80" i="3"/>
  <c r="E76" i="3"/>
  <c r="E47" i="24"/>
  <c r="E49" i="24"/>
  <c r="E48" i="24"/>
  <c r="E81" i="3"/>
  <c r="E82" i="3"/>
  <c r="E127" i="1"/>
  <c r="E67" i="3"/>
  <c r="E66" i="3"/>
  <c r="E41" i="24"/>
  <c r="E43" i="24"/>
  <c r="E42" i="24"/>
  <c r="E68" i="3"/>
  <c r="E69" i="3"/>
  <c r="H145" i="1"/>
  <c r="G280" i="1"/>
  <c r="G94" i="24"/>
  <c r="G92" i="24"/>
  <c r="G93" i="24"/>
  <c r="G33" i="3"/>
  <c r="G32" i="3"/>
  <c r="G31" i="3"/>
  <c r="G20" i="24"/>
  <c r="G22" i="24"/>
  <c r="G21" i="24"/>
  <c r="E92" i="24"/>
  <c r="E94" i="24"/>
  <c r="E93" i="24"/>
  <c r="E19" i="24"/>
  <c r="G136" i="1"/>
  <c r="G145" i="1"/>
  <c r="G77" i="3"/>
  <c r="G76" i="3"/>
  <c r="G80" i="3"/>
  <c r="G79" i="3"/>
  <c r="G78" i="3"/>
  <c r="G48" i="24"/>
  <c r="G47" i="24"/>
  <c r="G49" i="24"/>
  <c r="G81" i="3"/>
  <c r="G82" i="3"/>
  <c r="G71" i="3"/>
  <c r="G72" i="3"/>
  <c r="G75" i="3"/>
  <c r="G74" i="3"/>
  <c r="G73" i="3"/>
  <c r="G50" i="24"/>
  <c r="G51" i="24"/>
  <c r="H279" i="1"/>
  <c r="H93" i="24"/>
  <c r="H94" i="24"/>
  <c r="H92" i="24"/>
  <c r="H63" i="1"/>
  <c r="H37" i="3"/>
  <c r="H36" i="3"/>
  <c r="H39" i="3"/>
  <c r="H38" i="3"/>
  <c r="H25" i="24"/>
  <c r="H40" i="3"/>
  <c r="H46" i="1"/>
  <c r="H19" i="24"/>
  <c r="E136" i="1"/>
  <c r="H104" i="3"/>
  <c r="H102" i="3"/>
  <c r="H101" i="3"/>
  <c r="H103" i="3"/>
  <c r="H75" i="24"/>
  <c r="H84" i="24" s="1"/>
  <c r="H74" i="24"/>
  <c r="H83" i="24" s="1"/>
  <c r="H76" i="24"/>
  <c r="H85" i="24" s="1"/>
  <c r="H105" i="3"/>
  <c r="H106" i="3"/>
  <c r="D64" i="1"/>
  <c r="D37" i="3"/>
  <c r="D36" i="3"/>
  <c r="D38" i="3"/>
  <c r="D39" i="3"/>
  <c r="D25" i="24"/>
  <c r="D40" i="3"/>
  <c r="E38" i="3"/>
  <c r="E37" i="3"/>
  <c r="E36" i="3"/>
  <c r="E39" i="3"/>
  <c r="E25" i="24"/>
  <c r="E40" i="3"/>
  <c r="E55" i="1"/>
  <c r="E33" i="3"/>
  <c r="E32" i="3"/>
  <c r="E31" i="3"/>
  <c r="E21" i="24"/>
  <c r="E20" i="24"/>
  <c r="E22" i="24"/>
  <c r="H55" i="1"/>
  <c r="H21" i="24"/>
  <c r="H33" i="3"/>
  <c r="H32" i="3"/>
  <c r="H31" i="3"/>
  <c r="H20" i="24"/>
  <c r="H22" i="24"/>
  <c r="O172" i="1"/>
  <c r="E144" i="1"/>
  <c r="E145" i="1"/>
  <c r="H54" i="1"/>
  <c r="G55" i="1"/>
  <c r="E63" i="1"/>
  <c r="E64" i="1"/>
  <c r="E45" i="1"/>
  <c r="E46" i="1"/>
  <c r="S205" i="1"/>
  <c r="E205" i="1"/>
  <c r="E206" i="1" s="1"/>
  <c r="D106" i="1"/>
  <c r="D107" i="1" s="1"/>
  <c r="D103" i="1"/>
  <c r="E135" i="1"/>
  <c r="P106" i="1"/>
  <c r="P103" i="1"/>
  <c r="M187" i="1"/>
  <c r="M184" i="1"/>
  <c r="N187" i="1"/>
  <c r="N184" i="1"/>
  <c r="I106" i="1"/>
  <c r="I107" i="1" s="1"/>
  <c r="I103" i="1"/>
  <c r="K112" i="1"/>
  <c r="K115" i="1"/>
  <c r="H106" i="1"/>
  <c r="H107" i="1" s="1"/>
  <c r="H103" i="1"/>
  <c r="J103" i="1"/>
  <c r="J106" i="1"/>
  <c r="G106" i="1"/>
  <c r="G107" i="1" s="1"/>
  <c r="G103" i="1"/>
  <c r="E184" i="1"/>
  <c r="E187" i="1"/>
  <c r="S184" i="1"/>
  <c r="S187" i="1"/>
  <c r="D205" i="1"/>
  <c r="D206" i="1" s="1"/>
  <c r="R184" i="1"/>
  <c r="R187" i="1"/>
  <c r="L106" i="1"/>
  <c r="L103" i="1"/>
  <c r="I115" i="1"/>
  <c r="I116" i="1" s="1"/>
  <c r="I112" i="1"/>
  <c r="I187" i="1"/>
  <c r="I188" i="1" s="1"/>
  <c r="I184" i="1"/>
  <c r="H112" i="1"/>
  <c r="H115" i="1"/>
  <c r="H116" i="1" s="1"/>
  <c r="J115" i="1"/>
  <c r="J112" i="1"/>
  <c r="G112" i="1"/>
  <c r="G115" i="1"/>
  <c r="G116" i="1" s="1"/>
  <c r="D115" i="1"/>
  <c r="D116" i="1" s="1"/>
  <c r="D112" i="1"/>
  <c r="P112" i="1"/>
  <c r="P115" i="1"/>
  <c r="M106" i="1"/>
  <c r="M103" i="1"/>
  <c r="H280" i="1"/>
  <c r="H64" i="1"/>
  <c r="D187" i="1"/>
  <c r="D184" i="1"/>
  <c r="Q106" i="1"/>
  <c r="Q103" i="1"/>
  <c r="P187" i="1"/>
  <c r="P184" i="1"/>
  <c r="E259" i="1"/>
  <c r="E256" i="1"/>
  <c r="S115" i="1"/>
  <c r="S112" i="1"/>
  <c r="O184" i="1"/>
  <c r="O187" i="1"/>
  <c r="G184" i="1"/>
  <c r="G187" i="1"/>
  <c r="M115" i="1"/>
  <c r="M112" i="1"/>
  <c r="O106" i="1"/>
  <c r="O103" i="1"/>
  <c r="L112" i="1"/>
  <c r="L115" i="1"/>
  <c r="R106" i="1"/>
  <c r="R103" i="1"/>
  <c r="N103" i="1"/>
  <c r="N106" i="1"/>
  <c r="G205" i="1"/>
  <c r="G206" i="1" s="1"/>
  <c r="Q187" i="1"/>
  <c r="Q184" i="1"/>
  <c r="E106" i="1"/>
  <c r="E107" i="1" s="1"/>
  <c r="E103" i="1"/>
  <c r="Q256" i="1"/>
  <c r="H45" i="1"/>
  <c r="H205" i="1"/>
  <c r="H206" i="1" s="1"/>
  <c r="S103" i="1"/>
  <c r="S106" i="1"/>
  <c r="Q112" i="1"/>
  <c r="Q115" i="1"/>
  <c r="K187" i="1"/>
  <c r="K184" i="1"/>
  <c r="G154" i="1"/>
  <c r="H153" i="1"/>
  <c r="H226" i="1"/>
  <c r="L187" i="1"/>
  <c r="L184" i="1"/>
  <c r="O115" i="1"/>
  <c r="O112" i="1"/>
  <c r="J184" i="1"/>
  <c r="J187" i="1"/>
  <c r="I205" i="1"/>
  <c r="I206" i="1" s="1"/>
  <c r="R115" i="1"/>
  <c r="R112" i="1"/>
  <c r="N115" i="1"/>
  <c r="N112" i="1"/>
  <c r="H144" i="1"/>
  <c r="H187" i="1"/>
  <c r="H184" i="1"/>
  <c r="K106" i="1"/>
  <c r="K103" i="1"/>
  <c r="E280" i="1"/>
  <c r="E115" i="1"/>
  <c r="E116" i="1" s="1"/>
  <c r="E112" i="1"/>
  <c r="H127" i="1"/>
  <c r="H126" i="1"/>
  <c r="H135" i="1"/>
  <c r="Q205" i="1"/>
  <c r="R205" i="1"/>
  <c r="H43" i="2" l="1"/>
  <c r="D106" i="2"/>
  <c r="G106" i="2"/>
  <c r="G134" i="2"/>
  <c r="K134" i="2"/>
  <c r="E106" i="2"/>
  <c r="I113" i="2"/>
  <c r="D50" i="2"/>
  <c r="O134" i="2"/>
  <c r="H106" i="2"/>
  <c r="H36" i="2"/>
  <c r="K206" i="2"/>
  <c r="K207" i="2"/>
  <c r="K208" i="2"/>
  <c r="K209" i="2"/>
  <c r="K205" i="2"/>
  <c r="K210" i="2"/>
  <c r="D199" i="2"/>
  <c r="D200" i="2"/>
  <c r="D201" i="2"/>
  <c r="D202" i="2"/>
  <c r="D198" i="2"/>
  <c r="D203" i="2"/>
  <c r="I36" i="2"/>
  <c r="K125" i="1"/>
  <c r="J93" i="2"/>
  <c r="J94" i="2"/>
  <c r="J95" i="2"/>
  <c r="J96" i="2"/>
  <c r="J97" i="2"/>
  <c r="J98" i="2"/>
  <c r="H218" i="2"/>
  <c r="E134" i="2"/>
  <c r="D36" i="2"/>
  <c r="G120" i="2"/>
  <c r="D86" i="2"/>
  <c r="D87" i="2"/>
  <c r="D88" i="2"/>
  <c r="D89" i="2"/>
  <c r="D90" i="2"/>
  <c r="D91" i="2"/>
  <c r="I142" i="2"/>
  <c r="I143" i="2"/>
  <c r="I144" i="2"/>
  <c r="I165" i="2" s="1"/>
  <c r="I145" i="2"/>
  <c r="I146" i="2"/>
  <c r="I147" i="2"/>
  <c r="D42" i="47"/>
  <c r="D93" i="2"/>
  <c r="D94" i="2"/>
  <c r="D95" i="2"/>
  <c r="D96" i="2"/>
  <c r="D97" i="2"/>
  <c r="D98" i="2"/>
  <c r="G106" i="3"/>
  <c r="G171" i="2"/>
  <c r="G192" i="2" s="1"/>
  <c r="G172" i="2"/>
  <c r="G193" i="2" s="1"/>
  <c r="G173" i="2"/>
  <c r="G194" i="2" s="1"/>
  <c r="G174" i="2"/>
  <c r="G195" i="2" s="1"/>
  <c r="G170" i="2"/>
  <c r="G175" i="2"/>
  <c r="G196" i="2" s="1"/>
  <c r="I251" i="1"/>
  <c r="I253" i="1" s="1"/>
  <c r="I170" i="2"/>
  <c r="I171" i="2"/>
  <c r="I192" i="2" s="1"/>
  <c r="I172" i="2"/>
  <c r="I193" i="2" s="1"/>
  <c r="I173" i="2"/>
  <c r="I194" i="2" s="1"/>
  <c r="I174" i="2"/>
  <c r="I195" i="2" s="1"/>
  <c r="I175" i="2"/>
  <c r="I196" i="2" s="1"/>
  <c r="E50" i="2"/>
  <c r="I168" i="2"/>
  <c r="I164" i="2"/>
  <c r="J211" i="2"/>
  <c r="D190" i="2"/>
  <c r="H113" i="2"/>
  <c r="E80" i="2"/>
  <c r="E79" i="2"/>
  <c r="E81" i="2"/>
  <c r="E82" i="2"/>
  <c r="E83" i="2"/>
  <c r="E84" i="2"/>
  <c r="G86" i="2"/>
  <c r="G87" i="2"/>
  <c r="G88" i="2"/>
  <c r="G89" i="2"/>
  <c r="G90" i="2"/>
  <c r="G91" i="2"/>
  <c r="H86" i="2"/>
  <c r="H87" i="2"/>
  <c r="H88" i="2"/>
  <c r="H89" i="2"/>
  <c r="H90" i="2"/>
  <c r="H91" i="2"/>
  <c r="G80" i="2"/>
  <c r="G79" i="2"/>
  <c r="G81" i="2"/>
  <c r="G82" i="2"/>
  <c r="G83" i="2"/>
  <c r="G84" i="2"/>
  <c r="H80" i="2"/>
  <c r="H81" i="2"/>
  <c r="H82" i="2"/>
  <c r="H83" i="2"/>
  <c r="H79" i="2"/>
  <c r="H84" i="2"/>
  <c r="I79" i="2"/>
  <c r="I80" i="2"/>
  <c r="I81" i="2"/>
  <c r="I82" i="2"/>
  <c r="I83" i="2"/>
  <c r="I84" i="2"/>
  <c r="E99" i="2"/>
  <c r="H50" i="2"/>
  <c r="I167" i="2"/>
  <c r="I155" i="2"/>
  <c r="I163" i="2"/>
  <c r="E218" i="2"/>
  <c r="E113" i="2"/>
  <c r="G113" i="2"/>
  <c r="H99" i="2"/>
  <c r="E36" i="2"/>
  <c r="D113" i="2"/>
  <c r="E87" i="2"/>
  <c r="E88" i="2"/>
  <c r="E89" i="2"/>
  <c r="E90" i="2"/>
  <c r="E86" i="2"/>
  <c r="E91" i="2"/>
  <c r="J116" i="1"/>
  <c r="I87" i="2"/>
  <c r="I88" i="2"/>
  <c r="I89" i="2"/>
  <c r="I90" i="2"/>
  <c r="I86" i="2"/>
  <c r="I91" i="2"/>
  <c r="D80" i="2"/>
  <c r="D81" i="2"/>
  <c r="D82" i="2"/>
  <c r="D83" i="2"/>
  <c r="D79" i="2"/>
  <c r="D84" i="2"/>
  <c r="K178" i="2"/>
  <c r="K179" i="2"/>
  <c r="K180" i="2"/>
  <c r="K181" i="2"/>
  <c r="K177" i="2"/>
  <c r="K182" i="2"/>
  <c r="J184" i="2"/>
  <c r="J185" i="2"/>
  <c r="J186" i="2"/>
  <c r="J187" i="2"/>
  <c r="J188" i="2"/>
  <c r="J189" i="2"/>
  <c r="E170" i="2"/>
  <c r="E171" i="2"/>
  <c r="E192" i="2" s="1"/>
  <c r="E172" i="2"/>
  <c r="E193" i="2" s="1"/>
  <c r="E173" i="2"/>
  <c r="E194" i="2" s="1"/>
  <c r="E174" i="2"/>
  <c r="E195" i="2" s="1"/>
  <c r="E175" i="2"/>
  <c r="E196" i="2" s="1"/>
  <c r="J88" i="46"/>
  <c r="J149" i="2"/>
  <c r="J150" i="2"/>
  <c r="J151" i="2"/>
  <c r="J152" i="2"/>
  <c r="J153" i="2"/>
  <c r="J154" i="2"/>
  <c r="N134" i="2"/>
  <c r="I50" i="2"/>
  <c r="H176" i="2"/>
  <c r="H197" i="2" s="1"/>
  <c r="H191" i="2"/>
  <c r="I166" i="2"/>
  <c r="R134" i="2"/>
  <c r="J183" i="2"/>
  <c r="L134" i="2"/>
  <c r="M134" i="2"/>
  <c r="H134" i="2"/>
  <c r="G36" i="2"/>
  <c r="G218" i="2"/>
  <c r="T53" i="1"/>
  <c r="D38" i="2"/>
  <c r="D39" i="2"/>
  <c r="D40" i="2"/>
  <c r="D41" i="2"/>
  <c r="D37" i="2"/>
  <c r="D42" i="2"/>
  <c r="G43" i="2"/>
  <c r="E43" i="2"/>
  <c r="I43" i="2"/>
  <c r="I215" i="1"/>
  <c r="I217" i="1" s="1"/>
  <c r="E99" i="46"/>
  <c r="E111" i="46" s="1"/>
  <c r="E251" i="1"/>
  <c r="E253" i="1" s="1"/>
  <c r="L289" i="1"/>
  <c r="G100" i="46"/>
  <c r="G112" i="46" s="1"/>
  <c r="G251" i="1"/>
  <c r="G253" i="1" s="1"/>
  <c r="J94" i="3"/>
  <c r="J96" i="3"/>
  <c r="J95" i="3"/>
  <c r="J199" i="1"/>
  <c r="J97" i="3"/>
  <c r="J100" i="3"/>
  <c r="J86" i="46"/>
  <c r="K197" i="1"/>
  <c r="J68" i="47"/>
  <c r="J99" i="3"/>
  <c r="J98" i="3"/>
  <c r="J67" i="47"/>
  <c r="J87" i="46"/>
  <c r="I89" i="46"/>
  <c r="K118" i="46"/>
  <c r="K119" i="46"/>
  <c r="K120" i="46"/>
  <c r="J68" i="46"/>
  <c r="J67" i="46"/>
  <c r="J66" i="46"/>
  <c r="D22" i="46"/>
  <c r="D23" i="46"/>
  <c r="D24" i="46"/>
  <c r="G98" i="46"/>
  <c r="G110" i="46" s="1"/>
  <c r="G74" i="24"/>
  <c r="G83" i="24" s="1"/>
  <c r="G103" i="3"/>
  <c r="E74" i="24"/>
  <c r="E83" i="24" s="1"/>
  <c r="E226" i="1"/>
  <c r="H252" i="1"/>
  <c r="G104" i="3"/>
  <c r="I214" i="1"/>
  <c r="G77" i="47"/>
  <c r="G86" i="47" s="1"/>
  <c r="E98" i="46"/>
  <c r="E110" i="46" s="1"/>
  <c r="E75" i="24"/>
  <c r="E84" i="24" s="1"/>
  <c r="E104" i="3"/>
  <c r="E78" i="47"/>
  <c r="E87" i="47" s="1"/>
  <c r="E100" i="46"/>
  <c r="E112" i="46" s="1"/>
  <c r="E103" i="3"/>
  <c r="H225" i="1"/>
  <c r="G76" i="24"/>
  <c r="G85" i="24" s="1"/>
  <c r="O85" i="24" s="1"/>
  <c r="G101" i="3"/>
  <c r="E106" i="3"/>
  <c r="E101" i="3"/>
  <c r="G99" i="46"/>
  <c r="G111" i="46" s="1"/>
  <c r="G105" i="3"/>
  <c r="G75" i="24"/>
  <c r="G84" i="24" s="1"/>
  <c r="G102" i="3"/>
  <c r="G226" i="1"/>
  <c r="E105" i="3"/>
  <c r="E76" i="24"/>
  <c r="E85" i="24" s="1"/>
  <c r="M85" i="24" s="1"/>
  <c r="E102" i="3"/>
  <c r="G78" i="47"/>
  <c r="G87" i="47" s="1"/>
  <c r="E77" i="47"/>
  <c r="E86" i="47" s="1"/>
  <c r="D43" i="24"/>
  <c r="E260" i="1"/>
  <c r="E286" i="1"/>
  <c r="G188" i="1"/>
  <c r="G214" i="1"/>
  <c r="E188" i="1"/>
  <c r="E214" i="1"/>
  <c r="H188" i="1"/>
  <c r="H214" i="1"/>
  <c r="D188" i="1"/>
  <c r="D214" i="1"/>
  <c r="D224" i="1"/>
  <c r="D250" i="1"/>
  <c r="D20" i="24"/>
  <c r="M77" i="46"/>
  <c r="D62" i="3"/>
  <c r="D43" i="47"/>
  <c r="D127" i="1"/>
  <c r="E57" i="46"/>
  <c r="D65" i="3"/>
  <c r="L77" i="46"/>
  <c r="D22" i="24"/>
  <c r="E126" i="1"/>
  <c r="D33" i="3"/>
  <c r="D41" i="24"/>
  <c r="D63" i="3"/>
  <c r="D18" i="47"/>
  <c r="D69" i="3"/>
  <c r="D66" i="3"/>
  <c r="E54" i="1"/>
  <c r="D21" i="24"/>
  <c r="D68" i="3"/>
  <c r="D42" i="24"/>
  <c r="D67" i="3"/>
  <c r="D64" i="3"/>
  <c r="E77" i="46"/>
  <c r="K77" i="46"/>
  <c r="O77" i="46"/>
  <c r="H57" i="46"/>
  <c r="G61" i="46"/>
  <c r="S77" i="46"/>
  <c r="R77" i="46"/>
  <c r="G77" i="46"/>
  <c r="H77" i="46"/>
  <c r="N77" i="46"/>
  <c r="H19" i="47"/>
  <c r="G69" i="46"/>
  <c r="G25" i="46"/>
  <c r="I69" i="46"/>
  <c r="J121" i="46"/>
  <c r="E44" i="47"/>
  <c r="G65" i="46"/>
  <c r="H16" i="47"/>
  <c r="D16" i="47"/>
  <c r="G47" i="47"/>
  <c r="E65" i="46"/>
  <c r="E41" i="3"/>
  <c r="H91" i="46"/>
  <c r="H90" i="46"/>
  <c r="H92" i="46"/>
  <c r="E47" i="46"/>
  <c r="E46" i="46"/>
  <c r="E48" i="46"/>
  <c r="D52" i="46"/>
  <c r="D50" i="46"/>
  <c r="D51" i="46"/>
  <c r="G46" i="46"/>
  <c r="G48" i="46"/>
  <c r="G47" i="46"/>
  <c r="E92" i="46"/>
  <c r="E91" i="46"/>
  <c r="E90" i="46"/>
  <c r="D41" i="3"/>
  <c r="D31" i="3"/>
  <c r="H41" i="3"/>
  <c r="G30" i="3"/>
  <c r="E30" i="3"/>
  <c r="I100" i="46"/>
  <c r="I112" i="46" s="1"/>
  <c r="I99" i="46"/>
  <c r="I111" i="46" s="1"/>
  <c r="I98" i="46"/>
  <c r="D17" i="47"/>
  <c r="D56" i="46"/>
  <c r="D54" i="46"/>
  <c r="D55" i="46"/>
  <c r="G90" i="46"/>
  <c r="G92" i="46"/>
  <c r="G91" i="46"/>
  <c r="G50" i="46"/>
  <c r="G52" i="46"/>
  <c r="G51" i="46"/>
  <c r="H51" i="46"/>
  <c r="H50" i="46"/>
  <c r="H52" i="46"/>
  <c r="H47" i="46"/>
  <c r="H46" i="46"/>
  <c r="H48" i="46"/>
  <c r="D32" i="3"/>
  <c r="D55" i="1"/>
  <c r="H30" i="3"/>
  <c r="K102" i="46"/>
  <c r="K104" i="46"/>
  <c r="K103" i="46"/>
  <c r="J108" i="46"/>
  <c r="J107" i="46"/>
  <c r="J106" i="46"/>
  <c r="E52" i="46"/>
  <c r="E51" i="46"/>
  <c r="E50" i="46"/>
  <c r="D92" i="46"/>
  <c r="D90" i="46"/>
  <c r="D91" i="46"/>
  <c r="D47" i="46"/>
  <c r="D48" i="46"/>
  <c r="D46" i="46"/>
  <c r="D30" i="3"/>
  <c r="H125" i="46"/>
  <c r="H25" i="46"/>
  <c r="E16" i="47"/>
  <c r="E59" i="47"/>
  <c r="E25" i="46"/>
  <c r="S59" i="47"/>
  <c r="H44" i="47"/>
  <c r="E47" i="47"/>
  <c r="H59" i="47"/>
  <c r="E19" i="47"/>
  <c r="D22" i="47"/>
  <c r="G21" i="46"/>
  <c r="E125" i="46"/>
  <c r="E61" i="46"/>
  <c r="E21" i="46"/>
  <c r="H29" i="46"/>
  <c r="D65" i="46"/>
  <c r="J105" i="46"/>
  <c r="H61" i="46"/>
  <c r="D29" i="46"/>
  <c r="H110" i="46"/>
  <c r="H113" i="46" s="1"/>
  <c r="Z110" i="46" s="1"/>
  <c r="H101" i="46"/>
  <c r="I109" i="46"/>
  <c r="D109" i="46"/>
  <c r="G125" i="46"/>
  <c r="H21" i="46"/>
  <c r="E29" i="46"/>
  <c r="H65" i="46"/>
  <c r="D61" i="46"/>
  <c r="D21" i="46"/>
  <c r="H70" i="47"/>
  <c r="H71" i="47"/>
  <c r="E39" i="47"/>
  <c r="E40" i="47"/>
  <c r="G70" i="47"/>
  <c r="G71" i="47"/>
  <c r="H39" i="47"/>
  <c r="H40" i="47"/>
  <c r="J51" i="47"/>
  <c r="J52" i="47"/>
  <c r="G19" i="47"/>
  <c r="H47" i="47"/>
  <c r="E22" i="47"/>
  <c r="O59" i="47"/>
  <c r="E37" i="47"/>
  <c r="E36" i="47"/>
  <c r="D36" i="47"/>
  <c r="D37" i="47"/>
  <c r="I17" i="47"/>
  <c r="I18" i="47"/>
  <c r="I53" i="47"/>
  <c r="G16" i="47"/>
  <c r="H22" i="47"/>
  <c r="M59" i="47"/>
  <c r="N59" i="47"/>
  <c r="G39" i="47"/>
  <c r="G40" i="47"/>
  <c r="K93" i="47"/>
  <c r="K94" i="47"/>
  <c r="I20" i="47"/>
  <c r="I21" i="47"/>
  <c r="I77" i="47"/>
  <c r="I86" i="47" s="1"/>
  <c r="I78" i="47"/>
  <c r="I87" i="47" s="1"/>
  <c r="H79" i="47"/>
  <c r="G53" i="47"/>
  <c r="D70" i="47"/>
  <c r="D71" i="47"/>
  <c r="D39" i="47"/>
  <c r="D40" i="47"/>
  <c r="G37" i="47"/>
  <c r="G36" i="47"/>
  <c r="E71" i="47"/>
  <c r="E70" i="47"/>
  <c r="I14" i="47"/>
  <c r="I15" i="47"/>
  <c r="K80" i="47"/>
  <c r="K81" i="47"/>
  <c r="K242" i="1"/>
  <c r="J84" i="47"/>
  <c r="J83" i="47"/>
  <c r="D47" i="47"/>
  <c r="H36" i="47"/>
  <c r="H37" i="47"/>
  <c r="E21" i="4"/>
  <c r="E22" i="4"/>
  <c r="E23" i="4"/>
  <c r="D38" i="4"/>
  <c r="D37" i="4"/>
  <c r="D35" i="4"/>
  <c r="D36" i="4"/>
  <c r="E28" i="4"/>
  <c r="E27" i="4"/>
  <c r="J224" i="1"/>
  <c r="E55" i="4"/>
  <c r="E56" i="4"/>
  <c r="E57" i="4"/>
  <c r="L233" i="1"/>
  <c r="K111" i="3"/>
  <c r="K235" i="1"/>
  <c r="K110" i="3"/>
  <c r="K108" i="3"/>
  <c r="K109" i="3"/>
  <c r="K107" i="3"/>
  <c r="E24" i="4"/>
  <c r="E26" i="4"/>
  <c r="E25" i="4"/>
  <c r="K116" i="3"/>
  <c r="K120" i="3"/>
  <c r="K119" i="3"/>
  <c r="K117" i="3"/>
  <c r="K118" i="3"/>
  <c r="K122" i="3"/>
  <c r="K121" i="3"/>
  <c r="I27" i="3"/>
  <c r="I29" i="3"/>
  <c r="I26" i="3"/>
  <c r="I28" i="3"/>
  <c r="H70" i="3"/>
  <c r="E70" i="3"/>
  <c r="H259" i="1"/>
  <c r="D256" i="1"/>
  <c r="K152" i="1"/>
  <c r="J71" i="3"/>
  <c r="J72" i="3"/>
  <c r="J154" i="1"/>
  <c r="J75" i="3"/>
  <c r="J74" i="3"/>
  <c r="J73" i="3"/>
  <c r="I256" i="1"/>
  <c r="R256" i="1"/>
  <c r="G259" i="1"/>
  <c r="P85" i="24"/>
  <c r="L269" i="1"/>
  <c r="K271" i="1"/>
  <c r="K123" i="3"/>
  <c r="S256" i="1"/>
  <c r="G256" i="1"/>
  <c r="P84" i="24"/>
  <c r="P83" i="24"/>
  <c r="D118" i="1"/>
  <c r="D58" i="3"/>
  <c r="D59" i="3"/>
  <c r="D57" i="3"/>
  <c r="D39" i="24"/>
  <c r="D40" i="24"/>
  <c r="D38" i="24"/>
  <c r="D60" i="3"/>
  <c r="H109" i="1"/>
  <c r="H52" i="3"/>
  <c r="H53" i="3"/>
  <c r="H54" i="3"/>
  <c r="H36" i="24"/>
  <c r="H37" i="24"/>
  <c r="H35" i="24"/>
  <c r="H55" i="3"/>
  <c r="E208" i="1"/>
  <c r="E69" i="24"/>
  <c r="E68" i="24"/>
  <c r="E70" i="24"/>
  <c r="D208" i="1"/>
  <c r="D69" i="24"/>
  <c r="D70" i="24"/>
  <c r="D68" i="24"/>
  <c r="E118" i="1"/>
  <c r="E59" i="3"/>
  <c r="E58" i="3"/>
  <c r="E57" i="3"/>
  <c r="E39" i="24"/>
  <c r="E38" i="24"/>
  <c r="E40" i="24"/>
  <c r="E60" i="3"/>
  <c r="I70" i="24"/>
  <c r="E53" i="3"/>
  <c r="E52" i="3"/>
  <c r="E54" i="3"/>
  <c r="E35" i="24"/>
  <c r="E37" i="24"/>
  <c r="E36" i="24"/>
  <c r="E55" i="3"/>
  <c r="G208" i="1"/>
  <c r="G68" i="24"/>
  <c r="G70" i="24"/>
  <c r="G69" i="24"/>
  <c r="H59" i="3"/>
  <c r="H58" i="3"/>
  <c r="H57" i="3"/>
  <c r="H39" i="24"/>
  <c r="H38" i="24"/>
  <c r="H40" i="24"/>
  <c r="H60" i="3"/>
  <c r="G118" i="1"/>
  <c r="G58" i="3"/>
  <c r="G57" i="3"/>
  <c r="G59" i="3"/>
  <c r="G38" i="24"/>
  <c r="G40" i="24"/>
  <c r="G39" i="24"/>
  <c r="G60" i="3"/>
  <c r="D109" i="1"/>
  <c r="D53" i="3"/>
  <c r="D54" i="3"/>
  <c r="D52" i="3"/>
  <c r="D37" i="24"/>
  <c r="D35" i="24"/>
  <c r="D36" i="24"/>
  <c r="D55" i="3"/>
  <c r="H69" i="24"/>
  <c r="H68" i="24"/>
  <c r="H70" i="24"/>
  <c r="G109" i="1"/>
  <c r="G53" i="3"/>
  <c r="G52" i="3"/>
  <c r="G54" i="3"/>
  <c r="G36" i="24"/>
  <c r="G35" i="24"/>
  <c r="G37" i="24"/>
  <c r="G55" i="3"/>
  <c r="H117" i="1"/>
  <c r="E109" i="1"/>
  <c r="E108" i="1"/>
  <c r="H208" i="1"/>
  <c r="H207" i="1"/>
  <c r="H118" i="1"/>
  <c r="H108" i="1"/>
  <c r="E207" i="1"/>
  <c r="E117" i="1"/>
  <c r="D44" i="47" l="1"/>
  <c r="J89" i="46"/>
  <c r="E92" i="2"/>
  <c r="D204" i="2"/>
  <c r="K211" i="2"/>
  <c r="Z197" i="2"/>
  <c r="Z195" i="2"/>
  <c r="Z193" i="2"/>
  <c r="Z196" i="2"/>
  <c r="Z192" i="2"/>
  <c r="Z194" i="2"/>
  <c r="K115" i="2"/>
  <c r="K116" i="2"/>
  <c r="K117" i="2"/>
  <c r="K118" i="2"/>
  <c r="K114" i="2"/>
  <c r="K120" i="2" s="1"/>
  <c r="K119" i="2"/>
  <c r="K185" i="2"/>
  <c r="K186" i="2"/>
  <c r="K187" i="2"/>
  <c r="K188" i="2"/>
  <c r="K184" i="2"/>
  <c r="K189" i="2"/>
  <c r="Z191" i="2"/>
  <c r="E176" i="2"/>
  <c r="E197" i="2" s="1"/>
  <c r="W197" i="2" s="1"/>
  <c r="E191" i="2"/>
  <c r="K183" i="2"/>
  <c r="I92" i="2"/>
  <c r="H85" i="2"/>
  <c r="H92" i="2"/>
  <c r="D99" i="2"/>
  <c r="L205" i="2"/>
  <c r="L206" i="2"/>
  <c r="L207" i="2"/>
  <c r="L208" i="2"/>
  <c r="L209" i="2"/>
  <c r="L210" i="2"/>
  <c r="L177" i="2"/>
  <c r="L178" i="2"/>
  <c r="L179" i="2"/>
  <c r="L180" i="2"/>
  <c r="L181" i="2"/>
  <c r="L182" i="2"/>
  <c r="J170" i="2"/>
  <c r="J171" i="2"/>
  <c r="J172" i="2"/>
  <c r="J193" i="2" s="1"/>
  <c r="J173" i="2"/>
  <c r="J174" i="2"/>
  <c r="J195" i="2" s="1"/>
  <c r="J175" i="2"/>
  <c r="D170" i="2"/>
  <c r="D171" i="2"/>
  <c r="D192" i="2" s="1"/>
  <c r="D172" i="2"/>
  <c r="D193" i="2" s="1"/>
  <c r="D173" i="2"/>
  <c r="D194" i="2" s="1"/>
  <c r="D174" i="2"/>
  <c r="D195" i="2" s="1"/>
  <c r="D175" i="2"/>
  <c r="D196" i="2" s="1"/>
  <c r="H142" i="2"/>
  <c r="H143" i="2"/>
  <c r="H164" i="2" s="1"/>
  <c r="H144" i="2"/>
  <c r="H165" i="2" s="1"/>
  <c r="H145" i="2"/>
  <c r="H166" i="2" s="1"/>
  <c r="H146" i="2"/>
  <c r="H167" i="2" s="1"/>
  <c r="H147" i="2"/>
  <c r="H168" i="2" s="1"/>
  <c r="G143" i="2"/>
  <c r="G164" i="2" s="1"/>
  <c r="G144" i="2"/>
  <c r="G165" i="2" s="1"/>
  <c r="G145" i="2"/>
  <c r="G166" i="2" s="1"/>
  <c r="G146" i="2"/>
  <c r="G167" i="2" s="1"/>
  <c r="G142" i="2"/>
  <c r="G147" i="2"/>
  <c r="G168" i="2" s="1"/>
  <c r="J155" i="2"/>
  <c r="W194" i="2"/>
  <c r="J196" i="2"/>
  <c r="J192" i="2"/>
  <c r="J86" i="2"/>
  <c r="J87" i="2"/>
  <c r="J88" i="2"/>
  <c r="J89" i="2"/>
  <c r="J90" i="2"/>
  <c r="J91" i="2"/>
  <c r="G85" i="2"/>
  <c r="G176" i="2"/>
  <c r="G197" i="2" s="1"/>
  <c r="Y197" i="2" s="1"/>
  <c r="G191" i="2"/>
  <c r="D92" i="2"/>
  <c r="J99" i="2"/>
  <c r="K87" i="46"/>
  <c r="K150" i="2"/>
  <c r="K151" i="2"/>
  <c r="K152" i="2"/>
  <c r="K153" i="2"/>
  <c r="K149" i="2"/>
  <c r="K154" i="2"/>
  <c r="W193" i="2"/>
  <c r="J191" i="2"/>
  <c r="J190" i="2"/>
  <c r="D85" i="2"/>
  <c r="I85" i="2"/>
  <c r="G92" i="2"/>
  <c r="I176" i="2"/>
  <c r="I197" i="2" s="1"/>
  <c r="AA197" i="2" s="1"/>
  <c r="I191" i="2"/>
  <c r="Y195" i="2"/>
  <c r="L125" i="1"/>
  <c r="K93" i="2"/>
  <c r="K94" i="2"/>
  <c r="K95" i="2"/>
  <c r="K96" i="2"/>
  <c r="K97" i="2"/>
  <c r="K98" i="2"/>
  <c r="D142" i="2"/>
  <c r="D143" i="2"/>
  <c r="D164" i="2" s="1"/>
  <c r="D144" i="2"/>
  <c r="D165" i="2" s="1"/>
  <c r="D145" i="2"/>
  <c r="D166" i="2" s="1"/>
  <c r="D146" i="2"/>
  <c r="D167" i="2" s="1"/>
  <c r="D147" i="2"/>
  <c r="D168" i="2" s="1"/>
  <c r="E142" i="2"/>
  <c r="E143" i="2"/>
  <c r="E164" i="2" s="1"/>
  <c r="E144" i="2"/>
  <c r="E165" i="2" s="1"/>
  <c r="E145" i="2"/>
  <c r="E166" i="2" s="1"/>
  <c r="E146" i="2"/>
  <c r="E167" i="2" s="1"/>
  <c r="E147" i="2"/>
  <c r="E168" i="2" s="1"/>
  <c r="E198" i="2"/>
  <c r="E199" i="2"/>
  <c r="E220" i="2" s="1"/>
  <c r="E200" i="2"/>
  <c r="E221" i="2" s="1"/>
  <c r="E201" i="2"/>
  <c r="E222" i="2" s="1"/>
  <c r="E202" i="2"/>
  <c r="E223" i="2" s="1"/>
  <c r="E203" i="2"/>
  <c r="E224" i="2" s="1"/>
  <c r="W196" i="2"/>
  <c r="W192" i="2"/>
  <c r="J194" i="2"/>
  <c r="E85" i="2"/>
  <c r="AA194" i="2"/>
  <c r="Y194" i="2"/>
  <c r="I148" i="2"/>
  <c r="I169" i="2" s="1"/>
  <c r="D43" i="2"/>
  <c r="E287" i="1"/>
  <c r="E289" i="1" s="1"/>
  <c r="J251" i="1"/>
  <c r="J252" i="1" s="1"/>
  <c r="E82" i="46"/>
  <c r="E94" i="46" s="1"/>
  <c r="E215" i="1"/>
  <c r="E217" i="1" s="1"/>
  <c r="M289" i="1"/>
  <c r="H82" i="46"/>
  <c r="H94" i="46" s="1"/>
  <c r="H215" i="1"/>
  <c r="H217" i="1" s="1"/>
  <c r="G83" i="46"/>
  <c r="G95" i="46" s="1"/>
  <c r="G215" i="1"/>
  <c r="G217" i="1" s="1"/>
  <c r="K199" i="1"/>
  <c r="L197" i="1"/>
  <c r="K68" i="47"/>
  <c r="E101" i="46"/>
  <c r="K88" i="46"/>
  <c r="K99" i="3"/>
  <c r="K98" i="3"/>
  <c r="K94" i="3"/>
  <c r="K95" i="3"/>
  <c r="K67" i="47"/>
  <c r="K86" i="46"/>
  <c r="D64" i="47"/>
  <c r="D73" i="47" s="1"/>
  <c r="D215" i="1"/>
  <c r="D217" i="1" s="1"/>
  <c r="K97" i="3"/>
  <c r="K100" i="3"/>
  <c r="K96" i="3"/>
  <c r="L118" i="46"/>
  <c r="L119" i="46"/>
  <c r="L120" i="46"/>
  <c r="D115" i="46"/>
  <c r="D114" i="46"/>
  <c r="D116" i="46"/>
  <c r="K66" i="46"/>
  <c r="K68" i="46"/>
  <c r="K67" i="46"/>
  <c r="E114" i="46"/>
  <c r="E126" i="46" s="1"/>
  <c r="E115" i="46"/>
  <c r="E127" i="46" s="1"/>
  <c r="E116" i="46"/>
  <c r="E128" i="46" s="1"/>
  <c r="Z112" i="46"/>
  <c r="Z111" i="46"/>
  <c r="T224" i="1"/>
  <c r="I69" i="24"/>
  <c r="T206" i="1"/>
  <c r="O84" i="24"/>
  <c r="E113" i="46"/>
  <c r="W112" i="46" s="1"/>
  <c r="E79" i="47"/>
  <c r="G101" i="46"/>
  <c r="E89" i="3"/>
  <c r="D92" i="3"/>
  <c r="E87" i="24"/>
  <c r="E96" i="24" s="1"/>
  <c r="E88" i="24"/>
  <c r="E97" i="24" s="1"/>
  <c r="D63" i="24"/>
  <c r="D72" i="24" s="1"/>
  <c r="E112" i="3"/>
  <c r="E91" i="47"/>
  <c r="E100" i="47" s="1"/>
  <c r="E64" i="47"/>
  <c r="E73" i="47" s="1"/>
  <c r="D90" i="3"/>
  <c r="D83" i="46"/>
  <c r="D95" i="46" s="1"/>
  <c r="D62" i="24"/>
  <c r="D71" i="24" s="1"/>
  <c r="D88" i="3"/>
  <c r="E86" i="24"/>
  <c r="E95" i="24" s="1"/>
  <c r="E262" i="1"/>
  <c r="E64" i="24"/>
  <c r="E73" i="24" s="1"/>
  <c r="E90" i="3"/>
  <c r="E190" i="1"/>
  <c r="E90" i="47"/>
  <c r="E99" i="47" s="1"/>
  <c r="E83" i="46"/>
  <c r="E95" i="46" s="1"/>
  <c r="D82" i="46"/>
  <c r="D94" i="46" s="1"/>
  <c r="D89" i="3"/>
  <c r="E115" i="3"/>
  <c r="E93" i="3"/>
  <c r="E62" i="24"/>
  <c r="E71" i="24" s="1"/>
  <c r="E91" i="3"/>
  <c r="D65" i="47"/>
  <c r="D74" i="47" s="1"/>
  <c r="E84" i="46"/>
  <c r="E96" i="46" s="1"/>
  <c r="D84" i="46"/>
  <c r="D96" i="46" s="1"/>
  <c r="D190" i="1"/>
  <c r="E189" i="1"/>
  <c r="D93" i="3"/>
  <c r="D64" i="24"/>
  <c r="D73" i="24" s="1"/>
  <c r="D91" i="3"/>
  <c r="E114" i="3"/>
  <c r="E113" i="3"/>
  <c r="E92" i="3"/>
  <c r="E63" i="24"/>
  <c r="E72" i="24" s="1"/>
  <c r="E88" i="3"/>
  <c r="E65" i="47"/>
  <c r="E74" i="47" s="1"/>
  <c r="G79" i="47"/>
  <c r="G113" i="46"/>
  <c r="Y111" i="46" s="1"/>
  <c r="H64" i="24"/>
  <c r="H73" i="24" s="1"/>
  <c r="G92" i="3"/>
  <c r="G90" i="3"/>
  <c r="D102" i="3"/>
  <c r="D98" i="46"/>
  <c r="D110" i="46" s="1"/>
  <c r="D52" i="4"/>
  <c r="H65" i="47"/>
  <c r="H74" i="47" s="1"/>
  <c r="H93" i="3"/>
  <c r="H91" i="3"/>
  <c r="G190" i="1"/>
  <c r="D74" i="24"/>
  <c r="D83" i="24" s="1"/>
  <c r="D106" i="3"/>
  <c r="D103" i="3"/>
  <c r="G65" i="47"/>
  <c r="G74" i="47" s="1"/>
  <c r="G82" i="46"/>
  <c r="G94" i="46" s="1"/>
  <c r="H84" i="46"/>
  <c r="H96" i="46" s="1"/>
  <c r="H62" i="24"/>
  <c r="H71" i="24" s="1"/>
  <c r="G93" i="3"/>
  <c r="G88" i="3"/>
  <c r="D76" i="24"/>
  <c r="D85" i="24" s="1"/>
  <c r="L85" i="24" s="1"/>
  <c r="H64" i="47"/>
  <c r="H73" i="47" s="1"/>
  <c r="G84" i="46"/>
  <c r="G96" i="46" s="1"/>
  <c r="H190" i="1"/>
  <c r="H92" i="3"/>
  <c r="H89" i="3"/>
  <c r="G64" i="24"/>
  <c r="G73" i="24" s="1"/>
  <c r="D75" i="24"/>
  <c r="D84" i="24" s="1"/>
  <c r="D51" i="4"/>
  <c r="G64" i="47"/>
  <c r="G73" i="47" s="1"/>
  <c r="D100" i="46"/>
  <c r="D112" i="46" s="1"/>
  <c r="D101" i="3"/>
  <c r="G260" i="1"/>
  <c r="G286" i="1"/>
  <c r="H189" i="1"/>
  <c r="H63" i="24"/>
  <c r="H72" i="24" s="1"/>
  <c r="H90" i="3"/>
  <c r="G63" i="24"/>
  <c r="G72" i="24" s="1"/>
  <c r="G62" i="24"/>
  <c r="G71" i="24" s="1"/>
  <c r="G89" i="3"/>
  <c r="D105" i="3"/>
  <c r="D50" i="4"/>
  <c r="D78" i="47"/>
  <c r="D87" i="47" s="1"/>
  <c r="H83" i="46"/>
  <c r="H95" i="46" s="1"/>
  <c r="D99" i="46"/>
  <c r="D111" i="46" s="1"/>
  <c r="D251" i="1"/>
  <c r="D253" i="1" s="1"/>
  <c r="D226" i="1"/>
  <c r="D104" i="3"/>
  <c r="H88" i="3"/>
  <c r="G91" i="3"/>
  <c r="H260" i="1"/>
  <c r="H286" i="1"/>
  <c r="E225" i="1"/>
  <c r="D49" i="4"/>
  <c r="D77" i="47"/>
  <c r="D86" i="47" s="1"/>
  <c r="T86" i="47" s="1"/>
  <c r="D70" i="3"/>
  <c r="D19" i="47"/>
  <c r="E49" i="46"/>
  <c r="J109" i="46"/>
  <c r="D53" i="46"/>
  <c r="I68" i="24"/>
  <c r="I208" i="1"/>
  <c r="E53" i="46"/>
  <c r="D25" i="46"/>
  <c r="D57" i="46"/>
  <c r="H56" i="3"/>
  <c r="L103" i="46"/>
  <c r="L102" i="46"/>
  <c r="L104" i="46"/>
  <c r="J100" i="46"/>
  <c r="J112" i="46" s="1"/>
  <c r="J99" i="46"/>
  <c r="J111" i="46" s="1"/>
  <c r="J98" i="46"/>
  <c r="L87" i="46"/>
  <c r="L86" i="46"/>
  <c r="L88" i="46"/>
  <c r="G41" i="47"/>
  <c r="I92" i="46"/>
  <c r="I91" i="46"/>
  <c r="I90" i="46"/>
  <c r="D56" i="3"/>
  <c r="H61" i="3"/>
  <c r="E56" i="3"/>
  <c r="E61" i="3"/>
  <c r="G56" i="3"/>
  <c r="D61" i="3"/>
  <c r="I30" i="3"/>
  <c r="K106" i="46"/>
  <c r="K108" i="46"/>
  <c r="K107" i="46"/>
  <c r="G61" i="3"/>
  <c r="G38" i="47"/>
  <c r="E41" i="47"/>
  <c r="D41" i="47"/>
  <c r="I22" i="47"/>
  <c r="D38" i="47"/>
  <c r="G53" i="46"/>
  <c r="H49" i="46"/>
  <c r="I21" i="46"/>
  <c r="H53" i="46"/>
  <c r="K105" i="46"/>
  <c r="E93" i="46"/>
  <c r="D49" i="46"/>
  <c r="I110" i="46"/>
  <c r="I113" i="46" s="1"/>
  <c r="AA110" i="46" s="1"/>
  <c r="I101" i="46"/>
  <c r="I29" i="46"/>
  <c r="H93" i="46"/>
  <c r="G49" i="46"/>
  <c r="D93" i="46"/>
  <c r="K121" i="46"/>
  <c r="I25" i="46"/>
  <c r="J69" i="46"/>
  <c r="G93" i="46"/>
  <c r="I19" i="47"/>
  <c r="J53" i="47"/>
  <c r="H41" i="47"/>
  <c r="D91" i="47"/>
  <c r="D90" i="47"/>
  <c r="K51" i="47"/>
  <c r="K52" i="47"/>
  <c r="L242" i="1"/>
  <c r="K83" i="47"/>
  <c r="K84" i="47"/>
  <c r="I16" i="47"/>
  <c r="I79" i="47"/>
  <c r="E38" i="47"/>
  <c r="J206" i="1"/>
  <c r="I70" i="47"/>
  <c r="I71" i="47"/>
  <c r="L80" i="47"/>
  <c r="L81" i="47"/>
  <c r="L93" i="47"/>
  <c r="L94" i="47"/>
  <c r="J77" i="47"/>
  <c r="J86" i="47" s="1"/>
  <c r="J78" i="47"/>
  <c r="J87" i="47" s="1"/>
  <c r="L67" i="47"/>
  <c r="L68" i="47"/>
  <c r="H38" i="47"/>
  <c r="K224" i="1"/>
  <c r="J103" i="3"/>
  <c r="J106" i="3"/>
  <c r="J101" i="3"/>
  <c r="J226" i="1"/>
  <c r="J102" i="3"/>
  <c r="J105" i="3"/>
  <c r="J104" i="3"/>
  <c r="M197" i="1"/>
  <c r="L95" i="3"/>
  <c r="L99" i="3"/>
  <c r="L97" i="3"/>
  <c r="L96" i="3"/>
  <c r="L94" i="3"/>
  <c r="L98" i="3"/>
  <c r="L100" i="3"/>
  <c r="L199" i="1"/>
  <c r="M233" i="1"/>
  <c r="L108" i="3"/>
  <c r="L235" i="1"/>
  <c r="L110" i="3"/>
  <c r="L107" i="3"/>
  <c r="L109" i="3"/>
  <c r="L111" i="3"/>
  <c r="L117" i="3"/>
  <c r="L121" i="3"/>
  <c r="L118" i="3"/>
  <c r="L116" i="3"/>
  <c r="L120" i="3"/>
  <c r="L122" i="3"/>
  <c r="L119" i="3"/>
  <c r="E261" i="1"/>
  <c r="D112" i="3"/>
  <c r="D114" i="3"/>
  <c r="D86" i="24"/>
  <c r="D88" i="24"/>
  <c r="D113" i="3"/>
  <c r="D115" i="3"/>
  <c r="D262" i="1"/>
  <c r="D87" i="24"/>
  <c r="L152" i="1"/>
  <c r="K74" i="3"/>
  <c r="K71" i="3"/>
  <c r="K73" i="3"/>
  <c r="K154" i="1"/>
  <c r="K72" i="3"/>
  <c r="K75" i="3"/>
  <c r="M84" i="24"/>
  <c r="O83" i="24"/>
  <c r="M83" i="24"/>
  <c r="M269" i="1"/>
  <c r="L271" i="1"/>
  <c r="L123" i="3"/>
  <c r="L205" i="1"/>
  <c r="P205" i="1"/>
  <c r="L256" i="1"/>
  <c r="P256" i="1"/>
  <c r="O256" i="1"/>
  <c r="N205" i="1"/>
  <c r="M205" i="1"/>
  <c r="N256" i="1"/>
  <c r="J205" i="1"/>
  <c r="K205" i="1"/>
  <c r="O205" i="1"/>
  <c r="K256" i="1"/>
  <c r="J256" i="1"/>
  <c r="M256" i="1"/>
  <c r="F268" i="1"/>
  <c r="F269" i="1" s="1"/>
  <c r="F232" i="1"/>
  <c r="F233" i="1" s="1"/>
  <c r="AA169" i="2" l="1"/>
  <c r="AA166" i="2"/>
  <c r="AA168" i="2"/>
  <c r="AA164" i="2"/>
  <c r="AA167" i="2"/>
  <c r="AA165" i="2"/>
  <c r="AA163" i="2"/>
  <c r="G287" i="1"/>
  <c r="G199" i="2"/>
  <c r="G220" i="2" s="1"/>
  <c r="G200" i="2"/>
  <c r="G221" i="2" s="1"/>
  <c r="G201" i="2"/>
  <c r="G222" i="2" s="1"/>
  <c r="G202" i="2"/>
  <c r="G223" i="2" s="1"/>
  <c r="G198" i="2"/>
  <c r="G203" i="2"/>
  <c r="G224" i="2" s="1"/>
  <c r="L149" i="2"/>
  <c r="L150" i="2"/>
  <c r="L151" i="2"/>
  <c r="L152" i="2"/>
  <c r="L153" i="2"/>
  <c r="L154" i="2"/>
  <c r="E148" i="2"/>
  <c r="E169" i="2" s="1"/>
  <c r="E163" i="2"/>
  <c r="K99" i="2"/>
  <c r="Z167" i="2"/>
  <c r="H148" i="2"/>
  <c r="H169" i="2" s="1"/>
  <c r="Z169" i="2" s="1"/>
  <c r="H163" i="2"/>
  <c r="J176" i="2"/>
  <c r="J197" i="2" s="1"/>
  <c r="L211" i="2"/>
  <c r="Y196" i="2"/>
  <c r="F205" i="2"/>
  <c r="F206" i="2"/>
  <c r="F207" i="2"/>
  <c r="F208" i="2"/>
  <c r="F209" i="2"/>
  <c r="F210" i="2"/>
  <c r="M205" i="2"/>
  <c r="M206" i="2"/>
  <c r="M207" i="2"/>
  <c r="M208" i="2"/>
  <c r="M209" i="2"/>
  <c r="M210" i="2"/>
  <c r="L184" i="2"/>
  <c r="L185" i="2"/>
  <c r="L186" i="2"/>
  <c r="L187" i="2"/>
  <c r="L188" i="2"/>
  <c r="L189" i="2"/>
  <c r="W166" i="2"/>
  <c r="M125" i="1"/>
  <c r="L93" i="2"/>
  <c r="L94" i="2"/>
  <c r="L95" i="2"/>
  <c r="L96" i="2"/>
  <c r="L97" i="2"/>
  <c r="L98" i="2"/>
  <c r="AA195" i="2"/>
  <c r="AA192" i="2"/>
  <c r="Z166" i="2"/>
  <c r="AA193" i="2"/>
  <c r="W195" i="2"/>
  <c r="M177" i="2"/>
  <c r="M178" i="2"/>
  <c r="M179" i="2"/>
  <c r="M180" i="2"/>
  <c r="M181" i="2"/>
  <c r="M182" i="2"/>
  <c r="H198" i="2"/>
  <c r="H199" i="2"/>
  <c r="H220" i="2" s="1"/>
  <c r="H200" i="2"/>
  <c r="H221" i="2" s="1"/>
  <c r="H201" i="2"/>
  <c r="H222" i="2" s="1"/>
  <c r="H202" i="2"/>
  <c r="H223" i="2" s="1"/>
  <c r="H203" i="2"/>
  <c r="H224" i="2" s="1"/>
  <c r="E204" i="2"/>
  <c r="E225" i="2" s="1"/>
  <c r="W223" i="2" s="1"/>
  <c r="E219" i="2"/>
  <c r="W219" i="2" s="1"/>
  <c r="W165" i="2"/>
  <c r="D148" i="2"/>
  <c r="D169" i="2" s="1"/>
  <c r="V169" i="2" s="1"/>
  <c r="D163" i="2"/>
  <c r="K155" i="2"/>
  <c r="Y192" i="2"/>
  <c r="AA196" i="2"/>
  <c r="J92" i="2"/>
  <c r="G148" i="2"/>
  <c r="G169" i="2" s="1"/>
  <c r="Y169" i="2" s="1"/>
  <c r="G163" i="2"/>
  <c r="Z165" i="2"/>
  <c r="D176" i="2"/>
  <c r="D197" i="2" s="1"/>
  <c r="V197" i="2" s="1"/>
  <c r="D191" i="2"/>
  <c r="L183" i="2"/>
  <c r="K190" i="2"/>
  <c r="F177" i="2"/>
  <c r="F178" i="2"/>
  <c r="F179" i="2"/>
  <c r="F180" i="2"/>
  <c r="F181" i="2"/>
  <c r="F182" i="2"/>
  <c r="L115" i="2"/>
  <c r="L116" i="2"/>
  <c r="L117" i="2"/>
  <c r="L118" i="2"/>
  <c r="L114" i="2"/>
  <c r="L119" i="2"/>
  <c r="M149" i="2"/>
  <c r="M150" i="2"/>
  <c r="M151" i="2"/>
  <c r="M152" i="2"/>
  <c r="M153" i="2"/>
  <c r="M154" i="2"/>
  <c r="K251" i="1"/>
  <c r="K253" i="1" s="1"/>
  <c r="K171" i="2"/>
  <c r="K192" i="2" s="1"/>
  <c r="K172" i="2"/>
  <c r="K193" i="2" s="1"/>
  <c r="K173" i="2"/>
  <c r="K194" i="2" s="1"/>
  <c r="K174" i="2"/>
  <c r="K170" i="2"/>
  <c r="K175" i="2"/>
  <c r="K196" i="2" s="1"/>
  <c r="W222" i="2"/>
  <c r="W168" i="2"/>
  <c r="V166" i="2"/>
  <c r="AA191" i="2"/>
  <c r="Y191" i="2"/>
  <c r="Z168" i="2"/>
  <c r="Z164" i="2"/>
  <c r="Y193" i="2"/>
  <c r="W191" i="2"/>
  <c r="K195" i="2"/>
  <c r="H287" i="1"/>
  <c r="H289" i="1" s="1"/>
  <c r="J253" i="1"/>
  <c r="G91" i="47"/>
  <c r="G100" i="47" s="1"/>
  <c r="G289" i="1"/>
  <c r="N289" i="1"/>
  <c r="K89" i="46"/>
  <c r="G262" i="1"/>
  <c r="G113" i="3"/>
  <c r="G112" i="3"/>
  <c r="G86" i="24"/>
  <c r="G95" i="24" s="1"/>
  <c r="Z113" i="46"/>
  <c r="H114" i="46"/>
  <c r="H126" i="46" s="1"/>
  <c r="H115" i="46"/>
  <c r="H127" i="46" s="1"/>
  <c r="H116" i="46"/>
  <c r="H128" i="46" s="1"/>
  <c r="F118" i="46"/>
  <c r="F119" i="46"/>
  <c r="F120" i="46"/>
  <c r="L67" i="46"/>
  <c r="L66" i="46"/>
  <c r="L68" i="46"/>
  <c r="M118" i="46"/>
  <c r="M119" i="46"/>
  <c r="M120" i="46"/>
  <c r="E117" i="46"/>
  <c r="G114" i="46"/>
  <c r="G126" i="46" s="1"/>
  <c r="G115" i="46"/>
  <c r="G127" i="46" s="1"/>
  <c r="G116" i="46"/>
  <c r="G128" i="46" s="1"/>
  <c r="T110" i="46"/>
  <c r="T87" i="47"/>
  <c r="E129" i="46"/>
  <c r="W127" i="46" s="1"/>
  <c r="AA111" i="46"/>
  <c r="W110" i="46"/>
  <c r="W111" i="46"/>
  <c r="Y110" i="46"/>
  <c r="Y112" i="46"/>
  <c r="AA112" i="46"/>
  <c r="T112" i="46"/>
  <c r="T111" i="46"/>
  <c r="D97" i="46"/>
  <c r="V96" i="46" s="1"/>
  <c r="E85" i="46"/>
  <c r="E216" i="1"/>
  <c r="H113" i="3"/>
  <c r="I83" i="46"/>
  <c r="I95" i="46" s="1"/>
  <c r="T95" i="46" s="1"/>
  <c r="T188" i="1"/>
  <c r="M96" i="24"/>
  <c r="E101" i="47"/>
  <c r="E102" i="47" s="1"/>
  <c r="D113" i="46"/>
  <c r="V111" i="46" s="1"/>
  <c r="D85" i="46"/>
  <c r="I190" i="1"/>
  <c r="E52" i="4"/>
  <c r="H85" i="46"/>
  <c r="G90" i="47"/>
  <c r="G87" i="24"/>
  <c r="G96" i="24" s="1"/>
  <c r="H115" i="3"/>
  <c r="G114" i="3"/>
  <c r="G115" i="3"/>
  <c r="L84" i="24"/>
  <c r="G88" i="24"/>
  <c r="G97" i="24" s="1"/>
  <c r="H91" i="47"/>
  <c r="H100" i="47" s="1"/>
  <c r="L83" i="24"/>
  <c r="D101" i="46"/>
  <c r="I91" i="3"/>
  <c r="I84" i="46"/>
  <c r="I96" i="46" s="1"/>
  <c r="T96" i="46" s="1"/>
  <c r="D61" i="4"/>
  <c r="G85" i="46"/>
  <c r="H216" i="1"/>
  <c r="I62" i="24"/>
  <c r="I71" i="24" s="1"/>
  <c r="I88" i="3"/>
  <c r="E252" i="1"/>
  <c r="H112" i="3"/>
  <c r="D62" i="4"/>
  <c r="H90" i="47"/>
  <c r="H99" i="47" s="1"/>
  <c r="I82" i="46"/>
  <c r="I94" i="46" s="1"/>
  <c r="T94" i="46" s="1"/>
  <c r="J188" i="1"/>
  <c r="H261" i="1"/>
  <c r="H114" i="3"/>
  <c r="I93" i="3"/>
  <c r="I92" i="3"/>
  <c r="I63" i="24"/>
  <c r="I72" i="24" s="1"/>
  <c r="H88" i="24"/>
  <c r="H97" i="24" s="1"/>
  <c r="E50" i="4"/>
  <c r="I90" i="3"/>
  <c r="I64" i="47"/>
  <c r="I73" i="47" s="1"/>
  <c r="H86" i="24"/>
  <c r="H95" i="24" s="1"/>
  <c r="I89" i="3"/>
  <c r="H87" i="24"/>
  <c r="H96" i="24" s="1"/>
  <c r="E51" i="4"/>
  <c r="I65" i="47"/>
  <c r="I74" i="47" s="1"/>
  <c r="I64" i="24"/>
  <c r="I73" i="24" s="1"/>
  <c r="H262" i="1"/>
  <c r="E49" i="4"/>
  <c r="D79" i="47"/>
  <c r="H97" i="46"/>
  <c r="K98" i="46"/>
  <c r="K100" i="46"/>
  <c r="K112" i="46" s="1"/>
  <c r="K99" i="46"/>
  <c r="K111" i="46" s="1"/>
  <c r="F104" i="46"/>
  <c r="F103" i="46"/>
  <c r="F102" i="46"/>
  <c r="M104" i="46"/>
  <c r="M103" i="46"/>
  <c r="M102" i="46"/>
  <c r="L107" i="46"/>
  <c r="L106" i="46"/>
  <c r="L108" i="46"/>
  <c r="M88" i="46"/>
  <c r="M87" i="46"/>
  <c r="M86" i="46"/>
  <c r="J92" i="46"/>
  <c r="J91" i="46"/>
  <c r="J90" i="46"/>
  <c r="G97" i="46"/>
  <c r="K53" i="47"/>
  <c r="K109" i="46"/>
  <c r="L121" i="46"/>
  <c r="D117" i="46"/>
  <c r="L105" i="46"/>
  <c r="J110" i="46"/>
  <c r="J113" i="46" s="1"/>
  <c r="AB111" i="46" s="1"/>
  <c r="J101" i="46"/>
  <c r="L89" i="46"/>
  <c r="E97" i="46"/>
  <c r="I93" i="46"/>
  <c r="K69" i="46"/>
  <c r="I90" i="47"/>
  <c r="F80" i="47"/>
  <c r="F81" i="47"/>
  <c r="L51" i="47"/>
  <c r="L52" i="47"/>
  <c r="M80" i="47"/>
  <c r="M81" i="47"/>
  <c r="M242" i="1"/>
  <c r="L83" i="47"/>
  <c r="L84" i="47"/>
  <c r="F94" i="47"/>
  <c r="F93" i="47"/>
  <c r="M93" i="47"/>
  <c r="M94" i="47"/>
  <c r="M98" i="47"/>
  <c r="F98" i="47" s="1"/>
  <c r="M95" i="47"/>
  <c r="F95" i="47" s="1"/>
  <c r="M67" i="47"/>
  <c r="M68" i="47"/>
  <c r="J79" i="47"/>
  <c r="J71" i="47"/>
  <c r="J70" i="47"/>
  <c r="K206" i="1"/>
  <c r="J208" i="1"/>
  <c r="D92" i="47"/>
  <c r="K77" i="47"/>
  <c r="K86" i="47" s="1"/>
  <c r="K78" i="47"/>
  <c r="K87" i="47" s="1"/>
  <c r="L224" i="1"/>
  <c r="K104" i="3"/>
  <c r="K106" i="3"/>
  <c r="K226" i="1"/>
  <c r="K102" i="3"/>
  <c r="K101" i="3"/>
  <c r="K105" i="3"/>
  <c r="K103" i="3"/>
  <c r="M108" i="3"/>
  <c r="M111" i="3"/>
  <c r="M107" i="3"/>
  <c r="M109" i="3"/>
  <c r="M235" i="1"/>
  <c r="N233" i="1"/>
  <c r="M110" i="3"/>
  <c r="N197" i="1"/>
  <c r="M98" i="3"/>
  <c r="M100" i="3"/>
  <c r="M199" i="1"/>
  <c r="M97" i="3"/>
  <c r="M96" i="3"/>
  <c r="M95" i="3"/>
  <c r="M99" i="3"/>
  <c r="M94" i="3"/>
  <c r="M118" i="3"/>
  <c r="M122" i="3"/>
  <c r="M117" i="3"/>
  <c r="M121" i="3"/>
  <c r="M116" i="3"/>
  <c r="M120" i="3"/>
  <c r="M119" i="3"/>
  <c r="F119" i="3"/>
  <c r="F118" i="3"/>
  <c r="F122" i="3"/>
  <c r="F120" i="3"/>
  <c r="F117" i="3"/>
  <c r="F121" i="3"/>
  <c r="F116" i="3"/>
  <c r="I115" i="3"/>
  <c r="I86" i="24"/>
  <c r="I88" i="24"/>
  <c r="M152" i="1"/>
  <c r="L75" i="3"/>
  <c r="L73" i="3"/>
  <c r="L74" i="3"/>
  <c r="L71" i="3"/>
  <c r="L72" i="3"/>
  <c r="L154" i="1"/>
  <c r="M95" i="24"/>
  <c r="M97" i="24"/>
  <c r="N269" i="1"/>
  <c r="M123" i="3"/>
  <c r="M271" i="1"/>
  <c r="G234" i="1"/>
  <c r="F77" i="24"/>
  <c r="F79" i="24"/>
  <c r="F109" i="3"/>
  <c r="F108" i="3"/>
  <c r="F78" i="24"/>
  <c r="F107" i="3"/>
  <c r="F110" i="3"/>
  <c r="F111" i="3"/>
  <c r="G270" i="1"/>
  <c r="F90" i="24"/>
  <c r="F89" i="24"/>
  <c r="F91" i="24"/>
  <c r="F123" i="3"/>
  <c r="F270" i="1"/>
  <c r="F271" i="1"/>
  <c r="F234" i="1"/>
  <c r="F235" i="1"/>
  <c r="Y167" i="2" l="1"/>
  <c r="L120" i="2"/>
  <c r="Y164" i="2"/>
  <c r="Z163" i="2"/>
  <c r="V194" i="2"/>
  <c r="Y163" i="2"/>
  <c r="V167" i="2"/>
  <c r="AB197" i="2"/>
  <c r="AB196" i="2"/>
  <c r="AB192" i="2"/>
  <c r="AB191" i="2"/>
  <c r="AB195" i="2"/>
  <c r="AB194" i="2"/>
  <c r="AB193" i="2"/>
  <c r="M115" i="2"/>
  <c r="M116" i="2"/>
  <c r="M117" i="2"/>
  <c r="M118" i="2"/>
  <c r="M114" i="2"/>
  <c r="M119" i="2"/>
  <c r="N177" i="2"/>
  <c r="N178" i="2"/>
  <c r="N179" i="2"/>
  <c r="N180" i="2"/>
  <c r="N181" i="2"/>
  <c r="N182" i="2"/>
  <c r="M184" i="2"/>
  <c r="M185" i="2"/>
  <c r="M186" i="2"/>
  <c r="M187" i="2"/>
  <c r="M188" i="2"/>
  <c r="M189" i="2"/>
  <c r="K176" i="2"/>
  <c r="V191" i="2"/>
  <c r="W221" i="2"/>
  <c r="W225" i="2"/>
  <c r="V168" i="2"/>
  <c r="W163" i="2"/>
  <c r="L155" i="2"/>
  <c r="L251" i="1"/>
  <c r="L253" i="1" s="1"/>
  <c r="L170" i="2"/>
  <c r="L171" i="2"/>
  <c r="L192" i="2" s="1"/>
  <c r="L172" i="2"/>
  <c r="L173" i="2"/>
  <c r="L194" i="2" s="1"/>
  <c r="L174" i="2"/>
  <c r="L175" i="2"/>
  <c r="L196" i="2" s="1"/>
  <c r="J142" i="2"/>
  <c r="J143" i="2"/>
  <c r="J164" i="2" s="1"/>
  <c r="J144" i="2"/>
  <c r="J165" i="2" s="1"/>
  <c r="J145" i="2"/>
  <c r="J166" i="2" s="1"/>
  <c r="J146" i="2"/>
  <c r="J167" i="2" s="1"/>
  <c r="J147" i="2"/>
  <c r="J168" i="2" s="1"/>
  <c r="K197" i="2"/>
  <c r="AC197" i="2" s="1"/>
  <c r="M183" i="2"/>
  <c r="Y165" i="2"/>
  <c r="L99" i="2"/>
  <c r="L195" i="2"/>
  <c r="L191" i="2"/>
  <c r="L190" i="2"/>
  <c r="F211" i="2"/>
  <c r="W164" i="2"/>
  <c r="W169" i="2"/>
  <c r="N149" i="2"/>
  <c r="N150" i="2"/>
  <c r="N151" i="2"/>
  <c r="N152" i="2"/>
  <c r="N153" i="2"/>
  <c r="N154" i="2"/>
  <c r="K191" i="2"/>
  <c r="AC191" i="2" s="1"/>
  <c r="V195" i="2"/>
  <c r="V192" i="2"/>
  <c r="Y168" i="2"/>
  <c r="N125" i="1"/>
  <c r="M94" i="2"/>
  <c r="M95" i="2"/>
  <c r="M96" i="2"/>
  <c r="M97" i="2"/>
  <c r="M93" i="2"/>
  <c r="M98" i="2"/>
  <c r="W220" i="2"/>
  <c r="V193" i="2"/>
  <c r="Y166" i="2"/>
  <c r="W167" i="2"/>
  <c r="G204" i="2"/>
  <c r="G225" i="2" s="1"/>
  <c r="Y224" i="2" s="1"/>
  <c r="G219" i="2"/>
  <c r="N205" i="2"/>
  <c r="N206" i="2"/>
  <c r="N207" i="2"/>
  <c r="N208" i="2"/>
  <c r="N209" i="2"/>
  <c r="N210" i="2"/>
  <c r="M155" i="2"/>
  <c r="F183" i="2"/>
  <c r="H204" i="2"/>
  <c r="H225" i="2" s="1"/>
  <c r="Z225" i="2" s="1"/>
  <c r="H219" i="2"/>
  <c r="V196" i="2"/>
  <c r="V164" i="2"/>
  <c r="W224" i="2"/>
  <c r="L193" i="2"/>
  <c r="M211" i="2"/>
  <c r="V165" i="2"/>
  <c r="Y223" i="2"/>
  <c r="O289" i="1"/>
  <c r="J215" i="1"/>
  <c r="J217" i="1" s="1"/>
  <c r="O95" i="24"/>
  <c r="N118" i="46"/>
  <c r="N119" i="46"/>
  <c r="N120" i="46"/>
  <c r="M68" i="46"/>
  <c r="M67" i="46"/>
  <c r="M66" i="46"/>
  <c r="T73" i="47"/>
  <c r="T74" i="47"/>
  <c r="W99" i="47"/>
  <c r="G99" i="47"/>
  <c r="G101" i="47" s="1"/>
  <c r="Y100" i="47" s="1"/>
  <c r="W100" i="47"/>
  <c r="W128" i="46"/>
  <c r="W126" i="46"/>
  <c r="AA113" i="46"/>
  <c r="W113" i="46"/>
  <c r="Y113" i="46"/>
  <c r="AB110" i="46"/>
  <c r="AB112" i="46"/>
  <c r="T113" i="46"/>
  <c r="V110" i="46"/>
  <c r="V112" i="46"/>
  <c r="V95" i="46"/>
  <c r="V94" i="46"/>
  <c r="W94" i="46"/>
  <c r="W95" i="46"/>
  <c r="W96" i="46"/>
  <c r="Z94" i="46"/>
  <c r="Z96" i="46"/>
  <c r="Z95" i="46"/>
  <c r="Y94" i="46"/>
  <c r="Y95" i="46"/>
  <c r="Y96" i="46"/>
  <c r="T215" i="1"/>
  <c r="H117" i="46"/>
  <c r="I91" i="47"/>
  <c r="T260" i="1"/>
  <c r="H101" i="47"/>
  <c r="H102" i="47" s="1"/>
  <c r="I112" i="3"/>
  <c r="I262" i="1"/>
  <c r="E62" i="4"/>
  <c r="I114" i="3"/>
  <c r="I113" i="3"/>
  <c r="E61" i="4"/>
  <c r="I87" i="24"/>
  <c r="J260" i="1"/>
  <c r="J114" i="3" s="1"/>
  <c r="J82" i="46"/>
  <c r="J94" i="46" s="1"/>
  <c r="G129" i="46"/>
  <c r="Y127" i="46" s="1"/>
  <c r="G117" i="46"/>
  <c r="J64" i="47"/>
  <c r="J73" i="47" s="1"/>
  <c r="J93" i="3"/>
  <c r="J90" i="3"/>
  <c r="K188" i="1"/>
  <c r="J65" i="47"/>
  <c r="J74" i="47" s="1"/>
  <c r="J92" i="3"/>
  <c r="J89" i="3"/>
  <c r="J84" i="46"/>
  <c r="J96" i="46" s="1"/>
  <c r="I85" i="46"/>
  <c r="J91" i="3"/>
  <c r="J83" i="46"/>
  <c r="J95" i="46" s="1"/>
  <c r="J88" i="3"/>
  <c r="J190" i="1"/>
  <c r="H288" i="1"/>
  <c r="P95" i="24"/>
  <c r="I216" i="1"/>
  <c r="I97" i="46"/>
  <c r="J93" i="46"/>
  <c r="L109" i="46"/>
  <c r="M105" i="46"/>
  <c r="J113" i="3"/>
  <c r="M121" i="46"/>
  <c r="N88" i="46"/>
  <c r="N87" i="46"/>
  <c r="N86" i="46"/>
  <c r="M108" i="46"/>
  <c r="M107" i="46"/>
  <c r="M106" i="46"/>
  <c r="I117" i="46"/>
  <c r="N104" i="46"/>
  <c r="N103" i="46"/>
  <c r="N102" i="46"/>
  <c r="L99" i="46"/>
  <c r="L111" i="46" s="1"/>
  <c r="L98" i="46"/>
  <c r="L100" i="46"/>
  <c r="L112" i="46" s="1"/>
  <c r="K90" i="46"/>
  <c r="K92" i="46"/>
  <c r="K91" i="46"/>
  <c r="K110" i="46"/>
  <c r="K113" i="46" s="1"/>
  <c r="AC110" i="46" s="1"/>
  <c r="K101" i="46"/>
  <c r="L69" i="46"/>
  <c r="M89" i="46"/>
  <c r="F121" i="46"/>
  <c r="F105" i="46"/>
  <c r="M51" i="47"/>
  <c r="M52" i="47"/>
  <c r="L206" i="1"/>
  <c r="K70" i="47"/>
  <c r="K71" i="47"/>
  <c r="K208" i="1"/>
  <c r="N93" i="47"/>
  <c r="N94" i="47"/>
  <c r="N98" i="47"/>
  <c r="G98" i="47" s="1"/>
  <c r="N95" i="47"/>
  <c r="G95" i="47" s="1"/>
  <c r="N68" i="47"/>
  <c r="N67" i="47"/>
  <c r="L53" i="47"/>
  <c r="L59" i="47" s="1"/>
  <c r="N80" i="47"/>
  <c r="N81" i="47"/>
  <c r="L77" i="47"/>
  <c r="L86" i="47" s="1"/>
  <c r="L78" i="47"/>
  <c r="L87" i="47" s="1"/>
  <c r="K79" i="47"/>
  <c r="N242" i="1"/>
  <c r="M84" i="47"/>
  <c r="M83" i="47"/>
  <c r="M224" i="1"/>
  <c r="L102" i="3"/>
  <c r="L105" i="3"/>
  <c r="L226" i="1"/>
  <c r="L101" i="3"/>
  <c r="L106" i="3"/>
  <c r="L104" i="3"/>
  <c r="L103" i="3"/>
  <c r="O233" i="1"/>
  <c r="N107" i="3"/>
  <c r="N109" i="3"/>
  <c r="N108" i="3"/>
  <c r="N235" i="1"/>
  <c r="N110" i="3"/>
  <c r="N111" i="3"/>
  <c r="O197" i="1"/>
  <c r="N95" i="3"/>
  <c r="N94" i="3"/>
  <c r="N199" i="1"/>
  <c r="N98" i="3"/>
  <c r="N97" i="3"/>
  <c r="N96" i="3"/>
  <c r="N99" i="3"/>
  <c r="N100" i="3"/>
  <c r="N119" i="3"/>
  <c r="N118" i="3"/>
  <c r="N122" i="3"/>
  <c r="N116" i="3"/>
  <c r="N117" i="3"/>
  <c r="N121" i="3"/>
  <c r="N120" i="3"/>
  <c r="N152" i="1"/>
  <c r="M73" i="3"/>
  <c r="M71" i="3"/>
  <c r="M154" i="1"/>
  <c r="M72" i="3"/>
  <c r="M74" i="3"/>
  <c r="M75" i="3"/>
  <c r="P96" i="24"/>
  <c r="P97" i="24"/>
  <c r="O96" i="24"/>
  <c r="O97" i="24"/>
  <c r="O269" i="1"/>
  <c r="N271" i="1"/>
  <c r="N123" i="3"/>
  <c r="Z223" i="2" l="1"/>
  <c r="M120" i="2"/>
  <c r="M99" i="2"/>
  <c r="Z219" i="2"/>
  <c r="O206" i="2"/>
  <c r="O207" i="2"/>
  <c r="O208" i="2"/>
  <c r="O209" i="2"/>
  <c r="O205" i="2"/>
  <c r="O210" i="2"/>
  <c r="N184" i="2"/>
  <c r="N185" i="2"/>
  <c r="N186" i="2"/>
  <c r="N187" i="2"/>
  <c r="N188" i="2"/>
  <c r="N189" i="2"/>
  <c r="K143" i="2"/>
  <c r="K164" i="2" s="1"/>
  <c r="K144" i="2"/>
  <c r="K165" i="2" s="1"/>
  <c r="K145" i="2"/>
  <c r="K166" i="2" s="1"/>
  <c r="K146" i="2"/>
  <c r="K167" i="2" s="1"/>
  <c r="K142" i="2"/>
  <c r="K147" i="2"/>
  <c r="K168" i="2" s="1"/>
  <c r="O125" i="1"/>
  <c r="N93" i="2"/>
  <c r="N94" i="2"/>
  <c r="N95" i="2"/>
  <c r="N96" i="2"/>
  <c r="N97" i="2"/>
  <c r="N98" i="2"/>
  <c r="Z224" i="2"/>
  <c r="M190" i="2"/>
  <c r="O178" i="2"/>
  <c r="O179" i="2"/>
  <c r="O180" i="2"/>
  <c r="O181" i="2"/>
  <c r="O177" i="2"/>
  <c r="O183" i="2" s="1"/>
  <c r="O182" i="2"/>
  <c r="M251" i="1"/>
  <c r="M253" i="1" s="1"/>
  <c r="M170" i="2"/>
  <c r="M171" i="2"/>
  <c r="M192" i="2" s="1"/>
  <c r="M172" i="2"/>
  <c r="M173" i="2"/>
  <c r="M194" i="2" s="1"/>
  <c r="M174" i="2"/>
  <c r="M195" i="2" s="1"/>
  <c r="M175" i="2"/>
  <c r="N211" i="2"/>
  <c r="L176" i="2"/>
  <c r="L197" i="2" s="1"/>
  <c r="AC194" i="2"/>
  <c r="AC192" i="2"/>
  <c r="N115" i="2"/>
  <c r="N116" i="2"/>
  <c r="N117" i="2"/>
  <c r="N118" i="2"/>
  <c r="N114" i="2"/>
  <c r="N119" i="2"/>
  <c r="O150" i="2"/>
  <c r="O151" i="2"/>
  <c r="O152" i="2"/>
  <c r="O153" i="2"/>
  <c r="O149" i="2"/>
  <c r="O154" i="2"/>
  <c r="Y219" i="2"/>
  <c r="N155" i="2"/>
  <c r="AC195" i="2"/>
  <c r="M193" i="2"/>
  <c r="N183" i="2"/>
  <c r="AC193" i="2"/>
  <c r="J199" i="2"/>
  <c r="J200" i="2"/>
  <c r="J201" i="2"/>
  <c r="J202" i="2"/>
  <c r="J198" i="2"/>
  <c r="J203" i="2"/>
  <c r="Y220" i="2"/>
  <c r="Y225" i="2"/>
  <c r="Z220" i="2"/>
  <c r="Y221" i="2"/>
  <c r="Z221" i="2"/>
  <c r="J148" i="2"/>
  <c r="J169" i="2" s="1"/>
  <c r="AB169" i="2" s="1"/>
  <c r="J163" i="2"/>
  <c r="Y222" i="2"/>
  <c r="Z222" i="2"/>
  <c r="M196" i="2"/>
  <c r="AC196" i="2"/>
  <c r="J91" i="47"/>
  <c r="K260" i="1"/>
  <c r="K115" i="46" s="1"/>
  <c r="J115" i="3"/>
  <c r="K84" i="46"/>
  <c r="K96" i="46" s="1"/>
  <c r="K215" i="1"/>
  <c r="K217" i="1" s="1"/>
  <c r="P289" i="1"/>
  <c r="K65" i="47"/>
  <c r="K74" i="47" s="1"/>
  <c r="J112" i="3"/>
  <c r="J90" i="47"/>
  <c r="K89" i="3"/>
  <c r="L188" i="1"/>
  <c r="K90" i="3"/>
  <c r="K93" i="3"/>
  <c r="K82" i="46"/>
  <c r="K94" i="46" s="1"/>
  <c r="K190" i="1"/>
  <c r="K92" i="3"/>
  <c r="K64" i="47"/>
  <c r="K73" i="47" s="1"/>
  <c r="K88" i="3"/>
  <c r="K91" i="3"/>
  <c r="K83" i="46"/>
  <c r="K95" i="46" s="1"/>
  <c r="O118" i="46"/>
  <c r="O119" i="46"/>
  <c r="O120" i="46"/>
  <c r="N68" i="46"/>
  <c r="N67" i="46"/>
  <c r="N66" i="46"/>
  <c r="J114" i="46"/>
  <c r="J115" i="46"/>
  <c r="J116" i="46"/>
  <c r="Z99" i="47"/>
  <c r="G102" i="47"/>
  <c r="Y102" i="47" s="1"/>
  <c r="Y99" i="47"/>
  <c r="Y101" i="47" s="1"/>
  <c r="Z100" i="47"/>
  <c r="W101" i="47"/>
  <c r="W129" i="46"/>
  <c r="Y126" i="46"/>
  <c r="Y128" i="46"/>
  <c r="H129" i="46"/>
  <c r="Z126" i="46" s="1"/>
  <c r="AB113" i="46"/>
  <c r="V113" i="46"/>
  <c r="AC112" i="46"/>
  <c r="AC111" i="46"/>
  <c r="J85" i="46"/>
  <c r="Z97" i="46"/>
  <c r="V97" i="46"/>
  <c r="Y97" i="46"/>
  <c r="AA94" i="46"/>
  <c r="AA96" i="46"/>
  <c r="AA95" i="46"/>
  <c r="T97" i="46"/>
  <c r="W97" i="46"/>
  <c r="J262" i="1"/>
  <c r="J216" i="1"/>
  <c r="M53" i="47"/>
  <c r="N108" i="46"/>
  <c r="N107" i="46"/>
  <c r="N106" i="46"/>
  <c r="O86" i="46"/>
  <c r="O88" i="46"/>
  <c r="O87" i="46"/>
  <c r="O102" i="46"/>
  <c r="O104" i="46"/>
  <c r="O103" i="46"/>
  <c r="M100" i="46"/>
  <c r="M112" i="46" s="1"/>
  <c r="M99" i="46"/>
  <c r="M111" i="46" s="1"/>
  <c r="M98" i="46"/>
  <c r="L91" i="46"/>
  <c r="L90" i="46"/>
  <c r="L92" i="46"/>
  <c r="N121" i="46"/>
  <c r="L110" i="46"/>
  <c r="L113" i="46" s="1"/>
  <c r="AD110" i="46" s="1"/>
  <c r="L101" i="46"/>
  <c r="N89" i="46"/>
  <c r="M69" i="46"/>
  <c r="N105" i="46"/>
  <c r="M109" i="46"/>
  <c r="K93" i="46"/>
  <c r="J97" i="46"/>
  <c r="O67" i="47"/>
  <c r="O68" i="47"/>
  <c r="N51" i="47"/>
  <c r="N52" i="47"/>
  <c r="O81" i="47"/>
  <c r="O80" i="47"/>
  <c r="L79" i="47"/>
  <c r="M77" i="47"/>
  <c r="M86" i="47" s="1"/>
  <c r="M78" i="47"/>
  <c r="M87" i="47" s="1"/>
  <c r="O242" i="1"/>
  <c r="N83" i="47"/>
  <c r="N84" i="47"/>
  <c r="K90" i="47"/>
  <c r="K112" i="3"/>
  <c r="M206" i="1"/>
  <c r="L70" i="47"/>
  <c r="L71" i="47"/>
  <c r="L208" i="1"/>
  <c r="O93" i="47"/>
  <c r="O94" i="47"/>
  <c r="O98" i="47"/>
  <c r="H98" i="47" s="1"/>
  <c r="O95" i="47"/>
  <c r="H95" i="47" s="1"/>
  <c r="P197" i="1"/>
  <c r="O96" i="3"/>
  <c r="O95" i="3"/>
  <c r="O100" i="3"/>
  <c r="O94" i="3"/>
  <c r="O97" i="3"/>
  <c r="O98" i="3"/>
  <c r="O99" i="3"/>
  <c r="O199" i="1"/>
  <c r="P233" i="1"/>
  <c r="O235" i="1"/>
  <c r="O109" i="3"/>
  <c r="O107" i="3"/>
  <c r="O110" i="3"/>
  <c r="O108" i="3"/>
  <c r="O111" i="3"/>
  <c r="N224" i="1"/>
  <c r="M226" i="1"/>
  <c r="M104" i="3"/>
  <c r="M101" i="3"/>
  <c r="M103" i="3"/>
  <c r="M105" i="3"/>
  <c r="M102" i="3"/>
  <c r="M106" i="3"/>
  <c r="O116" i="3"/>
  <c r="O120" i="3"/>
  <c r="O117" i="3"/>
  <c r="O119" i="3"/>
  <c r="O121" i="3"/>
  <c r="O118" i="3"/>
  <c r="O122" i="3"/>
  <c r="O152" i="1"/>
  <c r="N73" i="3"/>
  <c r="N154" i="1"/>
  <c r="N72" i="3"/>
  <c r="N75" i="3"/>
  <c r="N71" i="3"/>
  <c r="N74" i="3"/>
  <c r="P269" i="1"/>
  <c r="O123" i="3"/>
  <c r="O271" i="1"/>
  <c r="F151" i="1"/>
  <c r="F152" i="1" s="1"/>
  <c r="F148" i="1"/>
  <c r="F278" i="1"/>
  <c r="F241" i="1"/>
  <c r="F242" i="1" s="1"/>
  <c r="F196" i="1"/>
  <c r="F197" i="1" s="1"/>
  <c r="F169" i="1"/>
  <c r="F170" i="1" s="1"/>
  <c r="F79" i="1"/>
  <c r="F80" i="1" s="1"/>
  <c r="K262" i="1" l="1"/>
  <c r="L260" i="1"/>
  <c r="AB167" i="2"/>
  <c r="K113" i="3"/>
  <c r="K114" i="3"/>
  <c r="K114" i="46"/>
  <c r="N120" i="2"/>
  <c r="K115" i="3"/>
  <c r="K91" i="47"/>
  <c r="AB163" i="2"/>
  <c r="O211" i="2"/>
  <c r="AD197" i="2"/>
  <c r="AD196" i="2"/>
  <c r="AD194" i="2"/>
  <c r="AD195" i="2"/>
  <c r="AD192" i="2"/>
  <c r="AD191" i="2"/>
  <c r="AD193" i="2"/>
  <c r="F128" i="2"/>
  <c r="F129" i="2"/>
  <c r="F130" i="2"/>
  <c r="F131" i="2"/>
  <c r="F132" i="2"/>
  <c r="F133" i="2"/>
  <c r="F149" i="2"/>
  <c r="F150" i="2"/>
  <c r="F151" i="2"/>
  <c r="F152" i="2"/>
  <c r="F153" i="2"/>
  <c r="F154" i="2"/>
  <c r="F115" i="2"/>
  <c r="F116" i="2"/>
  <c r="F117" i="2"/>
  <c r="F118" i="2"/>
  <c r="F114" i="2"/>
  <c r="F119" i="2"/>
  <c r="P177" i="2"/>
  <c r="P178" i="2"/>
  <c r="P179" i="2"/>
  <c r="P180" i="2"/>
  <c r="P181" i="2"/>
  <c r="P182" i="2"/>
  <c r="O185" i="2"/>
  <c r="O186" i="2"/>
  <c r="O187" i="2"/>
  <c r="O188" i="2"/>
  <c r="O184" i="2"/>
  <c r="O189" i="2"/>
  <c r="K116" i="46"/>
  <c r="K199" i="2"/>
  <c r="K200" i="2"/>
  <c r="K201" i="2"/>
  <c r="K202" i="2"/>
  <c r="K198" i="2"/>
  <c r="K203" i="2"/>
  <c r="AB168" i="2"/>
  <c r="F184" i="2"/>
  <c r="F185" i="2"/>
  <c r="F186" i="2"/>
  <c r="F187" i="2"/>
  <c r="F188" i="2"/>
  <c r="F189" i="2"/>
  <c r="N251" i="1"/>
  <c r="N253" i="1" s="1"/>
  <c r="N170" i="2"/>
  <c r="N191" i="2" s="1"/>
  <c r="N171" i="2"/>
  <c r="N172" i="2"/>
  <c r="N173" i="2"/>
  <c r="N194" i="2" s="1"/>
  <c r="N174" i="2"/>
  <c r="N175" i="2"/>
  <c r="P149" i="2"/>
  <c r="P150" i="2"/>
  <c r="P151" i="2"/>
  <c r="P152" i="2"/>
  <c r="P153" i="2"/>
  <c r="P154" i="2"/>
  <c r="L199" i="2"/>
  <c r="L200" i="2"/>
  <c r="L201" i="2"/>
  <c r="L202" i="2"/>
  <c r="L198" i="2"/>
  <c r="L203" i="2"/>
  <c r="AB166" i="2"/>
  <c r="N99" i="2"/>
  <c r="K148" i="2"/>
  <c r="K169" i="2" s="1"/>
  <c r="AC169" i="2" s="1"/>
  <c r="K163" i="2"/>
  <c r="N193" i="2"/>
  <c r="O115" i="2"/>
  <c r="O116" i="2"/>
  <c r="O117" i="2"/>
  <c r="O118" i="2"/>
  <c r="O114" i="2"/>
  <c r="O119" i="2"/>
  <c r="J204" i="2"/>
  <c r="M176" i="2"/>
  <c r="M197" i="2"/>
  <c r="AE197" i="2" s="1"/>
  <c r="P125" i="1"/>
  <c r="O93" i="2"/>
  <c r="O94" i="2"/>
  <c r="O95" i="2"/>
  <c r="O96" i="2"/>
  <c r="O97" i="2"/>
  <c r="O98" i="2"/>
  <c r="AC167" i="2"/>
  <c r="N196" i="2"/>
  <c r="N192" i="2"/>
  <c r="F212" i="2"/>
  <c r="F213" i="2"/>
  <c r="F214" i="2"/>
  <c r="F215" i="2"/>
  <c r="F216" i="2"/>
  <c r="F217" i="2"/>
  <c r="P205" i="2"/>
  <c r="P206" i="2"/>
  <c r="P207" i="2"/>
  <c r="P208" i="2"/>
  <c r="P209" i="2"/>
  <c r="P210" i="2"/>
  <c r="L84" i="46"/>
  <c r="L142" i="2"/>
  <c r="L143" i="2"/>
  <c r="L164" i="2" s="1"/>
  <c r="L144" i="2"/>
  <c r="L165" i="2" s="1"/>
  <c r="L145" i="2"/>
  <c r="L166" i="2" s="1"/>
  <c r="L146" i="2"/>
  <c r="L167" i="2" s="1"/>
  <c r="L147" i="2"/>
  <c r="L168" i="2" s="1"/>
  <c r="AB164" i="2"/>
  <c r="O155" i="2"/>
  <c r="AB165" i="2"/>
  <c r="M191" i="2"/>
  <c r="N195" i="2"/>
  <c r="N190" i="2"/>
  <c r="F58" i="2"/>
  <c r="F59" i="2"/>
  <c r="F60" i="2"/>
  <c r="F61" i="2"/>
  <c r="F62" i="2"/>
  <c r="F63" i="2"/>
  <c r="L92" i="3"/>
  <c r="L64" i="47"/>
  <c r="L73" i="47" s="1"/>
  <c r="L65" i="47"/>
  <c r="L74" i="47" s="1"/>
  <c r="L215" i="1"/>
  <c r="L217" i="1" s="1"/>
  <c r="Q289" i="1"/>
  <c r="L91" i="3"/>
  <c r="L83" i="46"/>
  <c r="L95" i="46" s="1"/>
  <c r="L190" i="1"/>
  <c r="M188" i="1"/>
  <c r="L88" i="3"/>
  <c r="L93" i="3"/>
  <c r="L82" i="46"/>
  <c r="L89" i="3"/>
  <c r="L90" i="3"/>
  <c r="L96" i="46"/>
  <c r="K85" i="46"/>
  <c r="K216" i="1"/>
  <c r="J117" i="46"/>
  <c r="P118" i="46"/>
  <c r="P119" i="46"/>
  <c r="P120" i="46"/>
  <c r="F36" i="46"/>
  <c r="F35" i="46"/>
  <c r="F34" i="46"/>
  <c r="F122" i="46"/>
  <c r="F123" i="46"/>
  <c r="F124" i="46"/>
  <c r="F68" i="46"/>
  <c r="F67" i="46"/>
  <c r="F66" i="46"/>
  <c r="O66" i="46"/>
  <c r="O68" i="46"/>
  <c r="O67" i="46"/>
  <c r="L114" i="46"/>
  <c r="L115" i="46"/>
  <c r="L116" i="46"/>
  <c r="Z101" i="47"/>
  <c r="Y129" i="46"/>
  <c r="Z127" i="46"/>
  <c r="Z128" i="46"/>
  <c r="AC113" i="46"/>
  <c r="AD111" i="46"/>
  <c r="AD112" i="46"/>
  <c r="AA97" i="46"/>
  <c r="AB95" i="46"/>
  <c r="AB94" i="46"/>
  <c r="AB96" i="46"/>
  <c r="F74" i="46"/>
  <c r="F76" i="46"/>
  <c r="F75" i="46"/>
  <c r="M92" i="46"/>
  <c r="M91" i="46"/>
  <c r="M90" i="46"/>
  <c r="P87" i="46"/>
  <c r="P86" i="46"/>
  <c r="P88" i="46"/>
  <c r="O106" i="46"/>
  <c r="O108" i="46"/>
  <c r="O107" i="46"/>
  <c r="F88" i="46"/>
  <c r="F87" i="46"/>
  <c r="F86" i="46"/>
  <c r="F108" i="46"/>
  <c r="F107" i="46"/>
  <c r="F106" i="46"/>
  <c r="N100" i="46"/>
  <c r="N112" i="46" s="1"/>
  <c r="N99" i="46"/>
  <c r="N111" i="46" s="1"/>
  <c r="N98" i="46"/>
  <c r="P103" i="46"/>
  <c r="P102" i="46"/>
  <c r="P104" i="46"/>
  <c r="M110" i="46"/>
  <c r="M113" i="46" s="1"/>
  <c r="AE110" i="46" s="1"/>
  <c r="M101" i="46"/>
  <c r="O121" i="46"/>
  <c r="N109" i="46"/>
  <c r="N69" i="46"/>
  <c r="L93" i="46"/>
  <c r="O105" i="46"/>
  <c r="K97" i="46"/>
  <c r="K117" i="46"/>
  <c r="O89" i="46"/>
  <c r="F68" i="47"/>
  <c r="F67" i="47"/>
  <c r="F83" i="47"/>
  <c r="F84" i="47"/>
  <c r="F27" i="47"/>
  <c r="F26" i="47"/>
  <c r="F97" i="47"/>
  <c r="F96" i="47"/>
  <c r="N53" i="47"/>
  <c r="F52" i="24"/>
  <c r="F51" i="47"/>
  <c r="F52" i="47"/>
  <c r="P67" i="47"/>
  <c r="P68" i="47"/>
  <c r="F58" i="47"/>
  <c r="F57" i="47"/>
  <c r="O51" i="47"/>
  <c r="O52" i="47"/>
  <c r="N78" i="47"/>
  <c r="N87" i="47" s="1"/>
  <c r="N77" i="47"/>
  <c r="N86" i="47" s="1"/>
  <c r="P80" i="47"/>
  <c r="P81" i="47"/>
  <c r="M260" i="1"/>
  <c r="L90" i="47"/>
  <c r="L91" i="47"/>
  <c r="M79" i="47"/>
  <c r="N206" i="1"/>
  <c r="M71" i="47"/>
  <c r="M70" i="47"/>
  <c r="M208" i="1"/>
  <c r="P242" i="1"/>
  <c r="O83" i="47"/>
  <c r="O84" i="47"/>
  <c r="P93" i="47"/>
  <c r="P94" i="47"/>
  <c r="P98" i="47"/>
  <c r="I98" i="47" s="1"/>
  <c r="P95" i="47"/>
  <c r="I95" i="47" s="1"/>
  <c r="O224" i="1"/>
  <c r="N101" i="3"/>
  <c r="N102" i="3"/>
  <c r="N226" i="1"/>
  <c r="N104" i="3"/>
  <c r="N105" i="3"/>
  <c r="N103" i="3"/>
  <c r="N106" i="3"/>
  <c r="Q233" i="1"/>
  <c r="P111" i="3"/>
  <c r="P110" i="3"/>
  <c r="P109" i="3"/>
  <c r="P235" i="1"/>
  <c r="P107" i="3"/>
  <c r="P108" i="3"/>
  <c r="Q197" i="1"/>
  <c r="P94" i="3"/>
  <c r="P199" i="1"/>
  <c r="P96" i="3"/>
  <c r="P99" i="3"/>
  <c r="P98" i="3"/>
  <c r="P100" i="3"/>
  <c r="P95" i="3"/>
  <c r="P97" i="3"/>
  <c r="P117" i="3"/>
  <c r="P121" i="3"/>
  <c r="P116" i="3"/>
  <c r="P120" i="3"/>
  <c r="P119" i="3"/>
  <c r="P118" i="3"/>
  <c r="P122" i="3"/>
  <c r="P152" i="1"/>
  <c r="O71" i="3"/>
  <c r="O73" i="3"/>
  <c r="O72" i="3"/>
  <c r="O154" i="1"/>
  <c r="O75" i="3"/>
  <c r="O74" i="3"/>
  <c r="Q269" i="1"/>
  <c r="P271" i="1"/>
  <c r="P123" i="3"/>
  <c r="F28" i="24"/>
  <c r="F26" i="24"/>
  <c r="F27" i="24"/>
  <c r="G279" i="1"/>
  <c r="F92" i="24"/>
  <c r="F94" i="24"/>
  <c r="F93" i="24"/>
  <c r="G198" i="1"/>
  <c r="F95" i="3"/>
  <c r="F97" i="3"/>
  <c r="F96" i="3"/>
  <c r="F98" i="3"/>
  <c r="F94" i="3"/>
  <c r="F66" i="24"/>
  <c r="F65" i="24"/>
  <c r="F67" i="24"/>
  <c r="F99" i="3"/>
  <c r="F100" i="3"/>
  <c r="G243" i="1"/>
  <c r="F81" i="24"/>
  <c r="F82" i="24"/>
  <c r="F80" i="24"/>
  <c r="F72" i="3"/>
  <c r="F75" i="3"/>
  <c r="F74" i="3"/>
  <c r="F71" i="3"/>
  <c r="F73" i="3"/>
  <c r="F51" i="24"/>
  <c r="F50" i="24"/>
  <c r="G171" i="1"/>
  <c r="F56" i="24"/>
  <c r="F57" i="24"/>
  <c r="F58" i="24"/>
  <c r="F154" i="1"/>
  <c r="G153" i="1"/>
  <c r="F82" i="1"/>
  <c r="G81" i="1"/>
  <c r="F153" i="1"/>
  <c r="F280" i="1"/>
  <c r="F279" i="1"/>
  <c r="F243" i="1"/>
  <c r="F244" i="1"/>
  <c r="F199" i="1"/>
  <c r="F198" i="1"/>
  <c r="F171" i="1"/>
  <c r="F172" i="1"/>
  <c r="F81" i="1"/>
  <c r="AC166" i="2" l="1"/>
  <c r="F120" i="2"/>
  <c r="AE191" i="2"/>
  <c r="AE192" i="2"/>
  <c r="AC164" i="2"/>
  <c r="AC163" i="2"/>
  <c r="Q205" i="2"/>
  <c r="Q206" i="2"/>
  <c r="Q207" i="2"/>
  <c r="Q208" i="2"/>
  <c r="Q209" i="2"/>
  <c r="Q210" i="2"/>
  <c r="N188" i="1"/>
  <c r="M142" i="2"/>
  <c r="M143" i="2"/>
  <c r="M164" i="2" s="1"/>
  <c r="M144" i="2"/>
  <c r="M165" i="2" s="1"/>
  <c r="M145" i="2"/>
  <c r="M166" i="2" s="1"/>
  <c r="M146" i="2"/>
  <c r="M167" i="2" s="1"/>
  <c r="M147" i="2"/>
  <c r="M168" i="2" s="1"/>
  <c r="F218" i="2"/>
  <c r="L204" i="2"/>
  <c r="N176" i="2"/>
  <c r="K204" i="2"/>
  <c r="P184" i="2"/>
  <c r="P185" i="2"/>
  <c r="P186" i="2"/>
  <c r="P187" i="2"/>
  <c r="P188" i="2"/>
  <c r="P189" i="2"/>
  <c r="M199" i="2"/>
  <c r="M200" i="2"/>
  <c r="M201" i="2"/>
  <c r="M202" i="2"/>
  <c r="M198" i="2"/>
  <c r="M203" i="2"/>
  <c r="O99" i="2"/>
  <c r="AC165" i="2"/>
  <c r="P183" i="2"/>
  <c r="F155" i="2"/>
  <c r="Q177" i="2"/>
  <c r="Q178" i="2"/>
  <c r="Q179" i="2"/>
  <c r="Q180" i="2"/>
  <c r="Q181" i="2"/>
  <c r="Q182" i="2"/>
  <c r="O251" i="1"/>
  <c r="O253" i="1" s="1"/>
  <c r="O171" i="2"/>
  <c r="O172" i="2"/>
  <c r="O193" i="2" s="1"/>
  <c r="O173" i="2"/>
  <c r="O194" i="2" s="1"/>
  <c r="O174" i="2"/>
  <c r="O195" i="2" s="1"/>
  <c r="O170" i="2"/>
  <c r="O175" i="2"/>
  <c r="O196" i="2" s="1"/>
  <c r="P211" i="2"/>
  <c r="Q125" i="1"/>
  <c r="P93" i="2"/>
  <c r="P94" i="2"/>
  <c r="P95" i="2"/>
  <c r="P96" i="2"/>
  <c r="P97" i="2"/>
  <c r="P98" i="2"/>
  <c r="O120" i="2"/>
  <c r="AE193" i="2"/>
  <c r="P155" i="2"/>
  <c r="AC168" i="2"/>
  <c r="AE196" i="2"/>
  <c r="P115" i="2"/>
  <c r="P116" i="2"/>
  <c r="P117" i="2"/>
  <c r="P118" i="2"/>
  <c r="P114" i="2"/>
  <c r="P120" i="2" s="1"/>
  <c r="P119" i="2"/>
  <c r="Q149" i="2"/>
  <c r="Q150" i="2"/>
  <c r="Q151" i="2"/>
  <c r="Q152" i="2"/>
  <c r="Q153" i="2"/>
  <c r="Q154" i="2"/>
  <c r="N197" i="2"/>
  <c r="AF197" i="2" s="1"/>
  <c r="L148" i="2"/>
  <c r="L169" i="2" s="1"/>
  <c r="AD169" i="2" s="1"/>
  <c r="L163" i="2"/>
  <c r="F190" i="2"/>
  <c r="AE194" i="2"/>
  <c r="O191" i="2"/>
  <c r="O190" i="2"/>
  <c r="O192" i="2"/>
  <c r="F134" i="2"/>
  <c r="AE195" i="2"/>
  <c r="F64" i="2"/>
  <c r="L216" i="1"/>
  <c r="N215" i="1"/>
  <c r="N217" i="1" s="1"/>
  <c r="M82" i="46"/>
  <c r="M90" i="3"/>
  <c r="R289" i="1"/>
  <c r="S289" i="1"/>
  <c r="M84" i="46"/>
  <c r="M96" i="46" s="1"/>
  <c r="M215" i="1"/>
  <c r="M217" i="1" s="1"/>
  <c r="M91" i="3"/>
  <c r="M88" i="3"/>
  <c r="M92" i="3"/>
  <c r="M64" i="47"/>
  <c r="M73" i="47" s="1"/>
  <c r="M83" i="46"/>
  <c r="M95" i="46" s="1"/>
  <c r="M89" i="3"/>
  <c r="M93" i="3"/>
  <c r="M190" i="1"/>
  <c r="M65" i="47"/>
  <c r="M74" i="47" s="1"/>
  <c r="L85" i="46"/>
  <c r="L94" i="46"/>
  <c r="L97" i="46" s="1"/>
  <c r="M94" i="46"/>
  <c r="M115" i="46"/>
  <c r="M114" i="46"/>
  <c r="M116" i="46"/>
  <c r="Q118" i="46"/>
  <c r="Q119" i="46"/>
  <c r="Q120" i="46"/>
  <c r="P67" i="46"/>
  <c r="P66" i="46"/>
  <c r="P68" i="46"/>
  <c r="Z129" i="46"/>
  <c r="AD113" i="46"/>
  <c r="AE112" i="46"/>
  <c r="AE111" i="46"/>
  <c r="AC94" i="46"/>
  <c r="AC95" i="46"/>
  <c r="AC96" i="46"/>
  <c r="AB97" i="46"/>
  <c r="P107" i="46"/>
  <c r="P106" i="46"/>
  <c r="P108" i="46"/>
  <c r="Q88" i="46"/>
  <c r="Q87" i="46"/>
  <c r="Q86" i="46"/>
  <c r="Q104" i="46"/>
  <c r="Q103" i="46"/>
  <c r="Q102" i="46"/>
  <c r="N92" i="46"/>
  <c r="N91" i="46"/>
  <c r="N90" i="46"/>
  <c r="O98" i="46"/>
  <c r="O100" i="46"/>
  <c r="O112" i="46" s="1"/>
  <c r="O99" i="46"/>
  <c r="O111" i="46" s="1"/>
  <c r="N82" i="46"/>
  <c r="N84" i="46"/>
  <c r="N83" i="46"/>
  <c r="F59" i="47"/>
  <c r="O53" i="47"/>
  <c r="F28" i="47"/>
  <c r="P121" i="46"/>
  <c r="O69" i="46"/>
  <c r="F69" i="46"/>
  <c r="P89" i="46"/>
  <c r="F125" i="46"/>
  <c r="F37" i="46"/>
  <c r="P105" i="46"/>
  <c r="F109" i="46"/>
  <c r="O109" i="46"/>
  <c r="M93" i="46"/>
  <c r="L117" i="46"/>
  <c r="N110" i="46"/>
  <c r="N113" i="46" s="1"/>
  <c r="AF110" i="46" s="1"/>
  <c r="N101" i="46"/>
  <c r="F77" i="46"/>
  <c r="F33" i="46"/>
  <c r="F89" i="46"/>
  <c r="N79" i="47"/>
  <c r="N64" i="47"/>
  <c r="N65" i="47"/>
  <c r="Q67" i="47"/>
  <c r="Q68" i="47"/>
  <c r="Q80" i="47"/>
  <c r="Q81" i="47"/>
  <c r="O206" i="1"/>
  <c r="N71" i="47"/>
  <c r="N70" i="47"/>
  <c r="N208" i="1"/>
  <c r="F53" i="47"/>
  <c r="Q93" i="47"/>
  <c r="Q94" i="47"/>
  <c r="Q98" i="47"/>
  <c r="J98" i="47" s="1"/>
  <c r="Q95" i="47"/>
  <c r="J95" i="47" s="1"/>
  <c r="O77" i="47"/>
  <c r="O86" i="47" s="1"/>
  <c r="O78" i="47"/>
  <c r="O87" i="47" s="1"/>
  <c r="P51" i="47"/>
  <c r="P52" i="47"/>
  <c r="Q242" i="1"/>
  <c r="P83" i="47"/>
  <c r="P84" i="47"/>
  <c r="N260" i="1"/>
  <c r="M90" i="47"/>
  <c r="M91" i="47"/>
  <c r="M92" i="47"/>
  <c r="R197" i="1"/>
  <c r="Q98" i="3"/>
  <c r="Q199" i="1"/>
  <c r="Q96" i="3"/>
  <c r="Q99" i="3"/>
  <c r="Q97" i="3"/>
  <c r="Q95" i="3"/>
  <c r="Q100" i="3"/>
  <c r="Q94" i="3"/>
  <c r="Q107" i="3"/>
  <c r="Q111" i="3"/>
  <c r="Q110" i="3"/>
  <c r="Q235" i="1"/>
  <c r="R233" i="1"/>
  <c r="Q108" i="3"/>
  <c r="Q109" i="3"/>
  <c r="P224" i="1"/>
  <c r="O104" i="3"/>
  <c r="O106" i="3"/>
  <c r="O102" i="3"/>
  <c r="O226" i="1"/>
  <c r="O103" i="3"/>
  <c r="O105" i="3"/>
  <c r="O101" i="3"/>
  <c r="Q118" i="3"/>
  <c r="Q122" i="3"/>
  <c r="Q117" i="3"/>
  <c r="Q121" i="3"/>
  <c r="Q116" i="3"/>
  <c r="Q120" i="3"/>
  <c r="Q119" i="3"/>
  <c r="Q152" i="1"/>
  <c r="P73" i="3"/>
  <c r="P154" i="1"/>
  <c r="P72" i="3"/>
  <c r="P75" i="3"/>
  <c r="P71" i="3"/>
  <c r="P74" i="3"/>
  <c r="O188" i="1"/>
  <c r="N90" i="3"/>
  <c r="N93" i="3"/>
  <c r="N88" i="3"/>
  <c r="N92" i="3"/>
  <c r="N91" i="3"/>
  <c r="N89" i="3"/>
  <c r="N190" i="1"/>
  <c r="R269" i="1"/>
  <c r="Q123" i="3"/>
  <c r="Q271" i="1"/>
  <c r="F274" i="1"/>
  <c r="F238" i="1"/>
  <c r="F166" i="1"/>
  <c r="F76" i="1"/>
  <c r="AD163" i="2" l="1"/>
  <c r="O176" i="2"/>
  <c r="O197" i="2" s="1"/>
  <c r="M204" i="2"/>
  <c r="AD167" i="2"/>
  <c r="R177" i="2"/>
  <c r="R178" i="2"/>
  <c r="R179" i="2"/>
  <c r="R180" i="2"/>
  <c r="R181" i="2"/>
  <c r="R182" i="2"/>
  <c r="Q184" i="2"/>
  <c r="Q185" i="2"/>
  <c r="Q186" i="2"/>
  <c r="Q187" i="2"/>
  <c r="Q188" i="2"/>
  <c r="Q189" i="2"/>
  <c r="Q155" i="2"/>
  <c r="P99" i="2"/>
  <c r="AF195" i="2"/>
  <c r="P190" i="2"/>
  <c r="AD166" i="2"/>
  <c r="N142" i="2"/>
  <c r="N143" i="2"/>
  <c r="N164" i="2" s="1"/>
  <c r="N144" i="2"/>
  <c r="N165" i="2" s="1"/>
  <c r="N145" i="2"/>
  <c r="N166" i="2" s="1"/>
  <c r="N146" i="2"/>
  <c r="N167" i="2" s="1"/>
  <c r="N147" i="2"/>
  <c r="N168" i="2" s="1"/>
  <c r="P251" i="1"/>
  <c r="P253" i="1" s="1"/>
  <c r="P170" i="2"/>
  <c r="P171" i="2"/>
  <c r="P172" i="2"/>
  <c r="P173" i="2"/>
  <c r="P194" i="2" s="1"/>
  <c r="P174" i="2"/>
  <c r="P195" i="2" s="1"/>
  <c r="P175" i="2"/>
  <c r="R149" i="2"/>
  <c r="R150" i="2"/>
  <c r="R151" i="2"/>
  <c r="R152" i="2"/>
  <c r="R153" i="2"/>
  <c r="R154" i="2"/>
  <c r="N199" i="2"/>
  <c r="N200" i="2"/>
  <c r="N201" i="2"/>
  <c r="N202" i="2"/>
  <c r="N198" i="2"/>
  <c r="N203" i="2"/>
  <c r="R125" i="1"/>
  <c r="Q94" i="2"/>
  <c r="Q95" i="2"/>
  <c r="Q96" i="2"/>
  <c r="Q97" i="2"/>
  <c r="Q93" i="2"/>
  <c r="Q98" i="2"/>
  <c r="AD164" i="2"/>
  <c r="AF192" i="2"/>
  <c r="AF191" i="2"/>
  <c r="Q115" i="2"/>
  <c r="Q116" i="2"/>
  <c r="Q117" i="2"/>
  <c r="Q118" i="2"/>
  <c r="Q114" i="2"/>
  <c r="Q120" i="2" s="1"/>
  <c r="Q119" i="2"/>
  <c r="AF196" i="2"/>
  <c r="AD168" i="2"/>
  <c r="P193" i="2"/>
  <c r="Q211" i="2"/>
  <c r="R205" i="2"/>
  <c r="R206" i="2"/>
  <c r="R207" i="2"/>
  <c r="R208" i="2"/>
  <c r="R209" i="2"/>
  <c r="R210" i="2"/>
  <c r="O143" i="2"/>
  <c r="O164" i="2" s="1"/>
  <c r="O144" i="2"/>
  <c r="O165" i="2" s="1"/>
  <c r="O145" i="2"/>
  <c r="O166" i="2" s="1"/>
  <c r="O146" i="2"/>
  <c r="O167" i="2" s="1"/>
  <c r="O142" i="2"/>
  <c r="O147" i="2"/>
  <c r="O168" i="2" s="1"/>
  <c r="AF193" i="2"/>
  <c r="Q183" i="2"/>
  <c r="AD165" i="2"/>
  <c r="P196" i="2"/>
  <c r="P192" i="2"/>
  <c r="M148" i="2"/>
  <c r="M169" i="2" s="1"/>
  <c r="AE169" i="2" s="1"/>
  <c r="M163" i="2"/>
  <c r="AF194" i="2"/>
  <c r="N96" i="46"/>
  <c r="O215" i="1"/>
  <c r="O217" i="1" s="1"/>
  <c r="M85" i="46"/>
  <c r="M216" i="1"/>
  <c r="N95" i="46"/>
  <c r="N73" i="47"/>
  <c r="N74" i="47"/>
  <c r="N94" i="46"/>
  <c r="R118" i="46"/>
  <c r="R119" i="46"/>
  <c r="R120" i="46"/>
  <c r="N114" i="46"/>
  <c r="N115" i="46"/>
  <c r="N116" i="46"/>
  <c r="Q68" i="46"/>
  <c r="Q67" i="46"/>
  <c r="Q66" i="46"/>
  <c r="AE113" i="46"/>
  <c r="AF112" i="46"/>
  <c r="AF111" i="46"/>
  <c r="AD96" i="46"/>
  <c r="AD94" i="46"/>
  <c r="AD95" i="46"/>
  <c r="AC97" i="46"/>
  <c r="N85" i="46"/>
  <c r="N93" i="46"/>
  <c r="Q121" i="46"/>
  <c r="O82" i="46"/>
  <c r="O84" i="46"/>
  <c r="O83" i="46"/>
  <c r="R88" i="46"/>
  <c r="R87" i="46"/>
  <c r="R86" i="46"/>
  <c r="P53" i="47"/>
  <c r="P99" i="46"/>
  <c r="P111" i="46" s="1"/>
  <c r="P98" i="46"/>
  <c r="P100" i="46"/>
  <c r="P112" i="46" s="1"/>
  <c r="R104" i="46"/>
  <c r="R103" i="46"/>
  <c r="R102" i="46"/>
  <c r="Q108" i="46"/>
  <c r="Q107" i="46"/>
  <c r="Q106" i="46"/>
  <c r="O90" i="46"/>
  <c r="O92" i="46"/>
  <c r="O91" i="46"/>
  <c r="M97" i="46"/>
  <c r="P109" i="46"/>
  <c r="M117" i="46"/>
  <c r="Q105" i="46"/>
  <c r="P69" i="46"/>
  <c r="O110" i="46"/>
  <c r="O113" i="46" s="1"/>
  <c r="AG110" i="46" s="1"/>
  <c r="O101" i="46"/>
  <c r="Q89" i="46"/>
  <c r="Q52" i="47"/>
  <c r="Q51" i="47"/>
  <c r="P77" i="47"/>
  <c r="P86" i="47" s="1"/>
  <c r="P78" i="47"/>
  <c r="P87" i="47" s="1"/>
  <c r="R80" i="47"/>
  <c r="R81" i="47"/>
  <c r="O260" i="1"/>
  <c r="N90" i="47"/>
  <c r="N91" i="47"/>
  <c r="N92" i="47"/>
  <c r="G92" i="47" s="1"/>
  <c r="R242" i="1"/>
  <c r="Q83" i="47"/>
  <c r="Q84" i="47"/>
  <c r="O79" i="47"/>
  <c r="P206" i="1"/>
  <c r="O70" i="47"/>
  <c r="O71" i="47"/>
  <c r="O208" i="1"/>
  <c r="R94" i="47"/>
  <c r="R93" i="47"/>
  <c r="R95" i="47"/>
  <c r="K95" i="47" s="1"/>
  <c r="R98" i="47"/>
  <c r="K98" i="47" s="1"/>
  <c r="O64" i="47"/>
  <c r="O73" i="47" s="1"/>
  <c r="O65" i="47"/>
  <c r="O74" i="47" s="1"/>
  <c r="R67" i="47"/>
  <c r="R68" i="47"/>
  <c r="Q224" i="1"/>
  <c r="P101" i="3"/>
  <c r="P106" i="3"/>
  <c r="P226" i="1"/>
  <c r="P103" i="3"/>
  <c r="P105" i="3"/>
  <c r="P102" i="3"/>
  <c r="P104" i="3"/>
  <c r="S233" i="1"/>
  <c r="R235" i="1"/>
  <c r="R109" i="3"/>
  <c r="R108" i="3"/>
  <c r="R111" i="3"/>
  <c r="R107" i="3"/>
  <c r="R110" i="3"/>
  <c r="S197" i="1"/>
  <c r="R95" i="3"/>
  <c r="R94" i="3"/>
  <c r="R97" i="3"/>
  <c r="R96" i="3"/>
  <c r="R98" i="3"/>
  <c r="R199" i="1"/>
  <c r="R99" i="3"/>
  <c r="R100" i="3"/>
  <c r="R119" i="3"/>
  <c r="R116" i="3"/>
  <c r="R118" i="3"/>
  <c r="R122" i="3"/>
  <c r="R120" i="3"/>
  <c r="R117" i="3"/>
  <c r="R121" i="3"/>
  <c r="R152" i="1"/>
  <c r="Q71" i="3"/>
  <c r="Q73" i="3"/>
  <c r="Q72" i="3"/>
  <c r="Q154" i="1"/>
  <c r="Q74" i="3"/>
  <c r="Q75" i="3"/>
  <c r="N216" i="1"/>
  <c r="P188" i="1"/>
  <c r="O88" i="3"/>
  <c r="O190" i="1"/>
  <c r="O92" i="3"/>
  <c r="O91" i="3"/>
  <c r="O90" i="3"/>
  <c r="O89" i="3"/>
  <c r="O93" i="3"/>
  <c r="S269" i="1"/>
  <c r="R123" i="3"/>
  <c r="R271" i="1"/>
  <c r="AJ34" i="3"/>
  <c r="AI34" i="3"/>
  <c r="AH34" i="3"/>
  <c r="AG34" i="3"/>
  <c r="AF34" i="3"/>
  <c r="AE34" i="3"/>
  <c r="AD34" i="3"/>
  <c r="AC34" i="3"/>
  <c r="AB34" i="3"/>
  <c r="AA34" i="3"/>
  <c r="Z34" i="3"/>
  <c r="Y34" i="3"/>
  <c r="H34" i="3" s="1"/>
  <c r="H35" i="3" s="1"/>
  <c r="X34" i="3"/>
  <c r="G34" i="3" s="1"/>
  <c r="G35" i="3" s="1"/>
  <c r="W34" i="3"/>
  <c r="V34" i="3"/>
  <c r="E34" i="3" s="1"/>
  <c r="E35" i="3" s="1"/>
  <c r="U34" i="3"/>
  <c r="D34" i="3" s="1"/>
  <c r="D35" i="3" s="1"/>
  <c r="U24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U5" i="3"/>
  <c r="AG197" i="2" l="1"/>
  <c r="AG193" i="2"/>
  <c r="AG192" i="2"/>
  <c r="AG196" i="2"/>
  <c r="AG194" i="2"/>
  <c r="AG191" i="2"/>
  <c r="AG195" i="2"/>
  <c r="Q99" i="2"/>
  <c r="N204" i="2"/>
  <c r="S206" i="2"/>
  <c r="S207" i="2"/>
  <c r="S208" i="2"/>
  <c r="S209" i="2"/>
  <c r="S205" i="2"/>
  <c r="S210" i="2"/>
  <c r="P215" i="1"/>
  <c r="P217" i="1" s="1"/>
  <c r="P142" i="2"/>
  <c r="P143" i="2"/>
  <c r="P164" i="2" s="1"/>
  <c r="P144" i="2"/>
  <c r="P165" i="2" s="1"/>
  <c r="P145" i="2"/>
  <c r="P166" i="2" s="1"/>
  <c r="P146" i="2"/>
  <c r="P167" i="2" s="1"/>
  <c r="P147" i="2"/>
  <c r="P168" i="2" s="1"/>
  <c r="R115" i="2"/>
  <c r="R116" i="2"/>
  <c r="R117" i="2"/>
  <c r="R114" i="2"/>
  <c r="R118" i="2"/>
  <c r="R119" i="2"/>
  <c r="U197" i="1"/>
  <c r="S150" i="2"/>
  <c r="S151" i="2"/>
  <c r="S152" i="2"/>
  <c r="S153" i="2"/>
  <c r="S149" i="2"/>
  <c r="S154" i="2"/>
  <c r="AE168" i="2"/>
  <c r="P176" i="2"/>
  <c r="AE166" i="2"/>
  <c r="AE163" i="2"/>
  <c r="R211" i="2"/>
  <c r="Q190" i="2"/>
  <c r="R155" i="2"/>
  <c r="P197" i="2"/>
  <c r="AH197" i="2" s="1"/>
  <c r="U233" i="1"/>
  <c r="S178" i="2"/>
  <c r="S179" i="2"/>
  <c r="S180" i="2"/>
  <c r="S181" i="2"/>
  <c r="S177" i="2"/>
  <c r="S182" i="2"/>
  <c r="Q251" i="1"/>
  <c r="Q253" i="1" s="1"/>
  <c r="Q170" i="2"/>
  <c r="Q171" i="2"/>
  <c r="Q192" i="2" s="1"/>
  <c r="Q172" i="2"/>
  <c r="Q173" i="2"/>
  <c r="Q194" i="2" s="1"/>
  <c r="Q174" i="2"/>
  <c r="Q195" i="2" s="1"/>
  <c r="Q175" i="2"/>
  <c r="Q196" i="2" s="1"/>
  <c r="R184" i="2"/>
  <c r="R185" i="2"/>
  <c r="R186" i="2"/>
  <c r="R187" i="2"/>
  <c r="R188" i="2"/>
  <c r="R189" i="2"/>
  <c r="O199" i="2"/>
  <c r="O200" i="2"/>
  <c r="O201" i="2"/>
  <c r="O202" i="2"/>
  <c r="O198" i="2"/>
  <c r="O204" i="2" s="1"/>
  <c r="O203" i="2"/>
  <c r="AE167" i="2"/>
  <c r="O148" i="2"/>
  <c r="O169" i="2" s="1"/>
  <c r="AG169" i="2" s="1"/>
  <c r="O163" i="2"/>
  <c r="AG163" i="2" s="1"/>
  <c r="AE164" i="2"/>
  <c r="AE165" i="2"/>
  <c r="S125" i="1"/>
  <c r="R93" i="2"/>
  <c r="R94" i="2"/>
  <c r="R95" i="2"/>
  <c r="R96" i="2"/>
  <c r="R97" i="2"/>
  <c r="R98" i="2"/>
  <c r="N148" i="2"/>
  <c r="N169" i="2" s="1"/>
  <c r="AF169" i="2" s="1"/>
  <c r="N163" i="2"/>
  <c r="P191" i="2"/>
  <c r="AH191" i="2" s="1"/>
  <c r="Q193" i="2"/>
  <c r="R183" i="2"/>
  <c r="O95" i="46"/>
  <c r="O94" i="46"/>
  <c r="O96" i="46"/>
  <c r="AD97" i="46"/>
  <c r="U269" i="1"/>
  <c r="S118" i="46"/>
  <c r="S119" i="46"/>
  <c r="S120" i="46"/>
  <c r="O115" i="46"/>
  <c r="O114" i="46"/>
  <c r="O116" i="46"/>
  <c r="R68" i="46"/>
  <c r="R67" i="46"/>
  <c r="R66" i="46"/>
  <c r="AF113" i="46"/>
  <c r="AG112" i="46"/>
  <c r="AG111" i="46"/>
  <c r="AE94" i="46"/>
  <c r="AE95" i="46"/>
  <c r="AE96" i="46"/>
  <c r="R105" i="46"/>
  <c r="R89" i="46"/>
  <c r="S86" i="46"/>
  <c r="S88" i="46"/>
  <c r="S87" i="46"/>
  <c r="S102" i="46"/>
  <c r="S104" i="46"/>
  <c r="S103" i="46"/>
  <c r="P91" i="46"/>
  <c r="P90" i="46"/>
  <c r="P92" i="46"/>
  <c r="P83" i="46"/>
  <c r="P82" i="46"/>
  <c r="P84" i="46"/>
  <c r="Q100" i="46"/>
  <c r="Q112" i="46" s="1"/>
  <c r="Q99" i="46"/>
  <c r="Q111" i="46" s="1"/>
  <c r="Q98" i="46"/>
  <c r="R108" i="46"/>
  <c r="R107" i="46"/>
  <c r="R106" i="46"/>
  <c r="O85" i="46"/>
  <c r="N117" i="46"/>
  <c r="N97" i="46"/>
  <c r="R121" i="46"/>
  <c r="Q69" i="46"/>
  <c r="P110" i="46"/>
  <c r="P113" i="46" s="1"/>
  <c r="AH110" i="46" s="1"/>
  <c r="P101" i="46"/>
  <c r="O93" i="46"/>
  <c r="Q109" i="46"/>
  <c r="S68" i="47"/>
  <c r="S67" i="47"/>
  <c r="S81" i="47"/>
  <c r="S80" i="47"/>
  <c r="S242" i="1"/>
  <c r="R83" i="47"/>
  <c r="R84" i="47"/>
  <c r="P260" i="1"/>
  <c r="O90" i="47"/>
  <c r="O91" i="47"/>
  <c r="O92" i="47"/>
  <c r="H92" i="47" s="1"/>
  <c r="R51" i="47"/>
  <c r="R52" i="47"/>
  <c r="Q206" i="1"/>
  <c r="P70" i="47"/>
  <c r="P71" i="47"/>
  <c r="P208" i="1"/>
  <c r="P64" i="47"/>
  <c r="P65" i="47"/>
  <c r="Q77" i="47"/>
  <c r="Q86" i="47" s="1"/>
  <c r="Q78" i="47"/>
  <c r="Q87" i="47" s="1"/>
  <c r="P79" i="47"/>
  <c r="S93" i="47"/>
  <c r="S94" i="47"/>
  <c r="S95" i="47"/>
  <c r="L95" i="47" s="1"/>
  <c r="E95" i="47" s="1"/>
  <c r="S98" i="47"/>
  <c r="L98" i="47" s="1"/>
  <c r="E98" i="47" s="1"/>
  <c r="Q53" i="47"/>
  <c r="S94" i="3"/>
  <c r="S95" i="3"/>
  <c r="S199" i="1"/>
  <c r="S98" i="3"/>
  <c r="S99" i="3"/>
  <c r="S96" i="3"/>
  <c r="S97" i="3"/>
  <c r="S100" i="3"/>
  <c r="S235" i="1"/>
  <c r="S107" i="3"/>
  <c r="S109" i="3"/>
  <c r="S111" i="3"/>
  <c r="S110" i="3"/>
  <c r="S108" i="3"/>
  <c r="R224" i="1"/>
  <c r="Q101" i="3"/>
  <c r="Q103" i="3"/>
  <c r="Q105" i="3"/>
  <c r="Q102" i="3"/>
  <c r="Q106" i="3"/>
  <c r="Q226" i="1"/>
  <c r="Q104" i="3"/>
  <c r="S116" i="3"/>
  <c r="S120" i="3"/>
  <c r="S119" i="3"/>
  <c r="S118" i="3"/>
  <c r="S122" i="3"/>
  <c r="S117" i="3"/>
  <c r="S121" i="3"/>
  <c r="S152" i="1"/>
  <c r="R74" i="3"/>
  <c r="R71" i="3"/>
  <c r="R154" i="1"/>
  <c r="R73" i="3"/>
  <c r="R75" i="3"/>
  <c r="R72" i="3"/>
  <c r="Q188" i="1"/>
  <c r="P89" i="3"/>
  <c r="P190" i="1"/>
  <c r="P91" i="3"/>
  <c r="P88" i="3"/>
  <c r="P92" i="3"/>
  <c r="P90" i="3"/>
  <c r="P93" i="3"/>
  <c r="O216" i="1"/>
  <c r="S271" i="1"/>
  <c r="S123" i="3"/>
  <c r="AJ45" i="3"/>
  <c r="X6" i="3"/>
  <c r="AF6" i="3"/>
  <c r="U6" i="3"/>
  <c r="Y6" i="3"/>
  <c r="AC6" i="3"/>
  <c r="AG6" i="3"/>
  <c r="Z6" i="3"/>
  <c r="AH6" i="3"/>
  <c r="V6" i="3"/>
  <c r="AD6" i="3"/>
  <c r="W6" i="3"/>
  <c r="AA6" i="3"/>
  <c r="AE6" i="3"/>
  <c r="AI6" i="3"/>
  <c r="AB6" i="3"/>
  <c r="AJ6" i="3"/>
  <c r="AJ11" i="3"/>
  <c r="AF167" i="2" l="1"/>
  <c r="R120" i="2"/>
  <c r="S183" i="2"/>
  <c r="R99" i="2"/>
  <c r="AG164" i="2"/>
  <c r="AG168" i="2"/>
  <c r="AF165" i="2"/>
  <c r="AH192" i="2"/>
  <c r="R251" i="1"/>
  <c r="R253" i="1" s="1"/>
  <c r="R170" i="2"/>
  <c r="R171" i="2"/>
  <c r="R172" i="2"/>
  <c r="R193" i="2" s="1"/>
  <c r="R173" i="2"/>
  <c r="R194" i="2" s="1"/>
  <c r="R174" i="2"/>
  <c r="R175" i="2"/>
  <c r="S93" i="2"/>
  <c r="S94" i="2"/>
  <c r="S95" i="2"/>
  <c r="S96" i="2"/>
  <c r="S97" i="2"/>
  <c r="S98" i="2"/>
  <c r="Q176" i="2"/>
  <c r="AF164" i="2"/>
  <c r="Q197" i="2"/>
  <c r="AI197" i="2" s="1"/>
  <c r="AG166" i="2"/>
  <c r="S185" i="2"/>
  <c r="S186" i="2"/>
  <c r="S187" i="2"/>
  <c r="S188" i="2"/>
  <c r="S184" i="2"/>
  <c r="S189" i="2"/>
  <c r="R196" i="2"/>
  <c r="R192" i="2"/>
  <c r="AF168" i="2"/>
  <c r="AH194" i="2"/>
  <c r="Q191" i="2"/>
  <c r="AI191" i="2" s="1"/>
  <c r="AH196" i="2"/>
  <c r="S155" i="2"/>
  <c r="S211" i="2"/>
  <c r="S115" i="2"/>
  <c r="S116" i="2"/>
  <c r="S117" i="2"/>
  <c r="S114" i="2"/>
  <c r="S118" i="2"/>
  <c r="S119" i="2"/>
  <c r="Q215" i="1"/>
  <c r="Q217" i="1" s="1"/>
  <c r="Q142" i="2"/>
  <c r="Q143" i="2"/>
  <c r="Q164" i="2" s="1"/>
  <c r="Q144" i="2"/>
  <c r="Q165" i="2" s="1"/>
  <c r="Q145" i="2"/>
  <c r="Q166" i="2" s="1"/>
  <c r="Q146" i="2"/>
  <c r="Q167" i="2" s="1"/>
  <c r="Q147" i="2"/>
  <c r="Q168" i="2" s="1"/>
  <c r="P199" i="2"/>
  <c r="P200" i="2"/>
  <c r="P201" i="2"/>
  <c r="P202" i="2"/>
  <c r="P198" i="2"/>
  <c r="P203" i="2"/>
  <c r="AF163" i="2"/>
  <c r="R195" i="2"/>
  <c r="R191" i="2"/>
  <c r="R190" i="2"/>
  <c r="AG165" i="2"/>
  <c r="AH193" i="2"/>
  <c r="AF166" i="2"/>
  <c r="AG167" i="2"/>
  <c r="P148" i="2"/>
  <c r="P169" i="2" s="1"/>
  <c r="AH169" i="2" s="1"/>
  <c r="P163" i="2"/>
  <c r="AH195" i="2"/>
  <c r="U242" i="1"/>
  <c r="P96" i="46"/>
  <c r="P74" i="47"/>
  <c r="P95" i="46"/>
  <c r="P73" i="47"/>
  <c r="P94" i="46"/>
  <c r="U152" i="1"/>
  <c r="S66" i="46"/>
  <c r="S68" i="46"/>
  <c r="S67" i="46"/>
  <c r="P114" i="46"/>
  <c r="P115" i="46"/>
  <c r="P116" i="46"/>
  <c r="AG113" i="46"/>
  <c r="AH112" i="46"/>
  <c r="AH111" i="46"/>
  <c r="AF95" i="46"/>
  <c r="AF96" i="46"/>
  <c r="AF94" i="46"/>
  <c r="AE97" i="46"/>
  <c r="R100" i="46"/>
  <c r="R112" i="46" s="1"/>
  <c r="R99" i="46"/>
  <c r="R111" i="46" s="1"/>
  <c r="R98" i="46"/>
  <c r="Q84" i="46"/>
  <c r="Q83" i="46"/>
  <c r="Q82" i="46"/>
  <c r="Q92" i="46"/>
  <c r="Q91" i="46"/>
  <c r="Q90" i="46"/>
  <c r="S106" i="46"/>
  <c r="S108" i="46"/>
  <c r="S107" i="46"/>
  <c r="R53" i="47"/>
  <c r="R59" i="47" s="1"/>
  <c r="S121" i="46"/>
  <c r="P93" i="46"/>
  <c r="O117" i="46"/>
  <c r="P85" i="46"/>
  <c r="R69" i="46"/>
  <c r="S105" i="46"/>
  <c r="S89" i="46"/>
  <c r="Q110" i="46"/>
  <c r="Q113" i="46" s="1"/>
  <c r="AI110" i="46" s="1"/>
  <c r="Q101" i="46"/>
  <c r="O97" i="46"/>
  <c r="R109" i="46"/>
  <c r="R206" i="1"/>
  <c r="Q70" i="47"/>
  <c r="Q71" i="47"/>
  <c r="Q208" i="1"/>
  <c r="Q260" i="1"/>
  <c r="P90" i="47"/>
  <c r="P91" i="47"/>
  <c r="P92" i="47"/>
  <c r="I92" i="47" s="1"/>
  <c r="S51" i="47"/>
  <c r="S52" i="47"/>
  <c r="R77" i="47"/>
  <c r="R86" i="47" s="1"/>
  <c r="R78" i="47"/>
  <c r="R87" i="47" s="1"/>
  <c r="Q64" i="47"/>
  <c r="Q73" i="47" s="1"/>
  <c r="Q65" i="47"/>
  <c r="Q74" i="47" s="1"/>
  <c r="Q79" i="47"/>
  <c r="S83" i="47"/>
  <c r="S84" i="47"/>
  <c r="S224" i="1"/>
  <c r="R101" i="3"/>
  <c r="R102" i="3"/>
  <c r="R226" i="1"/>
  <c r="R104" i="3"/>
  <c r="R105" i="3"/>
  <c r="R103" i="3"/>
  <c r="R106" i="3"/>
  <c r="S154" i="1"/>
  <c r="S71" i="3"/>
  <c r="S73" i="3"/>
  <c r="S72" i="3"/>
  <c r="S75" i="3"/>
  <c r="S74" i="3"/>
  <c r="P216" i="1"/>
  <c r="R188" i="1"/>
  <c r="Q89" i="3"/>
  <c r="Q90" i="3"/>
  <c r="Q190" i="1"/>
  <c r="Q92" i="3"/>
  <c r="Q88" i="3"/>
  <c r="Q91" i="3"/>
  <c r="Q93" i="3"/>
  <c r="F58" i="1"/>
  <c r="F61" i="1"/>
  <c r="F62" i="1" s="1"/>
  <c r="AH167" i="2" l="1"/>
  <c r="S120" i="2"/>
  <c r="AH163" i="2"/>
  <c r="AI167" i="2"/>
  <c r="Q148" i="2"/>
  <c r="Q169" i="2" s="1"/>
  <c r="AI169" i="2" s="1"/>
  <c r="Q163" i="2"/>
  <c r="AI193" i="2"/>
  <c r="AH166" i="2"/>
  <c r="AI194" i="2"/>
  <c r="F44" i="2"/>
  <c r="F45" i="2"/>
  <c r="F46" i="2"/>
  <c r="F47" i="2"/>
  <c r="F48" i="2"/>
  <c r="F49" i="2"/>
  <c r="U224" i="1"/>
  <c r="S171" i="2"/>
  <c r="S172" i="2"/>
  <c r="S193" i="2" s="1"/>
  <c r="S173" i="2"/>
  <c r="S174" i="2"/>
  <c r="S195" i="2" s="1"/>
  <c r="S170" i="2"/>
  <c r="S175" i="2"/>
  <c r="S196" i="2" s="1"/>
  <c r="AI166" i="2"/>
  <c r="AH164" i="2"/>
  <c r="S191" i="2"/>
  <c r="S190" i="2"/>
  <c r="S192" i="2"/>
  <c r="AI195" i="2"/>
  <c r="R215" i="1"/>
  <c r="R217" i="1" s="1"/>
  <c r="R142" i="2"/>
  <c r="R143" i="2"/>
  <c r="R164" i="2" s="1"/>
  <c r="R144" i="2"/>
  <c r="R165" i="2" s="1"/>
  <c r="R145" i="2"/>
  <c r="R166" i="2" s="1"/>
  <c r="R146" i="2"/>
  <c r="R167" i="2" s="1"/>
  <c r="R147" i="2"/>
  <c r="R168" i="2" s="1"/>
  <c r="Q199" i="2"/>
  <c r="Q200" i="2"/>
  <c r="Q201" i="2"/>
  <c r="Q202" i="2"/>
  <c r="Q198" i="2"/>
  <c r="Q203" i="2"/>
  <c r="P204" i="2"/>
  <c r="AI165" i="2"/>
  <c r="AH168" i="2"/>
  <c r="AH165" i="2"/>
  <c r="R176" i="2"/>
  <c r="R197" i="2" s="1"/>
  <c r="AI192" i="2"/>
  <c r="AI168" i="2"/>
  <c r="AI164" i="2"/>
  <c r="S194" i="2"/>
  <c r="S99" i="2"/>
  <c r="AI196" i="2"/>
  <c r="S251" i="1"/>
  <c r="S253" i="1" s="1"/>
  <c r="Q94" i="46"/>
  <c r="Q95" i="46"/>
  <c r="Q96" i="46"/>
  <c r="Q115" i="46"/>
  <c r="Q114" i="46"/>
  <c r="Q116" i="46"/>
  <c r="F28" i="46"/>
  <c r="F27" i="46"/>
  <c r="F26" i="46"/>
  <c r="AH113" i="46"/>
  <c r="AI111" i="46"/>
  <c r="AI112" i="46"/>
  <c r="AG94" i="46"/>
  <c r="AG96" i="46"/>
  <c r="AG95" i="46"/>
  <c r="AF97" i="46"/>
  <c r="S109" i="46"/>
  <c r="R84" i="46"/>
  <c r="R83" i="46"/>
  <c r="R82" i="46"/>
  <c r="S98" i="46"/>
  <c r="S100" i="46"/>
  <c r="S112" i="46" s="1"/>
  <c r="S99" i="46"/>
  <c r="S111" i="46" s="1"/>
  <c r="R92" i="46"/>
  <c r="R91" i="46"/>
  <c r="R90" i="46"/>
  <c r="Q85" i="46"/>
  <c r="R110" i="46"/>
  <c r="R113" i="46" s="1"/>
  <c r="AJ110" i="46" s="1"/>
  <c r="R101" i="46"/>
  <c r="S69" i="46"/>
  <c r="Q93" i="46"/>
  <c r="P117" i="46"/>
  <c r="P97" i="46"/>
  <c r="S206" i="1"/>
  <c r="U206" i="1" s="1"/>
  <c r="R70" i="47"/>
  <c r="R71" i="47"/>
  <c r="R208" i="1"/>
  <c r="S77" i="47"/>
  <c r="S86" i="47" s="1"/>
  <c r="S78" i="47"/>
  <c r="S87" i="47" s="1"/>
  <c r="R79" i="47"/>
  <c r="R260" i="1"/>
  <c r="Q90" i="47"/>
  <c r="Q91" i="47"/>
  <c r="Q92" i="47"/>
  <c r="J92" i="47" s="1"/>
  <c r="F21" i="47"/>
  <c r="F20" i="47"/>
  <c r="R65" i="47"/>
  <c r="R74" i="47" s="1"/>
  <c r="R64" i="47"/>
  <c r="S53" i="47"/>
  <c r="S101" i="3"/>
  <c r="S104" i="3"/>
  <c r="S226" i="1"/>
  <c r="S105" i="3"/>
  <c r="S103" i="3"/>
  <c r="S106" i="3"/>
  <c r="S102" i="3"/>
  <c r="Q216" i="1"/>
  <c r="S188" i="1"/>
  <c r="R88" i="3"/>
  <c r="R91" i="3"/>
  <c r="R92" i="3"/>
  <c r="R190" i="1"/>
  <c r="R89" i="3"/>
  <c r="R93" i="3"/>
  <c r="R90" i="3"/>
  <c r="F39" i="3"/>
  <c r="F38" i="3"/>
  <c r="F37" i="3"/>
  <c r="F36" i="3"/>
  <c r="F25" i="24"/>
  <c r="F40" i="3"/>
  <c r="F63" i="1"/>
  <c r="G63" i="1"/>
  <c r="F64" i="1"/>
  <c r="AJ197" i="2" l="1"/>
  <c r="AJ194" i="2"/>
  <c r="AJ191" i="2"/>
  <c r="AJ192" i="2"/>
  <c r="AJ196" i="2"/>
  <c r="AJ193" i="2"/>
  <c r="AJ195" i="2"/>
  <c r="F50" i="2"/>
  <c r="S143" i="2"/>
  <c r="S164" i="2" s="1"/>
  <c r="S144" i="2"/>
  <c r="S165" i="2" s="1"/>
  <c r="S145" i="2"/>
  <c r="S166" i="2" s="1"/>
  <c r="S146" i="2"/>
  <c r="S167" i="2" s="1"/>
  <c r="S142" i="2"/>
  <c r="S147" i="2"/>
  <c r="S168" i="2" s="1"/>
  <c r="Q204" i="2"/>
  <c r="S176" i="2"/>
  <c r="S197" i="2" s="1"/>
  <c r="R199" i="2"/>
  <c r="R200" i="2"/>
  <c r="R201" i="2"/>
  <c r="R202" i="2"/>
  <c r="R198" i="2"/>
  <c r="R203" i="2"/>
  <c r="R148" i="2"/>
  <c r="R169" i="2" s="1"/>
  <c r="AJ169" i="2" s="1"/>
  <c r="R163" i="2"/>
  <c r="AI163" i="2"/>
  <c r="U188" i="1"/>
  <c r="S215" i="1"/>
  <c r="S217" i="1" s="1"/>
  <c r="R73" i="47"/>
  <c r="R95" i="46"/>
  <c r="R94" i="46"/>
  <c r="R96" i="46"/>
  <c r="R114" i="46"/>
  <c r="R115" i="46"/>
  <c r="R116" i="46"/>
  <c r="U87" i="47"/>
  <c r="U86" i="47"/>
  <c r="AI113" i="46"/>
  <c r="U111" i="46"/>
  <c r="U112" i="46"/>
  <c r="AJ111" i="46"/>
  <c r="AJ112" i="46"/>
  <c r="AH96" i="46"/>
  <c r="AH95" i="46"/>
  <c r="AH94" i="46"/>
  <c r="AG97" i="46"/>
  <c r="S90" i="46"/>
  <c r="S92" i="46"/>
  <c r="S91" i="46"/>
  <c r="F41" i="3"/>
  <c r="S82" i="46"/>
  <c r="S84" i="46"/>
  <c r="S96" i="46" s="1"/>
  <c r="U96" i="46" s="1"/>
  <c r="S83" i="46"/>
  <c r="S95" i="46" s="1"/>
  <c r="U95" i="46" s="1"/>
  <c r="F22" i="47"/>
  <c r="R93" i="46"/>
  <c r="F29" i="46"/>
  <c r="S110" i="46"/>
  <c r="S101" i="46"/>
  <c r="R85" i="46"/>
  <c r="Q117" i="46"/>
  <c r="Q97" i="46"/>
  <c r="S64" i="47"/>
  <c r="S65" i="47"/>
  <c r="S70" i="47"/>
  <c r="S71" i="47"/>
  <c r="S208" i="1"/>
  <c r="S260" i="1"/>
  <c r="R90" i="47"/>
  <c r="R91" i="47"/>
  <c r="R92" i="47"/>
  <c r="K92" i="47" s="1"/>
  <c r="S79" i="47"/>
  <c r="R216" i="1"/>
  <c r="S190" i="1"/>
  <c r="S88" i="3"/>
  <c r="S91" i="3"/>
  <c r="S89" i="3"/>
  <c r="S92" i="3"/>
  <c r="S90" i="3"/>
  <c r="S93" i="3"/>
  <c r="F112" i="1"/>
  <c r="F103" i="1"/>
  <c r="F124" i="1"/>
  <c r="F125" i="1" s="1"/>
  <c r="F187" i="1"/>
  <c r="F115" i="1"/>
  <c r="F116" i="1" s="1"/>
  <c r="F106" i="1"/>
  <c r="F107" i="1" s="1"/>
  <c r="AK197" i="2" l="1"/>
  <c r="AK195" i="2"/>
  <c r="R204" i="2"/>
  <c r="F80" i="2"/>
  <c r="F79" i="2"/>
  <c r="F81" i="2"/>
  <c r="F82" i="2"/>
  <c r="F83" i="2"/>
  <c r="F84" i="2"/>
  <c r="AK192" i="2"/>
  <c r="AK194" i="2"/>
  <c r="AJ165" i="2"/>
  <c r="AK193" i="2"/>
  <c r="AJ163" i="2"/>
  <c r="AJ164" i="2"/>
  <c r="AK191" i="2"/>
  <c r="F86" i="2"/>
  <c r="F87" i="2"/>
  <c r="F88" i="2"/>
  <c r="F89" i="2"/>
  <c r="F90" i="2"/>
  <c r="F91" i="2"/>
  <c r="S199" i="2"/>
  <c r="S200" i="2"/>
  <c r="S201" i="2"/>
  <c r="S202" i="2"/>
  <c r="S198" i="2"/>
  <c r="S203" i="2"/>
  <c r="AJ168" i="2"/>
  <c r="AJ166" i="2"/>
  <c r="F93" i="2"/>
  <c r="F94" i="2"/>
  <c r="F95" i="2"/>
  <c r="F96" i="2"/>
  <c r="F97" i="2"/>
  <c r="F98" i="2"/>
  <c r="AJ167" i="2"/>
  <c r="S148" i="2"/>
  <c r="S169" i="2" s="1"/>
  <c r="AK169" i="2" s="1"/>
  <c r="S163" i="2"/>
  <c r="AK163" i="2" s="1"/>
  <c r="AK164" i="2"/>
  <c r="AK196" i="2"/>
  <c r="S94" i="46"/>
  <c r="U94" i="46" s="1"/>
  <c r="U215" i="1"/>
  <c r="S73" i="47"/>
  <c r="U73" i="47" s="1"/>
  <c r="S74" i="47"/>
  <c r="U74" i="47" s="1"/>
  <c r="U260" i="1"/>
  <c r="S114" i="46"/>
  <c r="S115" i="46"/>
  <c r="S116" i="46"/>
  <c r="S113" i="46"/>
  <c r="AK111" i="46" s="1"/>
  <c r="U110" i="46"/>
  <c r="AJ113" i="46"/>
  <c r="AH97" i="46"/>
  <c r="AI94" i="46"/>
  <c r="AI95" i="46"/>
  <c r="AI96" i="46"/>
  <c r="F188" i="1"/>
  <c r="F52" i="46"/>
  <c r="F51" i="46"/>
  <c r="F50" i="46"/>
  <c r="F47" i="46"/>
  <c r="F46" i="46"/>
  <c r="F48" i="46"/>
  <c r="F56" i="46"/>
  <c r="F55" i="46"/>
  <c r="F54" i="46"/>
  <c r="S93" i="46"/>
  <c r="S85" i="46"/>
  <c r="R117" i="46"/>
  <c r="R97" i="46"/>
  <c r="F36" i="47"/>
  <c r="F37" i="47"/>
  <c r="F40" i="47"/>
  <c r="F39" i="47"/>
  <c r="S90" i="47"/>
  <c r="S91" i="47"/>
  <c r="S92" i="47"/>
  <c r="L92" i="47" s="1"/>
  <c r="E92" i="47" s="1"/>
  <c r="F43" i="47"/>
  <c r="F42" i="47"/>
  <c r="F64" i="3"/>
  <c r="F63" i="3"/>
  <c r="F62" i="3"/>
  <c r="F65" i="3"/>
  <c r="S216" i="1"/>
  <c r="F133" i="1"/>
  <c r="F134" i="1" s="1"/>
  <c r="G108" i="1"/>
  <c r="F52" i="3"/>
  <c r="F53" i="3"/>
  <c r="F54" i="3"/>
  <c r="F36" i="24"/>
  <c r="F35" i="24"/>
  <c r="F37" i="24"/>
  <c r="F55" i="3"/>
  <c r="G117" i="1"/>
  <c r="F57" i="3"/>
  <c r="F59" i="3"/>
  <c r="F58" i="3"/>
  <c r="F39" i="24"/>
  <c r="F38" i="24"/>
  <c r="F40" i="24"/>
  <c r="F60" i="3"/>
  <c r="G126" i="1"/>
  <c r="F66" i="3"/>
  <c r="F67" i="3"/>
  <c r="F42" i="24"/>
  <c r="F41" i="24"/>
  <c r="F43" i="24"/>
  <c r="F68" i="3"/>
  <c r="F69" i="3"/>
  <c r="F108" i="1"/>
  <c r="F117" i="1"/>
  <c r="F118" i="1"/>
  <c r="F130" i="1"/>
  <c r="F139" i="1"/>
  <c r="F142" i="1"/>
  <c r="F143" i="1" s="1"/>
  <c r="F43" i="1"/>
  <c r="F44" i="1" s="1"/>
  <c r="F109" i="1"/>
  <c r="F220" i="1"/>
  <c r="F184" i="1"/>
  <c r="F121" i="1"/>
  <c r="F49" i="1"/>
  <c r="F223" i="1"/>
  <c r="F127" i="1"/>
  <c r="F52" i="1"/>
  <c r="F53" i="1" s="1"/>
  <c r="S204" i="2" l="1"/>
  <c r="F99" i="2"/>
  <c r="F92" i="2"/>
  <c r="F107" i="2"/>
  <c r="F108" i="2"/>
  <c r="F109" i="2"/>
  <c r="F110" i="2"/>
  <c r="F111" i="2"/>
  <c r="F112" i="2"/>
  <c r="F100" i="2"/>
  <c r="F101" i="2"/>
  <c r="F102" i="2"/>
  <c r="F103" i="2"/>
  <c r="F104" i="2"/>
  <c r="F105" i="2"/>
  <c r="F142" i="2"/>
  <c r="F143" i="2"/>
  <c r="F164" i="2" s="1"/>
  <c r="F144" i="2"/>
  <c r="F165" i="2" s="1"/>
  <c r="F145" i="2"/>
  <c r="F166" i="2" s="1"/>
  <c r="F146" i="2"/>
  <c r="F167" i="2" s="1"/>
  <c r="F147" i="2"/>
  <c r="F168" i="2" s="1"/>
  <c r="AK165" i="2"/>
  <c r="AK166" i="2"/>
  <c r="AK167" i="2"/>
  <c r="F85" i="2"/>
  <c r="F30" i="2"/>
  <c r="F31" i="2"/>
  <c r="F32" i="2"/>
  <c r="F33" i="2"/>
  <c r="F34" i="2"/>
  <c r="F35" i="2"/>
  <c r="AK168" i="2"/>
  <c r="F38" i="2"/>
  <c r="F39" i="2"/>
  <c r="F40" i="2"/>
  <c r="F41" i="2"/>
  <c r="F37" i="2"/>
  <c r="F42" i="2"/>
  <c r="F82" i="46"/>
  <c r="S75" i="47"/>
  <c r="AK74" i="47" s="1"/>
  <c r="F63" i="24"/>
  <c r="F93" i="3"/>
  <c r="F90" i="3"/>
  <c r="F88" i="3"/>
  <c r="F190" i="1"/>
  <c r="F62" i="24"/>
  <c r="U113" i="46"/>
  <c r="U129" i="2"/>
  <c r="F63" i="46"/>
  <c r="F62" i="46"/>
  <c r="F64" i="46"/>
  <c r="F24" i="46"/>
  <c r="F23" i="46"/>
  <c r="F22" i="46"/>
  <c r="U128" i="2"/>
  <c r="F17" i="24"/>
  <c r="F14" i="24"/>
  <c r="F18" i="24"/>
  <c r="F15" i="24"/>
  <c r="F20" i="46"/>
  <c r="F19" i="46"/>
  <c r="F18" i="46"/>
  <c r="AK110" i="46"/>
  <c r="AK112" i="46"/>
  <c r="AI97" i="46"/>
  <c r="AJ95" i="46"/>
  <c r="AJ94" i="46"/>
  <c r="AJ96" i="46"/>
  <c r="F84" i="46"/>
  <c r="F64" i="47"/>
  <c r="F64" i="24"/>
  <c r="F91" i="3"/>
  <c r="G189" i="1"/>
  <c r="F65" i="47"/>
  <c r="F92" i="3"/>
  <c r="F89" i="3"/>
  <c r="F83" i="46"/>
  <c r="F224" i="1"/>
  <c r="F250" i="1"/>
  <c r="F56" i="3"/>
  <c r="F58" i="46"/>
  <c r="F60" i="46"/>
  <c r="F59" i="46"/>
  <c r="F61" i="3"/>
  <c r="F44" i="47"/>
  <c r="F41" i="47"/>
  <c r="F53" i="46"/>
  <c r="S117" i="46"/>
  <c r="F49" i="46"/>
  <c r="F57" i="46"/>
  <c r="S97" i="46"/>
  <c r="F15" i="47"/>
  <c r="F14" i="47"/>
  <c r="F17" i="47"/>
  <c r="F18" i="47"/>
  <c r="F49" i="47"/>
  <c r="F48" i="47"/>
  <c r="F46" i="47"/>
  <c r="F45" i="47"/>
  <c r="F38" i="47"/>
  <c r="F26" i="3"/>
  <c r="F29" i="3"/>
  <c r="F28" i="3"/>
  <c r="F27" i="3"/>
  <c r="F70" i="3"/>
  <c r="F16" i="24"/>
  <c r="F44" i="24"/>
  <c r="F46" i="24"/>
  <c r="F45" i="24"/>
  <c r="F256" i="1"/>
  <c r="F136" i="1"/>
  <c r="G135" i="1"/>
  <c r="F19" i="24"/>
  <c r="G54" i="1"/>
  <c r="F33" i="3"/>
  <c r="F32" i="3"/>
  <c r="F31" i="3"/>
  <c r="F21" i="24"/>
  <c r="F20" i="24"/>
  <c r="F22" i="24"/>
  <c r="F34" i="3"/>
  <c r="G144" i="1"/>
  <c r="F76" i="3"/>
  <c r="F80" i="3"/>
  <c r="F79" i="3"/>
  <c r="F78" i="3"/>
  <c r="F77" i="3"/>
  <c r="F48" i="24"/>
  <c r="F47" i="24"/>
  <c r="F49" i="24"/>
  <c r="F81" i="3"/>
  <c r="F82" i="3"/>
  <c r="F46" i="1"/>
  <c r="G45" i="1"/>
  <c r="F54" i="1"/>
  <c r="F189" i="1"/>
  <c r="F144" i="1"/>
  <c r="F126" i="1"/>
  <c r="F45" i="1"/>
  <c r="F145" i="1"/>
  <c r="F135" i="1"/>
  <c r="F55" i="1"/>
  <c r="F205" i="1"/>
  <c r="F259" i="1"/>
  <c r="F106" i="2" l="1"/>
  <c r="F163" i="2"/>
  <c r="F148" i="2"/>
  <c r="F169" i="2" s="1"/>
  <c r="X169" i="2" s="1"/>
  <c r="F113" i="2"/>
  <c r="F170" i="2"/>
  <c r="F171" i="2"/>
  <c r="F192" i="2" s="1"/>
  <c r="F172" i="2"/>
  <c r="F193" i="2" s="1"/>
  <c r="F173" i="2"/>
  <c r="F194" i="2" s="1"/>
  <c r="F174" i="2"/>
  <c r="F195" i="2" s="1"/>
  <c r="F175" i="2"/>
  <c r="F196" i="2" s="1"/>
  <c r="F36" i="2"/>
  <c r="X165" i="2"/>
  <c r="F43" i="2"/>
  <c r="F100" i="46"/>
  <c r="F112" i="46" s="1"/>
  <c r="F251" i="1"/>
  <c r="F253" i="1" s="1"/>
  <c r="AK73" i="47"/>
  <c r="AK75" i="47" s="1"/>
  <c r="AK113" i="46"/>
  <c r="AJ97" i="46"/>
  <c r="U97" i="46"/>
  <c r="AK94" i="46"/>
  <c r="AK96" i="46"/>
  <c r="AK95" i="46"/>
  <c r="F85" i="46"/>
  <c r="F74" i="24"/>
  <c r="F83" i="24" s="1"/>
  <c r="G225" i="1"/>
  <c r="F75" i="24"/>
  <c r="F84" i="24" s="1"/>
  <c r="F225" i="1"/>
  <c r="F101" i="3"/>
  <c r="F77" i="47"/>
  <c r="F86" i="47" s="1"/>
  <c r="F104" i="3"/>
  <c r="F206" i="1"/>
  <c r="F214" i="1"/>
  <c r="F105" i="3"/>
  <c r="F103" i="3"/>
  <c r="F98" i="46"/>
  <c r="F110" i="46" s="1"/>
  <c r="F99" i="46"/>
  <c r="F111" i="46" s="1"/>
  <c r="F226" i="1"/>
  <c r="F106" i="3"/>
  <c r="F76" i="24"/>
  <c r="F85" i="24" s="1"/>
  <c r="F102" i="3"/>
  <c r="F78" i="47"/>
  <c r="F87" i="47" s="1"/>
  <c r="F260" i="1"/>
  <c r="F286" i="1"/>
  <c r="F19" i="47"/>
  <c r="F16" i="47"/>
  <c r="F35" i="3"/>
  <c r="F30" i="3"/>
  <c r="F65" i="46"/>
  <c r="F25" i="46"/>
  <c r="F21" i="46"/>
  <c r="F61" i="46"/>
  <c r="F47" i="47"/>
  <c r="F176" i="2" l="1"/>
  <c r="F197" i="2" s="1"/>
  <c r="X197" i="2" s="1"/>
  <c r="F191" i="2"/>
  <c r="X191" i="2" s="1"/>
  <c r="X163" i="2"/>
  <c r="X166" i="2"/>
  <c r="X167" i="2"/>
  <c r="X164" i="2"/>
  <c r="F287" i="1"/>
  <c r="F198" i="2"/>
  <c r="F199" i="2"/>
  <c r="F220" i="2" s="1"/>
  <c r="F200" i="2"/>
  <c r="F221" i="2" s="1"/>
  <c r="F201" i="2"/>
  <c r="F222" i="2" s="1"/>
  <c r="F202" i="2"/>
  <c r="F223" i="2" s="1"/>
  <c r="F203" i="2"/>
  <c r="F224" i="2" s="1"/>
  <c r="X196" i="2"/>
  <c r="X192" i="2"/>
  <c r="X168" i="2"/>
  <c r="G252" i="1"/>
  <c r="F289" i="1"/>
  <c r="F90" i="46"/>
  <c r="F94" i="46" s="1"/>
  <c r="F215" i="1"/>
  <c r="F217" i="1" s="1"/>
  <c r="F208" i="1"/>
  <c r="F91" i="46"/>
  <c r="F95" i="46" s="1"/>
  <c r="F207" i="1"/>
  <c r="F71" i="47"/>
  <c r="F74" i="47" s="1"/>
  <c r="N83" i="24"/>
  <c r="F91" i="47"/>
  <c r="F100" i="47" s="1"/>
  <c r="F114" i="46"/>
  <c r="F126" i="46" s="1"/>
  <c r="F115" i="46"/>
  <c r="F127" i="46" s="1"/>
  <c r="F116" i="46"/>
  <c r="F128" i="46" s="1"/>
  <c r="AK97" i="46"/>
  <c r="F87" i="24"/>
  <c r="F96" i="24" s="1"/>
  <c r="F261" i="1"/>
  <c r="F86" i="24"/>
  <c r="F95" i="24" s="1"/>
  <c r="N84" i="24"/>
  <c r="F88" i="24"/>
  <c r="F97" i="24" s="1"/>
  <c r="N97" i="24" s="1"/>
  <c r="F113" i="3"/>
  <c r="F68" i="24"/>
  <c r="F71" i="24" s="1"/>
  <c r="G207" i="1"/>
  <c r="F114" i="3"/>
  <c r="F90" i="47"/>
  <c r="F113" i="46"/>
  <c r="F92" i="46"/>
  <c r="F96" i="46" s="1"/>
  <c r="F262" i="1"/>
  <c r="F70" i="24"/>
  <c r="F73" i="24" s="1"/>
  <c r="F69" i="24"/>
  <c r="F72" i="24" s="1"/>
  <c r="F115" i="3"/>
  <c r="G261" i="1"/>
  <c r="F70" i="47"/>
  <c r="F73" i="47" s="1"/>
  <c r="F101" i="46"/>
  <c r="F252" i="1"/>
  <c r="F79" i="47"/>
  <c r="F112" i="3"/>
  <c r="F92" i="47"/>
  <c r="N85" i="24"/>
  <c r="X193" i="2" l="1"/>
  <c r="F204" i="2"/>
  <c r="F225" i="2" s="1"/>
  <c r="X225" i="2" s="1"/>
  <c r="F219" i="2"/>
  <c r="X194" i="2"/>
  <c r="X195" i="2"/>
  <c r="F288" i="1"/>
  <c r="F216" i="1"/>
  <c r="G216" i="1"/>
  <c r="F99" i="47"/>
  <c r="X110" i="46"/>
  <c r="X112" i="46"/>
  <c r="X111" i="46"/>
  <c r="F93" i="46"/>
  <c r="F97" i="46"/>
  <c r="G288" i="1"/>
  <c r="F117" i="46"/>
  <c r="N95" i="24"/>
  <c r="N96" i="24"/>
  <c r="X221" i="2" l="1"/>
  <c r="X223" i="2"/>
  <c r="X222" i="2"/>
  <c r="X219" i="2"/>
  <c r="X220" i="2"/>
  <c r="X224" i="2"/>
  <c r="F101" i="47"/>
  <c r="F129" i="46"/>
  <c r="X126" i="46" s="1"/>
  <c r="X113" i="46"/>
  <c r="X95" i="46"/>
  <c r="X94" i="46"/>
  <c r="X96" i="46"/>
  <c r="X97" i="46" l="1"/>
  <c r="X100" i="47"/>
  <c r="F102" i="47"/>
  <c r="X99" i="47"/>
  <c r="X127" i="46"/>
  <c r="X128" i="46"/>
  <c r="S262" i="1"/>
  <c r="S113" i="3"/>
  <c r="S114" i="3"/>
  <c r="S112" i="3"/>
  <c r="S115" i="3"/>
  <c r="L114" i="3"/>
  <c r="L115" i="3"/>
  <c r="L113" i="3"/>
  <c r="L262" i="1"/>
  <c r="L112" i="3"/>
  <c r="O115" i="3"/>
  <c r="O113" i="3"/>
  <c r="O114" i="3"/>
  <c r="O112" i="3"/>
  <c r="O262" i="1"/>
  <c r="P262" i="1"/>
  <c r="P112" i="3"/>
  <c r="P114" i="3"/>
  <c r="P115" i="3"/>
  <c r="P113" i="3"/>
  <c r="R114" i="3"/>
  <c r="R113" i="3"/>
  <c r="R262" i="1"/>
  <c r="R115" i="3"/>
  <c r="R112" i="3"/>
  <c r="N115" i="3"/>
  <c r="N112" i="3"/>
  <c r="N114" i="3"/>
  <c r="N113" i="3"/>
  <c r="N262" i="1"/>
  <c r="Q114" i="3"/>
  <c r="Q112" i="3"/>
  <c r="Q262" i="1"/>
  <c r="Q115" i="3"/>
  <c r="Q113" i="3"/>
  <c r="M112" i="3"/>
  <c r="M262" i="1"/>
  <c r="M114" i="3"/>
  <c r="M115" i="3"/>
  <c r="M113" i="3"/>
  <c r="X101" i="47" l="1"/>
  <c r="X129" i="46"/>
  <c r="I82" i="24"/>
  <c r="I81" i="24"/>
  <c r="I80" i="24"/>
  <c r="I244" i="1"/>
  <c r="S244" i="1" l="1"/>
  <c r="M244" i="1"/>
  <c r="L244" i="1"/>
  <c r="J244" i="1"/>
  <c r="O244" i="1"/>
  <c r="N244" i="1"/>
  <c r="Q244" i="1"/>
  <c r="K244" i="1"/>
  <c r="R244" i="1"/>
  <c r="P244" i="1"/>
  <c r="U251" i="1" l="1"/>
  <c r="R252" i="1"/>
  <c r="K252" i="1"/>
  <c r="L252" i="1"/>
  <c r="O252" i="1"/>
  <c r="N252" i="1"/>
  <c r="Q252" i="1"/>
  <c r="P252" i="1"/>
  <c r="S252" i="1"/>
  <c r="M252" i="1"/>
  <c r="I76" i="24" l="1"/>
  <c r="I85" i="24" s="1"/>
  <c r="I104" i="3"/>
  <c r="I103" i="3"/>
  <c r="I102" i="3"/>
  <c r="I105" i="3"/>
  <c r="I106" i="3"/>
  <c r="I101" i="3"/>
  <c r="I75" i="24"/>
  <c r="I84" i="24" s="1"/>
  <c r="I74" i="24"/>
  <c r="I83" i="24" s="1"/>
  <c r="I226" i="1"/>
  <c r="T251" i="1" l="1"/>
  <c r="Q85" i="24"/>
  <c r="Q83" i="24"/>
  <c r="I252" i="1"/>
  <c r="Q84" i="24" l="1"/>
  <c r="I50" i="24"/>
  <c r="I51" i="24"/>
  <c r="I154" i="1"/>
  <c r="I71" i="3"/>
  <c r="I73" i="3"/>
  <c r="I72" i="3"/>
  <c r="I75" i="3"/>
  <c r="I74" i="3"/>
  <c r="I76" i="46" l="1"/>
  <c r="I75" i="46"/>
  <c r="I74" i="46"/>
  <c r="I58" i="47"/>
  <c r="I57" i="47"/>
  <c r="I57" i="24"/>
  <c r="I58" i="24"/>
  <c r="I56" i="24"/>
  <c r="I172" i="1"/>
  <c r="I77" i="46" l="1"/>
  <c r="I59" i="47"/>
  <c r="I19" i="24" l="1"/>
  <c r="I16" i="24"/>
  <c r="J44" i="1"/>
  <c r="I46" i="1"/>
  <c r="J30" i="2" l="1"/>
  <c r="J31" i="2"/>
  <c r="J32" i="2"/>
  <c r="J33" i="2"/>
  <c r="J34" i="2"/>
  <c r="J35" i="2"/>
  <c r="J20" i="46"/>
  <c r="J19" i="46"/>
  <c r="J18" i="46"/>
  <c r="J14" i="47"/>
  <c r="J15" i="47"/>
  <c r="J26" i="3"/>
  <c r="J28" i="3"/>
  <c r="J27" i="3"/>
  <c r="J29" i="3"/>
  <c r="K44" i="1"/>
  <c r="J46" i="1"/>
  <c r="K30" i="2" l="1"/>
  <c r="K31" i="2"/>
  <c r="K32" i="2"/>
  <c r="K33" i="2"/>
  <c r="K34" i="2"/>
  <c r="K35" i="2"/>
  <c r="J36" i="2"/>
  <c r="K20" i="46"/>
  <c r="K19" i="46"/>
  <c r="K18" i="46"/>
  <c r="J30" i="3"/>
  <c r="J21" i="46"/>
  <c r="K15" i="47"/>
  <c r="K14" i="47"/>
  <c r="J16" i="47"/>
  <c r="K26" i="3"/>
  <c r="K28" i="3"/>
  <c r="K27" i="3"/>
  <c r="K29" i="3"/>
  <c r="K46" i="1"/>
  <c r="L44" i="1"/>
  <c r="L31" i="2" l="1"/>
  <c r="L32" i="2"/>
  <c r="L33" i="2"/>
  <c r="L34" i="2"/>
  <c r="L30" i="2"/>
  <c r="L35" i="2"/>
  <c r="K36" i="2"/>
  <c r="L18" i="46"/>
  <c r="L20" i="46"/>
  <c r="L19" i="46"/>
  <c r="K30" i="3"/>
  <c r="K21" i="46"/>
  <c r="K16" i="47"/>
  <c r="L14" i="47"/>
  <c r="L15" i="47"/>
  <c r="L27" i="3"/>
  <c r="L29" i="3"/>
  <c r="L26" i="3"/>
  <c r="L28" i="3"/>
  <c r="M44" i="1"/>
  <c r="L46" i="1"/>
  <c r="M30" i="2" l="1"/>
  <c r="M31" i="2"/>
  <c r="M32" i="2"/>
  <c r="M33" i="2"/>
  <c r="M34" i="2"/>
  <c r="M35" i="2"/>
  <c r="L36" i="2"/>
  <c r="M19" i="46"/>
  <c r="M18" i="46"/>
  <c r="M20" i="46"/>
  <c r="L30" i="3"/>
  <c r="L21" i="46"/>
  <c r="M14" i="47"/>
  <c r="M15" i="47"/>
  <c r="L16" i="47"/>
  <c r="M27" i="3"/>
  <c r="M29" i="3"/>
  <c r="M26" i="3"/>
  <c r="M28" i="3"/>
  <c r="N44" i="1"/>
  <c r="M46" i="1"/>
  <c r="N30" i="2" l="1"/>
  <c r="N31" i="2"/>
  <c r="N32" i="2"/>
  <c r="N33" i="2"/>
  <c r="N34" i="2"/>
  <c r="N35" i="2"/>
  <c r="M36" i="2"/>
  <c r="N20" i="46"/>
  <c r="N19" i="46"/>
  <c r="N18" i="46"/>
  <c r="M30" i="3"/>
  <c r="M21" i="46"/>
  <c r="N14" i="47"/>
  <c r="N15" i="47"/>
  <c r="M16" i="47"/>
  <c r="N26" i="3"/>
  <c r="N28" i="3"/>
  <c r="N27" i="3"/>
  <c r="N29" i="3"/>
  <c r="O44" i="1"/>
  <c r="N46" i="1"/>
  <c r="O30" i="2" l="1"/>
  <c r="O31" i="2"/>
  <c r="O32" i="2"/>
  <c r="O33" i="2"/>
  <c r="O34" i="2"/>
  <c r="O35" i="2"/>
  <c r="N36" i="2"/>
  <c r="O20" i="46"/>
  <c r="O19" i="46"/>
  <c r="O18" i="46"/>
  <c r="N30" i="3"/>
  <c r="N21" i="46"/>
  <c r="O14" i="47"/>
  <c r="O15" i="47"/>
  <c r="N16" i="47"/>
  <c r="O26" i="3"/>
  <c r="O28" i="3"/>
  <c r="O27" i="3"/>
  <c r="O29" i="3"/>
  <c r="O46" i="1"/>
  <c r="P44" i="1"/>
  <c r="P31" i="2" l="1"/>
  <c r="P32" i="2"/>
  <c r="P33" i="2"/>
  <c r="P34" i="2"/>
  <c r="P30" i="2"/>
  <c r="P35" i="2"/>
  <c r="O36" i="2"/>
  <c r="P18" i="46"/>
  <c r="P20" i="46"/>
  <c r="P19" i="46"/>
  <c r="O30" i="3"/>
  <c r="O21" i="46"/>
  <c r="P14" i="47"/>
  <c r="P15" i="47"/>
  <c r="O16" i="47"/>
  <c r="P27" i="3"/>
  <c r="P29" i="3"/>
  <c r="P26" i="3"/>
  <c r="P28" i="3"/>
  <c r="P46" i="1"/>
  <c r="Q44" i="1"/>
  <c r="P36" i="2" l="1"/>
  <c r="Q30" i="2"/>
  <c r="Q31" i="2"/>
  <c r="Q32" i="2"/>
  <c r="Q33" i="2"/>
  <c r="Q34" i="2"/>
  <c r="Q35" i="2"/>
  <c r="Q19" i="46"/>
  <c r="Q18" i="46"/>
  <c r="Q20" i="46"/>
  <c r="P30" i="3"/>
  <c r="P21" i="46"/>
  <c r="Q14" i="47"/>
  <c r="Q15" i="47"/>
  <c r="P16" i="47"/>
  <c r="Q27" i="3"/>
  <c r="Q29" i="3"/>
  <c r="Q26" i="3"/>
  <c r="Q28" i="3"/>
  <c r="R44" i="1"/>
  <c r="Q46" i="1"/>
  <c r="R30" i="2" l="1"/>
  <c r="R31" i="2"/>
  <c r="R32" i="2"/>
  <c r="R33" i="2"/>
  <c r="R34" i="2"/>
  <c r="R35" i="2"/>
  <c r="Q36" i="2"/>
  <c r="R20" i="46"/>
  <c r="R19" i="46"/>
  <c r="R18" i="46"/>
  <c r="Q30" i="3"/>
  <c r="Q21" i="46"/>
  <c r="R14" i="47"/>
  <c r="R15" i="47"/>
  <c r="Q16" i="47"/>
  <c r="R26" i="3"/>
  <c r="R28" i="3"/>
  <c r="R27" i="3"/>
  <c r="R29" i="3"/>
  <c r="S44" i="1"/>
  <c r="R46" i="1"/>
  <c r="S30" i="2" l="1"/>
  <c r="S31" i="2"/>
  <c r="S32" i="2"/>
  <c r="S33" i="2"/>
  <c r="S34" i="2"/>
  <c r="S35" i="2"/>
  <c r="R36" i="2"/>
  <c r="U44" i="1"/>
  <c r="S20" i="46"/>
  <c r="S19" i="46"/>
  <c r="S18" i="46"/>
  <c r="R30" i="3"/>
  <c r="R21" i="46"/>
  <c r="S15" i="47"/>
  <c r="S14" i="47"/>
  <c r="R16" i="47"/>
  <c r="S26" i="3"/>
  <c r="S28" i="3"/>
  <c r="S27" i="3"/>
  <c r="S29" i="3"/>
  <c r="J53" i="1"/>
  <c r="S46" i="1"/>
  <c r="I32" i="3"/>
  <c r="I55" i="1"/>
  <c r="I22" i="24"/>
  <c r="I33" i="3"/>
  <c r="I21" i="24"/>
  <c r="I31" i="3"/>
  <c r="I34" i="3"/>
  <c r="I20" i="24"/>
  <c r="S36" i="2" l="1"/>
  <c r="J38" i="2"/>
  <c r="J39" i="2"/>
  <c r="J40" i="2"/>
  <c r="J37" i="2"/>
  <c r="J41" i="2"/>
  <c r="J42" i="2"/>
  <c r="J24" i="46"/>
  <c r="J23" i="46"/>
  <c r="J22" i="46"/>
  <c r="S30" i="3"/>
  <c r="I35" i="3"/>
  <c r="S21" i="46"/>
  <c r="J55" i="1"/>
  <c r="J17" i="47"/>
  <c r="J18" i="47"/>
  <c r="S16" i="47"/>
  <c r="J34" i="3"/>
  <c r="J33" i="3"/>
  <c r="K53" i="1"/>
  <c r="J31" i="3"/>
  <c r="J32" i="3"/>
  <c r="J43" i="2" l="1"/>
  <c r="K38" i="2"/>
  <c r="K39" i="2"/>
  <c r="K40" i="2"/>
  <c r="K37" i="2"/>
  <c r="K41" i="2"/>
  <c r="K42" i="2"/>
  <c r="K24" i="46"/>
  <c r="K23" i="46"/>
  <c r="K22" i="46"/>
  <c r="J35" i="3"/>
  <c r="J25" i="46"/>
  <c r="K17" i="47"/>
  <c r="K18" i="47"/>
  <c r="J19" i="47"/>
  <c r="K55" i="1"/>
  <c r="K31" i="3"/>
  <c r="K34" i="3"/>
  <c r="L53" i="1"/>
  <c r="K32" i="3"/>
  <c r="K33" i="3"/>
  <c r="L38" i="2" l="1"/>
  <c r="L39" i="2"/>
  <c r="L40" i="2"/>
  <c r="L41" i="2"/>
  <c r="L37" i="2"/>
  <c r="L42" i="2"/>
  <c r="K43" i="2"/>
  <c r="L22" i="46"/>
  <c r="L24" i="46"/>
  <c r="L23" i="46"/>
  <c r="K35" i="3"/>
  <c r="K25" i="46"/>
  <c r="K19" i="47"/>
  <c r="L18" i="47"/>
  <c r="L17" i="47"/>
  <c r="L31" i="3"/>
  <c r="L33" i="3"/>
  <c r="M53" i="1"/>
  <c r="L34" i="3"/>
  <c r="L32" i="3"/>
  <c r="L55" i="1"/>
  <c r="L43" i="2" l="1"/>
  <c r="M41" i="2"/>
  <c r="M38" i="2"/>
  <c r="M39" i="2"/>
  <c r="M37" i="2"/>
  <c r="M40" i="2"/>
  <c r="M42" i="2"/>
  <c r="M23" i="46"/>
  <c r="M22" i="46"/>
  <c r="M24" i="46"/>
  <c r="L35" i="3"/>
  <c r="L25" i="46"/>
  <c r="M17" i="47"/>
  <c r="M18" i="47"/>
  <c r="L19" i="47"/>
  <c r="M34" i="3"/>
  <c r="N53" i="1"/>
  <c r="M31" i="3"/>
  <c r="M33" i="3"/>
  <c r="M55" i="1"/>
  <c r="M32" i="3"/>
  <c r="N38" i="2" l="1"/>
  <c r="N39" i="2"/>
  <c r="N40" i="2"/>
  <c r="N37" i="2"/>
  <c r="N41" i="2"/>
  <c r="N42" i="2"/>
  <c r="M43" i="2"/>
  <c r="N24" i="46"/>
  <c r="N23" i="46"/>
  <c r="N22" i="46"/>
  <c r="M35" i="3"/>
  <c r="M25" i="46"/>
  <c r="N55" i="1"/>
  <c r="N17" i="47"/>
  <c r="N18" i="47"/>
  <c r="M19" i="47"/>
  <c r="N33" i="3"/>
  <c r="N34" i="3"/>
  <c r="O53" i="1"/>
  <c r="N32" i="3"/>
  <c r="N31" i="3"/>
  <c r="N43" i="2" l="1"/>
  <c r="O38" i="2"/>
  <c r="O39" i="2"/>
  <c r="O40" i="2"/>
  <c r="O37" i="2"/>
  <c r="O41" i="2"/>
  <c r="O42" i="2"/>
  <c r="O24" i="46"/>
  <c r="O23" i="46"/>
  <c r="O22" i="46"/>
  <c r="N35" i="3"/>
  <c r="N25" i="46"/>
  <c r="O34" i="3"/>
  <c r="O17" i="47"/>
  <c r="O18" i="47"/>
  <c r="N19" i="47"/>
  <c r="O32" i="3"/>
  <c r="O31" i="3"/>
  <c r="O55" i="1"/>
  <c r="P53" i="1"/>
  <c r="O33" i="3"/>
  <c r="P38" i="2" l="1"/>
  <c r="P39" i="2"/>
  <c r="P40" i="2"/>
  <c r="P41" i="2"/>
  <c r="P37" i="2"/>
  <c r="P42" i="2"/>
  <c r="O43" i="2"/>
  <c r="P22" i="46"/>
  <c r="P24" i="46"/>
  <c r="P23" i="46"/>
  <c r="O35" i="3"/>
  <c r="O25" i="46"/>
  <c r="O19" i="47"/>
  <c r="P18" i="47"/>
  <c r="P17" i="47"/>
  <c r="P33" i="3"/>
  <c r="P34" i="3"/>
  <c r="P32" i="3"/>
  <c r="P55" i="1"/>
  <c r="P31" i="3"/>
  <c r="Q53" i="1"/>
  <c r="Q38" i="2" l="1"/>
  <c r="Q39" i="2"/>
  <c r="Q40" i="2"/>
  <c r="Q41" i="2"/>
  <c r="Q37" i="2"/>
  <c r="Q42" i="2"/>
  <c r="P43" i="2"/>
  <c r="Q23" i="46"/>
  <c r="Q22" i="46"/>
  <c r="Q24" i="46"/>
  <c r="P35" i="3"/>
  <c r="P25" i="46"/>
  <c r="Q17" i="47"/>
  <c r="Q18" i="47"/>
  <c r="P19" i="47"/>
  <c r="R53" i="1"/>
  <c r="Q33" i="3"/>
  <c r="Q34" i="3"/>
  <c r="Q55" i="1"/>
  <c r="Q31" i="3"/>
  <c r="Q32" i="3"/>
  <c r="R55" i="1" l="1"/>
  <c r="R38" i="2"/>
  <c r="R39" i="2"/>
  <c r="R40" i="2"/>
  <c r="R37" i="2"/>
  <c r="R41" i="2"/>
  <c r="R42" i="2"/>
  <c r="Q43" i="2"/>
  <c r="R32" i="3"/>
  <c r="R24" i="46"/>
  <c r="R23" i="46"/>
  <c r="R22" i="46"/>
  <c r="R31" i="3"/>
  <c r="R33" i="3"/>
  <c r="S53" i="1"/>
  <c r="R34" i="3"/>
  <c r="Q35" i="3"/>
  <c r="Q25" i="46"/>
  <c r="R18" i="47"/>
  <c r="R17" i="47"/>
  <c r="Q19" i="47"/>
  <c r="S38" i="2" l="1"/>
  <c r="S39" i="2"/>
  <c r="S40" i="2"/>
  <c r="S37" i="2"/>
  <c r="S41" i="2"/>
  <c r="S42" i="2"/>
  <c r="R43" i="2"/>
  <c r="S24" i="46"/>
  <c r="S23" i="46"/>
  <c r="S22" i="46"/>
  <c r="U53" i="1"/>
  <c r="S33" i="3"/>
  <c r="R35" i="3"/>
  <c r="S17" i="47"/>
  <c r="S34" i="3"/>
  <c r="S32" i="3"/>
  <c r="S31" i="3"/>
  <c r="S18" i="47"/>
  <c r="S55" i="1"/>
  <c r="R25" i="46"/>
  <c r="R19" i="47"/>
  <c r="I37" i="3"/>
  <c r="I38" i="3"/>
  <c r="J62" i="1"/>
  <c r="I64" i="1"/>
  <c r="I25" i="24"/>
  <c r="I36" i="3"/>
  <c r="I40" i="3"/>
  <c r="I39" i="3"/>
  <c r="J44" i="2" l="1"/>
  <c r="J45" i="2"/>
  <c r="J46" i="2"/>
  <c r="J47" i="2"/>
  <c r="J48" i="2"/>
  <c r="J49" i="2"/>
  <c r="S43" i="2"/>
  <c r="S25" i="46"/>
  <c r="J28" i="46"/>
  <c r="J27" i="46"/>
  <c r="J26" i="46"/>
  <c r="S19" i="47"/>
  <c r="S35" i="3"/>
  <c r="I41" i="3"/>
  <c r="J21" i="47"/>
  <c r="J20" i="47"/>
  <c r="J40" i="3"/>
  <c r="J38" i="3"/>
  <c r="J36" i="3"/>
  <c r="J39" i="3"/>
  <c r="J37" i="3"/>
  <c r="J64" i="1"/>
  <c r="K62" i="1"/>
  <c r="K44" i="2" l="1"/>
  <c r="K45" i="2"/>
  <c r="K46" i="2"/>
  <c r="K47" i="2"/>
  <c r="K48" i="2"/>
  <c r="K49" i="2"/>
  <c r="J50" i="2"/>
  <c r="K28" i="46"/>
  <c r="K27" i="46"/>
  <c r="K26" i="46"/>
  <c r="J41" i="3"/>
  <c r="J29" i="46"/>
  <c r="K20" i="47"/>
  <c r="K21" i="47"/>
  <c r="J22" i="47"/>
  <c r="K37" i="3"/>
  <c r="L62" i="1"/>
  <c r="K64" i="1"/>
  <c r="K40" i="3"/>
  <c r="K38" i="3"/>
  <c r="K36" i="3"/>
  <c r="K39" i="3"/>
  <c r="L45" i="2" l="1"/>
  <c r="L46" i="2"/>
  <c r="L47" i="2"/>
  <c r="L48" i="2"/>
  <c r="L44" i="2"/>
  <c r="L49" i="2"/>
  <c r="K50" i="2"/>
  <c r="L26" i="46"/>
  <c r="L28" i="46"/>
  <c r="L27" i="46"/>
  <c r="K41" i="3"/>
  <c r="K29" i="46"/>
  <c r="L21" i="47"/>
  <c r="L20" i="47"/>
  <c r="K22" i="47"/>
  <c r="L38" i="3"/>
  <c r="L39" i="3"/>
  <c r="L36" i="3"/>
  <c r="L64" i="1"/>
  <c r="L40" i="3"/>
  <c r="L37" i="3"/>
  <c r="M62" i="1"/>
  <c r="M44" i="2" l="1"/>
  <c r="M45" i="2"/>
  <c r="M46" i="2"/>
  <c r="M47" i="2"/>
  <c r="M48" i="2"/>
  <c r="M49" i="2"/>
  <c r="L50" i="2"/>
  <c r="M27" i="46"/>
  <c r="M26" i="46"/>
  <c r="M28" i="46"/>
  <c r="L41" i="3"/>
  <c r="L29" i="46"/>
  <c r="M20" i="47"/>
  <c r="M21" i="47"/>
  <c r="L22" i="47"/>
  <c r="M40" i="3"/>
  <c r="M39" i="3"/>
  <c r="M38" i="3"/>
  <c r="M64" i="1"/>
  <c r="M36" i="3"/>
  <c r="M37" i="3"/>
  <c r="N62" i="1"/>
  <c r="N44" i="2" l="1"/>
  <c r="N45" i="2"/>
  <c r="N46" i="2"/>
  <c r="N47" i="2"/>
  <c r="N48" i="2"/>
  <c r="N49" i="2"/>
  <c r="M50" i="2"/>
  <c r="N28" i="46"/>
  <c r="N27" i="46"/>
  <c r="N26" i="46"/>
  <c r="M41" i="3"/>
  <c r="M29" i="46"/>
  <c r="N21" i="47"/>
  <c r="N20" i="47"/>
  <c r="M22" i="47"/>
  <c r="N36" i="3"/>
  <c r="N39" i="3"/>
  <c r="N40" i="3"/>
  <c r="N64" i="1"/>
  <c r="N38" i="3"/>
  <c r="N37" i="3"/>
  <c r="O62" i="1"/>
  <c r="O44" i="2" l="1"/>
  <c r="O45" i="2"/>
  <c r="O46" i="2"/>
  <c r="O47" i="2"/>
  <c r="O48" i="2"/>
  <c r="O49" i="2"/>
  <c r="N50" i="2"/>
  <c r="O28" i="46"/>
  <c r="O27" i="46"/>
  <c r="O26" i="46"/>
  <c r="N41" i="3"/>
  <c r="N29" i="46"/>
  <c r="O20" i="47"/>
  <c r="O21" i="47"/>
  <c r="N22" i="47"/>
  <c r="O40" i="3"/>
  <c r="O64" i="1"/>
  <c r="O37" i="3"/>
  <c r="O39" i="3"/>
  <c r="O38" i="3"/>
  <c r="O36" i="3"/>
  <c r="P62" i="1"/>
  <c r="P45" i="2" l="1"/>
  <c r="P46" i="2"/>
  <c r="P47" i="2"/>
  <c r="P48" i="2"/>
  <c r="P44" i="2"/>
  <c r="P49" i="2"/>
  <c r="O50" i="2"/>
  <c r="P26" i="46"/>
  <c r="P28" i="46"/>
  <c r="P27" i="46"/>
  <c r="O41" i="3"/>
  <c r="O29" i="46"/>
  <c r="O22" i="47"/>
  <c r="P21" i="47"/>
  <c r="P20" i="47"/>
  <c r="Q62" i="1"/>
  <c r="P40" i="3"/>
  <c r="P39" i="3"/>
  <c r="P38" i="3"/>
  <c r="P37" i="3"/>
  <c r="P64" i="1"/>
  <c r="P36" i="3"/>
  <c r="Q44" i="2" l="1"/>
  <c r="Q45" i="2"/>
  <c r="Q46" i="2"/>
  <c r="Q47" i="2"/>
  <c r="Q48" i="2"/>
  <c r="Q49" i="2"/>
  <c r="P50" i="2"/>
  <c r="Q27" i="46"/>
  <c r="Q26" i="46"/>
  <c r="Q28" i="46"/>
  <c r="P41" i="3"/>
  <c r="P29" i="46"/>
  <c r="P22" i="47"/>
  <c r="Q20" i="47"/>
  <c r="Q21" i="47"/>
  <c r="Q38" i="3"/>
  <c r="Q64" i="1"/>
  <c r="Q36" i="3"/>
  <c r="Q40" i="3"/>
  <c r="Q39" i="3"/>
  <c r="Q37" i="3"/>
  <c r="R62" i="1"/>
  <c r="R44" i="2" l="1"/>
  <c r="R45" i="2"/>
  <c r="R46" i="2"/>
  <c r="R47" i="2"/>
  <c r="R48" i="2"/>
  <c r="R49" i="2"/>
  <c r="Q50" i="2"/>
  <c r="R28" i="46"/>
  <c r="R27" i="46"/>
  <c r="R26" i="46"/>
  <c r="Q41" i="3"/>
  <c r="Q29" i="46"/>
  <c r="R21" i="47"/>
  <c r="R20" i="47"/>
  <c r="Q22" i="47"/>
  <c r="R39" i="3"/>
  <c r="R37" i="3"/>
  <c r="R38" i="3"/>
  <c r="R64" i="1"/>
  <c r="R40" i="3"/>
  <c r="R36" i="3"/>
  <c r="S62" i="1"/>
  <c r="S44" i="2" l="1"/>
  <c r="S45" i="2"/>
  <c r="S46" i="2"/>
  <c r="S47" i="2"/>
  <c r="S48" i="2"/>
  <c r="S49" i="2"/>
  <c r="R50" i="2"/>
  <c r="U62" i="1"/>
  <c r="S28" i="46"/>
  <c r="S27" i="46"/>
  <c r="S26" i="46"/>
  <c r="R41" i="3"/>
  <c r="R29" i="46"/>
  <c r="R22" i="47"/>
  <c r="S20" i="47"/>
  <c r="S21" i="47"/>
  <c r="S38" i="3"/>
  <c r="S39" i="3"/>
  <c r="S36" i="3"/>
  <c r="S37" i="3"/>
  <c r="S40" i="3"/>
  <c r="S64" i="1"/>
  <c r="S50" i="2" l="1"/>
  <c r="S41" i="3"/>
  <c r="S29" i="46"/>
  <c r="S22" i="47"/>
  <c r="J80" i="1"/>
  <c r="I27" i="24"/>
  <c r="I28" i="24"/>
  <c r="I82" i="1"/>
  <c r="I26" i="24"/>
  <c r="K80" i="1" l="1"/>
  <c r="J58" i="2"/>
  <c r="J59" i="2"/>
  <c r="J60" i="2"/>
  <c r="J61" i="2"/>
  <c r="J62" i="2"/>
  <c r="J63" i="2"/>
  <c r="J36" i="46"/>
  <c r="J35" i="46"/>
  <c r="J34" i="46"/>
  <c r="J27" i="47"/>
  <c r="J26" i="47"/>
  <c r="J82" i="1"/>
  <c r="J64" i="2" l="1"/>
  <c r="L80" i="1"/>
  <c r="K59" i="2"/>
  <c r="K60" i="2"/>
  <c r="K61" i="2"/>
  <c r="K62" i="2"/>
  <c r="K63" i="2"/>
  <c r="K58" i="2"/>
  <c r="K64" i="2" s="1"/>
  <c r="K34" i="46"/>
  <c r="K36" i="46"/>
  <c r="K35" i="46"/>
  <c r="J33" i="46"/>
  <c r="J37" i="46"/>
  <c r="J28" i="47"/>
  <c r="K26" i="47"/>
  <c r="K27" i="47"/>
  <c r="K82" i="1"/>
  <c r="M80" i="1" l="1"/>
  <c r="L58" i="2"/>
  <c r="L59" i="2"/>
  <c r="L60" i="2"/>
  <c r="L61" i="2"/>
  <c r="L62" i="2"/>
  <c r="L63" i="2"/>
  <c r="L35" i="46"/>
  <c r="L34" i="46"/>
  <c r="L36" i="46"/>
  <c r="K37" i="46"/>
  <c r="K33" i="46"/>
  <c r="L26" i="47"/>
  <c r="L27" i="47"/>
  <c r="K28" i="47"/>
  <c r="L82" i="1"/>
  <c r="L64" i="2" l="1"/>
  <c r="N80" i="1"/>
  <c r="M58" i="2"/>
  <c r="M59" i="2"/>
  <c r="M60" i="2"/>
  <c r="M61" i="2"/>
  <c r="M62" i="2"/>
  <c r="M63" i="2"/>
  <c r="M36" i="46"/>
  <c r="M35" i="46"/>
  <c r="M34" i="46"/>
  <c r="L33" i="46"/>
  <c r="L37" i="46"/>
  <c r="M27" i="47"/>
  <c r="M26" i="47"/>
  <c r="L28" i="47"/>
  <c r="M82" i="1"/>
  <c r="M64" i="2" l="1"/>
  <c r="O80" i="1"/>
  <c r="N58" i="2"/>
  <c r="N61" i="2"/>
  <c r="N63" i="2"/>
  <c r="N60" i="2"/>
  <c r="N62" i="2"/>
  <c r="N59" i="2"/>
  <c r="N36" i="46"/>
  <c r="N35" i="46"/>
  <c r="N34" i="46"/>
  <c r="M33" i="46"/>
  <c r="M37" i="46"/>
  <c r="M28" i="47"/>
  <c r="N27" i="47"/>
  <c r="N26" i="47"/>
  <c r="N82" i="1"/>
  <c r="N64" i="2" l="1"/>
  <c r="P80" i="1"/>
  <c r="O59" i="2"/>
  <c r="O60" i="2"/>
  <c r="O61" i="2"/>
  <c r="O62" i="2"/>
  <c r="O63" i="2"/>
  <c r="O58" i="2"/>
  <c r="O34" i="46"/>
  <c r="O36" i="46"/>
  <c r="O35" i="46"/>
  <c r="N33" i="46"/>
  <c r="N37" i="46"/>
  <c r="O26" i="47"/>
  <c r="O27" i="47"/>
  <c r="N28" i="47"/>
  <c r="O82" i="1"/>
  <c r="O64" i="2" l="1"/>
  <c r="Q80" i="1"/>
  <c r="P58" i="2"/>
  <c r="P59" i="2"/>
  <c r="P60" i="2"/>
  <c r="P61" i="2"/>
  <c r="P62" i="2"/>
  <c r="P63" i="2"/>
  <c r="P35" i="46"/>
  <c r="P34" i="46"/>
  <c r="P36" i="46"/>
  <c r="O33" i="46"/>
  <c r="O37" i="46"/>
  <c r="O28" i="47"/>
  <c r="P26" i="47"/>
  <c r="P27" i="47"/>
  <c r="P82" i="1"/>
  <c r="P64" i="2" l="1"/>
  <c r="R80" i="1"/>
  <c r="Q58" i="2"/>
  <c r="Q59" i="2"/>
  <c r="Q60" i="2"/>
  <c r="Q61" i="2"/>
  <c r="Q62" i="2"/>
  <c r="Q63" i="2"/>
  <c r="Q36" i="46"/>
  <c r="Q35" i="46"/>
  <c r="Q34" i="46"/>
  <c r="Q82" i="1"/>
  <c r="P37" i="46"/>
  <c r="P33" i="46"/>
  <c r="Q26" i="47"/>
  <c r="Q27" i="47"/>
  <c r="P28" i="47"/>
  <c r="Q64" i="2" l="1"/>
  <c r="S80" i="1"/>
  <c r="R58" i="2"/>
  <c r="R59" i="2"/>
  <c r="R60" i="2"/>
  <c r="R61" i="2"/>
  <c r="R62" i="2"/>
  <c r="R63" i="2"/>
  <c r="R27" i="47"/>
  <c r="R36" i="46"/>
  <c r="R35" i="46"/>
  <c r="R34" i="46"/>
  <c r="R82" i="1"/>
  <c r="R26" i="47"/>
  <c r="Q33" i="46"/>
  <c r="R33" i="46"/>
  <c r="Q37" i="46"/>
  <c r="Q28" i="47"/>
  <c r="R64" i="2" l="1"/>
  <c r="S59" i="2"/>
  <c r="S60" i="2"/>
  <c r="S61" i="2"/>
  <c r="S62" i="2"/>
  <c r="S63" i="2"/>
  <c r="S58" i="2"/>
  <c r="R28" i="47"/>
  <c r="S34" i="46"/>
  <c r="S36" i="46"/>
  <c r="S35" i="46"/>
  <c r="S27" i="47"/>
  <c r="U80" i="1"/>
  <c r="S82" i="1"/>
  <c r="S26" i="47"/>
  <c r="R37" i="46"/>
  <c r="S33" i="46"/>
  <c r="S64" i="2" l="1"/>
  <c r="S28" i="47"/>
  <c r="S37" i="46"/>
  <c r="T107" i="1" l="1"/>
  <c r="I47" i="46" l="1"/>
  <c r="I48" i="46"/>
  <c r="I46" i="46"/>
  <c r="I37" i="47"/>
  <c r="I36" i="47"/>
  <c r="E35" i="4"/>
  <c r="E36" i="4"/>
  <c r="I35" i="24"/>
  <c r="I53" i="3"/>
  <c r="I36" i="24"/>
  <c r="I55" i="3"/>
  <c r="I109" i="1"/>
  <c r="I54" i="3"/>
  <c r="I52" i="3"/>
  <c r="J107" i="1"/>
  <c r="I37" i="24"/>
  <c r="J79" i="2" l="1"/>
  <c r="J80" i="2"/>
  <c r="J81" i="2"/>
  <c r="J82" i="2"/>
  <c r="J83" i="2"/>
  <c r="J84" i="2"/>
  <c r="I49" i="46"/>
  <c r="I56" i="3"/>
  <c r="J46" i="46"/>
  <c r="J48" i="46"/>
  <c r="J47" i="46"/>
  <c r="J37" i="47"/>
  <c r="J36" i="47"/>
  <c r="I38" i="47"/>
  <c r="J53" i="3"/>
  <c r="J109" i="1"/>
  <c r="J55" i="3"/>
  <c r="K107" i="1"/>
  <c r="J54" i="3"/>
  <c r="J52" i="3"/>
  <c r="K79" i="2" l="1"/>
  <c r="K80" i="2"/>
  <c r="K81" i="2"/>
  <c r="K82" i="2"/>
  <c r="K83" i="2"/>
  <c r="K84" i="2"/>
  <c r="J85" i="2"/>
  <c r="J49" i="46"/>
  <c r="J56" i="3"/>
  <c r="K46" i="46"/>
  <c r="K47" i="46"/>
  <c r="K48" i="46"/>
  <c r="K37" i="47"/>
  <c r="K36" i="47"/>
  <c r="J38" i="47"/>
  <c r="K54" i="3"/>
  <c r="K55" i="3"/>
  <c r="K52" i="3"/>
  <c r="K53" i="3"/>
  <c r="L107" i="1"/>
  <c r="K109" i="1"/>
  <c r="L80" i="2" l="1"/>
  <c r="L81" i="2"/>
  <c r="L82" i="2"/>
  <c r="L83" i="2"/>
  <c r="L79" i="2"/>
  <c r="L84" i="2"/>
  <c r="K85" i="2"/>
  <c r="K56" i="3"/>
  <c r="L47" i="46"/>
  <c r="L46" i="46"/>
  <c r="L48" i="46"/>
  <c r="K49" i="46"/>
  <c r="L36" i="47"/>
  <c r="L37" i="47"/>
  <c r="K38" i="47"/>
  <c r="L55" i="3"/>
  <c r="L54" i="3"/>
  <c r="L109" i="1"/>
  <c r="L53" i="3"/>
  <c r="L52" i="3"/>
  <c r="M107" i="1"/>
  <c r="L85" i="2" l="1"/>
  <c r="M79" i="2"/>
  <c r="M80" i="2"/>
  <c r="M81" i="2"/>
  <c r="M82" i="2"/>
  <c r="M83" i="2"/>
  <c r="M84" i="2"/>
  <c r="M47" i="46"/>
  <c r="M46" i="46"/>
  <c r="M48" i="46"/>
  <c r="L56" i="3"/>
  <c r="L49" i="46"/>
  <c r="M37" i="47"/>
  <c r="M36" i="47"/>
  <c r="L38" i="47"/>
  <c r="M52" i="3"/>
  <c r="M54" i="3"/>
  <c r="M55" i="3"/>
  <c r="N107" i="1"/>
  <c r="M109" i="1"/>
  <c r="M53" i="3"/>
  <c r="N79" i="2" l="1"/>
  <c r="N80" i="2"/>
  <c r="N81" i="2"/>
  <c r="N82" i="2"/>
  <c r="N83" i="2"/>
  <c r="N84" i="2"/>
  <c r="M85" i="2"/>
  <c r="N47" i="46"/>
  <c r="N46" i="46"/>
  <c r="N48" i="46"/>
  <c r="M56" i="3"/>
  <c r="M49" i="46"/>
  <c r="N37" i="47"/>
  <c r="N36" i="47"/>
  <c r="M38" i="47"/>
  <c r="N52" i="3"/>
  <c r="N55" i="3"/>
  <c r="N54" i="3"/>
  <c r="N109" i="1"/>
  <c r="N53" i="3"/>
  <c r="O107" i="1"/>
  <c r="O79" i="2" l="1"/>
  <c r="O80" i="2"/>
  <c r="O81" i="2"/>
  <c r="O82" i="2"/>
  <c r="O83" i="2"/>
  <c r="O84" i="2"/>
  <c r="N85" i="2"/>
  <c r="O46" i="46"/>
  <c r="O48" i="46"/>
  <c r="O47" i="46"/>
  <c r="N56" i="3"/>
  <c r="N49" i="46"/>
  <c r="N38" i="47"/>
  <c r="O37" i="47"/>
  <c r="O36" i="47"/>
  <c r="O53" i="3"/>
  <c r="O52" i="3"/>
  <c r="O55" i="3"/>
  <c r="O109" i="1"/>
  <c r="O54" i="3"/>
  <c r="P107" i="1"/>
  <c r="P80" i="2" l="1"/>
  <c r="P81" i="2"/>
  <c r="P82" i="2"/>
  <c r="P83" i="2"/>
  <c r="P79" i="2"/>
  <c r="P84" i="2"/>
  <c r="O85" i="2"/>
  <c r="P47" i="46"/>
  <c r="P46" i="46"/>
  <c r="P48" i="46"/>
  <c r="O56" i="3"/>
  <c r="O49" i="46"/>
  <c r="P36" i="47"/>
  <c r="P37" i="47"/>
  <c r="O38" i="47"/>
  <c r="P109" i="1"/>
  <c r="P55" i="3"/>
  <c r="P52" i="3"/>
  <c r="P54" i="3"/>
  <c r="Q107" i="1"/>
  <c r="P53" i="3"/>
  <c r="Q79" i="2" l="1"/>
  <c r="Q80" i="2"/>
  <c r="Q81" i="2"/>
  <c r="Q82" i="2"/>
  <c r="Q83" i="2"/>
  <c r="Q84" i="2"/>
  <c r="P85" i="2"/>
  <c r="P56" i="3"/>
  <c r="Q48" i="46"/>
  <c r="Q46" i="46"/>
  <c r="Q47" i="46"/>
  <c r="P49" i="46"/>
  <c r="Q37" i="47"/>
  <c r="Q36" i="47"/>
  <c r="P38" i="47"/>
  <c r="Q109" i="1"/>
  <c r="Q53" i="3"/>
  <c r="Q54" i="3"/>
  <c r="Q52" i="3"/>
  <c r="Q55" i="3"/>
  <c r="R107" i="1"/>
  <c r="R79" i="2" l="1"/>
  <c r="R80" i="2"/>
  <c r="R81" i="2"/>
  <c r="R82" i="2"/>
  <c r="R83" i="2"/>
  <c r="R84" i="2"/>
  <c r="Q85" i="2"/>
  <c r="Q56" i="3"/>
  <c r="R46" i="46"/>
  <c r="R47" i="46"/>
  <c r="R48" i="46"/>
  <c r="Q49" i="46"/>
  <c r="R37" i="47"/>
  <c r="R36" i="47"/>
  <c r="Q38" i="47"/>
  <c r="R53" i="3"/>
  <c r="R52" i="3"/>
  <c r="R54" i="3"/>
  <c r="R55" i="3"/>
  <c r="R109" i="1"/>
  <c r="S107" i="1"/>
  <c r="U107" i="1" l="1"/>
  <c r="S79" i="2"/>
  <c r="S80" i="2"/>
  <c r="S81" i="2"/>
  <c r="S82" i="2"/>
  <c r="S83" i="2"/>
  <c r="S84" i="2"/>
  <c r="R85" i="2"/>
  <c r="R56" i="3"/>
  <c r="S46" i="46"/>
  <c r="S48" i="46"/>
  <c r="S47" i="46"/>
  <c r="R49" i="46"/>
  <c r="R38" i="47"/>
  <c r="S37" i="47"/>
  <c r="S36" i="47"/>
  <c r="S53" i="3"/>
  <c r="S55" i="3"/>
  <c r="S54" i="3"/>
  <c r="S52" i="3"/>
  <c r="S109" i="1"/>
  <c r="T116" i="1"/>
  <c r="S85" i="2" l="1"/>
  <c r="S49" i="46"/>
  <c r="S56" i="3"/>
  <c r="I52" i="46"/>
  <c r="I51" i="46"/>
  <c r="I50" i="46"/>
  <c r="I39" i="47"/>
  <c r="I40" i="47"/>
  <c r="S38" i="47"/>
  <c r="J118" i="1"/>
  <c r="E38" i="4"/>
  <c r="E37" i="4"/>
  <c r="I59" i="3"/>
  <c r="I60" i="3"/>
  <c r="I40" i="24"/>
  <c r="I118" i="1"/>
  <c r="I57" i="3"/>
  <c r="I39" i="24"/>
  <c r="I38" i="24"/>
  <c r="I58" i="3"/>
  <c r="J57" i="3" l="1"/>
  <c r="J60" i="3"/>
  <c r="I53" i="46"/>
  <c r="K116" i="1"/>
  <c r="J58" i="3"/>
  <c r="I61" i="3"/>
  <c r="J52" i="46"/>
  <c r="J50" i="46"/>
  <c r="J51" i="46"/>
  <c r="J59" i="3"/>
  <c r="J39" i="47"/>
  <c r="J40" i="47"/>
  <c r="I41" i="47"/>
  <c r="K52" i="46" l="1"/>
  <c r="K86" i="2"/>
  <c r="K87" i="2"/>
  <c r="K88" i="2"/>
  <c r="K89" i="2"/>
  <c r="K90" i="2"/>
  <c r="K91" i="2"/>
  <c r="K58" i="3"/>
  <c r="K60" i="3"/>
  <c r="K59" i="3"/>
  <c r="K118" i="1"/>
  <c r="L116" i="1"/>
  <c r="K57" i="3"/>
  <c r="K40" i="47"/>
  <c r="K51" i="46"/>
  <c r="J61" i="3"/>
  <c r="K39" i="47"/>
  <c r="K50" i="46"/>
  <c r="J53" i="46"/>
  <c r="J41" i="47"/>
  <c r="L50" i="46" l="1"/>
  <c r="L86" i="2"/>
  <c r="L87" i="2"/>
  <c r="L88" i="2"/>
  <c r="L89" i="2"/>
  <c r="L90" i="2"/>
  <c r="L91" i="2"/>
  <c r="K92" i="2"/>
  <c r="L60" i="3"/>
  <c r="L39" i="47"/>
  <c r="L51" i="46"/>
  <c r="M116" i="1"/>
  <c r="K41" i="47"/>
  <c r="K61" i="3"/>
  <c r="L59" i="3"/>
  <c r="L118" i="1"/>
  <c r="L52" i="46"/>
  <c r="L58" i="3"/>
  <c r="L57" i="3"/>
  <c r="L40" i="47"/>
  <c r="K53" i="46"/>
  <c r="M50" i="46" l="1"/>
  <c r="M87" i="2"/>
  <c r="M88" i="2"/>
  <c r="M89" i="2"/>
  <c r="M90" i="2"/>
  <c r="M86" i="2"/>
  <c r="M91" i="2"/>
  <c r="L92" i="2"/>
  <c r="L41" i="47"/>
  <c r="L53" i="46"/>
  <c r="M59" i="3"/>
  <c r="M118" i="1"/>
  <c r="M57" i="3"/>
  <c r="M40" i="47"/>
  <c r="M58" i="3"/>
  <c r="M51" i="46"/>
  <c r="N116" i="1"/>
  <c r="M39" i="47"/>
  <c r="M52" i="46"/>
  <c r="M60" i="3"/>
  <c r="L61" i="3"/>
  <c r="M92" i="2" l="1"/>
  <c r="N40" i="47"/>
  <c r="N86" i="2"/>
  <c r="N87" i="2"/>
  <c r="N88" i="2"/>
  <c r="N89" i="2"/>
  <c r="N90" i="2"/>
  <c r="N91" i="2"/>
  <c r="N52" i="46"/>
  <c r="N59" i="3"/>
  <c r="N57" i="3"/>
  <c r="N39" i="47"/>
  <c r="N41" i="47" s="1"/>
  <c r="N50" i="46"/>
  <c r="M41" i="47"/>
  <c r="N118" i="1"/>
  <c r="N60" i="3"/>
  <c r="N58" i="3"/>
  <c r="N51" i="46"/>
  <c r="O116" i="1"/>
  <c r="M53" i="46"/>
  <c r="M61" i="3"/>
  <c r="N92" i="2" l="1"/>
  <c r="O51" i="46"/>
  <c r="O86" i="2"/>
  <c r="O87" i="2"/>
  <c r="O88" i="2"/>
  <c r="O89" i="2"/>
  <c r="O90" i="2"/>
  <c r="O91" i="2"/>
  <c r="O58" i="3"/>
  <c r="O118" i="1"/>
  <c r="P116" i="1"/>
  <c r="O40" i="47"/>
  <c r="N53" i="46"/>
  <c r="O59" i="3"/>
  <c r="O57" i="3"/>
  <c r="O60" i="3"/>
  <c r="O50" i="46"/>
  <c r="N61" i="3"/>
  <c r="O52" i="46"/>
  <c r="O39" i="47"/>
  <c r="P52" i="46" l="1"/>
  <c r="P86" i="2"/>
  <c r="P87" i="2"/>
  <c r="P88" i="2"/>
  <c r="P89" i="2"/>
  <c r="P90" i="2"/>
  <c r="P91" i="2"/>
  <c r="O92" i="2"/>
  <c r="Q116" i="1"/>
  <c r="P57" i="3"/>
  <c r="P39" i="47"/>
  <c r="P50" i="46"/>
  <c r="O53" i="46"/>
  <c r="O41" i="47"/>
  <c r="P59" i="3"/>
  <c r="P118" i="1"/>
  <c r="P40" i="47"/>
  <c r="P51" i="46"/>
  <c r="P60" i="3"/>
  <c r="P58" i="3"/>
  <c r="O61" i="3"/>
  <c r="P92" i="2" l="1"/>
  <c r="Q39" i="47"/>
  <c r="Q87" i="2"/>
  <c r="Q88" i="2"/>
  <c r="Q89" i="2"/>
  <c r="Q90" i="2"/>
  <c r="Q86" i="2"/>
  <c r="Q92" i="2" s="1"/>
  <c r="Q91" i="2"/>
  <c r="Q57" i="3"/>
  <c r="Q52" i="46"/>
  <c r="R116" i="1"/>
  <c r="Q59" i="3"/>
  <c r="Q40" i="47"/>
  <c r="Q41" i="47" s="1"/>
  <c r="Q58" i="3"/>
  <c r="Q60" i="3"/>
  <c r="Q50" i="46"/>
  <c r="Q118" i="1"/>
  <c r="Q51" i="46"/>
  <c r="P53" i="46"/>
  <c r="P41" i="47"/>
  <c r="P61" i="3"/>
  <c r="R51" i="46" l="1"/>
  <c r="R86" i="2"/>
  <c r="R87" i="2"/>
  <c r="R88" i="2"/>
  <c r="R89" i="2"/>
  <c r="R90" i="2"/>
  <c r="R91" i="2"/>
  <c r="S116" i="1"/>
  <c r="R39" i="47"/>
  <c r="R58" i="3"/>
  <c r="R50" i="46"/>
  <c r="R60" i="3"/>
  <c r="Q53" i="46"/>
  <c r="R118" i="1"/>
  <c r="R40" i="47"/>
  <c r="R41" i="47" s="1"/>
  <c r="R52" i="46"/>
  <c r="R59" i="3"/>
  <c r="R57" i="3"/>
  <c r="Q61" i="3"/>
  <c r="T125" i="1"/>
  <c r="U116" i="1" l="1"/>
  <c r="S86" i="2"/>
  <c r="S87" i="2"/>
  <c r="S88" i="2"/>
  <c r="S89" i="2"/>
  <c r="S90" i="2"/>
  <c r="S91" i="2"/>
  <c r="R92" i="2"/>
  <c r="S57" i="3"/>
  <c r="S60" i="3"/>
  <c r="S39" i="47"/>
  <c r="S58" i="3"/>
  <c r="S118" i="1"/>
  <c r="S51" i="46"/>
  <c r="S59" i="3"/>
  <c r="S52" i="46"/>
  <c r="S40" i="47"/>
  <c r="S50" i="46"/>
  <c r="R53" i="46"/>
  <c r="R61" i="3"/>
  <c r="I56" i="46"/>
  <c r="I55" i="46"/>
  <c r="I54" i="46"/>
  <c r="I42" i="47"/>
  <c r="I43" i="47"/>
  <c r="E40" i="4"/>
  <c r="E39" i="4"/>
  <c r="I64" i="3"/>
  <c r="I63" i="3"/>
  <c r="I62" i="3"/>
  <c r="I65" i="3"/>
  <c r="I68" i="3"/>
  <c r="I127" i="1"/>
  <c r="I67" i="3"/>
  <c r="I42" i="24"/>
  <c r="I41" i="24"/>
  <c r="I66" i="3"/>
  <c r="I43" i="24"/>
  <c r="I69" i="3"/>
  <c r="S92" i="2" l="1"/>
  <c r="S53" i="46"/>
  <c r="S61" i="3"/>
  <c r="S41" i="47"/>
  <c r="J56" i="46"/>
  <c r="J54" i="46"/>
  <c r="J55" i="46"/>
  <c r="I57" i="46"/>
  <c r="J43" i="47"/>
  <c r="J42" i="47"/>
  <c r="I44" i="47"/>
  <c r="I70" i="3"/>
  <c r="J63" i="3"/>
  <c r="J62" i="3"/>
  <c r="J64" i="3"/>
  <c r="J65" i="3"/>
  <c r="J68" i="3"/>
  <c r="J69" i="3"/>
  <c r="J127" i="1"/>
  <c r="J67" i="3"/>
  <c r="J66" i="3"/>
  <c r="K54" i="46" l="1"/>
  <c r="K55" i="46"/>
  <c r="K56" i="46"/>
  <c r="J57" i="46"/>
  <c r="K43" i="47"/>
  <c r="K42" i="47"/>
  <c r="J44" i="47"/>
  <c r="J70" i="3"/>
  <c r="K63" i="3"/>
  <c r="K62" i="3"/>
  <c r="K64" i="3"/>
  <c r="K65" i="3"/>
  <c r="K68" i="3"/>
  <c r="K67" i="3"/>
  <c r="K127" i="1"/>
  <c r="K66" i="3"/>
  <c r="K69" i="3"/>
  <c r="L55" i="46" l="1"/>
  <c r="L54" i="46"/>
  <c r="L56" i="46"/>
  <c r="K57" i="46"/>
  <c r="L42" i="47"/>
  <c r="L43" i="47"/>
  <c r="K44" i="47"/>
  <c r="K70" i="3"/>
  <c r="L63" i="3"/>
  <c r="L62" i="3"/>
  <c r="L64" i="3"/>
  <c r="L65" i="3"/>
  <c r="L66" i="3"/>
  <c r="L68" i="3"/>
  <c r="L69" i="3"/>
  <c r="L127" i="1"/>
  <c r="L67" i="3"/>
  <c r="M56" i="46" l="1"/>
  <c r="M55" i="46"/>
  <c r="M54" i="46"/>
  <c r="L57" i="46"/>
  <c r="L44" i="47"/>
  <c r="M42" i="47"/>
  <c r="M43" i="47"/>
  <c r="L70" i="3"/>
  <c r="M64" i="3"/>
  <c r="M62" i="3"/>
  <c r="M63" i="3"/>
  <c r="M65" i="3"/>
  <c r="M66" i="3"/>
  <c r="M69" i="3"/>
  <c r="M67" i="3"/>
  <c r="M127" i="1"/>
  <c r="M68" i="3"/>
  <c r="M57" i="46" l="1"/>
  <c r="N56" i="46"/>
  <c r="N55" i="46"/>
  <c r="N54" i="46"/>
  <c r="N42" i="47"/>
  <c r="N43" i="47"/>
  <c r="M44" i="47"/>
  <c r="M70" i="3"/>
  <c r="N64" i="3"/>
  <c r="N63" i="3"/>
  <c r="N62" i="3"/>
  <c r="N65" i="3"/>
  <c r="N67" i="3"/>
  <c r="N127" i="1"/>
  <c r="N66" i="3"/>
  <c r="N68" i="3"/>
  <c r="N69" i="3"/>
  <c r="N57" i="46" l="1"/>
  <c r="O54" i="46"/>
  <c r="O56" i="46"/>
  <c r="O55" i="46"/>
  <c r="O43" i="47"/>
  <c r="O42" i="47"/>
  <c r="N44" i="47"/>
  <c r="N70" i="3"/>
  <c r="O63" i="3"/>
  <c r="O62" i="3"/>
  <c r="O64" i="3"/>
  <c r="O65" i="3"/>
  <c r="O67" i="3"/>
  <c r="O69" i="3"/>
  <c r="O68" i="3"/>
  <c r="O127" i="1"/>
  <c r="O66" i="3"/>
  <c r="P55" i="46" l="1"/>
  <c r="P54" i="46"/>
  <c r="P56" i="46"/>
  <c r="O57" i="46"/>
  <c r="P42" i="47"/>
  <c r="P43" i="47"/>
  <c r="O44" i="47"/>
  <c r="O70" i="3"/>
  <c r="P63" i="3"/>
  <c r="P62" i="3"/>
  <c r="P64" i="3"/>
  <c r="P65" i="3"/>
  <c r="P67" i="3"/>
  <c r="P66" i="3"/>
  <c r="P68" i="3"/>
  <c r="P69" i="3"/>
  <c r="P127" i="1"/>
  <c r="Q56" i="46" l="1"/>
  <c r="Q55" i="46"/>
  <c r="Q54" i="46"/>
  <c r="P57" i="46"/>
  <c r="P44" i="47"/>
  <c r="Q42" i="47"/>
  <c r="Q43" i="47"/>
  <c r="P70" i="3"/>
  <c r="Q64" i="3"/>
  <c r="Q63" i="3"/>
  <c r="Q62" i="3"/>
  <c r="Q65" i="3"/>
  <c r="Q69" i="3"/>
  <c r="Q127" i="1"/>
  <c r="Q66" i="3"/>
  <c r="Q67" i="3"/>
  <c r="Q68" i="3"/>
  <c r="R56" i="46" l="1"/>
  <c r="R54" i="46"/>
  <c r="R55" i="46"/>
  <c r="Q57" i="46"/>
  <c r="R43" i="47"/>
  <c r="R42" i="47"/>
  <c r="Q44" i="47"/>
  <c r="Q70" i="3"/>
  <c r="R64" i="3"/>
  <c r="R63" i="3"/>
  <c r="R62" i="3"/>
  <c r="R65" i="3"/>
  <c r="R66" i="3"/>
  <c r="R67" i="3"/>
  <c r="R68" i="3"/>
  <c r="R69" i="3"/>
  <c r="R127" i="1"/>
  <c r="U125" i="1"/>
  <c r="S54" i="46" l="1"/>
  <c r="S55" i="46"/>
  <c r="S56" i="46"/>
  <c r="R57" i="46"/>
  <c r="S43" i="47"/>
  <c r="S42" i="47"/>
  <c r="R44" i="47"/>
  <c r="R70" i="3"/>
  <c r="S63" i="3"/>
  <c r="S62" i="3"/>
  <c r="S64" i="3"/>
  <c r="S65" i="3"/>
  <c r="S66" i="3"/>
  <c r="S67" i="3"/>
  <c r="S69" i="3"/>
  <c r="S68" i="3"/>
  <c r="S127" i="1"/>
  <c r="T134" i="1"/>
  <c r="I60" i="46" l="1"/>
  <c r="I59" i="46"/>
  <c r="I58" i="46"/>
  <c r="S57" i="46"/>
  <c r="I45" i="47"/>
  <c r="I46" i="47"/>
  <c r="S44" i="47"/>
  <c r="E42" i="4"/>
  <c r="E41" i="4"/>
  <c r="S70" i="3"/>
  <c r="I45" i="24"/>
  <c r="I136" i="1"/>
  <c r="I44" i="24"/>
  <c r="I46" i="24"/>
  <c r="J134" i="1"/>
  <c r="J100" i="2" l="1"/>
  <c r="J101" i="2"/>
  <c r="J102" i="2"/>
  <c r="J103" i="2"/>
  <c r="J104" i="2"/>
  <c r="J105" i="2"/>
  <c r="J58" i="46"/>
  <c r="J60" i="46"/>
  <c r="J59" i="46"/>
  <c r="I61" i="46"/>
  <c r="J46" i="47"/>
  <c r="J45" i="47"/>
  <c r="I47" i="47"/>
  <c r="J136" i="1"/>
  <c r="K134" i="1"/>
  <c r="J106" i="2" l="1"/>
  <c r="K100" i="2"/>
  <c r="K101" i="2"/>
  <c r="K102" i="2"/>
  <c r="K103" i="2"/>
  <c r="K104" i="2"/>
  <c r="K105" i="2"/>
  <c r="K58" i="46"/>
  <c r="K59" i="46"/>
  <c r="K60" i="46"/>
  <c r="J61" i="46"/>
  <c r="K46" i="47"/>
  <c r="K45" i="47"/>
  <c r="J47" i="47"/>
  <c r="K136" i="1"/>
  <c r="L134" i="1"/>
  <c r="K106" i="2" l="1"/>
  <c r="L100" i="2"/>
  <c r="L101" i="2"/>
  <c r="L102" i="2"/>
  <c r="L103" i="2"/>
  <c r="L104" i="2"/>
  <c r="L105" i="2"/>
  <c r="L59" i="46"/>
  <c r="L58" i="46"/>
  <c r="L60" i="46"/>
  <c r="K61" i="46"/>
  <c r="L45" i="47"/>
  <c r="L46" i="47"/>
  <c r="K47" i="47"/>
  <c r="L136" i="1"/>
  <c r="M134" i="1"/>
  <c r="L106" i="2" l="1"/>
  <c r="M101" i="2"/>
  <c r="M102" i="2"/>
  <c r="M103" i="2"/>
  <c r="M104" i="2"/>
  <c r="M100" i="2"/>
  <c r="M105" i="2"/>
  <c r="M60" i="46"/>
  <c r="M59" i="46"/>
  <c r="M58" i="46"/>
  <c r="L61" i="46"/>
  <c r="M45" i="47"/>
  <c r="M46" i="47"/>
  <c r="L47" i="47"/>
  <c r="M136" i="1"/>
  <c r="N134" i="1"/>
  <c r="M106" i="2" l="1"/>
  <c r="N100" i="2"/>
  <c r="N101" i="2"/>
  <c r="N102" i="2"/>
  <c r="N103" i="2"/>
  <c r="N104" i="2"/>
  <c r="N105" i="2"/>
  <c r="N58" i="46"/>
  <c r="N60" i="46"/>
  <c r="N59" i="46"/>
  <c r="M61" i="46"/>
  <c r="N46" i="47"/>
  <c r="N45" i="47"/>
  <c r="M47" i="47"/>
  <c r="N136" i="1"/>
  <c r="O134" i="1"/>
  <c r="N106" i="2" l="1"/>
  <c r="O100" i="2"/>
  <c r="O101" i="2"/>
  <c r="O102" i="2"/>
  <c r="O103" i="2"/>
  <c r="O104" i="2"/>
  <c r="O105" i="2"/>
  <c r="O58" i="46"/>
  <c r="O60" i="46"/>
  <c r="O59" i="46"/>
  <c r="N61" i="46"/>
  <c r="O46" i="47"/>
  <c r="O45" i="47"/>
  <c r="N47" i="47"/>
  <c r="O136" i="1"/>
  <c r="P134" i="1"/>
  <c r="O106" i="2" l="1"/>
  <c r="P100" i="2"/>
  <c r="P101" i="2"/>
  <c r="P102" i="2"/>
  <c r="P103" i="2"/>
  <c r="P104" i="2"/>
  <c r="P105" i="2"/>
  <c r="P59" i="46"/>
  <c r="P58" i="46"/>
  <c r="P60" i="46"/>
  <c r="O61" i="46"/>
  <c r="P45" i="47"/>
  <c r="P46" i="47"/>
  <c r="O47" i="47"/>
  <c r="P136" i="1"/>
  <c r="Q134" i="1"/>
  <c r="P106" i="2" l="1"/>
  <c r="Q101" i="2"/>
  <c r="Q102" i="2"/>
  <c r="Q103" i="2"/>
  <c r="Q104" i="2"/>
  <c r="Q100" i="2"/>
  <c r="Q105" i="2"/>
  <c r="Q60" i="46"/>
  <c r="Q59" i="46"/>
  <c r="Q58" i="46"/>
  <c r="P61" i="46"/>
  <c r="Q45" i="47"/>
  <c r="Q46" i="47"/>
  <c r="P47" i="47"/>
  <c r="Q136" i="1"/>
  <c r="R134" i="1"/>
  <c r="Q106" i="2" l="1"/>
  <c r="R100" i="2"/>
  <c r="R101" i="2"/>
  <c r="R102" i="2"/>
  <c r="R103" i="2"/>
  <c r="R104" i="2"/>
  <c r="R105" i="2"/>
  <c r="R58" i="46"/>
  <c r="R60" i="46"/>
  <c r="R59" i="46"/>
  <c r="Q61" i="46"/>
  <c r="Q47" i="47"/>
  <c r="R45" i="47"/>
  <c r="R46" i="47"/>
  <c r="S134" i="1"/>
  <c r="R136" i="1"/>
  <c r="R106" i="2" l="1"/>
  <c r="U134" i="1"/>
  <c r="S100" i="2"/>
  <c r="S101" i="2"/>
  <c r="S102" i="2"/>
  <c r="S103" i="2"/>
  <c r="S104" i="2"/>
  <c r="S105" i="2"/>
  <c r="R61" i="46"/>
  <c r="S58" i="46"/>
  <c r="S59" i="46"/>
  <c r="S60" i="46"/>
  <c r="S45" i="47"/>
  <c r="S46" i="47"/>
  <c r="R47" i="47"/>
  <c r="S136" i="1"/>
  <c r="T143" i="1"/>
  <c r="S106" i="2" l="1"/>
  <c r="S61" i="46"/>
  <c r="S47" i="47"/>
  <c r="I48" i="47"/>
  <c r="I49" i="47"/>
  <c r="J143" i="1"/>
  <c r="E44" i="4"/>
  <c r="E43" i="4"/>
  <c r="I49" i="24"/>
  <c r="I82" i="3"/>
  <c r="I79" i="3"/>
  <c r="I145" i="1"/>
  <c r="I80" i="3"/>
  <c r="I77" i="3"/>
  <c r="I76" i="3"/>
  <c r="I48" i="24"/>
  <c r="I47" i="24"/>
  <c r="I78" i="3"/>
  <c r="I81" i="3"/>
  <c r="J107" i="2" l="1"/>
  <c r="J108" i="2"/>
  <c r="J109" i="2"/>
  <c r="J110" i="2"/>
  <c r="J111" i="2"/>
  <c r="J112" i="2"/>
  <c r="J62" i="46"/>
  <c r="J63" i="46"/>
  <c r="J64" i="46"/>
  <c r="J80" i="3"/>
  <c r="J77" i="3"/>
  <c r="J76" i="3"/>
  <c r="J145" i="1"/>
  <c r="J79" i="3"/>
  <c r="J81" i="3"/>
  <c r="J78" i="3"/>
  <c r="J82" i="3"/>
  <c r="K143" i="1"/>
  <c r="I65" i="46"/>
  <c r="J48" i="47"/>
  <c r="J49" i="47"/>
  <c r="K107" i="2" l="1"/>
  <c r="K108" i="2"/>
  <c r="K109" i="2"/>
  <c r="K110" i="2"/>
  <c r="K111" i="2"/>
  <c r="K112" i="2"/>
  <c r="J113" i="2"/>
  <c r="K63" i="46"/>
  <c r="K62" i="46"/>
  <c r="K64" i="46"/>
  <c r="K76" i="3"/>
  <c r="K145" i="1"/>
  <c r="K48" i="47"/>
  <c r="K80" i="3"/>
  <c r="K79" i="3"/>
  <c r="K77" i="3"/>
  <c r="K49" i="47"/>
  <c r="L143" i="1"/>
  <c r="K82" i="3"/>
  <c r="K78" i="3"/>
  <c r="K81" i="3"/>
  <c r="J65" i="46"/>
  <c r="L107" i="2" l="1"/>
  <c r="L108" i="2"/>
  <c r="L109" i="2"/>
  <c r="L110" i="2"/>
  <c r="L111" i="2"/>
  <c r="L112" i="2"/>
  <c r="K113" i="2"/>
  <c r="L63" i="46"/>
  <c r="L62" i="46"/>
  <c r="L64" i="46"/>
  <c r="L82" i="3"/>
  <c r="L78" i="3"/>
  <c r="L77" i="3"/>
  <c r="L76" i="3"/>
  <c r="L49" i="47"/>
  <c r="K65" i="46"/>
  <c r="L48" i="47"/>
  <c r="L79" i="3"/>
  <c r="M143" i="1"/>
  <c r="L80" i="3"/>
  <c r="L81" i="3"/>
  <c r="L145" i="1"/>
  <c r="M108" i="2" l="1"/>
  <c r="M109" i="2"/>
  <c r="M110" i="2"/>
  <c r="M111" i="2"/>
  <c r="M107" i="2"/>
  <c r="M112" i="2"/>
  <c r="L113" i="2"/>
  <c r="M48" i="47"/>
  <c r="M62" i="46"/>
  <c r="M63" i="46"/>
  <c r="M64" i="46"/>
  <c r="M78" i="3"/>
  <c r="M80" i="3"/>
  <c r="M76" i="3"/>
  <c r="M77" i="3"/>
  <c r="M145" i="1"/>
  <c r="M82" i="3"/>
  <c r="M49" i="47"/>
  <c r="L65" i="46"/>
  <c r="N143" i="1"/>
  <c r="M81" i="3"/>
  <c r="M79" i="3"/>
  <c r="N107" i="2" l="1"/>
  <c r="N108" i="2"/>
  <c r="N109" i="2"/>
  <c r="N110" i="2"/>
  <c r="N111" i="2"/>
  <c r="N112" i="2"/>
  <c r="M113" i="2"/>
  <c r="N48" i="47"/>
  <c r="N62" i="46"/>
  <c r="N63" i="46"/>
  <c r="N64" i="46"/>
  <c r="N49" i="47"/>
  <c r="N81" i="3"/>
  <c r="N82" i="3"/>
  <c r="O143" i="1"/>
  <c r="N145" i="1"/>
  <c r="N80" i="3"/>
  <c r="M65" i="46"/>
  <c r="N77" i="3"/>
  <c r="N78" i="3"/>
  <c r="N79" i="3"/>
  <c r="N76" i="3"/>
  <c r="O107" i="2" l="1"/>
  <c r="O108" i="2"/>
  <c r="O109" i="2"/>
  <c r="O110" i="2"/>
  <c r="O111" i="2"/>
  <c r="O112" i="2"/>
  <c r="N113" i="2"/>
  <c r="O49" i="47"/>
  <c r="O63" i="46"/>
  <c r="O62" i="46"/>
  <c r="O64" i="46"/>
  <c r="O78" i="3"/>
  <c r="O82" i="3"/>
  <c r="O76" i="3"/>
  <c r="O48" i="47"/>
  <c r="O79" i="3"/>
  <c r="P143" i="1"/>
  <c r="O77" i="3"/>
  <c r="O81" i="3"/>
  <c r="O80" i="3"/>
  <c r="O145" i="1"/>
  <c r="N65" i="46"/>
  <c r="P48" i="47" l="1"/>
  <c r="P107" i="2"/>
  <c r="P108" i="2"/>
  <c r="P109" i="2"/>
  <c r="P110" i="2"/>
  <c r="P111" i="2"/>
  <c r="P112" i="2"/>
  <c r="O113" i="2"/>
  <c r="P49" i="47"/>
  <c r="P63" i="46"/>
  <c r="P62" i="46"/>
  <c r="P64" i="46"/>
  <c r="P77" i="3"/>
  <c r="P78" i="3"/>
  <c r="P81" i="3"/>
  <c r="P79" i="3"/>
  <c r="Q143" i="1"/>
  <c r="P76" i="3"/>
  <c r="O65" i="46"/>
  <c r="P80" i="3"/>
  <c r="P145" i="1"/>
  <c r="P82" i="3"/>
  <c r="P113" i="2" l="1"/>
  <c r="Q108" i="2"/>
  <c r="Q109" i="2"/>
  <c r="Q110" i="2"/>
  <c r="Q111" i="2"/>
  <c r="Q107" i="2"/>
  <c r="Q112" i="2"/>
  <c r="Q48" i="47"/>
  <c r="Q63" i="46"/>
  <c r="Q62" i="46"/>
  <c r="Q64" i="46"/>
  <c r="Q81" i="3"/>
  <c r="R143" i="1"/>
  <c r="Q80" i="3"/>
  <c r="Q82" i="3"/>
  <c r="Q77" i="3"/>
  <c r="Q49" i="47"/>
  <c r="P65" i="46"/>
  <c r="Q78" i="3"/>
  <c r="Q76" i="3"/>
  <c r="Q79" i="3"/>
  <c r="Q145" i="1"/>
  <c r="Q113" i="2" l="1"/>
  <c r="R107" i="2"/>
  <c r="R108" i="2"/>
  <c r="R109" i="2"/>
  <c r="R110" i="2"/>
  <c r="R111" i="2"/>
  <c r="R112" i="2"/>
  <c r="R62" i="46"/>
  <c r="R63" i="46"/>
  <c r="R64" i="46"/>
  <c r="R77" i="3"/>
  <c r="R76" i="3"/>
  <c r="R82" i="3"/>
  <c r="R49" i="47"/>
  <c r="R78" i="3"/>
  <c r="R81" i="3"/>
  <c r="R48" i="47"/>
  <c r="R145" i="1"/>
  <c r="R80" i="3"/>
  <c r="S143" i="1"/>
  <c r="R79" i="3"/>
  <c r="Q65" i="46"/>
  <c r="S107" i="2" l="1"/>
  <c r="S108" i="2"/>
  <c r="S109" i="2"/>
  <c r="S110" i="2"/>
  <c r="S111" i="2"/>
  <c r="S112" i="2"/>
  <c r="R113" i="2"/>
  <c r="R65" i="46"/>
  <c r="S63" i="46"/>
  <c r="S62" i="46"/>
  <c r="S64" i="46"/>
  <c r="S49" i="47"/>
  <c r="U143" i="1"/>
  <c r="S82" i="3"/>
  <c r="S77" i="3"/>
  <c r="S80" i="3"/>
  <c r="S79" i="3"/>
  <c r="S78" i="3"/>
  <c r="S145" i="1"/>
  <c r="S81" i="3"/>
  <c r="S48" i="47"/>
  <c r="S76" i="3"/>
  <c r="S113" i="2" l="1"/>
  <c r="S65" i="46"/>
  <c r="J278" i="1" l="1"/>
  <c r="I96" i="47"/>
  <c r="I99" i="47" s="1"/>
  <c r="I97" i="47"/>
  <c r="I100" i="47" s="1"/>
  <c r="I94" i="24"/>
  <c r="I97" i="24" s="1"/>
  <c r="I93" i="24"/>
  <c r="I96" i="24" s="1"/>
  <c r="I280" i="1"/>
  <c r="I92" i="24"/>
  <c r="I95" i="24" s="1"/>
  <c r="J212" i="2" l="1"/>
  <c r="J213" i="2"/>
  <c r="J220" i="2" s="1"/>
  <c r="J214" i="2"/>
  <c r="J221" i="2" s="1"/>
  <c r="J215" i="2"/>
  <c r="J222" i="2" s="1"/>
  <c r="J216" i="2"/>
  <c r="J223" i="2" s="1"/>
  <c r="J217" i="2"/>
  <c r="J224" i="2" s="1"/>
  <c r="J122" i="46"/>
  <c r="J126" i="46" s="1"/>
  <c r="J123" i="46"/>
  <c r="J127" i="46" s="1"/>
  <c r="J124" i="46"/>
  <c r="J128" i="46" s="1"/>
  <c r="K278" i="1"/>
  <c r="J280" i="1"/>
  <c r="I125" i="46"/>
  <c r="I101" i="47"/>
  <c r="J97" i="47"/>
  <c r="J100" i="47" s="1"/>
  <c r="J96" i="47"/>
  <c r="J99" i="47" s="1"/>
  <c r="Q95" i="24"/>
  <c r="I288" i="1"/>
  <c r="Q96" i="24"/>
  <c r="Q97" i="24"/>
  <c r="K213" i="2" l="1"/>
  <c r="K220" i="2" s="1"/>
  <c r="K214" i="2"/>
  <c r="K221" i="2" s="1"/>
  <c r="K215" i="2"/>
  <c r="K222" i="2" s="1"/>
  <c r="K216" i="2"/>
  <c r="K223" i="2" s="1"/>
  <c r="K212" i="2"/>
  <c r="K217" i="2"/>
  <c r="K224" i="2" s="1"/>
  <c r="J219" i="2"/>
  <c r="J218" i="2"/>
  <c r="J225" i="2" s="1"/>
  <c r="K96" i="47"/>
  <c r="K99" i="47" s="1"/>
  <c r="K122" i="46"/>
  <c r="K126" i="46" s="1"/>
  <c r="K123" i="46"/>
  <c r="K127" i="46" s="1"/>
  <c r="K124" i="46"/>
  <c r="K128" i="46" s="1"/>
  <c r="I102" i="47"/>
  <c r="AA99" i="47"/>
  <c r="AA100" i="47"/>
  <c r="K97" i="47"/>
  <c r="L278" i="1"/>
  <c r="K280" i="1"/>
  <c r="J125" i="46"/>
  <c r="I129" i="46"/>
  <c r="AA126" i="46" s="1"/>
  <c r="J101" i="47"/>
  <c r="AB223" i="2" l="1"/>
  <c r="AB225" i="2"/>
  <c r="AB219" i="2"/>
  <c r="K219" i="2"/>
  <c r="K218" i="2"/>
  <c r="K225" i="2" s="1"/>
  <c r="AC225" i="2" s="1"/>
  <c r="AB220" i="2"/>
  <c r="AC223" i="2"/>
  <c r="AB221" i="2"/>
  <c r="L212" i="2"/>
  <c r="L213" i="2"/>
  <c r="L220" i="2" s="1"/>
  <c r="L214" i="2"/>
  <c r="L221" i="2" s="1"/>
  <c r="L215" i="2"/>
  <c r="L222" i="2" s="1"/>
  <c r="L216" i="2"/>
  <c r="L223" i="2" s="1"/>
  <c r="L217" i="2"/>
  <c r="L224" i="2" s="1"/>
  <c r="AB224" i="2"/>
  <c r="AC222" i="2"/>
  <c r="AB222" i="2"/>
  <c r="L96" i="47"/>
  <c r="L99" i="47" s="1"/>
  <c r="L122" i="46"/>
  <c r="L126" i="46" s="1"/>
  <c r="L123" i="46"/>
  <c r="L127" i="46" s="1"/>
  <c r="L124" i="46"/>
  <c r="L128" i="46" s="1"/>
  <c r="K100" i="47"/>
  <c r="K101" i="47" s="1"/>
  <c r="AB100" i="47"/>
  <c r="AB99" i="47"/>
  <c r="AA101" i="47"/>
  <c r="AA127" i="46"/>
  <c r="AA128" i="46"/>
  <c r="L97" i="47"/>
  <c r="M278" i="1"/>
  <c r="K125" i="46"/>
  <c r="L280" i="1"/>
  <c r="J129" i="46"/>
  <c r="AB126" i="46" s="1"/>
  <c r="K129" i="46"/>
  <c r="AC127" i="46" s="1"/>
  <c r="M212" i="2" l="1"/>
  <c r="M213" i="2"/>
  <c r="M220" i="2" s="1"/>
  <c r="M214" i="2"/>
  <c r="M221" i="2" s="1"/>
  <c r="M215" i="2"/>
  <c r="M222" i="2" s="1"/>
  <c r="M216" i="2"/>
  <c r="M223" i="2" s="1"/>
  <c r="M217" i="2"/>
  <c r="M224" i="2" s="1"/>
  <c r="L219" i="2"/>
  <c r="L218" i="2"/>
  <c r="L225" i="2" s="1"/>
  <c r="AD225" i="2" s="1"/>
  <c r="AC220" i="2"/>
  <c r="AC221" i="2"/>
  <c r="AC224" i="2"/>
  <c r="AD221" i="2"/>
  <c r="AC219" i="2"/>
  <c r="AD220" i="2"/>
  <c r="L125" i="46"/>
  <c r="M96" i="47"/>
  <c r="M99" i="47" s="1"/>
  <c r="M123" i="46"/>
  <c r="M127" i="46" s="1"/>
  <c r="M122" i="46"/>
  <c r="M126" i="46" s="1"/>
  <c r="M124" i="46"/>
  <c r="M128" i="46" s="1"/>
  <c r="AC99" i="47"/>
  <c r="AC100" i="47"/>
  <c r="L100" i="47"/>
  <c r="AB101" i="47"/>
  <c r="AA129" i="46"/>
  <c r="AC126" i="46"/>
  <c r="AC128" i="46"/>
  <c r="AB127" i="46"/>
  <c r="AB128" i="46"/>
  <c r="N278" i="1"/>
  <c r="M280" i="1"/>
  <c r="M97" i="47"/>
  <c r="L129" i="46"/>
  <c r="AD127" i="46" s="1"/>
  <c r="N212" i="2" l="1"/>
  <c r="N213" i="2"/>
  <c r="N220" i="2" s="1"/>
  <c r="N214" i="2"/>
  <c r="N221" i="2" s="1"/>
  <c r="N215" i="2"/>
  <c r="N222" i="2" s="1"/>
  <c r="N216" i="2"/>
  <c r="N223" i="2" s="1"/>
  <c r="N217" i="2"/>
  <c r="N224" i="2" s="1"/>
  <c r="AD224" i="2"/>
  <c r="AD222" i="2"/>
  <c r="AD219" i="2"/>
  <c r="AD223" i="2"/>
  <c r="M219" i="2"/>
  <c r="M218" i="2"/>
  <c r="M225" i="2" s="1"/>
  <c r="AE225" i="2" s="1"/>
  <c r="AC101" i="47"/>
  <c r="N97" i="47"/>
  <c r="N100" i="47" s="1"/>
  <c r="N122" i="46"/>
  <c r="N126" i="46" s="1"/>
  <c r="N123" i="46"/>
  <c r="N127" i="46" s="1"/>
  <c r="N124" i="46"/>
  <c r="N128" i="46" s="1"/>
  <c r="L101" i="47"/>
  <c r="AD99" i="47" s="1"/>
  <c r="M100" i="47"/>
  <c r="M101" i="47" s="1"/>
  <c r="AE99" i="47" s="1"/>
  <c r="AB129" i="46"/>
  <c r="AD128" i="46"/>
  <c r="AC129" i="46"/>
  <c r="AD126" i="46"/>
  <c r="O278" i="1"/>
  <c r="N96" i="47"/>
  <c r="N280" i="1"/>
  <c r="M125" i="46"/>
  <c r="M129" i="46"/>
  <c r="AE127" i="46" s="1"/>
  <c r="O96" i="47"/>
  <c r="O99" i="47" s="1"/>
  <c r="AE220" i="2" l="1"/>
  <c r="AE222" i="2"/>
  <c r="AE219" i="2"/>
  <c r="AE221" i="2"/>
  <c r="AE223" i="2"/>
  <c r="O213" i="2"/>
  <c r="O220" i="2" s="1"/>
  <c r="O214" i="2"/>
  <c r="O221" i="2" s="1"/>
  <c r="O215" i="2"/>
  <c r="O222" i="2" s="1"/>
  <c r="O216" i="2"/>
  <c r="O223" i="2" s="1"/>
  <c r="O212" i="2"/>
  <c r="O217" i="2"/>
  <c r="O224" i="2" s="1"/>
  <c r="AE224" i="2"/>
  <c r="N219" i="2"/>
  <c r="N218" i="2"/>
  <c r="N225" i="2" s="1"/>
  <c r="AF225" i="2" s="1"/>
  <c r="O280" i="1"/>
  <c r="P278" i="1"/>
  <c r="O97" i="47"/>
  <c r="O100" i="47" s="1"/>
  <c r="O101" i="47" s="1"/>
  <c r="O122" i="46"/>
  <c r="O126" i="46" s="1"/>
  <c r="O123" i="46"/>
  <c r="O127" i="46" s="1"/>
  <c r="O124" i="46"/>
  <c r="O128" i="46" s="1"/>
  <c r="AD100" i="47"/>
  <c r="AD101" i="47" s="1"/>
  <c r="AE100" i="47"/>
  <c r="AE101" i="47" s="1"/>
  <c r="N99" i="47"/>
  <c r="N101" i="47" s="1"/>
  <c r="AF100" i="47" s="1"/>
  <c r="AE128" i="46"/>
  <c r="AD129" i="46"/>
  <c r="AE126" i="46"/>
  <c r="N125" i="46"/>
  <c r="N129" i="46"/>
  <c r="AF127" i="46" s="1"/>
  <c r="P96" i="47"/>
  <c r="P99" i="47" s="1"/>
  <c r="AF219" i="2" l="1"/>
  <c r="O219" i="2"/>
  <c r="O218" i="2"/>
  <c r="O225" i="2" s="1"/>
  <c r="AG225" i="2" s="1"/>
  <c r="P212" i="2"/>
  <c r="P213" i="2"/>
  <c r="P220" i="2" s="1"/>
  <c r="P214" i="2"/>
  <c r="P221" i="2" s="1"/>
  <c r="P215" i="2"/>
  <c r="P222" i="2" s="1"/>
  <c r="P216" i="2"/>
  <c r="P223" i="2" s="1"/>
  <c r="P217" i="2"/>
  <c r="P224" i="2" s="1"/>
  <c r="AF223" i="2"/>
  <c r="AG223" i="2"/>
  <c r="AF220" i="2"/>
  <c r="AF222" i="2"/>
  <c r="AG222" i="2"/>
  <c r="AF224" i="2"/>
  <c r="AG224" i="2"/>
  <c r="AG221" i="2"/>
  <c r="AF221" i="2"/>
  <c r="P124" i="46"/>
  <c r="P128" i="46" s="1"/>
  <c r="Q278" i="1"/>
  <c r="P280" i="1"/>
  <c r="P123" i="46"/>
  <c r="P127" i="46" s="1"/>
  <c r="P122" i="46"/>
  <c r="P126" i="46" s="1"/>
  <c r="P97" i="47"/>
  <c r="P100" i="47" s="1"/>
  <c r="P101" i="47" s="1"/>
  <c r="O125" i="46"/>
  <c r="Q123" i="46"/>
  <c r="Q127" i="46" s="1"/>
  <c r="AF99" i="47"/>
  <c r="AF101" i="47" s="1"/>
  <c r="AG100" i="47"/>
  <c r="AG99" i="47"/>
  <c r="AE129" i="46"/>
  <c r="AF126" i="46"/>
  <c r="AF128" i="46"/>
  <c r="O129" i="46"/>
  <c r="AG126" i="46" s="1"/>
  <c r="R278" i="1"/>
  <c r="AG220" i="2" l="1"/>
  <c r="AG219" i="2"/>
  <c r="R212" i="2"/>
  <c r="R213" i="2"/>
  <c r="R220" i="2" s="1"/>
  <c r="R214" i="2"/>
  <c r="R221" i="2" s="1"/>
  <c r="R215" i="2"/>
  <c r="R222" i="2" s="1"/>
  <c r="R216" i="2"/>
  <c r="R223" i="2" s="1"/>
  <c r="R217" i="2"/>
  <c r="R224" i="2" s="1"/>
  <c r="Q124" i="46"/>
  <c r="Q128" i="46" s="1"/>
  <c r="Q212" i="2"/>
  <c r="Q213" i="2"/>
  <c r="Q220" i="2" s="1"/>
  <c r="Q214" i="2"/>
  <c r="Q221" i="2" s="1"/>
  <c r="Q215" i="2"/>
  <c r="Q222" i="2" s="1"/>
  <c r="Q216" i="2"/>
  <c r="Q223" i="2" s="1"/>
  <c r="Q217" i="2"/>
  <c r="Q224" i="2" s="1"/>
  <c r="P219" i="2"/>
  <c r="P218" i="2"/>
  <c r="P225" i="2" s="1"/>
  <c r="AH221" i="2" s="1"/>
  <c r="Q280" i="1"/>
  <c r="Q96" i="47"/>
  <c r="Q99" i="47" s="1"/>
  <c r="Q122" i="46"/>
  <c r="Q126" i="46" s="1"/>
  <c r="Q97" i="47"/>
  <c r="Q100" i="47" s="1"/>
  <c r="P125" i="46"/>
  <c r="R123" i="46"/>
  <c r="R127" i="46" s="1"/>
  <c r="R122" i="46"/>
  <c r="R126" i="46" s="1"/>
  <c r="R124" i="46"/>
  <c r="R128" i="46" s="1"/>
  <c r="AH99" i="47"/>
  <c r="AH100" i="47"/>
  <c r="AG101" i="47"/>
  <c r="AG127" i="46"/>
  <c r="AG128" i="46"/>
  <c r="AF129" i="46"/>
  <c r="P129" i="46"/>
  <c r="AH126" i="46" s="1"/>
  <c r="R96" i="47"/>
  <c r="R99" i="47" s="1"/>
  <c r="R97" i="47"/>
  <c r="R100" i="47" s="1"/>
  <c r="R280" i="1"/>
  <c r="S278" i="1"/>
  <c r="AH223" i="2" l="1"/>
  <c r="S213" i="2"/>
  <c r="S220" i="2" s="1"/>
  <c r="S214" i="2"/>
  <c r="S221" i="2" s="1"/>
  <c r="S215" i="2"/>
  <c r="S222" i="2" s="1"/>
  <c r="S216" i="2"/>
  <c r="S223" i="2" s="1"/>
  <c r="S212" i="2"/>
  <c r="S217" i="2"/>
  <c r="S224" i="2" s="1"/>
  <c r="AH219" i="2"/>
  <c r="AH220" i="2"/>
  <c r="AH224" i="2"/>
  <c r="R219" i="2"/>
  <c r="AJ219" i="2" s="1"/>
  <c r="R218" i="2"/>
  <c r="R225" i="2" s="1"/>
  <c r="AJ224" i="2" s="1"/>
  <c r="AH222" i="2"/>
  <c r="AH225" i="2"/>
  <c r="AI223" i="2"/>
  <c r="Q219" i="2"/>
  <c r="AI219" i="2" s="1"/>
  <c r="Q218" i="2"/>
  <c r="Q225" i="2" s="1"/>
  <c r="AI225" i="2" s="1"/>
  <c r="Q101" i="47"/>
  <c r="AI99" i="47" s="1"/>
  <c r="Q125" i="46"/>
  <c r="U278" i="1"/>
  <c r="S122" i="46"/>
  <c r="S126" i="46" s="1"/>
  <c r="U126" i="46" s="1"/>
  <c r="S123" i="46"/>
  <c r="S127" i="46" s="1"/>
  <c r="U127" i="46" s="1"/>
  <c r="S124" i="46"/>
  <c r="S128" i="46" s="1"/>
  <c r="U128" i="46" s="1"/>
  <c r="AH101" i="47"/>
  <c r="AI100" i="47"/>
  <c r="AG129" i="46"/>
  <c r="AH127" i="46"/>
  <c r="AH128" i="46"/>
  <c r="Q129" i="46"/>
  <c r="R125" i="46"/>
  <c r="S96" i="47"/>
  <c r="S99" i="47" s="1"/>
  <c r="U99" i="47" s="1"/>
  <c r="S97" i="47"/>
  <c r="S100" i="47" s="1"/>
  <c r="U100" i="47" s="1"/>
  <c r="R101" i="47"/>
  <c r="U175" i="2"/>
  <c r="S280" i="1"/>
  <c r="U176" i="2"/>
  <c r="U174" i="2"/>
  <c r="U173" i="2"/>
  <c r="AI220" i="2" l="1"/>
  <c r="AI222" i="2"/>
  <c r="AK223" i="2"/>
  <c r="AJ222" i="2"/>
  <c r="AJ225" i="2"/>
  <c r="AI224" i="2"/>
  <c r="AI221" i="2"/>
  <c r="AJ223" i="2"/>
  <c r="AJ220" i="2"/>
  <c r="AJ221" i="2"/>
  <c r="S219" i="2"/>
  <c r="S218" i="2"/>
  <c r="S225" i="2" s="1"/>
  <c r="AK225" i="2" s="1"/>
  <c r="AJ99" i="47"/>
  <c r="AJ100" i="47"/>
  <c r="AI101" i="47"/>
  <c r="AH129" i="46"/>
  <c r="AI127" i="46"/>
  <c r="AI128" i="46"/>
  <c r="AI126" i="46"/>
  <c r="R129" i="46"/>
  <c r="S125" i="46"/>
  <c r="S101" i="47"/>
  <c r="AK220" i="2" l="1"/>
  <c r="AK219" i="2"/>
  <c r="AK221" i="2"/>
  <c r="AK222" i="2"/>
  <c r="AK224" i="2"/>
  <c r="AJ101" i="47"/>
  <c r="AK99" i="47"/>
  <c r="AK100" i="47"/>
  <c r="AI129" i="46"/>
  <c r="AJ127" i="46"/>
  <c r="AJ128" i="46"/>
  <c r="AJ126" i="46"/>
  <c r="S129" i="46"/>
  <c r="J102" i="47"/>
  <c r="AB102" i="47" s="1"/>
  <c r="AK101" i="47" l="1"/>
  <c r="AK127" i="46"/>
  <c r="U129" i="46"/>
  <c r="AK128" i="46"/>
  <c r="AJ129" i="46"/>
  <c r="AK126" i="46"/>
  <c r="K102" i="47"/>
  <c r="AK129" i="46" l="1"/>
  <c r="L102" i="47"/>
  <c r="N102" i="47" l="1"/>
  <c r="AF102" i="47" s="1"/>
  <c r="M102" i="47" l="1"/>
  <c r="O102" i="47"/>
  <c r="P102" i="47" l="1"/>
  <c r="Q102" i="47" l="1"/>
  <c r="AI102" i="47" s="1"/>
  <c r="R102" i="47" l="1"/>
  <c r="S102" i="47" l="1"/>
  <c r="U287" i="1"/>
  <c r="P50" i="47" l="1"/>
  <c r="L50" i="47"/>
  <c r="R50" i="47"/>
  <c r="J50" i="47"/>
  <c r="F50" i="47"/>
  <c r="E50" i="47"/>
  <c r="G50" i="47"/>
  <c r="Q50" i="47"/>
  <c r="H50" i="47"/>
  <c r="O50" i="47" l="1"/>
  <c r="S50" i="47"/>
  <c r="M50" i="47"/>
  <c r="K50" i="47"/>
  <c r="I50" i="47"/>
  <c r="D50" i="47"/>
  <c r="N50" i="47"/>
  <c r="L66" i="47" l="1"/>
  <c r="K66" i="47"/>
  <c r="M66" i="47"/>
  <c r="I66" i="47"/>
  <c r="R66" i="47"/>
  <c r="H66" i="47"/>
  <c r="N66" i="47"/>
  <c r="E66" i="47"/>
  <c r="P66" i="47"/>
  <c r="Q66" i="47"/>
  <c r="D66" i="47"/>
  <c r="F66" i="47"/>
  <c r="G66" i="47"/>
  <c r="O66" i="47"/>
  <c r="S66" i="47"/>
  <c r="J66" i="47"/>
  <c r="L69" i="47"/>
  <c r="K69" i="47"/>
  <c r="N72" i="47" l="1"/>
  <c r="M69" i="47"/>
  <c r="F69" i="47"/>
  <c r="S69" i="47"/>
  <c r="K72" i="47"/>
  <c r="Q75" i="47"/>
  <c r="AI73" i="47" l="1"/>
  <c r="AI74" i="47"/>
  <c r="Q72" i="47"/>
  <c r="Q76" i="47"/>
  <c r="L72" i="47"/>
  <c r="E72" i="47"/>
  <c r="R72" i="47"/>
  <c r="S72" i="47"/>
  <c r="P75" i="47"/>
  <c r="F72" i="47"/>
  <c r="J72" i="47"/>
  <c r="H72" i="47"/>
  <c r="G72" i="47"/>
  <c r="M75" i="47"/>
  <c r="O72" i="47"/>
  <c r="R75" i="47"/>
  <c r="K75" i="47"/>
  <c r="D72" i="47"/>
  <c r="N75" i="47"/>
  <c r="I69" i="47"/>
  <c r="P69" i="47"/>
  <c r="G69" i="47"/>
  <c r="H69" i="47"/>
  <c r="J69" i="47"/>
  <c r="O69" i="47"/>
  <c r="R69" i="47"/>
  <c r="E69" i="47"/>
  <c r="N69" i="47"/>
  <c r="D69" i="47"/>
  <c r="Q69" i="47"/>
  <c r="AI75" i="47" l="1"/>
  <c r="AJ74" i="47"/>
  <c r="AJ73" i="47"/>
  <c r="AF73" i="47"/>
  <c r="AF74" i="47"/>
  <c r="AE74" i="47"/>
  <c r="AE73" i="47"/>
  <c r="AC73" i="47"/>
  <c r="AC74" i="47"/>
  <c r="AH73" i="47"/>
  <c r="AH74" i="47"/>
  <c r="K76" i="47"/>
  <c r="N76" i="47"/>
  <c r="L75" i="47"/>
  <c r="G75" i="47"/>
  <c r="P76" i="47"/>
  <c r="O75" i="47"/>
  <c r="M76" i="47"/>
  <c r="J75" i="47"/>
  <c r="R76" i="47"/>
  <c r="P72" i="47"/>
  <c r="H75" i="47"/>
  <c r="M72" i="47"/>
  <c r="F75" i="47"/>
  <c r="I72" i="47"/>
  <c r="D75" i="47"/>
  <c r="I75" i="47"/>
  <c r="E75" i="47"/>
  <c r="Q82" i="47"/>
  <c r="AH75" i="47" l="1"/>
  <c r="AG73" i="47"/>
  <c r="AG74" i="47"/>
  <c r="AC75" i="47"/>
  <c r="AF75" i="47"/>
  <c r="W74" i="47"/>
  <c r="W73" i="47"/>
  <c r="X74" i="47"/>
  <c r="X73" i="47"/>
  <c r="AA73" i="47"/>
  <c r="AA74" i="47"/>
  <c r="AB73" i="47"/>
  <c r="AB74" i="47"/>
  <c r="Y73" i="47"/>
  <c r="Y74" i="47"/>
  <c r="AE75" i="47"/>
  <c r="AJ75" i="47"/>
  <c r="V73" i="47"/>
  <c r="V74" i="47"/>
  <c r="Z74" i="47"/>
  <c r="Z73" i="47"/>
  <c r="AD73" i="47"/>
  <c r="AD74" i="47"/>
  <c r="J76" i="47"/>
  <c r="D76" i="47"/>
  <c r="H76" i="47"/>
  <c r="G76" i="47"/>
  <c r="S76" i="47"/>
  <c r="I76" i="47"/>
  <c r="O76" i="47"/>
  <c r="L76" i="47"/>
  <c r="E76" i="47"/>
  <c r="F76" i="47"/>
  <c r="R82" i="47"/>
  <c r="P82" i="47"/>
  <c r="M82" i="47"/>
  <c r="N82" i="47"/>
  <c r="K82" i="47"/>
  <c r="W75" i="47" l="1"/>
  <c r="Z75" i="47"/>
  <c r="X75" i="47"/>
  <c r="AD75" i="47"/>
  <c r="V75" i="47"/>
  <c r="AG75" i="47"/>
  <c r="AB75" i="47"/>
  <c r="Y75" i="47"/>
  <c r="AA75" i="47"/>
  <c r="M88" i="47"/>
  <c r="R85" i="47"/>
  <c r="N85" i="47"/>
  <c r="M85" i="47"/>
  <c r="P85" i="47"/>
  <c r="P88" i="47"/>
  <c r="Q85" i="47"/>
  <c r="H82" i="47"/>
  <c r="I82" i="47"/>
  <c r="D82" i="47"/>
  <c r="L82" i="47"/>
  <c r="S82" i="47"/>
  <c r="E82" i="47"/>
  <c r="O82" i="47"/>
  <c r="J82" i="47"/>
  <c r="G82" i="47"/>
  <c r="F82" i="47"/>
  <c r="K85" i="47"/>
  <c r="Q88" i="47"/>
  <c r="N88" i="47"/>
  <c r="R88" i="47"/>
  <c r="AI87" i="47" l="1"/>
  <c r="AI86" i="47"/>
  <c r="AF87" i="47"/>
  <c r="AF86" i="47"/>
  <c r="AH86" i="47"/>
  <c r="AH87" i="47"/>
  <c r="AJ87" i="47"/>
  <c r="AJ86" i="47"/>
  <c r="AE87" i="47"/>
  <c r="AE86" i="47"/>
  <c r="Q89" i="47"/>
  <c r="R89" i="47"/>
  <c r="M89" i="47"/>
  <c r="P89" i="47"/>
  <c r="N89" i="47"/>
  <c r="F85" i="47"/>
  <c r="J85" i="47"/>
  <c r="E85" i="47"/>
  <c r="L85" i="47"/>
  <c r="I85" i="47"/>
  <c r="K88" i="47"/>
  <c r="G85" i="47"/>
  <c r="O85" i="47"/>
  <c r="S85" i="47"/>
  <c r="D85" i="47"/>
  <c r="H85" i="47"/>
  <c r="AH88" i="47" l="1"/>
  <c r="AJ88" i="47"/>
  <c r="AF88" i="47"/>
  <c r="AI88" i="47"/>
  <c r="AE88" i="47"/>
  <c r="AC87" i="47"/>
  <c r="AC86" i="47"/>
  <c r="K89" i="47"/>
  <c r="S88" i="47"/>
  <c r="H88" i="47"/>
  <c r="G88" i="47"/>
  <c r="L88" i="47"/>
  <c r="J88" i="47"/>
  <c r="D88" i="47"/>
  <c r="O88" i="47"/>
  <c r="I88" i="47"/>
  <c r="E88" i="47"/>
  <c r="F88" i="47"/>
  <c r="AC88" i="47" l="1"/>
  <c r="AA87" i="47"/>
  <c r="AA86" i="47"/>
  <c r="AD87" i="47"/>
  <c r="AD86" i="47"/>
  <c r="AG86" i="47"/>
  <c r="AG87" i="47"/>
  <c r="Y86" i="47"/>
  <c r="Y87" i="47"/>
  <c r="X86" i="47"/>
  <c r="X87" i="47"/>
  <c r="V86" i="47"/>
  <c r="V87" i="47"/>
  <c r="Z87" i="47"/>
  <c r="Z86" i="47"/>
  <c r="W86" i="47"/>
  <c r="W87" i="47"/>
  <c r="AB86" i="47"/>
  <c r="AB87" i="47"/>
  <c r="AK87" i="47"/>
  <c r="AK86" i="47"/>
  <c r="J89" i="47"/>
  <c r="F89" i="47"/>
  <c r="H89" i="47"/>
  <c r="L89" i="47"/>
  <c r="E89" i="47"/>
  <c r="O89" i="47"/>
  <c r="I89" i="47"/>
  <c r="D89" i="47"/>
  <c r="G89" i="47"/>
  <c r="S89" i="47"/>
  <c r="Z88" i="47" l="1"/>
  <c r="AA88" i="47"/>
  <c r="AK88" i="47"/>
  <c r="AD88" i="47"/>
  <c r="W88" i="47"/>
  <c r="V88" i="47"/>
  <c r="Y88" i="47"/>
  <c r="AB88" i="47"/>
  <c r="X88" i="47"/>
  <c r="AG88" i="47"/>
  <c r="I46" i="35"/>
  <c r="T46" i="35"/>
  <c r="O46" i="35"/>
  <c r="M46" i="35"/>
  <c r="G46" i="35"/>
  <c r="E46" i="35" l="1"/>
  <c r="I59" i="35"/>
  <c r="I63" i="35"/>
  <c r="L46" i="35"/>
  <c r="O59" i="35"/>
  <c r="O63" i="35" s="1"/>
  <c r="G59" i="35"/>
  <c r="S46" i="35" l="1"/>
  <c r="Q46" i="35"/>
  <c r="M59" i="35"/>
  <c r="M63" i="35" s="1"/>
  <c r="N46" i="35"/>
  <c r="T63" i="35"/>
  <c r="O66" i="35"/>
  <c r="N26" i="9" s="1"/>
  <c r="N26" i="38" s="1"/>
  <c r="N27" i="38" s="1"/>
  <c r="K46" i="35"/>
  <c r="J46" i="35"/>
  <c r="L59" i="35"/>
  <c r="G63" i="35"/>
  <c r="G66" i="35" s="1"/>
  <c r="F26" i="9" s="1"/>
  <c r="F26" i="38" s="1"/>
  <c r="F27" i="38" s="1"/>
  <c r="E59" i="35"/>
  <c r="E63" i="35"/>
  <c r="I66" i="35"/>
  <c r="H26" i="9" s="1"/>
  <c r="H26" i="38" s="1"/>
  <c r="H27" i="38" s="1"/>
  <c r="H21" i="1" l="1"/>
  <c r="H27" i="9"/>
  <c r="H20" i="1" s="1"/>
  <c r="N27" i="9"/>
  <c r="N20" i="1" s="1"/>
  <c r="N21" i="1"/>
  <c r="F21" i="1"/>
  <c r="F27" i="9"/>
  <c r="F20" i="1" s="1"/>
  <c r="T66" i="35"/>
  <c r="S26" i="9" s="1"/>
  <c r="S26" i="38" s="1"/>
  <c r="S27" i="38" s="1"/>
  <c r="K59" i="35"/>
  <c r="K63" i="35" s="1"/>
  <c r="I72" i="35"/>
  <c r="H71" i="9" s="1"/>
  <c r="H71" i="38" s="1"/>
  <c r="H72" i="38" s="1"/>
  <c r="S59" i="35"/>
  <c r="S63" i="35" s="1"/>
  <c r="R46" i="35"/>
  <c r="M66" i="35"/>
  <c r="L26" i="9" s="1"/>
  <c r="L26" i="38" s="1"/>
  <c r="L27" i="38" s="1"/>
  <c r="O75" i="35"/>
  <c r="H46" i="35"/>
  <c r="E66" i="35"/>
  <c r="D26" i="9" s="1"/>
  <c r="D26" i="38" s="1"/>
  <c r="D27" i="38" s="1"/>
  <c r="L63" i="35"/>
  <c r="L66" i="35" s="1"/>
  <c r="K26" i="9" s="1"/>
  <c r="K26" i="38" s="1"/>
  <c r="K27" i="38" s="1"/>
  <c r="O72" i="35"/>
  <c r="N71" i="9" s="1"/>
  <c r="N71" i="38" s="1"/>
  <c r="N72" i="38" s="1"/>
  <c r="F46" i="35"/>
  <c r="F22" i="1" l="1"/>
  <c r="N25" i="1"/>
  <c r="N22" i="1"/>
  <c r="H156" i="1"/>
  <c r="H72" i="9"/>
  <c r="H155" i="1" s="1"/>
  <c r="N156" i="1"/>
  <c r="N72" i="9"/>
  <c r="N155" i="1" s="1"/>
  <c r="L21" i="1"/>
  <c r="L27" i="9"/>
  <c r="L20" i="1" s="1"/>
  <c r="S21" i="1"/>
  <c r="S25" i="1" s="1"/>
  <c r="S27" i="9"/>
  <c r="S20" i="1" s="1"/>
  <c r="D21" i="1"/>
  <c r="D27" i="9"/>
  <c r="D20" i="1" s="1"/>
  <c r="K21" i="1"/>
  <c r="K25" i="1" s="1"/>
  <c r="K27" i="9"/>
  <c r="K20" i="1" s="1"/>
  <c r="F25" i="1"/>
  <c r="F26" i="1" s="1"/>
  <c r="H22" i="1"/>
  <c r="H25" i="1"/>
  <c r="H26" i="1" s="1"/>
  <c r="N59" i="35"/>
  <c r="N63" i="35" s="1"/>
  <c r="M72" i="35"/>
  <c r="L71" i="9" s="1"/>
  <c r="L71" i="38" s="1"/>
  <c r="L72" i="38" s="1"/>
  <c r="R59" i="35"/>
  <c r="R63" i="35"/>
  <c r="K66" i="35"/>
  <c r="J26" i="9" s="1"/>
  <c r="J26" i="38" s="1"/>
  <c r="J27" i="38" s="1"/>
  <c r="E72" i="35"/>
  <c r="D71" i="9" s="1"/>
  <c r="D71" i="38" s="1"/>
  <c r="D72" i="38" s="1"/>
  <c r="O78" i="35"/>
  <c r="Q59" i="35"/>
  <c r="Q63" i="35" s="1"/>
  <c r="I75" i="35"/>
  <c r="G72" i="35"/>
  <c r="F71" i="9" s="1"/>
  <c r="F71" i="38" s="1"/>
  <c r="F72" i="38" s="1"/>
  <c r="M75" i="35"/>
  <c r="S66" i="35"/>
  <c r="F16" i="2" l="1"/>
  <c r="F17" i="2"/>
  <c r="F19" i="2"/>
  <c r="F18" i="2"/>
  <c r="F20" i="2"/>
  <c r="H17" i="2"/>
  <c r="H18" i="2"/>
  <c r="H20" i="2"/>
  <c r="H19" i="2"/>
  <c r="H16" i="2"/>
  <c r="F28" i="1"/>
  <c r="F8" i="24"/>
  <c r="F9" i="24"/>
  <c r="H9" i="24"/>
  <c r="H8" i="24"/>
  <c r="H28" i="1"/>
  <c r="H157" i="1"/>
  <c r="H160" i="1"/>
  <c r="H161" i="1" s="1"/>
  <c r="F156" i="1"/>
  <c r="F72" i="9"/>
  <c r="F155" i="1" s="1"/>
  <c r="K22" i="1"/>
  <c r="S22" i="1"/>
  <c r="R26" i="9"/>
  <c r="R26" i="38" s="1"/>
  <c r="R27" i="38" s="1"/>
  <c r="D156" i="1"/>
  <c r="D72" i="9"/>
  <c r="D155" i="1" s="1"/>
  <c r="D22" i="1"/>
  <c r="D25" i="1"/>
  <c r="D26" i="1" s="1"/>
  <c r="J21" i="1"/>
  <c r="J27" i="9"/>
  <c r="J20" i="1" s="1"/>
  <c r="L156" i="1"/>
  <c r="L72" i="9"/>
  <c r="L155" i="1" s="1"/>
  <c r="F18" i="3"/>
  <c r="F20" i="3"/>
  <c r="F13" i="3"/>
  <c r="F9" i="47"/>
  <c r="F10" i="24"/>
  <c r="F15" i="3"/>
  <c r="F12" i="46"/>
  <c r="F17" i="3"/>
  <c r="F8" i="47"/>
  <c r="F14" i="3"/>
  <c r="F16" i="3"/>
  <c r="F10" i="46"/>
  <c r="F11" i="46"/>
  <c r="F19" i="3"/>
  <c r="N157" i="1"/>
  <c r="L25" i="1"/>
  <c r="L22" i="1"/>
  <c r="H8" i="47"/>
  <c r="H18" i="3"/>
  <c r="H19" i="3"/>
  <c r="H17" i="3"/>
  <c r="H9" i="47"/>
  <c r="H12" i="46"/>
  <c r="H11" i="46"/>
  <c r="D17" i="4"/>
  <c r="D15" i="4"/>
  <c r="D16" i="4"/>
  <c r="H20" i="3"/>
  <c r="H14" i="3"/>
  <c r="H10" i="46"/>
  <c r="H10" i="24"/>
  <c r="H13" i="3"/>
  <c r="H16" i="3"/>
  <c r="H15" i="3"/>
  <c r="T72" i="35"/>
  <c r="S71" i="9" s="1"/>
  <c r="S71" i="38" s="1"/>
  <c r="S72" i="38" s="1"/>
  <c r="F63" i="35"/>
  <c r="M78" i="35"/>
  <c r="H63" i="35"/>
  <c r="H66" i="35" s="1"/>
  <c r="G26" i="9" s="1"/>
  <c r="G26" i="38" s="1"/>
  <c r="G27" i="38" s="1"/>
  <c r="Q66" i="35"/>
  <c r="P26" i="9" s="1"/>
  <c r="P26" i="38" s="1"/>
  <c r="P27" i="38" s="1"/>
  <c r="J63" i="35"/>
  <c r="G75" i="35"/>
  <c r="T75" i="35"/>
  <c r="L72" i="35"/>
  <c r="S72" i="35"/>
  <c r="I78" i="35"/>
  <c r="E75" i="35"/>
  <c r="R66" i="35"/>
  <c r="Q26" i="9" s="1"/>
  <c r="Q26" i="38" s="1"/>
  <c r="Q27" i="38" s="1"/>
  <c r="N66" i="35"/>
  <c r="M26" i="9" s="1"/>
  <c r="M26" i="38" s="1"/>
  <c r="M27" i="38" s="1"/>
  <c r="D16" i="2" l="1"/>
  <c r="D19" i="2"/>
  <c r="D18" i="2"/>
  <c r="D20" i="2"/>
  <c r="D17" i="2"/>
  <c r="H121" i="2"/>
  <c r="H122" i="2"/>
  <c r="H123" i="2"/>
  <c r="H124" i="2"/>
  <c r="H125" i="2"/>
  <c r="H126" i="2"/>
  <c r="D28" i="1"/>
  <c r="D9" i="24"/>
  <c r="D8" i="24"/>
  <c r="H163" i="1"/>
  <c r="H70" i="46"/>
  <c r="H71" i="46"/>
  <c r="H72" i="46"/>
  <c r="H13" i="46"/>
  <c r="F13" i="46"/>
  <c r="F10" i="47"/>
  <c r="H21" i="3"/>
  <c r="H10" i="47"/>
  <c r="F21" i="3"/>
  <c r="F160" i="1"/>
  <c r="F161" i="1" s="1"/>
  <c r="F157" i="1"/>
  <c r="M27" i="9"/>
  <c r="M20" i="1" s="1"/>
  <c r="M21" i="1"/>
  <c r="S75" i="35"/>
  <c r="R71" i="9"/>
  <c r="R71" i="38" s="1"/>
  <c r="R72" i="38" s="1"/>
  <c r="P27" i="9"/>
  <c r="P20" i="1" s="1"/>
  <c r="P21" i="1"/>
  <c r="S156" i="1"/>
  <c r="S72" i="9"/>
  <c r="S155" i="1" s="1"/>
  <c r="J25" i="1"/>
  <c r="J22" i="1"/>
  <c r="G21" i="1"/>
  <c r="G27" i="9"/>
  <c r="G20" i="1" s="1"/>
  <c r="D160" i="1"/>
  <c r="D161" i="1" s="1"/>
  <c r="D157" i="1"/>
  <c r="H86" i="3"/>
  <c r="H85" i="3"/>
  <c r="H54" i="24"/>
  <c r="H53" i="24"/>
  <c r="H55" i="47"/>
  <c r="H84" i="3"/>
  <c r="H54" i="47"/>
  <c r="H83" i="3"/>
  <c r="H55" i="24"/>
  <c r="H87" i="3"/>
  <c r="Q21" i="1"/>
  <c r="Q25" i="1" s="1"/>
  <c r="Q27" i="9"/>
  <c r="Q20" i="1" s="1"/>
  <c r="L75" i="35"/>
  <c r="K71" i="9"/>
  <c r="K71" i="38" s="1"/>
  <c r="K72" i="38" s="1"/>
  <c r="L157" i="1"/>
  <c r="D9" i="47"/>
  <c r="D10" i="24"/>
  <c r="D17" i="3"/>
  <c r="D18" i="3"/>
  <c r="D15" i="3"/>
  <c r="D11" i="46"/>
  <c r="D10" i="46"/>
  <c r="D16" i="3"/>
  <c r="D14" i="3"/>
  <c r="D13" i="3"/>
  <c r="D12" i="46"/>
  <c r="D19" i="3"/>
  <c r="D20" i="3"/>
  <c r="D8" i="47"/>
  <c r="R27" i="9"/>
  <c r="R20" i="1" s="1"/>
  <c r="R21" i="1"/>
  <c r="N72" i="35"/>
  <c r="M71" i="9" s="1"/>
  <c r="M71" i="38" s="1"/>
  <c r="M72" i="38" s="1"/>
  <c r="R72" i="35"/>
  <c r="Q71" i="9" s="1"/>
  <c r="Q71" i="38" s="1"/>
  <c r="Q72" i="38" s="1"/>
  <c r="G78" i="35"/>
  <c r="T78" i="35"/>
  <c r="J66" i="35"/>
  <c r="L78" i="35"/>
  <c r="E78" i="35"/>
  <c r="K72" i="35"/>
  <c r="J71" i="9" s="1"/>
  <c r="J71" i="38" s="1"/>
  <c r="J72" i="38" s="1"/>
  <c r="F66" i="35"/>
  <c r="E26" i="9" s="1"/>
  <c r="E26" i="38" s="1"/>
  <c r="E27" i="38" s="1"/>
  <c r="N75" i="35"/>
  <c r="S78" i="35"/>
  <c r="D121" i="2" l="1"/>
  <c r="D122" i="2"/>
  <c r="D123" i="2"/>
  <c r="D124" i="2"/>
  <c r="D125" i="2"/>
  <c r="D126" i="2"/>
  <c r="H127" i="2"/>
  <c r="F122" i="2"/>
  <c r="F123" i="2"/>
  <c r="F124" i="2"/>
  <c r="F125" i="2"/>
  <c r="F121" i="2"/>
  <c r="F126" i="2"/>
  <c r="F163" i="1"/>
  <c r="F71" i="46"/>
  <c r="F70" i="46"/>
  <c r="F72" i="46"/>
  <c r="D163" i="1"/>
  <c r="D70" i="46"/>
  <c r="D71" i="46"/>
  <c r="D72" i="46"/>
  <c r="D13" i="46"/>
  <c r="D10" i="47"/>
  <c r="Q22" i="1"/>
  <c r="S157" i="1"/>
  <c r="M156" i="1"/>
  <c r="M72" i="9"/>
  <c r="M155" i="1" s="1"/>
  <c r="D21" i="3"/>
  <c r="P22" i="1"/>
  <c r="P25" i="1"/>
  <c r="E27" i="9"/>
  <c r="E20" i="1" s="1"/>
  <c r="E21" i="1"/>
  <c r="I26" i="9"/>
  <c r="I26" i="38" s="1"/>
  <c r="I27" i="38" s="1"/>
  <c r="R25" i="1"/>
  <c r="R22" i="1"/>
  <c r="K156" i="1"/>
  <c r="K72" i="9"/>
  <c r="K155" i="1" s="1"/>
  <c r="H56" i="47"/>
  <c r="D87" i="3"/>
  <c r="D85" i="3"/>
  <c r="D53" i="24"/>
  <c r="D86" i="3"/>
  <c r="D84" i="3"/>
  <c r="D55" i="24"/>
  <c r="D54" i="47"/>
  <c r="D83" i="3"/>
  <c r="D55" i="47"/>
  <c r="D54" i="24"/>
  <c r="M25" i="1"/>
  <c r="M22" i="1"/>
  <c r="F54" i="47"/>
  <c r="F85" i="3"/>
  <c r="F86" i="3"/>
  <c r="F55" i="47"/>
  <c r="F87" i="3"/>
  <c r="F53" i="24"/>
  <c r="F84" i="3"/>
  <c r="F83" i="3"/>
  <c r="F55" i="24"/>
  <c r="F54" i="24"/>
  <c r="Q156" i="1"/>
  <c r="Q72" i="9"/>
  <c r="Q155" i="1" s="1"/>
  <c r="G25" i="1"/>
  <c r="G26" i="1" s="1"/>
  <c r="G22" i="1"/>
  <c r="J156" i="1"/>
  <c r="J72" i="9"/>
  <c r="J155" i="1" s="1"/>
  <c r="H73" i="46"/>
  <c r="R156" i="1"/>
  <c r="R72" i="9"/>
  <c r="R155" i="1" s="1"/>
  <c r="I95" i="35"/>
  <c r="R78" i="35"/>
  <c r="R75" i="35"/>
  <c r="J72" i="35"/>
  <c r="N78" i="35"/>
  <c r="H72" i="35"/>
  <c r="G71" i="9" s="1"/>
  <c r="G71" i="38" s="1"/>
  <c r="G72" i="38" s="1"/>
  <c r="O95" i="35"/>
  <c r="Q72" i="35"/>
  <c r="K75" i="35"/>
  <c r="G18" i="2" l="1"/>
  <c r="G20" i="2"/>
  <c r="G16" i="2"/>
  <c r="G17" i="2"/>
  <c r="G19" i="2"/>
  <c r="F127" i="2"/>
  <c r="D127" i="2"/>
  <c r="G8" i="24"/>
  <c r="G9" i="24"/>
  <c r="F73" i="46"/>
  <c r="F56" i="47"/>
  <c r="O98" i="35"/>
  <c r="N49" i="9"/>
  <c r="N49" i="38" s="1"/>
  <c r="N50" i="38" s="1"/>
  <c r="N74" i="38" s="1"/>
  <c r="N174" i="1" s="1"/>
  <c r="R157" i="1"/>
  <c r="J157" i="1"/>
  <c r="D73" i="46"/>
  <c r="E25" i="1"/>
  <c r="E26" i="1" s="1"/>
  <c r="E22" i="1"/>
  <c r="Q75" i="35"/>
  <c r="P71" i="9"/>
  <c r="P71" i="38" s="1"/>
  <c r="P72" i="38" s="1"/>
  <c r="G8" i="47"/>
  <c r="G15" i="3"/>
  <c r="G20" i="3"/>
  <c r="G14" i="3"/>
  <c r="G10" i="24"/>
  <c r="G10" i="46"/>
  <c r="G17" i="3"/>
  <c r="G13" i="3"/>
  <c r="G11" i="46"/>
  <c r="G18" i="3"/>
  <c r="G9" i="47"/>
  <c r="G12" i="46"/>
  <c r="G16" i="3"/>
  <c r="G19" i="3"/>
  <c r="G27" i="1"/>
  <c r="H27" i="1"/>
  <c r="G28" i="1"/>
  <c r="Q157" i="1"/>
  <c r="M157" i="1"/>
  <c r="G156" i="1"/>
  <c r="G72" i="9"/>
  <c r="G155" i="1" s="1"/>
  <c r="J75" i="35"/>
  <c r="I71" i="9"/>
  <c r="I71" i="38" s="1"/>
  <c r="I72" i="38" s="1"/>
  <c r="I98" i="35"/>
  <c r="H49" i="9"/>
  <c r="H49" i="38" s="1"/>
  <c r="H50" i="38" s="1"/>
  <c r="H74" i="38" s="1"/>
  <c r="H174" i="1" s="1"/>
  <c r="D56" i="47"/>
  <c r="K157" i="1"/>
  <c r="I21" i="1"/>
  <c r="I27" i="9"/>
  <c r="I20" i="1" s="1"/>
  <c r="K78" i="35"/>
  <c r="Q78" i="35"/>
  <c r="J78" i="35"/>
  <c r="F72" i="35"/>
  <c r="E71" i="9" s="1"/>
  <c r="E71" i="38" s="1"/>
  <c r="E72" i="38" s="1"/>
  <c r="H78" i="35"/>
  <c r="H75" i="35"/>
  <c r="E17" i="2" l="1"/>
  <c r="E19" i="2"/>
  <c r="E16" i="2"/>
  <c r="E18" i="2"/>
  <c r="E20" i="2"/>
  <c r="I101" i="35"/>
  <c r="H245" i="1"/>
  <c r="H247" i="1" s="1"/>
  <c r="O101" i="35"/>
  <c r="N245" i="1"/>
  <c r="N247" i="1" s="1"/>
  <c r="E8" i="24"/>
  <c r="E9" i="24"/>
  <c r="E156" i="1"/>
  <c r="E72" i="9"/>
  <c r="E155" i="1" s="1"/>
  <c r="E9" i="47"/>
  <c r="E12" i="46"/>
  <c r="E18" i="3"/>
  <c r="E19" i="3"/>
  <c r="E13" i="3"/>
  <c r="E10" i="24"/>
  <c r="E17" i="3"/>
  <c r="E11" i="46"/>
  <c r="E27" i="1"/>
  <c r="E10" i="46"/>
  <c r="E14" i="3"/>
  <c r="E8" i="47"/>
  <c r="E20" i="3"/>
  <c r="E16" i="3"/>
  <c r="E15" i="3"/>
  <c r="F27" i="1"/>
  <c r="N50" i="9"/>
  <c r="O25" i="35"/>
  <c r="N2" i="38"/>
  <c r="O56" i="35"/>
  <c r="G21" i="3"/>
  <c r="O104" i="35"/>
  <c r="N28" i="9"/>
  <c r="O29" i="35"/>
  <c r="I25" i="1"/>
  <c r="I26" i="1" s="1"/>
  <c r="I22" i="1"/>
  <c r="I156" i="1"/>
  <c r="I72" i="9"/>
  <c r="I155" i="1" s="1"/>
  <c r="H50" i="9"/>
  <c r="G13" i="46"/>
  <c r="G10" i="47"/>
  <c r="E28" i="1"/>
  <c r="I25" i="35"/>
  <c r="H2" i="38"/>
  <c r="I56" i="35"/>
  <c r="H7" i="38" s="1"/>
  <c r="I88" i="35"/>
  <c r="H5" i="38" s="1"/>
  <c r="I104" i="35"/>
  <c r="H28" i="9"/>
  <c r="G160" i="1"/>
  <c r="G161" i="1" s="1"/>
  <c r="G157" i="1"/>
  <c r="P156" i="1"/>
  <c r="P72" i="9"/>
  <c r="P155" i="1" s="1"/>
  <c r="E95" i="35"/>
  <c r="N95" i="35"/>
  <c r="F75" i="35"/>
  <c r="I17" i="2" l="1"/>
  <c r="I19" i="2"/>
  <c r="I16" i="2"/>
  <c r="I18" i="2"/>
  <c r="I20" i="2"/>
  <c r="G121" i="2"/>
  <c r="G122" i="2"/>
  <c r="G123" i="2"/>
  <c r="G124" i="2"/>
  <c r="G125" i="2"/>
  <c r="G126" i="2"/>
  <c r="N28" i="38"/>
  <c r="N31" i="38"/>
  <c r="H28" i="38"/>
  <c r="H31" i="38"/>
  <c r="N29" i="9"/>
  <c r="N29" i="38" s="1"/>
  <c r="N281" i="1"/>
  <c r="N283" i="1" s="1"/>
  <c r="H29" i="9"/>
  <c r="H29" i="38" s="1"/>
  <c r="H281" i="1"/>
  <c r="H283" i="1" s="1"/>
  <c r="G163" i="1"/>
  <c r="G70" i="46"/>
  <c r="G71" i="46"/>
  <c r="G72" i="46"/>
  <c r="I8" i="24"/>
  <c r="I9" i="24"/>
  <c r="T26" i="1"/>
  <c r="I8" i="47"/>
  <c r="I17" i="3"/>
  <c r="I9" i="47"/>
  <c r="I16" i="3"/>
  <c r="I14" i="3"/>
  <c r="I15" i="3"/>
  <c r="I12" i="46"/>
  <c r="I10" i="46"/>
  <c r="E15" i="4"/>
  <c r="I10" i="24"/>
  <c r="E16" i="4"/>
  <c r="J26" i="1"/>
  <c r="I18" i="3"/>
  <c r="I11" i="46"/>
  <c r="I20" i="3"/>
  <c r="I19" i="3"/>
  <c r="E17" i="4"/>
  <c r="I13" i="3"/>
  <c r="I28" i="1"/>
  <c r="E10" i="47"/>
  <c r="N98" i="35"/>
  <c r="M49" i="9"/>
  <c r="M49" i="38" s="1"/>
  <c r="M50" i="38" s="1"/>
  <c r="M74" i="38" s="1"/>
  <c r="M174" i="1" s="1"/>
  <c r="E98" i="35"/>
  <c r="D49" i="9"/>
  <c r="D49" i="38" s="1"/>
  <c r="D50" i="38" s="1"/>
  <c r="D74" i="38" s="1"/>
  <c r="H93" i="1"/>
  <c r="O36" i="35"/>
  <c r="N3" i="38"/>
  <c r="N92" i="1"/>
  <c r="N74" i="9"/>
  <c r="E21" i="3"/>
  <c r="G54" i="47"/>
  <c r="G87" i="3"/>
  <c r="G55" i="47"/>
  <c r="G86" i="3"/>
  <c r="G54" i="24"/>
  <c r="G55" i="24"/>
  <c r="G85" i="3"/>
  <c r="G84" i="3"/>
  <c r="G53" i="24"/>
  <c r="G83" i="3"/>
  <c r="G162" i="1"/>
  <c r="H162" i="1"/>
  <c r="H3" i="38"/>
  <c r="I36" i="35"/>
  <c r="N7" i="38"/>
  <c r="O42" i="35"/>
  <c r="N93" i="1"/>
  <c r="E13" i="46"/>
  <c r="D2" i="38"/>
  <c r="E25" i="35"/>
  <c r="E56" i="35"/>
  <c r="D7" i="38" s="1"/>
  <c r="E88" i="35"/>
  <c r="H92" i="1"/>
  <c r="H74" i="9"/>
  <c r="P157" i="1"/>
  <c r="I29" i="35"/>
  <c r="I160" i="1"/>
  <c r="I161" i="1" s="1"/>
  <c r="I157" i="1"/>
  <c r="E157" i="1"/>
  <c r="E160" i="1"/>
  <c r="E161" i="1" s="1"/>
  <c r="F78" i="35"/>
  <c r="J161" i="1" l="1"/>
  <c r="I121" i="2"/>
  <c r="I122" i="2"/>
  <c r="I123" i="2"/>
  <c r="I124" i="2"/>
  <c r="I125" i="2"/>
  <c r="I126" i="2"/>
  <c r="G127" i="2"/>
  <c r="E121" i="2"/>
  <c r="E122" i="2"/>
  <c r="E123" i="2"/>
  <c r="E124" i="2"/>
  <c r="E125" i="2"/>
  <c r="E126" i="2"/>
  <c r="J16" i="2"/>
  <c r="J17" i="2"/>
  <c r="J18" i="2"/>
  <c r="J19" i="2"/>
  <c r="J20" i="2"/>
  <c r="D174" i="1"/>
  <c r="N33" i="9"/>
  <c r="N29" i="1" s="1"/>
  <c r="O48" i="35"/>
  <c r="N33" i="38"/>
  <c r="N30" i="1" s="1"/>
  <c r="H33" i="9"/>
  <c r="H29" i="1" s="1"/>
  <c r="H33" i="38"/>
  <c r="H30" i="1" s="1"/>
  <c r="N101" i="35"/>
  <c r="N104" i="35" s="1"/>
  <c r="M245" i="1"/>
  <c r="M247" i="1" s="1"/>
  <c r="E101" i="35"/>
  <c r="D245" i="1"/>
  <c r="D247" i="1" s="1"/>
  <c r="E163" i="1"/>
  <c r="E70" i="46"/>
  <c r="E71" i="46"/>
  <c r="E72" i="46"/>
  <c r="I21" i="3"/>
  <c r="I70" i="46"/>
  <c r="I71" i="46"/>
  <c r="I72" i="46"/>
  <c r="I10" i="47"/>
  <c r="T161" i="1"/>
  <c r="I55" i="47"/>
  <c r="I84" i="3"/>
  <c r="I83" i="3"/>
  <c r="I86" i="3"/>
  <c r="I54" i="24"/>
  <c r="I87" i="3"/>
  <c r="I55" i="24"/>
  <c r="I85" i="3"/>
  <c r="I54" i="47"/>
  <c r="I53" i="24"/>
  <c r="I163" i="1"/>
  <c r="J8" i="47"/>
  <c r="J19" i="3"/>
  <c r="K26" i="1"/>
  <c r="J17" i="3"/>
  <c r="J11" i="46"/>
  <c r="J12" i="46"/>
  <c r="J18" i="3"/>
  <c r="J14" i="3"/>
  <c r="J13" i="3"/>
  <c r="J10" i="46"/>
  <c r="J20" i="3"/>
  <c r="J15" i="3"/>
  <c r="J9" i="47"/>
  <c r="J16" i="3"/>
  <c r="J28" i="1"/>
  <c r="I13" i="46"/>
  <c r="D3" i="38"/>
  <c r="E36" i="35"/>
  <c r="D50" i="9"/>
  <c r="M2" i="38"/>
  <c r="N25" i="35"/>
  <c r="N56" i="35"/>
  <c r="N88" i="35"/>
  <c r="I42" i="35"/>
  <c r="H2" i="1"/>
  <c r="E104" i="35"/>
  <c r="D28" i="9"/>
  <c r="E29" i="35"/>
  <c r="E42" i="35" s="1"/>
  <c r="N94" i="1"/>
  <c r="N97" i="1"/>
  <c r="D5" i="38"/>
  <c r="G73" i="46"/>
  <c r="O88" i="35"/>
  <c r="N5" i="38" s="1"/>
  <c r="N4" i="38"/>
  <c r="N34" i="1"/>
  <c r="M50" i="9"/>
  <c r="H4" i="38"/>
  <c r="I91" i="35"/>
  <c r="H209" i="1" s="1"/>
  <c r="H211" i="1" s="1"/>
  <c r="G56" i="47"/>
  <c r="G59" i="47" s="1"/>
  <c r="E83" i="3"/>
  <c r="E86" i="3"/>
  <c r="E54" i="24"/>
  <c r="E84" i="3"/>
  <c r="E54" i="47"/>
  <c r="E87" i="3"/>
  <c r="E53" i="24"/>
  <c r="E55" i="47"/>
  <c r="E85" i="3"/>
  <c r="E55" i="24"/>
  <c r="E162" i="1"/>
  <c r="F162" i="1"/>
  <c r="H94" i="1"/>
  <c r="H97" i="1"/>
  <c r="H178" i="1" s="1"/>
  <c r="M28" i="9"/>
  <c r="T126" i="2" l="1"/>
  <c r="E127" i="2"/>
  <c r="I127" i="2"/>
  <c r="N31" i="1"/>
  <c r="J122" i="2"/>
  <c r="J123" i="2"/>
  <c r="J124" i="2"/>
  <c r="J125" i="2"/>
  <c r="J121" i="2"/>
  <c r="J126" i="2"/>
  <c r="K16" i="2"/>
  <c r="K17" i="2"/>
  <c r="K18" i="2"/>
  <c r="K19" i="2"/>
  <c r="K20" i="2"/>
  <c r="H31" i="1"/>
  <c r="H34" i="1"/>
  <c r="D28" i="38"/>
  <c r="D31" i="38"/>
  <c r="M28" i="38"/>
  <c r="M31" i="38"/>
  <c r="M29" i="9"/>
  <c r="M29" i="38" s="1"/>
  <c r="M281" i="1"/>
  <c r="M283" i="1" s="1"/>
  <c r="D29" i="9"/>
  <c r="D29" i="38" s="1"/>
  <c r="D281" i="1"/>
  <c r="D283" i="1" s="1"/>
  <c r="J70" i="46"/>
  <c r="J71" i="46"/>
  <c r="J72" i="46"/>
  <c r="I73" i="46"/>
  <c r="H35" i="1"/>
  <c r="I56" i="47"/>
  <c r="J84" i="3"/>
  <c r="K161" i="1"/>
  <c r="J87" i="3"/>
  <c r="J163" i="1"/>
  <c r="J83" i="3"/>
  <c r="J85" i="3"/>
  <c r="J54" i="47"/>
  <c r="J55" i="47"/>
  <c r="J86" i="3"/>
  <c r="J21" i="3"/>
  <c r="J10" i="47"/>
  <c r="J13" i="46"/>
  <c r="K17" i="3"/>
  <c r="L26" i="1"/>
  <c r="K16" i="3"/>
  <c r="K14" i="3"/>
  <c r="K20" i="3"/>
  <c r="K9" i="47"/>
  <c r="K28" i="1"/>
  <c r="K15" i="3"/>
  <c r="K10" i="46"/>
  <c r="K13" i="3"/>
  <c r="K8" i="47"/>
  <c r="K18" i="3"/>
  <c r="K19" i="3"/>
  <c r="K12" i="46"/>
  <c r="K11" i="46"/>
  <c r="H98" i="1"/>
  <c r="N2" i="1"/>
  <c r="I48" i="35"/>
  <c r="H83" i="1" s="1"/>
  <c r="E73" i="46"/>
  <c r="M92" i="1"/>
  <c r="M74" i="9"/>
  <c r="M3" i="38"/>
  <c r="N36" i="35"/>
  <c r="D92" i="1"/>
  <c r="D74" i="9"/>
  <c r="D4" i="38"/>
  <c r="E91" i="35"/>
  <c r="D209" i="1" s="1"/>
  <c r="D211" i="1" s="1"/>
  <c r="E56" i="47"/>
  <c r="M93" i="1"/>
  <c r="O91" i="35"/>
  <c r="N209" i="1" s="1"/>
  <c r="N211" i="1" s="1"/>
  <c r="M7" i="38"/>
  <c r="N42" i="35"/>
  <c r="D93" i="1"/>
  <c r="E48" i="35"/>
  <c r="D83" i="1" s="1"/>
  <c r="M5" i="38"/>
  <c r="I69" i="35"/>
  <c r="I80" i="35" s="1"/>
  <c r="H173" i="1" s="1"/>
  <c r="N29" i="35"/>
  <c r="H72" i="2" l="1"/>
  <c r="H73" i="2"/>
  <c r="H136" i="2" s="1"/>
  <c r="H74" i="2"/>
  <c r="H137" i="2" s="1"/>
  <c r="H75" i="2"/>
  <c r="H138" i="2" s="1"/>
  <c r="H76" i="2"/>
  <c r="H139" i="2" s="1"/>
  <c r="H77" i="2"/>
  <c r="H140" i="2" s="1"/>
  <c r="K121" i="2"/>
  <c r="K122" i="2"/>
  <c r="K123" i="2"/>
  <c r="K124" i="2"/>
  <c r="K125" i="2"/>
  <c r="K126" i="2"/>
  <c r="J127" i="2"/>
  <c r="T127" i="2"/>
  <c r="H14" i="46"/>
  <c r="H25" i="2"/>
  <c r="H24" i="2"/>
  <c r="H23" i="2"/>
  <c r="H27" i="2"/>
  <c r="H26" i="2"/>
  <c r="H28" i="2"/>
  <c r="M33" i="9"/>
  <c r="M29" i="1" s="1"/>
  <c r="D33" i="9"/>
  <c r="D29" i="1" s="1"/>
  <c r="L16" i="2"/>
  <c r="L17" i="2"/>
  <c r="L18" i="2"/>
  <c r="L19" i="2"/>
  <c r="L20" i="2"/>
  <c r="M33" i="38"/>
  <c r="N48" i="35"/>
  <c r="D33" i="38"/>
  <c r="D30" i="1" s="1"/>
  <c r="D31" i="1" s="1"/>
  <c r="H290" i="1"/>
  <c r="H34" i="47"/>
  <c r="H61" i="47" s="1"/>
  <c r="H179" i="1"/>
  <c r="H11" i="47"/>
  <c r="D20" i="4"/>
  <c r="M30" i="1"/>
  <c r="H100" i="1"/>
  <c r="H23" i="3"/>
  <c r="K71" i="46"/>
  <c r="K70" i="46"/>
  <c r="K72" i="46"/>
  <c r="H37" i="1"/>
  <c r="H12" i="24"/>
  <c r="H11" i="24"/>
  <c r="K10" i="47"/>
  <c r="H50" i="3"/>
  <c r="H44" i="46"/>
  <c r="H80" i="46" s="1"/>
  <c r="H13" i="24"/>
  <c r="H24" i="3"/>
  <c r="H15" i="46"/>
  <c r="H16" i="46"/>
  <c r="H22" i="3"/>
  <c r="D18" i="4"/>
  <c r="D19" i="4"/>
  <c r="H12" i="47"/>
  <c r="J56" i="47"/>
  <c r="J73" i="46"/>
  <c r="K163" i="1"/>
  <c r="K54" i="47"/>
  <c r="L161" i="1"/>
  <c r="K84" i="3"/>
  <c r="K87" i="3"/>
  <c r="K55" i="47"/>
  <c r="K85" i="3"/>
  <c r="K83" i="3"/>
  <c r="K86" i="3"/>
  <c r="K21" i="3"/>
  <c r="K13" i="46"/>
  <c r="L12" i="46"/>
  <c r="L28" i="1"/>
  <c r="L17" i="3"/>
  <c r="L19" i="3"/>
  <c r="L13" i="3"/>
  <c r="L18" i="3"/>
  <c r="L9" i="47"/>
  <c r="L15" i="3"/>
  <c r="L14" i="3"/>
  <c r="L11" i="46"/>
  <c r="M26" i="1"/>
  <c r="L16" i="3"/>
  <c r="L20" i="3"/>
  <c r="L8" i="47"/>
  <c r="L10" i="46"/>
  <c r="H42" i="46"/>
  <c r="H78" i="46" s="1"/>
  <c r="D34" i="4"/>
  <c r="D33" i="4"/>
  <c r="H33" i="47"/>
  <c r="H6" i="38"/>
  <c r="H8" i="38" s="1"/>
  <c r="H48" i="3"/>
  <c r="D31" i="4"/>
  <c r="H47" i="3"/>
  <c r="H32" i="24"/>
  <c r="H59" i="24" s="1"/>
  <c r="H43" i="46"/>
  <c r="H79" i="46" s="1"/>
  <c r="D32" i="4"/>
  <c r="M83" i="1"/>
  <c r="H34" i="24"/>
  <c r="H61" i="24" s="1"/>
  <c r="P61" i="24" s="1"/>
  <c r="H33" i="24"/>
  <c r="H60" i="24" s="1"/>
  <c r="H49" i="3"/>
  <c r="D2" i="1"/>
  <c r="I105" i="35"/>
  <c r="N23" i="9"/>
  <c r="N11" i="1" s="1"/>
  <c r="D94" i="1"/>
  <c r="D97" i="1"/>
  <c r="D178" i="1" s="1"/>
  <c r="E69" i="35"/>
  <c r="E80" i="35" s="1"/>
  <c r="M34" i="1"/>
  <c r="H23" i="9"/>
  <c r="O69" i="35"/>
  <c r="O80" i="35" s="1"/>
  <c r="N173" i="1" s="1"/>
  <c r="M4" i="38"/>
  <c r="N91" i="35"/>
  <c r="M209" i="1" s="1"/>
  <c r="M211" i="1" s="1"/>
  <c r="M94" i="1"/>
  <c r="M97" i="1"/>
  <c r="M31" i="1"/>
  <c r="M2" i="1"/>
  <c r="H78" i="2" l="1"/>
  <c r="H141" i="2" s="1"/>
  <c r="Z141" i="2" s="1"/>
  <c r="H135" i="2"/>
  <c r="K127" i="2"/>
  <c r="L121" i="2"/>
  <c r="L122" i="2"/>
  <c r="L123" i="2"/>
  <c r="L124" i="2"/>
  <c r="L125" i="2"/>
  <c r="L126" i="2"/>
  <c r="H29" i="2"/>
  <c r="M17" i="2"/>
  <c r="M18" i="2"/>
  <c r="M19" i="2"/>
  <c r="M20" i="2"/>
  <c r="M16" i="2"/>
  <c r="H181" i="1"/>
  <c r="D34" i="1"/>
  <c r="D35" i="1" s="1"/>
  <c r="H13" i="47"/>
  <c r="E105" i="35"/>
  <c r="D173" i="1"/>
  <c r="H44" i="38"/>
  <c r="H25" i="3"/>
  <c r="L71" i="46"/>
  <c r="L70" i="46"/>
  <c r="L72" i="46"/>
  <c r="H35" i="47"/>
  <c r="H60" i="47"/>
  <c r="L10" i="47"/>
  <c r="L13" i="46"/>
  <c r="H17" i="46"/>
  <c r="K73" i="46"/>
  <c r="K56" i="47"/>
  <c r="K59" i="47" s="1"/>
  <c r="H81" i="46"/>
  <c r="Z79" i="46" s="1"/>
  <c r="L86" i="3"/>
  <c r="L54" i="47"/>
  <c r="L83" i="3"/>
  <c r="M161" i="1"/>
  <c r="L87" i="3"/>
  <c r="L163" i="1"/>
  <c r="L84" i="3"/>
  <c r="L85" i="3"/>
  <c r="L55" i="47"/>
  <c r="L21" i="3"/>
  <c r="N26" i="1"/>
  <c r="M11" i="46"/>
  <c r="M20" i="3"/>
  <c r="M14" i="3"/>
  <c r="M9" i="47"/>
  <c r="M28" i="1"/>
  <c r="M8" i="47"/>
  <c r="M15" i="3"/>
  <c r="M16" i="3"/>
  <c r="M12" i="46"/>
  <c r="M10" i="46"/>
  <c r="M19" i="3"/>
  <c r="M13" i="3"/>
  <c r="M18" i="3"/>
  <c r="M17" i="3"/>
  <c r="H45" i="46"/>
  <c r="H51" i="3"/>
  <c r="H3" i="1"/>
  <c r="N6" i="38"/>
  <c r="N8" i="38" s="1"/>
  <c r="D6" i="38"/>
  <c r="D8" i="38" s="1"/>
  <c r="P59" i="24"/>
  <c r="P60" i="24"/>
  <c r="N44" i="9"/>
  <c r="D23" i="9"/>
  <c r="D11" i="1" s="1"/>
  <c r="D14" i="46"/>
  <c r="D23" i="3"/>
  <c r="D13" i="24"/>
  <c r="D16" i="46"/>
  <c r="D22" i="3"/>
  <c r="D11" i="47"/>
  <c r="D15" i="46"/>
  <c r="D12" i="47"/>
  <c r="D24" i="3"/>
  <c r="D98" i="1"/>
  <c r="H44" i="9"/>
  <c r="H11" i="1"/>
  <c r="N69" i="35"/>
  <c r="N80" i="35" s="1"/>
  <c r="H12" i="1"/>
  <c r="N12" i="1"/>
  <c r="Z137" i="2" l="1"/>
  <c r="Z140" i="2"/>
  <c r="Z138" i="2"/>
  <c r="Z139" i="2"/>
  <c r="D72" i="2"/>
  <c r="D73" i="2"/>
  <c r="D74" i="2"/>
  <c r="D75" i="2"/>
  <c r="D76" i="2"/>
  <c r="D77" i="2"/>
  <c r="M121" i="2"/>
  <c r="M122" i="2"/>
  <c r="M125" i="2"/>
  <c r="M123" i="2"/>
  <c r="M124" i="2"/>
  <c r="M126" i="2"/>
  <c r="Z136" i="2"/>
  <c r="L127" i="2"/>
  <c r="Z135" i="2"/>
  <c r="D11" i="24"/>
  <c r="D23" i="2"/>
  <c r="D24" i="2"/>
  <c r="D25" i="2"/>
  <c r="D26" i="2"/>
  <c r="D27" i="2"/>
  <c r="D28" i="2"/>
  <c r="N16" i="2"/>
  <c r="N17" i="2"/>
  <c r="N18" i="2"/>
  <c r="N19" i="2"/>
  <c r="N20" i="2"/>
  <c r="D12" i="24"/>
  <c r="D37" i="1"/>
  <c r="H97" i="38"/>
  <c r="H84" i="1"/>
  <c r="H291" i="1" s="1"/>
  <c r="N105" i="35"/>
  <c r="M173" i="1"/>
  <c r="D44" i="38"/>
  <c r="D97" i="38" s="1"/>
  <c r="N44" i="38"/>
  <c r="Z80" i="46"/>
  <c r="Z78" i="46"/>
  <c r="M70" i="46"/>
  <c r="M71" i="46"/>
  <c r="M72" i="46"/>
  <c r="H62" i="47"/>
  <c r="M10" i="47"/>
  <c r="N3" i="1"/>
  <c r="N7" i="1" s="1"/>
  <c r="N161" i="1"/>
  <c r="M85" i="3"/>
  <c r="M86" i="3"/>
  <c r="M87" i="3"/>
  <c r="M84" i="3"/>
  <c r="M55" i="47"/>
  <c r="M54" i="47"/>
  <c r="M83" i="3"/>
  <c r="M163" i="1"/>
  <c r="L73" i="46"/>
  <c r="L56" i="47"/>
  <c r="O26" i="1"/>
  <c r="N20" i="3"/>
  <c r="N12" i="46"/>
  <c r="N19" i="3"/>
  <c r="N18" i="3"/>
  <c r="N11" i="46"/>
  <c r="N16" i="3"/>
  <c r="N10" i="46"/>
  <c r="N13" i="3"/>
  <c r="N14" i="3"/>
  <c r="N15" i="3"/>
  <c r="N8" i="47"/>
  <c r="N28" i="1"/>
  <c r="N9" i="47"/>
  <c r="N17" i="3"/>
  <c r="M21" i="3"/>
  <c r="M13" i="46"/>
  <c r="H4" i="1"/>
  <c r="H7" i="1"/>
  <c r="D3" i="1"/>
  <c r="M6" i="38"/>
  <c r="M8" i="38" s="1"/>
  <c r="M44" i="38" s="1"/>
  <c r="M84" i="1" s="1"/>
  <c r="M291" i="1" s="1"/>
  <c r="D44" i="9"/>
  <c r="D97" i="9" s="1"/>
  <c r="N97" i="9"/>
  <c r="D17" i="46"/>
  <c r="N13" i="1"/>
  <c r="N16" i="1"/>
  <c r="D12" i="1"/>
  <c r="M23" i="9"/>
  <c r="M11" i="1" s="1"/>
  <c r="H97" i="9"/>
  <c r="H16" i="1"/>
  <c r="H17" i="1" s="1"/>
  <c r="H13" i="1"/>
  <c r="D32" i="24"/>
  <c r="D48" i="3"/>
  <c r="D34" i="24"/>
  <c r="D42" i="46"/>
  <c r="D43" i="46"/>
  <c r="D33" i="47"/>
  <c r="D44" i="46"/>
  <c r="D34" i="47"/>
  <c r="D49" i="3"/>
  <c r="D33" i="24"/>
  <c r="D50" i="3"/>
  <c r="D47" i="3"/>
  <c r="D100" i="1"/>
  <c r="D25" i="3"/>
  <c r="D13" i="47"/>
  <c r="D78" i="2" l="1"/>
  <c r="N122" i="2"/>
  <c r="N123" i="2"/>
  <c r="N124" i="2"/>
  <c r="N125" i="2"/>
  <c r="N121" i="2"/>
  <c r="N126" i="2"/>
  <c r="M127" i="2"/>
  <c r="D29" i="2"/>
  <c r="H10" i="2"/>
  <c r="H9" i="2"/>
  <c r="H13" i="2"/>
  <c r="H12" i="2"/>
  <c r="H11" i="2"/>
  <c r="H14" i="2"/>
  <c r="O16" i="2"/>
  <c r="O17" i="2"/>
  <c r="O18" i="2"/>
  <c r="O19" i="2"/>
  <c r="O20" i="2"/>
  <c r="M175" i="1"/>
  <c r="M290" i="1"/>
  <c r="N97" i="38"/>
  <c r="N84" i="1"/>
  <c r="N291" i="1" s="1"/>
  <c r="M97" i="38"/>
  <c r="Z81" i="46"/>
  <c r="N70" i="46"/>
  <c r="N71" i="46"/>
  <c r="N72" i="46"/>
  <c r="N4" i="1"/>
  <c r="Z61" i="47"/>
  <c r="H63" i="47"/>
  <c r="Z60" i="47"/>
  <c r="M56" i="47"/>
  <c r="M73" i="46"/>
  <c r="N86" i="3"/>
  <c r="N87" i="3"/>
  <c r="N55" i="47"/>
  <c r="N84" i="3"/>
  <c r="N163" i="1"/>
  <c r="N85" i="3"/>
  <c r="N83" i="3"/>
  <c r="O161" i="1"/>
  <c r="N54" i="47"/>
  <c r="N13" i="46"/>
  <c r="N10" i="47"/>
  <c r="P26" i="1"/>
  <c r="O19" i="3"/>
  <c r="O13" i="3"/>
  <c r="O8" i="47"/>
  <c r="O14" i="3"/>
  <c r="O20" i="3"/>
  <c r="O10" i="46"/>
  <c r="O15" i="3"/>
  <c r="O11" i="46"/>
  <c r="O18" i="3"/>
  <c r="O9" i="47"/>
  <c r="O16" i="3"/>
  <c r="O17" i="3"/>
  <c r="O12" i="46"/>
  <c r="H88" i="1"/>
  <c r="H295" i="1" s="1"/>
  <c r="H8" i="1"/>
  <c r="N21" i="3"/>
  <c r="D4" i="1"/>
  <c r="D7" i="1"/>
  <c r="M3" i="1"/>
  <c r="D51" i="3"/>
  <c r="D35" i="47"/>
  <c r="D84" i="1"/>
  <c r="D291" i="1" s="1"/>
  <c r="D45" i="46"/>
  <c r="M12" i="1"/>
  <c r="D13" i="1"/>
  <c r="D16" i="1"/>
  <c r="H85" i="1"/>
  <c r="M44" i="9"/>
  <c r="O121" i="2" l="1"/>
  <c r="O122" i="2"/>
  <c r="O123" i="2"/>
  <c r="O124" i="2"/>
  <c r="O125" i="2"/>
  <c r="O126" i="2"/>
  <c r="H89" i="1"/>
  <c r="H296" i="1" s="1"/>
  <c r="H298" i="1" s="1"/>
  <c r="H4" i="2"/>
  <c r="H67" i="2" s="1"/>
  <c r="H228" i="2" s="1"/>
  <c r="H5" i="2"/>
  <c r="H68" i="2" s="1"/>
  <c r="H229" i="2" s="1"/>
  <c r="H6" i="2"/>
  <c r="H69" i="2" s="1"/>
  <c r="H230" i="2" s="1"/>
  <c r="H3" i="2"/>
  <c r="H66" i="2" s="1"/>
  <c r="H227" i="2" s="1"/>
  <c r="H2" i="2"/>
  <c r="H65" i="2" s="1"/>
  <c r="H226" i="2" s="1"/>
  <c r="H7" i="2"/>
  <c r="N127" i="2"/>
  <c r="H15" i="2"/>
  <c r="P16" i="2"/>
  <c r="P17" i="2"/>
  <c r="P18" i="2"/>
  <c r="P19" i="2"/>
  <c r="P20" i="2"/>
  <c r="H3" i="24"/>
  <c r="H2" i="24"/>
  <c r="H2" i="46"/>
  <c r="H3" i="46"/>
  <c r="H4" i="46"/>
  <c r="O71" i="46"/>
  <c r="O70" i="46"/>
  <c r="O72" i="46"/>
  <c r="N56" i="47"/>
  <c r="Z62" i="47"/>
  <c r="D88" i="1"/>
  <c r="O85" i="3"/>
  <c r="O83" i="3"/>
  <c r="O84" i="3"/>
  <c r="O55" i="47"/>
  <c r="O87" i="3"/>
  <c r="P161" i="1"/>
  <c r="O86" i="3"/>
  <c r="O54" i="47"/>
  <c r="N73" i="46"/>
  <c r="O10" i="47"/>
  <c r="O13" i="46"/>
  <c r="P17" i="3"/>
  <c r="P9" i="47"/>
  <c r="P16" i="3"/>
  <c r="P15" i="3"/>
  <c r="P8" i="47"/>
  <c r="P12" i="46"/>
  <c r="P14" i="3"/>
  <c r="P19" i="3"/>
  <c r="P18" i="3"/>
  <c r="P10" i="46"/>
  <c r="Q26" i="1"/>
  <c r="P13" i="3"/>
  <c r="P11" i="46"/>
  <c r="P28" i="1"/>
  <c r="P20" i="3"/>
  <c r="O21" i="3"/>
  <c r="M4" i="1"/>
  <c r="M7" i="1"/>
  <c r="M97" i="9"/>
  <c r="D85" i="1"/>
  <c r="H7" i="46"/>
  <c r="D8" i="4"/>
  <c r="H7" i="3"/>
  <c r="D14" i="4"/>
  <c r="D10" i="4"/>
  <c r="H8" i="46"/>
  <c r="H10" i="3"/>
  <c r="D9" i="4"/>
  <c r="H9" i="3"/>
  <c r="H5" i="47"/>
  <c r="H11" i="3"/>
  <c r="H8" i="3"/>
  <c r="D11" i="4"/>
  <c r="H6" i="46"/>
  <c r="D13" i="4"/>
  <c r="D12" i="4"/>
  <c r="H6" i="24"/>
  <c r="H7" i="24"/>
  <c r="H5" i="24"/>
  <c r="H6" i="47"/>
  <c r="H19" i="1"/>
  <c r="D17" i="1"/>
  <c r="D100" i="38"/>
  <c r="M13" i="1"/>
  <c r="M16" i="1"/>
  <c r="H91" i="1" l="1"/>
  <c r="H8" i="2"/>
  <c r="P10" i="47"/>
  <c r="O127" i="2"/>
  <c r="P121" i="2"/>
  <c r="P122" i="2"/>
  <c r="P123" i="2"/>
  <c r="P124" i="2"/>
  <c r="P125" i="2"/>
  <c r="P126" i="2"/>
  <c r="D10" i="2"/>
  <c r="D11" i="2"/>
  <c r="D12" i="2"/>
  <c r="D13" i="2"/>
  <c r="D9" i="2"/>
  <c r="D14" i="2"/>
  <c r="Q17" i="2"/>
  <c r="Q18" i="2"/>
  <c r="Q19" i="2"/>
  <c r="Q20" i="2"/>
  <c r="Q16" i="2"/>
  <c r="P71" i="46"/>
  <c r="P70" i="46"/>
  <c r="P72" i="46"/>
  <c r="O56" i="47"/>
  <c r="O73" i="46"/>
  <c r="P87" i="3"/>
  <c r="P83" i="3"/>
  <c r="Q161" i="1"/>
  <c r="P55" i="47"/>
  <c r="P163" i="1"/>
  <c r="P85" i="3"/>
  <c r="P54" i="47"/>
  <c r="P86" i="3"/>
  <c r="P84" i="3"/>
  <c r="P21" i="3"/>
  <c r="P13" i="46"/>
  <c r="Q19" i="3"/>
  <c r="Q9" i="47"/>
  <c r="Q18" i="3"/>
  <c r="Q20" i="3"/>
  <c r="Q12" i="46"/>
  <c r="Q17" i="3"/>
  <c r="Q11" i="46"/>
  <c r="Q15" i="3"/>
  <c r="Q13" i="3"/>
  <c r="Q16" i="3"/>
  <c r="Q28" i="1"/>
  <c r="Q14" i="3"/>
  <c r="Q10" i="46"/>
  <c r="Q8" i="47"/>
  <c r="R26" i="1"/>
  <c r="H12" i="3"/>
  <c r="H7" i="47"/>
  <c r="M292" i="1"/>
  <c r="M85" i="1"/>
  <c r="H9" i="46"/>
  <c r="D5" i="47"/>
  <c r="D8" i="3"/>
  <c r="D10" i="3"/>
  <c r="D6" i="47"/>
  <c r="D7" i="24"/>
  <c r="D7" i="3"/>
  <c r="D6" i="46"/>
  <c r="D11" i="3"/>
  <c r="D5" i="24"/>
  <c r="D9" i="3"/>
  <c r="D8" i="46"/>
  <c r="D7" i="46"/>
  <c r="D6" i="24"/>
  <c r="D19" i="1"/>
  <c r="P46" i="35"/>
  <c r="P59" i="35"/>
  <c r="P63" i="35"/>
  <c r="P66" i="35"/>
  <c r="O26" i="9" s="1"/>
  <c r="O26" i="38" s="1"/>
  <c r="O27" i="38" s="1"/>
  <c r="P72" i="35"/>
  <c r="O71" i="9" s="1"/>
  <c r="O71" i="38" s="1"/>
  <c r="O72" i="38" s="1"/>
  <c r="P75" i="35"/>
  <c r="P78" i="35"/>
  <c r="P95" i="35"/>
  <c r="Q121" i="2" l="1"/>
  <c r="Q122" i="2"/>
  <c r="Q123" i="2"/>
  <c r="Q124" i="2"/>
  <c r="Q125" i="2"/>
  <c r="Q126" i="2"/>
  <c r="P127" i="2"/>
  <c r="D15" i="2"/>
  <c r="R16" i="2"/>
  <c r="R17" i="2"/>
  <c r="R18" i="2"/>
  <c r="R19" i="2"/>
  <c r="R20" i="2"/>
  <c r="Q71" i="46"/>
  <c r="Q70" i="46"/>
  <c r="Q72" i="46"/>
  <c r="P56" i="47"/>
  <c r="Q10" i="47"/>
  <c r="P73" i="46"/>
  <c r="Q84" i="3"/>
  <c r="Q83" i="3"/>
  <c r="Q54" i="47"/>
  <c r="Q55" i="47"/>
  <c r="Q85" i="3"/>
  <c r="Q87" i="3"/>
  <c r="R161" i="1"/>
  <c r="Q86" i="3"/>
  <c r="Q163" i="1"/>
  <c r="Q13" i="46"/>
  <c r="Q21" i="3"/>
  <c r="R19" i="3"/>
  <c r="R8" i="47"/>
  <c r="R16" i="3"/>
  <c r="R10" i="46"/>
  <c r="R28" i="1"/>
  <c r="R15" i="3"/>
  <c r="S26" i="1"/>
  <c r="R14" i="3"/>
  <c r="R9" i="47"/>
  <c r="R12" i="46"/>
  <c r="R20" i="3"/>
  <c r="R11" i="46"/>
  <c r="R17" i="3"/>
  <c r="R18" i="3"/>
  <c r="R13" i="3"/>
  <c r="D12" i="3"/>
  <c r="O27" i="9"/>
  <c r="O20" i="1" s="1"/>
  <c r="O21" i="1"/>
  <c r="P101" i="35"/>
  <c r="D9" i="46"/>
  <c r="P98" i="35"/>
  <c r="O245" i="1" s="1"/>
  <c r="O247" i="1" s="1"/>
  <c r="O49" i="9"/>
  <c r="O49" i="38" s="1"/>
  <c r="O50" i="38" s="1"/>
  <c r="O74" i="38" s="1"/>
  <c r="O174" i="1" s="1"/>
  <c r="O156" i="1"/>
  <c r="O72" i="9"/>
  <c r="O155" i="1" s="1"/>
  <c r="D7" i="47"/>
  <c r="R122" i="2" l="1"/>
  <c r="R123" i="2"/>
  <c r="R124" i="2"/>
  <c r="R125" i="2"/>
  <c r="R121" i="2"/>
  <c r="R126" i="2"/>
  <c r="Q127" i="2"/>
  <c r="S16" i="2"/>
  <c r="S17" i="2"/>
  <c r="S18" i="2"/>
  <c r="S19" i="2"/>
  <c r="S20" i="2"/>
  <c r="R70" i="46"/>
  <c r="R71" i="46"/>
  <c r="R72" i="46"/>
  <c r="Q56" i="47"/>
  <c r="R84" i="3"/>
  <c r="R83" i="3"/>
  <c r="S161" i="1"/>
  <c r="R86" i="3"/>
  <c r="R163" i="1"/>
  <c r="R85" i="3"/>
  <c r="R54" i="47"/>
  <c r="R55" i="47"/>
  <c r="R87" i="3"/>
  <c r="Q73" i="46"/>
  <c r="R10" i="47"/>
  <c r="U26" i="1"/>
  <c r="S18" i="3"/>
  <c r="S13" i="3"/>
  <c r="S14" i="3"/>
  <c r="S15" i="3"/>
  <c r="S10" i="46"/>
  <c r="S20" i="3"/>
  <c r="S16" i="3"/>
  <c r="S19" i="3"/>
  <c r="S17" i="3"/>
  <c r="S9" i="47"/>
  <c r="S12" i="46"/>
  <c r="S28" i="1"/>
  <c r="S8" i="47"/>
  <c r="S11" i="46"/>
  <c r="R21" i="3"/>
  <c r="R13" i="46"/>
  <c r="O157" i="1"/>
  <c r="O163" i="1"/>
  <c r="P104" i="35"/>
  <c r="O28" i="9"/>
  <c r="P29" i="35"/>
  <c r="O22" i="1"/>
  <c r="O25" i="1"/>
  <c r="O28" i="1"/>
  <c r="O50" i="9"/>
  <c r="S121" i="2" l="1"/>
  <c r="S122" i="2"/>
  <c r="S123" i="2"/>
  <c r="S124" i="2"/>
  <c r="S125" i="2"/>
  <c r="S126" i="2"/>
  <c r="R127" i="2"/>
  <c r="O28" i="38"/>
  <c r="O31" i="38"/>
  <c r="O29" i="9"/>
  <c r="O29" i="38" s="1"/>
  <c r="O281" i="1"/>
  <c r="O283" i="1" s="1"/>
  <c r="S71" i="46"/>
  <c r="S70" i="46"/>
  <c r="S72" i="46"/>
  <c r="S10" i="47"/>
  <c r="R56" i="47"/>
  <c r="R73" i="46"/>
  <c r="U161" i="1"/>
  <c r="S85" i="3"/>
  <c r="S54" i="47"/>
  <c r="S55" i="47"/>
  <c r="S83" i="3"/>
  <c r="S84" i="3"/>
  <c r="S86" i="3"/>
  <c r="S163" i="1"/>
  <c r="S87" i="3"/>
  <c r="S13" i="46"/>
  <c r="S21" i="3"/>
  <c r="O93" i="1"/>
  <c r="O2" i="38"/>
  <c r="P25" i="35"/>
  <c r="P56" i="35"/>
  <c r="P88" i="35"/>
  <c r="O5" i="38" s="1"/>
  <c r="O92" i="1"/>
  <c r="O74" i="9"/>
  <c r="U126" i="2" l="1"/>
  <c r="S127" i="2"/>
  <c r="O33" i="38"/>
  <c r="O30" i="1" s="1"/>
  <c r="O34" i="1" s="1"/>
  <c r="O33" i="9"/>
  <c r="O29" i="1" s="1"/>
  <c r="S73" i="46"/>
  <c r="S56" i="47"/>
  <c r="N175" i="1"/>
  <c r="O3" i="38"/>
  <c r="P36" i="35"/>
  <c r="O94" i="1"/>
  <c r="O97" i="1"/>
  <c r="O7" i="38"/>
  <c r="P42" i="35"/>
  <c r="U127" i="2" l="1"/>
  <c r="O31" i="1"/>
  <c r="P48" i="35"/>
  <c r="O2" i="1"/>
  <c r="O4" i="38"/>
  <c r="P91" i="35"/>
  <c r="O209" i="1" s="1"/>
  <c r="O211" i="1" s="1"/>
  <c r="O12" i="1" l="1"/>
  <c r="O83" i="1"/>
  <c r="P69" i="35"/>
  <c r="P80" i="35" s="1"/>
  <c r="O173" i="1" s="1"/>
  <c r="O6" i="38"/>
  <c r="O8" i="38" s="1"/>
  <c r="O44" i="38" s="1"/>
  <c r="O84" i="1" s="1"/>
  <c r="O291" i="1" s="1"/>
  <c r="O290" i="1" l="1"/>
  <c r="O105" i="35"/>
  <c r="N83" i="1"/>
  <c r="O97" i="38"/>
  <c r="O23" i="9"/>
  <c r="O44" i="9" s="1"/>
  <c r="P105" i="35"/>
  <c r="O16" i="1"/>
  <c r="O3" i="1"/>
  <c r="D286" i="1"/>
  <c r="D295" i="1" s="1"/>
  <c r="D278" i="1"/>
  <c r="D212" i="2" l="1"/>
  <c r="D213" i="2"/>
  <c r="D220" i="2" s="1"/>
  <c r="D214" i="2"/>
  <c r="D221" i="2" s="1"/>
  <c r="D215" i="2"/>
  <c r="D222" i="2" s="1"/>
  <c r="D216" i="2"/>
  <c r="D223" i="2" s="1"/>
  <c r="D217" i="2"/>
  <c r="D224" i="2" s="1"/>
  <c r="N290" i="1"/>
  <c r="N292" i="1" s="1"/>
  <c r="N85" i="1"/>
  <c r="T278" i="1"/>
  <c r="D123" i="46"/>
  <c r="D127" i="46" s="1"/>
  <c r="T127" i="46" s="1"/>
  <c r="D122" i="46"/>
  <c r="D126" i="46" s="1"/>
  <c r="D124" i="46"/>
  <c r="D128" i="46" s="1"/>
  <c r="O11" i="1"/>
  <c r="O13" i="1" s="1"/>
  <c r="O4" i="1"/>
  <c r="O7" i="1"/>
  <c r="O97" i="9"/>
  <c r="T174" i="2"/>
  <c r="D287" i="1"/>
  <c r="T287" i="1" s="1"/>
  <c r="D97" i="47"/>
  <c r="D100" i="47" s="1"/>
  <c r="D96" i="47"/>
  <c r="D99" i="47" s="1"/>
  <c r="D93" i="24"/>
  <c r="D96" i="24" s="1"/>
  <c r="D280" i="1"/>
  <c r="D94" i="24"/>
  <c r="D97" i="24" s="1"/>
  <c r="D92" i="24"/>
  <c r="D95" i="24" s="1"/>
  <c r="T176" i="2"/>
  <c r="E279" i="1"/>
  <c r="T175" i="2"/>
  <c r="D219" i="2" l="1"/>
  <c r="D218" i="2"/>
  <c r="D225" i="2" s="1"/>
  <c r="V225" i="2" s="1"/>
  <c r="D129" i="46"/>
  <c r="T99" i="47"/>
  <c r="T100" i="47"/>
  <c r="T128" i="46"/>
  <c r="O85" i="1"/>
  <c r="L97" i="24"/>
  <c r="D98" i="47"/>
  <c r="L95" i="24"/>
  <c r="L96" i="24"/>
  <c r="D125" i="46"/>
  <c r="D289" i="1"/>
  <c r="E288" i="1"/>
  <c r="V223" i="2" l="1"/>
  <c r="V222" i="2"/>
  <c r="V220" i="2"/>
  <c r="V224" i="2"/>
  <c r="V219" i="2"/>
  <c r="V221" i="2"/>
  <c r="T126" i="46"/>
  <c r="D101" i="47"/>
  <c r="V99" i="47" l="1"/>
  <c r="V100" i="47"/>
  <c r="V127" i="46"/>
  <c r="T129" i="46"/>
  <c r="V128" i="46"/>
  <c r="V126" i="46"/>
  <c r="D102" i="47"/>
  <c r="V101" i="47" l="1"/>
  <c r="V129" i="46"/>
  <c r="I2" i="38"/>
  <c r="J36" i="35"/>
  <c r="I12" i="1"/>
  <c r="I16" i="1" s="1"/>
  <c r="I17" i="1" s="1"/>
  <c r="J101" i="35"/>
  <c r="J104" i="35" s="1"/>
  <c r="I281" i="1" s="1"/>
  <c r="I283" i="1" s="1"/>
  <c r="I28" i="9"/>
  <c r="I29" i="9"/>
  <c r="I29" i="38" s="1"/>
  <c r="J95" i="35"/>
  <c r="J98" i="35" s="1"/>
  <c r="I245" i="1" s="1"/>
  <c r="I247" i="1" s="1"/>
  <c r="I49" i="9"/>
  <c r="I49" i="38" s="1"/>
  <c r="I50" i="38" s="1"/>
  <c r="I74" i="38" s="1"/>
  <c r="I174" i="1" s="1"/>
  <c r="S2" i="38"/>
  <c r="T36" i="35"/>
  <c r="S12" i="1"/>
  <c r="T101" i="35"/>
  <c r="T104" i="35" s="1"/>
  <c r="S281" i="1" s="1"/>
  <c r="S283" i="1" s="1"/>
  <c r="S28" i="9"/>
  <c r="S29" i="9"/>
  <c r="S29" i="38" s="1"/>
  <c r="T95" i="35"/>
  <c r="T98" i="35" s="1"/>
  <c r="S245" i="1" s="1"/>
  <c r="S247" i="1" s="1"/>
  <c r="S49" i="9"/>
  <c r="S49" i="38" s="1"/>
  <c r="S50" i="38" s="1"/>
  <c r="S74" i="38" s="1"/>
  <c r="S174" i="1" s="1"/>
  <c r="F95" i="35"/>
  <c r="E49" i="9"/>
  <c r="E49" i="38" s="1"/>
  <c r="E50" i="38" s="1"/>
  <c r="E74" i="38" s="1"/>
  <c r="E174" i="1" s="1"/>
  <c r="E2" i="38"/>
  <c r="F36" i="35"/>
  <c r="E2" i="1"/>
  <c r="E12" i="1"/>
  <c r="F101" i="35"/>
  <c r="F104" i="35" s="1"/>
  <c r="E281" i="1" s="1"/>
  <c r="E283" i="1" s="1"/>
  <c r="E28" i="9"/>
  <c r="E29" i="9"/>
  <c r="E29" i="38" s="1"/>
  <c r="Q95" i="35"/>
  <c r="P49" i="9"/>
  <c r="H95" i="35"/>
  <c r="H98" i="35" s="1"/>
  <c r="G245" i="1" s="1"/>
  <c r="G247" i="1" s="1"/>
  <c r="G49" i="9"/>
  <c r="G49" i="38" s="1"/>
  <c r="G50" i="38" s="1"/>
  <c r="G74" i="38" s="1"/>
  <c r="G174" i="1" s="1"/>
  <c r="G95" i="35"/>
  <c r="G98" i="35" s="1"/>
  <c r="F245" i="1" s="1"/>
  <c r="F247" i="1" s="1"/>
  <c r="F49" i="9"/>
  <c r="F49" i="38" s="1"/>
  <c r="F50" i="38" s="1"/>
  <c r="F74" i="38" s="1"/>
  <c r="F174" i="1" s="1"/>
  <c r="G2" i="38"/>
  <c r="H36" i="35"/>
  <c r="G12" i="1"/>
  <c r="H101" i="35"/>
  <c r="H104" i="35" s="1"/>
  <c r="G281" i="1" s="1"/>
  <c r="G283" i="1" s="1"/>
  <c r="G28" i="9"/>
  <c r="G29" i="9"/>
  <c r="G29" i="38" s="1"/>
  <c r="F2" i="38"/>
  <c r="G36" i="35"/>
  <c r="F12" i="1"/>
  <c r="G101" i="35"/>
  <c r="G104" i="35" s="1"/>
  <c r="F281" i="1" s="1"/>
  <c r="F283" i="1" s="1"/>
  <c r="F28" i="9"/>
  <c r="F29" i="9"/>
  <c r="F29" i="38" s="1"/>
  <c r="Q2" i="38"/>
  <c r="R36" i="35"/>
  <c r="Q12" i="1"/>
  <c r="R101" i="35"/>
  <c r="R104" i="35" s="1"/>
  <c r="Q281" i="1" s="1"/>
  <c r="Q283" i="1" s="1"/>
  <c r="Q28" i="9"/>
  <c r="Q29" i="9"/>
  <c r="Q29" i="38" s="1"/>
  <c r="P2" i="38"/>
  <c r="Q36" i="35"/>
  <c r="P12" i="1"/>
  <c r="Q101" i="35"/>
  <c r="Q104" i="35" s="1"/>
  <c r="P281" i="1" s="1"/>
  <c r="P283" i="1" s="1"/>
  <c r="P28" i="9"/>
  <c r="P29" i="9"/>
  <c r="P29" i="38" s="1"/>
  <c r="L2" i="38"/>
  <c r="M36" i="35"/>
  <c r="L12" i="1"/>
  <c r="L16" i="1" s="1"/>
  <c r="M101" i="35"/>
  <c r="M104" i="35" s="1"/>
  <c r="L281" i="1" s="1"/>
  <c r="L283" i="1" s="1"/>
  <c r="L28" i="9"/>
  <c r="L29" i="9"/>
  <c r="L29" i="38" s="1"/>
  <c r="L23" i="9"/>
  <c r="L11" i="1" s="1"/>
  <c r="M95" i="35"/>
  <c r="M98" i="35" s="1"/>
  <c r="L245" i="1" s="1"/>
  <c r="L247" i="1" s="1"/>
  <c r="L49" i="9"/>
  <c r="L49" i="38" s="1"/>
  <c r="L50" i="38" s="1"/>
  <c r="L74" i="38" s="1"/>
  <c r="L174" i="1" s="1"/>
  <c r="J2" i="38"/>
  <c r="K36" i="35"/>
  <c r="J12" i="1"/>
  <c r="J16" i="1" s="1"/>
  <c r="K101" i="35"/>
  <c r="K104" i="35" s="1"/>
  <c r="J281" i="1" s="1"/>
  <c r="J283" i="1" s="1"/>
  <c r="J28" i="9"/>
  <c r="J29" i="9"/>
  <c r="J29" i="38" s="1"/>
  <c r="R2" i="38"/>
  <c r="S36" i="35"/>
  <c r="R12" i="1"/>
  <c r="S101" i="35"/>
  <c r="S104" i="35" s="1"/>
  <c r="R281" i="1" s="1"/>
  <c r="R283" i="1" s="1"/>
  <c r="R28" i="9"/>
  <c r="R29" i="9"/>
  <c r="R29" i="38" s="1"/>
  <c r="K95" i="35"/>
  <c r="K98" i="35" s="1"/>
  <c r="J245" i="1" s="1"/>
  <c r="J247" i="1" s="1"/>
  <c r="J49" i="9"/>
  <c r="S95" i="35"/>
  <c r="S98" i="35" s="1"/>
  <c r="R245" i="1" s="1"/>
  <c r="R247" i="1" s="1"/>
  <c r="R49" i="9"/>
  <c r="R49" i="38" s="1"/>
  <c r="R50" i="38" s="1"/>
  <c r="R74" i="38" s="1"/>
  <c r="R174" i="1" s="1"/>
  <c r="K2" i="38"/>
  <c r="L36" i="35"/>
  <c r="K2" i="1"/>
  <c r="K12" i="1"/>
  <c r="L101" i="35"/>
  <c r="L104" i="35" s="1"/>
  <c r="K281" i="1" s="1"/>
  <c r="K283" i="1" s="1"/>
  <c r="K28" i="9"/>
  <c r="K29" i="9"/>
  <c r="K29" i="38" s="1"/>
  <c r="L95" i="35"/>
  <c r="L98" i="35" s="1"/>
  <c r="K245" i="1" s="1"/>
  <c r="K247" i="1" s="1"/>
  <c r="K49" i="9"/>
  <c r="K49" i="38" s="1"/>
  <c r="K50" i="38" s="1"/>
  <c r="K74" i="38" s="1"/>
  <c r="K174" i="1" s="1"/>
  <c r="R95" i="35"/>
  <c r="R98" i="35" s="1"/>
  <c r="Q245" i="1" s="1"/>
  <c r="Q247" i="1" s="1"/>
  <c r="Q49" i="9"/>
  <c r="Q49" i="38" s="1"/>
  <c r="Q50" i="38" s="1"/>
  <c r="Q74" i="38" s="1"/>
  <c r="Q174" i="1" s="1"/>
  <c r="J88" i="35"/>
  <c r="I5" i="38"/>
  <c r="K25" i="35"/>
  <c r="K88" i="35"/>
  <c r="K69" i="35"/>
  <c r="J6" i="38"/>
  <c r="Q25" i="35"/>
  <c r="J4" i="38"/>
  <c r="R56" i="35"/>
  <c r="Q7" i="38"/>
  <c r="J25" i="35"/>
  <c r="I3" i="38"/>
  <c r="Q88" i="35"/>
  <c r="Q91" i="35" s="1"/>
  <c r="P209" i="1" s="1"/>
  <c r="P211" i="1" s="1"/>
  <c r="P5" i="38"/>
  <c r="H25" i="35"/>
  <c r="M25" i="35"/>
  <c r="L4" i="38"/>
  <c r="T56" i="35"/>
  <c r="S7" i="38"/>
  <c r="F25" i="35"/>
  <c r="E4" i="38"/>
  <c r="G88" i="35"/>
  <c r="G91" i="35" s="1"/>
  <c r="F209" i="1" s="1"/>
  <c r="F211" i="1" s="1"/>
  <c r="F5" i="38"/>
  <c r="H88" i="35"/>
  <c r="H91" i="35" s="1"/>
  <c r="G209" i="1" s="1"/>
  <c r="G211" i="1" s="1"/>
  <c r="H69" i="35"/>
  <c r="G6" i="38"/>
  <c r="M56" i="35"/>
  <c r="L7" i="38"/>
  <c r="T88" i="35"/>
  <c r="T91" i="35" s="1"/>
  <c r="S209" i="1" s="1"/>
  <c r="S211" i="1" s="1"/>
  <c r="S5" i="38"/>
  <c r="F56" i="35"/>
  <c r="E7" i="38"/>
  <c r="T25" i="35"/>
  <c r="S4" i="38"/>
  <c r="F88" i="35"/>
  <c r="F69" i="35"/>
  <c r="E6" i="38"/>
  <c r="G56" i="35"/>
  <c r="F7" i="38"/>
  <c r="S3" i="38"/>
  <c r="L3" i="38"/>
  <c r="K56" i="35"/>
  <c r="L56" i="35"/>
  <c r="K7" i="38"/>
  <c r="R25" i="35"/>
  <c r="Q4" i="38"/>
  <c r="L25" i="35"/>
  <c r="K4" i="38"/>
  <c r="S56" i="35"/>
  <c r="R7" i="38"/>
  <c r="H56" i="35"/>
  <c r="J3" i="38"/>
  <c r="R88" i="35"/>
  <c r="R91" i="35" s="1"/>
  <c r="Q209" i="1" s="1"/>
  <c r="Q211" i="1" s="1"/>
  <c r="Q5" i="38"/>
  <c r="I4" i="38"/>
  <c r="J5" i="38"/>
  <c r="L88" i="35"/>
  <c r="L69" i="35"/>
  <c r="K6" i="38"/>
  <c r="Q56" i="35"/>
  <c r="P7" i="38"/>
  <c r="P3" i="38"/>
  <c r="S25" i="35"/>
  <c r="R4" i="38"/>
  <c r="J56" i="35"/>
  <c r="I7" i="38"/>
  <c r="Q3" i="38"/>
  <c r="J69" i="35"/>
  <c r="I6" i="38"/>
  <c r="J7" i="38"/>
  <c r="G25" i="35"/>
  <c r="F3" i="38"/>
  <c r="S42" i="35"/>
  <c r="R3" i="38"/>
  <c r="K3" i="38"/>
  <c r="S88" i="35"/>
  <c r="S91" i="35" s="1"/>
  <c r="R209" i="1" s="1"/>
  <c r="R211" i="1" s="1"/>
  <c r="R5" i="38"/>
  <c r="K5" i="38"/>
  <c r="Q69" i="35"/>
  <c r="P6" i="38"/>
  <c r="R69" i="35"/>
  <c r="Q6" i="38"/>
  <c r="T42" i="35"/>
  <c r="L29" i="35"/>
  <c r="P4" i="38"/>
  <c r="S69" i="35"/>
  <c r="R6" i="38"/>
  <c r="E5" i="38"/>
  <c r="G69" i="35"/>
  <c r="F6" i="38"/>
  <c r="G7" i="38"/>
  <c r="G3" i="38"/>
  <c r="M29" i="35"/>
  <c r="T69" i="35"/>
  <c r="S6" i="38"/>
  <c r="F4" i="38"/>
  <c r="G5" i="38"/>
  <c r="M88" i="35"/>
  <c r="M91" i="35" s="1"/>
  <c r="L209" i="1" s="1"/>
  <c r="L211" i="1" s="1"/>
  <c r="M69" i="35"/>
  <c r="M80" i="35" s="1"/>
  <c r="L173" i="1" s="1"/>
  <c r="L6" i="38"/>
  <c r="E3" i="38"/>
  <c r="G4" i="38"/>
  <c r="L5" i="38"/>
  <c r="T29" i="35"/>
  <c r="H29" i="35"/>
  <c r="Q29" i="35"/>
  <c r="S29" i="35"/>
  <c r="K29" i="35"/>
  <c r="G29" i="35"/>
  <c r="R29" i="35"/>
  <c r="J29" i="35"/>
  <c r="F29" i="35"/>
  <c r="R42" i="35"/>
  <c r="F42" i="35"/>
  <c r="F59" i="35"/>
  <c r="F98" i="35"/>
  <c r="E245" i="1" s="1"/>
  <c r="E247" i="1" s="1"/>
  <c r="Q42" i="35"/>
  <c r="M42" i="35"/>
  <c r="Q98" i="35"/>
  <c r="P245" i="1" s="1"/>
  <c r="P247" i="1" s="1"/>
  <c r="T59" i="35"/>
  <c r="L42" i="35"/>
  <c r="H42" i="35"/>
  <c r="H59" i="35"/>
  <c r="J42" i="35"/>
  <c r="J59" i="35"/>
  <c r="K42" i="35"/>
  <c r="G42" i="35"/>
  <c r="I11" i="2" l="1"/>
  <c r="I10" i="2"/>
  <c r="I9" i="2"/>
  <c r="I13" i="2"/>
  <c r="I12" i="2"/>
  <c r="I14" i="2"/>
  <c r="R48" i="35"/>
  <c r="T48" i="35"/>
  <c r="S83" i="1" s="1"/>
  <c r="S48" i="35"/>
  <c r="M48" i="35"/>
  <c r="L48" i="35"/>
  <c r="K83" i="1" s="1"/>
  <c r="Q48" i="35"/>
  <c r="P83" i="1" s="1"/>
  <c r="F28" i="38"/>
  <c r="F31" i="38"/>
  <c r="E28" i="38"/>
  <c r="E31" i="38"/>
  <c r="I28" i="38"/>
  <c r="I31" i="38"/>
  <c r="J28" i="38"/>
  <c r="J31" i="38"/>
  <c r="Q28" i="38"/>
  <c r="Q31" i="38"/>
  <c r="R28" i="38"/>
  <c r="R31" i="38"/>
  <c r="P28" i="38"/>
  <c r="P31" i="38"/>
  <c r="K28" i="38"/>
  <c r="K31" i="38"/>
  <c r="L28" i="38"/>
  <c r="L31" i="38"/>
  <c r="G28" i="38"/>
  <c r="G31" i="38"/>
  <c r="S28" i="38"/>
  <c r="S31" i="38"/>
  <c r="R80" i="35"/>
  <c r="Q173" i="1" s="1"/>
  <c r="E33" i="9"/>
  <c r="E29" i="1" s="1"/>
  <c r="S33" i="9"/>
  <c r="S29" i="1" s="1"/>
  <c r="E14" i="4"/>
  <c r="I8" i="46"/>
  <c r="E12" i="4"/>
  <c r="E11" i="4"/>
  <c r="E8" i="4"/>
  <c r="I5" i="24"/>
  <c r="I8" i="3"/>
  <c r="I6" i="46"/>
  <c r="E9" i="4"/>
  <c r="J17" i="1"/>
  <c r="E13" i="4"/>
  <c r="T17" i="1"/>
  <c r="I7" i="24"/>
  <c r="I5" i="47"/>
  <c r="I9" i="3"/>
  <c r="I6" i="47"/>
  <c r="I7" i="3"/>
  <c r="I6" i="24"/>
  <c r="I11" i="3"/>
  <c r="I10" i="3"/>
  <c r="E10" i="4"/>
  <c r="I7" i="46"/>
  <c r="P8" i="38"/>
  <c r="G2" i="1"/>
  <c r="I33" i="9"/>
  <c r="I29" i="1" s="1"/>
  <c r="F8" i="38"/>
  <c r="S2" i="1"/>
  <c r="G80" i="35"/>
  <c r="F173" i="1" s="1"/>
  <c r="S50" i="9"/>
  <c r="S74" i="9" s="1"/>
  <c r="G8" i="38"/>
  <c r="Q8" i="38"/>
  <c r="S8" i="38"/>
  <c r="J50" i="9"/>
  <c r="J92" i="1" s="1"/>
  <c r="J49" i="38"/>
  <c r="J50" i="38" s="1"/>
  <c r="J74" i="38" s="1"/>
  <c r="J174" i="1" s="1"/>
  <c r="E8" i="38"/>
  <c r="L8" i="38"/>
  <c r="I8" i="38"/>
  <c r="R8" i="38"/>
  <c r="J8" i="38"/>
  <c r="P50" i="9"/>
  <c r="P74" i="9" s="1"/>
  <c r="P49" i="38"/>
  <c r="P50" i="38" s="1"/>
  <c r="P74" i="38" s="1"/>
  <c r="P174" i="1" s="1"/>
  <c r="K8" i="38"/>
  <c r="L2" i="1"/>
  <c r="I2" i="1"/>
  <c r="F50" i="9"/>
  <c r="F74" i="9" s="1"/>
  <c r="I50" i="9"/>
  <c r="F23" i="9"/>
  <c r="F11" i="1" s="1"/>
  <c r="F13" i="1" s="1"/>
  <c r="F2" i="1"/>
  <c r="I23" i="9"/>
  <c r="I11" i="1" s="1"/>
  <c r="I13" i="1" s="1"/>
  <c r="S23" i="9"/>
  <c r="S11" i="1" s="1"/>
  <c r="S13" i="1" s="1"/>
  <c r="E23" i="9"/>
  <c r="E11" i="1" s="1"/>
  <c r="E13" i="1" s="1"/>
  <c r="Q23" i="9"/>
  <c r="Q11" i="1" s="1"/>
  <c r="Q13" i="1" s="1"/>
  <c r="P2" i="1"/>
  <c r="Q2" i="1"/>
  <c r="G50" i="9"/>
  <c r="E50" i="9"/>
  <c r="T80" i="35"/>
  <c r="S173" i="1" s="1"/>
  <c r="S80" i="35"/>
  <c r="R173" i="1" s="1"/>
  <c r="R2" i="1"/>
  <c r="J2" i="1"/>
  <c r="F33" i="9"/>
  <c r="F29" i="1" s="1"/>
  <c r="K80" i="35"/>
  <c r="J173" i="1" s="1"/>
  <c r="G33" i="9"/>
  <c r="G29" i="1" s="1"/>
  <c r="L91" i="35"/>
  <c r="K209" i="1" s="1"/>
  <c r="K211" i="1" s="1"/>
  <c r="S93" i="1"/>
  <c r="Q93" i="1"/>
  <c r="J91" i="35"/>
  <c r="I209" i="1" s="1"/>
  <c r="I211" i="1" s="1"/>
  <c r="Q50" i="9"/>
  <c r="L80" i="35"/>
  <c r="K173" i="1" s="1"/>
  <c r="R23" i="9"/>
  <c r="R11" i="1" s="1"/>
  <c r="R13" i="1" s="1"/>
  <c r="P33" i="9"/>
  <c r="P29" i="1" s="1"/>
  <c r="I19" i="1"/>
  <c r="K23" i="9"/>
  <c r="K11" i="1" s="1"/>
  <c r="K13" i="1" s="1"/>
  <c r="G23" i="9"/>
  <c r="P23" i="9"/>
  <c r="P11" i="1" s="1"/>
  <c r="P13" i="1" s="1"/>
  <c r="Q16" i="1"/>
  <c r="I93" i="1"/>
  <c r="Q80" i="35"/>
  <c r="P173" i="1" s="1"/>
  <c r="H80" i="35"/>
  <c r="G173" i="1" s="1"/>
  <c r="J80" i="35"/>
  <c r="I173" i="1" s="1"/>
  <c r="Q33" i="9"/>
  <c r="Q29" i="1" s="1"/>
  <c r="F80" i="35"/>
  <c r="E173" i="1" s="1"/>
  <c r="K16" i="1"/>
  <c r="R16" i="1"/>
  <c r="F91" i="35"/>
  <c r="E209" i="1" s="1"/>
  <c r="E211" i="1" s="1"/>
  <c r="L13" i="1"/>
  <c r="S16" i="1"/>
  <c r="K50" i="9"/>
  <c r="J23" i="9"/>
  <c r="R50" i="9"/>
  <c r="L33" i="9"/>
  <c r="K91" i="35"/>
  <c r="J209" i="1" s="1"/>
  <c r="J211" i="1" s="1"/>
  <c r="K33" i="9"/>
  <c r="K29" i="1" s="1"/>
  <c r="R33" i="9"/>
  <c r="R29" i="1" s="1"/>
  <c r="J33" i="9"/>
  <c r="J29" i="1" s="1"/>
  <c r="K48" i="35"/>
  <c r="J83" i="1" s="1"/>
  <c r="L50" i="9"/>
  <c r="P16" i="1"/>
  <c r="G16" i="1"/>
  <c r="G17" i="1" s="1"/>
  <c r="J48" i="35"/>
  <c r="I83" i="1" s="1"/>
  <c r="F16" i="1"/>
  <c r="F17" i="1" s="1"/>
  <c r="F93" i="1"/>
  <c r="G93" i="1"/>
  <c r="E16" i="1"/>
  <c r="E17" i="1" s="1"/>
  <c r="G48" i="35"/>
  <c r="F83" i="1" s="1"/>
  <c r="H48" i="35"/>
  <c r="G83" i="1" s="1"/>
  <c r="F48" i="35"/>
  <c r="E83" i="1" s="1"/>
  <c r="E93" i="1"/>
  <c r="G33" i="38" l="1"/>
  <c r="K290" i="1"/>
  <c r="E11" i="2"/>
  <c r="E10" i="2"/>
  <c r="E9" i="2"/>
  <c r="E13" i="2"/>
  <c r="E12" i="2"/>
  <c r="E14" i="2"/>
  <c r="J19" i="1"/>
  <c r="J12" i="2"/>
  <c r="J11" i="2"/>
  <c r="J10" i="2"/>
  <c r="J9" i="2"/>
  <c r="J13" i="2"/>
  <c r="J14" i="2"/>
  <c r="I15" i="2"/>
  <c r="F12" i="2"/>
  <c r="F11" i="2"/>
  <c r="F10" i="2"/>
  <c r="F9" i="2"/>
  <c r="F13" i="2"/>
  <c r="F14" i="2"/>
  <c r="G13" i="2"/>
  <c r="G12" i="2"/>
  <c r="G11" i="2"/>
  <c r="G10" i="2"/>
  <c r="G9" i="2"/>
  <c r="G14" i="2"/>
  <c r="G290" i="1"/>
  <c r="S33" i="38"/>
  <c r="S44" i="38" s="1"/>
  <c r="L33" i="38"/>
  <c r="L30" i="1" s="1"/>
  <c r="L34" i="1" s="1"/>
  <c r="P33" i="38"/>
  <c r="P44" i="38" s="1"/>
  <c r="Q33" i="38"/>
  <c r="Q30" i="1" s="1"/>
  <c r="Q31" i="1" s="1"/>
  <c r="I33" i="38"/>
  <c r="I44" i="38" s="1"/>
  <c r="F33" i="38"/>
  <c r="F30" i="1" s="1"/>
  <c r="K33" i="38"/>
  <c r="K44" i="38" s="1"/>
  <c r="R33" i="38"/>
  <c r="R30" i="1" s="1"/>
  <c r="R34" i="1" s="1"/>
  <c r="J33" i="38"/>
  <c r="E33" i="38"/>
  <c r="E44" i="38" s="1"/>
  <c r="F290" i="1"/>
  <c r="E290" i="1"/>
  <c r="I290" i="1"/>
  <c r="S290" i="1"/>
  <c r="M105" i="35"/>
  <c r="L83" i="1"/>
  <c r="L290" i="1" s="1"/>
  <c r="R105" i="35"/>
  <c r="Q83" i="1"/>
  <c r="Q290" i="1" s="1"/>
  <c r="P290" i="1"/>
  <c r="S105" i="35"/>
  <c r="R83" i="1"/>
  <c r="R290" i="1" s="1"/>
  <c r="J290" i="1"/>
  <c r="G11" i="1"/>
  <c r="G13" i="1" s="1"/>
  <c r="S30" i="1"/>
  <c r="S31" i="1" s="1"/>
  <c r="G30" i="1"/>
  <c r="G35" i="1" s="1"/>
  <c r="P92" i="1"/>
  <c r="J74" i="9"/>
  <c r="R44" i="38"/>
  <c r="I44" i="9"/>
  <c r="O175" i="1"/>
  <c r="O292" i="1"/>
  <c r="L44" i="38"/>
  <c r="I7" i="47"/>
  <c r="I12" i="3"/>
  <c r="J8" i="3"/>
  <c r="J9" i="3"/>
  <c r="J6" i="46"/>
  <c r="J8" i="46"/>
  <c r="J6" i="47"/>
  <c r="K17" i="1"/>
  <c r="J7" i="3"/>
  <c r="J10" i="3"/>
  <c r="J7" i="46"/>
  <c r="J5" i="47"/>
  <c r="J11" i="3"/>
  <c r="I9" i="46"/>
  <c r="J105" i="35"/>
  <c r="L3" i="1"/>
  <c r="L4" i="1" s="1"/>
  <c r="G105" i="35"/>
  <c r="S92" i="1"/>
  <c r="S94" i="1" s="1"/>
  <c r="J44" i="38"/>
  <c r="G44" i="38"/>
  <c r="F92" i="1"/>
  <c r="F94" i="1" s="1"/>
  <c r="Q97" i="1"/>
  <c r="P93" i="1"/>
  <c r="S97" i="1"/>
  <c r="I74" i="9"/>
  <c r="I92" i="1"/>
  <c r="I94" i="1" s="1"/>
  <c r="T105" i="35"/>
  <c r="E74" i="9"/>
  <c r="E92" i="1"/>
  <c r="E94" i="1" s="1"/>
  <c r="H105" i="35"/>
  <c r="E44" i="9"/>
  <c r="S175" i="1"/>
  <c r="I175" i="1"/>
  <c r="F44" i="9"/>
  <c r="F97" i="9" s="1"/>
  <c r="G74" i="9"/>
  <c r="F175" i="1" s="1"/>
  <c r="G92" i="1"/>
  <c r="G94" i="1" s="1"/>
  <c r="F105" i="35"/>
  <c r="Q105" i="35"/>
  <c r="L105" i="35"/>
  <c r="S44" i="9"/>
  <c r="P44" i="9"/>
  <c r="Q74" i="9"/>
  <c r="P175" i="1" s="1"/>
  <c r="Q92" i="1"/>
  <c r="Q94" i="1" s="1"/>
  <c r="J93" i="1"/>
  <c r="G44" i="9"/>
  <c r="Q44" i="9"/>
  <c r="I97" i="1"/>
  <c r="E97" i="1"/>
  <c r="E178" i="1" s="1"/>
  <c r="F97" i="1"/>
  <c r="F178" i="1" s="1"/>
  <c r="G3" i="1"/>
  <c r="G6" i="47"/>
  <c r="G5" i="47"/>
  <c r="G6" i="46"/>
  <c r="G7" i="46"/>
  <c r="G7" i="24"/>
  <c r="G6" i="24"/>
  <c r="G8" i="46"/>
  <c r="G5" i="24"/>
  <c r="G7" i="3"/>
  <c r="G10" i="3"/>
  <c r="H18" i="1"/>
  <c r="G11" i="3"/>
  <c r="G9" i="3"/>
  <c r="G19" i="1"/>
  <c r="G18" i="1"/>
  <c r="G8" i="3"/>
  <c r="P3" i="1"/>
  <c r="E175" i="1"/>
  <c r="L74" i="9"/>
  <c r="L92" i="1"/>
  <c r="R44" i="9"/>
  <c r="L29" i="1"/>
  <c r="L44" i="9"/>
  <c r="K93" i="1"/>
  <c r="J3" i="1"/>
  <c r="K44" i="9"/>
  <c r="F6" i="46"/>
  <c r="F6" i="47"/>
  <c r="F5" i="47"/>
  <c r="F8" i="46"/>
  <c r="F7" i="24"/>
  <c r="F6" i="24"/>
  <c r="F5" i="24"/>
  <c r="F7" i="46"/>
  <c r="F7" i="3"/>
  <c r="F9" i="3"/>
  <c r="F8" i="3"/>
  <c r="F19" i="1"/>
  <c r="F10" i="3"/>
  <c r="F18" i="1"/>
  <c r="F11" i="3"/>
  <c r="L93" i="1"/>
  <c r="K92" i="1"/>
  <c r="K74" i="9"/>
  <c r="G175" i="1"/>
  <c r="S3" i="1"/>
  <c r="I3" i="1"/>
  <c r="G97" i="1"/>
  <c r="G178" i="1" s="1"/>
  <c r="Q3" i="1"/>
  <c r="K105" i="35"/>
  <c r="E3" i="1"/>
  <c r="R74" i="9"/>
  <c r="Q175" i="1" s="1"/>
  <c r="R92" i="1"/>
  <c r="R3" i="1"/>
  <c r="E6" i="46"/>
  <c r="E5" i="47"/>
  <c r="E6" i="47"/>
  <c r="E7" i="46"/>
  <c r="E7" i="24"/>
  <c r="E6" i="24"/>
  <c r="E5" i="24"/>
  <c r="E8" i="46"/>
  <c r="E9" i="3"/>
  <c r="E19" i="1"/>
  <c r="E10" i="3"/>
  <c r="E7" i="3"/>
  <c r="E8" i="3"/>
  <c r="E11" i="3"/>
  <c r="E18" i="1"/>
  <c r="R93" i="1"/>
  <c r="J11" i="1"/>
  <c r="J13" i="1" s="1"/>
  <c r="J44" i="9"/>
  <c r="F3" i="1"/>
  <c r="K3" i="1"/>
  <c r="I30" i="1" l="1"/>
  <c r="I31" i="1" s="1"/>
  <c r="K30" i="1"/>
  <c r="K31" i="1" s="1"/>
  <c r="P30" i="1"/>
  <c r="P31" i="1" s="1"/>
  <c r="F34" i="1"/>
  <c r="F35" i="1" s="1"/>
  <c r="F37" i="1" s="1"/>
  <c r="G12" i="24"/>
  <c r="G24" i="2"/>
  <c r="G23" i="2"/>
  <c r="G27" i="2"/>
  <c r="G26" i="2"/>
  <c r="G25" i="2"/>
  <c r="G28" i="2"/>
  <c r="Q44" i="38"/>
  <c r="Q97" i="38" s="1"/>
  <c r="F15" i="2"/>
  <c r="J15" i="2"/>
  <c r="E15" i="2"/>
  <c r="G15" i="2"/>
  <c r="K13" i="2"/>
  <c r="K12" i="2"/>
  <c r="K11" i="2"/>
  <c r="K10" i="2"/>
  <c r="K9" i="2"/>
  <c r="K14" i="2"/>
  <c r="E30" i="1"/>
  <c r="E31" i="1" s="1"/>
  <c r="J30" i="1"/>
  <c r="J34" i="1" s="1"/>
  <c r="E97" i="9"/>
  <c r="P94" i="1"/>
  <c r="L31" i="1"/>
  <c r="F44" i="38"/>
  <c r="F97" i="38" s="1"/>
  <c r="R31" i="1"/>
  <c r="S34" i="1"/>
  <c r="I34" i="1"/>
  <c r="I35" i="1" s="1"/>
  <c r="T35" i="1" s="1"/>
  <c r="G31" i="1"/>
  <c r="J97" i="38"/>
  <c r="J84" i="1"/>
  <c r="J291" i="1" s="1"/>
  <c r="L97" i="38"/>
  <c r="L84" i="1"/>
  <c r="L291" i="1" s="1"/>
  <c r="I97" i="38"/>
  <c r="I84" i="1"/>
  <c r="I291" i="1" s="1"/>
  <c r="G97" i="38"/>
  <c r="G84" i="1"/>
  <c r="G291" i="1" s="1"/>
  <c r="K97" i="38"/>
  <c r="K84" i="1"/>
  <c r="K291" i="1" s="1"/>
  <c r="S97" i="38"/>
  <c r="S84" i="1"/>
  <c r="S291" i="1" s="1"/>
  <c r="E97" i="38"/>
  <c r="E84" i="1"/>
  <c r="E291" i="1" s="1"/>
  <c r="P97" i="38"/>
  <c r="P84" i="1"/>
  <c r="P291" i="1" s="1"/>
  <c r="R97" i="38"/>
  <c r="R84" i="1"/>
  <c r="R291" i="1" s="1"/>
  <c r="Q34" i="1"/>
  <c r="K34" i="1"/>
  <c r="F31" i="1"/>
  <c r="F12" i="24"/>
  <c r="G14" i="46"/>
  <c r="G11" i="24"/>
  <c r="I97" i="9"/>
  <c r="P34" i="1"/>
  <c r="H175" i="1"/>
  <c r="H292" i="1"/>
  <c r="D175" i="1"/>
  <c r="D290" i="1"/>
  <c r="D292" i="1" s="1"/>
  <c r="I178" i="1"/>
  <c r="I98" i="1"/>
  <c r="E20" i="4"/>
  <c r="J7" i="47"/>
  <c r="J12" i="3"/>
  <c r="K6" i="46"/>
  <c r="L17" i="1"/>
  <c r="K11" i="3"/>
  <c r="K9" i="3"/>
  <c r="K8" i="3"/>
  <c r="K10" i="3"/>
  <c r="K8" i="46"/>
  <c r="K7" i="46"/>
  <c r="K5" i="47"/>
  <c r="K7" i="3"/>
  <c r="K6" i="47"/>
  <c r="K19" i="1"/>
  <c r="J9" i="46"/>
  <c r="G24" i="3"/>
  <c r="H36" i="1"/>
  <c r="G22" i="3"/>
  <c r="G23" i="3"/>
  <c r="L7" i="1"/>
  <c r="G37" i="1"/>
  <c r="G16" i="46"/>
  <c r="G13" i="24"/>
  <c r="G12" i="47"/>
  <c r="G11" i="47"/>
  <c r="G15" i="46"/>
  <c r="P97" i="1"/>
  <c r="P97" i="9"/>
  <c r="S97" i="9"/>
  <c r="G98" i="1"/>
  <c r="J175" i="1"/>
  <c r="G7" i="47"/>
  <c r="J97" i="1"/>
  <c r="J94" i="1"/>
  <c r="G97" i="9"/>
  <c r="E7" i="47"/>
  <c r="G9" i="46"/>
  <c r="Q97" i="9"/>
  <c r="J97" i="9"/>
  <c r="R94" i="1"/>
  <c r="R97" i="1"/>
  <c r="E12" i="3"/>
  <c r="R4" i="1"/>
  <c r="R7" i="1"/>
  <c r="R175" i="1"/>
  <c r="E9" i="46"/>
  <c r="F9" i="46"/>
  <c r="K94" i="1"/>
  <c r="K97" i="1"/>
  <c r="R97" i="9"/>
  <c r="P7" i="1"/>
  <c r="P4" i="1"/>
  <c r="L94" i="1"/>
  <c r="L97" i="1"/>
  <c r="F12" i="3"/>
  <c r="K97" i="9"/>
  <c r="K175" i="1"/>
  <c r="G12" i="3"/>
  <c r="Q4" i="1"/>
  <c r="Q7" i="1"/>
  <c r="S7" i="1"/>
  <c r="S4" i="1"/>
  <c r="K7" i="1"/>
  <c r="K4" i="1"/>
  <c r="E7" i="1"/>
  <c r="E4" i="1"/>
  <c r="L175" i="1"/>
  <c r="F7" i="47"/>
  <c r="J4" i="1"/>
  <c r="J7" i="1"/>
  <c r="L97" i="9"/>
  <c r="G7" i="1"/>
  <c r="G88" i="1" s="1"/>
  <c r="G295" i="1" s="1"/>
  <c r="G4" i="1"/>
  <c r="F98" i="1"/>
  <c r="E98" i="1"/>
  <c r="F7" i="1"/>
  <c r="F4" i="1"/>
  <c r="I4" i="1"/>
  <c r="I7" i="1"/>
  <c r="G36" i="1" l="1"/>
  <c r="F11" i="47"/>
  <c r="Q84" i="1"/>
  <c r="Q291" i="1" s="1"/>
  <c r="F13" i="24"/>
  <c r="F15" i="46"/>
  <c r="F88" i="1"/>
  <c r="F295" i="1" s="1"/>
  <c r="F14" i="46"/>
  <c r="F12" i="47"/>
  <c r="F13" i="47" s="1"/>
  <c r="F22" i="3"/>
  <c r="F23" i="3"/>
  <c r="F24" i="3"/>
  <c r="E179" i="1"/>
  <c r="E72" i="2"/>
  <c r="E73" i="2"/>
  <c r="E136" i="2" s="1"/>
  <c r="E74" i="2"/>
  <c r="E137" i="2" s="1"/>
  <c r="E75" i="2"/>
  <c r="E138" i="2" s="1"/>
  <c r="E76" i="2"/>
  <c r="E139" i="2" s="1"/>
  <c r="E77" i="2"/>
  <c r="E140" i="2" s="1"/>
  <c r="I179" i="1"/>
  <c r="I181" i="1" s="1"/>
  <c r="I72" i="2"/>
  <c r="I73" i="2"/>
  <c r="I136" i="2" s="1"/>
  <c r="I74" i="2"/>
  <c r="I137" i="2" s="1"/>
  <c r="I75" i="2"/>
  <c r="I138" i="2" s="1"/>
  <c r="I76" i="2"/>
  <c r="I139" i="2" s="1"/>
  <c r="I77" i="2"/>
  <c r="I140" i="2" s="1"/>
  <c r="F179" i="1"/>
  <c r="F73" i="2"/>
  <c r="F136" i="2" s="1"/>
  <c r="F74" i="2"/>
  <c r="F137" i="2" s="1"/>
  <c r="F75" i="2"/>
  <c r="F138" i="2" s="1"/>
  <c r="F76" i="2"/>
  <c r="F139" i="2" s="1"/>
  <c r="F72" i="2"/>
  <c r="F77" i="2"/>
  <c r="F140" i="2" s="1"/>
  <c r="G72" i="2"/>
  <c r="G73" i="2"/>
  <c r="G136" i="2" s="1"/>
  <c r="G74" i="2"/>
  <c r="G137" i="2" s="1"/>
  <c r="G75" i="2"/>
  <c r="G138" i="2" s="1"/>
  <c r="G76" i="2"/>
  <c r="G139" i="2" s="1"/>
  <c r="G77" i="2"/>
  <c r="G140" i="2" s="1"/>
  <c r="E34" i="1"/>
  <c r="E35" i="1" s="1"/>
  <c r="J31" i="1"/>
  <c r="G29" i="2"/>
  <c r="J35" i="1"/>
  <c r="I26" i="2"/>
  <c r="I25" i="2"/>
  <c r="I24" i="2"/>
  <c r="I23" i="2"/>
  <c r="I27" i="2"/>
  <c r="I28" i="2"/>
  <c r="I22" i="3"/>
  <c r="I12" i="24"/>
  <c r="E11" i="24"/>
  <c r="E26" i="2"/>
  <c r="E25" i="2"/>
  <c r="E24" i="2"/>
  <c r="E23" i="2"/>
  <c r="E27" i="2"/>
  <c r="E28" i="2"/>
  <c r="F11" i="24"/>
  <c r="F27" i="2"/>
  <c r="F26" i="2"/>
  <c r="F25" i="2"/>
  <c r="F24" i="2"/>
  <c r="F23" i="2"/>
  <c r="F28" i="2"/>
  <c r="F16" i="46"/>
  <c r="F17" i="46" s="1"/>
  <c r="L10" i="2"/>
  <c r="L9" i="2"/>
  <c r="L13" i="2"/>
  <c r="L12" i="2"/>
  <c r="L11" i="2"/>
  <c r="L14" i="2"/>
  <c r="K15" i="2"/>
  <c r="I301" i="1"/>
  <c r="I292" i="1"/>
  <c r="F181" i="1"/>
  <c r="E181" i="1"/>
  <c r="E37" i="1"/>
  <c r="E88" i="1"/>
  <c r="E295" i="1" s="1"/>
  <c r="E15" i="46"/>
  <c r="E16" i="46"/>
  <c r="F36" i="1"/>
  <c r="E12" i="24"/>
  <c r="F84" i="1"/>
  <c r="F291" i="1" s="1"/>
  <c r="F292" i="1" s="1"/>
  <c r="E11" i="47"/>
  <c r="E13" i="24"/>
  <c r="E36" i="1"/>
  <c r="E22" i="3"/>
  <c r="I12" i="47"/>
  <c r="I11" i="24"/>
  <c r="I24" i="3"/>
  <c r="I14" i="46"/>
  <c r="E18" i="4"/>
  <c r="I16" i="46"/>
  <c r="I37" i="1"/>
  <c r="I15" i="46"/>
  <c r="E19" i="4"/>
  <c r="I11" i="47"/>
  <c r="I13" i="24"/>
  <c r="I23" i="3"/>
  <c r="G100" i="1"/>
  <c r="G179" i="1"/>
  <c r="F25" i="3"/>
  <c r="G25" i="3"/>
  <c r="J23" i="3"/>
  <c r="J14" i="46"/>
  <c r="J24" i="3"/>
  <c r="J22" i="3"/>
  <c r="J15" i="46"/>
  <c r="J11" i="47"/>
  <c r="J12" i="47"/>
  <c r="K35" i="1"/>
  <c r="J16" i="46"/>
  <c r="J37" i="1"/>
  <c r="I34" i="24"/>
  <c r="I61" i="24" s="1"/>
  <c r="Q61" i="24" s="1"/>
  <c r="I48" i="3"/>
  <c r="I34" i="47"/>
  <c r="I61" i="47" s="1"/>
  <c r="I47" i="3"/>
  <c r="I33" i="24"/>
  <c r="I60" i="24" s="1"/>
  <c r="I42" i="46"/>
  <c r="E32" i="4"/>
  <c r="E33" i="4"/>
  <c r="I49" i="3"/>
  <c r="J98" i="1"/>
  <c r="I43" i="46"/>
  <c r="I79" i="46" s="1"/>
  <c r="I44" i="46"/>
  <c r="I80" i="46" s="1"/>
  <c r="E31" i="4"/>
  <c r="I32" i="24"/>
  <c r="I59" i="24" s="1"/>
  <c r="I33" i="47"/>
  <c r="I60" i="47" s="1"/>
  <c r="E34" i="4"/>
  <c r="I50" i="3"/>
  <c r="T98" i="1"/>
  <c r="I100" i="1"/>
  <c r="L9" i="3"/>
  <c r="L11" i="3"/>
  <c r="L6" i="47"/>
  <c r="M17" i="1"/>
  <c r="L6" i="46"/>
  <c r="L7" i="46"/>
  <c r="L7" i="3"/>
  <c r="L8" i="3"/>
  <c r="L5" i="47"/>
  <c r="L8" i="46"/>
  <c r="L10" i="3"/>
  <c r="L19" i="1"/>
  <c r="K12" i="3"/>
  <c r="I88" i="1"/>
  <c r="I295" i="1" s="1"/>
  <c r="I8" i="1"/>
  <c r="K7" i="47"/>
  <c r="K9" i="46"/>
  <c r="G17" i="46"/>
  <c r="G13" i="47"/>
  <c r="G47" i="3"/>
  <c r="G33" i="24"/>
  <c r="G60" i="24" s="1"/>
  <c r="G34" i="47"/>
  <c r="G61" i="47" s="1"/>
  <c r="G49" i="3"/>
  <c r="G32" i="24"/>
  <c r="G59" i="24" s="1"/>
  <c r="H99" i="1"/>
  <c r="G50" i="3"/>
  <c r="G43" i="46"/>
  <c r="G79" i="46" s="1"/>
  <c r="G34" i="24"/>
  <c r="G61" i="24" s="1"/>
  <c r="O61" i="24" s="1"/>
  <c r="G33" i="47"/>
  <c r="G60" i="47" s="1"/>
  <c r="G48" i="3"/>
  <c r="G44" i="46"/>
  <c r="G80" i="46" s="1"/>
  <c r="G42" i="46"/>
  <c r="G78" i="46" s="1"/>
  <c r="E85" i="1"/>
  <c r="E33" i="47"/>
  <c r="E60" i="47" s="1"/>
  <c r="E34" i="47"/>
  <c r="E61" i="47" s="1"/>
  <c r="E34" i="24"/>
  <c r="E61" i="24" s="1"/>
  <c r="M61" i="24" s="1"/>
  <c r="E33" i="24"/>
  <c r="E60" i="24" s="1"/>
  <c r="E32" i="24"/>
  <c r="E59" i="24" s="1"/>
  <c r="E42" i="46"/>
  <c r="E43" i="46"/>
  <c r="E79" i="46" s="1"/>
  <c r="E44" i="46"/>
  <c r="E80" i="46" s="1"/>
  <c r="E48" i="3"/>
  <c r="E49" i="3"/>
  <c r="E50" i="3"/>
  <c r="E47" i="3"/>
  <c r="E99" i="1"/>
  <c r="E100" i="1"/>
  <c r="E292" i="1"/>
  <c r="F34" i="47"/>
  <c r="F61" i="47" s="1"/>
  <c r="F33" i="47"/>
  <c r="F60" i="47" s="1"/>
  <c r="F34" i="24"/>
  <c r="F61" i="24" s="1"/>
  <c r="N61" i="24" s="1"/>
  <c r="F33" i="24"/>
  <c r="F60" i="24" s="1"/>
  <c r="F44" i="46"/>
  <c r="F80" i="46" s="1"/>
  <c r="F32" i="24"/>
  <c r="F59" i="24" s="1"/>
  <c r="F42" i="46"/>
  <c r="F43" i="46"/>
  <c r="F79" i="46" s="1"/>
  <c r="F48" i="3"/>
  <c r="F47" i="3"/>
  <c r="F99" i="1"/>
  <c r="F49" i="3"/>
  <c r="F50" i="3"/>
  <c r="F100" i="1"/>
  <c r="Q292" i="1"/>
  <c r="P85" i="1"/>
  <c r="R85" i="1"/>
  <c r="F85" i="1"/>
  <c r="J85" i="1"/>
  <c r="K292" i="1"/>
  <c r="Q85" i="1"/>
  <c r="G85" i="1"/>
  <c r="P292" i="1"/>
  <c r="I85" i="1"/>
  <c r="J292" i="1"/>
  <c r="K85" i="1"/>
  <c r="S85" i="1"/>
  <c r="L292" i="1"/>
  <c r="G292" i="1"/>
  <c r="G99" i="1"/>
  <c r="S292" i="1"/>
  <c r="L85" i="1"/>
  <c r="R292" i="1"/>
  <c r="I13" i="47" l="1"/>
  <c r="F78" i="2"/>
  <c r="F141" i="2" s="1"/>
  <c r="X141" i="2" s="1"/>
  <c r="F135" i="2"/>
  <c r="X135" i="2" s="1"/>
  <c r="G78" i="2"/>
  <c r="G141" i="2" s="1"/>
  <c r="Y141" i="2" s="1"/>
  <c r="G135" i="2"/>
  <c r="E78" i="2"/>
  <c r="E141" i="2" s="1"/>
  <c r="W136" i="2" s="1"/>
  <c r="E135" i="2"/>
  <c r="I89" i="1"/>
  <c r="I90" i="1" s="1"/>
  <c r="I2" i="2"/>
  <c r="I4" i="2"/>
  <c r="I67" i="2" s="1"/>
  <c r="I228" i="2" s="1"/>
  <c r="I5" i="2"/>
  <c r="I68" i="2" s="1"/>
  <c r="I229" i="2" s="1"/>
  <c r="I6" i="2"/>
  <c r="I69" i="2" s="1"/>
  <c r="I230" i="2" s="1"/>
  <c r="I3" i="2"/>
  <c r="I66" i="2" s="1"/>
  <c r="I227" i="2" s="1"/>
  <c r="I7" i="2"/>
  <c r="J179" i="1"/>
  <c r="J73" i="2"/>
  <c r="J136" i="2" s="1"/>
  <c r="J74" i="2"/>
  <c r="J137" i="2" s="1"/>
  <c r="J75" i="2"/>
  <c r="J138" i="2" s="1"/>
  <c r="J76" i="2"/>
  <c r="J139" i="2" s="1"/>
  <c r="J72" i="2"/>
  <c r="J77" i="2"/>
  <c r="J140" i="2" s="1"/>
  <c r="E12" i="47"/>
  <c r="E13" i="47" s="1"/>
  <c r="E24" i="3"/>
  <c r="E14" i="46"/>
  <c r="E17" i="46" s="1"/>
  <c r="E23" i="3"/>
  <c r="E25" i="3" s="1"/>
  <c r="X140" i="2"/>
  <c r="X137" i="2"/>
  <c r="I78" i="2"/>
  <c r="I141" i="2" s="1"/>
  <c r="AA141" i="2" s="1"/>
  <c r="I135" i="2"/>
  <c r="W138" i="2"/>
  <c r="K24" i="2"/>
  <c r="K23" i="2"/>
  <c r="K27" i="2"/>
  <c r="K26" i="2"/>
  <c r="K25" i="2"/>
  <c r="K28" i="2"/>
  <c r="I29" i="2"/>
  <c r="I65" i="2"/>
  <c r="J27" i="2"/>
  <c r="J26" i="2"/>
  <c r="J25" i="2"/>
  <c r="J24" i="2"/>
  <c r="J23" i="2"/>
  <c r="J28" i="2"/>
  <c r="I25" i="3"/>
  <c r="F29" i="2"/>
  <c r="E29" i="2"/>
  <c r="M11" i="2"/>
  <c r="M10" i="2"/>
  <c r="M9" i="2"/>
  <c r="M13" i="2"/>
  <c r="M12" i="2"/>
  <c r="M14" i="2"/>
  <c r="L15" i="2"/>
  <c r="I17" i="46"/>
  <c r="Q60" i="24"/>
  <c r="G181" i="1"/>
  <c r="J181" i="1"/>
  <c r="H180" i="1"/>
  <c r="G180" i="1"/>
  <c r="Q59" i="24"/>
  <c r="I2" i="24"/>
  <c r="I3" i="24"/>
  <c r="I3" i="46"/>
  <c r="I2" i="46"/>
  <c r="I4" i="46"/>
  <c r="J13" i="47"/>
  <c r="I51" i="3"/>
  <c r="I78" i="46"/>
  <c r="I45" i="46"/>
  <c r="J50" i="3"/>
  <c r="J43" i="46"/>
  <c r="J79" i="46" s="1"/>
  <c r="J44" i="46"/>
  <c r="J80" i="46" s="1"/>
  <c r="J34" i="47"/>
  <c r="J61" i="47" s="1"/>
  <c r="J42" i="46"/>
  <c r="K98" i="1"/>
  <c r="J48" i="3"/>
  <c r="J33" i="47"/>
  <c r="J60" i="47" s="1"/>
  <c r="J49" i="3"/>
  <c r="J47" i="3"/>
  <c r="J100" i="1"/>
  <c r="K22" i="3"/>
  <c r="K16" i="46"/>
  <c r="K24" i="3"/>
  <c r="L35" i="1"/>
  <c r="K11" i="47"/>
  <c r="K23" i="3"/>
  <c r="K14" i="46"/>
  <c r="K15" i="46"/>
  <c r="K12" i="47"/>
  <c r="K37" i="1"/>
  <c r="I180" i="1"/>
  <c r="J25" i="3"/>
  <c r="J17" i="46"/>
  <c r="I35" i="47"/>
  <c r="I62" i="47"/>
  <c r="I63" i="47" s="1"/>
  <c r="L7" i="47"/>
  <c r="L9" i="46"/>
  <c r="L12" i="3"/>
  <c r="M5" i="47"/>
  <c r="M19" i="1"/>
  <c r="M7" i="46"/>
  <c r="M9" i="3"/>
  <c r="M8" i="3"/>
  <c r="M11" i="3"/>
  <c r="M6" i="46"/>
  <c r="N17" i="1"/>
  <c r="M7" i="3"/>
  <c r="M10" i="3"/>
  <c r="M6" i="47"/>
  <c r="M8" i="46"/>
  <c r="G51" i="3"/>
  <c r="G35" i="47"/>
  <c r="G62" i="47"/>
  <c r="G63" i="47" s="1"/>
  <c r="O59" i="24"/>
  <c r="G81" i="46"/>
  <c r="Y80" i="46" s="1"/>
  <c r="O60" i="24"/>
  <c r="G45" i="46"/>
  <c r="M59" i="24"/>
  <c r="M60" i="24"/>
  <c r="N59" i="24"/>
  <c r="N60" i="24"/>
  <c r="F51" i="3"/>
  <c r="F78" i="46"/>
  <c r="F45" i="46"/>
  <c r="E62" i="47"/>
  <c r="E63" i="47" s="1"/>
  <c r="E35" i="47"/>
  <c r="F180" i="1"/>
  <c r="E51" i="3"/>
  <c r="E78" i="46"/>
  <c r="E45" i="46"/>
  <c r="F62" i="47"/>
  <c r="F63" i="47" s="1"/>
  <c r="F35" i="47"/>
  <c r="I91" i="1" l="1"/>
  <c r="Y138" i="2"/>
  <c r="I8" i="2"/>
  <c r="I296" i="1"/>
  <c r="I297" i="1" s="1"/>
  <c r="Y135" i="2"/>
  <c r="I226" i="2"/>
  <c r="W135" i="2"/>
  <c r="W139" i="2"/>
  <c r="X139" i="2"/>
  <c r="AA139" i="2"/>
  <c r="AA136" i="2"/>
  <c r="J78" i="2"/>
  <c r="J141" i="2" s="1"/>
  <c r="AB137" i="2" s="1"/>
  <c r="J135" i="2"/>
  <c r="AA140" i="2"/>
  <c r="Y139" i="2"/>
  <c r="Y136" i="2"/>
  <c r="AA137" i="2"/>
  <c r="K179" i="1"/>
  <c r="K72" i="2"/>
  <c r="K73" i="2"/>
  <c r="K136" i="2" s="1"/>
  <c r="K74" i="2"/>
  <c r="K137" i="2" s="1"/>
  <c r="K75" i="2"/>
  <c r="K138" i="2" s="1"/>
  <c r="K76" i="2"/>
  <c r="K139" i="2" s="1"/>
  <c r="K77" i="2"/>
  <c r="K140" i="2" s="1"/>
  <c r="AA135" i="2"/>
  <c r="Y137" i="2"/>
  <c r="W137" i="2"/>
  <c r="W141" i="2"/>
  <c r="X138" i="2"/>
  <c r="X136" i="2"/>
  <c r="W140" i="2"/>
  <c r="Y140" i="2"/>
  <c r="AA138" i="2"/>
  <c r="L25" i="2"/>
  <c r="L24" i="2"/>
  <c r="L23" i="2"/>
  <c r="L27" i="2"/>
  <c r="L26" i="2"/>
  <c r="L28" i="2"/>
  <c r="J29" i="2"/>
  <c r="K29" i="2"/>
  <c r="N12" i="2"/>
  <c r="N11" i="2"/>
  <c r="N10" i="2"/>
  <c r="N9" i="2"/>
  <c r="N13" i="2"/>
  <c r="N14" i="2"/>
  <c r="M15" i="2"/>
  <c r="K181" i="1"/>
  <c r="F81" i="46"/>
  <c r="X78" i="46" s="1"/>
  <c r="Y79" i="46"/>
  <c r="E81" i="46"/>
  <c r="W78" i="46" s="1"/>
  <c r="Y78" i="46"/>
  <c r="AA60" i="47"/>
  <c r="W60" i="47"/>
  <c r="AA61" i="47"/>
  <c r="X61" i="47"/>
  <c r="W61" i="47"/>
  <c r="Y60" i="47"/>
  <c r="Y61" i="47"/>
  <c r="X60" i="47"/>
  <c r="I81" i="46"/>
  <c r="K17" i="46"/>
  <c r="K13" i="47"/>
  <c r="L22" i="3"/>
  <c r="L23" i="3"/>
  <c r="L14" i="46"/>
  <c r="M35" i="1"/>
  <c r="L15" i="46"/>
  <c r="L12" i="47"/>
  <c r="L16" i="46"/>
  <c r="L11" i="47"/>
  <c r="L24" i="3"/>
  <c r="L37" i="1"/>
  <c r="J51" i="3"/>
  <c r="J35" i="47"/>
  <c r="J62" i="47"/>
  <c r="J63" i="47" s="1"/>
  <c r="J45" i="46"/>
  <c r="J78" i="46"/>
  <c r="J180" i="1"/>
  <c r="K25" i="3"/>
  <c r="K47" i="3"/>
  <c r="K42" i="46"/>
  <c r="K34" i="47"/>
  <c r="K61" i="47" s="1"/>
  <c r="K33" i="47"/>
  <c r="K60" i="47" s="1"/>
  <c r="K43" i="46"/>
  <c r="K79" i="46" s="1"/>
  <c r="K49" i="3"/>
  <c r="K44" i="46"/>
  <c r="K80" i="46" s="1"/>
  <c r="K48" i="3"/>
  <c r="K50" i="3"/>
  <c r="L98" i="1"/>
  <c r="K100" i="1"/>
  <c r="M12" i="3"/>
  <c r="M7" i="47"/>
  <c r="N8" i="3"/>
  <c r="N10" i="3"/>
  <c r="N6" i="46"/>
  <c r="N7" i="3"/>
  <c r="N8" i="46"/>
  <c r="N6" i="47"/>
  <c r="N5" i="47"/>
  <c r="O17" i="1"/>
  <c r="N19" i="1"/>
  <c r="N11" i="3"/>
  <c r="N9" i="3"/>
  <c r="N7" i="46"/>
  <c r="M9" i="46"/>
  <c r="I298" i="1" l="1"/>
  <c r="AB139" i="2"/>
  <c r="AB135" i="2"/>
  <c r="AB138" i="2"/>
  <c r="AB136" i="2"/>
  <c r="K78" i="2"/>
  <c r="K141" i="2" s="1"/>
  <c r="AC141" i="2" s="1"/>
  <c r="K135" i="2"/>
  <c r="AC135" i="2" s="1"/>
  <c r="L179" i="1"/>
  <c r="L181" i="1" s="1"/>
  <c r="L72" i="2"/>
  <c r="L73" i="2"/>
  <c r="L136" i="2" s="1"/>
  <c r="L74" i="2"/>
  <c r="L137" i="2" s="1"/>
  <c r="L75" i="2"/>
  <c r="L138" i="2" s="1"/>
  <c r="L76" i="2"/>
  <c r="L139" i="2" s="1"/>
  <c r="L77" i="2"/>
  <c r="L140" i="2" s="1"/>
  <c r="AC138" i="2"/>
  <c r="AC140" i="2"/>
  <c r="AC137" i="2"/>
  <c r="AB140" i="2"/>
  <c r="AB141" i="2"/>
  <c r="L29" i="2"/>
  <c r="M26" i="2"/>
  <c r="M25" i="2"/>
  <c r="M24" i="2"/>
  <c r="M23" i="2"/>
  <c r="M27" i="2"/>
  <c r="M28" i="2"/>
  <c r="N15" i="2"/>
  <c r="O13" i="2"/>
  <c r="O12" i="2"/>
  <c r="O11" i="2"/>
  <c r="O10" i="2"/>
  <c r="O9" i="2"/>
  <c r="O14" i="2"/>
  <c r="Y81" i="46"/>
  <c r="AA79" i="46"/>
  <c r="AA80" i="46"/>
  <c r="W80" i="46"/>
  <c r="W79" i="46"/>
  <c r="AA78" i="46"/>
  <c r="X80" i="46"/>
  <c r="X79" i="46"/>
  <c r="AA62" i="47"/>
  <c r="Y62" i="47"/>
  <c r="X62" i="47"/>
  <c r="AB61" i="47"/>
  <c r="AB60" i="47"/>
  <c r="W62" i="47"/>
  <c r="J81" i="46"/>
  <c r="L13" i="47"/>
  <c r="L44" i="46"/>
  <c r="L80" i="46" s="1"/>
  <c r="L42" i="46"/>
  <c r="L50" i="3"/>
  <c r="L43" i="46"/>
  <c r="L79" i="46" s="1"/>
  <c r="L34" i="47"/>
  <c r="L61" i="47" s="1"/>
  <c r="L49" i="3"/>
  <c r="L48" i="3"/>
  <c r="L33" i="47"/>
  <c r="L60" i="47" s="1"/>
  <c r="L47" i="3"/>
  <c r="M98" i="1"/>
  <c r="L100" i="1"/>
  <c r="K180" i="1"/>
  <c r="L17" i="46"/>
  <c r="K35" i="47"/>
  <c r="K62" i="47"/>
  <c r="K63" i="47" s="1"/>
  <c r="K45" i="46"/>
  <c r="K78" i="46"/>
  <c r="L25" i="3"/>
  <c r="K51" i="3"/>
  <c r="M22" i="3"/>
  <c r="M14" i="46"/>
  <c r="M37" i="1"/>
  <c r="M12" i="47"/>
  <c r="M24" i="3"/>
  <c r="M23" i="3"/>
  <c r="M16" i="46"/>
  <c r="M15" i="46"/>
  <c r="N35" i="1"/>
  <c r="M11" i="47"/>
  <c r="N9" i="46"/>
  <c r="O7" i="46"/>
  <c r="O10" i="3"/>
  <c r="O9" i="3"/>
  <c r="O11" i="3"/>
  <c r="O5" i="47"/>
  <c r="O8" i="3"/>
  <c r="O6" i="46"/>
  <c r="P17" i="1"/>
  <c r="O8" i="46"/>
  <c r="O6" i="47"/>
  <c r="O7" i="3"/>
  <c r="O19" i="1"/>
  <c r="N7" i="47"/>
  <c r="N12" i="3"/>
  <c r="AC139" i="2" l="1"/>
  <c r="M179" i="1"/>
  <c r="M72" i="2"/>
  <c r="M73" i="2"/>
  <c r="M136" i="2" s="1"/>
  <c r="M76" i="2"/>
  <c r="M139" i="2" s="1"/>
  <c r="M74" i="2"/>
  <c r="M137" i="2" s="1"/>
  <c r="M75" i="2"/>
  <c r="M138" i="2" s="1"/>
  <c r="M77" i="2"/>
  <c r="M140" i="2" s="1"/>
  <c r="L78" i="2"/>
  <c r="L141" i="2" s="1"/>
  <c r="AD141" i="2" s="1"/>
  <c r="L135" i="2"/>
  <c r="AC136" i="2"/>
  <c r="N27" i="2"/>
  <c r="N26" i="2"/>
  <c r="N25" i="2"/>
  <c r="N24" i="2"/>
  <c r="N23" i="2"/>
  <c r="N28" i="2"/>
  <c r="M29" i="2"/>
  <c r="O15" i="2"/>
  <c r="P10" i="2"/>
  <c r="P9" i="2"/>
  <c r="P13" i="2"/>
  <c r="P12" i="2"/>
  <c r="P11" i="2"/>
  <c r="P14" i="2"/>
  <c r="M181" i="1"/>
  <c r="X81" i="46"/>
  <c r="W81" i="46"/>
  <c r="K81" i="46"/>
  <c r="AC78" i="46" s="1"/>
  <c r="AA81" i="46"/>
  <c r="AB80" i="46"/>
  <c r="AB79" i="46"/>
  <c r="AB78" i="46"/>
  <c r="AB62" i="47"/>
  <c r="AC61" i="47"/>
  <c r="AC60" i="47"/>
  <c r="L51" i="3"/>
  <c r="M13" i="47"/>
  <c r="M17" i="46"/>
  <c r="L62" i="47"/>
  <c r="L63" i="47" s="1"/>
  <c r="L35" i="47"/>
  <c r="M33" i="47"/>
  <c r="M60" i="47" s="1"/>
  <c r="M34" i="47"/>
  <c r="M61" i="47" s="1"/>
  <c r="M43" i="46"/>
  <c r="M79" i="46" s="1"/>
  <c r="M47" i="3"/>
  <c r="M48" i="3"/>
  <c r="M49" i="3"/>
  <c r="M42" i="46"/>
  <c r="N98" i="1"/>
  <c r="M50" i="3"/>
  <c r="M100" i="1"/>
  <c r="M44" i="46"/>
  <c r="M80" i="46" s="1"/>
  <c r="N14" i="46"/>
  <c r="N16" i="46"/>
  <c r="N24" i="3"/>
  <c r="N15" i="46"/>
  <c r="N11" i="47"/>
  <c r="N23" i="3"/>
  <c r="N22" i="3"/>
  <c r="N12" i="47"/>
  <c r="N37" i="1"/>
  <c r="O35" i="1"/>
  <c r="M25" i="3"/>
  <c r="O12" i="3"/>
  <c r="L180" i="1"/>
  <c r="L45" i="46"/>
  <c r="L78" i="46"/>
  <c r="P5" i="47"/>
  <c r="P8" i="3"/>
  <c r="P8" i="46"/>
  <c r="P6" i="46"/>
  <c r="P7" i="46"/>
  <c r="Q17" i="1"/>
  <c r="P11" i="3"/>
  <c r="P10" i="3"/>
  <c r="P6" i="47"/>
  <c r="P9" i="3"/>
  <c r="P7" i="3"/>
  <c r="P19" i="1"/>
  <c r="O7" i="47"/>
  <c r="O9" i="46"/>
  <c r="AD135" i="2" l="1"/>
  <c r="AD140" i="2"/>
  <c r="AD137" i="2"/>
  <c r="N179" i="1"/>
  <c r="N181" i="1" s="1"/>
  <c r="N73" i="2"/>
  <c r="N136" i="2" s="1"/>
  <c r="N74" i="2"/>
  <c r="N137" i="2" s="1"/>
  <c r="N75" i="2"/>
  <c r="N138" i="2" s="1"/>
  <c r="N76" i="2"/>
  <c r="N139" i="2" s="1"/>
  <c r="N72" i="2"/>
  <c r="N77" i="2"/>
  <c r="N140" i="2" s="1"/>
  <c r="M78" i="2"/>
  <c r="M141" i="2" s="1"/>
  <c r="AE141" i="2" s="1"/>
  <c r="M135" i="2"/>
  <c r="AE135" i="2" s="1"/>
  <c r="AD139" i="2"/>
  <c r="AE136" i="2"/>
  <c r="AD136" i="2"/>
  <c r="AD138" i="2"/>
  <c r="N29" i="2"/>
  <c r="O24" i="2"/>
  <c r="O23" i="2"/>
  <c r="O27" i="2"/>
  <c r="O26" i="2"/>
  <c r="O25" i="2"/>
  <c r="O28" i="2"/>
  <c r="Q11" i="2"/>
  <c r="Q10" i="2"/>
  <c r="Q9" i="2"/>
  <c r="Q13" i="2"/>
  <c r="Q12" i="2"/>
  <c r="Q14" i="2"/>
  <c r="P15" i="2"/>
  <c r="N25" i="3"/>
  <c r="L81" i="46"/>
  <c r="AD78" i="46" s="1"/>
  <c r="AB81" i="46"/>
  <c r="AC79" i="46"/>
  <c r="AC80" i="46"/>
  <c r="AC62" i="47"/>
  <c r="AD61" i="47"/>
  <c r="AD60" i="47"/>
  <c r="N13" i="47"/>
  <c r="O12" i="47"/>
  <c r="O15" i="46"/>
  <c r="O14" i="46"/>
  <c r="P35" i="1"/>
  <c r="O23" i="3"/>
  <c r="O16" i="46"/>
  <c r="O11" i="47"/>
  <c r="O24" i="3"/>
  <c r="O22" i="3"/>
  <c r="O37" i="1"/>
  <c r="M45" i="46"/>
  <c r="M78" i="46"/>
  <c r="M180" i="1"/>
  <c r="M35" i="47"/>
  <c r="M62" i="47"/>
  <c r="M63" i="47" s="1"/>
  <c r="N33" i="47"/>
  <c r="N60" i="47" s="1"/>
  <c r="N42" i="46"/>
  <c r="N100" i="1"/>
  <c r="N47" i="3"/>
  <c r="O98" i="1"/>
  <c r="N43" i="46"/>
  <c r="N79" i="46" s="1"/>
  <c r="N34" i="47"/>
  <c r="N61" i="47" s="1"/>
  <c r="N44" i="46"/>
  <c r="N80" i="46" s="1"/>
  <c r="N49" i="3"/>
  <c r="N50" i="3"/>
  <c r="N48" i="3"/>
  <c r="M51" i="3"/>
  <c r="N17" i="46"/>
  <c r="Q6" i="46"/>
  <c r="R17" i="1"/>
  <c r="Q10" i="3"/>
  <c r="Q9" i="3"/>
  <c r="Q5" i="47"/>
  <c r="Q8" i="3"/>
  <c r="Q11" i="3"/>
  <c r="Q6" i="47"/>
  <c r="Q8" i="46"/>
  <c r="Q7" i="3"/>
  <c r="Q7" i="46"/>
  <c r="Q19" i="1"/>
  <c r="P9" i="46"/>
  <c r="P7" i="47"/>
  <c r="P12" i="3"/>
  <c r="AE140" i="2" l="1"/>
  <c r="AE139" i="2"/>
  <c r="AE137" i="2"/>
  <c r="AE138" i="2"/>
  <c r="N78" i="2"/>
  <c r="N141" i="2" s="1"/>
  <c r="AF136" i="2" s="1"/>
  <c r="N135" i="2"/>
  <c r="O179" i="1"/>
  <c r="O72" i="2"/>
  <c r="O73" i="2"/>
  <c r="O136" i="2" s="1"/>
  <c r="O74" i="2"/>
  <c r="O137" i="2" s="1"/>
  <c r="O75" i="2"/>
  <c r="O138" i="2" s="1"/>
  <c r="O76" i="2"/>
  <c r="O139" i="2" s="1"/>
  <c r="O77" i="2"/>
  <c r="O140" i="2" s="1"/>
  <c r="AF139" i="2"/>
  <c r="P25" i="2"/>
  <c r="P24" i="2"/>
  <c r="P23" i="2"/>
  <c r="P27" i="2"/>
  <c r="P26" i="2"/>
  <c r="P28" i="2"/>
  <c r="O29" i="2"/>
  <c r="Q15" i="2"/>
  <c r="R12" i="2"/>
  <c r="R11" i="2"/>
  <c r="R10" i="2"/>
  <c r="R9" i="2"/>
  <c r="R13" i="2"/>
  <c r="R14" i="2"/>
  <c r="O181" i="1"/>
  <c r="AC81" i="46"/>
  <c r="AD79" i="46"/>
  <c r="AD80" i="46"/>
  <c r="M81" i="46"/>
  <c r="AE78" i="46" s="1"/>
  <c r="AD62" i="47"/>
  <c r="AE61" i="47"/>
  <c r="AE60" i="47"/>
  <c r="O13" i="47"/>
  <c r="N51" i="3"/>
  <c r="O25" i="3"/>
  <c r="O17" i="46"/>
  <c r="N62" i="47"/>
  <c r="N63" i="47" s="1"/>
  <c r="N35" i="47"/>
  <c r="N180" i="1"/>
  <c r="N45" i="46"/>
  <c r="N78" i="46"/>
  <c r="O48" i="3"/>
  <c r="O34" i="47"/>
  <c r="O61" i="47" s="1"/>
  <c r="O50" i="3"/>
  <c r="O49" i="3"/>
  <c r="P98" i="1"/>
  <c r="O42" i="46"/>
  <c r="O44" i="46"/>
  <c r="O80" i="46" s="1"/>
  <c r="O43" i="46"/>
  <c r="O79" i="46" s="1"/>
  <c r="O47" i="3"/>
  <c r="O33" i="47"/>
  <c r="O60" i="47" s="1"/>
  <c r="O100" i="1"/>
  <c r="P22" i="3"/>
  <c r="P23" i="3"/>
  <c r="P16" i="46"/>
  <c r="P14" i="46"/>
  <c r="P12" i="47"/>
  <c r="P15" i="46"/>
  <c r="P24" i="3"/>
  <c r="Q35" i="1"/>
  <c r="P11" i="47"/>
  <c r="P37" i="1"/>
  <c r="R9" i="3"/>
  <c r="R6" i="46"/>
  <c r="R11" i="3"/>
  <c r="S17" i="1"/>
  <c r="R7" i="46"/>
  <c r="R8" i="3"/>
  <c r="R10" i="3"/>
  <c r="R8" i="46"/>
  <c r="R7" i="3"/>
  <c r="R6" i="47"/>
  <c r="R5" i="47"/>
  <c r="R19" i="1"/>
  <c r="Q12" i="3"/>
  <c r="Q7" i="47"/>
  <c r="Q9" i="46"/>
  <c r="AF137" i="2" l="1"/>
  <c r="AF140" i="2"/>
  <c r="O78" i="2"/>
  <c r="O141" i="2" s="1"/>
  <c r="AG141" i="2" s="1"/>
  <c r="O135" i="2"/>
  <c r="AF135" i="2"/>
  <c r="AF141" i="2"/>
  <c r="P179" i="1"/>
  <c r="P72" i="2"/>
  <c r="P73" i="2"/>
  <c r="P136" i="2" s="1"/>
  <c r="P74" i="2"/>
  <c r="P137" i="2" s="1"/>
  <c r="P75" i="2"/>
  <c r="P138" i="2" s="1"/>
  <c r="P76" i="2"/>
  <c r="P139" i="2" s="1"/>
  <c r="P77" i="2"/>
  <c r="P140" i="2" s="1"/>
  <c r="AG140" i="2"/>
  <c r="AG136" i="2"/>
  <c r="AF138" i="2"/>
  <c r="P29" i="2"/>
  <c r="Q26" i="2"/>
  <c r="Q25" i="2"/>
  <c r="Q24" i="2"/>
  <c r="Q23" i="2"/>
  <c r="Q27" i="2"/>
  <c r="Q28" i="2"/>
  <c r="S13" i="2"/>
  <c r="S12" i="2"/>
  <c r="S11" i="2"/>
  <c r="S10" i="2"/>
  <c r="S9" i="2"/>
  <c r="S14" i="2"/>
  <c r="R15" i="2"/>
  <c r="P181" i="1"/>
  <c r="AD81" i="46"/>
  <c r="AE79" i="46"/>
  <c r="AE80" i="46"/>
  <c r="N81" i="46"/>
  <c r="AF78" i="46" s="1"/>
  <c r="O51" i="3"/>
  <c r="AE62" i="47"/>
  <c r="AF61" i="47"/>
  <c r="AF60" i="47"/>
  <c r="P17" i="46"/>
  <c r="P25" i="3"/>
  <c r="O78" i="46"/>
  <c r="O45" i="46"/>
  <c r="P47" i="3"/>
  <c r="P33" i="47"/>
  <c r="P60" i="47" s="1"/>
  <c r="P49" i="3"/>
  <c r="P48" i="3"/>
  <c r="P50" i="3"/>
  <c r="P44" i="46"/>
  <c r="P80" i="46" s="1"/>
  <c r="Q98" i="1"/>
  <c r="P43" i="46"/>
  <c r="P79" i="46" s="1"/>
  <c r="P42" i="46"/>
  <c r="P34" i="47"/>
  <c r="P61" i="47" s="1"/>
  <c r="P100" i="1"/>
  <c r="P13" i="47"/>
  <c r="O180" i="1"/>
  <c r="R35" i="1"/>
  <c r="Q16" i="46"/>
  <c r="Q12" i="47"/>
  <c r="Q24" i="3"/>
  <c r="Q11" i="47"/>
  <c r="Q22" i="3"/>
  <c r="Q14" i="46"/>
  <c r="Q23" i="3"/>
  <c r="Q15" i="46"/>
  <c r="Q37" i="1"/>
  <c r="O35" i="47"/>
  <c r="O62" i="47"/>
  <c r="O63" i="47" s="1"/>
  <c r="R7" i="47"/>
  <c r="R9" i="46"/>
  <c r="U17" i="1"/>
  <c r="S8" i="3"/>
  <c r="S5" i="47"/>
  <c r="S6" i="47"/>
  <c r="S11" i="3"/>
  <c r="S7" i="46"/>
  <c r="S7" i="3"/>
  <c r="S10" i="3"/>
  <c r="S9" i="3"/>
  <c r="S6" i="46"/>
  <c r="S8" i="46"/>
  <c r="S19" i="1"/>
  <c r="R12" i="3"/>
  <c r="AG137" i="2" l="1"/>
  <c r="AG138" i="2"/>
  <c r="Q179" i="1"/>
  <c r="Q72" i="2"/>
  <c r="Q73" i="2"/>
  <c r="Q136" i="2" s="1"/>
  <c r="Q74" i="2"/>
  <c r="Q137" i="2" s="1"/>
  <c r="Q75" i="2"/>
  <c r="Q138" i="2" s="1"/>
  <c r="Q76" i="2"/>
  <c r="Q139" i="2" s="1"/>
  <c r="Q77" i="2"/>
  <c r="Q140" i="2" s="1"/>
  <c r="P78" i="2"/>
  <c r="P141" i="2" s="1"/>
  <c r="AH141" i="2" s="1"/>
  <c r="P135" i="2"/>
  <c r="AH135" i="2" s="1"/>
  <c r="AG135" i="2"/>
  <c r="AG139" i="2"/>
  <c r="Q29" i="2"/>
  <c r="R27" i="2"/>
  <c r="R26" i="2"/>
  <c r="R25" i="2"/>
  <c r="R24" i="2"/>
  <c r="R23" i="2"/>
  <c r="R28" i="2"/>
  <c r="S15" i="2"/>
  <c r="Q181" i="1"/>
  <c r="AE81" i="46"/>
  <c r="O81" i="46"/>
  <c r="AF80" i="46"/>
  <c r="AF79" i="46"/>
  <c r="AF62" i="47"/>
  <c r="AG61" i="47"/>
  <c r="AG60" i="47"/>
  <c r="Q13" i="47"/>
  <c r="Q49" i="3"/>
  <c r="R98" i="1"/>
  <c r="Q47" i="3"/>
  <c r="Q48" i="3"/>
  <c r="Q42" i="46"/>
  <c r="Q34" i="47"/>
  <c r="Q61" i="47" s="1"/>
  <c r="Q33" i="47"/>
  <c r="Q60" i="47" s="1"/>
  <c r="Q50" i="3"/>
  <c r="Q44" i="46"/>
  <c r="Q80" i="46" s="1"/>
  <c r="Q43" i="46"/>
  <c r="Q79" i="46" s="1"/>
  <c r="Q100" i="1"/>
  <c r="P180" i="1"/>
  <c r="Q17" i="46"/>
  <c r="Q25" i="3"/>
  <c r="R22" i="3"/>
  <c r="R24" i="3"/>
  <c r="R23" i="3"/>
  <c r="R11" i="47"/>
  <c r="S35" i="1"/>
  <c r="R12" i="47"/>
  <c r="R15" i="46"/>
  <c r="R14" i="46"/>
  <c r="R16" i="46"/>
  <c r="R37" i="1"/>
  <c r="P45" i="46"/>
  <c r="P78" i="46"/>
  <c r="P62" i="47"/>
  <c r="P63" i="47" s="1"/>
  <c r="P35" i="47"/>
  <c r="S12" i="3"/>
  <c r="P51" i="3"/>
  <c r="S9" i="46"/>
  <c r="S7" i="47"/>
  <c r="AH136" i="2" l="1"/>
  <c r="AH140" i="2"/>
  <c r="R179" i="1"/>
  <c r="R73" i="2"/>
  <c r="R136" i="2" s="1"/>
  <c r="R74" i="2"/>
  <c r="R137" i="2" s="1"/>
  <c r="R75" i="2"/>
  <c r="R138" i="2" s="1"/>
  <c r="R76" i="2"/>
  <c r="R139" i="2" s="1"/>
  <c r="R72" i="2"/>
  <c r="R77" i="2"/>
  <c r="R140" i="2" s="1"/>
  <c r="Q78" i="2"/>
  <c r="Q141" i="2" s="1"/>
  <c r="AI141" i="2" s="1"/>
  <c r="Q135" i="2"/>
  <c r="AH137" i="2"/>
  <c r="AH138" i="2"/>
  <c r="AH139" i="2"/>
  <c r="S24" i="2"/>
  <c r="S23" i="2"/>
  <c r="S27" i="2"/>
  <c r="S26" i="2"/>
  <c r="S25" i="2"/>
  <c r="S28" i="2"/>
  <c r="R29" i="2"/>
  <c r="R181" i="1"/>
  <c r="AF81" i="46"/>
  <c r="P81" i="46"/>
  <c r="AH78" i="46" s="1"/>
  <c r="AG79" i="46"/>
  <c r="AG80" i="46"/>
  <c r="AG78" i="46"/>
  <c r="AG62" i="47"/>
  <c r="AH61" i="47"/>
  <c r="AH60" i="47"/>
  <c r="R17" i="46"/>
  <c r="R13" i="47"/>
  <c r="U35" i="1"/>
  <c r="S16" i="46"/>
  <c r="S22" i="3"/>
  <c r="S11" i="47"/>
  <c r="S23" i="3"/>
  <c r="S12" i="47"/>
  <c r="S24" i="3"/>
  <c r="S14" i="46"/>
  <c r="S15" i="46"/>
  <c r="S37" i="1"/>
  <c r="Q45" i="46"/>
  <c r="Q78" i="46"/>
  <c r="R25" i="3"/>
  <c r="Q180" i="1"/>
  <c r="Q35" i="47"/>
  <c r="Q62" i="47"/>
  <c r="Q63" i="47" s="1"/>
  <c r="Q51" i="3"/>
  <c r="S98" i="1"/>
  <c r="R50" i="3"/>
  <c r="R43" i="46"/>
  <c r="R79" i="46" s="1"/>
  <c r="R42" i="46"/>
  <c r="R48" i="3"/>
  <c r="R47" i="3"/>
  <c r="R34" i="47"/>
  <c r="R61" i="47" s="1"/>
  <c r="R33" i="47"/>
  <c r="R60" i="47" s="1"/>
  <c r="R44" i="46"/>
  <c r="R80" i="46" s="1"/>
  <c r="R49" i="3"/>
  <c r="R100" i="1"/>
  <c r="S179" i="1" l="1"/>
  <c r="S72" i="2"/>
  <c r="S73" i="2"/>
  <c r="S136" i="2" s="1"/>
  <c r="S74" i="2"/>
  <c r="S137" i="2" s="1"/>
  <c r="S75" i="2"/>
  <c r="S138" i="2" s="1"/>
  <c r="S76" i="2"/>
  <c r="S139" i="2" s="1"/>
  <c r="S77" i="2"/>
  <c r="S140" i="2" s="1"/>
  <c r="AI140" i="2"/>
  <c r="AI138" i="2"/>
  <c r="AI139" i="2"/>
  <c r="R78" i="2"/>
  <c r="R141" i="2" s="1"/>
  <c r="AJ139" i="2" s="1"/>
  <c r="R135" i="2"/>
  <c r="AI137" i="2"/>
  <c r="AI135" i="2"/>
  <c r="AI136" i="2"/>
  <c r="S29" i="2"/>
  <c r="S181" i="1"/>
  <c r="Q81" i="46"/>
  <c r="AI78" i="46" s="1"/>
  <c r="AG81" i="46"/>
  <c r="AH79" i="46"/>
  <c r="AH80" i="46"/>
  <c r="AI60" i="47"/>
  <c r="AH62" i="47"/>
  <c r="AI61" i="47"/>
  <c r="R51" i="3"/>
  <c r="S13" i="47"/>
  <c r="S17" i="46"/>
  <c r="R180" i="1"/>
  <c r="S25" i="3"/>
  <c r="R35" i="47"/>
  <c r="R62" i="47"/>
  <c r="R63" i="47" s="1"/>
  <c r="U98" i="1"/>
  <c r="S44" i="46"/>
  <c r="S80" i="46" s="1"/>
  <c r="S50" i="3"/>
  <c r="S49" i="3"/>
  <c r="S47" i="3"/>
  <c r="S33" i="47"/>
  <c r="S60" i="47" s="1"/>
  <c r="S48" i="3"/>
  <c r="S43" i="46"/>
  <c r="S79" i="46" s="1"/>
  <c r="S42" i="46"/>
  <c r="S34" i="47"/>
  <c r="S61" i="47" s="1"/>
  <c r="S100" i="1"/>
  <c r="R45" i="46"/>
  <c r="R78" i="46"/>
  <c r="AJ135" i="2" l="1"/>
  <c r="AJ136" i="2"/>
  <c r="AJ138" i="2"/>
  <c r="AJ140" i="2"/>
  <c r="AJ141" i="2"/>
  <c r="S78" i="2"/>
  <c r="S141" i="2" s="1"/>
  <c r="AK141" i="2" s="1"/>
  <c r="S135" i="2"/>
  <c r="AJ137" i="2"/>
  <c r="AH81" i="46"/>
  <c r="R81" i="46"/>
  <c r="AJ78" i="46" s="1"/>
  <c r="U80" i="46"/>
  <c r="U79" i="46"/>
  <c r="AI79" i="46"/>
  <c r="AI80" i="46"/>
  <c r="AI62" i="47"/>
  <c r="U61" i="47"/>
  <c r="AJ61" i="47"/>
  <c r="U60" i="47"/>
  <c r="AJ60" i="47"/>
  <c r="S62" i="47"/>
  <c r="S63" i="47" s="1"/>
  <c r="S35" i="47"/>
  <c r="S78" i="46"/>
  <c r="S45" i="46"/>
  <c r="S51" i="3"/>
  <c r="S180" i="1"/>
  <c r="U179" i="1"/>
  <c r="D86" i="1"/>
  <c r="D293" i="1" s="1"/>
  <c r="L2" i="34"/>
  <c r="G8" i="1"/>
  <c r="I2" i="34"/>
  <c r="D8" i="1"/>
  <c r="J2" i="34"/>
  <c r="E8" i="1"/>
  <c r="K2" i="34"/>
  <c r="F8" i="1"/>
  <c r="M2" i="34"/>
  <c r="G89" i="1" l="1"/>
  <c r="G296" i="1" s="1"/>
  <c r="G3" i="2"/>
  <c r="G66" i="2" s="1"/>
  <c r="G227" i="2" s="1"/>
  <c r="G4" i="2"/>
  <c r="G67" i="2" s="1"/>
  <c r="G228" i="2" s="1"/>
  <c r="G5" i="2"/>
  <c r="G68" i="2" s="1"/>
  <c r="G229" i="2" s="1"/>
  <c r="G2" i="2"/>
  <c r="G65" i="2" s="1"/>
  <c r="G226" i="2" s="1"/>
  <c r="G6" i="2"/>
  <c r="G69" i="2" s="1"/>
  <c r="G230" i="2" s="1"/>
  <c r="G7" i="2"/>
  <c r="AK138" i="2"/>
  <c r="AK139" i="2"/>
  <c r="AK137" i="2"/>
  <c r="E89" i="1"/>
  <c r="E296" i="1" s="1"/>
  <c r="E2" i="2"/>
  <c r="E65" i="2" s="1"/>
  <c r="E226" i="2" s="1"/>
  <c r="E4" i="2"/>
  <c r="E67" i="2" s="1"/>
  <c r="E228" i="2" s="1"/>
  <c r="E5" i="2"/>
  <c r="E68" i="2" s="1"/>
  <c r="E229" i="2" s="1"/>
  <c r="E6" i="2"/>
  <c r="E69" i="2" s="1"/>
  <c r="E230" i="2" s="1"/>
  <c r="E3" i="2"/>
  <c r="E66" i="2" s="1"/>
  <c r="E227" i="2" s="1"/>
  <c r="E7" i="2"/>
  <c r="D4" i="2"/>
  <c r="D67" i="2" s="1"/>
  <c r="D5" i="2"/>
  <c r="D68" i="2" s="1"/>
  <c r="D6" i="2"/>
  <c r="D69" i="2" s="1"/>
  <c r="D3" i="2"/>
  <c r="D66" i="2" s="1"/>
  <c r="D2" i="2"/>
  <c r="D65" i="2" s="1"/>
  <c r="D7" i="2"/>
  <c r="AK136" i="2"/>
  <c r="F89" i="1"/>
  <c r="F296" i="1" s="1"/>
  <c r="F2" i="2"/>
  <c r="F65" i="2" s="1"/>
  <c r="F226" i="2" s="1"/>
  <c r="F4" i="2"/>
  <c r="F67" i="2" s="1"/>
  <c r="F228" i="2" s="1"/>
  <c r="F5" i="2"/>
  <c r="F68" i="2" s="1"/>
  <c r="F229" i="2" s="1"/>
  <c r="F6" i="2"/>
  <c r="F69" i="2" s="1"/>
  <c r="F230" i="2" s="1"/>
  <c r="F3" i="2"/>
  <c r="F66" i="2" s="1"/>
  <c r="F227" i="2" s="1"/>
  <c r="F7" i="2"/>
  <c r="AK135" i="2"/>
  <c r="AK140" i="2"/>
  <c r="G91" i="1"/>
  <c r="G298" i="1"/>
  <c r="E91" i="1"/>
  <c r="E298" i="1"/>
  <c r="F298" i="1"/>
  <c r="AI81" i="46"/>
  <c r="F2" i="24"/>
  <c r="F29" i="24" s="1"/>
  <c r="F3" i="24"/>
  <c r="F30" i="24" s="1"/>
  <c r="F3" i="46"/>
  <c r="F39" i="46" s="1"/>
  <c r="F2" i="46"/>
  <c r="F4" i="46"/>
  <c r="F40" i="46" s="1"/>
  <c r="D2" i="47"/>
  <c r="D29" i="47" s="1"/>
  <c r="D2" i="24"/>
  <c r="D29" i="24" s="1"/>
  <c r="D3" i="24"/>
  <c r="D89" i="1"/>
  <c r="D2" i="46"/>
  <c r="D3" i="46"/>
  <c r="D39" i="46" s="1"/>
  <c r="D4" i="46"/>
  <c r="D40" i="46" s="1"/>
  <c r="E3" i="3"/>
  <c r="E2" i="24"/>
  <c r="E29" i="24" s="1"/>
  <c r="E3" i="24"/>
  <c r="E3" i="46"/>
  <c r="E39" i="46" s="1"/>
  <c r="E2" i="46"/>
  <c r="E4" i="46"/>
  <c r="AJ79" i="46"/>
  <c r="AJ80" i="46"/>
  <c r="G2" i="24"/>
  <c r="G29" i="24" s="1"/>
  <c r="G3" i="24"/>
  <c r="G30" i="24" s="1"/>
  <c r="G3" i="46"/>
  <c r="G39" i="46" s="1"/>
  <c r="G2" i="46"/>
  <c r="G4" i="46"/>
  <c r="G40" i="46" s="1"/>
  <c r="AJ62" i="47"/>
  <c r="AK60" i="47"/>
  <c r="AK61" i="47"/>
  <c r="S81" i="46"/>
  <c r="U78" i="46"/>
  <c r="H9" i="1"/>
  <c r="D4" i="4"/>
  <c r="H3" i="3"/>
  <c r="H40" i="46"/>
  <c r="E5" i="3"/>
  <c r="F3" i="47"/>
  <c r="F30" i="47" s="1"/>
  <c r="D3" i="4"/>
  <c r="H10" i="1"/>
  <c r="E4" i="4"/>
  <c r="I3" i="3"/>
  <c r="E9" i="1"/>
  <c r="E2" i="47"/>
  <c r="E29" i="47" s="1"/>
  <c r="E3" i="47"/>
  <c r="E30" i="47" s="1"/>
  <c r="E104" i="47" s="1"/>
  <c r="I40" i="46"/>
  <c r="I4" i="24"/>
  <c r="I31" i="24" s="1"/>
  <c r="I39" i="46"/>
  <c r="I30" i="24"/>
  <c r="I3" i="47"/>
  <c r="I30" i="47" s="1"/>
  <c r="H29" i="24"/>
  <c r="H3" i="47"/>
  <c r="H30" i="47" s="1"/>
  <c r="H30" i="24"/>
  <c r="H39" i="46"/>
  <c r="H4" i="24"/>
  <c r="H31" i="24" s="1"/>
  <c r="H2" i="3"/>
  <c r="D5" i="4"/>
  <c r="D7" i="4"/>
  <c r="H4" i="3"/>
  <c r="I5" i="3"/>
  <c r="E6" i="4"/>
  <c r="I4" i="3"/>
  <c r="D4" i="24"/>
  <c r="D31" i="24" s="1"/>
  <c r="D2" i="3"/>
  <c r="D30" i="24"/>
  <c r="D10" i="1"/>
  <c r="D3" i="47"/>
  <c r="D30" i="47" s="1"/>
  <c r="D3" i="3"/>
  <c r="D4" i="3"/>
  <c r="D5" i="3"/>
  <c r="H2" i="47"/>
  <c r="H29" i="47" s="1"/>
  <c r="F4" i="24"/>
  <c r="F31" i="24" s="1"/>
  <c r="F2" i="47"/>
  <c r="F29" i="47" s="1"/>
  <c r="F9" i="1"/>
  <c r="F5" i="3"/>
  <c r="F3" i="3"/>
  <c r="F4" i="3"/>
  <c r="F2" i="3"/>
  <c r="F10" i="1"/>
  <c r="E2" i="3"/>
  <c r="E30" i="24"/>
  <c r="E4" i="24"/>
  <c r="E31" i="24" s="1"/>
  <c r="E40" i="46"/>
  <c r="H5" i="3"/>
  <c r="D6" i="4"/>
  <c r="D2" i="4"/>
  <c r="E3" i="4"/>
  <c r="I10" i="1"/>
  <c r="E10" i="1"/>
  <c r="E4" i="3"/>
  <c r="G3" i="47"/>
  <c r="G30" i="47" s="1"/>
  <c r="G2" i="47"/>
  <c r="G29" i="47" s="1"/>
  <c r="G5" i="3"/>
  <c r="G4" i="3"/>
  <c r="G3" i="3"/>
  <c r="G10" i="1"/>
  <c r="G4" i="24"/>
  <c r="G31" i="24" s="1"/>
  <c r="G2" i="3"/>
  <c r="G9" i="1"/>
  <c r="F91" i="1" l="1"/>
  <c r="F8" i="2"/>
  <c r="D8" i="2"/>
  <c r="G8" i="2"/>
  <c r="E8" i="2"/>
  <c r="F6" i="3"/>
  <c r="AJ81" i="46"/>
  <c r="G104" i="47"/>
  <c r="F31" i="47"/>
  <c r="X29" i="47" s="1"/>
  <c r="F103" i="47"/>
  <c r="H103" i="47"/>
  <c r="H31" i="47"/>
  <c r="Z29" i="47" s="1"/>
  <c r="H6" i="3"/>
  <c r="T30" i="47"/>
  <c r="I104" i="47"/>
  <c r="F104" i="47"/>
  <c r="G6" i="3"/>
  <c r="E6" i="3"/>
  <c r="D6" i="3"/>
  <c r="U81" i="46"/>
  <c r="AK79" i="46"/>
  <c r="AK80" i="46"/>
  <c r="D31" i="47"/>
  <c r="V30" i="47" s="1"/>
  <c r="G31" i="47"/>
  <c r="Y29" i="47" s="1"/>
  <c r="G103" i="47"/>
  <c r="T49" i="2"/>
  <c r="AK78" i="46"/>
  <c r="H104" i="47"/>
  <c r="T50" i="2"/>
  <c r="E31" i="47"/>
  <c r="W30" i="47" s="1"/>
  <c r="E103" i="47"/>
  <c r="E105" i="47" s="1"/>
  <c r="AK62" i="47"/>
  <c r="T39" i="46"/>
  <c r="T40" i="46"/>
  <c r="F297" i="1"/>
  <c r="H297" i="1"/>
  <c r="G297" i="1"/>
  <c r="D91" i="1"/>
  <c r="I29" i="24"/>
  <c r="I98" i="24" s="1"/>
  <c r="T8" i="1"/>
  <c r="I2" i="3"/>
  <c r="I6" i="3" s="1"/>
  <c r="E2" i="4"/>
  <c r="I2" i="47"/>
  <c r="J8" i="1"/>
  <c r="E7" i="4"/>
  <c r="E5" i="4"/>
  <c r="O31" i="24"/>
  <c r="O29" i="24"/>
  <c r="G98" i="24"/>
  <c r="G38" i="46"/>
  <c r="G5" i="46"/>
  <c r="M29" i="24"/>
  <c r="E98" i="24"/>
  <c r="F4" i="47"/>
  <c r="F98" i="24"/>
  <c r="N29" i="24"/>
  <c r="L31" i="24"/>
  <c r="E5" i="46"/>
  <c r="E38" i="46"/>
  <c r="H90" i="1"/>
  <c r="P30" i="24"/>
  <c r="H99" i="24"/>
  <c r="I131" i="46"/>
  <c r="E4" i="47"/>
  <c r="H132" i="46"/>
  <c r="G131" i="46"/>
  <c r="G90" i="1"/>
  <c r="M30" i="24"/>
  <c r="E99" i="24"/>
  <c r="E131" i="46"/>
  <c r="F90" i="1"/>
  <c r="F131" i="46"/>
  <c r="L30" i="24"/>
  <c r="P31" i="24"/>
  <c r="H5" i="46"/>
  <c r="H38" i="46"/>
  <c r="H98" i="24"/>
  <c r="H100" i="24" s="1"/>
  <c r="P98" i="24" s="1"/>
  <c r="P29" i="24"/>
  <c r="E132" i="46"/>
  <c r="G132" i="46"/>
  <c r="O30" i="24"/>
  <c r="G99" i="24"/>
  <c r="M31" i="24"/>
  <c r="E90" i="1"/>
  <c r="F5" i="46"/>
  <c r="F38" i="46"/>
  <c r="N31" i="24"/>
  <c r="H4" i="47"/>
  <c r="D38" i="46"/>
  <c r="D5" i="46"/>
  <c r="L29" i="24"/>
  <c r="I99" i="24"/>
  <c r="Q30" i="24"/>
  <c r="G4" i="47"/>
  <c r="N30" i="24"/>
  <c r="F99" i="24"/>
  <c r="F132" i="46"/>
  <c r="I5" i="46"/>
  <c r="I38" i="46"/>
  <c r="H131" i="46"/>
  <c r="Q31" i="24"/>
  <c r="I132" i="46"/>
  <c r="D4" i="47"/>
  <c r="J89" i="1" l="1"/>
  <c r="J91" i="1" s="1"/>
  <c r="J2" i="2"/>
  <c r="J65" i="2" s="1"/>
  <c r="J226" i="2" s="1"/>
  <c r="J4" i="2"/>
  <c r="J67" i="2" s="1"/>
  <c r="J228" i="2" s="1"/>
  <c r="J5" i="2"/>
  <c r="J68" i="2" s="1"/>
  <c r="J229" i="2" s="1"/>
  <c r="J6" i="2"/>
  <c r="J69" i="2" s="1"/>
  <c r="J230" i="2" s="1"/>
  <c r="J3" i="2"/>
  <c r="J66" i="2" s="1"/>
  <c r="J227" i="2" s="1"/>
  <c r="J7" i="2"/>
  <c r="J90" i="1"/>
  <c r="X30" i="47"/>
  <c r="X31" i="47" s="1"/>
  <c r="G100" i="24"/>
  <c r="O98" i="24" s="1"/>
  <c r="E100" i="24"/>
  <c r="M99" i="24" s="1"/>
  <c r="P99" i="24"/>
  <c r="P100" i="24" s="1"/>
  <c r="F100" i="24"/>
  <c r="N99" i="24" s="1"/>
  <c r="I100" i="24"/>
  <c r="Q98" i="24" s="1"/>
  <c r="Z30" i="47"/>
  <c r="Z31" i="47" s="1"/>
  <c r="V29" i="47"/>
  <c r="V31" i="47" s="1"/>
  <c r="F105" i="47"/>
  <c r="J3" i="46"/>
  <c r="J39" i="46" s="1"/>
  <c r="J2" i="46"/>
  <c r="J38" i="46" s="1"/>
  <c r="J4" i="46"/>
  <c r="J40" i="46" s="1"/>
  <c r="W29" i="47"/>
  <c r="W31" i="47" s="1"/>
  <c r="I4" i="47"/>
  <c r="I29" i="47"/>
  <c r="Y30" i="47"/>
  <c r="Y31" i="47" s="1"/>
  <c r="AK81" i="46"/>
  <c r="H105" i="47"/>
  <c r="G105" i="47"/>
  <c r="T38" i="46"/>
  <c r="Q29" i="24"/>
  <c r="J2" i="3"/>
  <c r="J5" i="3"/>
  <c r="K8" i="1"/>
  <c r="J3" i="3"/>
  <c r="J3" i="47"/>
  <c r="J30" i="47" s="1"/>
  <c r="J10" i="1"/>
  <c r="J2" i="47"/>
  <c r="J4" i="3"/>
  <c r="T89" i="1"/>
  <c r="D32" i="47"/>
  <c r="I41" i="46"/>
  <c r="I130" i="46"/>
  <c r="F41" i="46"/>
  <c r="F130" i="46"/>
  <c r="E130" i="46"/>
  <c r="E41" i="46"/>
  <c r="D41" i="46"/>
  <c r="V38" i="46" s="1"/>
  <c r="H41" i="46"/>
  <c r="Z38" i="46" s="1"/>
  <c r="H130" i="46"/>
  <c r="G41" i="46"/>
  <c r="Y38" i="46" s="1"/>
  <c r="G130" i="46"/>
  <c r="J296" i="1" l="1"/>
  <c r="J297" i="1" s="1"/>
  <c r="K3" i="2"/>
  <c r="K66" i="2" s="1"/>
  <c r="K227" i="2" s="1"/>
  <c r="K6" i="2"/>
  <c r="K69" i="2" s="1"/>
  <c r="K230" i="2" s="1"/>
  <c r="K4" i="2"/>
  <c r="K67" i="2" s="1"/>
  <c r="K228" i="2" s="1"/>
  <c r="K2" i="2"/>
  <c r="K65" i="2" s="1"/>
  <c r="K226" i="2" s="1"/>
  <c r="K5" i="2"/>
  <c r="K68" i="2" s="1"/>
  <c r="K229" i="2" s="1"/>
  <c r="K7" i="2"/>
  <c r="J8" i="2"/>
  <c r="J298" i="1"/>
  <c r="K89" i="1"/>
  <c r="K5" i="3"/>
  <c r="O99" i="24"/>
  <c r="O100" i="24" s="1"/>
  <c r="M98" i="24"/>
  <c r="M100" i="24" s="1"/>
  <c r="N98" i="24"/>
  <c r="N100" i="24" s="1"/>
  <c r="E133" i="46"/>
  <c r="W130" i="46" s="1"/>
  <c r="G133" i="46"/>
  <c r="Y130" i="46" s="1"/>
  <c r="Q99" i="24"/>
  <c r="Q100" i="24" s="1"/>
  <c r="H133" i="46"/>
  <c r="Z130" i="46" s="1"/>
  <c r="K3" i="3"/>
  <c r="L8" i="1"/>
  <c r="F133" i="46"/>
  <c r="X130" i="46" s="1"/>
  <c r="J5" i="46"/>
  <c r="K4" i="3"/>
  <c r="K2" i="3"/>
  <c r="K3" i="47"/>
  <c r="K30" i="47" s="1"/>
  <c r="K104" i="47" s="1"/>
  <c r="K10" i="1"/>
  <c r="K2" i="47"/>
  <c r="K29" i="47" s="1"/>
  <c r="K103" i="47" s="1"/>
  <c r="J4" i="47"/>
  <c r="J29" i="47"/>
  <c r="J104" i="47"/>
  <c r="T29" i="47"/>
  <c r="I31" i="47"/>
  <c r="AA29" i="47" s="1"/>
  <c r="I103" i="47"/>
  <c r="K3" i="46"/>
  <c r="K39" i="46" s="1"/>
  <c r="K131" i="46" s="1"/>
  <c r="K2" i="46"/>
  <c r="K38" i="46" s="1"/>
  <c r="K4" i="46"/>
  <c r="K40" i="46" s="1"/>
  <c r="K132" i="46" s="1"/>
  <c r="J6" i="3"/>
  <c r="J132" i="46"/>
  <c r="AA38" i="46"/>
  <c r="T41" i="46"/>
  <c r="J131" i="46"/>
  <c r="I133" i="46"/>
  <c r="J130" i="46"/>
  <c r="J41" i="46"/>
  <c r="Z103" i="47"/>
  <c r="E32" i="47"/>
  <c r="X103" i="47"/>
  <c r="W40" i="46"/>
  <c r="W39" i="46"/>
  <c r="AA40" i="46"/>
  <c r="AA39" i="46"/>
  <c r="H32" i="47"/>
  <c r="Y103" i="47"/>
  <c r="Z39" i="46"/>
  <c r="Z40" i="46"/>
  <c r="F32" i="47"/>
  <c r="X39" i="46"/>
  <c r="X40" i="46"/>
  <c r="G32" i="47"/>
  <c r="Y40" i="46"/>
  <c r="Y39" i="46"/>
  <c r="W103" i="47"/>
  <c r="V40" i="46"/>
  <c r="V39" i="46"/>
  <c r="W38" i="46"/>
  <c r="X38" i="46"/>
  <c r="L5" i="3" l="1"/>
  <c r="L3" i="2"/>
  <c r="L66" i="2" s="1"/>
  <c r="L227" i="2" s="1"/>
  <c r="L4" i="2"/>
  <c r="L67" i="2" s="1"/>
  <c r="L228" i="2" s="1"/>
  <c r="L5" i="2"/>
  <c r="L68" i="2" s="1"/>
  <c r="L229" i="2" s="1"/>
  <c r="L6" i="2"/>
  <c r="L69" i="2" s="1"/>
  <c r="L230" i="2" s="1"/>
  <c r="L2" i="2"/>
  <c r="L65" i="2" s="1"/>
  <c r="L226" i="2" s="1"/>
  <c r="L7" i="2"/>
  <c r="K8" i="2"/>
  <c r="K296" i="1"/>
  <c r="K297" i="1" s="1"/>
  <c r="K90" i="1"/>
  <c r="L2" i="3"/>
  <c r="L3" i="47"/>
  <c r="L30" i="47" s="1"/>
  <c r="L104" i="47" s="1"/>
  <c r="L3" i="46"/>
  <c r="L39" i="46" s="1"/>
  <c r="L131" i="46" s="1"/>
  <c r="L89" i="1"/>
  <c r="K91" i="1"/>
  <c r="L3" i="3"/>
  <c r="L2" i="46"/>
  <c r="L38" i="46" s="1"/>
  <c r="K6" i="3"/>
  <c r="L2" i="47"/>
  <c r="L29" i="47" s="1"/>
  <c r="M8" i="1"/>
  <c r="L4" i="46"/>
  <c r="L40" i="46" s="1"/>
  <c r="L132" i="46" s="1"/>
  <c r="AA132" i="46"/>
  <c r="AA131" i="46"/>
  <c r="L4" i="3"/>
  <c r="L10" i="1"/>
  <c r="H134" i="46"/>
  <c r="Z132" i="46"/>
  <c r="Z131" i="46"/>
  <c r="G134" i="46"/>
  <c r="Y132" i="46"/>
  <c r="Y131" i="46"/>
  <c r="AA130" i="46"/>
  <c r="F134" i="46"/>
  <c r="X131" i="46"/>
  <c r="X132" i="46"/>
  <c r="E134" i="46"/>
  <c r="W131" i="46"/>
  <c r="W132" i="46"/>
  <c r="K4" i="47"/>
  <c r="K31" i="47"/>
  <c r="AC30" i="47" s="1"/>
  <c r="K5" i="46"/>
  <c r="K105" i="47"/>
  <c r="I105" i="47"/>
  <c r="AA103" i="47" s="1"/>
  <c r="M3" i="46"/>
  <c r="M39" i="46" s="1"/>
  <c r="AA30" i="47"/>
  <c r="AA31" i="47" s="1"/>
  <c r="T31" i="47"/>
  <c r="J31" i="47"/>
  <c r="AB30" i="47" s="1"/>
  <c r="J103" i="47"/>
  <c r="J105" i="47" s="1"/>
  <c r="J133" i="46"/>
  <c r="J134" i="46" s="1"/>
  <c r="AB38" i="46"/>
  <c r="I134" i="46"/>
  <c r="I32" i="47"/>
  <c r="X41" i="46"/>
  <c r="W41" i="46"/>
  <c r="AA41" i="46"/>
  <c r="Z41" i="46"/>
  <c r="Y41" i="46"/>
  <c r="V41" i="46"/>
  <c r="AB39" i="46"/>
  <c r="AB40" i="46"/>
  <c r="E106" i="47"/>
  <c r="W104" i="47"/>
  <c r="W105" i="47" s="1"/>
  <c r="F106" i="47"/>
  <c r="X104" i="47"/>
  <c r="X105" i="47" s="1"/>
  <c r="K41" i="46"/>
  <c r="K130" i="46"/>
  <c r="G106" i="47"/>
  <c r="Y104" i="47"/>
  <c r="Y105" i="47" s="1"/>
  <c r="H106" i="47"/>
  <c r="Z104" i="47"/>
  <c r="Z105" i="47" s="1"/>
  <c r="L31" i="47" l="1"/>
  <c r="AD29" i="47" s="1"/>
  <c r="K298" i="1"/>
  <c r="L8" i="2"/>
  <c r="M89" i="1"/>
  <c r="M91" i="1" s="1"/>
  <c r="M2" i="2"/>
  <c r="M65" i="2" s="1"/>
  <c r="M226" i="2" s="1"/>
  <c r="M3" i="2"/>
  <c r="M66" i="2" s="1"/>
  <c r="M227" i="2" s="1"/>
  <c r="M4" i="2"/>
  <c r="M67" i="2" s="1"/>
  <c r="M228" i="2" s="1"/>
  <c r="M5" i="2"/>
  <c r="M68" i="2" s="1"/>
  <c r="M229" i="2" s="1"/>
  <c r="M6" i="2"/>
  <c r="M69" i="2" s="1"/>
  <c r="M230" i="2" s="1"/>
  <c r="M7" i="2"/>
  <c r="L296" i="1"/>
  <c r="L297" i="1" s="1"/>
  <c r="L90" i="1"/>
  <c r="M2" i="3"/>
  <c r="N8" i="1"/>
  <c r="N4" i="46" s="1"/>
  <c r="N40" i="46" s="1"/>
  <c r="M10" i="1"/>
  <c r="M3" i="47"/>
  <c r="M30" i="47" s="1"/>
  <c r="M104" i="47" s="1"/>
  <c r="M5" i="3"/>
  <c r="M4" i="3"/>
  <c r="M2" i="47"/>
  <c r="M29" i="47" s="1"/>
  <c r="M103" i="47" s="1"/>
  <c r="M3" i="3"/>
  <c r="M2" i="46"/>
  <c r="M4" i="46"/>
  <c r="M40" i="46" s="1"/>
  <c r="M132" i="46" s="1"/>
  <c r="L91" i="1"/>
  <c r="L298" i="1"/>
  <c r="L6" i="3"/>
  <c r="L4" i="47"/>
  <c r="L103" i="47"/>
  <c r="L105" i="47" s="1"/>
  <c r="L5" i="46"/>
  <c r="X133" i="46"/>
  <c r="J32" i="47"/>
  <c r="W133" i="46"/>
  <c r="Y133" i="46"/>
  <c r="AB130" i="46"/>
  <c r="Z133" i="46"/>
  <c r="AB131" i="46"/>
  <c r="AB132" i="46"/>
  <c r="AA133" i="46"/>
  <c r="K133" i="46"/>
  <c r="AC130" i="46" s="1"/>
  <c r="AA104" i="47"/>
  <c r="AA105" i="47" s="1"/>
  <c r="AD30" i="47"/>
  <c r="AD31" i="47" s="1"/>
  <c r="AB29" i="47"/>
  <c r="AB31" i="47" s="1"/>
  <c r="AC29" i="47"/>
  <c r="AC31" i="47" s="1"/>
  <c r="I106" i="47"/>
  <c r="AB41" i="46"/>
  <c r="N10" i="1"/>
  <c r="N2" i="47"/>
  <c r="N29" i="47" s="1"/>
  <c r="AC39" i="46"/>
  <c r="AC40" i="46"/>
  <c r="AC38" i="46"/>
  <c r="L130" i="46"/>
  <c r="L41" i="46"/>
  <c r="AD38" i="46" s="1"/>
  <c r="AC103" i="47"/>
  <c r="J106" i="47"/>
  <c r="AB104" i="47"/>
  <c r="M38" i="46"/>
  <c r="M131" i="46"/>
  <c r="AB103" i="47"/>
  <c r="M8" i="2" l="1"/>
  <c r="M90" i="1"/>
  <c r="M296" i="1"/>
  <c r="N3" i="3"/>
  <c r="N89" i="1"/>
  <c r="N90" i="1" s="1"/>
  <c r="N2" i="2"/>
  <c r="N65" i="2" s="1"/>
  <c r="N226" i="2" s="1"/>
  <c r="N3" i="2"/>
  <c r="N66" i="2" s="1"/>
  <c r="N227" i="2" s="1"/>
  <c r="N4" i="2"/>
  <c r="N67" i="2" s="1"/>
  <c r="N228" i="2" s="1"/>
  <c r="N5" i="2"/>
  <c r="N68" i="2" s="1"/>
  <c r="N229" i="2" s="1"/>
  <c r="N6" i="2"/>
  <c r="N69" i="2" s="1"/>
  <c r="N230" i="2" s="1"/>
  <c r="N7" i="2"/>
  <c r="M4" i="47"/>
  <c r="N91" i="1"/>
  <c r="M5" i="46"/>
  <c r="O8" i="1"/>
  <c r="O4" i="46" s="1"/>
  <c r="O40" i="46" s="1"/>
  <c r="N5" i="3"/>
  <c r="N4" i="3"/>
  <c r="N2" i="46"/>
  <c r="N38" i="46" s="1"/>
  <c r="N3" i="47"/>
  <c r="N30" i="47" s="1"/>
  <c r="N104" i="47" s="1"/>
  <c r="N2" i="3"/>
  <c r="N3" i="46"/>
  <c r="N39" i="46" s="1"/>
  <c r="N131" i="46" s="1"/>
  <c r="M31" i="47"/>
  <c r="AE29" i="47" s="1"/>
  <c r="M6" i="3"/>
  <c r="AB133" i="46"/>
  <c r="K134" i="46"/>
  <c r="AC132" i="46"/>
  <c r="AC131" i="46"/>
  <c r="L133" i="46"/>
  <c r="AD130" i="46" s="1"/>
  <c r="N103" i="47"/>
  <c r="M105" i="47"/>
  <c r="O3" i="46"/>
  <c r="O39" i="46" s="1"/>
  <c r="AC41" i="46"/>
  <c r="AD103" i="47"/>
  <c r="AB105" i="47"/>
  <c r="M41" i="46"/>
  <c r="M130" i="46"/>
  <c r="K106" i="47"/>
  <c r="AC104" i="47"/>
  <c r="AC105" i="47" s="1"/>
  <c r="N132" i="46"/>
  <c r="N5" i="46"/>
  <c r="AD39" i="46"/>
  <c r="AD40" i="46"/>
  <c r="O2" i="3"/>
  <c r="O3" i="3"/>
  <c r="N296" i="1" l="1"/>
  <c r="M297" i="1"/>
  <c r="M298" i="1"/>
  <c r="O4" i="3"/>
  <c r="O6" i="3" s="1"/>
  <c r="O10" i="1"/>
  <c r="N8" i="2"/>
  <c r="P8" i="1"/>
  <c r="P3" i="3" s="1"/>
  <c r="O89" i="1"/>
  <c r="O296" i="1" s="1"/>
  <c r="O298" i="1" s="1"/>
  <c r="O5" i="2"/>
  <c r="O68" i="2" s="1"/>
  <c r="O229" i="2" s="1"/>
  <c r="O3" i="2"/>
  <c r="O66" i="2" s="1"/>
  <c r="O227" i="2" s="1"/>
  <c r="O6" i="2"/>
  <c r="O69" i="2" s="1"/>
  <c r="O230" i="2" s="1"/>
  <c r="O2" i="2"/>
  <c r="O65" i="2" s="1"/>
  <c r="O226" i="2" s="1"/>
  <c r="O4" i="2"/>
  <c r="O67" i="2" s="1"/>
  <c r="O228" i="2" s="1"/>
  <c r="O7" i="2"/>
  <c r="O2" i="47"/>
  <c r="O29" i="47" s="1"/>
  <c r="N4" i="47"/>
  <c r="O3" i="47"/>
  <c r="O30" i="47" s="1"/>
  <c r="O104" i="47" s="1"/>
  <c r="O5" i="3"/>
  <c r="O2" i="46"/>
  <c r="O5" i="46" s="1"/>
  <c r="N6" i="3"/>
  <c r="N297" i="1"/>
  <c r="N31" i="47"/>
  <c r="AF29" i="47" s="1"/>
  <c r="AE30" i="47"/>
  <c r="AE31" i="47" s="1"/>
  <c r="AC133" i="46"/>
  <c r="M133" i="46"/>
  <c r="AE130" i="46" s="1"/>
  <c r="L134" i="46"/>
  <c r="AD131" i="46"/>
  <c r="AD132" i="46"/>
  <c r="N105" i="47"/>
  <c r="AD41" i="46"/>
  <c r="P10" i="1"/>
  <c r="O132" i="46"/>
  <c r="N130" i="46"/>
  <c r="N41" i="46"/>
  <c r="AF38" i="46" s="1"/>
  <c r="AE103" i="47"/>
  <c r="AE40" i="46"/>
  <c r="AE39" i="46"/>
  <c r="O131" i="46"/>
  <c r="AE38" i="46"/>
  <c r="L106" i="47"/>
  <c r="AD104" i="47"/>
  <c r="AD105" i="47" s="1"/>
  <c r="O91" i="1" l="1"/>
  <c r="O297" i="1"/>
  <c r="P4" i="46"/>
  <c r="P40" i="46" s="1"/>
  <c r="N298" i="1"/>
  <c r="O31" i="47"/>
  <c r="AG29" i="47" s="1"/>
  <c r="O103" i="47"/>
  <c r="P89" i="1"/>
  <c r="P3" i="2"/>
  <c r="P66" i="2" s="1"/>
  <c r="P227" i="2" s="1"/>
  <c r="P4" i="2"/>
  <c r="P67" i="2" s="1"/>
  <c r="P228" i="2" s="1"/>
  <c r="P5" i="2"/>
  <c r="P68" i="2" s="1"/>
  <c r="P229" i="2" s="1"/>
  <c r="P6" i="2"/>
  <c r="P69" i="2" s="1"/>
  <c r="P230" i="2" s="1"/>
  <c r="P2" i="2"/>
  <c r="P65" i="2" s="1"/>
  <c r="P226" i="2" s="1"/>
  <c r="P7" i="2"/>
  <c r="O38" i="46"/>
  <c r="O130" i="46" s="1"/>
  <c r="P2" i="47"/>
  <c r="P29" i="47" s="1"/>
  <c r="P4" i="3"/>
  <c r="P3" i="46"/>
  <c r="P39" i="46" s="1"/>
  <c r="O8" i="2"/>
  <c r="O4" i="47"/>
  <c r="Q8" i="1"/>
  <c r="Q3" i="46" s="1"/>
  <c r="Q39" i="46" s="1"/>
  <c r="P2" i="3"/>
  <c r="P2" i="46"/>
  <c r="P5" i="3"/>
  <c r="P3" i="47"/>
  <c r="P30" i="47" s="1"/>
  <c r="AF30" i="47"/>
  <c r="AF31" i="47" s="1"/>
  <c r="AD133" i="46"/>
  <c r="M134" i="46"/>
  <c r="AE131" i="46"/>
  <c r="AE132" i="46"/>
  <c r="N133" i="46"/>
  <c r="AF130" i="46" s="1"/>
  <c r="AG30" i="47"/>
  <c r="AG31" i="47" s="1"/>
  <c r="P103" i="47"/>
  <c r="P104" i="47"/>
  <c r="O105" i="47"/>
  <c r="P132" i="46"/>
  <c r="P38" i="46"/>
  <c r="AF103" i="47"/>
  <c r="AE41" i="46"/>
  <c r="M106" i="47"/>
  <c r="AE104" i="47"/>
  <c r="AE105" i="47" s="1"/>
  <c r="P131" i="46"/>
  <c r="AF39" i="46"/>
  <c r="AF40" i="46"/>
  <c r="Q2" i="3"/>
  <c r="Q10" i="1"/>
  <c r="Q4" i="3" l="1"/>
  <c r="Q4" i="46"/>
  <c r="Q40" i="46" s="1"/>
  <c r="P31" i="47"/>
  <c r="AH29" i="47" s="1"/>
  <c r="R8" i="1"/>
  <c r="R4" i="2" s="1"/>
  <c r="R67" i="2" s="1"/>
  <c r="R228" i="2" s="1"/>
  <c r="Q2" i="47"/>
  <c r="Q29" i="47" s="1"/>
  <c r="Q2" i="46"/>
  <c r="Q3" i="47"/>
  <c r="Q30" i="47" s="1"/>
  <c r="Q3" i="3"/>
  <c r="Q6" i="3" s="1"/>
  <c r="Q5" i="3"/>
  <c r="P6" i="3"/>
  <c r="P4" i="47"/>
  <c r="P5" i="46"/>
  <c r="P8" i="2"/>
  <c r="R3" i="2"/>
  <c r="R66" i="2" s="1"/>
  <c r="R227" i="2" s="1"/>
  <c r="R7" i="2"/>
  <c r="O41" i="46"/>
  <c r="AG38" i="46" s="1"/>
  <c r="Q89" i="1"/>
  <c r="Q2" i="2"/>
  <c r="Q65" i="2" s="1"/>
  <c r="Q226" i="2" s="1"/>
  <c r="Q3" i="2"/>
  <c r="Q66" i="2" s="1"/>
  <c r="Q227" i="2" s="1"/>
  <c r="Q4" i="2"/>
  <c r="Q67" i="2" s="1"/>
  <c r="Q228" i="2" s="1"/>
  <c r="Q5" i="2"/>
  <c r="Q68" i="2" s="1"/>
  <c r="Q229" i="2" s="1"/>
  <c r="Q6" i="2"/>
  <c r="Q69" i="2" s="1"/>
  <c r="Q230" i="2" s="1"/>
  <c r="Q7" i="2"/>
  <c r="P296" i="1"/>
  <c r="P91" i="1"/>
  <c r="AE133" i="46"/>
  <c r="O133" i="46"/>
  <c r="AG130" i="46" s="1"/>
  <c r="N134" i="46"/>
  <c r="AF132" i="46"/>
  <c r="AF131" i="46"/>
  <c r="AH30" i="47"/>
  <c r="AH31" i="47" s="1"/>
  <c r="Q31" i="47"/>
  <c r="AI29" i="47" s="1"/>
  <c r="Q103" i="47"/>
  <c r="R4" i="46"/>
  <c r="R40" i="46" s="1"/>
  <c r="Q104" i="47"/>
  <c r="P105" i="47"/>
  <c r="AF41" i="46"/>
  <c r="Q4" i="47"/>
  <c r="R5" i="3"/>
  <c r="R2" i="47"/>
  <c r="R29" i="47" s="1"/>
  <c r="Q38" i="46"/>
  <c r="Q5" i="46"/>
  <c r="AG39" i="46"/>
  <c r="AG40" i="46"/>
  <c r="Q132" i="46"/>
  <c r="Q131" i="46"/>
  <c r="N106" i="47"/>
  <c r="AF104" i="47"/>
  <c r="AF105" i="47" s="1"/>
  <c r="P130" i="46"/>
  <c r="P41" i="46"/>
  <c r="AH38" i="46" s="1"/>
  <c r="AG103" i="47"/>
  <c r="S8" i="1" l="1"/>
  <c r="R10" i="1"/>
  <c r="R2" i="46"/>
  <c r="R5" i="46" s="1"/>
  <c r="R6" i="2"/>
  <c r="R69" i="2" s="1"/>
  <c r="R230" i="2" s="1"/>
  <c r="R2" i="2"/>
  <c r="R65" i="2" s="1"/>
  <c r="R226" i="2" s="1"/>
  <c r="R4" i="3"/>
  <c r="R3" i="47"/>
  <c r="R30" i="47" s="1"/>
  <c r="R31" i="47" s="1"/>
  <c r="AJ29" i="47" s="1"/>
  <c r="R3" i="46"/>
  <c r="R39" i="46" s="1"/>
  <c r="R5" i="2"/>
  <c r="R68" i="2" s="1"/>
  <c r="R229" i="2" s="1"/>
  <c r="R89" i="1"/>
  <c r="R3" i="3"/>
  <c r="R2" i="3"/>
  <c r="Q8" i="2"/>
  <c r="S89" i="1"/>
  <c r="S296" i="1" s="1"/>
  <c r="S4" i="2"/>
  <c r="S67" i="2" s="1"/>
  <c r="S228" i="2" s="1"/>
  <c r="S5" i="2"/>
  <c r="S68" i="2" s="1"/>
  <c r="S229" i="2" s="1"/>
  <c r="S2" i="2"/>
  <c r="S65" i="2" s="1"/>
  <c r="S226" i="2" s="1"/>
  <c r="S3" i="2"/>
  <c r="S66" i="2" s="1"/>
  <c r="S227" i="2" s="1"/>
  <c r="S6" i="2"/>
  <c r="S69" i="2" s="1"/>
  <c r="S230" i="2" s="1"/>
  <c r="S7" i="2"/>
  <c r="Q296" i="1"/>
  <c r="Q91" i="1"/>
  <c r="P297" i="1"/>
  <c r="P298" i="1"/>
  <c r="S91" i="1"/>
  <c r="S298" i="1"/>
  <c r="AF133" i="46"/>
  <c r="P133" i="46"/>
  <c r="AH130" i="46" s="1"/>
  <c r="O134" i="46"/>
  <c r="AG132" i="46"/>
  <c r="AG131" i="46"/>
  <c r="R103" i="47"/>
  <c r="S3" i="46"/>
  <c r="S39" i="46" s="1"/>
  <c r="U39" i="46" s="1"/>
  <c r="S2" i="46"/>
  <c r="S4" i="46"/>
  <c r="S40" i="46" s="1"/>
  <c r="U40" i="46" s="1"/>
  <c r="Q105" i="47"/>
  <c r="R6" i="3"/>
  <c r="AI30" i="47"/>
  <c r="AI31" i="47" s="1"/>
  <c r="U8" i="1"/>
  <c r="AG41" i="46"/>
  <c r="AH103" i="47"/>
  <c r="O106" i="47"/>
  <c r="AG104" i="47"/>
  <c r="AG105" i="47" s="1"/>
  <c r="S2" i="3"/>
  <c r="S2" i="47"/>
  <c r="S29" i="47" s="1"/>
  <c r="S10" i="1"/>
  <c r="S4" i="3"/>
  <c r="S3" i="3"/>
  <c r="U49" i="2"/>
  <c r="S5" i="3"/>
  <c r="S3" i="47"/>
  <c r="S30" i="47" s="1"/>
  <c r="U50" i="2"/>
  <c r="AH40" i="46"/>
  <c r="AH39" i="46"/>
  <c r="R132" i="46"/>
  <c r="R131" i="46"/>
  <c r="Q130" i="46"/>
  <c r="Q41" i="46"/>
  <c r="R4" i="47" l="1"/>
  <c r="R104" i="47"/>
  <c r="R296" i="1"/>
  <c r="R298" i="1" s="1"/>
  <c r="R91" i="1"/>
  <c r="R38" i="46"/>
  <c r="R8" i="2"/>
  <c r="S8" i="2"/>
  <c r="Q297" i="1"/>
  <c r="Q298" i="1"/>
  <c r="AG133" i="46"/>
  <c r="P134" i="46"/>
  <c r="AH132" i="46"/>
  <c r="AH131" i="46"/>
  <c r="Q133" i="46"/>
  <c r="AI130" i="46" s="1"/>
  <c r="U30" i="47"/>
  <c r="S104" i="47"/>
  <c r="U104" i="47" s="1"/>
  <c r="U29" i="47"/>
  <c r="S31" i="47"/>
  <c r="AK29" i="47" s="1"/>
  <c r="S103" i="47"/>
  <c r="AJ30" i="47"/>
  <c r="AJ31" i="47" s="1"/>
  <c r="S6" i="3"/>
  <c r="R105" i="47"/>
  <c r="U296" i="1"/>
  <c r="AH41" i="46"/>
  <c r="AI103" i="47"/>
  <c r="S132" i="46"/>
  <c r="AI40" i="46"/>
  <c r="AI39" i="46"/>
  <c r="AI38" i="46"/>
  <c r="S38" i="46"/>
  <c r="U38" i="46" s="1"/>
  <c r="S5" i="46"/>
  <c r="P106" i="47"/>
  <c r="AH104" i="47"/>
  <c r="AH105" i="47" s="1"/>
  <c r="S131" i="46"/>
  <c r="S4" i="47"/>
  <c r="R130" i="46"/>
  <c r="R41" i="46"/>
  <c r="R297" i="1" l="1"/>
  <c r="S297" i="1"/>
  <c r="AH133" i="46"/>
  <c r="R133" i="46"/>
  <c r="AJ130" i="46" s="1"/>
  <c r="Q134" i="46"/>
  <c r="AI131" i="46"/>
  <c r="AI132" i="46"/>
  <c r="U131" i="46"/>
  <c r="U132" i="46"/>
  <c r="AK30" i="47"/>
  <c r="AK31" i="47" s="1"/>
  <c r="U31" i="47"/>
  <c r="U103" i="47"/>
  <c r="S105" i="47"/>
  <c r="AI41" i="46"/>
  <c r="S130" i="46"/>
  <c r="S41" i="46"/>
  <c r="AJ40" i="46"/>
  <c r="AJ39" i="46"/>
  <c r="AJ103" i="47"/>
  <c r="Q106" i="47"/>
  <c r="AI104" i="47"/>
  <c r="AI105" i="47" s="1"/>
  <c r="AJ38" i="46"/>
  <c r="AI133" i="46" l="1"/>
  <c r="R134" i="46"/>
  <c r="AJ131" i="46"/>
  <c r="AJ132" i="46"/>
  <c r="AK38" i="46"/>
  <c r="U41" i="46"/>
  <c r="S133" i="46"/>
  <c r="U130" i="46"/>
  <c r="AJ41" i="46"/>
  <c r="R106" i="47"/>
  <c r="AJ104" i="47"/>
  <c r="AJ105" i="47" s="1"/>
  <c r="AK39" i="46"/>
  <c r="AK40" i="46"/>
  <c r="AJ133" i="46" l="1"/>
  <c r="AK132" i="46"/>
  <c r="AK131" i="46"/>
  <c r="AK130" i="46"/>
  <c r="U133" i="46"/>
  <c r="S134" i="46"/>
  <c r="AK103" i="47"/>
  <c r="AK41" i="46"/>
  <c r="S106" i="47"/>
  <c r="AK104" i="47"/>
  <c r="AK133" i="46" l="1"/>
  <c r="AK105" i="47"/>
  <c r="P32" i="47"/>
  <c r="R32" i="47"/>
  <c r="Q32" i="47"/>
  <c r="N32" i="47"/>
  <c r="M32" i="47"/>
  <c r="U89" i="1"/>
  <c r="S32" i="47"/>
  <c r="L32" i="47"/>
  <c r="K32" i="47"/>
  <c r="O32" i="47"/>
  <c r="D294" i="1"/>
  <c r="D168" i="1"/>
  <c r="D170" i="1" s="1"/>
  <c r="D128" i="2" l="1"/>
  <c r="D129" i="2"/>
  <c r="D130" i="2"/>
  <c r="D137" i="2" s="1"/>
  <c r="D228" i="2" s="1"/>
  <c r="D131" i="2"/>
  <c r="D138" i="2" s="1"/>
  <c r="D132" i="2"/>
  <c r="D139" i="2" s="1"/>
  <c r="D133" i="2"/>
  <c r="D140" i="2" s="1"/>
  <c r="D58" i="47"/>
  <c r="D61" i="47" s="1"/>
  <c r="D179" i="1"/>
  <c r="D75" i="46"/>
  <c r="D79" i="46" s="1"/>
  <c r="E171" i="1"/>
  <c r="T170" i="1"/>
  <c r="D74" i="46"/>
  <c r="D57" i="24"/>
  <c r="D60" i="24" s="1"/>
  <c r="D56" i="24"/>
  <c r="D59" i="24" s="1"/>
  <c r="D57" i="47"/>
  <c r="D58" i="24"/>
  <c r="D61" i="24" s="1"/>
  <c r="L61" i="24" s="1"/>
  <c r="D172" i="1"/>
  <c r="D76" i="46"/>
  <c r="D80" i="46" s="1"/>
  <c r="D229" i="2" l="1"/>
  <c r="T129" i="2"/>
  <c r="D136" i="2"/>
  <c r="D230" i="2"/>
  <c r="D134" i="2"/>
  <c r="D141" i="2" s="1"/>
  <c r="V138" i="2" s="1"/>
  <c r="T128" i="2"/>
  <c r="D135" i="2"/>
  <c r="D132" i="46"/>
  <c r="T80" i="46"/>
  <c r="D98" i="24"/>
  <c r="L59" i="24"/>
  <c r="T61" i="47"/>
  <c r="D104" i="47"/>
  <c r="D99" i="24"/>
  <c r="L60" i="24"/>
  <c r="T79" i="46"/>
  <c r="D131" i="46"/>
  <c r="D59" i="47"/>
  <c r="D60" i="47"/>
  <c r="D77" i="46"/>
  <c r="D78" i="46"/>
  <c r="T179" i="1"/>
  <c r="D296" i="1"/>
  <c r="D181" i="1"/>
  <c r="E180" i="1"/>
  <c r="V140" i="2" l="1"/>
  <c r="V136" i="2"/>
  <c r="D227" i="2"/>
  <c r="V137" i="2"/>
  <c r="V141" i="2"/>
  <c r="V135" i="2"/>
  <c r="D226" i="2"/>
  <c r="V139" i="2"/>
  <c r="D100" i="24"/>
  <c r="L98" i="24" s="1"/>
  <c r="J98" i="24"/>
  <c r="T104" i="47"/>
  <c r="E297" i="1"/>
  <c r="D298" i="1"/>
  <c r="T296" i="1"/>
  <c r="D81" i="46"/>
  <c r="V78" i="46" s="1"/>
  <c r="T78" i="46"/>
  <c r="D130" i="46"/>
  <c r="D103" i="47"/>
  <c r="D62" i="47"/>
  <c r="V60" i="47" s="1"/>
  <c r="T60" i="47"/>
  <c r="T131" i="46"/>
  <c r="J99" i="24"/>
  <c r="T132" i="46"/>
  <c r="D63" i="47" l="1"/>
  <c r="V61" i="47"/>
  <c r="V62" i="47" s="1"/>
  <c r="D133" i="46"/>
  <c r="T130" i="46"/>
  <c r="D105" i="47"/>
  <c r="T103" i="47"/>
  <c r="L99" i="24"/>
  <c r="L100" i="24" s="1"/>
  <c r="T81" i="46"/>
  <c r="V80" i="46"/>
  <c r="V79" i="46"/>
  <c r="V81" i="46" l="1"/>
  <c r="D106" i="47"/>
  <c r="V104" i="47"/>
  <c r="T133" i="46"/>
  <c r="D134" i="46"/>
  <c r="V131" i="46"/>
  <c r="V132" i="46"/>
  <c r="V103" i="47"/>
  <c r="V130" i="46"/>
  <c r="V133" i="46" l="1"/>
  <c r="V105" i="47"/>
  <c r="V21" i="2"/>
  <c r="D21" i="2" s="1"/>
  <c r="D70" i="2" s="1"/>
  <c r="D22" i="2" l="1"/>
  <c r="D71" i="2" s="1"/>
  <c r="Z21" i="2"/>
  <c r="H21" i="2" s="1"/>
  <c r="H70" i="2" s="1"/>
  <c r="W21" i="2"/>
  <c r="E21" i="2" s="1"/>
  <c r="E70" i="2" s="1"/>
  <c r="Y21" i="2"/>
  <c r="G21" i="2" s="1"/>
  <c r="G70" i="2" s="1"/>
  <c r="X21" i="2"/>
  <c r="F21" i="2" s="1"/>
  <c r="F70" i="2" s="1"/>
  <c r="AB21" i="2"/>
  <c r="J21" i="2" s="1"/>
  <c r="J70" i="2" s="1"/>
  <c r="AC21" i="2"/>
  <c r="K21" i="2" s="1"/>
  <c r="K70" i="2" s="1"/>
  <c r="AD21" i="2"/>
  <c r="L21" i="2" s="1"/>
  <c r="L70" i="2" s="1"/>
  <c r="AE21" i="2"/>
  <c r="M21" i="2" s="1"/>
  <c r="M70" i="2" s="1"/>
  <c r="AF21" i="2"/>
  <c r="N21" i="2" s="1"/>
  <c r="N70" i="2" s="1"/>
  <c r="AG21" i="2"/>
  <c r="O21" i="2" s="1"/>
  <c r="O70" i="2" s="1"/>
  <c r="AH21" i="2"/>
  <c r="P21" i="2" s="1"/>
  <c r="P70" i="2" s="1"/>
  <c r="AI21" i="2"/>
  <c r="Q21" i="2" s="1"/>
  <c r="Q70" i="2" s="1"/>
  <c r="AJ21" i="2"/>
  <c r="R21" i="2" s="1"/>
  <c r="R70" i="2" s="1"/>
  <c r="AK21" i="2"/>
  <c r="S21" i="2" s="1"/>
  <c r="S70" i="2" s="1"/>
  <c r="AA21" i="2"/>
  <c r="I21" i="2" s="1"/>
  <c r="I70" i="2" s="1"/>
  <c r="S22" i="2" l="1"/>
  <c r="S71" i="2" s="1"/>
  <c r="E22" i="2"/>
  <c r="E71" i="2" s="1"/>
  <c r="R231" i="2"/>
  <c r="R22" i="2"/>
  <c r="R71" i="2" s="1"/>
  <c r="N22" i="2"/>
  <c r="N71" i="2" s="1"/>
  <c r="J22" i="2"/>
  <c r="J71" i="2" s="1"/>
  <c r="H22" i="2"/>
  <c r="H71" i="2" s="1"/>
  <c r="K22" i="2"/>
  <c r="K71" i="2" s="1"/>
  <c r="Q22" i="2"/>
  <c r="Q71" i="2" s="1"/>
  <c r="M22" i="2"/>
  <c r="M71" i="2" s="1"/>
  <c r="F22" i="2"/>
  <c r="F71" i="2" s="1"/>
  <c r="V71" i="2"/>
  <c r="V66" i="2"/>
  <c r="V68" i="2"/>
  <c r="V65" i="2"/>
  <c r="V69" i="2"/>
  <c r="V67" i="2"/>
  <c r="D232" i="2"/>
  <c r="O22" i="2"/>
  <c r="O71" i="2" s="1"/>
  <c r="I22" i="2"/>
  <c r="I71" i="2" s="1"/>
  <c r="P22" i="2"/>
  <c r="P71" i="2" s="1"/>
  <c r="L22" i="2"/>
  <c r="L71" i="2" s="1"/>
  <c r="G22" i="2"/>
  <c r="G71" i="2" s="1"/>
  <c r="V70" i="2"/>
  <c r="D231" i="2"/>
  <c r="T59" i="2"/>
  <c r="U59" i="2"/>
  <c r="T58" i="2"/>
  <c r="U58" i="2"/>
  <c r="V231" i="2" l="1"/>
  <c r="Y70" i="2"/>
  <c r="G231" i="2"/>
  <c r="AF69" i="2"/>
  <c r="AF71" i="2"/>
  <c r="AF68" i="2"/>
  <c r="N232" i="2"/>
  <c r="AF65" i="2"/>
  <c r="AF67" i="2"/>
  <c r="AF66" i="2"/>
  <c r="AD67" i="2"/>
  <c r="AD66" i="2"/>
  <c r="AD68" i="2"/>
  <c r="AD71" i="2"/>
  <c r="AD65" i="2"/>
  <c r="L232" i="2"/>
  <c r="AD69" i="2"/>
  <c r="AA71" i="2"/>
  <c r="AA66" i="2"/>
  <c r="I232" i="2"/>
  <c r="AA65" i="2"/>
  <c r="AA67" i="2"/>
  <c r="AA68" i="2"/>
  <c r="AA69" i="2"/>
  <c r="V232" i="2"/>
  <c r="V226" i="2"/>
  <c r="V228" i="2"/>
  <c r="V230" i="2"/>
  <c r="V229" i="2"/>
  <c r="V227" i="2"/>
  <c r="X70" i="2"/>
  <c r="F231" i="2"/>
  <c r="Q231" i="2"/>
  <c r="AI70" i="2"/>
  <c r="Z70" i="2"/>
  <c r="H231" i="2"/>
  <c r="N231" i="2"/>
  <c r="AF70" i="2"/>
  <c r="W71" i="2"/>
  <c r="W68" i="2"/>
  <c r="W65" i="2"/>
  <c r="W67" i="2"/>
  <c r="W69" i="2"/>
  <c r="W66" i="2"/>
  <c r="E232" i="2"/>
  <c r="P231" i="2"/>
  <c r="AH70" i="2"/>
  <c r="X71" i="2"/>
  <c r="X67" i="2"/>
  <c r="X69" i="2"/>
  <c r="X66" i="2"/>
  <c r="X68" i="2"/>
  <c r="X65" i="2"/>
  <c r="F232" i="2"/>
  <c r="Z71" i="2"/>
  <c r="Z68" i="2"/>
  <c r="Z65" i="2"/>
  <c r="Z69" i="2"/>
  <c r="Z67" i="2"/>
  <c r="Z66" i="2"/>
  <c r="H232" i="2"/>
  <c r="W70" i="2"/>
  <c r="E231" i="2"/>
  <c r="L231" i="2"/>
  <c r="AD231" i="2" s="1"/>
  <c r="AD70" i="2"/>
  <c r="I231" i="2"/>
  <c r="AA70" i="2"/>
  <c r="AE67" i="2"/>
  <c r="AE66" i="2"/>
  <c r="AE68" i="2"/>
  <c r="M232" i="2"/>
  <c r="AE69" i="2"/>
  <c r="AE71" i="2"/>
  <c r="AE65" i="2"/>
  <c r="AC71" i="2"/>
  <c r="AC69" i="2"/>
  <c r="AC66" i="2"/>
  <c r="K232" i="2"/>
  <c r="AC67" i="2"/>
  <c r="AC68" i="2"/>
  <c r="AC65" i="2"/>
  <c r="AB66" i="2"/>
  <c r="AB68" i="2"/>
  <c r="AB65" i="2"/>
  <c r="AB71" i="2"/>
  <c r="AB67" i="2"/>
  <c r="AB69" i="2"/>
  <c r="J232" i="2"/>
  <c r="AJ70" i="2"/>
  <c r="AJ69" i="2"/>
  <c r="AJ66" i="2"/>
  <c r="AJ67" i="2"/>
  <c r="AJ71" i="2"/>
  <c r="AJ68" i="2"/>
  <c r="AJ65" i="2"/>
  <c r="R232" i="2"/>
  <c r="AK67" i="2"/>
  <c r="AK66" i="2"/>
  <c r="AK65" i="2"/>
  <c r="S232" i="2"/>
  <c r="AK71" i="2"/>
  <c r="AK69" i="2"/>
  <c r="AK68" i="2"/>
  <c r="O231" i="2"/>
  <c r="AG70" i="2"/>
  <c r="AI68" i="2"/>
  <c r="AI66" i="2"/>
  <c r="AI67" i="2"/>
  <c r="AI69" i="2"/>
  <c r="Q232" i="2"/>
  <c r="AI71" i="2"/>
  <c r="AI65" i="2"/>
  <c r="Y71" i="2"/>
  <c r="Y69" i="2"/>
  <c r="Y66" i="2"/>
  <c r="Y68" i="2"/>
  <c r="Y67" i="2"/>
  <c r="Y65" i="2"/>
  <c r="G232" i="2"/>
  <c r="P232" i="2"/>
  <c r="AH65" i="2"/>
  <c r="AH69" i="2"/>
  <c r="AH66" i="2"/>
  <c r="AH71" i="2"/>
  <c r="AH67" i="2"/>
  <c r="AH68" i="2"/>
  <c r="AG71" i="2"/>
  <c r="AG67" i="2"/>
  <c r="O232" i="2"/>
  <c r="AG66" i="2"/>
  <c r="AG69" i="2"/>
  <c r="AG65" i="2"/>
  <c r="AG68" i="2"/>
  <c r="M231" i="2"/>
  <c r="AE70" i="2"/>
  <c r="K231" i="2"/>
  <c r="AC231" i="2" s="1"/>
  <c r="AC70" i="2"/>
  <c r="J231" i="2"/>
  <c r="AB70" i="2"/>
  <c r="AJ231" i="2"/>
  <c r="S231" i="2"/>
  <c r="AK70" i="2"/>
  <c r="T179" i="2"/>
  <c r="U154" i="2"/>
  <c r="U156" i="2"/>
  <c r="U179" i="2"/>
  <c r="U180" i="2"/>
  <c r="U155" i="2"/>
  <c r="U153" i="2"/>
  <c r="T156" i="2"/>
  <c r="T181" i="2"/>
  <c r="T180" i="2"/>
  <c r="T154" i="2"/>
  <c r="T155" i="2"/>
  <c r="U181" i="2"/>
  <c r="AE231" i="2" l="1"/>
  <c r="AF231" i="2"/>
  <c r="AK231" i="2"/>
  <c r="AB231" i="2"/>
  <c r="AA231" i="2"/>
  <c r="AI231" i="2"/>
  <c r="AG232" i="2"/>
  <c r="AG229" i="2"/>
  <c r="AG227" i="2"/>
  <c r="AG230" i="2"/>
  <c r="AG228" i="2"/>
  <c r="AG226" i="2"/>
  <c r="Z232" i="2"/>
  <c r="Z226" i="2"/>
  <c r="Z230" i="2"/>
  <c r="Z229" i="2"/>
  <c r="Z228" i="2"/>
  <c r="Z227" i="2"/>
  <c r="AH232" i="2"/>
  <c r="AH229" i="2"/>
  <c r="AH230" i="2"/>
  <c r="AH227" i="2"/>
  <c r="AH228" i="2"/>
  <c r="AH226" i="2"/>
  <c r="AG231" i="2"/>
  <c r="AK232" i="2"/>
  <c r="AK230" i="2"/>
  <c r="AK229" i="2"/>
  <c r="AK227" i="2"/>
  <c r="AK228" i="2"/>
  <c r="AK226" i="2"/>
  <c r="AJ232" i="2"/>
  <c r="AJ229" i="2"/>
  <c r="AJ227" i="2"/>
  <c r="AJ230" i="2"/>
  <c r="AJ228" i="2"/>
  <c r="AJ226" i="2"/>
  <c r="AB232" i="2"/>
  <c r="AB229" i="2"/>
  <c r="AB228" i="2"/>
  <c r="AB230" i="2"/>
  <c r="AB227" i="2"/>
  <c r="AB226" i="2"/>
  <c r="Z231" i="2"/>
  <c r="X231" i="2"/>
  <c r="AA232" i="2"/>
  <c r="AA229" i="2"/>
  <c r="AA227" i="2"/>
  <c r="AA226" i="2"/>
  <c r="AA228" i="2"/>
  <c r="AA230" i="2"/>
  <c r="AD232" i="2"/>
  <c r="AD228" i="2"/>
  <c r="AD229" i="2"/>
  <c r="AD227" i="2"/>
  <c r="AD230" i="2"/>
  <c r="AD226" i="2"/>
  <c r="W232" i="2"/>
  <c r="W226" i="2"/>
  <c r="W228" i="2"/>
  <c r="W227" i="2"/>
  <c r="W229" i="2"/>
  <c r="W230" i="2"/>
  <c r="Y232" i="2"/>
  <c r="Y230" i="2"/>
  <c r="Y227" i="2"/>
  <c r="Y228" i="2"/>
  <c r="Y226" i="2"/>
  <c r="Y229" i="2"/>
  <c r="AE232" i="2"/>
  <c r="AE227" i="2"/>
  <c r="AE228" i="2"/>
  <c r="AE230" i="2"/>
  <c r="AE229" i="2"/>
  <c r="AE226" i="2"/>
  <c r="W231" i="2"/>
  <c r="AF232" i="2"/>
  <c r="AF227" i="2"/>
  <c r="AF229" i="2"/>
  <c r="AF230" i="2"/>
  <c r="AF228" i="2"/>
  <c r="AF226" i="2"/>
  <c r="Y231" i="2"/>
  <c r="AI232" i="2"/>
  <c r="AI228" i="2"/>
  <c r="AI229" i="2"/>
  <c r="AI227" i="2"/>
  <c r="AI230" i="2"/>
  <c r="AI226" i="2"/>
  <c r="AC232" i="2"/>
  <c r="AC230" i="2"/>
  <c r="AC228" i="2"/>
  <c r="AC229" i="2"/>
  <c r="AC227" i="2"/>
  <c r="AC226" i="2"/>
  <c r="X232" i="2"/>
  <c r="X226" i="2"/>
  <c r="X230" i="2"/>
  <c r="X228" i="2"/>
  <c r="X227" i="2"/>
  <c r="X229" i="2"/>
  <c r="AH231" i="2"/>
  <c r="T153" i="2"/>
  <c r="U178" i="2"/>
  <c r="V163" i="2"/>
  <c r="T178" i="2" l="1"/>
  <c r="T17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Shruti Singla</author>
  </authors>
  <commentList>
    <comment ref="H11" authorId="0" shapeId="0" xr:uid="{5725C3F8-1562-4601-855B-C74856F0ECE6}">
      <text>
        <r>
          <rPr>
            <b/>
            <sz val="9"/>
            <color indexed="81"/>
            <rFont val="Tahoma"/>
            <family val="2"/>
          </rPr>
          <t>Shruti Singla:</t>
        </r>
        <r>
          <rPr>
            <sz val="9"/>
            <color indexed="81"/>
            <rFont val="Tahoma"/>
            <family val="2"/>
          </rPr>
          <t xml:space="preserve">
https://www.npc.com.tw/j2npc/zhtw/proddoc/%E7%92%B0%E6%B0%A7%E6%A8%B9%E8%84%82/%E5%8D%97%E4%BA%9E%E7%92%B0%E6%B0%A7%E6%A8%B9%E8%84%82%E5%9E%8B%E9%8C%84?docid=F000000360&amp;pdid=F00000036</t>
        </r>
      </text>
    </comment>
  </commentList>
</comments>
</file>

<file path=xl/sharedStrings.xml><?xml version="1.0" encoding="utf-8"?>
<sst xmlns="http://schemas.openxmlformats.org/spreadsheetml/2006/main" count="5038" uniqueCount="421">
  <si>
    <t>Producer</t>
  </si>
  <si>
    <t>2020F</t>
  </si>
  <si>
    <t>2021F</t>
  </si>
  <si>
    <t>2022F</t>
  </si>
  <si>
    <t>2023F</t>
  </si>
  <si>
    <t>2024F</t>
  </si>
  <si>
    <t>2025F</t>
  </si>
  <si>
    <t>2026F</t>
  </si>
  <si>
    <t>2027F</t>
  </si>
  <si>
    <t>2028F</t>
  </si>
  <si>
    <t>2029F</t>
  </si>
  <si>
    <t>2019E</t>
  </si>
  <si>
    <t>Others</t>
  </si>
  <si>
    <t>Demand Volume Share (%)</t>
  </si>
  <si>
    <t xml:space="preserve">Gujarat Narmada Valley Fertilizers and Chemicals Ltd </t>
  </si>
  <si>
    <t>Country</t>
  </si>
  <si>
    <t>2030F</t>
  </si>
  <si>
    <t>Australia</t>
  </si>
  <si>
    <t>Brazil</t>
  </si>
  <si>
    <t>Assam Petro-Chemicals Ltd</t>
  </si>
  <si>
    <t xml:space="preserve">Rashtriya Chemicals &amp; Fertilizers  </t>
  </si>
  <si>
    <t>National Fertilizers Ltd</t>
  </si>
  <si>
    <t>Deepak Fertilizer &amp; Chemicals Ltd</t>
  </si>
  <si>
    <t>Operating Efficiency  (%)</t>
  </si>
  <si>
    <t>India Naphtha Operating Efficiency (%)</t>
  </si>
  <si>
    <t>Inventory (Thousand Tonnes)</t>
  </si>
  <si>
    <t>Location</t>
  </si>
  <si>
    <t>Company</t>
  </si>
  <si>
    <t>Direct Company Sale</t>
  </si>
  <si>
    <t>Demand by End Use (%)</t>
  </si>
  <si>
    <t>2021E</t>
  </si>
  <si>
    <t>Region</t>
  </si>
  <si>
    <t>Asia Pacific</t>
  </si>
  <si>
    <t>India</t>
  </si>
  <si>
    <t>Saudi Arabia</t>
  </si>
  <si>
    <t>China</t>
  </si>
  <si>
    <t>USA</t>
  </si>
  <si>
    <t>Spain</t>
  </si>
  <si>
    <t>Germany</t>
  </si>
  <si>
    <t>MEA</t>
  </si>
  <si>
    <t>North America</t>
  </si>
  <si>
    <t>Europe</t>
  </si>
  <si>
    <t>South America</t>
  </si>
  <si>
    <t>Japan</t>
  </si>
  <si>
    <t>Italy</t>
  </si>
  <si>
    <t>Capacity (Thousand Tonnes)</t>
  </si>
  <si>
    <t>Production(Thousand Tonnes)</t>
  </si>
  <si>
    <t>Operating rate (%)</t>
  </si>
  <si>
    <t>Import (Thousand Tonnes)</t>
  </si>
  <si>
    <t>Export (Thousand Tonnes)</t>
  </si>
  <si>
    <t>Domestic Consumption(Thousand Tonnes)</t>
  </si>
  <si>
    <t>South Korea</t>
  </si>
  <si>
    <t>Thailand</t>
  </si>
  <si>
    <t>Taiwan</t>
  </si>
  <si>
    <t>Rest of APAC</t>
  </si>
  <si>
    <t>France</t>
  </si>
  <si>
    <t>Rest of Europe</t>
  </si>
  <si>
    <t>Rest of MEA</t>
  </si>
  <si>
    <t>Rest of South America</t>
  </si>
  <si>
    <t>Global</t>
  </si>
  <si>
    <t>Total</t>
  </si>
  <si>
    <t>2020E</t>
  </si>
  <si>
    <t>Rest of SA</t>
  </si>
  <si>
    <t>2015_IVA</t>
  </si>
  <si>
    <t>2016_IVA</t>
  </si>
  <si>
    <t>2017_IVA</t>
  </si>
  <si>
    <t>2018_IVA</t>
  </si>
  <si>
    <t>2019_IVA</t>
  </si>
  <si>
    <t>2015_IVO</t>
  </si>
  <si>
    <t>2016_IVO</t>
  </si>
  <si>
    <t>2017_IVO</t>
  </si>
  <si>
    <t>2018_IVO</t>
  </si>
  <si>
    <t>2019_IVO</t>
  </si>
  <si>
    <t>Country 1</t>
  </si>
  <si>
    <t>Country 2</t>
  </si>
  <si>
    <t>Country 3</t>
  </si>
  <si>
    <t>Country 4</t>
  </si>
  <si>
    <t>Country 5</t>
  </si>
  <si>
    <t>Country 1_VA</t>
  </si>
  <si>
    <t>Country 2_VA</t>
  </si>
  <si>
    <t>Country 3_VA</t>
  </si>
  <si>
    <t>Country 4_VA</t>
  </si>
  <si>
    <t>Country 5_VA</t>
  </si>
  <si>
    <t>Country 1_VO</t>
  </si>
  <si>
    <t>Country 2_VO</t>
  </si>
  <si>
    <t>Country 3_VO</t>
  </si>
  <si>
    <t>Country 4_VO</t>
  </si>
  <si>
    <t>Country 5_VO</t>
  </si>
  <si>
    <t>2015_EVA</t>
  </si>
  <si>
    <t>2016_EVA</t>
  </si>
  <si>
    <t>2017_EVA</t>
  </si>
  <si>
    <t>2018_EVA</t>
  </si>
  <si>
    <t>2019_EVA</t>
  </si>
  <si>
    <t>2015_EVO</t>
  </si>
  <si>
    <t>2016_EVO</t>
  </si>
  <si>
    <t>2017_EVO</t>
  </si>
  <si>
    <t>2018_EVO</t>
  </si>
  <si>
    <t>2019_EVO</t>
  </si>
  <si>
    <t>HS Code</t>
  </si>
  <si>
    <t>Belgium</t>
  </si>
  <si>
    <t>Poland</t>
  </si>
  <si>
    <t>West India</t>
  </si>
  <si>
    <t>North India</t>
  </si>
  <si>
    <t>South India</t>
  </si>
  <si>
    <t>East India</t>
  </si>
  <si>
    <t xml:space="preserve">Total </t>
  </si>
  <si>
    <t>East China</t>
  </si>
  <si>
    <t>Argentina</t>
  </si>
  <si>
    <t>Singapore</t>
  </si>
  <si>
    <t>Canada</t>
  </si>
  <si>
    <t>Netherlands</t>
  </si>
  <si>
    <t>United Kingdom</t>
  </si>
  <si>
    <t>Sweden</t>
  </si>
  <si>
    <t>Switzerland</t>
  </si>
  <si>
    <t>Mexico</t>
  </si>
  <si>
    <t>United Arab Emirates</t>
  </si>
  <si>
    <t>Main Market</t>
  </si>
  <si>
    <t>Leuna</t>
  </si>
  <si>
    <t>North Spain</t>
  </si>
  <si>
    <t>South  Poland</t>
  </si>
  <si>
    <t>East Poland</t>
  </si>
  <si>
    <t>West Poland</t>
  </si>
  <si>
    <t>North Poland</t>
  </si>
  <si>
    <t>South Central</t>
  </si>
  <si>
    <t>North</t>
  </si>
  <si>
    <t>West</t>
  </si>
  <si>
    <t>North East</t>
  </si>
  <si>
    <t>Tohoku</t>
  </si>
  <si>
    <t>Chubu</t>
  </si>
  <si>
    <t>Chugoku</t>
  </si>
  <si>
    <t>Kyushu</t>
  </si>
  <si>
    <t>Hokkaido</t>
  </si>
  <si>
    <t>Kanto</t>
  </si>
  <si>
    <t>Kansai</t>
  </si>
  <si>
    <t>Shikoku</t>
  </si>
  <si>
    <t>Northern South Korea</t>
  </si>
  <si>
    <t>Central South Korea</t>
  </si>
  <si>
    <t>Southern South Korea</t>
  </si>
  <si>
    <t>Northern Thailand</t>
  </si>
  <si>
    <t>Eastern Thailand</t>
  </si>
  <si>
    <t>Bangkok</t>
  </si>
  <si>
    <t>Western Australia</t>
  </si>
  <si>
    <t>Queensland</t>
  </si>
  <si>
    <t>Victoria &amp; Tasmania</t>
  </si>
  <si>
    <t xml:space="preserve"> New South Wales</t>
  </si>
  <si>
    <t xml:space="preserve">Southwest </t>
  </si>
  <si>
    <t>Southeast</t>
  </si>
  <si>
    <t>Northeast</t>
  </si>
  <si>
    <t>Northwest</t>
  </si>
  <si>
    <t>Madrid, Extremadura &amp; Castilla</t>
  </si>
  <si>
    <t>Aragon &amp; Catalonia</t>
  </si>
  <si>
    <t>Andalusia, Murcia &amp; Valencia</t>
  </si>
  <si>
    <t>South Islands</t>
  </si>
  <si>
    <t>North-West</t>
  </si>
  <si>
    <t>North-East</t>
  </si>
  <si>
    <t>Centre</t>
  </si>
  <si>
    <t>Midwest</t>
  </si>
  <si>
    <t>British Coloumbia</t>
  </si>
  <si>
    <t>Alberta</t>
  </si>
  <si>
    <t>Saskatchewan and Manitoba</t>
  </si>
  <si>
    <t>Quebec</t>
  </si>
  <si>
    <t>Ontario</t>
  </si>
  <si>
    <t>Rest of Canada</t>
  </si>
  <si>
    <t>Central Region</t>
  </si>
  <si>
    <t>South</t>
  </si>
  <si>
    <t>Mid-West</t>
  </si>
  <si>
    <t>Eastern Region</t>
  </si>
  <si>
    <t>Rest of Saudi Arabia</t>
  </si>
  <si>
    <t>Western Taiwan</t>
  </si>
  <si>
    <t>Northern Taiwan</t>
  </si>
  <si>
    <t>Southern Taiwan</t>
  </si>
  <si>
    <t>Eastern Taiwan</t>
  </si>
  <si>
    <t>Argentina Northwest</t>
  </si>
  <si>
    <t>Pampas</t>
  </si>
  <si>
    <t>Patagonia</t>
  </si>
  <si>
    <t>Northern Territory &amp; Southern Australia</t>
  </si>
  <si>
    <t xml:space="preserve">Instructions: This Tab should document all project level information, sources and methodologies used as per the details given below.  </t>
  </si>
  <si>
    <t>Project Details:</t>
  </si>
  <si>
    <t>Project Name:</t>
  </si>
  <si>
    <t>Analyst Name:</t>
  </si>
  <si>
    <t>Consultant/Manager Name:</t>
  </si>
  <si>
    <t>Mr. Jaideep Kumar</t>
  </si>
  <si>
    <t>Operations Start Date:</t>
  </si>
  <si>
    <t>Operations End Date:</t>
  </si>
  <si>
    <t>Number of Hours Alloted:</t>
  </si>
  <si>
    <t>Number of Hours Used:</t>
  </si>
  <si>
    <t>Sources Used:</t>
  </si>
  <si>
    <t>Name of the Section of MES/Report</t>
  </si>
  <si>
    <t>Key Information Captured Details</t>
  </si>
  <si>
    <t>Secondary Sources URL</t>
  </si>
  <si>
    <t>Market size, By region share for main market , CAGR</t>
  </si>
  <si>
    <t>Notes on Report Scope, Methodology/ies Used For Data Modeling &amp; Forecasting and Key Assumptions Taken:</t>
  </si>
  <si>
    <t>2) Bottom up approach for main market</t>
  </si>
  <si>
    <t xml:space="preserve">Key Assumptions Taken: </t>
  </si>
  <si>
    <r>
      <t>Report Scope:</t>
    </r>
    <r>
      <rPr>
        <sz val="11"/>
        <rFont val="Verdana"/>
        <family val="2"/>
      </rPr>
      <t xml:space="preserve"> 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</si>
  <si>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The primary objective of the study was to evaluate and forecast LLDPE capacity, production, demand, inventory, and demand – supply gap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</si>
  <si>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To categorize PP demand based on end use, type, grade, region and sales channel.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</si>
  <si>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study trade dynamics and company share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</si>
  <si>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customers of LLDPE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</si>
  <si>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evaluate and forecast LLDPE pricing by grade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</si>
  <si>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and profile major companies operating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</si>
  <si>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news, deals and expansion plans in India LLDPE market.</t>
    </r>
  </si>
  <si>
    <r>
      <t xml:space="preserve">Data Modeling Approach: </t>
    </r>
    <r>
      <rPr>
        <sz val="11"/>
        <rFont val="Verdana"/>
        <family val="2"/>
      </rPr>
      <t xml:space="preserve"> </t>
    </r>
    <r>
      <rPr>
        <b/>
        <sz val="11"/>
        <color theme="1"/>
        <rFont val="Verdana"/>
        <family val="2"/>
      </rPr>
      <t xml:space="preserve"> </t>
    </r>
    <r>
      <rPr>
        <sz val="11"/>
        <rFont val="Verdana"/>
        <family val="2"/>
      </rPr>
      <t>1) Top Down Approach for regional markets</t>
    </r>
  </si>
  <si>
    <r>
      <t xml:space="preserve">Data Forecasting Approach: </t>
    </r>
    <r>
      <rPr>
        <sz val="11"/>
        <rFont val="Verdana"/>
        <family val="2"/>
      </rPr>
      <t xml:space="preserve"> Secondary research and primary analysis is done for market estimation</t>
    </r>
  </si>
  <si>
    <t>Shruti Singla</t>
  </si>
  <si>
    <t>Philippines</t>
  </si>
  <si>
    <t>Malaysia</t>
  </si>
  <si>
    <t>Turkey</t>
  </si>
  <si>
    <t>16/9/2020</t>
  </si>
  <si>
    <t>1) Growing end use industries such as chemical, textile, construction, automotive, metallurgy etc.</t>
  </si>
  <si>
    <t>2) Growing demand for disinfectants and organic solvent to be used in expanding pharamceutical industry would spur the need for acetone in coming years globally.</t>
  </si>
  <si>
    <t>Epoxy Resins Demand (Y-O-Y, %)</t>
  </si>
  <si>
    <t>Epoxy Resins Demand-Supply Gap (Thousand Tonnes)</t>
  </si>
  <si>
    <t>Global Epoxy Resins Market: Plant Capacity, Demand &amp; Supply, Technology, Competition, Trade, Customer &amp; Price Intelligence Market Analysis, 2030)</t>
  </si>
  <si>
    <t>Huntsman</t>
  </si>
  <si>
    <t>Olin Corporation</t>
  </si>
  <si>
    <t>Nan Ya Plastics Co Ltd</t>
  </si>
  <si>
    <t>Chang Chung Plastics Co Ltd</t>
  </si>
  <si>
    <t>Hexion Inc.</t>
  </si>
  <si>
    <t>Huntsman Corporation</t>
  </si>
  <si>
    <t>https://www.entrepreneurindia.co/single-book-pdf/project-profile-single-pdf.aspx?ID=7522</t>
  </si>
  <si>
    <t>Paints &amp; Coatings</t>
  </si>
  <si>
    <t>Asahi Kasei Chemicals Corporation</t>
  </si>
  <si>
    <t>Czech Republic</t>
  </si>
  <si>
    <t xml:space="preserve">Spolchemie A.S. </t>
  </si>
  <si>
    <t>The Dow Chemical Company</t>
  </si>
  <si>
    <t>Jiangsu Sanmu Group</t>
  </si>
  <si>
    <t>https://www.prnewswire.com/news-releases/epoxy-resin-industry-2016---2019-forecasts-for-global-and-china-markets-275003921.html</t>
  </si>
  <si>
    <t>Company Share</t>
  </si>
  <si>
    <t>Nan Ya Epoxy Resin</t>
  </si>
  <si>
    <t xml:space="preserve">Gumi </t>
  </si>
  <si>
    <t>Kinu Ura</t>
  </si>
  <si>
    <t>http://pdf.dfcfw.com/pdf/H3_AP201803291114112027_1.pdf</t>
  </si>
  <si>
    <t>Capacities</t>
  </si>
  <si>
    <t>Roberta, GA</t>
  </si>
  <si>
    <t>Rheinmünster</t>
  </si>
  <si>
    <t>Stade</t>
  </si>
  <si>
    <t>Pisticci</t>
  </si>
  <si>
    <t>Zhangjiagang, Jiangsu</t>
  </si>
  <si>
    <t>Gumi, Gyongsangbuk-do</t>
  </si>
  <si>
    <t>Duisberg</t>
  </si>
  <si>
    <t>Rotterdam-Pernis</t>
  </si>
  <si>
    <t>Argo, IL</t>
  </si>
  <si>
    <t>Barbastro</t>
  </si>
  <si>
    <t>Jiangsu</t>
  </si>
  <si>
    <t>Guangdong</t>
  </si>
  <si>
    <t>Monthey</t>
  </si>
  <si>
    <t>Electrical &amp; Electronics</t>
  </si>
  <si>
    <t>Adhesives</t>
  </si>
  <si>
    <t>Nan Ya</t>
  </si>
  <si>
    <t>Kuk-do Chemical</t>
  </si>
  <si>
    <t>Kumho P&amp;B Chemicals</t>
  </si>
  <si>
    <t>https://www.entrepreneurindia.co/Document/Download/Production%20of%20Epoxy%20Resins%20-%20An%20Investment%20Opportunity.-988179-.pdf</t>
  </si>
  <si>
    <t>https://www.asahi-kasei.com/ir/library/presentation/pdf/140225eng.pdf</t>
  </si>
  <si>
    <t>Aditya Birla Chemicals</t>
  </si>
  <si>
    <t>Changshu, Jiangsu province</t>
  </si>
  <si>
    <t>Chang Chun Chemical (Jiangsu) Co., Ltd.</t>
  </si>
  <si>
    <t>Changshu, Eastern province of Jiangsu</t>
  </si>
  <si>
    <t>https://investors.hexion.com/news-releases/news-release-details/hexion-inc-announces-waterborne-epoxy-coatings-capacity</t>
  </si>
  <si>
    <t>https://www.plasteurope.com/news/MITSUBISHI_ASAHI_KASEI_t227735/</t>
  </si>
  <si>
    <t>Dow Epoxy</t>
  </si>
  <si>
    <t>Usti nad Labem</t>
  </si>
  <si>
    <t>Alchemie</t>
  </si>
  <si>
    <t>Kunshan, Jiangsu province</t>
  </si>
  <si>
    <t>Kukdo Chemical (Kunshan) Co., Ltd.</t>
  </si>
  <si>
    <t>http://environmentclearance.nic.in/writereaddata/FormB/TOR/Additional_Attachments/16_May_2018_130521363V1G8E9F0Annexure-AdditionalDocuments.pdf</t>
  </si>
  <si>
    <t>Dahej, Baruch, Gujarat</t>
  </si>
  <si>
    <t>Aditya Birla Chemicals (Thailand) Ltd.</t>
  </si>
  <si>
    <t>Map Tha Phut, Rayong Province</t>
  </si>
  <si>
    <t>NAMA Chemicals</t>
  </si>
  <si>
    <t>Kukdo Chemical</t>
  </si>
  <si>
    <t>Iksan</t>
  </si>
  <si>
    <t>https://olinepoxy.com/wp-content/uploads/2019/01/Epoxy_Resins_Stewardship_Manual.pdf</t>
  </si>
  <si>
    <t>Valsad, Gujarat</t>
  </si>
  <si>
    <t>Ark Golden India Pvt. Ltd.</t>
  </si>
  <si>
    <t>Atul Ltd.</t>
  </si>
  <si>
    <t>Vadodara, Gujarat</t>
  </si>
  <si>
    <t>Cardolite Speciality Chemicals Pvt. Ltd.</t>
  </si>
  <si>
    <t>Grasim Industries Ltd.</t>
  </si>
  <si>
    <t>Vilayat, Gujarat</t>
  </si>
  <si>
    <t>Jiangmen, Guangdong province</t>
  </si>
  <si>
    <t>Yixing, Jiangsu province</t>
  </si>
  <si>
    <t>Sinopec Baling Petrochemical Co.,Ltd</t>
  </si>
  <si>
    <t>Hunan province, Central China</t>
  </si>
  <si>
    <t>https://www.icis.com/subscriber/icb/chemicalprofile?commodityId=10213&amp;regionId=10007</t>
  </si>
  <si>
    <t>Jaingsu Yangnong Chemical Group</t>
  </si>
  <si>
    <t>Dow Chemical</t>
  </si>
  <si>
    <t>Japan Epoxy Resins</t>
  </si>
  <si>
    <t>Mie Pref</t>
  </si>
  <si>
    <t>https://www.icis.com/explore/resources/news/2018/10/04/10263759/chemical-profile-europe-epoxy-resins/</t>
  </si>
  <si>
    <t>Europe Capacities</t>
  </si>
  <si>
    <t>Ciech Sarzyna</t>
  </si>
  <si>
    <t>Nowa Sarzyna</t>
  </si>
  <si>
    <t>Stuttgart</t>
  </si>
  <si>
    <t>SIR Industriale</t>
  </si>
  <si>
    <t>Macherio</t>
  </si>
  <si>
    <t>Deer Park,Texas</t>
  </si>
  <si>
    <t>Freeport, Texas</t>
  </si>
  <si>
    <t>McIntosh, Alabama</t>
  </si>
  <si>
    <t>http://b2icontent.irpass.cc/1548/176550.pdf</t>
  </si>
  <si>
    <t>Global Demand</t>
  </si>
  <si>
    <t>Busan</t>
  </si>
  <si>
    <t>LEUNA-Harze GmbH</t>
  </si>
  <si>
    <t>Rep. of Korea</t>
  </si>
  <si>
    <t>Viet Nam</t>
  </si>
  <si>
    <t>Russian Federation</t>
  </si>
  <si>
    <t>China, Hong Kong SAR</t>
  </si>
  <si>
    <t>Ireland</t>
  </si>
  <si>
    <t>Indonesia</t>
  </si>
  <si>
    <t>Rest of NA</t>
  </si>
  <si>
    <t>Ghana</t>
  </si>
  <si>
    <t>New Zealand</t>
  </si>
  <si>
    <t>Czechia</t>
  </si>
  <si>
    <t>Austria</t>
  </si>
  <si>
    <t>Portugal</t>
  </si>
  <si>
    <t>Denmark</t>
  </si>
  <si>
    <t>Paraguay</t>
  </si>
  <si>
    <t>Chile</t>
  </si>
  <si>
    <t>Uruguay</t>
  </si>
  <si>
    <t>Bolivia</t>
  </si>
  <si>
    <t>Oman</t>
  </si>
  <si>
    <t>Egypt</t>
  </si>
  <si>
    <t>Bahrain</t>
  </si>
  <si>
    <t>http://www.mrcplast.com/news-news_open-350518.html</t>
  </si>
  <si>
    <t>https://www.npc.com.tw/j2npc/enus/proddoc/Epoxy%20Resin/NAN%20YA%20EPOXY%20CATALOG?docid=F000000360&amp;pdid=F00000036</t>
  </si>
  <si>
    <t>Shulin</t>
  </si>
  <si>
    <t xml:space="preserve">Olin </t>
  </si>
  <si>
    <t>Production</t>
  </si>
  <si>
    <t>Asahi Kasei</t>
  </si>
  <si>
    <t>Hexion</t>
  </si>
  <si>
    <t>Ashai kasei</t>
  </si>
  <si>
    <t>http://www.businesskorea.co.kr/news/articleView.html?idxno=18947#:~:text=With%20the%20expansion%2C%20its%20production,won%20(US%2452.45%20million).</t>
  </si>
  <si>
    <t>Kukdo Chemical India Pvt. Ltd.</t>
  </si>
  <si>
    <t>http://environmentclearance.nic.in/writereaddata/FormB/TOR/PFR/16_May_2018_130521350I868MUTYAnnexure-PFR.pdf</t>
  </si>
  <si>
    <t>Jung-gu, Seoul</t>
  </si>
  <si>
    <t>https://www.klkoleo.com/sites/default/files/OS20-The%20Profitability%20of%20the%20World%20Oleochemical%20Industry%20(PPT).pdf</t>
  </si>
  <si>
    <t>https://epoxy-europe.eu/wp-content/uploads/2015/06/Epoxy_Socioeconomic_Study_Main_Findings_August-2017.pdf</t>
  </si>
  <si>
    <t>Players</t>
  </si>
  <si>
    <t>Market players</t>
  </si>
  <si>
    <t>Epoxy News</t>
  </si>
  <si>
    <t>Paramater</t>
  </si>
  <si>
    <t>Links</t>
  </si>
  <si>
    <t>Epoxy Resins</t>
  </si>
  <si>
    <t>Alchemie Ltd.</t>
  </si>
  <si>
    <t>SIR Industriale SpA</t>
  </si>
  <si>
    <t>North UK</t>
  </si>
  <si>
    <t>London</t>
  </si>
  <si>
    <t>Eastern UK</t>
  </si>
  <si>
    <t>Rest of UK</t>
  </si>
  <si>
    <t>North Region</t>
  </si>
  <si>
    <t>North-Eastern Region</t>
  </si>
  <si>
    <t>Mailao</t>
  </si>
  <si>
    <t>https://www.acmite.com/brochure/Brochure-Epoxy-Resin-Market-Report.pdf</t>
  </si>
  <si>
    <t>Market</t>
  </si>
  <si>
    <t>Bulgaria</t>
  </si>
  <si>
    <t>Romania</t>
  </si>
  <si>
    <t>Russia</t>
  </si>
  <si>
    <t>https://www.reliableplant.com/Read/5710/dow-chemical-to-build-two-plants-in-shanghai,-china</t>
  </si>
  <si>
    <t>Dow Capacity</t>
  </si>
  <si>
    <t>Texas</t>
  </si>
  <si>
    <t>Liaoning</t>
  </si>
  <si>
    <t>Marmara Region</t>
  </si>
  <si>
    <t>Black Sea Region</t>
  </si>
  <si>
    <t>Aegean Region</t>
  </si>
  <si>
    <t>Eastern Anatolia Region</t>
  </si>
  <si>
    <t>Mediterranean Region</t>
  </si>
  <si>
    <t>Central Anatolia Region</t>
  </si>
  <si>
    <t>South Eastern Anatolia Region</t>
  </si>
  <si>
    <t>Dow Chemicals</t>
  </si>
  <si>
    <t>Olin Corporatin</t>
  </si>
  <si>
    <t>Hindustan Speciality Chemicals Ltd.</t>
  </si>
  <si>
    <t>Bharuch, Gujarat</t>
  </si>
  <si>
    <t>Liquid Epoxy Resin</t>
  </si>
  <si>
    <t>Formulated Resin</t>
  </si>
  <si>
    <t>Powder Coating</t>
  </si>
  <si>
    <t>Can Coating Resin</t>
  </si>
  <si>
    <t>Solution Cut Resin</t>
  </si>
  <si>
    <t>Liquid</t>
  </si>
  <si>
    <t>Semi-Solid</t>
  </si>
  <si>
    <t>Solid</t>
  </si>
  <si>
    <t>Demand by Grade (%)</t>
  </si>
  <si>
    <t>Demand by Type (%)</t>
  </si>
  <si>
    <t>Jiangsu Yangnong Kumho Chemical Co., Ltd.</t>
  </si>
  <si>
    <t>Standard Epoxy Resin</t>
  </si>
  <si>
    <t>Specialized Epoxy Resin</t>
  </si>
  <si>
    <t>Olin Corp</t>
  </si>
  <si>
    <t>Nan Ya Corp</t>
  </si>
  <si>
    <t>USD Million</t>
  </si>
  <si>
    <t>Guarujá, São Paulo</t>
  </si>
  <si>
    <t>Taboao de Serra, Sao Paulo</t>
  </si>
  <si>
    <t>Nan Ya Electronic Material (Kunshan) Co. Ltd.</t>
  </si>
  <si>
    <t>Changchun Chemical (Jiangsu) Co., Ltd.</t>
  </si>
  <si>
    <t>Nantong Xincheng Synthetic Material Co Ltd</t>
  </si>
  <si>
    <t>Zhuhai Hongchang Electronic Material Co Ltd</t>
  </si>
  <si>
    <t>Dalian Qihua New Material Co. Ltd.</t>
  </si>
  <si>
    <t>Anhui Shanfu New Material Technology Co., Ltd.</t>
  </si>
  <si>
    <t>2020_IVO</t>
  </si>
  <si>
    <t>Beijing, China</t>
  </si>
  <si>
    <t>Huangshan City, Anhui</t>
  </si>
  <si>
    <t>Sinopec Baling Petrochemical Co., Ltd</t>
  </si>
  <si>
    <t>Indirect</t>
  </si>
  <si>
    <t>Export</t>
  </si>
  <si>
    <t>Value</t>
  </si>
  <si>
    <t>Volume</t>
  </si>
  <si>
    <t xml:space="preserve">TOTAL </t>
  </si>
  <si>
    <t>Import</t>
  </si>
  <si>
    <t>The Top 10 countries arrangement has been done taking 2019 as the base year and arranged in decreasing order on the basis of Volume.</t>
  </si>
  <si>
    <t>All values in INR Million</t>
  </si>
  <si>
    <t>All Volumes in Thousand Tonnes</t>
  </si>
  <si>
    <t>Others (Spain, Canada, Brazil etc.)</t>
  </si>
  <si>
    <t>Others (Italy, Spain, India etc.)</t>
  </si>
  <si>
    <t>Demand</t>
  </si>
  <si>
    <t xml:space="preserve">Composite Materials </t>
  </si>
  <si>
    <t>Singopore</t>
  </si>
  <si>
    <t>Rest Of APAC</t>
  </si>
  <si>
    <t>APAC</t>
  </si>
  <si>
    <t xml:space="preserve">Czech Republic </t>
  </si>
  <si>
    <t xml:space="preserve">Rest of Europe </t>
  </si>
  <si>
    <t>Rest Of SA</t>
  </si>
  <si>
    <t>Construction</t>
  </si>
  <si>
    <t xml:space="preserve">Thailand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</si>
</sst>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%"/>
    <numFmt numFmtId="166" formatCode="0.0"/>
    <numFmt numFmtId="167" formatCode="0.000%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b/>
      <sz val="9"/>
      <color indexed="8"/>
      <name val="Arial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0"/>
      <color theme="1" tint="4.9989318521683403E-2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0"/>
      <name val="Verdana"/>
      <family val="2"/>
    </font>
    <font>
      <sz val="11"/>
      <name val="Symbol"/>
      <family val="1"/>
      <charset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Verdana"/>
      <family val="2"/>
    </font>
    <font>
      <sz val="11"/>
      <name val="Times New Roman"/>
      <family val="1"/>
    </font>
    <font>
      <sz val="10"/>
      <color rgb="FF353535"/>
      <name val="Open_sansregular"/>
    </font>
    <font>
      <sz val="11"/>
      <color theme="1"/>
      <name val="Times New Roman"/>
      <family val="1"/>
    </font>
    <font>
      <b/>
      <sz val="11"/>
      <color rgb="FF2A2A2A"/>
      <name val="Arial"/>
      <family val="2"/>
    </font>
    <font>
      <b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10"/>
      <color theme="0"/>
      <name val="Verdana"/>
      <family val="2"/>
    </font>
    <font>
      <b/>
      <sz val="10"/>
      <color rgb="FFFFFFFF"/>
      <name val="Verdana"/>
      <family val="2"/>
    </font>
    <font>
      <b/>
      <sz val="11"/>
      <color theme="0"/>
      <name val="Verdana"/>
      <family val="2"/>
    </font>
    <font>
      <b/>
      <sz val="10"/>
      <color theme="1" tint="4.9989318521683403E-2"/>
      <name val="Verdana"/>
      <family val="2"/>
    </font>
    <font>
      <sz val="10"/>
      <color theme="1"/>
      <name val="Times New Roman"/>
      <family val="1"/>
    </font>
    <font>
      <sz val="10"/>
      <color rgb="FF000000"/>
      <name val="Verdana"/>
      <family val="2"/>
    </font>
    <font>
      <sz val="10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Fill="0" applyProtection="0"/>
    <xf numFmtId="9" fontId="1" fillId="0" borderId="0" applyFont="0" applyFill="0" applyBorder="0" applyAlignment="0" applyProtection="0"/>
    <xf numFmtId="0" fontId="1" fillId="0" borderId="0"/>
    <xf numFmtId="3" fontId="9" fillId="0" borderId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" fillId="0" borderId="0"/>
  </cellStyleXfs>
  <cellXfs count="409">
    <xf numFmtId="0" fontId="0" fillId="0" borderId="0" xfId="0"/>
    <xf numFmtId="0" fontId="0" fillId="3" borderId="0" xfId="0" applyFill="1"/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2" borderId="0" xfId="9" applyFont="1" applyFill="1"/>
    <xf numFmtId="0" fontId="10" fillId="3" borderId="0" xfId="9" applyFont="1" applyFill="1"/>
    <xf numFmtId="165" fontId="10" fillId="3" borderId="8" xfId="9" applyNumberFormat="1" applyFont="1" applyFill="1" applyBorder="1" applyAlignment="1">
      <alignment horizontal="center"/>
    </xf>
    <xf numFmtId="165" fontId="10" fillId="3" borderId="7" xfId="9" applyNumberFormat="1" applyFont="1" applyFill="1" applyBorder="1" applyAlignment="1">
      <alignment horizontal="center"/>
    </xf>
    <xf numFmtId="0" fontId="10" fillId="2" borderId="17" xfId="9" applyFont="1" applyFill="1" applyBorder="1"/>
    <xf numFmtId="10" fontId="8" fillId="2" borderId="11" xfId="4" applyNumberFormat="1" applyFont="1" applyFill="1" applyBorder="1" applyAlignment="1">
      <alignment horizontal="center"/>
    </xf>
    <xf numFmtId="0" fontId="11" fillId="4" borderId="13" xfId="0" applyFont="1" applyFill="1" applyBorder="1"/>
    <xf numFmtId="0" fontId="11" fillId="4" borderId="14" xfId="0" applyFont="1" applyFill="1" applyBorder="1"/>
    <xf numFmtId="0" fontId="11" fillId="4" borderId="15" xfId="0" applyFont="1" applyFill="1" applyBorder="1"/>
    <xf numFmtId="0" fontId="11" fillId="4" borderId="13" xfId="2" applyFont="1" applyFill="1" applyBorder="1" applyAlignment="1" applyProtection="1">
      <alignment horizontal="left"/>
      <protection locked="0"/>
    </xf>
    <xf numFmtId="0" fontId="8" fillId="3" borderId="4" xfId="0" applyFont="1" applyFill="1" applyBorder="1" applyAlignment="1">
      <alignment horizontal="left"/>
    </xf>
    <xf numFmtId="165" fontId="10" fillId="3" borderId="22" xfId="9" applyNumberFormat="1" applyFont="1" applyFill="1" applyBorder="1" applyAlignment="1">
      <alignment horizontal="center"/>
    </xf>
    <xf numFmtId="165" fontId="10" fillId="3" borderId="20" xfId="9" applyNumberFormat="1" applyFont="1" applyFill="1" applyBorder="1" applyAlignment="1">
      <alignment horizontal="center"/>
    </xf>
    <xf numFmtId="10" fontId="8" fillId="2" borderId="21" xfId="4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19" xfId="0" applyFont="1" applyFill="1" applyBorder="1" applyAlignment="1">
      <alignment horizontal="left"/>
    </xf>
    <xf numFmtId="0" fontId="11" fillId="4" borderId="3" xfId="1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/>
    <xf numFmtId="0" fontId="8" fillId="2" borderId="11" xfId="0" applyFont="1" applyFill="1" applyBorder="1"/>
    <xf numFmtId="0" fontId="8" fillId="2" borderId="12" xfId="0" applyFont="1" applyFill="1" applyBorder="1"/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5" fillId="6" borderId="7" xfId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/>
    <xf numFmtId="0" fontId="5" fillId="4" borderId="7" xfId="1" applyFont="1" applyFill="1" applyBorder="1" applyAlignment="1" applyProtection="1">
      <alignment horizontal="left" vertical="center"/>
      <protection locked="0"/>
    </xf>
    <xf numFmtId="0" fontId="5" fillId="4" borderId="7" xfId="1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left"/>
    </xf>
    <xf numFmtId="1" fontId="5" fillId="4" borderId="7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Border="1" applyAlignment="1">
      <alignment horizontal="center"/>
    </xf>
    <xf numFmtId="0" fontId="16" fillId="4" borderId="7" xfId="2" applyFont="1" applyFill="1" applyBorder="1" applyAlignment="1" applyProtection="1">
      <alignment horizontal="center"/>
      <protection locked="0"/>
    </xf>
    <xf numFmtId="1" fontId="17" fillId="0" borderId="7" xfId="0" applyNumberFormat="1" applyFont="1" applyFill="1" applyBorder="1" applyAlignment="1">
      <alignment horizontal="center" vertical="center"/>
    </xf>
    <xf numFmtId="10" fontId="17" fillId="0" borderId="7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0" fontId="0" fillId="2" borderId="0" xfId="0" applyFill="1"/>
    <xf numFmtId="10" fontId="0" fillId="3" borderId="0" xfId="0" applyNumberFormat="1" applyFill="1"/>
    <xf numFmtId="0" fontId="5" fillId="4" borderId="7" xfId="1" applyNumberFormat="1" applyFont="1" applyFill="1" applyBorder="1" applyAlignment="1" applyProtection="1">
      <alignment horizontal="center" vertical="center"/>
      <protection locked="0"/>
    </xf>
    <xf numFmtId="0" fontId="5" fillId="4" borderId="7" xfId="2" applyNumberFormat="1" applyFont="1" applyFill="1" applyBorder="1" applyAlignment="1" applyProtection="1">
      <alignment horizontal="center"/>
      <protection locked="0"/>
    </xf>
    <xf numFmtId="0" fontId="5" fillId="4" borderId="7" xfId="0" applyNumberFormat="1" applyFont="1" applyFill="1" applyBorder="1" applyAlignment="1">
      <alignment horizontal="center"/>
    </xf>
    <xf numFmtId="0" fontId="14" fillId="8" borderId="7" xfId="0" applyFont="1" applyFill="1" applyBorder="1" applyAlignment="1">
      <alignment horizontal="left"/>
    </xf>
    <xf numFmtId="0" fontId="15" fillId="3" borderId="0" xfId="0" applyFont="1" applyFill="1" applyBorder="1"/>
    <xf numFmtId="0" fontId="0" fillId="3" borderId="0" xfId="0" applyFill="1" applyBorder="1"/>
    <xf numFmtId="0" fontId="14" fillId="3" borderId="0" xfId="0" applyFont="1" applyFill="1" applyBorder="1"/>
    <xf numFmtId="0" fontId="16" fillId="4" borderId="20" xfId="2" applyFont="1" applyFill="1" applyBorder="1" applyAlignment="1" applyProtection="1">
      <alignment horizont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20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Fill="1" applyBorder="1" applyAlignment="1">
      <alignment horizontal="center"/>
    </xf>
    <xf numFmtId="2" fontId="14" fillId="0" borderId="10" xfId="0" applyNumberFormat="1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 vertical="center"/>
    </xf>
    <xf numFmtId="2" fontId="17" fillId="0" borderId="11" xfId="0" applyNumberFormat="1" applyFont="1" applyFill="1" applyBorder="1" applyAlignment="1">
      <alignment horizontal="center" vertical="center"/>
    </xf>
    <xf numFmtId="0" fontId="14" fillId="3" borderId="7" xfId="7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3" borderId="9" xfId="0" applyNumberFormat="1" applyFont="1" applyFill="1" applyBorder="1" applyAlignment="1">
      <alignment horizontal="center" vertical="center"/>
    </xf>
    <xf numFmtId="0" fontId="0" fillId="3" borderId="9" xfId="0" applyFill="1" applyBorder="1"/>
    <xf numFmtId="0" fontId="13" fillId="0" borderId="0" xfId="14"/>
    <xf numFmtId="0" fontId="5" fillId="3" borderId="7" xfId="0" applyFont="1" applyFill="1" applyBorder="1" applyAlignment="1">
      <alignment horizontal="left"/>
    </xf>
    <xf numFmtId="2" fontId="5" fillId="0" borderId="7" xfId="0" applyNumberFormat="1" applyFont="1" applyBorder="1" applyAlignment="1">
      <alignment horizontal="center"/>
    </xf>
    <xf numFmtId="0" fontId="5" fillId="8" borderId="7" xfId="0" applyFont="1" applyFill="1" applyBorder="1" applyAlignment="1">
      <alignment horizontal="left"/>
    </xf>
    <xf numFmtId="0" fontId="16" fillId="8" borderId="23" xfId="2" applyFont="1" applyFill="1" applyBorder="1" applyAlignment="1" applyProtection="1">
      <alignment horizontal="center"/>
      <protection locked="0"/>
    </xf>
    <xf numFmtId="0" fontId="16" fillId="8" borderId="24" xfId="2" applyFont="1" applyFill="1" applyBorder="1" applyAlignment="1" applyProtection="1">
      <alignment horizontal="center"/>
      <protection locked="0"/>
    </xf>
    <xf numFmtId="0" fontId="16" fillId="8" borderId="25" xfId="2" applyFont="1" applyFill="1" applyBorder="1" applyAlignment="1" applyProtection="1">
      <alignment horizontal="center"/>
      <protection locked="0"/>
    </xf>
    <xf numFmtId="9" fontId="0" fillId="3" borderId="0" xfId="0" applyNumberFormat="1" applyFill="1" applyBorder="1"/>
    <xf numFmtId="10" fontId="0" fillId="3" borderId="0" xfId="0" applyNumberFormat="1" applyFill="1" applyBorder="1"/>
    <xf numFmtId="10" fontId="8" fillId="3" borderId="0" xfId="4" applyNumberFormat="1" applyFont="1" applyFill="1" applyBorder="1"/>
    <xf numFmtId="0" fontId="3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4" fillId="0" borderId="0" xfId="0" applyFont="1" applyFill="1"/>
    <xf numFmtId="1" fontId="5" fillId="6" borderId="7" xfId="1" applyNumberFormat="1" applyFont="1" applyFill="1" applyBorder="1" applyAlignment="1" applyProtection="1">
      <alignment horizontal="center" vertical="center"/>
      <protection locked="0"/>
    </xf>
    <xf numFmtId="10" fontId="14" fillId="3" borderId="0" xfId="0" applyNumberFormat="1" applyFont="1" applyFill="1" applyBorder="1"/>
    <xf numFmtId="0" fontId="14" fillId="0" borderId="7" xfId="0" applyFont="1" applyFill="1" applyBorder="1" applyAlignment="1">
      <alignment horizontal="left"/>
    </xf>
    <xf numFmtId="0" fontId="14" fillId="0" borderId="7" xfId="2" applyFont="1" applyFill="1" applyBorder="1" applyAlignment="1">
      <alignment horizontal="left"/>
    </xf>
    <xf numFmtId="10" fontId="3" fillId="0" borderId="7" xfId="10" applyNumberFormat="1" applyFont="1" applyFill="1" applyBorder="1" applyAlignment="1">
      <alignment horizontal="center"/>
    </xf>
    <xf numFmtId="0" fontId="14" fillId="0" borderId="0" xfId="0" applyFont="1" applyFill="1" applyBorder="1"/>
    <xf numFmtId="10" fontId="14" fillId="0" borderId="7" xfId="4" applyNumberFormat="1" applyFont="1" applyFill="1" applyBorder="1"/>
    <xf numFmtId="10" fontId="14" fillId="0" borderId="7" xfId="0" applyNumberFormat="1" applyFont="1" applyFill="1" applyBorder="1"/>
    <xf numFmtId="10" fontId="3" fillId="0" borderId="7" xfId="4" applyNumberFormat="1" applyFont="1" applyFill="1" applyBorder="1"/>
    <xf numFmtId="10" fontId="14" fillId="0" borderId="0" xfId="0" applyNumberFormat="1" applyFont="1" applyFill="1" applyBorder="1"/>
    <xf numFmtId="0" fontId="5" fillId="0" borderId="7" xfId="0" applyFont="1" applyFill="1" applyBorder="1" applyAlignment="1">
      <alignment horizontal="left"/>
    </xf>
    <xf numFmtId="2" fontId="5" fillId="0" borderId="7" xfId="0" applyNumberFormat="1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4" fillId="0" borderId="20" xfId="0" applyNumberFormat="1" applyFont="1" applyFill="1" applyBorder="1" applyAlignment="1">
      <alignment horizontal="center"/>
    </xf>
    <xf numFmtId="10" fontId="10" fillId="0" borderId="7" xfId="4" applyNumberFormat="1" applyFont="1" applyFill="1" applyBorder="1" applyAlignment="1">
      <alignment horizontal="center"/>
    </xf>
    <xf numFmtId="10" fontId="10" fillId="0" borderId="7" xfId="4" applyNumberFormat="1" applyFont="1" applyFill="1" applyBorder="1"/>
    <xf numFmtId="10" fontId="14" fillId="0" borderId="7" xfId="4" applyNumberFormat="1" applyFont="1" applyFill="1" applyBorder="1" applyAlignment="1">
      <alignment horizontal="center"/>
    </xf>
    <xf numFmtId="10" fontId="6" fillId="0" borderId="7" xfId="4" applyNumberFormat="1" applyFont="1" applyFill="1" applyBorder="1"/>
    <xf numFmtId="10" fontId="14" fillId="0" borderId="0" xfId="0" applyNumberFormat="1" applyFont="1" applyFill="1"/>
    <xf numFmtId="10" fontId="6" fillId="0" borderId="7" xfId="0" applyNumberFormat="1" applyFont="1" applyFill="1" applyBorder="1"/>
    <xf numFmtId="10" fontId="14" fillId="3" borderId="0" xfId="4" applyNumberFormat="1" applyFont="1" applyFill="1" applyBorder="1" applyAlignment="1">
      <alignment horizontal="center"/>
    </xf>
    <xf numFmtId="0" fontId="5" fillId="3" borderId="0" xfId="0" applyFont="1" applyFill="1" applyBorder="1"/>
    <xf numFmtId="0" fontId="5" fillId="3" borderId="0" xfId="0" applyFont="1" applyFill="1"/>
    <xf numFmtId="10" fontId="14" fillId="3" borderId="0" xfId="0" applyNumberFormat="1" applyFont="1" applyFill="1"/>
    <xf numFmtId="0" fontId="0" fillId="3" borderId="7" xfId="0" applyFill="1" applyBorder="1"/>
    <xf numFmtId="0" fontId="0" fillId="0" borderId="7" xfId="0" applyBorder="1"/>
    <xf numFmtId="0" fontId="4" fillId="5" borderId="9" xfId="0" applyNumberFormat="1" applyFont="1" applyFill="1" applyBorder="1" applyAlignment="1">
      <alignment horizontal="center" vertical="center"/>
    </xf>
    <xf numFmtId="0" fontId="5" fillId="5" borderId="7" xfId="7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top"/>
    </xf>
    <xf numFmtId="10" fontId="14" fillId="0" borderId="7" xfId="4" applyNumberFormat="1" applyFont="1" applyFill="1" applyBorder="1" applyAlignment="1">
      <alignment horizontal="center" vertical="top" wrapText="1"/>
    </xf>
    <xf numFmtId="10" fontId="14" fillId="0" borderId="0" xfId="0" applyNumberFormat="1" applyFont="1" applyFill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3" fillId="0" borderId="0" xfId="0" applyFont="1" applyFill="1"/>
    <xf numFmtId="0" fontId="20" fillId="5" borderId="7" xfId="0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 vertical="center"/>
    </xf>
    <xf numFmtId="0" fontId="20" fillId="9" borderId="7" xfId="0" applyNumberFormat="1" applyFont="1" applyFill="1" applyBorder="1" applyAlignment="1">
      <alignment horizontal="center" vertical="center"/>
    </xf>
    <xf numFmtId="0" fontId="20" fillId="7" borderId="7" xfId="0" applyNumberFormat="1" applyFont="1" applyFill="1" applyBorder="1" applyAlignment="1">
      <alignment horizontal="center" vertical="center"/>
    </xf>
    <xf numFmtId="0" fontId="20" fillId="6" borderId="7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10" fontId="3" fillId="0" borderId="0" xfId="4" applyNumberFormat="1" applyFont="1" applyFill="1"/>
    <xf numFmtId="0" fontId="5" fillId="2" borderId="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/>
    </xf>
    <xf numFmtId="0" fontId="21" fillId="0" borderId="0" xfId="15" applyFont="1"/>
    <xf numFmtId="0" fontId="22" fillId="0" borderId="0" xfId="15" applyFont="1"/>
    <xf numFmtId="14" fontId="21" fillId="0" borderId="0" xfId="15" applyNumberFormat="1" applyFont="1" applyAlignment="1">
      <alignment horizontal="left"/>
    </xf>
    <xf numFmtId="0" fontId="21" fillId="0" borderId="0" xfId="15" applyFont="1" applyAlignment="1">
      <alignment horizontal="left" vertical="center"/>
    </xf>
    <xf numFmtId="0" fontId="21" fillId="0" borderId="0" xfId="15" applyFont="1" applyAlignment="1">
      <alignment horizontal="left"/>
    </xf>
    <xf numFmtId="0" fontId="21" fillId="0" borderId="0" xfId="15" applyFont="1" applyAlignment="1">
      <alignment vertical="center"/>
    </xf>
    <xf numFmtId="0" fontId="23" fillId="0" borderId="0" xfId="12" applyFont="1" applyAlignment="1">
      <alignment vertical="center"/>
    </xf>
    <xf numFmtId="0" fontId="22" fillId="0" borderId="0" xfId="15" applyFont="1" applyAlignment="1">
      <alignment wrapText="1"/>
    </xf>
    <xf numFmtId="0" fontId="24" fillId="0" borderId="0" xfId="0" applyFont="1" applyAlignment="1">
      <alignment horizontal="justify" vertical="center"/>
    </xf>
    <xf numFmtId="1" fontId="3" fillId="3" borderId="7" xfId="0" applyNumberFormat="1" applyFont="1" applyFill="1" applyBorder="1" applyAlignment="1">
      <alignment horizontal="center"/>
    </xf>
    <xf numFmtId="0" fontId="3" fillId="3" borderId="23" xfId="0" applyFont="1" applyFill="1" applyBorder="1"/>
    <xf numFmtId="0" fontId="3" fillId="3" borderId="7" xfId="0" applyFont="1" applyFill="1" applyBorder="1"/>
    <xf numFmtId="0" fontId="16" fillId="3" borderId="7" xfId="0" applyFont="1" applyFill="1" applyBorder="1" applyAlignment="1">
      <alignment horizontal="center"/>
    </xf>
    <xf numFmtId="0" fontId="5" fillId="4" borderId="20" xfId="1" applyFont="1" applyFill="1" applyBorder="1" applyAlignment="1" applyProtection="1">
      <alignment horizontal="center" vertical="center"/>
      <protection locked="0"/>
    </xf>
    <xf numFmtId="0" fontId="5" fillId="4" borderId="9" xfId="1" applyNumberFormat="1" applyFont="1" applyFill="1" applyBorder="1" applyAlignment="1" applyProtection="1">
      <alignment horizontal="center" vertical="center"/>
      <protection locked="0"/>
    </xf>
    <xf numFmtId="0" fontId="5" fillId="8" borderId="7" xfId="1" applyFont="1" applyFill="1" applyBorder="1" applyAlignment="1" applyProtection="1">
      <alignment horizontal="center" vertical="center"/>
      <protection locked="0"/>
    </xf>
    <xf numFmtId="1" fontId="5" fillId="8" borderId="7" xfId="2" applyNumberFormat="1" applyFont="1" applyFill="1" applyBorder="1" applyAlignment="1" applyProtection="1">
      <alignment horizontal="center"/>
      <protection locked="0"/>
    </xf>
    <xf numFmtId="0" fontId="5" fillId="8" borderId="7" xfId="0" applyFont="1" applyFill="1" applyBorder="1" applyAlignment="1">
      <alignment horizontal="center"/>
    </xf>
    <xf numFmtId="10" fontId="19" fillId="0" borderId="7" xfId="4" applyNumberFormat="1" applyFont="1" applyFill="1" applyBorder="1" applyAlignment="1">
      <alignment horizontal="center"/>
    </xf>
    <xf numFmtId="10" fontId="6" fillId="0" borderId="7" xfId="4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 vertical="center"/>
    </xf>
    <xf numFmtId="166" fontId="10" fillId="0" borderId="7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 vertical="center"/>
    </xf>
    <xf numFmtId="9" fontId="5" fillId="6" borderId="7" xfId="1" applyNumberFormat="1" applyFont="1" applyFill="1" applyBorder="1" applyAlignment="1" applyProtection="1">
      <alignment horizontal="center" vertical="center"/>
      <protection locked="0"/>
    </xf>
    <xf numFmtId="0" fontId="5" fillId="6" borderId="5" xfId="1" applyFont="1" applyFill="1" applyBorder="1" applyAlignment="1" applyProtection="1">
      <alignment horizontal="center" vertical="center"/>
      <protection locked="0"/>
    </xf>
    <xf numFmtId="0" fontId="5" fillId="6" borderId="6" xfId="2" applyFont="1" applyFill="1" applyBorder="1" applyAlignment="1" applyProtection="1">
      <alignment horizontal="center"/>
      <protection locked="0"/>
    </xf>
    <xf numFmtId="0" fontId="5" fillId="6" borderId="2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" fontId="10" fillId="3" borderId="23" xfId="0" applyNumberFormat="1" applyFont="1" applyFill="1" applyBorder="1" applyAlignment="1">
      <alignment horizontal="center"/>
    </xf>
    <xf numFmtId="0" fontId="10" fillId="3" borderId="7" xfId="13" applyFont="1" applyFill="1" applyBorder="1" applyAlignment="1">
      <alignment horizontal="center"/>
    </xf>
    <xf numFmtId="0" fontId="10" fillId="3" borderId="23" xfId="13" applyFont="1" applyFill="1" applyBorder="1" applyAlignment="1">
      <alignment horizontal="center"/>
    </xf>
    <xf numFmtId="1" fontId="10" fillId="3" borderId="7" xfId="0" applyNumberFormat="1" applyFont="1" applyFill="1" applyBorder="1" applyAlignment="1">
      <alignment horizontal="center"/>
    </xf>
    <xf numFmtId="2" fontId="17" fillId="11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4" fillId="0" borderId="7" xfId="0" applyFont="1" applyBorder="1" applyAlignment="1">
      <alignment horizontal="center"/>
    </xf>
    <xf numFmtId="0" fontId="3" fillId="0" borderId="7" xfId="0" applyFont="1" applyBorder="1"/>
    <xf numFmtId="10" fontId="17" fillId="0" borderId="7" xfId="0" applyNumberFormat="1" applyFont="1" applyBorder="1" applyAlignment="1">
      <alignment horizontal="center"/>
    </xf>
    <xf numFmtId="0" fontId="3" fillId="0" borderId="7" xfId="13" applyBorder="1"/>
    <xf numFmtId="0" fontId="10" fillId="3" borderId="7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10" fontId="10" fillId="3" borderId="7" xfId="4" applyNumberFormat="1" applyFont="1" applyFill="1" applyBorder="1"/>
    <xf numFmtId="10" fontId="10" fillId="3" borderId="7" xfId="0" applyNumberFormat="1" applyFont="1" applyFill="1" applyBorder="1" applyAlignment="1">
      <alignment horizontal="center"/>
    </xf>
    <xf numFmtId="0" fontId="3" fillId="7" borderId="7" xfId="13" applyFill="1" applyBorder="1"/>
    <xf numFmtId="9" fontId="14" fillId="3" borderId="0" xfId="0" applyNumberFormat="1" applyFont="1" applyFill="1" applyBorder="1"/>
    <xf numFmtId="10" fontId="17" fillId="7" borderId="7" xfId="0" applyNumberFormat="1" applyFont="1" applyFill="1" applyBorder="1" applyAlignment="1">
      <alignment horizontal="center"/>
    </xf>
    <xf numFmtId="0" fontId="14" fillId="7" borderId="0" xfId="0" applyFont="1" applyFill="1"/>
    <xf numFmtId="1" fontId="10" fillId="7" borderId="7" xfId="0" applyNumberFormat="1" applyFont="1" applyFill="1" applyBorder="1" applyAlignment="1">
      <alignment horizontal="center"/>
    </xf>
    <xf numFmtId="1" fontId="0" fillId="7" borderId="7" xfId="0" applyNumberFormat="1" applyFill="1" applyBorder="1"/>
    <xf numFmtId="0" fontId="3" fillId="0" borderId="9" xfId="0" applyFont="1" applyBorder="1"/>
    <xf numFmtId="0" fontId="3" fillId="7" borderId="9" xfId="13" applyFill="1" applyBorder="1"/>
    <xf numFmtId="0" fontId="3" fillId="3" borderId="9" xfId="13" applyFill="1" applyBorder="1"/>
    <xf numFmtId="0" fontId="10" fillId="5" borderId="7" xfId="13" applyFont="1" applyFill="1" applyBorder="1" applyAlignment="1">
      <alignment horizontal="center"/>
    </xf>
    <xf numFmtId="0" fontId="30" fillId="0" borderId="7" xfId="0" applyFont="1" applyBorder="1" applyAlignment="1">
      <alignment vertical="center"/>
    </xf>
    <xf numFmtId="0" fontId="3" fillId="0" borderId="9" xfId="13" applyBorder="1"/>
    <xf numFmtId="0" fontId="0" fillId="0" borderId="9" xfId="0" applyBorder="1"/>
    <xf numFmtId="0" fontId="3" fillId="3" borderId="9" xfId="0" applyFont="1" applyFill="1" applyBorder="1" applyAlignment="1">
      <alignment horizontal="center"/>
    </xf>
    <xf numFmtId="0" fontId="3" fillId="2" borderId="7" xfId="0" applyFont="1" applyFill="1" applyBorder="1"/>
    <xf numFmtId="0" fontId="3" fillId="7" borderId="9" xfId="0" applyFont="1" applyFill="1" applyBorder="1"/>
    <xf numFmtId="0" fontId="3" fillId="2" borderId="25" xfId="0" applyFont="1" applyFill="1" applyBorder="1"/>
    <xf numFmtId="0" fontId="30" fillId="0" borderId="9" xfId="0" applyFont="1" applyBorder="1" applyAlignment="1">
      <alignment vertical="center"/>
    </xf>
    <xf numFmtId="0" fontId="3" fillId="3" borderId="9" xfId="0" applyFont="1" applyFill="1" applyBorder="1"/>
    <xf numFmtId="0" fontId="10" fillId="2" borderId="0" xfId="13" applyFont="1" applyFill="1" applyAlignment="1">
      <alignment horizontal="center"/>
    </xf>
    <xf numFmtId="1" fontId="0" fillId="3" borderId="7" xfId="0" applyNumberFormat="1" applyFill="1" applyBorder="1"/>
    <xf numFmtId="0" fontId="3" fillId="3" borderId="0" xfId="13" applyFill="1"/>
    <xf numFmtId="0" fontId="3" fillId="3" borderId="7" xfId="13" applyFill="1" applyBorder="1"/>
    <xf numFmtId="0" fontId="3" fillId="2" borderId="7" xfId="13" applyFill="1" applyBorder="1"/>
    <xf numFmtId="0" fontId="14" fillId="7" borderId="9" xfId="13" applyFont="1" applyFill="1" applyBorder="1"/>
    <xf numFmtId="1" fontId="8" fillId="3" borderId="23" xfId="0" applyNumberFormat="1" applyFont="1" applyFill="1" applyBorder="1" applyAlignment="1">
      <alignment horizontal="center"/>
    </xf>
    <xf numFmtId="0" fontId="14" fillId="0" borderId="9" xfId="13" applyFont="1" applyBorder="1"/>
    <xf numFmtId="0" fontId="10" fillId="5" borderId="25" xfId="13" applyFont="1" applyFill="1" applyBorder="1" applyAlignment="1">
      <alignment horizontal="center"/>
    </xf>
    <xf numFmtId="10" fontId="0" fillId="3" borderId="7" xfId="0" applyNumberFormat="1" applyFill="1" applyBorder="1"/>
    <xf numFmtId="0" fontId="10" fillId="2" borderId="7" xfId="13" applyFont="1" applyFill="1" applyBorder="1" applyAlignment="1">
      <alignment horizontal="center"/>
    </xf>
    <xf numFmtId="10" fontId="3" fillId="3" borderId="7" xfId="4" applyNumberFormat="1" applyFont="1" applyFill="1" applyBorder="1"/>
    <xf numFmtId="0" fontId="0" fillId="3" borderId="18" xfId="0" applyFill="1" applyBorder="1"/>
    <xf numFmtId="2" fontId="6" fillId="0" borderId="7" xfId="0" applyNumberFormat="1" applyFont="1" applyFill="1" applyBorder="1" applyAlignment="1">
      <alignment horizontal="center"/>
    </xf>
    <xf numFmtId="0" fontId="14" fillId="11" borderId="7" xfId="0" applyFont="1" applyFill="1" applyBorder="1" applyAlignment="1">
      <alignment horizontal="center"/>
    </xf>
    <xf numFmtId="0" fontId="14" fillId="11" borderId="0" xfId="0" applyFont="1" applyFill="1"/>
    <xf numFmtId="0" fontId="3" fillId="11" borderId="7" xfId="13" applyFill="1" applyBorder="1"/>
    <xf numFmtId="1" fontId="10" fillId="12" borderId="23" xfId="0" applyNumberFormat="1" applyFont="1" applyFill="1" applyBorder="1" applyAlignment="1">
      <alignment horizontal="center"/>
    </xf>
    <xf numFmtId="0" fontId="30" fillId="3" borderId="9" xfId="0" applyFont="1" applyFill="1" applyBorder="1" applyAlignment="1">
      <alignment vertical="center"/>
    </xf>
    <xf numFmtId="0" fontId="14" fillId="3" borderId="9" xfId="13" applyFont="1" applyFill="1" applyBorder="1"/>
    <xf numFmtId="1" fontId="0" fillId="3" borderId="7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10" fontId="6" fillId="3" borderId="4" xfId="4" applyNumberFormat="1" applyFont="1" applyFill="1" applyBorder="1" applyAlignment="1">
      <alignment horizontal="center"/>
    </xf>
    <xf numFmtId="10" fontId="6" fillId="3" borderId="7" xfId="4" applyNumberFormat="1" applyFont="1" applyFill="1" applyBorder="1" applyAlignment="1">
      <alignment horizontal="center"/>
    </xf>
    <xf numFmtId="10" fontId="6" fillId="3" borderId="10" xfId="4" applyNumberFormat="1" applyFont="1" applyFill="1" applyBorder="1" applyAlignment="1">
      <alignment horizontal="center"/>
    </xf>
    <xf numFmtId="0" fontId="30" fillId="3" borderId="7" xfId="0" applyFont="1" applyFill="1" applyBorder="1" applyAlignment="1">
      <alignment vertical="center"/>
    </xf>
    <xf numFmtId="0" fontId="10" fillId="3" borderId="0" xfId="13" applyFont="1" applyFill="1" applyAlignment="1">
      <alignment horizontal="center"/>
    </xf>
    <xf numFmtId="2" fontId="14" fillId="3" borderId="7" xfId="0" applyNumberFormat="1" applyFont="1" applyFill="1" applyBorder="1" applyAlignment="1">
      <alignment horizontal="center"/>
    </xf>
    <xf numFmtId="0" fontId="4" fillId="0" borderId="7" xfId="0" applyFont="1" applyBorder="1"/>
    <xf numFmtId="0" fontId="31" fillId="0" borderId="7" xfId="0" applyFont="1" applyBorder="1"/>
    <xf numFmtId="2" fontId="3" fillId="0" borderId="7" xfId="4" applyNumberFormat="1" applyFont="1" applyFill="1" applyBorder="1" applyAlignment="1">
      <alignment horizontal="center"/>
    </xf>
    <xf numFmtId="0" fontId="14" fillId="2" borderId="7" xfId="7" applyFont="1" applyFill="1" applyBorder="1" applyAlignment="1">
      <alignment horizontal="center" vertical="center"/>
    </xf>
    <xf numFmtId="10" fontId="17" fillId="3" borderId="7" xfId="0" applyNumberFormat="1" applyFont="1" applyFill="1" applyBorder="1" applyAlignment="1">
      <alignment horizontal="center"/>
    </xf>
    <xf numFmtId="0" fontId="0" fillId="7" borderId="7" xfId="0" applyFill="1" applyBorder="1"/>
    <xf numFmtId="0" fontId="29" fillId="0" borderId="7" xfId="0" applyFont="1" applyBorder="1"/>
    <xf numFmtId="9" fontId="14" fillId="0" borderId="0" xfId="0" applyNumberFormat="1" applyFont="1" applyFill="1"/>
    <xf numFmtId="10" fontId="0" fillId="0" borderId="7" xfId="4" applyNumberFormat="1" applyFont="1" applyBorder="1"/>
    <xf numFmtId="1" fontId="10" fillId="3" borderId="7" xfId="13" applyNumberFormat="1" applyFont="1" applyFill="1" applyBorder="1" applyAlignment="1">
      <alignment horizontal="center"/>
    </xf>
    <xf numFmtId="0" fontId="0" fillId="3" borderId="0" xfId="0" applyNumberFormat="1" applyFill="1"/>
    <xf numFmtId="0" fontId="30" fillId="0" borderId="0" xfId="0" applyFont="1" applyBorder="1" applyAlignment="1">
      <alignment vertical="center"/>
    </xf>
    <xf numFmtId="0" fontId="30" fillId="0" borderId="7" xfId="0" applyFont="1" applyBorder="1" applyAlignment="1">
      <alignment vertical="center"/>
    </xf>
    <xf numFmtId="0" fontId="3" fillId="7" borderId="7" xfId="0" applyFont="1" applyFill="1" applyBorder="1"/>
    <xf numFmtId="10" fontId="14" fillId="3" borderId="7" xfId="0" applyNumberFormat="1" applyFont="1" applyFill="1" applyBorder="1"/>
    <xf numFmtId="10" fontId="14" fillId="3" borderId="7" xfId="4" applyNumberFormat="1" applyFont="1" applyFill="1" applyBorder="1" applyAlignment="1">
      <alignment horizontal="center"/>
    </xf>
    <xf numFmtId="10" fontId="14" fillId="3" borderId="7" xfId="0" applyNumberFormat="1" applyFont="1" applyFill="1" applyBorder="1" applyAlignment="1">
      <alignment horizontal="center"/>
    </xf>
    <xf numFmtId="10" fontId="3" fillId="3" borderId="7" xfId="4" applyNumberFormat="1" applyFont="1" applyFill="1" applyBorder="1" applyAlignment="1">
      <alignment horizontal="center"/>
    </xf>
    <xf numFmtId="0" fontId="5" fillId="4" borderId="6" xfId="2" applyFont="1" applyFill="1" applyBorder="1" applyAlignment="1" applyProtection="1">
      <alignment horizontal="center"/>
      <protection locked="0"/>
    </xf>
    <xf numFmtId="0" fontId="5" fillId="4" borderId="35" xfId="0" applyFont="1" applyFill="1" applyBorder="1" applyAlignment="1">
      <alignment horizontal="center"/>
    </xf>
    <xf numFmtId="0" fontId="5" fillId="4" borderId="9" xfId="2" applyFont="1" applyFill="1" applyBorder="1" applyAlignment="1" applyProtection="1">
      <alignment horizontal="center"/>
      <protection locked="0"/>
    </xf>
    <xf numFmtId="0" fontId="5" fillId="4" borderId="7" xfId="2" applyFont="1" applyFill="1" applyBorder="1" applyAlignment="1" applyProtection="1">
      <alignment horizontal="center"/>
      <protection locked="0"/>
    </xf>
    <xf numFmtId="10" fontId="14" fillId="0" borderId="7" xfId="0" applyNumberFormat="1" applyFont="1" applyBorder="1"/>
    <xf numFmtId="0" fontId="5" fillId="3" borderId="11" xfId="0" applyFont="1" applyFill="1" applyBorder="1" applyAlignment="1">
      <alignment horizontal="left"/>
    </xf>
    <xf numFmtId="2" fontId="5" fillId="0" borderId="11" xfId="0" applyNumberFormat="1" applyFont="1" applyBorder="1" applyAlignment="1">
      <alignment horizontal="center"/>
    </xf>
    <xf numFmtId="10" fontId="32" fillId="3" borderId="16" xfId="4" applyNumberFormat="1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/>
    </xf>
    <xf numFmtId="10" fontId="5" fillId="0" borderId="7" xfId="4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left"/>
    </xf>
    <xf numFmtId="10" fontId="16" fillId="4" borderId="15" xfId="4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10" fontId="5" fillId="0" borderId="7" xfId="0" applyNumberFormat="1" applyFont="1" applyBorder="1"/>
    <xf numFmtId="0" fontId="5" fillId="4" borderId="11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2" fontId="14" fillId="0" borderId="23" xfId="0" applyNumberFormat="1" applyFont="1" applyBorder="1" applyAlignment="1">
      <alignment horizontal="center"/>
    </xf>
    <xf numFmtId="0" fontId="14" fillId="3" borderId="8" xfId="0" applyFont="1" applyFill="1" applyBorder="1" applyAlignment="1">
      <alignment horizontal="left"/>
    </xf>
    <xf numFmtId="2" fontId="14" fillId="0" borderId="8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2" fontId="5" fillId="0" borderId="13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2" fontId="5" fillId="0" borderId="12" xfId="0" applyNumberFormat="1" applyFont="1" applyBorder="1" applyAlignment="1">
      <alignment horizontal="center"/>
    </xf>
    <xf numFmtId="0" fontId="5" fillId="4" borderId="18" xfId="0" applyFont="1" applyFill="1" applyBorder="1" applyAlignment="1">
      <alignment horizontal="left"/>
    </xf>
    <xf numFmtId="0" fontId="5" fillId="4" borderId="37" xfId="0" applyFont="1" applyFill="1" applyBorder="1" applyAlignment="1">
      <alignment horizontal="left"/>
    </xf>
    <xf numFmtId="2" fontId="5" fillId="0" borderId="18" xfId="0" applyNumberFormat="1" applyFont="1" applyBorder="1" applyAlignment="1">
      <alignment horizontal="center"/>
    </xf>
    <xf numFmtId="0" fontId="5" fillId="3" borderId="18" xfId="0" applyFont="1" applyFill="1" applyBorder="1" applyAlignment="1">
      <alignment horizontal="left"/>
    </xf>
    <xf numFmtId="10" fontId="16" fillId="4" borderId="37" xfId="4" applyNumberFormat="1" applyFont="1" applyFill="1" applyBorder="1" applyAlignment="1">
      <alignment horizontal="center"/>
    </xf>
    <xf numFmtId="10" fontId="16" fillId="4" borderId="18" xfId="4" applyNumberFormat="1" applyFont="1" applyFill="1" applyBorder="1" applyAlignment="1">
      <alignment horizontal="center"/>
    </xf>
    <xf numFmtId="2" fontId="14" fillId="3" borderId="0" xfId="0" applyNumberFormat="1" applyFont="1" applyFill="1" applyBorder="1"/>
    <xf numFmtId="0" fontId="5" fillId="4" borderId="0" xfId="0" applyNumberFormat="1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3" borderId="18" xfId="0" applyFont="1" applyFill="1" applyBorder="1"/>
    <xf numFmtId="2" fontId="5" fillId="3" borderId="0" xfId="0" applyNumberFormat="1" applyFont="1" applyFill="1" applyBorder="1"/>
    <xf numFmtId="10" fontId="5" fillId="3" borderId="7" xfId="0" applyNumberFormat="1" applyFont="1" applyFill="1" applyBorder="1" applyAlignment="1">
      <alignment horizontal="center"/>
    </xf>
    <xf numFmtId="0" fontId="4" fillId="6" borderId="18" xfId="0" applyFont="1" applyFill="1" applyBorder="1"/>
    <xf numFmtId="10" fontId="5" fillId="3" borderId="0" xfId="4" applyNumberFormat="1" applyFont="1" applyFill="1" applyBorder="1"/>
    <xf numFmtId="10" fontId="10" fillId="3" borderId="8" xfId="9" applyNumberFormat="1" applyFont="1" applyFill="1" applyBorder="1" applyAlignment="1">
      <alignment horizontal="center" vertical="center"/>
    </xf>
    <xf numFmtId="0" fontId="16" fillId="3" borderId="23" xfId="0" applyFont="1" applyFill="1" applyBorder="1"/>
    <xf numFmtId="0" fontId="16" fillId="3" borderId="9" xfId="0" applyFont="1" applyFill="1" applyBorder="1"/>
    <xf numFmtId="2" fontId="16" fillId="0" borderId="7" xfId="4" applyNumberFormat="1" applyFont="1" applyFill="1" applyBorder="1" applyAlignment="1">
      <alignment horizontal="center"/>
    </xf>
    <xf numFmtId="0" fontId="4" fillId="3" borderId="0" xfId="0" applyFont="1" applyFill="1"/>
    <xf numFmtId="0" fontId="16" fillId="3" borderId="7" xfId="0" applyFont="1" applyFill="1" applyBorder="1"/>
    <xf numFmtId="0" fontId="16" fillId="3" borderId="7" xfId="13" applyFont="1" applyFill="1" applyBorder="1"/>
    <xf numFmtId="0" fontId="16" fillId="0" borderId="9" xfId="0" applyFont="1" applyBorder="1"/>
    <xf numFmtId="0" fontId="16" fillId="3" borderId="9" xfId="0" applyFont="1" applyFill="1" applyBorder="1" applyAlignment="1">
      <alignment horizontal="center"/>
    </xf>
    <xf numFmtId="0" fontId="0" fillId="3" borderId="20" xfId="0" applyFill="1" applyBorder="1"/>
    <xf numFmtId="0" fontId="4" fillId="3" borderId="7" xfId="0" applyFont="1" applyFill="1" applyBorder="1"/>
    <xf numFmtId="10" fontId="0" fillId="3" borderId="0" xfId="4" applyNumberFormat="1" applyFont="1" applyFill="1"/>
    <xf numFmtId="1" fontId="0" fillId="3" borderId="0" xfId="0" applyNumberFormat="1" applyFill="1" applyBorder="1"/>
    <xf numFmtId="1" fontId="0" fillId="7" borderId="0" xfId="0" applyNumberFormat="1" applyFill="1" applyBorder="1"/>
    <xf numFmtId="0" fontId="10" fillId="3" borderId="0" xfId="0" applyFont="1" applyFill="1" applyBorder="1" applyAlignment="1">
      <alignment horizontal="center"/>
    </xf>
    <xf numFmtId="2" fontId="35" fillId="0" borderId="7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3" borderId="7" xfId="0" applyFont="1" applyFill="1" applyBorder="1"/>
    <xf numFmtId="10" fontId="10" fillId="3" borderId="23" xfId="0" applyNumberFormat="1" applyFont="1" applyFill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1" fontId="32" fillId="3" borderId="23" xfId="0" applyNumberFormat="1" applyFont="1" applyFill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6" fillId="3" borderId="7" xfId="0" applyNumberFormat="1" applyFont="1" applyFill="1" applyBorder="1" applyAlignment="1">
      <alignment horizontal="center"/>
    </xf>
    <xf numFmtId="1" fontId="32" fillId="3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20" xfId="0" applyBorder="1"/>
    <xf numFmtId="0" fontId="3" fillId="3" borderId="20" xfId="0" applyFont="1" applyFill="1" applyBorder="1"/>
    <xf numFmtId="0" fontId="0" fillId="0" borderId="7" xfId="0" applyFont="1" applyBorder="1"/>
    <xf numFmtId="9" fontId="14" fillId="3" borderId="0" xfId="4" applyFont="1" applyFill="1" applyBorder="1"/>
    <xf numFmtId="10" fontId="14" fillId="3" borderId="0" xfId="4" applyNumberFormat="1" applyFont="1" applyFill="1" applyBorder="1"/>
    <xf numFmtId="0" fontId="5" fillId="4" borderId="38" xfId="0" applyFont="1" applyFill="1" applyBorder="1" applyAlignment="1">
      <alignment horizontal="center"/>
    </xf>
    <xf numFmtId="2" fontId="5" fillId="0" borderId="37" xfId="0" applyNumberFormat="1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9" fontId="16" fillId="3" borderId="0" xfId="4" applyFont="1" applyFill="1" applyBorder="1" applyAlignment="1" applyProtection="1">
      <alignment horizontal="center"/>
      <protection locked="0"/>
    </xf>
    <xf numFmtId="9" fontId="14" fillId="0" borderId="0" xfId="4" applyFont="1" applyFill="1" applyBorder="1" applyAlignment="1">
      <alignment horizontal="center"/>
    </xf>
    <xf numFmtId="9" fontId="14" fillId="0" borderId="0" xfId="4" applyFont="1" applyFill="1" applyBorder="1"/>
    <xf numFmtId="9" fontId="0" fillId="3" borderId="0" xfId="4" applyFont="1" applyFill="1" applyBorder="1"/>
    <xf numFmtId="10" fontId="14" fillId="2" borderId="0" xfId="4" applyNumberFormat="1" applyFont="1" applyFill="1" applyBorder="1"/>
    <xf numFmtId="0" fontId="5" fillId="13" borderId="13" xfId="0" applyFont="1" applyFill="1" applyBorder="1" applyAlignment="1">
      <alignment horizontal="left"/>
    </xf>
    <xf numFmtId="0" fontId="5" fillId="13" borderId="7" xfId="0" applyFont="1" applyFill="1" applyBorder="1" applyAlignment="1">
      <alignment horizontal="left"/>
    </xf>
    <xf numFmtId="10" fontId="16" fillId="13" borderId="16" xfId="4" applyNumberFormat="1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2" fontId="5" fillId="7" borderId="7" xfId="0" applyNumberFormat="1" applyFont="1" applyFill="1" applyBorder="1" applyAlignment="1">
      <alignment horizontal="center"/>
    </xf>
    <xf numFmtId="10" fontId="14" fillId="7" borderId="7" xfId="0" applyNumberFormat="1" applyFont="1" applyFill="1" applyBorder="1"/>
    <xf numFmtId="0" fontId="4" fillId="7" borderId="18" xfId="0" applyFont="1" applyFill="1" applyBorder="1"/>
    <xf numFmtId="10" fontId="5" fillId="7" borderId="7" xfId="0" applyNumberFormat="1" applyFont="1" applyFill="1" applyBorder="1" applyAlignment="1">
      <alignment horizontal="center"/>
    </xf>
    <xf numFmtId="0" fontId="5" fillId="7" borderId="13" xfId="0" applyFont="1" applyFill="1" applyBorder="1" applyAlignment="1">
      <alignment horizontal="left"/>
    </xf>
    <xf numFmtId="10" fontId="5" fillId="7" borderId="7" xfId="0" applyNumberFormat="1" applyFont="1" applyFill="1" applyBorder="1"/>
    <xf numFmtId="0" fontId="5" fillId="7" borderId="0" xfId="0" applyFont="1" applyFill="1"/>
    <xf numFmtId="0" fontId="5" fillId="7" borderId="11" xfId="0" applyFont="1" applyFill="1" applyBorder="1" applyAlignment="1">
      <alignment horizontal="left"/>
    </xf>
    <xf numFmtId="10" fontId="5" fillId="0" borderId="9" xfId="0" applyNumberFormat="1" applyFont="1" applyBorder="1"/>
    <xf numFmtId="10" fontId="14" fillId="0" borderId="0" xfId="0" applyNumberFormat="1" applyFont="1"/>
    <xf numFmtId="10" fontId="3" fillId="7" borderId="7" xfId="4" applyNumberFormat="1" applyFont="1" applyFill="1" applyBorder="1"/>
    <xf numFmtId="0" fontId="14" fillId="7" borderId="0" xfId="0" applyFont="1" applyFill="1" applyBorder="1"/>
    <xf numFmtId="2" fontId="14" fillId="7" borderId="7" xfId="0" applyNumberFormat="1" applyFont="1" applyFill="1" applyBorder="1" applyAlignment="1">
      <alignment horizontal="center"/>
    </xf>
    <xf numFmtId="0" fontId="14" fillId="7" borderId="7" xfId="2" applyFont="1" applyFill="1" applyBorder="1" applyAlignment="1">
      <alignment horizontal="left"/>
    </xf>
    <xf numFmtId="2" fontId="14" fillId="7" borderId="0" xfId="0" applyNumberFormat="1" applyFont="1" applyFill="1" applyBorder="1" applyAlignment="1">
      <alignment horizontal="center"/>
    </xf>
    <xf numFmtId="9" fontId="14" fillId="7" borderId="0" xfId="4" applyFont="1" applyFill="1" applyBorder="1"/>
    <xf numFmtId="0" fontId="5" fillId="7" borderId="7" xfId="0" applyFont="1" applyFill="1" applyBorder="1" applyAlignment="1">
      <alignment horizontal="center"/>
    </xf>
    <xf numFmtId="10" fontId="14" fillId="7" borderId="7" xfId="4" applyNumberFormat="1" applyFont="1" applyFill="1" applyBorder="1"/>
    <xf numFmtId="0" fontId="37" fillId="3" borderId="0" xfId="0" applyFont="1" applyFill="1" applyAlignment="1">
      <alignment vertical="center" wrapText="1"/>
    </xf>
    <xf numFmtId="0" fontId="38" fillId="3" borderId="0" xfId="7" applyFont="1" applyFill="1" applyAlignment="1">
      <alignment horizontal="center"/>
    </xf>
    <xf numFmtId="0" fontId="21" fillId="3" borderId="0" xfId="0" applyFont="1" applyFill="1"/>
    <xf numFmtId="0" fontId="39" fillId="3" borderId="0" xfId="7" applyFont="1" applyFill="1" applyAlignment="1">
      <alignment vertical="center"/>
    </xf>
    <xf numFmtId="4" fontId="8" fillId="3" borderId="0" xfId="0" applyNumberFormat="1" applyFont="1" applyFill="1" applyAlignment="1">
      <alignment horizontal="right" vertical="top" wrapText="1"/>
    </xf>
    <xf numFmtId="0" fontId="38" fillId="3" borderId="0" xfId="7" applyFont="1" applyFill="1"/>
    <xf numFmtId="0" fontId="8" fillId="3" borderId="0" xfId="0" applyFont="1" applyFill="1" applyAlignment="1">
      <alignment vertical="top" wrapText="1"/>
    </xf>
    <xf numFmtId="0" fontId="8" fillId="3" borderId="0" xfId="7" applyFont="1" applyFill="1" applyAlignment="1">
      <alignment horizontal="center" vertical="top"/>
    </xf>
    <xf numFmtId="0" fontId="37" fillId="3" borderId="0" xfId="7" applyFont="1" applyFill="1" applyAlignment="1">
      <alignment horizontal="center" vertical="center"/>
    </xf>
    <xf numFmtId="0" fontId="8" fillId="3" borderId="0" xfId="7" applyFont="1" applyFill="1" applyAlignment="1">
      <alignment horizontal="center" vertical="top" wrapText="1"/>
    </xf>
    <xf numFmtId="0" fontId="8" fillId="3" borderId="0" xfId="0" applyFont="1" applyFill="1" applyAlignment="1">
      <alignment horizontal="right" vertical="top" wrapText="1"/>
    </xf>
    <xf numFmtId="0" fontId="36" fillId="3" borderId="0" xfId="0" applyFont="1" applyFill="1"/>
    <xf numFmtId="2" fontId="8" fillId="3" borderId="0" xfId="0" applyNumberFormat="1" applyFont="1" applyFill="1" applyAlignment="1">
      <alignment horizontal="right" vertical="top" wrapText="1"/>
    </xf>
    <xf numFmtId="4" fontId="8" fillId="3" borderId="0" xfId="7" applyNumberFormat="1" applyFont="1" applyFill="1" applyAlignment="1">
      <alignment horizontal="center" vertical="top"/>
    </xf>
    <xf numFmtId="0" fontId="41" fillId="3" borderId="0" xfId="0" applyFont="1" applyFill="1" applyAlignment="1">
      <alignment horizontal="right" vertical="top" wrapText="1"/>
    </xf>
    <xf numFmtId="0" fontId="39" fillId="3" borderId="0" xfId="0" applyFont="1" applyFill="1" applyAlignment="1">
      <alignment horizontal="right" vertical="top" wrapText="1"/>
    </xf>
    <xf numFmtId="0" fontId="41" fillId="3" borderId="0" xfId="0" applyFont="1" applyFill="1" applyAlignment="1">
      <alignment vertical="top" wrapText="1"/>
    </xf>
    <xf numFmtId="4" fontId="21" fillId="3" borderId="0" xfId="0" applyNumberFormat="1" applyFont="1" applyFill="1"/>
    <xf numFmtId="0" fontId="32" fillId="3" borderId="0" xfId="0" applyFont="1" applyFill="1"/>
    <xf numFmtId="0" fontId="39" fillId="3" borderId="0" xfId="0" applyFont="1" applyFill="1" applyAlignment="1">
      <alignment horizontal="left" vertical="top" wrapText="1"/>
    </xf>
    <xf numFmtId="0" fontId="42" fillId="3" borderId="0" xfId="0" applyFont="1" applyFill="1" applyAlignment="1">
      <alignment horizontal="left" vertical="top" wrapText="1"/>
    </xf>
    <xf numFmtId="0" fontId="36" fillId="14" borderId="7" xfId="7" applyFont="1" applyFill="1" applyBorder="1" applyAlignment="1">
      <alignment horizontal="center" vertical="center"/>
    </xf>
    <xf numFmtId="0" fontId="37" fillId="14" borderId="7" xfId="7" applyFont="1" applyFill="1" applyBorder="1" applyAlignment="1">
      <alignment horizontal="center" vertical="center"/>
    </xf>
    <xf numFmtId="0" fontId="39" fillId="3" borderId="7" xfId="7" applyFont="1" applyFill="1" applyBorder="1" applyAlignment="1">
      <alignment vertical="center"/>
    </xf>
    <xf numFmtId="0" fontId="40" fillId="0" borderId="7" xfId="0" applyFont="1" applyBorder="1" applyAlignment="1">
      <alignment vertical="top" wrapText="1"/>
    </xf>
    <xf numFmtId="2" fontId="0" fillId="0" borderId="7" xfId="0" applyNumberFormat="1" applyBorder="1"/>
    <xf numFmtId="0" fontId="6" fillId="0" borderId="7" xfId="0" applyFont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  <xf numFmtId="4" fontId="8" fillId="3" borderId="7" xfId="0" applyNumberFormat="1" applyFont="1" applyFill="1" applyBorder="1" applyAlignment="1">
      <alignment horizontal="right" vertical="top" wrapText="1"/>
    </xf>
    <xf numFmtId="2" fontId="14" fillId="2" borderId="7" xfId="0" applyNumberFormat="1" applyFon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10" fillId="3" borderId="18" xfId="0" applyNumberFormat="1" applyFont="1" applyFill="1" applyBorder="1" applyAlignment="1">
      <alignment horizontal="center"/>
    </xf>
    <xf numFmtId="10" fontId="14" fillId="0" borderId="0" xfId="4" applyNumberFormat="1" applyFont="1" applyFill="1"/>
    <xf numFmtId="2" fontId="10" fillId="3" borderId="7" xfId="13" applyNumberFormat="1" applyFont="1" applyFill="1" applyBorder="1" applyAlignment="1">
      <alignment horizontal="center"/>
    </xf>
    <xf numFmtId="2" fontId="10" fillId="3" borderId="23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167" fontId="14" fillId="0" borderId="0" xfId="4" applyNumberFormat="1" applyFont="1" applyFill="1"/>
    <xf numFmtId="10" fontId="17" fillId="2" borderId="7" xfId="0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 applyProtection="1">
      <alignment horizontal="center"/>
      <protection locked="0"/>
    </xf>
    <xf numFmtId="0" fontId="0" fillId="6" borderId="7" xfId="0" applyFill="1" applyBorder="1"/>
    <xf numFmtId="0" fontId="14" fillId="3" borderId="7" xfId="0" applyFont="1" applyFill="1" applyBorder="1"/>
    <xf numFmtId="0" fontId="14" fillId="3" borderId="20" xfId="0" applyFont="1" applyFill="1" applyBorder="1" applyAlignment="1">
      <alignment horizontal="left"/>
    </xf>
    <xf numFmtId="0" fontId="0" fillId="0" borderId="7" xfId="0" applyFill="1" applyBorder="1"/>
    <xf numFmtId="0" fontId="0" fillId="0" borderId="18" xfId="0" applyFill="1" applyBorder="1"/>
    <xf numFmtId="10" fontId="14" fillId="7" borderId="0" xfId="0" applyNumberFormat="1" applyFont="1" applyFill="1"/>
    <xf numFmtId="2" fontId="8" fillId="0" borderId="7" xfId="0" applyNumberFormat="1" applyFont="1" applyBorder="1" applyAlignment="1">
      <alignment horizontal="center"/>
    </xf>
    <xf numFmtId="9" fontId="8" fillId="3" borderId="0" xfId="0" applyNumberFormat="1" applyFont="1" applyFill="1" applyBorder="1"/>
    <xf numFmtId="10" fontId="8" fillId="3" borderId="0" xfId="0" applyNumberFormat="1" applyFont="1" applyFill="1" applyBorder="1"/>
    <xf numFmtId="0" fontId="8" fillId="3" borderId="0" xfId="0" applyFont="1" applyFill="1" applyBorder="1"/>
    <xf numFmtId="10" fontId="8" fillId="3" borderId="0" xfId="4" applyNumberFormat="1" applyFont="1" applyFill="1" applyBorder="1" applyAlignment="1">
      <alignment horizontal="center"/>
    </xf>
    <xf numFmtId="10" fontId="8" fillId="3" borderId="0" xfId="0" applyNumberFormat="1" applyFont="1" applyFill="1" applyBorder="1" applyAlignment="1">
      <alignment horizontal="center"/>
    </xf>
    <xf numFmtId="10" fontId="8" fillId="0" borderId="0" xfId="4" applyNumberFormat="1" applyFont="1" applyFill="1" applyBorder="1"/>
    <xf numFmtId="0" fontId="8" fillId="0" borderId="0" xfId="0" applyFont="1" applyFill="1" applyBorder="1"/>
    <xf numFmtId="0" fontId="8" fillId="7" borderId="0" xfId="0" applyFont="1" applyFill="1" applyBorder="1"/>
    <xf numFmtId="2" fontId="11" fillId="0" borderId="7" xfId="0" applyNumberFormat="1" applyFont="1" applyBorder="1" applyAlignment="1">
      <alignment horizontal="center"/>
    </xf>
    <xf numFmtId="0" fontId="11" fillId="3" borderId="0" xfId="0" applyFont="1" applyFill="1" applyBorder="1"/>
    <xf numFmtId="10" fontId="8" fillId="3" borderId="7" xfId="0" applyNumberFormat="1" applyFont="1" applyFill="1" applyBorder="1" applyAlignment="1">
      <alignment horizontal="center"/>
    </xf>
    <xf numFmtId="10" fontId="10" fillId="3" borderId="7" xfId="4" applyNumberFormat="1" applyFont="1" applyFill="1" applyBorder="1" applyAlignment="1">
      <alignment horizontal="center"/>
    </xf>
    <xf numFmtId="10" fontId="32" fillId="3" borderId="7" xfId="4" applyNumberFormat="1" applyFont="1" applyFill="1" applyBorder="1" applyAlignment="1">
      <alignment horizontal="center"/>
    </xf>
    <xf numFmtId="10" fontId="21" fillId="0" borderId="7" xfId="0" applyNumberFormat="1" applyFont="1" applyBorder="1" applyAlignment="1">
      <alignment horizontal="center"/>
    </xf>
    <xf numFmtId="2" fontId="14" fillId="3" borderId="7" xfId="0" applyNumberFormat="1" applyFont="1" applyFill="1" applyBorder="1"/>
    <xf numFmtId="10" fontId="14" fillId="3" borderId="7" xfId="4" applyNumberFormat="1" applyFont="1" applyFill="1" applyBorder="1"/>
    <xf numFmtId="0" fontId="39" fillId="3" borderId="0" xfId="0" applyFont="1" applyFill="1" applyAlignment="1">
      <alignment horizontal="left" vertical="top" wrapText="1"/>
    </xf>
    <xf numFmtId="0" fontId="36" fillId="14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34" xfId="0" applyFill="1" applyBorder="1" applyAlignment="1">
      <alignment horizontal="center"/>
    </xf>
  </cellXfs>
  <cellStyles count="16">
    <cellStyle name="Comma 6" xfId="3" xr:uid="{02CA124B-6531-4C46-986F-9EFBE4DBF77A}"/>
    <cellStyle name="Heading 1 2" xfId="1" xr:uid="{61D1FBD4-9DBC-4C82-8A84-87AB8876449B}"/>
    <cellStyle name="Hyperlink" xfId="14" builtinId="8"/>
    <cellStyle name="Hyperlink 2" xfId="12" xr:uid="{8FCA0BB2-7D19-49DB-81A7-B82D7E4D54DC}"/>
    <cellStyle name="Normal" xfId="0" builtinId="0"/>
    <cellStyle name="Normal 2" xfId="2" xr:uid="{72748899-457E-4E41-8895-0861808765D1}"/>
    <cellStyle name="Normal 2 2 2" xfId="13" xr:uid="{32A5B143-38E8-4AAA-AC9A-A92CBB93226C}"/>
    <cellStyle name="Normal 3" xfId="11" xr:uid="{9F0CFD32-A9FA-4142-9BC0-DD2B43550F7E}"/>
    <cellStyle name="Normal 4" xfId="7" xr:uid="{7516C040-AADD-4652-B690-4BFE26206DD2}"/>
    <cellStyle name="Normal 5" xfId="5" xr:uid="{E5E0F8B5-F405-4334-8397-96451E09C89B}"/>
    <cellStyle name="Normal 7" xfId="9" xr:uid="{B56B1134-0898-4EE7-A3F3-F904E40E2561}"/>
    <cellStyle name="Normal 7 2" xfId="15" xr:uid="{AA6E93A3-051E-4D80-BF58-18D6D1A98C42}"/>
    <cellStyle name="Percent" xfId="4" builtinId="5"/>
    <cellStyle name="Percent 2" xfId="6" xr:uid="{DF55F27F-5369-4E77-B1B7-6BD380D52C28}"/>
    <cellStyle name="Percent 3" xfId="10" xr:uid="{947D1FC9-BE73-4292-88D0-3AB6DD40A352}"/>
    <cellStyle name="Style 34" xfId="8" xr:uid="{8C627648-1928-484A-92FA-64DE00E2E56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666750</xdr:colOff>
      <xdr:row>24</xdr:row>
      <xdr:rowOff>90227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027F8-801A-424F-A69F-491C36A3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10550" cy="4662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94E93-A531-490C-A98C-286EC135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asahi-kasei.com/ir/library/presentation/pdf/140225eng.pdf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D0D9-B234-4610-AF11-0574EF5D2794}">
  <dimension ref="A1"/>
  <sheetViews>
    <sheetView zoomScaleNormal="100" workbookViewId="0">
      <selection activeCell="N13" sqref="N13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53F-02D9-4576-A3D3-1D54BACA4662}">
  <dimension ref="A1:S8"/>
  <sheetViews>
    <sheetView workbookViewId="0">
      <selection activeCell="G17" sqref="G17"/>
    </sheetView>
  </sheetViews>
  <sheetFormatPr defaultColWidth="9" defaultRowHeight="15"/>
  <cols>
    <col min="1" max="1" width="38.28515625" style="1" customWidth="1"/>
    <col min="2" max="16384" width="9" style="1"/>
  </cols>
  <sheetData>
    <row r="1" spans="1:19" ht="15.75" thickBot="1">
      <c r="A1" s="4" t="s">
        <v>23</v>
      </c>
      <c r="B1" s="5"/>
      <c r="C1" s="5"/>
      <c r="D1" s="5"/>
      <c r="E1" s="5"/>
      <c r="F1" s="5"/>
      <c r="G1" s="5"/>
    </row>
    <row r="2" spans="1:19">
      <c r="A2" s="20" t="s">
        <v>0</v>
      </c>
      <c r="B2" s="13">
        <v>2013</v>
      </c>
      <c r="C2" s="13">
        <v>2014</v>
      </c>
      <c r="D2" s="13">
        <v>2015</v>
      </c>
      <c r="E2" s="13">
        <v>2016</v>
      </c>
      <c r="F2" s="13">
        <v>2017</v>
      </c>
      <c r="G2" s="13">
        <v>2018</v>
      </c>
      <c r="H2" s="12" t="s">
        <v>11</v>
      </c>
      <c r="I2" s="10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1" t="s">
        <v>16</v>
      </c>
    </row>
    <row r="3" spans="1:19">
      <c r="A3" s="19" t="s">
        <v>19</v>
      </c>
      <c r="B3" s="6">
        <v>1.0165999999999999</v>
      </c>
      <c r="C3" s="6">
        <v>0.87519999999999998</v>
      </c>
      <c r="D3" s="6">
        <v>0.9748</v>
      </c>
      <c r="E3" s="6">
        <v>0.9143</v>
      </c>
      <c r="F3" s="15">
        <v>0.96640000000000004</v>
      </c>
      <c r="G3" s="7">
        <v>0.95420000000000005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>
      <c r="A4" s="14" t="s">
        <v>14</v>
      </c>
      <c r="B4" s="7">
        <v>0.33629999999999999</v>
      </c>
      <c r="C4" s="7">
        <v>0.41349999999999998</v>
      </c>
      <c r="D4" s="7">
        <v>0.26469999999999999</v>
      </c>
      <c r="E4" s="7">
        <v>0.33479999999999999</v>
      </c>
      <c r="F4" s="16">
        <v>0.3488</v>
      </c>
      <c r="G4" s="7">
        <v>0.46689999999999998</v>
      </c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>
      <c r="A5" s="14" t="s">
        <v>20</v>
      </c>
      <c r="B5" s="7">
        <v>0.89039999999999997</v>
      </c>
      <c r="C5" s="7">
        <v>1.0638000000000001</v>
      </c>
      <c r="D5" s="7">
        <v>0.88280000000000003</v>
      </c>
      <c r="E5" s="7">
        <v>8.5000000000000006E-3</v>
      </c>
      <c r="F5" s="16">
        <v>3.32E-2</v>
      </c>
      <c r="G5" s="7">
        <v>0</v>
      </c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>
      <c r="A6" s="14" t="s">
        <v>21</v>
      </c>
      <c r="B6" s="7">
        <v>0.61050000000000004</v>
      </c>
      <c r="C6" s="7">
        <v>0.63639999999999997</v>
      </c>
      <c r="D6" s="7">
        <v>0.34910000000000002</v>
      </c>
      <c r="E6" s="7">
        <v>0</v>
      </c>
      <c r="F6" s="16">
        <v>0</v>
      </c>
      <c r="G6" s="7">
        <v>0</v>
      </c>
      <c r="H6" s="18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5.75" thickBot="1">
      <c r="A7" s="14" t="s">
        <v>22</v>
      </c>
      <c r="B7" s="7">
        <v>0.09</v>
      </c>
      <c r="C7" s="7">
        <v>0.22889999999999999</v>
      </c>
      <c r="D7" s="7">
        <v>0</v>
      </c>
      <c r="E7" s="7">
        <v>0</v>
      </c>
      <c r="F7" s="16">
        <v>0</v>
      </c>
      <c r="G7" s="7">
        <v>0</v>
      </c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5.75" thickBot="1">
      <c r="A8" s="8" t="s">
        <v>24</v>
      </c>
      <c r="B8" s="9">
        <v>0.83106408811031129</v>
      </c>
      <c r="C8" s="9">
        <v>0.80753555324314952</v>
      </c>
      <c r="D8" s="9">
        <v>0.75832466181061398</v>
      </c>
      <c r="E8" s="9">
        <v>0.73953181668315204</v>
      </c>
      <c r="F8" s="17">
        <v>0.7927485750474984</v>
      </c>
      <c r="G8" s="9">
        <v>0.80929385687143762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C0DC-01D3-49FF-AC01-41253403061E}">
  <dimension ref="A1:AN232"/>
  <sheetViews>
    <sheetView showGridLines="0" tabSelected="1" zoomScale="80" zoomScaleNormal="80" workbookViewId="0">
      <pane xSplit="3" topLeftCell="D1" activePane="topRight" state="frozen"/>
      <selection pane="topRight" activeCell="G15" sqref="G15"/>
    </sheetView>
  </sheetViews>
  <sheetFormatPr defaultColWidth="9" defaultRowHeight="12.75"/>
  <cols>
    <col min="1" max="2" width="11.5703125" style="28" bestFit="1" customWidth="1"/>
    <col min="3" max="3" width="15.85546875" style="28" customWidth="1"/>
    <col min="4" max="4" width="12.140625" style="95" bestFit="1" customWidth="1"/>
    <col min="5" max="6" width="9.85546875" style="95" bestFit="1" customWidth="1"/>
    <col min="7" max="8" width="8.5703125" style="95" bestFit="1" customWidth="1"/>
    <col min="9" max="10" width="10.85546875" style="95" bestFit="1" customWidth="1"/>
    <col min="11" max="11" width="10.5703125" style="95" bestFit="1" customWidth="1"/>
    <col min="12" max="17" width="8.85546875" style="95" bestFit="1" customWidth="1"/>
    <col min="18" max="19" width="10.5703125" style="73" bestFit="1" customWidth="1"/>
    <col min="20" max="20" width="8.140625" style="47" bestFit="1" customWidth="1"/>
    <col min="21" max="21" width="7.42578125" style="47" bestFit="1" customWidth="1"/>
    <col min="22" max="24" width="10.85546875" style="47" bestFit="1" customWidth="1"/>
    <col min="25" max="33" width="10" style="47" bestFit="1" customWidth="1"/>
    <col min="34" max="34" width="11.5703125" style="47" bestFit="1" customWidth="1"/>
    <col min="35" max="37" width="9.85546875" style="47" bestFit="1" customWidth="1"/>
    <col min="38" max="16384" width="9" style="47"/>
  </cols>
  <sheetData>
    <row r="1" spans="1:40" s="28" customFormat="1">
      <c r="A1" s="29" t="s">
        <v>31</v>
      </c>
      <c r="B1" s="29" t="s">
        <v>15</v>
      </c>
      <c r="C1" s="30" t="s">
        <v>29</v>
      </c>
      <c r="D1" s="41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T1" s="47"/>
      <c r="U1" s="47"/>
      <c r="V1" s="30">
        <v>2015</v>
      </c>
      <c r="W1" s="49">
        <v>2016</v>
      </c>
      <c r="X1" s="33">
        <v>2017</v>
      </c>
      <c r="Y1" s="33">
        <v>2018</v>
      </c>
      <c r="Z1" s="33">
        <v>2019</v>
      </c>
      <c r="AA1" s="33">
        <v>2020</v>
      </c>
      <c r="AB1" s="33" t="s">
        <v>30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40" s="28" customFormat="1" ht="15">
      <c r="A2" s="32" t="s">
        <v>32</v>
      </c>
      <c r="B2" s="32" t="s">
        <v>33</v>
      </c>
      <c r="C2" s="96" t="s">
        <v>221</v>
      </c>
      <c r="D2" s="378">
        <f>ROUND(V2*' Demand-Supply Gap'!D$8,2)</f>
        <v>35.72</v>
      </c>
      <c r="E2" s="378">
        <f>ROUND(W2*' Demand-Supply Gap'!E$8,2)</f>
        <v>37.43</v>
      </c>
      <c r="F2" s="378">
        <f>ROUND(X2*' Demand-Supply Gap'!F$8,2)</f>
        <v>41.63</v>
      </c>
      <c r="G2" s="378">
        <f>ROUND(Y2*' Demand-Supply Gap'!G$8,2)</f>
        <v>46.37</v>
      </c>
      <c r="H2" s="378">
        <f>ROUND(Z2*' Demand-Supply Gap'!H$8,2)</f>
        <v>50.22</v>
      </c>
      <c r="I2" s="378">
        <f>ROUND(AA2*' Demand-Supply Gap'!I$8,2)</f>
        <v>58.3</v>
      </c>
      <c r="J2" s="378">
        <f>ROUND(AB2*' Demand-Supply Gap'!J$8,2)</f>
        <v>61.78</v>
      </c>
      <c r="K2" s="378">
        <f>ROUND(AC2*' Demand-Supply Gap'!K$8,2)</f>
        <v>64.790000000000006</v>
      </c>
      <c r="L2" s="378">
        <f>ROUND(AD2*' Demand-Supply Gap'!L$8,2)</f>
        <v>69.290000000000006</v>
      </c>
      <c r="M2" s="378">
        <f>ROUND(AE2*' Demand-Supply Gap'!M$8,2)</f>
        <v>73.180000000000007</v>
      </c>
      <c r="N2" s="378">
        <f>ROUND(AF2*' Demand-Supply Gap'!N$8,2)</f>
        <v>77.069999999999993</v>
      </c>
      <c r="O2" s="378">
        <f>ROUND(AG2*' Demand-Supply Gap'!O$8,2)</f>
        <v>81.319999999999993</v>
      </c>
      <c r="P2" s="378">
        <f>ROUND(AH2*' Demand-Supply Gap'!P$8,2)</f>
        <v>85.7</v>
      </c>
      <c r="Q2" s="378">
        <f>ROUND(AI2*' Demand-Supply Gap'!Q$8,2)</f>
        <v>89.84</v>
      </c>
      <c r="R2" s="378">
        <f>ROUND(AJ2*' Demand-Supply Gap'!R$8,2)</f>
        <v>93.9</v>
      </c>
      <c r="S2" s="378">
        <f>ROUND(AK2*' Demand-Supply Gap'!S$8,2)</f>
        <v>98.79</v>
      </c>
      <c r="T2" s="379"/>
      <c r="U2" s="379"/>
      <c r="V2" s="389">
        <v>0.44069999999999998</v>
      </c>
      <c r="W2" s="389">
        <v>0.44270000000000004</v>
      </c>
      <c r="X2" s="389">
        <v>0.44150000000000006</v>
      </c>
      <c r="Y2" s="389">
        <v>0.44109999999999999</v>
      </c>
      <c r="Z2" s="389">
        <v>0.43850000000000006</v>
      </c>
      <c r="AA2" s="389">
        <v>0.44209999999999999</v>
      </c>
      <c r="AB2" s="389">
        <v>0.44570000000000004</v>
      </c>
      <c r="AC2" s="389">
        <v>0.43990000000000001</v>
      </c>
      <c r="AD2" s="389">
        <v>0.44175000000000003</v>
      </c>
      <c r="AE2" s="389">
        <v>0.44090000000000001</v>
      </c>
      <c r="AF2" s="389">
        <v>0.43990000000000001</v>
      </c>
      <c r="AG2" s="389">
        <v>0.44029999999999997</v>
      </c>
      <c r="AH2" s="389">
        <v>0.44129999999999997</v>
      </c>
      <c r="AI2" s="389">
        <v>0.44075000000000003</v>
      </c>
      <c r="AJ2" s="389">
        <v>0.43954464285714295</v>
      </c>
      <c r="AK2" s="389">
        <v>0.43915178571428598</v>
      </c>
    </row>
    <row r="3" spans="1:40" s="28" customFormat="1" ht="15">
      <c r="A3" s="32" t="s">
        <v>32</v>
      </c>
      <c r="B3" s="32" t="s">
        <v>33</v>
      </c>
      <c r="C3" s="96" t="s">
        <v>247</v>
      </c>
      <c r="D3" s="378">
        <f>ROUND(V3*' Demand-Supply Gap'!D$8,2)</f>
        <v>20.81</v>
      </c>
      <c r="E3" s="378">
        <f>ROUND(W3*' Demand-Supply Gap'!E$8,2)</f>
        <v>21.53</v>
      </c>
      <c r="F3" s="378">
        <f>ROUND(X3*' Demand-Supply Gap'!F$8,2)</f>
        <v>24.13</v>
      </c>
      <c r="G3" s="378">
        <f>ROUND(Y3*' Demand-Supply Gap'!G$8,2)</f>
        <v>26.94</v>
      </c>
      <c r="H3" s="378">
        <f>ROUND(Z3*' Demand-Supply Gap'!H$8,2)</f>
        <v>29.65</v>
      </c>
      <c r="I3" s="378">
        <f>ROUND(AA3*' Demand-Supply Gap'!I$8,2)</f>
        <v>33.4</v>
      </c>
      <c r="J3" s="378">
        <f>ROUND(AB3*' Demand-Supply Gap'!J$8,2)</f>
        <v>35.85</v>
      </c>
      <c r="K3" s="378">
        <f>ROUND(AC3*' Demand-Supply Gap'!K$8,2)</f>
        <v>37.92</v>
      </c>
      <c r="L3" s="378">
        <f>ROUND(AD3*' Demand-Supply Gap'!L$8,2)</f>
        <v>40.25</v>
      </c>
      <c r="M3" s="378">
        <f>ROUND(AE3*' Demand-Supply Gap'!M$8,2)</f>
        <v>42.51</v>
      </c>
      <c r="N3" s="378">
        <f>ROUND(AF3*' Demand-Supply Gap'!N$8,2)</f>
        <v>45.04</v>
      </c>
      <c r="O3" s="378">
        <f>ROUND(AG3*' Demand-Supply Gap'!O$8,2)</f>
        <v>47.56</v>
      </c>
      <c r="P3" s="378">
        <f>ROUND(AH3*' Demand-Supply Gap'!P$8,2)</f>
        <v>49.93</v>
      </c>
      <c r="Q3" s="378">
        <f>ROUND(AI3*' Demand-Supply Gap'!Q$8,2)</f>
        <v>52.42</v>
      </c>
      <c r="R3" s="378">
        <f>ROUND(AJ3*' Demand-Supply Gap'!R$8,2)</f>
        <v>55.02</v>
      </c>
      <c r="S3" s="378">
        <f>ROUND(AK3*' Demand-Supply Gap'!S$8,2)</f>
        <v>57.98</v>
      </c>
      <c r="T3" s="379"/>
      <c r="U3" s="379"/>
      <c r="V3" s="390">
        <v>0.25669999999999998</v>
      </c>
      <c r="W3" s="390">
        <v>0.25469999999999998</v>
      </c>
      <c r="X3" s="390">
        <v>0.25590000000000002</v>
      </c>
      <c r="Y3" s="390">
        <v>0.25629999999999997</v>
      </c>
      <c r="Z3" s="390">
        <v>0.25890000000000002</v>
      </c>
      <c r="AA3" s="390">
        <v>0.25330000000000003</v>
      </c>
      <c r="AB3" s="390">
        <f>((25.86%)+0.0183)-0.0183</f>
        <v>0.2586</v>
      </c>
      <c r="AC3" s="390">
        <v>0.25750000000000001</v>
      </c>
      <c r="AD3" s="390">
        <v>0.25659999999999999</v>
      </c>
      <c r="AE3" s="390">
        <v>0.25609999999999999</v>
      </c>
      <c r="AF3" s="390">
        <v>0.2571</v>
      </c>
      <c r="AG3" s="390">
        <v>0.25750000000000001</v>
      </c>
      <c r="AH3" s="390">
        <v>0.25711000000000001</v>
      </c>
      <c r="AI3" s="390">
        <v>0.25716</v>
      </c>
      <c r="AJ3" s="390">
        <v>0.25755133333333302</v>
      </c>
      <c r="AK3" s="390">
        <v>0.25772933333333298</v>
      </c>
      <c r="AM3" s="95">
        <v>3.8199999999999998E-2</v>
      </c>
      <c r="AN3" s="95">
        <v>1.83E-2</v>
      </c>
    </row>
    <row r="4" spans="1:40" s="28" customFormat="1" ht="15">
      <c r="A4" s="32" t="s">
        <v>32</v>
      </c>
      <c r="B4" s="32" t="s">
        <v>33</v>
      </c>
      <c r="C4" s="96" t="s">
        <v>419</v>
      </c>
      <c r="D4" s="378">
        <f>ROUND(V4*' Demand-Supply Gap'!D$8,2)</f>
        <v>9.1</v>
      </c>
      <c r="E4" s="378">
        <f>ROUND(W4*' Demand-Supply Gap'!E$8,2)</f>
        <v>9.5399999999999991</v>
      </c>
      <c r="F4" s="378">
        <f>ROUND(X4*' Demand-Supply Gap'!F$8,2)</f>
        <v>10.59</v>
      </c>
      <c r="G4" s="378">
        <f>ROUND(Y4*' Demand-Supply Gap'!G$8,2)</f>
        <v>11.88</v>
      </c>
      <c r="H4" s="378">
        <f>ROUND(Z4*' Demand-Supply Gap'!H$8,2)</f>
        <v>13</v>
      </c>
      <c r="I4" s="378">
        <f>ROUND(AA4*' Demand-Supply Gap'!I$8,2)</f>
        <v>15.01</v>
      </c>
      <c r="J4" s="378">
        <f>ROUND(AB4*' Demand-Supply Gap'!J$8,2)</f>
        <v>15.8</v>
      </c>
      <c r="K4" s="378">
        <f>ROUND(AC4*' Demand-Supply Gap'!K$8,2)</f>
        <v>16.829999999999998</v>
      </c>
      <c r="L4" s="378">
        <f>ROUND(AD4*' Demand-Supply Gap'!L$8,2)</f>
        <v>17.97</v>
      </c>
      <c r="M4" s="378">
        <f>ROUND(AE4*' Demand-Supply Gap'!M$8,2)</f>
        <v>19.059999999999999</v>
      </c>
      <c r="N4" s="378">
        <f>ROUND(AF4*' Demand-Supply Gap'!N$8,2)</f>
        <v>20.18</v>
      </c>
      <c r="O4" s="378">
        <f>ROUND(AG4*' Demand-Supply Gap'!O$8,2)</f>
        <v>21.32</v>
      </c>
      <c r="P4" s="378">
        <f>ROUND(AH4*' Demand-Supply Gap'!P$8,2)</f>
        <v>22.48</v>
      </c>
      <c r="Q4" s="378">
        <f>ROUND(AI4*' Demand-Supply Gap'!Q$8,2)</f>
        <v>23.65</v>
      </c>
      <c r="R4" s="378">
        <f>ROUND(AJ4*' Demand-Supply Gap'!R$8,2)</f>
        <v>24.85</v>
      </c>
      <c r="S4" s="378">
        <f>ROUND(AK4*' Demand-Supply Gap'!S$8,2)</f>
        <v>26.24</v>
      </c>
      <c r="T4" s="379"/>
      <c r="U4" s="379"/>
      <c r="V4" s="389">
        <v>0.1123</v>
      </c>
      <c r="W4" s="389">
        <v>0.1128</v>
      </c>
      <c r="X4" s="389">
        <v>0.1123</v>
      </c>
      <c r="Y4" s="389">
        <v>0.113</v>
      </c>
      <c r="Z4" s="389">
        <v>0.1135</v>
      </c>
      <c r="AA4" s="389">
        <v>0.1138</v>
      </c>
      <c r="AB4" s="389">
        <v>0.11398000000000001</v>
      </c>
      <c r="AC4" s="389">
        <v>0.11427428571428601</v>
      </c>
      <c r="AD4" s="389">
        <v>0.11456857142857101</v>
      </c>
      <c r="AE4" s="389">
        <v>0.114862857142857</v>
      </c>
      <c r="AF4" s="389">
        <v>0.115157142857143</v>
      </c>
      <c r="AG4" s="389">
        <v>0.115451428571429</v>
      </c>
      <c r="AH4" s="389">
        <v>0.11574571428571399</v>
      </c>
      <c r="AI4" s="389">
        <v>0.11603999999999599</v>
      </c>
      <c r="AJ4" s="389">
        <v>0.11633428571428099</v>
      </c>
      <c r="AK4" s="389">
        <v>0.11662857142856602</v>
      </c>
      <c r="AM4" s="95">
        <v>2.5600000000000001E-2</v>
      </c>
    </row>
    <row r="5" spans="1:40" s="28" customFormat="1" ht="15">
      <c r="A5" s="32" t="s">
        <v>32</v>
      </c>
      <c r="B5" s="32" t="s">
        <v>33</v>
      </c>
      <c r="C5" s="96" t="s">
        <v>412</v>
      </c>
      <c r="D5" s="378">
        <f>ROUND(V5*' Demand-Supply Gap'!D$8,2)</f>
        <v>6.74</v>
      </c>
      <c r="E5" s="378">
        <f>ROUND(W5*' Demand-Supply Gap'!E$8,2)</f>
        <v>7.08</v>
      </c>
      <c r="F5" s="378">
        <f>ROUND(X5*' Demand-Supply Gap'!F$8,2)</f>
        <v>7.84</v>
      </c>
      <c r="G5" s="378">
        <f>ROUND(Y5*' Demand-Supply Gap'!G$8,2)</f>
        <v>8.82</v>
      </c>
      <c r="H5" s="378">
        <f>ROUND(Z5*' Demand-Supply Gap'!H$8,2)</f>
        <v>9.67</v>
      </c>
      <c r="I5" s="378">
        <f>ROUND(AA5*' Demand-Supply Gap'!I$8,2)</f>
        <v>11.17</v>
      </c>
      <c r="J5" s="378">
        <f>ROUND(AB5*' Demand-Supply Gap'!J$8,2)</f>
        <v>11.77</v>
      </c>
      <c r="K5" s="378">
        <f>ROUND(AC5*' Demand-Supply Gap'!K$8,2)</f>
        <v>12.54</v>
      </c>
      <c r="L5" s="378">
        <f>ROUND(AD5*' Demand-Supply Gap'!L$8,2)</f>
        <v>13.41</v>
      </c>
      <c r="M5" s="378">
        <f>ROUND(AE5*' Demand-Supply Gap'!M$8,2)</f>
        <v>14.23</v>
      </c>
      <c r="N5" s="378">
        <f>ROUND(AF5*' Demand-Supply Gap'!N$8,2)</f>
        <v>15.08</v>
      </c>
      <c r="O5" s="378">
        <f>ROUND(AG5*' Demand-Supply Gap'!O$8,2)</f>
        <v>15.95</v>
      </c>
      <c r="P5" s="378">
        <f>ROUND(AH5*' Demand-Supply Gap'!P$8,2)</f>
        <v>16.829999999999998</v>
      </c>
      <c r="Q5" s="378">
        <f>ROUND(AI5*' Demand-Supply Gap'!Q$8,2)</f>
        <v>17.72</v>
      </c>
      <c r="R5" s="378">
        <f>ROUND(AJ5*' Demand-Supply Gap'!R$8,2)</f>
        <v>18.64</v>
      </c>
      <c r="S5" s="378">
        <f>ROUND(AK5*' Demand-Supply Gap'!S$8,2)</f>
        <v>19.690000000000001</v>
      </c>
      <c r="T5" s="379"/>
      <c r="U5" s="379"/>
      <c r="V5" s="389">
        <v>8.3199999999999996E-2</v>
      </c>
      <c r="W5" s="389">
        <v>8.3699999999999997E-2</v>
      </c>
      <c r="X5" s="389">
        <v>8.3199999999999996E-2</v>
      </c>
      <c r="Y5" s="389">
        <v>8.3900000000000002E-2</v>
      </c>
      <c r="Z5" s="389">
        <v>8.4400000000000003E-2</v>
      </c>
      <c r="AA5" s="389">
        <v>8.4699999999999998E-2</v>
      </c>
      <c r="AB5" s="389">
        <v>8.4880000000000011E-2</v>
      </c>
      <c r="AC5" s="389">
        <v>8.5174285714286008E-2</v>
      </c>
      <c r="AD5" s="389">
        <v>8.5468571428571005E-2</v>
      </c>
      <c r="AE5" s="389">
        <v>8.5762857142857002E-2</v>
      </c>
      <c r="AF5" s="389">
        <v>8.6057142857142999E-2</v>
      </c>
      <c r="AG5" s="389">
        <v>8.6351428571428995E-2</v>
      </c>
      <c r="AH5" s="389">
        <v>8.6645714285713993E-2</v>
      </c>
      <c r="AI5" s="389">
        <v>8.6939999999995993E-2</v>
      </c>
      <c r="AJ5" s="389">
        <v>8.723428571428099E-2</v>
      </c>
      <c r="AK5" s="389">
        <v>8.7528571428566015E-2</v>
      </c>
      <c r="AM5" s="95">
        <v>3.5000000000000001E-3</v>
      </c>
    </row>
    <row r="6" spans="1:40" s="28" customFormat="1" ht="15">
      <c r="A6" s="32" t="s">
        <v>32</v>
      </c>
      <c r="B6" s="32" t="s">
        <v>33</v>
      </c>
      <c r="C6" s="96" t="s">
        <v>248</v>
      </c>
      <c r="D6" s="378">
        <f>ROUND(V6*' Demand-Supply Gap'!D$8,2)</f>
        <v>4.95</v>
      </c>
      <c r="E6" s="378">
        <f>ROUND(W6*' Demand-Supply Gap'!E$8,2)</f>
        <v>5.21</v>
      </c>
      <c r="F6" s="378">
        <f>ROUND(X6*' Demand-Supply Gap'!F$8,2)</f>
        <v>5.76</v>
      </c>
      <c r="G6" s="378">
        <f>ROUND(Y6*' Demand-Supply Gap'!G$8,2)</f>
        <v>6.5</v>
      </c>
      <c r="H6" s="378">
        <f>ROUND(Z6*' Demand-Supply Gap'!H$8,2)</f>
        <v>7.14</v>
      </c>
      <c r="I6" s="378">
        <f>ROUND(AA6*' Demand-Supply Gap'!I$8,2)</f>
        <v>8.26</v>
      </c>
      <c r="J6" s="378">
        <f>ROUND(AB6*' Demand-Supply Gap'!J$8,2)</f>
        <v>8.6999999999999993</v>
      </c>
      <c r="K6" s="378">
        <f>ROUND(AC6*' Demand-Supply Gap'!K$8,2)</f>
        <v>9.2899999999999991</v>
      </c>
      <c r="L6" s="378">
        <f>ROUND(AD6*' Demand-Supply Gap'!L$8,2)</f>
        <v>9.94</v>
      </c>
      <c r="M6" s="378">
        <f>ROUND(AE6*' Demand-Supply Gap'!M$8,2)</f>
        <v>10.57</v>
      </c>
      <c r="N6" s="378">
        <f>ROUND(AF6*' Demand-Supply Gap'!N$8,2)</f>
        <v>11.21</v>
      </c>
      <c r="O6" s="378">
        <f>ROUND(AG6*' Demand-Supply Gap'!O$8,2)</f>
        <v>11.87</v>
      </c>
      <c r="P6" s="378">
        <f>ROUND(AH6*' Demand-Supply Gap'!P$8,2)</f>
        <v>12.54</v>
      </c>
      <c r="Q6" s="378">
        <f>ROUND(AI6*' Demand-Supply Gap'!Q$8,2)</f>
        <v>13.22</v>
      </c>
      <c r="R6" s="378">
        <f>ROUND(AJ6*' Demand-Supply Gap'!R$8,2)</f>
        <v>13.91</v>
      </c>
      <c r="S6" s="378">
        <f>ROUND(AK6*' Demand-Supply Gap'!S$8,2)</f>
        <v>14.72</v>
      </c>
      <c r="T6" s="379"/>
      <c r="U6" s="379"/>
      <c r="V6" s="389">
        <v>6.1100000000000002E-2</v>
      </c>
      <c r="W6" s="389">
        <v>6.1600000000000002E-2</v>
      </c>
      <c r="X6" s="389">
        <v>6.1100000000000002E-2</v>
      </c>
      <c r="Y6" s="389">
        <v>6.1800000000000008E-2</v>
      </c>
      <c r="Z6" s="389">
        <v>6.2300000000000008E-2</v>
      </c>
      <c r="AA6" s="389">
        <v>6.2600000000000003E-2</v>
      </c>
      <c r="AB6" s="389">
        <v>6.2780000000000016E-2</v>
      </c>
      <c r="AC6" s="389">
        <v>6.3074285714286013E-2</v>
      </c>
      <c r="AD6" s="389">
        <v>6.3368571428571011E-2</v>
      </c>
      <c r="AE6" s="389">
        <v>6.3662857142857007E-2</v>
      </c>
      <c r="AF6" s="389">
        <v>6.3957142857143004E-2</v>
      </c>
      <c r="AG6" s="389">
        <v>6.4251428571429001E-2</v>
      </c>
      <c r="AH6" s="389">
        <v>6.4545714285713998E-2</v>
      </c>
      <c r="AI6" s="389">
        <v>6.4839999999995998E-2</v>
      </c>
      <c r="AJ6" s="389">
        <v>6.5134285714280996E-2</v>
      </c>
      <c r="AK6" s="389">
        <v>6.5428571428566021E-2</v>
      </c>
    </row>
    <row r="7" spans="1:40" s="28" customFormat="1" ht="15">
      <c r="A7" s="32" t="s">
        <v>32</v>
      </c>
      <c r="B7" s="32" t="s">
        <v>33</v>
      </c>
      <c r="C7" s="96" t="s">
        <v>12</v>
      </c>
      <c r="D7" s="378">
        <f>ROUND(V7*' Demand-Supply Gap'!D$8,2)</f>
        <v>3.73</v>
      </c>
      <c r="E7" s="378">
        <f>ROUND(W7*' Demand-Supply Gap'!E$8,2)</f>
        <v>3.76</v>
      </c>
      <c r="F7" s="378">
        <f>ROUND(X7*' Demand-Supply Gap'!F$8,2)</f>
        <v>4.34</v>
      </c>
      <c r="G7" s="378">
        <f>ROUND(Y7*' Demand-Supply Gap'!G$8,2)</f>
        <v>4.62</v>
      </c>
      <c r="H7" s="378">
        <f>ROUND(Z7*' Demand-Supply Gap'!H$8,2)</f>
        <v>4.8600000000000003</v>
      </c>
      <c r="I7" s="378">
        <f>ROUND(AA7*' Demand-Supply Gap'!I$8,2)</f>
        <v>5.74</v>
      </c>
      <c r="J7" s="378">
        <f>ROUND(AB7*' Demand-Supply Gap'!J$8,2)</f>
        <v>4.72</v>
      </c>
      <c r="K7" s="378">
        <f>ROUND(AC7*' Demand-Supply Gap'!K$8,2)</f>
        <v>5.9</v>
      </c>
      <c r="L7" s="378">
        <f>ROUND(AD7*' Demand-Supply Gap'!L$8,2)</f>
        <v>6</v>
      </c>
      <c r="M7" s="378">
        <f>ROUND(AE7*' Demand-Supply Gap'!M$8,2)</f>
        <v>6.43</v>
      </c>
      <c r="N7" s="378">
        <f>ROUND(AF7*' Demand-Supply Gap'!N$8,2)</f>
        <v>6.63</v>
      </c>
      <c r="O7" s="378">
        <f>ROUND(AG7*' Demand-Supply Gap'!O$8,2)</f>
        <v>6.68</v>
      </c>
      <c r="P7" s="378">
        <f>ROUND(AH7*' Demand-Supply Gap'!P$8,2)</f>
        <v>6.73</v>
      </c>
      <c r="Q7" s="378">
        <f>ROUND(AI7*' Demand-Supply Gap'!Q$8,2)</f>
        <v>6.99</v>
      </c>
      <c r="R7" s="378">
        <f>ROUND(AJ7*' Demand-Supply Gap'!R$8,2)</f>
        <v>7.31</v>
      </c>
      <c r="S7" s="378">
        <f>ROUND(AK7*' Demand-Supply Gap'!S$8,2)</f>
        <v>7.54</v>
      </c>
      <c r="T7" s="380"/>
      <c r="U7" s="380"/>
      <c r="V7" s="390">
        <f>V8-(SUM(V2:V6))</f>
        <v>4.599999999999993E-2</v>
      </c>
      <c r="W7" s="390">
        <f t="shared" ref="W7:AK7" si="0">W8-(SUM(W2:W6))</f>
        <v>4.4499999999999984E-2</v>
      </c>
      <c r="X7" s="390">
        <f t="shared" si="0"/>
        <v>4.599999999999993E-2</v>
      </c>
      <c r="Y7" s="390">
        <f t="shared" si="0"/>
        <v>4.390000000000005E-2</v>
      </c>
      <c r="Z7" s="390">
        <f t="shared" si="0"/>
        <v>4.2399999999999882E-2</v>
      </c>
      <c r="AA7" s="390">
        <f t="shared" si="0"/>
        <v>4.3499999999999983E-2</v>
      </c>
      <c r="AB7" s="390">
        <f t="shared" si="0"/>
        <v>3.4059999999999979E-2</v>
      </c>
      <c r="AC7" s="390">
        <f t="shared" si="0"/>
        <v>4.0077142857142034E-2</v>
      </c>
      <c r="AD7" s="390">
        <f t="shared" si="0"/>
        <v>3.8244285714286952E-2</v>
      </c>
      <c r="AE7" s="390">
        <f t="shared" si="0"/>
        <v>3.8711428571428841E-2</v>
      </c>
      <c r="AF7" s="390">
        <f t="shared" si="0"/>
        <v>3.7828571428570879E-2</v>
      </c>
      <c r="AG7" s="390">
        <f t="shared" si="0"/>
        <v>3.6145714285713115E-2</v>
      </c>
      <c r="AH7" s="390">
        <f t="shared" si="0"/>
        <v>3.465285714285804E-2</v>
      </c>
      <c r="AI7" s="390">
        <f t="shared" si="0"/>
        <v>3.4270000000011902E-2</v>
      </c>
      <c r="AJ7" s="390">
        <f t="shared" si="0"/>
        <v>3.4201166666680938E-2</v>
      </c>
      <c r="AK7" s="390">
        <f t="shared" si="0"/>
        <v>3.3533166666682934E-2</v>
      </c>
      <c r="AN7" s="95">
        <v>5.1299999999999998E-2</v>
      </c>
    </row>
    <row r="8" spans="1:40" s="28" customFormat="1" ht="15">
      <c r="A8" s="32" t="s">
        <v>32</v>
      </c>
      <c r="B8" s="32" t="s">
        <v>33</v>
      </c>
      <c r="C8" s="192" t="s">
        <v>60</v>
      </c>
      <c r="D8" s="378">
        <f>SUM(D2:D7)</f>
        <v>81.05</v>
      </c>
      <c r="E8" s="378">
        <f t="shared" ref="E8:S8" si="1">SUM(E2:E7)</f>
        <v>84.55</v>
      </c>
      <c r="F8" s="378">
        <f t="shared" si="1"/>
        <v>94.29000000000002</v>
      </c>
      <c r="G8" s="378">
        <f t="shared" si="1"/>
        <v>105.13</v>
      </c>
      <c r="H8" s="378">
        <f t="shared" si="1"/>
        <v>114.54</v>
      </c>
      <c r="I8" s="378">
        <f t="shared" si="1"/>
        <v>131.88</v>
      </c>
      <c r="J8" s="378">
        <f t="shared" si="1"/>
        <v>138.61999999999998</v>
      </c>
      <c r="K8" s="378">
        <f t="shared" si="1"/>
        <v>147.27000000000001</v>
      </c>
      <c r="L8" s="378">
        <f t="shared" si="1"/>
        <v>156.86000000000001</v>
      </c>
      <c r="M8" s="378">
        <f t="shared" si="1"/>
        <v>165.98</v>
      </c>
      <c r="N8" s="378">
        <f t="shared" si="1"/>
        <v>175.21</v>
      </c>
      <c r="O8" s="378">
        <f t="shared" si="1"/>
        <v>184.7</v>
      </c>
      <c r="P8" s="378">
        <f t="shared" si="1"/>
        <v>194.20999999999998</v>
      </c>
      <c r="Q8" s="378">
        <f t="shared" si="1"/>
        <v>203.84</v>
      </c>
      <c r="R8" s="378">
        <f t="shared" si="1"/>
        <v>213.63000000000002</v>
      </c>
      <c r="S8" s="378">
        <f t="shared" si="1"/>
        <v>224.96</v>
      </c>
      <c r="T8" s="381"/>
      <c r="U8" s="381"/>
      <c r="V8" s="390">
        <v>1</v>
      </c>
      <c r="W8" s="390">
        <v>1</v>
      </c>
      <c r="X8" s="390">
        <v>1</v>
      </c>
      <c r="Y8" s="390">
        <v>1</v>
      </c>
      <c r="Z8" s="390">
        <v>1</v>
      </c>
      <c r="AA8" s="390">
        <v>1</v>
      </c>
      <c r="AB8" s="390">
        <v>1</v>
      </c>
      <c r="AC8" s="390">
        <v>1</v>
      </c>
      <c r="AD8" s="390">
        <v>1</v>
      </c>
      <c r="AE8" s="390">
        <v>1</v>
      </c>
      <c r="AF8" s="390">
        <v>1</v>
      </c>
      <c r="AG8" s="390">
        <v>1</v>
      </c>
      <c r="AH8" s="390">
        <v>1</v>
      </c>
      <c r="AI8" s="390">
        <v>1</v>
      </c>
      <c r="AJ8" s="390">
        <v>1</v>
      </c>
      <c r="AK8" s="390">
        <v>1</v>
      </c>
    </row>
    <row r="9" spans="1:40" s="28" customFormat="1" ht="15">
      <c r="A9" s="32" t="s">
        <v>32</v>
      </c>
      <c r="B9" s="32" t="s">
        <v>35</v>
      </c>
      <c r="C9" s="96" t="s">
        <v>221</v>
      </c>
      <c r="D9" s="378">
        <f>ROUND(V9*' Demand-Supply Gap'!D$17,2)</f>
        <v>718.95</v>
      </c>
      <c r="E9" s="378">
        <f>ROUND(W9*' Demand-Supply Gap'!E$17,2)</f>
        <v>741.63</v>
      </c>
      <c r="F9" s="378">
        <f>ROUND(X9*' Demand-Supply Gap'!F$17,2)</f>
        <v>732.11</v>
      </c>
      <c r="G9" s="378">
        <f>ROUND(Y9*' Demand-Supply Gap'!G$17,2)</f>
        <v>802.92</v>
      </c>
      <c r="H9" s="378">
        <f>ROUND(Z9*' Demand-Supply Gap'!H$17,2)</f>
        <v>802.44</v>
      </c>
      <c r="I9" s="378">
        <f>ROUND(AA9*' Demand-Supply Gap'!I$17,2)</f>
        <v>802.54</v>
      </c>
      <c r="J9" s="378">
        <f>ROUND(AB9*' Demand-Supply Gap'!J$17,2)</f>
        <v>868.86</v>
      </c>
      <c r="K9" s="378">
        <f>ROUND(AC9*' Demand-Supply Gap'!K$17,2)</f>
        <v>950.1</v>
      </c>
      <c r="L9" s="378">
        <f>ROUND(AD9*' Demand-Supply Gap'!L$17,2)</f>
        <v>1022.76</v>
      </c>
      <c r="M9" s="378">
        <f>ROUND(AE9*' Demand-Supply Gap'!M$17,2)</f>
        <v>1095.25</v>
      </c>
      <c r="N9" s="378">
        <f>ROUND(AF9*' Demand-Supply Gap'!N$17,2)</f>
        <v>1175.69</v>
      </c>
      <c r="O9" s="378">
        <f>ROUND(AG9*' Demand-Supply Gap'!O$17,2)</f>
        <v>1256.27</v>
      </c>
      <c r="P9" s="378">
        <f>ROUND(AH9*' Demand-Supply Gap'!P$17,2)</f>
        <v>1337.38</v>
      </c>
      <c r="Q9" s="378">
        <f>ROUND(AI9*' Demand-Supply Gap'!Q$17,2)</f>
        <v>1424.49</v>
      </c>
      <c r="R9" s="378">
        <f>ROUND(AJ9*' Demand-Supply Gap'!R$17,2)</f>
        <v>1512</v>
      </c>
      <c r="S9" s="378">
        <f>ROUND(AK9*' Demand-Supply Gap'!S$17,2)</f>
        <v>1601.85</v>
      </c>
      <c r="T9" s="379"/>
      <c r="U9" s="379"/>
      <c r="V9" s="392">
        <v>0.45250000000000001</v>
      </c>
      <c r="W9" s="392">
        <v>0.45550000000000002</v>
      </c>
      <c r="X9" s="392">
        <v>0.45430000000000004</v>
      </c>
      <c r="Y9" s="392">
        <v>0.45330000000000004</v>
      </c>
      <c r="Z9" s="392">
        <v>0.45370000000000005</v>
      </c>
      <c r="AA9" s="392">
        <v>0.45040000000000002</v>
      </c>
      <c r="AB9" s="392">
        <v>0.45150000000000001</v>
      </c>
      <c r="AC9" s="392">
        <v>0.45320000000000005</v>
      </c>
      <c r="AD9" s="392">
        <v>0.45450000000000002</v>
      </c>
      <c r="AE9" s="392">
        <v>0.4536</v>
      </c>
      <c r="AF9" s="392">
        <v>0.45570000000000005</v>
      </c>
      <c r="AG9" s="392">
        <v>0.45670000000000005</v>
      </c>
      <c r="AH9" s="389">
        <v>0.45690000000000003</v>
      </c>
      <c r="AI9" s="389">
        <v>0.45760000000000001</v>
      </c>
      <c r="AJ9" s="389">
        <v>0.4577</v>
      </c>
      <c r="AK9" s="389">
        <v>0.45810000000000001</v>
      </c>
      <c r="AM9" s="95"/>
    </row>
    <row r="10" spans="1:40" s="28" customFormat="1" ht="15">
      <c r="A10" s="32" t="s">
        <v>32</v>
      </c>
      <c r="B10" s="32" t="s">
        <v>35</v>
      </c>
      <c r="C10" s="96" t="s">
        <v>247</v>
      </c>
      <c r="D10" s="378">
        <f>ROUND(V10*' Demand-Supply Gap'!D$17,2)</f>
        <v>462.83</v>
      </c>
      <c r="E10" s="378">
        <f>ROUND(W10*' Demand-Supply Gap'!E$17,2)</f>
        <v>475.1</v>
      </c>
      <c r="F10" s="378">
        <f>ROUND(X10*' Demand-Supply Gap'!F$17,2)</f>
        <v>471.2</v>
      </c>
      <c r="G10" s="378">
        <f>ROUND(Y10*' Demand-Supply Gap'!G$17,2)</f>
        <v>517.39</v>
      </c>
      <c r="H10" s="378">
        <f>ROUND(Z10*' Demand-Supply Gap'!H$17,2)</f>
        <v>517.33000000000004</v>
      </c>
      <c r="I10" s="378">
        <f>ROUND(AA10*' Demand-Supply Gap'!I$17,2)</f>
        <v>519.76</v>
      </c>
      <c r="J10" s="378">
        <f>ROUND(AB10*' Demand-Supply Gap'!J$17,2)</f>
        <v>561.91999999999996</v>
      </c>
      <c r="K10" s="378">
        <f>ROUND(AC10*' Demand-Supply Gap'!K$17,2)</f>
        <v>612.78</v>
      </c>
      <c r="L10" s="378">
        <f>ROUND(AD10*' Demand-Supply Gap'!L$17,2)</f>
        <v>658.66</v>
      </c>
      <c r="M10" s="378">
        <f>ROUND(AE10*' Demand-Supply Gap'!M$17,2)</f>
        <v>707.23</v>
      </c>
      <c r="N10" s="378">
        <f>ROUND(AF10*' Demand-Supply Gap'!N$17,2)</f>
        <v>755.93</v>
      </c>
      <c r="O10" s="378">
        <f>ROUND(AG10*' Demand-Supply Gap'!O$17,2)</f>
        <v>805.97</v>
      </c>
      <c r="P10" s="378">
        <f>ROUND(AH10*' Demand-Supply Gap'!P$17,2)</f>
        <v>858.22</v>
      </c>
      <c r="Q10" s="378">
        <f>ROUND(AI10*' Demand-Supply Gap'!Q$17,2)</f>
        <v>912.41</v>
      </c>
      <c r="R10" s="378">
        <f>ROUND(AJ10*' Demand-Supply Gap'!R$17,2)</f>
        <v>969.24</v>
      </c>
      <c r="S10" s="378">
        <f>ROUND(AK10*' Demand-Supply Gap'!S$17,2)</f>
        <v>1025.94</v>
      </c>
      <c r="T10" s="379"/>
      <c r="U10" s="379"/>
      <c r="V10" s="390">
        <v>0.2913</v>
      </c>
      <c r="W10" s="390">
        <v>0.2918</v>
      </c>
      <c r="X10" s="390">
        <v>0.29239999999999999</v>
      </c>
      <c r="Y10" s="390">
        <v>0.29210000000000003</v>
      </c>
      <c r="Z10" s="390">
        <v>0.29249999999999998</v>
      </c>
      <c r="AA10" s="390">
        <v>0.29170000000000001</v>
      </c>
      <c r="AB10" s="390">
        <v>0.29199999999999998</v>
      </c>
      <c r="AC10" s="390">
        <v>0.2923</v>
      </c>
      <c r="AD10" s="390">
        <v>0.29270000000000002</v>
      </c>
      <c r="AE10" s="390">
        <v>0.29289999999999999</v>
      </c>
      <c r="AF10" s="390">
        <v>0.29299999999999998</v>
      </c>
      <c r="AG10" s="390">
        <v>0.29299999999999998</v>
      </c>
      <c r="AH10" s="390">
        <v>0.29320000000000002</v>
      </c>
      <c r="AI10" s="390">
        <v>0.29310000000000003</v>
      </c>
      <c r="AJ10" s="390">
        <v>0.29339999999999999</v>
      </c>
      <c r="AK10" s="390">
        <v>0.29339999999999999</v>
      </c>
    </row>
    <row r="11" spans="1:40" s="28" customFormat="1" ht="15">
      <c r="A11" s="32" t="s">
        <v>32</v>
      </c>
      <c r="B11" s="32" t="s">
        <v>35</v>
      </c>
      <c r="C11" s="96" t="s">
        <v>419</v>
      </c>
      <c r="D11" s="378">
        <f>ROUND(V11*' Demand-Supply Gap'!D$17,2)</f>
        <v>137.75</v>
      </c>
      <c r="E11" s="378">
        <f>ROUND(W11*' Demand-Supply Gap'!E$17,2)</f>
        <v>141.49</v>
      </c>
      <c r="F11" s="378">
        <f>ROUND(X11*' Demand-Supply Gap'!F$17,2)</f>
        <v>140.19999999999999</v>
      </c>
      <c r="G11" s="378">
        <f>ROUND(Y11*' Demand-Supply Gap'!G$17,2)</f>
        <v>155.52000000000001</v>
      </c>
      <c r="H11" s="378">
        <f>ROUND(Z11*' Demand-Supply Gap'!H$17,2)</f>
        <v>156.35</v>
      </c>
      <c r="I11" s="378">
        <f>ROUND(AA11*' Demand-Supply Gap'!I$17,2)</f>
        <v>153.94999999999999</v>
      </c>
      <c r="J11" s="378">
        <f>ROUND(AB11*' Demand-Supply Gap'!J$17,2)</f>
        <v>166.84</v>
      </c>
      <c r="K11" s="378">
        <f>ROUND(AC11*' Demand-Supply Gap'!K$17,2)</f>
        <v>181.97</v>
      </c>
      <c r="L11" s="378">
        <f>ROUND(AD11*' Demand-Supply Gap'!L$17,2)</f>
        <v>195.55</v>
      </c>
      <c r="M11" s="378">
        <f>ROUND(AE11*' Demand-Supply Gap'!M$17,2)</f>
        <v>209.83</v>
      </c>
      <c r="N11" s="378">
        <f>ROUND(AF11*' Demand-Supply Gap'!N$17,2)</f>
        <v>224.71</v>
      </c>
      <c r="O11" s="378">
        <f>ROUND(AG11*' Demand-Supply Gap'!O$17,2)</f>
        <v>239.87</v>
      </c>
      <c r="P11" s="378">
        <f>ROUND(AH11*' Demand-Supply Gap'!P$17,2)</f>
        <v>255.83</v>
      </c>
      <c r="Q11" s="378">
        <f>ROUND(AI11*' Demand-Supply Gap'!Q$17,2)</f>
        <v>272.07</v>
      </c>
      <c r="R11" s="378">
        <f>ROUND(AJ11*' Demand-Supply Gap'!R$17,2)</f>
        <v>289.38</v>
      </c>
      <c r="S11" s="378">
        <f>ROUND(AK11*' Demand-Supply Gap'!S$17,2)</f>
        <v>306.66000000000003</v>
      </c>
      <c r="T11" s="380"/>
      <c r="U11" s="380"/>
      <c r="V11" s="389">
        <v>8.6699999999999999E-2</v>
      </c>
      <c r="W11" s="389">
        <v>8.6900000000000005E-2</v>
      </c>
      <c r="X11" s="389">
        <v>8.7000000000000008E-2</v>
      </c>
      <c r="Y11" s="389">
        <v>8.7800000000000003E-2</v>
      </c>
      <c r="Z11" s="389">
        <v>8.8400000000000006E-2</v>
      </c>
      <c r="AA11" s="389">
        <v>8.6400000000000005E-2</v>
      </c>
      <c r="AB11" s="389">
        <v>8.6699999999999999E-2</v>
      </c>
      <c r="AC11" s="389">
        <v>8.6800000000000002E-2</v>
      </c>
      <c r="AD11" s="389">
        <v>8.6900000000000005E-2</v>
      </c>
      <c r="AE11" s="389">
        <v>8.6900000000000005E-2</v>
      </c>
      <c r="AF11" s="389">
        <v>8.7099999999999997E-2</v>
      </c>
      <c r="AG11" s="389">
        <v>8.72E-2</v>
      </c>
      <c r="AH11" s="389">
        <v>8.7400000000000005E-2</v>
      </c>
      <c r="AI11" s="389">
        <v>8.7400000000000005E-2</v>
      </c>
      <c r="AJ11" s="389">
        <v>8.7599999999999997E-2</v>
      </c>
      <c r="AK11" s="389">
        <v>8.77E-2</v>
      </c>
    </row>
    <row r="12" spans="1:40" s="28" customFormat="1" ht="15">
      <c r="A12" s="32" t="s">
        <v>32</v>
      </c>
      <c r="B12" s="32" t="s">
        <v>35</v>
      </c>
      <c r="C12" s="96" t="s">
        <v>412</v>
      </c>
      <c r="D12" s="378">
        <f>ROUND(V12*' Demand-Supply Gap'!D$17,2)</f>
        <v>134.41999999999999</v>
      </c>
      <c r="E12" s="378">
        <f>ROUND(W12*' Demand-Supply Gap'!E$17,2)</f>
        <v>138.07</v>
      </c>
      <c r="F12" s="378">
        <f>ROUND(X12*' Demand-Supply Gap'!F$17,2)</f>
        <v>136.97999999999999</v>
      </c>
      <c r="G12" s="378">
        <f>ROUND(Y12*' Demand-Supply Gap'!G$17,2)</f>
        <v>150.74</v>
      </c>
      <c r="H12" s="378">
        <f>ROUND(Z12*' Demand-Supply Gap'!H$17,2)</f>
        <v>150.69</v>
      </c>
      <c r="I12" s="378">
        <f>ROUND(AA12*' Demand-Supply Gap'!I$17,2)</f>
        <v>150.21</v>
      </c>
      <c r="J12" s="378">
        <f>ROUND(AB12*' Demand-Supply Gap'!J$17,2)</f>
        <v>162.9</v>
      </c>
      <c r="K12" s="378">
        <f>ROUND(AC12*' Demand-Supply Gap'!K$17,2)</f>
        <v>177.78</v>
      </c>
      <c r="L12" s="378">
        <f>ROUND(AD12*' Demand-Supply Gap'!L$17,2)</f>
        <v>191.28</v>
      </c>
      <c r="M12" s="378">
        <f>ROUND(AE12*' Demand-Supply Gap'!M$17,2)</f>
        <v>205.96</v>
      </c>
      <c r="N12" s="378">
        <f>ROUND(AF12*' Demand-Supply Gap'!N$17,2)</f>
        <v>219.81</v>
      </c>
      <c r="O12" s="378">
        <f>ROUND(AG12*' Demand-Supply Gap'!O$17,2)</f>
        <v>234.36</v>
      </c>
      <c r="P12" s="378">
        <f>ROUND(AH12*' Demand-Supply Gap'!P$17,2)</f>
        <v>249.97</v>
      </c>
      <c r="Q12" s="378">
        <f>ROUND(AI12*' Demand-Supply Gap'!Q$17,2)</f>
        <v>266.16000000000003</v>
      </c>
      <c r="R12" s="378">
        <f>ROUND(AJ12*' Demand-Supply Gap'!R$17,2)</f>
        <v>283.11</v>
      </c>
      <c r="S12" s="378">
        <f>ROUND(AK12*' Demand-Supply Gap'!S$17,2)</f>
        <v>300.02</v>
      </c>
      <c r="T12" s="381"/>
      <c r="U12" s="381"/>
      <c r="V12" s="390">
        <v>8.4599999999999995E-2</v>
      </c>
      <c r="W12" s="390">
        <v>8.48E-2</v>
      </c>
      <c r="X12" s="390">
        <v>8.5000000000000006E-2</v>
      </c>
      <c r="Y12" s="390">
        <v>8.5099999999999995E-2</v>
      </c>
      <c r="Z12" s="390">
        <v>8.5199999999999998E-2</v>
      </c>
      <c r="AA12" s="390">
        <v>8.43E-2</v>
      </c>
      <c r="AB12" s="390">
        <v>8.4650000000000003E-2</v>
      </c>
      <c r="AC12" s="390">
        <v>8.48E-2</v>
      </c>
      <c r="AD12" s="390">
        <v>8.5000000000000006E-2</v>
      </c>
      <c r="AE12" s="390">
        <v>8.5300000000000001E-2</v>
      </c>
      <c r="AF12" s="390">
        <v>8.5199999999999998E-2</v>
      </c>
      <c r="AG12" s="390">
        <v>8.5199999999999998E-2</v>
      </c>
      <c r="AH12" s="390">
        <v>8.5400000000000004E-2</v>
      </c>
      <c r="AI12" s="390">
        <v>8.5500000000000007E-2</v>
      </c>
      <c r="AJ12" s="390">
        <v>8.5699999999999998E-2</v>
      </c>
      <c r="AK12" s="390">
        <v>8.5800000000000001E-2</v>
      </c>
    </row>
    <row r="13" spans="1:40" s="28" customFormat="1" ht="15">
      <c r="A13" s="32" t="s">
        <v>32</v>
      </c>
      <c r="B13" s="32" t="s">
        <v>35</v>
      </c>
      <c r="C13" s="96" t="s">
        <v>248</v>
      </c>
      <c r="D13" s="378">
        <f>ROUND(V13*' Demand-Supply Gap'!D$17,2)</f>
        <v>98.99</v>
      </c>
      <c r="E13" s="378">
        <f>ROUND(W13*' Demand-Supply Gap'!E$17,2)</f>
        <v>100.95</v>
      </c>
      <c r="F13" s="378">
        <f>ROUND(X13*' Demand-Supply Gap'!F$17,2)</f>
        <v>100.07</v>
      </c>
      <c r="G13" s="378">
        <f>ROUND(Y13*' Demand-Supply Gap'!G$17,2)</f>
        <v>110.35</v>
      </c>
      <c r="H13" s="378">
        <f>ROUND(Z13*' Demand-Supply Gap'!H$17,2)</f>
        <v>109.3</v>
      </c>
      <c r="I13" s="378">
        <f>ROUND(AA13*' Demand-Supply Gap'!I$17,2)</f>
        <v>110.47</v>
      </c>
      <c r="J13" s="378">
        <f>ROUND(AB13*' Demand-Supply Gap'!J$17,2)</f>
        <v>119.31</v>
      </c>
      <c r="K13" s="378">
        <f>ROUND(AC13*' Demand-Supply Gap'!K$17,2)</f>
        <v>130.19</v>
      </c>
      <c r="L13" s="378">
        <f>ROUND(AD13*' Demand-Supply Gap'!L$17,2)</f>
        <v>140.19</v>
      </c>
      <c r="M13" s="378">
        <f>ROUND(AE13*' Demand-Supply Gap'!M$17,2)</f>
        <v>150.66999999999999</v>
      </c>
      <c r="N13" s="378">
        <f>ROUND(AF13*' Demand-Supply Gap'!N$17,2)</f>
        <v>161.51</v>
      </c>
      <c r="O13" s="378">
        <f>ROUND(AG13*' Demand-Supply Gap'!O$17,2)</f>
        <v>172.47</v>
      </c>
      <c r="P13" s="378">
        <f>ROUND(AH13*' Demand-Supply Gap'!P$17,2)</f>
        <v>183.24</v>
      </c>
      <c r="Q13" s="378">
        <f>ROUND(AI13*' Demand-Supply Gap'!Q$17,2)</f>
        <v>195.49</v>
      </c>
      <c r="R13" s="378">
        <f>ROUND(AJ13*' Demand-Supply Gap'!R$17,2)</f>
        <v>207.79</v>
      </c>
      <c r="S13" s="378">
        <f>ROUND(AK13*' Demand-Supply Gap'!S$17,2)</f>
        <v>220.29</v>
      </c>
      <c r="T13" s="381"/>
      <c r="U13" s="381"/>
      <c r="V13" s="390">
        <v>6.2300000000000001E-2</v>
      </c>
      <c r="W13" s="390">
        <v>6.2E-2</v>
      </c>
      <c r="X13" s="390">
        <v>6.2100000000000002E-2</v>
      </c>
      <c r="Y13" s="390">
        <v>6.2300000000000001E-2</v>
      </c>
      <c r="Z13" s="390">
        <v>6.1800000000000001E-2</v>
      </c>
      <c r="AA13" s="390">
        <v>6.2E-2</v>
      </c>
      <c r="AB13" s="390">
        <v>6.2E-2</v>
      </c>
      <c r="AC13" s="390">
        <v>6.2100000000000002E-2</v>
      </c>
      <c r="AD13" s="390">
        <v>6.2300000000000001E-2</v>
      </c>
      <c r="AE13" s="390">
        <v>6.2399999999999997E-2</v>
      </c>
      <c r="AF13" s="390">
        <v>6.2600000000000003E-2</v>
      </c>
      <c r="AG13" s="390">
        <v>6.2700000000000006E-2</v>
      </c>
      <c r="AH13" s="390">
        <v>6.2600000000000003E-2</v>
      </c>
      <c r="AI13" s="390">
        <v>6.2799999999999995E-2</v>
      </c>
      <c r="AJ13" s="390">
        <v>6.2899999999999998E-2</v>
      </c>
      <c r="AK13" s="390">
        <v>6.3E-2</v>
      </c>
    </row>
    <row r="14" spans="1:40" s="28" customFormat="1" ht="15">
      <c r="A14" s="32" t="s">
        <v>32</v>
      </c>
      <c r="B14" s="32" t="s">
        <v>35</v>
      </c>
      <c r="C14" s="96" t="s">
        <v>12</v>
      </c>
      <c r="D14" s="378">
        <f>ROUND(V14*' Demand-Supply Gap'!D$17,2)</f>
        <v>35.909999999999997</v>
      </c>
      <c r="E14" s="378">
        <f>ROUND(W14*' Demand-Supply Gap'!E$17,2)</f>
        <v>30.94</v>
      </c>
      <c r="F14" s="378">
        <f>ROUND(X14*' Demand-Supply Gap'!F$17,2)</f>
        <v>30.94</v>
      </c>
      <c r="G14" s="378">
        <f>ROUND(Y14*' Demand-Supply Gap'!G$17,2)</f>
        <v>34.36</v>
      </c>
      <c r="H14" s="378">
        <f>ROUND(Z14*' Demand-Supply Gap'!H$17,2)</f>
        <v>32.54</v>
      </c>
      <c r="I14" s="378">
        <f>ROUND(AA14*' Demand-Supply Gap'!I$17,2)</f>
        <v>44.9</v>
      </c>
      <c r="J14" s="378">
        <f>ROUND(AB14*' Demand-Supply Gap'!J$17,2)</f>
        <v>44.55</v>
      </c>
      <c r="K14" s="378">
        <f>ROUND(AC14*' Demand-Supply Gap'!K$17,2)</f>
        <v>43.61</v>
      </c>
      <c r="L14" s="378">
        <f>ROUND(AD14*' Demand-Supply Gap'!L$17,2)</f>
        <v>41.86</v>
      </c>
      <c r="M14" s="378">
        <f>ROUND(AE14*' Demand-Supply Gap'!M$17,2)</f>
        <v>45.64</v>
      </c>
      <c r="N14" s="378">
        <f>ROUND(AF14*' Demand-Supply Gap'!N$17,2)</f>
        <v>42.31</v>
      </c>
      <c r="O14" s="378">
        <f>ROUND(AG14*' Demand-Supply Gap'!O$17,2)</f>
        <v>41.81</v>
      </c>
      <c r="P14" s="378">
        <f>ROUND(AH14*' Demand-Supply Gap'!P$17,2)</f>
        <v>42.44</v>
      </c>
      <c r="Q14" s="378">
        <f>ROUND(AI14*' Demand-Supply Gap'!Q$17,2)</f>
        <v>42.34</v>
      </c>
      <c r="R14" s="378">
        <f>ROUND(AJ14*' Demand-Supply Gap'!R$17,2)</f>
        <v>41.95</v>
      </c>
      <c r="S14" s="378">
        <f>ROUND(AK14*' Demand-Supply Gap'!S$17,2)</f>
        <v>41.96</v>
      </c>
      <c r="T14" s="379"/>
      <c r="U14" s="379"/>
      <c r="V14" s="389">
        <f>V15-SUM(V9:V13)</f>
        <v>2.2599999999999953E-2</v>
      </c>
      <c r="W14" s="389">
        <f t="shared" ref="W14:AK14" si="2">W15-SUM(W9:W13)</f>
        <v>1.8999999999999906E-2</v>
      </c>
      <c r="X14" s="389">
        <f t="shared" si="2"/>
        <v>1.9199999999999995E-2</v>
      </c>
      <c r="Y14" s="389">
        <f t="shared" si="2"/>
        <v>1.9399999999999973E-2</v>
      </c>
      <c r="Z14" s="389">
        <f t="shared" si="2"/>
        <v>1.8400000000000083E-2</v>
      </c>
      <c r="AA14" s="389">
        <f t="shared" si="2"/>
        <v>2.5199999999999889E-2</v>
      </c>
      <c r="AB14" s="389">
        <f t="shared" si="2"/>
        <v>2.3150000000000004E-2</v>
      </c>
      <c r="AC14" s="389">
        <f t="shared" si="2"/>
        <v>2.079999999999993E-2</v>
      </c>
      <c r="AD14" s="389">
        <f t="shared" si="2"/>
        <v>1.859999999999995E-2</v>
      </c>
      <c r="AE14" s="389">
        <f t="shared" si="2"/>
        <v>1.8900000000000028E-2</v>
      </c>
      <c r="AF14" s="389">
        <f t="shared" si="2"/>
        <v>1.639999999999997E-2</v>
      </c>
      <c r="AG14" s="389">
        <f t="shared" si="2"/>
        <v>1.5200000000000102E-2</v>
      </c>
      <c r="AH14" s="389">
        <f t="shared" si="2"/>
        <v>1.4499999999999957E-2</v>
      </c>
      <c r="AI14" s="389">
        <f t="shared" si="2"/>
        <v>1.3599999999999945E-2</v>
      </c>
      <c r="AJ14" s="389">
        <f t="shared" si="2"/>
        <v>1.2700000000000045E-2</v>
      </c>
      <c r="AK14" s="389">
        <f t="shared" si="2"/>
        <v>1.2000000000000011E-2</v>
      </c>
    </row>
    <row r="15" spans="1:40" s="28" customFormat="1" ht="15">
      <c r="A15" s="32" t="s">
        <v>32</v>
      </c>
      <c r="B15" s="32" t="s">
        <v>35</v>
      </c>
      <c r="C15" s="192" t="s">
        <v>60</v>
      </c>
      <c r="D15" s="378">
        <f>SUM(D9:D14)</f>
        <v>1588.8500000000001</v>
      </c>
      <c r="E15" s="378">
        <f t="shared" ref="E15:S15" si="3">SUM(E9:E14)</f>
        <v>1628.18</v>
      </c>
      <c r="F15" s="378">
        <f t="shared" si="3"/>
        <v>1611.5</v>
      </c>
      <c r="G15" s="378">
        <f t="shared" si="3"/>
        <v>1771.2799999999997</v>
      </c>
      <c r="H15" s="378">
        <f t="shared" si="3"/>
        <v>1768.6499999999999</v>
      </c>
      <c r="I15" s="378">
        <f t="shared" si="3"/>
        <v>1781.8300000000002</v>
      </c>
      <c r="J15" s="378">
        <f t="shared" si="3"/>
        <v>1924.3799999999999</v>
      </c>
      <c r="K15" s="378">
        <f t="shared" si="3"/>
        <v>2096.4300000000003</v>
      </c>
      <c r="L15" s="378">
        <f t="shared" si="3"/>
        <v>2250.3000000000002</v>
      </c>
      <c r="M15" s="378">
        <f t="shared" si="3"/>
        <v>2414.58</v>
      </c>
      <c r="N15" s="378">
        <f t="shared" si="3"/>
        <v>2579.9599999999996</v>
      </c>
      <c r="O15" s="378">
        <f t="shared" si="3"/>
        <v>2750.7499999999995</v>
      </c>
      <c r="P15" s="378">
        <f t="shared" si="3"/>
        <v>2927.0800000000004</v>
      </c>
      <c r="Q15" s="378">
        <f t="shared" si="3"/>
        <v>3112.96</v>
      </c>
      <c r="R15" s="378">
        <f t="shared" si="3"/>
        <v>3303.47</v>
      </c>
      <c r="S15" s="378">
        <f t="shared" si="3"/>
        <v>3496.72</v>
      </c>
      <c r="T15" s="379"/>
      <c r="U15" s="379"/>
      <c r="V15" s="390">
        <v>1</v>
      </c>
      <c r="W15" s="390">
        <v>1</v>
      </c>
      <c r="X15" s="390">
        <v>1</v>
      </c>
      <c r="Y15" s="390">
        <v>1</v>
      </c>
      <c r="Z15" s="390">
        <v>1</v>
      </c>
      <c r="AA15" s="390">
        <v>1</v>
      </c>
      <c r="AB15" s="390">
        <v>1</v>
      </c>
      <c r="AC15" s="390">
        <v>1</v>
      </c>
      <c r="AD15" s="390">
        <v>1</v>
      </c>
      <c r="AE15" s="390">
        <v>1</v>
      </c>
      <c r="AF15" s="390">
        <v>1</v>
      </c>
      <c r="AG15" s="390">
        <v>1</v>
      </c>
      <c r="AH15" s="390">
        <v>1</v>
      </c>
      <c r="AI15" s="390">
        <v>1</v>
      </c>
      <c r="AJ15" s="390">
        <v>1</v>
      </c>
      <c r="AK15" s="390">
        <v>1</v>
      </c>
    </row>
    <row r="16" spans="1:40" s="28" customFormat="1" ht="15">
      <c r="A16" s="32" t="s">
        <v>32</v>
      </c>
      <c r="B16" s="32" t="s">
        <v>43</v>
      </c>
      <c r="C16" s="96" t="s">
        <v>221</v>
      </c>
      <c r="D16" s="378">
        <f>ROUND(V16*' Demand-Supply Gap'!D$26,2)</f>
        <v>40.880000000000003</v>
      </c>
      <c r="E16" s="378">
        <f>ROUND(W16*' Demand-Supply Gap'!E$26,2)</f>
        <v>41.53</v>
      </c>
      <c r="F16" s="378">
        <f>ROUND(X16*' Demand-Supply Gap'!F$26,2)</f>
        <v>42.14</v>
      </c>
      <c r="G16" s="378">
        <f>ROUND(Y16*' Demand-Supply Gap'!G$26,2)</f>
        <v>41.58</v>
      </c>
      <c r="H16" s="378">
        <f>ROUND(Z16*' Demand-Supply Gap'!H$26,2)</f>
        <v>43.18</v>
      </c>
      <c r="I16" s="378">
        <f>ROUND(AA16*' Demand-Supply Gap'!I$26,2)</f>
        <v>32.770000000000003</v>
      </c>
      <c r="J16" s="378">
        <f>ROUND(AB16*' Demand-Supply Gap'!J$26,2)</f>
        <v>34.04</v>
      </c>
      <c r="K16" s="378">
        <f>ROUND(AC16*' Demand-Supply Gap'!K$26,2)</f>
        <v>35.479999999999997</v>
      </c>
      <c r="L16" s="378">
        <f>ROUND(AD16*' Demand-Supply Gap'!L$26,2)</f>
        <v>37.26</v>
      </c>
      <c r="M16" s="378">
        <f>ROUND(AE16*' Demand-Supply Gap'!M$26,2)</f>
        <v>39.380000000000003</v>
      </c>
      <c r="N16" s="378">
        <f>ROUND(AF16*' Demand-Supply Gap'!N$26,2)</f>
        <v>41.07</v>
      </c>
      <c r="O16" s="378">
        <f>ROUND(AG16*' Demand-Supply Gap'!O$26,2)</f>
        <v>42.86</v>
      </c>
      <c r="P16" s="378">
        <f>ROUND(AH16*' Demand-Supply Gap'!P$26,2)</f>
        <v>44.72</v>
      </c>
      <c r="Q16" s="378">
        <f>ROUND(AI16*' Demand-Supply Gap'!Q$26,2)</f>
        <v>46.8</v>
      </c>
      <c r="R16" s="378">
        <f>ROUND(AJ16*' Demand-Supply Gap'!R$26,2)</f>
        <v>49.01</v>
      </c>
      <c r="S16" s="378">
        <f>ROUND(AK16*' Demand-Supply Gap'!S$26,2)</f>
        <v>51.46</v>
      </c>
      <c r="T16" s="382"/>
      <c r="U16" s="382"/>
      <c r="V16" s="392">
        <v>0.41949999999999998</v>
      </c>
      <c r="W16" s="392">
        <v>0.42249999999999999</v>
      </c>
      <c r="X16" s="392">
        <v>0.42130000000000001</v>
      </c>
      <c r="Y16" s="392">
        <v>0.42030000000000001</v>
      </c>
      <c r="Z16" s="392">
        <v>0.42070000000000002</v>
      </c>
      <c r="AA16" s="392">
        <v>0.41739999999999999</v>
      </c>
      <c r="AB16" s="392">
        <v>0.41849999999999998</v>
      </c>
      <c r="AC16" s="392">
        <v>0.42020000000000002</v>
      </c>
      <c r="AD16" s="392">
        <v>0.42149999999999999</v>
      </c>
      <c r="AE16" s="392">
        <v>0.42059999999999997</v>
      </c>
      <c r="AF16" s="392">
        <v>0.42270000000000002</v>
      </c>
      <c r="AG16" s="392">
        <v>0.42370000000000002</v>
      </c>
      <c r="AH16" s="389">
        <v>0.4239</v>
      </c>
      <c r="AI16" s="389">
        <v>0.42459999999999998</v>
      </c>
      <c r="AJ16" s="389">
        <v>0.42469999999999997</v>
      </c>
      <c r="AK16" s="389">
        <v>0.42509999999999998</v>
      </c>
    </row>
    <row r="17" spans="1:39" s="28" customFormat="1" ht="15">
      <c r="A17" s="32" t="s">
        <v>32</v>
      </c>
      <c r="B17" s="32" t="s">
        <v>43</v>
      </c>
      <c r="C17" s="96" t="s">
        <v>247</v>
      </c>
      <c r="D17" s="378">
        <f>ROUND(V17*' Demand-Supply Gap'!D$26,2)</f>
        <v>26.26</v>
      </c>
      <c r="E17" s="378">
        <f>ROUND(W17*' Demand-Supply Gap'!E$26,2)</f>
        <v>26.54</v>
      </c>
      <c r="F17" s="378">
        <f>ROUND(X17*' Demand-Supply Gap'!F$26,2)</f>
        <v>27.07</v>
      </c>
      <c r="G17" s="378">
        <f>ROUND(Y17*' Demand-Supply Gap'!G$26,2)</f>
        <v>26.74</v>
      </c>
      <c r="H17" s="378">
        <f>ROUND(Z17*' Demand-Supply Gap'!H$26,2)</f>
        <v>27.79</v>
      </c>
      <c r="I17" s="378">
        <f>ROUND(AA17*' Demand-Supply Gap'!I$26,2)</f>
        <v>21.19</v>
      </c>
      <c r="J17" s="378">
        <f>ROUND(AB17*' Demand-Supply Gap'!J$26,2)</f>
        <v>21.98</v>
      </c>
      <c r="K17" s="378">
        <f>ROUND(AC17*' Demand-Supply Gap'!K$26,2)</f>
        <v>22.84</v>
      </c>
      <c r="L17" s="378">
        <f>ROUND(AD17*' Demand-Supply Gap'!L$26,2)</f>
        <v>23.95</v>
      </c>
      <c r="M17" s="378">
        <f>ROUND(AE17*' Demand-Supply Gap'!M$26,2)</f>
        <v>25.38</v>
      </c>
      <c r="N17" s="378">
        <f>ROUND(AF17*' Demand-Supply Gap'!N$26,2)</f>
        <v>26.35</v>
      </c>
      <c r="O17" s="378">
        <f>ROUND(AG17*' Demand-Supply Gap'!O$26,2)</f>
        <v>27.43</v>
      </c>
      <c r="P17" s="378">
        <f>ROUND(AH17*' Demand-Supply Gap'!P$26,2)</f>
        <v>28.63</v>
      </c>
      <c r="Q17" s="378">
        <f>ROUND(AI17*' Demand-Supply Gap'!Q$26,2)</f>
        <v>29.9</v>
      </c>
      <c r="R17" s="378">
        <f>ROUND(AJ17*' Demand-Supply Gap'!R$26,2)</f>
        <v>31.34</v>
      </c>
      <c r="S17" s="378">
        <f>ROUND(AK17*' Demand-Supply Gap'!S$26,2)</f>
        <v>32.880000000000003</v>
      </c>
      <c r="T17" s="382"/>
      <c r="U17" s="382"/>
      <c r="V17" s="390">
        <v>0.26950000000000002</v>
      </c>
      <c r="W17" s="390">
        <v>0.27</v>
      </c>
      <c r="X17" s="390">
        <v>0.27060000000000001</v>
      </c>
      <c r="Y17" s="390">
        <v>0.27030000000000004</v>
      </c>
      <c r="Z17" s="390">
        <v>0.2707</v>
      </c>
      <c r="AA17" s="390">
        <v>0.26990000000000003</v>
      </c>
      <c r="AB17" s="390">
        <v>0.2702</v>
      </c>
      <c r="AC17" s="390">
        <v>0.27050000000000002</v>
      </c>
      <c r="AD17" s="390">
        <v>0.27090000000000003</v>
      </c>
      <c r="AE17" s="390">
        <v>0.27110000000000001</v>
      </c>
      <c r="AF17" s="390">
        <v>0.2712</v>
      </c>
      <c r="AG17" s="390">
        <v>0.2712</v>
      </c>
      <c r="AH17" s="390">
        <v>0.27140000000000003</v>
      </c>
      <c r="AI17" s="390">
        <v>0.27130000000000004</v>
      </c>
      <c r="AJ17" s="390">
        <v>0.27160000000000001</v>
      </c>
      <c r="AK17" s="390">
        <v>0.27160000000000001</v>
      </c>
    </row>
    <row r="18" spans="1:39" s="28" customFormat="1" ht="15">
      <c r="A18" s="32" t="s">
        <v>32</v>
      </c>
      <c r="B18" s="32" t="s">
        <v>43</v>
      </c>
      <c r="C18" s="96" t="s">
        <v>419</v>
      </c>
      <c r="D18" s="378">
        <f>ROUND(V18*' Demand-Supply Gap'!D$26,2)</f>
        <v>10.23</v>
      </c>
      <c r="E18" s="378">
        <f>ROUND(W18*' Demand-Supply Gap'!E$26,2)</f>
        <v>10.34</v>
      </c>
      <c r="F18" s="378">
        <f>ROUND(X18*' Demand-Supply Gap'!F$26,2)</f>
        <v>10.53</v>
      </c>
      <c r="G18" s="378">
        <f>ROUND(Y18*' Demand-Supply Gap'!G$26,2)</f>
        <v>10.5</v>
      </c>
      <c r="H18" s="378">
        <f>ROUND(Z18*' Demand-Supply Gap'!H$26,2)</f>
        <v>10.95</v>
      </c>
      <c r="I18" s="378">
        <f>ROUND(AA18*' Demand-Supply Gap'!I$26,2)</f>
        <v>8.2200000000000006</v>
      </c>
      <c r="J18" s="378">
        <f>ROUND(AB18*' Demand-Supply Gap'!J$26,2)</f>
        <v>8.5399999999999991</v>
      </c>
      <c r="K18" s="378">
        <f>ROUND(AC18*' Demand-Supply Gap'!K$26,2)</f>
        <v>8.8699999999999992</v>
      </c>
      <c r="L18" s="378">
        <f>ROUND(AD18*' Demand-Supply Gap'!L$26,2)</f>
        <v>9.3000000000000007</v>
      </c>
      <c r="M18" s="378">
        <f>ROUND(AE18*' Demand-Supply Gap'!M$26,2)</f>
        <v>9.85</v>
      </c>
      <c r="N18" s="378">
        <f>ROUND(AF18*' Demand-Supply Gap'!N$26,2)</f>
        <v>10.24</v>
      </c>
      <c r="O18" s="378">
        <f>ROUND(AG18*' Demand-Supply Gap'!O$26,2)</f>
        <v>10.67</v>
      </c>
      <c r="P18" s="378">
        <f>ROUND(AH18*' Demand-Supply Gap'!P$26,2)</f>
        <v>11.15</v>
      </c>
      <c r="Q18" s="378">
        <f>ROUND(AI18*' Demand-Supply Gap'!Q$26,2)</f>
        <v>11.65</v>
      </c>
      <c r="R18" s="378">
        <f>ROUND(AJ18*' Demand-Supply Gap'!R$26,2)</f>
        <v>12.22</v>
      </c>
      <c r="S18" s="378">
        <f>ROUND(AK18*' Demand-Supply Gap'!S$26,2)</f>
        <v>12.83</v>
      </c>
      <c r="T18" s="382"/>
      <c r="U18" s="382"/>
      <c r="V18" s="389">
        <v>0.105</v>
      </c>
      <c r="W18" s="389">
        <v>0.1052</v>
      </c>
      <c r="X18" s="389">
        <v>0.10530000000000002</v>
      </c>
      <c r="Y18" s="389">
        <v>0.10610000000000001</v>
      </c>
      <c r="Z18" s="389">
        <v>0.1067</v>
      </c>
      <c r="AA18" s="389">
        <v>0.1047</v>
      </c>
      <c r="AB18" s="389">
        <v>0.105</v>
      </c>
      <c r="AC18" s="389">
        <v>0.10510000000000001</v>
      </c>
      <c r="AD18" s="389">
        <v>0.1052</v>
      </c>
      <c r="AE18" s="389">
        <v>0.1052</v>
      </c>
      <c r="AF18" s="389">
        <v>0.10540000000000001</v>
      </c>
      <c r="AG18" s="389">
        <v>0.1055</v>
      </c>
      <c r="AH18" s="389">
        <v>0.1057</v>
      </c>
      <c r="AI18" s="389">
        <v>0.1057</v>
      </c>
      <c r="AJ18" s="389">
        <v>0.10590000000000001</v>
      </c>
      <c r="AK18" s="389">
        <v>0.106</v>
      </c>
    </row>
    <row r="19" spans="1:39" s="28" customFormat="1" ht="15">
      <c r="A19" s="32" t="s">
        <v>32</v>
      </c>
      <c r="B19" s="32" t="s">
        <v>43</v>
      </c>
      <c r="C19" s="96" t="s">
        <v>412</v>
      </c>
      <c r="D19" s="378">
        <f>ROUND(V19*' Demand-Supply Gap'!D$26,2)</f>
        <v>10.74</v>
      </c>
      <c r="E19" s="378">
        <f>ROUND(W19*' Demand-Supply Gap'!E$26,2)</f>
        <v>10.85</v>
      </c>
      <c r="F19" s="378">
        <f>ROUND(X19*' Demand-Supply Gap'!F$26,2)</f>
        <v>11.06</v>
      </c>
      <c r="G19" s="378">
        <f>ROUND(Y19*' Demand-Supply Gap'!G$26,2)</f>
        <v>10.95</v>
      </c>
      <c r="H19" s="378">
        <f>ROUND(Z19*' Demand-Supply Gap'!H$26,2)</f>
        <v>11.37</v>
      </c>
      <c r="I19" s="378">
        <f>ROUND(AA19*' Demand-Supply Gap'!I$26,2)</f>
        <v>8.6300000000000008</v>
      </c>
      <c r="J19" s="378">
        <f>ROUND(AB19*' Demand-Supply Gap'!J$26,2)</f>
        <v>8.9700000000000006</v>
      </c>
      <c r="K19" s="378">
        <f>ROUND(AC19*' Demand-Supply Gap'!K$26,2)</f>
        <v>9.32</v>
      </c>
      <c r="L19" s="378">
        <f>ROUND(AD19*' Demand-Supply Gap'!L$26,2)</f>
        <v>9.7799999999999994</v>
      </c>
      <c r="M19" s="378">
        <f>ROUND(AE19*' Demand-Supply Gap'!M$26,2)</f>
        <v>10.38</v>
      </c>
      <c r="N19" s="378">
        <f>ROUND(AF19*' Demand-Supply Gap'!N$26,2)</f>
        <v>10.77</v>
      </c>
      <c r="O19" s="378">
        <f>ROUND(AG19*' Demand-Supply Gap'!O$26,2)</f>
        <v>11.21</v>
      </c>
      <c r="P19" s="378">
        <f>ROUND(AH19*' Demand-Supply Gap'!P$26,2)</f>
        <v>11.71</v>
      </c>
      <c r="Q19" s="378">
        <f>ROUND(AI19*' Demand-Supply Gap'!Q$26,2)</f>
        <v>12.25</v>
      </c>
      <c r="R19" s="378">
        <f>ROUND(AJ19*' Demand-Supply Gap'!R$26,2)</f>
        <v>12.84</v>
      </c>
      <c r="S19" s="378">
        <f>ROUND(AK19*' Demand-Supply Gap'!S$26,2)</f>
        <v>13.48</v>
      </c>
      <c r="T19" s="382"/>
      <c r="U19" s="382"/>
      <c r="V19" s="390">
        <v>0.11019999999999999</v>
      </c>
      <c r="W19" s="390">
        <v>0.1104</v>
      </c>
      <c r="X19" s="390">
        <v>0.1106</v>
      </c>
      <c r="Y19" s="390">
        <v>0.11069999999999999</v>
      </c>
      <c r="Z19" s="390">
        <v>0.1108</v>
      </c>
      <c r="AA19" s="390">
        <v>0.1099</v>
      </c>
      <c r="AB19" s="390">
        <v>0.11025</v>
      </c>
      <c r="AC19" s="390">
        <v>0.1104</v>
      </c>
      <c r="AD19" s="390">
        <v>0.1106</v>
      </c>
      <c r="AE19" s="390">
        <v>0.1109</v>
      </c>
      <c r="AF19" s="390">
        <v>0.1108</v>
      </c>
      <c r="AG19" s="390">
        <v>0.1108</v>
      </c>
      <c r="AH19" s="390">
        <v>0.111</v>
      </c>
      <c r="AI19" s="390">
        <v>0.1111</v>
      </c>
      <c r="AJ19" s="390">
        <v>0.1113</v>
      </c>
      <c r="AK19" s="390">
        <v>0.1114</v>
      </c>
    </row>
    <row r="20" spans="1:39" s="28" customFormat="1" ht="15">
      <c r="A20" s="32" t="s">
        <v>32</v>
      </c>
      <c r="B20" s="32" t="s">
        <v>43</v>
      </c>
      <c r="C20" s="96" t="s">
        <v>248</v>
      </c>
      <c r="D20" s="378">
        <f>ROUND(V20*' Demand-Supply Gap'!D$26,2)</f>
        <v>6.41</v>
      </c>
      <c r="E20" s="378">
        <f>ROUND(W20*' Demand-Supply Gap'!E$26,2)</f>
        <v>6.44</v>
      </c>
      <c r="F20" s="378">
        <f>ROUND(X20*' Demand-Supply Gap'!F$26,2)</f>
        <v>6.56</v>
      </c>
      <c r="G20" s="378">
        <f>ROUND(Y20*' Demand-Supply Gap'!G$26,2)</f>
        <v>6.51</v>
      </c>
      <c r="H20" s="378">
        <f>ROUND(Z20*' Demand-Supply Gap'!H$26,2)</f>
        <v>6.7</v>
      </c>
      <c r="I20" s="378">
        <f>ROUND(AA20*' Demand-Supply Gap'!I$26,2)</f>
        <v>5.14</v>
      </c>
      <c r="J20" s="378">
        <f>ROUND(AB20*' Demand-Supply Gap'!J$26,2)</f>
        <v>5.33</v>
      </c>
      <c r="K20" s="378">
        <f>ROUND(AC20*' Demand-Supply Gap'!K$26,2)</f>
        <v>5.54</v>
      </c>
      <c r="L20" s="378">
        <f>ROUND(AD20*' Demand-Supply Gap'!L$26,2)</f>
        <v>5.82</v>
      </c>
      <c r="M20" s="378">
        <f>ROUND(AE20*' Demand-Supply Gap'!M$26,2)</f>
        <v>6.17</v>
      </c>
      <c r="N20" s="378">
        <f>ROUND(AF20*' Demand-Supply Gap'!N$26,2)</f>
        <v>6.42</v>
      </c>
      <c r="O20" s="378">
        <f>ROUND(AG20*' Demand-Supply Gap'!O$26,2)</f>
        <v>6.7</v>
      </c>
      <c r="P20" s="378">
        <f>ROUND(AH20*' Demand-Supply Gap'!P$26,2)</f>
        <v>6.97</v>
      </c>
      <c r="Q20" s="378">
        <f>ROUND(AI20*' Demand-Supply Gap'!Q$26,2)</f>
        <v>7.31</v>
      </c>
      <c r="R20" s="378">
        <f>ROUND(AJ20*' Demand-Supply Gap'!R$26,2)</f>
        <v>7.66</v>
      </c>
      <c r="S20" s="378">
        <f>ROUND(AK20*' Demand-Supply Gap'!S$26,2)</f>
        <v>8.0500000000000007</v>
      </c>
      <c r="T20" s="382"/>
      <c r="U20" s="382"/>
      <c r="V20" s="390">
        <v>6.5799999999999997E-2</v>
      </c>
      <c r="W20" s="390">
        <v>6.5500000000000003E-2</v>
      </c>
      <c r="X20" s="390">
        <v>6.5600000000000006E-2</v>
      </c>
      <c r="Y20" s="390">
        <v>6.5799999999999997E-2</v>
      </c>
      <c r="Z20" s="390">
        <v>6.5299999999999997E-2</v>
      </c>
      <c r="AA20" s="390">
        <v>6.5500000000000003E-2</v>
      </c>
      <c r="AB20" s="390">
        <v>6.5500000000000003E-2</v>
      </c>
      <c r="AC20" s="390">
        <v>6.5600000000000006E-2</v>
      </c>
      <c r="AD20" s="390">
        <v>6.5799999999999997E-2</v>
      </c>
      <c r="AE20" s="390">
        <v>6.59E-2</v>
      </c>
      <c r="AF20" s="390">
        <v>6.6100000000000006E-2</v>
      </c>
      <c r="AG20" s="390">
        <v>6.6200000000000009E-2</v>
      </c>
      <c r="AH20" s="390">
        <v>6.6100000000000006E-2</v>
      </c>
      <c r="AI20" s="390">
        <v>6.6299999999999998E-2</v>
      </c>
      <c r="AJ20" s="390">
        <v>6.6400000000000001E-2</v>
      </c>
      <c r="AK20" s="390">
        <v>6.6500000000000004E-2</v>
      </c>
    </row>
    <row r="21" spans="1:39" s="28" customFormat="1" ht="15">
      <c r="A21" s="32" t="s">
        <v>32</v>
      </c>
      <c r="B21" s="32" t="s">
        <v>43</v>
      </c>
      <c r="C21" s="96" t="s">
        <v>12</v>
      </c>
      <c r="D21" s="378">
        <f>ROUND(V21*' Demand-Supply Gap'!D$26,2)</f>
        <v>2.92</v>
      </c>
      <c r="E21" s="378">
        <f>ROUND(W21*' Demand-Supply Gap'!E$26,2)</f>
        <v>2.59</v>
      </c>
      <c r="F21" s="378">
        <f>ROUND(X21*' Demand-Supply Gap'!F$26,2)</f>
        <v>2.66</v>
      </c>
      <c r="G21" s="378">
        <f>ROUND(Y21*' Demand-Supply Gap'!G$26,2)</f>
        <v>2.65</v>
      </c>
      <c r="H21" s="378">
        <f>ROUND(Z21*' Demand-Supply Gap'!H$26,2)</f>
        <v>2.65</v>
      </c>
      <c r="I21" s="378">
        <f>ROUND(AA21*' Demand-Supply Gap'!I$26,2)</f>
        <v>2.56</v>
      </c>
      <c r="J21" s="378">
        <f>ROUND(AB21*' Demand-Supply Gap'!J$26,2)</f>
        <v>2.48</v>
      </c>
      <c r="K21" s="378">
        <f>ROUND(AC21*' Demand-Supply Gap'!K$26,2)</f>
        <v>2.38</v>
      </c>
      <c r="L21" s="378">
        <f>ROUND(AD21*' Demand-Supply Gap'!L$26,2)</f>
        <v>2.2999999999999998</v>
      </c>
      <c r="M21" s="378">
        <f>ROUND(AE21*' Demand-Supply Gap'!M$26,2)</f>
        <v>2.46</v>
      </c>
      <c r="N21" s="378">
        <f>ROUND(AF21*' Demand-Supply Gap'!N$26,2)</f>
        <v>2.31</v>
      </c>
      <c r="O21" s="378">
        <f>ROUND(AG21*' Demand-Supply Gap'!O$26,2)</f>
        <v>2.29</v>
      </c>
      <c r="P21" s="378">
        <f>ROUND(AH21*' Demand-Supply Gap'!P$26,2)</f>
        <v>2.31</v>
      </c>
      <c r="Q21" s="378">
        <f>ROUND(AI21*' Demand-Supply Gap'!Q$26,2)</f>
        <v>2.31</v>
      </c>
      <c r="R21" s="378">
        <f>ROUND(AJ21*' Demand-Supply Gap'!R$26,2)</f>
        <v>2.3199999999999998</v>
      </c>
      <c r="S21" s="378">
        <f>ROUND(AK21*' Demand-Supply Gap'!S$26,2)</f>
        <v>2.35</v>
      </c>
      <c r="T21" s="382"/>
      <c r="U21" s="382"/>
      <c r="V21" s="389">
        <f>V22-SUM(V16:V20)</f>
        <v>3.0000000000000027E-2</v>
      </c>
      <c r="W21" s="389">
        <f t="shared" ref="W21" si="4">W22-SUM(W16:W20)</f>
        <v>2.640000000000009E-2</v>
      </c>
      <c r="X21" s="389">
        <f t="shared" ref="X21" si="5">X22-SUM(X16:X20)</f>
        <v>2.6599999999999957E-2</v>
      </c>
      <c r="Y21" s="389">
        <f t="shared" ref="Y21" si="6">Y22-SUM(Y16:Y20)</f>
        <v>2.6799999999999935E-2</v>
      </c>
      <c r="Z21" s="389">
        <f t="shared" ref="Z21" si="7">Z22-SUM(Z16:Z20)</f>
        <v>2.5799999999999934E-2</v>
      </c>
      <c r="AA21" s="389">
        <f t="shared" ref="AA21" si="8">AA22-SUM(AA16:AA20)</f>
        <v>3.2599999999999962E-2</v>
      </c>
      <c r="AB21" s="389">
        <f t="shared" ref="AB21" si="9">AB22-SUM(AB16:AB20)</f>
        <v>3.0550000000000077E-2</v>
      </c>
      <c r="AC21" s="389">
        <f t="shared" ref="AC21" si="10">AC22-SUM(AC16:AC20)</f>
        <v>2.8199999999999892E-2</v>
      </c>
      <c r="AD21" s="389">
        <f t="shared" ref="AD21" si="11">AD22-SUM(AD16:AD20)</f>
        <v>2.6000000000000023E-2</v>
      </c>
      <c r="AE21" s="389">
        <f t="shared" ref="AE21" si="12">AE22-SUM(AE16:AE20)</f>
        <v>2.6300000000000101E-2</v>
      </c>
      <c r="AF21" s="389">
        <f t="shared" ref="AF21" si="13">AF22-SUM(AF16:AF20)</f>
        <v>2.3799999999999932E-2</v>
      </c>
      <c r="AG21" s="389">
        <f t="shared" ref="AG21" si="14">AG22-SUM(AG16:AG20)</f>
        <v>2.2599999999999842E-2</v>
      </c>
      <c r="AH21" s="389">
        <f t="shared" ref="AH21" si="15">AH22-SUM(AH16:AH20)</f>
        <v>2.189999999999992E-2</v>
      </c>
      <c r="AI21" s="389">
        <f t="shared" ref="AI21" si="16">AI22-SUM(AI16:AI20)</f>
        <v>2.1000000000000019E-2</v>
      </c>
      <c r="AJ21" s="389">
        <f t="shared" ref="AJ21" si="17">AJ22-SUM(AJ16:AJ20)</f>
        <v>2.0100000000000118E-2</v>
      </c>
      <c r="AK21" s="389">
        <f t="shared" ref="AK21" si="18">AK22-SUM(AK16:AK20)</f>
        <v>1.9400000000000084E-2</v>
      </c>
    </row>
    <row r="22" spans="1:39" s="28" customFormat="1" ht="15">
      <c r="A22" s="32" t="s">
        <v>32</v>
      </c>
      <c r="B22" s="32" t="s">
        <v>43</v>
      </c>
      <c r="C22" s="192" t="s">
        <v>60</v>
      </c>
      <c r="D22" s="378">
        <f>SUM(D16:D21)</f>
        <v>97.44</v>
      </c>
      <c r="E22" s="378">
        <f t="shared" ref="E22:S22" si="19">SUM(E16:E21)</f>
        <v>98.289999999999992</v>
      </c>
      <c r="F22" s="378">
        <f t="shared" si="19"/>
        <v>100.02000000000001</v>
      </c>
      <c r="G22" s="378">
        <f t="shared" si="19"/>
        <v>98.93</v>
      </c>
      <c r="H22" s="378">
        <f t="shared" si="19"/>
        <v>102.64000000000001</v>
      </c>
      <c r="I22" s="378">
        <f t="shared" si="19"/>
        <v>78.510000000000005</v>
      </c>
      <c r="J22" s="378">
        <f t="shared" si="19"/>
        <v>81.34</v>
      </c>
      <c r="K22" s="378">
        <f t="shared" si="19"/>
        <v>84.429999999999993</v>
      </c>
      <c r="L22" s="378">
        <f t="shared" si="19"/>
        <v>88.409999999999982</v>
      </c>
      <c r="M22" s="378">
        <f t="shared" si="19"/>
        <v>93.61999999999999</v>
      </c>
      <c r="N22" s="378">
        <f t="shared" si="19"/>
        <v>97.16</v>
      </c>
      <c r="O22" s="378">
        <f t="shared" si="19"/>
        <v>101.16</v>
      </c>
      <c r="P22" s="378">
        <f t="shared" si="19"/>
        <v>105.49000000000001</v>
      </c>
      <c r="Q22" s="378">
        <f t="shared" si="19"/>
        <v>110.22</v>
      </c>
      <c r="R22" s="378">
        <f t="shared" si="19"/>
        <v>115.38999999999999</v>
      </c>
      <c r="S22" s="378">
        <f t="shared" si="19"/>
        <v>121.05</v>
      </c>
      <c r="T22" s="383"/>
      <c r="U22" s="383"/>
      <c r="V22" s="390">
        <v>1</v>
      </c>
      <c r="W22" s="390">
        <v>1</v>
      </c>
      <c r="X22" s="390">
        <v>1</v>
      </c>
      <c r="Y22" s="390">
        <v>1</v>
      </c>
      <c r="Z22" s="390">
        <v>1</v>
      </c>
      <c r="AA22" s="390">
        <v>1</v>
      </c>
      <c r="AB22" s="390">
        <v>1</v>
      </c>
      <c r="AC22" s="390">
        <v>1</v>
      </c>
      <c r="AD22" s="390">
        <v>1</v>
      </c>
      <c r="AE22" s="390">
        <v>1</v>
      </c>
      <c r="AF22" s="390">
        <v>1</v>
      </c>
      <c r="AG22" s="390">
        <v>1</v>
      </c>
      <c r="AH22" s="390">
        <v>1</v>
      </c>
      <c r="AI22" s="390">
        <v>1</v>
      </c>
      <c r="AJ22" s="390">
        <v>1</v>
      </c>
      <c r="AK22" s="390">
        <v>1</v>
      </c>
    </row>
    <row r="23" spans="1:39" s="28" customFormat="1" ht="15">
      <c r="A23" s="32" t="s">
        <v>32</v>
      </c>
      <c r="B23" s="32" t="s">
        <v>51</v>
      </c>
      <c r="C23" s="96" t="s">
        <v>221</v>
      </c>
      <c r="D23" s="378">
        <f>ROUND(V23*' Demand-Supply Gap'!D$35,2)</f>
        <v>-19.989999999999998</v>
      </c>
      <c r="E23" s="378">
        <f>ROUND(W23*' Demand-Supply Gap'!E$35,2)</f>
        <v>-23.99</v>
      </c>
      <c r="F23" s="378">
        <f>ROUND(X23*' Demand-Supply Gap'!F$35,2)</f>
        <v>-24.69</v>
      </c>
      <c r="G23" s="378">
        <f>ROUND(Y23*' Demand-Supply Gap'!G$35,2)</f>
        <v>-30.13</v>
      </c>
      <c r="H23" s="378">
        <f>ROUND(Z23*' Demand-Supply Gap'!H$35,2)</f>
        <v>-34.020000000000003</v>
      </c>
      <c r="I23" s="378">
        <f>ROUND(AA23*' Demand-Supply Gap'!I$35,2)</f>
        <v>-43.78</v>
      </c>
      <c r="J23" s="378">
        <f>ROUND(AB23*' Demand-Supply Gap'!J$35,2)</f>
        <v>-46.4</v>
      </c>
      <c r="K23" s="378">
        <f>ROUND(AC23*' Demand-Supply Gap'!K$35,2)</f>
        <v>-49.24</v>
      </c>
      <c r="L23" s="378">
        <f>ROUND(AD23*' Demand-Supply Gap'!L$35,2)</f>
        <v>-52.95</v>
      </c>
      <c r="M23" s="378">
        <f>ROUND(AE23*' Demand-Supply Gap'!M$35,2)</f>
        <v>-56.8</v>
      </c>
      <c r="N23" s="378">
        <f>ROUND(AF23*' Demand-Supply Gap'!N$35,2)</f>
        <v>-61.62</v>
      </c>
      <c r="O23" s="378">
        <f>ROUND(AG23*' Demand-Supply Gap'!O$35,2)</f>
        <v>-66.400000000000006</v>
      </c>
      <c r="P23" s="378">
        <f>ROUND(AH23*' Demand-Supply Gap'!P$35,2)</f>
        <v>-71.45</v>
      </c>
      <c r="Q23" s="378">
        <f>ROUND(AI23*' Demand-Supply Gap'!Q$35,2)</f>
        <v>-77.16</v>
      </c>
      <c r="R23" s="378">
        <f>ROUND(AJ23*' Demand-Supply Gap'!R$35,2)</f>
        <v>-82.11</v>
      </c>
      <c r="S23" s="378">
        <f>ROUND(AK23*' Demand-Supply Gap'!S$35,2)</f>
        <v>-87.62</v>
      </c>
      <c r="T23" s="383"/>
      <c r="U23" s="383"/>
      <c r="V23" s="392">
        <v>0.41220000000000001</v>
      </c>
      <c r="W23" s="392">
        <v>0.41520000000000001</v>
      </c>
      <c r="X23" s="392">
        <v>0.41400000000000003</v>
      </c>
      <c r="Y23" s="392">
        <v>0.41300000000000003</v>
      </c>
      <c r="Z23" s="392">
        <v>0.41340000000000005</v>
      </c>
      <c r="AA23" s="392">
        <v>0.41010000000000002</v>
      </c>
      <c r="AB23" s="392">
        <v>0.41120000000000001</v>
      </c>
      <c r="AC23" s="392">
        <v>0.41290000000000004</v>
      </c>
      <c r="AD23" s="392">
        <v>0.41420000000000001</v>
      </c>
      <c r="AE23" s="392">
        <v>0.4133</v>
      </c>
      <c r="AF23" s="392">
        <v>0.41540000000000005</v>
      </c>
      <c r="AG23" s="392">
        <v>0.41640000000000005</v>
      </c>
      <c r="AH23" s="389">
        <v>0.41660000000000003</v>
      </c>
      <c r="AI23" s="389">
        <v>0.4173</v>
      </c>
      <c r="AJ23" s="389">
        <v>0.41739999999999999</v>
      </c>
      <c r="AK23" s="389">
        <v>0.4178</v>
      </c>
      <c r="AM23" s="95">
        <v>7.3000000000000001E-3</v>
      </c>
    </row>
    <row r="24" spans="1:39" s="28" customFormat="1" ht="15">
      <c r="A24" s="32" t="s">
        <v>32</v>
      </c>
      <c r="B24" s="32" t="s">
        <v>51</v>
      </c>
      <c r="C24" s="96" t="s">
        <v>247</v>
      </c>
      <c r="D24" s="378">
        <f>ROUND(V24*' Demand-Supply Gap'!D$35,2)</f>
        <v>-12.84</v>
      </c>
      <c r="E24" s="378">
        <f>ROUND(W24*' Demand-Supply Gap'!E$35,2)</f>
        <v>-15.34</v>
      </c>
      <c r="F24" s="378">
        <f>ROUND(X24*' Demand-Supply Gap'!F$35,2)</f>
        <v>-15.86</v>
      </c>
      <c r="G24" s="378">
        <f>ROUND(Y24*' Demand-Supply Gap'!G$35,2)</f>
        <v>-19.39</v>
      </c>
      <c r="H24" s="378">
        <f>ROUND(Z24*' Demand-Supply Gap'!H$35,2)</f>
        <v>-21.9</v>
      </c>
      <c r="I24" s="378">
        <f>ROUND(AA24*' Demand-Supply Gap'!I$35,2)</f>
        <v>-28.32</v>
      </c>
      <c r="J24" s="378">
        <f>ROUND(AB24*' Demand-Supply Gap'!J$35,2)</f>
        <v>-29.97</v>
      </c>
      <c r="K24" s="378">
        <f>ROUND(AC24*' Demand-Supply Gap'!K$35,2)</f>
        <v>-31.71</v>
      </c>
      <c r="L24" s="378">
        <f>ROUND(AD24*' Demand-Supply Gap'!L$35,2)</f>
        <v>-34.049999999999997</v>
      </c>
      <c r="M24" s="378">
        <f>ROUND(AE24*' Demand-Supply Gap'!M$35,2)</f>
        <v>-36.630000000000003</v>
      </c>
      <c r="N24" s="378">
        <f>ROUND(AF24*' Demand-Supply Gap'!N$35,2)</f>
        <v>-39.549999999999997</v>
      </c>
      <c r="O24" s="378">
        <f>ROUND(AG24*' Demand-Supply Gap'!O$35,2)</f>
        <v>-42.51</v>
      </c>
      <c r="P24" s="378">
        <f>ROUND(AH24*' Demand-Supply Gap'!P$35,2)</f>
        <v>-45.76</v>
      </c>
      <c r="Q24" s="378">
        <f>ROUND(AI24*' Demand-Supply Gap'!Q$35,2)</f>
        <v>-49.31</v>
      </c>
      <c r="R24" s="378">
        <f>ROUND(AJ24*' Demand-Supply Gap'!R$35,2)</f>
        <v>-52.53</v>
      </c>
      <c r="S24" s="378">
        <f>ROUND(AK24*' Demand-Supply Gap'!S$35,2)</f>
        <v>-55.99</v>
      </c>
      <c r="T24" s="383"/>
      <c r="U24" s="383"/>
      <c r="V24" s="390">
        <v>0.26490000000000002</v>
      </c>
      <c r="W24" s="390">
        <v>0.26540000000000002</v>
      </c>
      <c r="X24" s="390">
        <v>0.26600000000000001</v>
      </c>
      <c r="Y24" s="390">
        <v>0.26570000000000005</v>
      </c>
      <c r="Z24" s="390">
        <v>0.2661</v>
      </c>
      <c r="AA24" s="390">
        <v>0.26530000000000004</v>
      </c>
      <c r="AB24" s="390">
        <v>0.2656</v>
      </c>
      <c r="AC24" s="390">
        <v>0.26590000000000003</v>
      </c>
      <c r="AD24" s="390">
        <v>0.26630000000000004</v>
      </c>
      <c r="AE24" s="390">
        <v>0.26650000000000001</v>
      </c>
      <c r="AF24" s="390">
        <v>0.2666</v>
      </c>
      <c r="AG24" s="390">
        <v>0.2666</v>
      </c>
      <c r="AH24" s="390">
        <v>0.26680000000000004</v>
      </c>
      <c r="AI24" s="390">
        <v>0.26670000000000005</v>
      </c>
      <c r="AJ24" s="390">
        <v>0.26700000000000002</v>
      </c>
      <c r="AK24" s="390">
        <v>0.26700000000000002</v>
      </c>
    </row>
    <row r="25" spans="1:39" s="28" customFormat="1" ht="15">
      <c r="A25" s="32" t="s">
        <v>32</v>
      </c>
      <c r="B25" s="32" t="s">
        <v>51</v>
      </c>
      <c r="C25" s="96" t="s">
        <v>419</v>
      </c>
      <c r="D25" s="378">
        <f>ROUND(V25*' Demand-Supply Gap'!D$35,2)</f>
        <v>-5.09</v>
      </c>
      <c r="E25" s="378">
        <f>ROUND(W25*' Demand-Supply Gap'!E$35,2)</f>
        <v>-6.08</v>
      </c>
      <c r="F25" s="378">
        <f>ROUND(X25*' Demand-Supply Gap'!F$35,2)</f>
        <v>-6.28</v>
      </c>
      <c r="G25" s="378">
        <f>ROUND(Y25*' Demand-Supply Gap'!G$35,2)</f>
        <v>-7.74</v>
      </c>
      <c r="H25" s="378">
        <f>ROUND(Z25*' Demand-Supply Gap'!H$35,2)</f>
        <v>-8.7799999999999994</v>
      </c>
      <c r="I25" s="378">
        <f>ROUND(AA25*' Demand-Supply Gap'!I$35,2)</f>
        <v>-11.18</v>
      </c>
      <c r="J25" s="378">
        <f>ROUND(AB25*' Demand-Supply Gap'!J$35,2)</f>
        <v>-11.85</v>
      </c>
      <c r="K25" s="378">
        <f>ROUND(AC25*' Demand-Supply Gap'!K$35,2)</f>
        <v>-12.53</v>
      </c>
      <c r="L25" s="378">
        <f>ROUND(AD25*' Demand-Supply Gap'!L$35,2)</f>
        <v>-13.45</v>
      </c>
      <c r="M25" s="378">
        <f>ROUND(AE25*' Demand-Supply Gap'!M$35,2)</f>
        <v>-14.46</v>
      </c>
      <c r="N25" s="378">
        <f>ROUND(AF25*' Demand-Supply Gap'!N$35,2)</f>
        <v>-15.63</v>
      </c>
      <c r="O25" s="378">
        <f>ROUND(AG25*' Demand-Supply Gap'!O$35,2)</f>
        <v>-16.82</v>
      </c>
      <c r="P25" s="378">
        <f>ROUND(AH25*' Demand-Supply Gap'!P$35,2)</f>
        <v>-18.13</v>
      </c>
      <c r="Q25" s="378">
        <f>ROUND(AI25*' Demand-Supply Gap'!Q$35,2)</f>
        <v>-19.54</v>
      </c>
      <c r="R25" s="378">
        <f>ROUND(AJ25*' Demand-Supply Gap'!R$35,2)</f>
        <v>-20.83</v>
      </c>
      <c r="S25" s="378">
        <f>ROUND(AK25*' Demand-Supply Gap'!S$35,2)</f>
        <v>-22.23</v>
      </c>
      <c r="T25" s="383"/>
      <c r="U25" s="383"/>
      <c r="V25" s="389">
        <v>0.105</v>
      </c>
      <c r="W25" s="389">
        <v>0.1052</v>
      </c>
      <c r="X25" s="389">
        <v>0.10530000000000002</v>
      </c>
      <c r="Y25" s="389">
        <v>0.1061</v>
      </c>
      <c r="Z25" s="389">
        <v>0.10669999999999999</v>
      </c>
      <c r="AA25" s="389">
        <v>0.1047</v>
      </c>
      <c r="AB25" s="389">
        <v>0.105</v>
      </c>
      <c r="AC25" s="389">
        <v>0.10510000000000001</v>
      </c>
      <c r="AD25" s="389">
        <v>0.1052</v>
      </c>
      <c r="AE25" s="389">
        <v>0.1052</v>
      </c>
      <c r="AF25" s="389">
        <v>0.10540000000000001</v>
      </c>
      <c r="AG25" s="389">
        <v>0.1055</v>
      </c>
      <c r="AH25" s="389">
        <v>0.1057</v>
      </c>
      <c r="AI25" s="389">
        <v>0.1057</v>
      </c>
      <c r="AJ25" s="389">
        <v>0.10590000000000001</v>
      </c>
      <c r="AK25" s="389">
        <v>0.106</v>
      </c>
      <c r="AM25" s="95">
        <v>4.5999999999999999E-3</v>
      </c>
    </row>
    <row r="26" spans="1:39" s="28" customFormat="1" ht="15">
      <c r="A26" s="32" t="s">
        <v>32</v>
      </c>
      <c r="B26" s="32" t="s">
        <v>51</v>
      </c>
      <c r="C26" s="96" t="s">
        <v>412</v>
      </c>
      <c r="D26" s="378">
        <f>ROUND(V26*' Demand-Supply Gap'!D$35,2)</f>
        <v>-4.43</v>
      </c>
      <c r="E26" s="378">
        <f>ROUND(W26*' Demand-Supply Gap'!E$35,2)</f>
        <v>-5.29</v>
      </c>
      <c r="F26" s="378">
        <f>ROUND(X26*' Demand-Supply Gap'!F$35,2)</f>
        <v>-5.47</v>
      </c>
      <c r="G26" s="378">
        <f>ROUND(Y26*' Demand-Supply Gap'!G$35,2)</f>
        <v>-6.7</v>
      </c>
      <c r="H26" s="378">
        <f>ROUND(Z26*' Demand-Supply Gap'!H$35,2)</f>
        <v>-7.56</v>
      </c>
      <c r="I26" s="378">
        <f>ROUND(AA26*' Demand-Supply Gap'!I$35,2)</f>
        <v>-9.7100000000000009</v>
      </c>
      <c r="J26" s="378">
        <f>ROUND(AB26*' Demand-Supply Gap'!J$35,2)</f>
        <v>-10.31</v>
      </c>
      <c r="K26" s="378">
        <f>ROUND(AC26*' Demand-Supply Gap'!K$35,2)</f>
        <v>-10.91</v>
      </c>
      <c r="L26" s="378">
        <f>ROUND(AD26*' Demand-Supply Gap'!L$35,2)</f>
        <v>-11.72</v>
      </c>
      <c r="M26" s="378">
        <f>ROUND(AE26*' Demand-Supply Gap'!M$35,2)</f>
        <v>-12.64</v>
      </c>
      <c r="N26" s="378">
        <f>ROUND(AF26*' Demand-Supply Gap'!N$35,2)</f>
        <v>-13.63</v>
      </c>
      <c r="O26" s="378">
        <f>ROUND(AG26*' Demand-Supply Gap'!O$35,2)</f>
        <v>-14.65</v>
      </c>
      <c r="P26" s="378">
        <f>ROUND(AH26*' Demand-Supply Gap'!P$35,2)</f>
        <v>-15.8</v>
      </c>
      <c r="Q26" s="378">
        <f>ROUND(AI26*' Demand-Supply Gap'!Q$35,2)</f>
        <v>-17.05</v>
      </c>
      <c r="R26" s="378">
        <f>ROUND(AJ26*' Demand-Supply Gap'!R$35,2)</f>
        <v>-18.18</v>
      </c>
      <c r="S26" s="378">
        <f>ROUND(AK26*' Demand-Supply Gap'!S$35,2)</f>
        <v>-19.399999999999999</v>
      </c>
      <c r="T26" s="383"/>
      <c r="U26" s="383"/>
      <c r="V26" s="390">
        <v>9.1299999999999992E-2</v>
      </c>
      <c r="W26" s="390">
        <v>9.1499999999999998E-2</v>
      </c>
      <c r="X26" s="390">
        <v>9.1700000000000004E-2</v>
      </c>
      <c r="Y26" s="390">
        <v>9.1799999999999993E-2</v>
      </c>
      <c r="Z26" s="390">
        <v>9.1899999999999996E-2</v>
      </c>
      <c r="AA26" s="390">
        <v>9.0999999999999998E-2</v>
      </c>
      <c r="AB26" s="390">
        <v>9.1350000000000001E-2</v>
      </c>
      <c r="AC26" s="390">
        <v>9.1499999999999998E-2</v>
      </c>
      <c r="AD26" s="390">
        <v>9.1700000000000004E-2</v>
      </c>
      <c r="AE26" s="390">
        <v>9.1999999999999998E-2</v>
      </c>
      <c r="AF26" s="390">
        <v>9.1899999999999996E-2</v>
      </c>
      <c r="AG26" s="390">
        <v>9.1899999999999996E-2</v>
      </c>
      <c r="AH26" s="390">
        <v>9.2100000000000001E-2</v>
      </c>
      <c r="AI26" s="390">
        <v>9.2200000000000004E-2</v>
      </c>
      <c r="AJ26" s="390">
        <v>9.2399999999999996E-2</v>
      </c>
      <c r="AK26" s="390">
        <v>9.2499999999999999E-2</v>
      </c>
      <c r="AM26" s="95">
        <v>1.89E-2</v>
      </c>
    </row>
    <row r="27" spans="1:39" s="28" customFormat="1" ht="15">
      <c r="A27" s="32" t="s">
        <v>32</v>
      </c>
      <c r="B27" s="32" t="s">
        <v>51</v>
      </c>
      <c r="C27" s="96" t="s">
        <v>248</v>
      </c>
      <c r="D27" s="378">
        <f>ROUND(V27*' Demand-Supply Gap'!D$35,2)</f>
        <v>-2.97</v>
      </c>
      <c r="E27" s="378">
        <f>ROUND(W27*' Demand-Supply Gap'!E$35,2)</f>
        <v>-3.52</v>
      </c>
      <c r="F27" s="378">
        <f>ROUND(X27*' Demand-Supply Gap'!F$35,2)</f>
        <v>-3.64</v>
      </c>
      <c r="G27" s="378">
        <f>ROUND(Y27*' Demand-Supply Gap'!G$35,2)</f>
        <v>-4.47</v>
      </c>
      <c r="H27" s="378">
        <f>ROUND(Z27*' Demand-Supply Gap'!H$35,2)</f>
        <v>-5</v>
      </c>
      <c r="I27" s="378">
        <f>ROUND(AA27*' Demand-Supply Gap'!I$35,2)</f>
        <v>-6.5</v>
      </c>
      <c r="J27" s="378">
        <f>ROUND(AB27*' Demand-Supply Gap'!J$35,2)</f>
        <v>-6.87</v>
      </c>
      <c r="K27" s="378">
        <f>ROUND(AC27*' Demand-Supply Gap'!K$35,2)</f>
        <v>-7.27</v>
      </c>
      <c r="L27" s="378">
        <f>ROUND(AD27*' Demand-Supply Gap'!L$35,2)</f>
        <v>-7.82</v>
      </c>
      <c r="M27" s="378">
        <f>ROUND(AE27*' Demand-Supply Gap'!M$35,2)</f>
        <v>-8.42</v>
      </c>
      <c r="N27" s="378">
        <f>ROUND(AF27*' Demand-Supply Gap'!N$35,2)</f>
        <v>-9.1199999999999992</v>
      </c>
      <c r="O27" s="378">
        <f>ROUND(AG27*' Demand-Supply Gap'!O$35,2)</f>
        <v>-9.82</v>
      </c>
      <c r="P27" s="378">
        <f>ROUND(AH27*' Demand-Supply Gap'!P$35,2)</f>
        <v>-10.55</v>
      </c>
      <c r="Q27" s="378">
        <f>ROUND(AI27*' Demand-Supply Gap'!Q$35,2)</f>
        <v>-11.41</v>
      </c>
      <c r="R27" s="378">
        <f>ROUND(AJ27*' Demand-Supply Gap'!R$35,2)</f>
        <v>-12.16</v>
      </c>
      <c r="S27" s="378">
        <f>ROUND(AK27*' Demand-Supply Gap'!S$35,2)</f>
        <v>-12.98</v>
      </c>
      <c r="T27" s="383"/>
      <c r="U27" s="383"/>
      <c r="V27" s="390">
        <v>6.1199999999999997E-2</v>
      </c>
      <c r="W27" s="390">
        <v>6.0900000000000003E-2</v>
      </c>
      <c r="X27" s="390">
        <v>6.1000000000000006E-2</v>
      </c>
      <c r="Y27" s="390">
        <v>6.1199999999999997E-2</v>
      </c>
      <c r="Z27" s="390">
        <v>6.0699999999999997E-2</v>
      </c>
      <c r="AA27" s="390">
        <v>6.0900000000000003E-2</v>
      </c>
      <c r="AB27" s="390">
        <v>6.0900000000000003E-2</v>
      </c>
      <c r="AC27" s="390">
        <v>6.1000000000000006E-2</v>
      </c>
      <c r="AD27" s="390">
        <v>6.1199999999999997E-2</v>
      </c>
      <c r="AE27" s="390">
        <v>6.13E-2</v>
      </c>
      <c r="AF27" s="390">
        <v>6.1500000000000006E-2</v>
      </c>
      <c r="AG27" s="390">
        <v>6.1600000000000009E-2</v>
      </c>
      <c r="AH27" s="390">
        <v>6.1500000000000006E-2</v>
      </c>
      <c r="AI27" s="390">
        <v>6.1699999999999998E-2</v>
      </c>
      <c r="AJ27" s="390">
        <v>6.1800000000000001E-2</v>
      </c>
      <c r="AK27" s="390">
        <v>6.1900000000000004E-2</v>
      </c>
    </row>
    <row r="28" spans="1:39" s="28" customFormat="1" ht="15">
      <c r="A28" s="32" t="s">
        <v>32</v>
      </c>
      <c r="B28" s="32" t="s">
        <v>51</v>
      </c>
      <c r="C28" s="96" t="s">
        <v>12</v>
      </c>
      <c r="D28" s="378">
        <f>ROUND(V28*' Demand-Supply Gap'!D$35,2)</f>
        <v>-3.17</v>
      </c>
      <c r="E28" s="378">
        <f>ROUND(W28*' Demand-Supply Gap'!E$35,2)</f>
        <v>-3.57</v>
      </c>
      <c r="F28" s="378">
        <f>ROUND(X28*' Demand-Supply Gap'!F$35,2)</f>
        <v>-3.7</v>
      </c>
      <c r="G28" s="378">
        <f>ROUND(Y28*' Demand-Supply Gap'!G$35,2)</f>
        <v>-4.54</v>
      </c>
      <c r="H28" s="378">
        <f>ROUND(Z28*' Demand-Supply Gap'!H$35,2)</f>
        <v>-5.04</v>
      </c>
      <c r="I28" s="378">
        <f>ROUND(AA28*' Demand-Supply Gap'!I$35,2)</f>
        <v>-7.26</v>
      </c>
      <c r="J28" s="378">
        <f>ROUND(AB28*' Demand-Supply Gap'!J$35,2)</f>
        <v>-7.44</v>
      </c>
      <c r="K28" s="378">
        <f>ROUND(AC28*' Demand-Supply Gap'!K$35,2)</f>
        <v>-7.58</v>
      </c>
      <c r="L28" s="378">
        <f>ROUND(AD28*' Demand-Supply Gap'!L$35,2)</f>
        <v>-7.85</v>
      </c>
      <c r="M28" s="378">
        <f>ROUND(AE28*' Demand-Supply Gap'!M$35,2)</f>
        <v>-8.48</v>
      </c>
      <c r="N28" s="378">
        <f>ROUND(AF28*' Demand-Supply Gap'!N$35,2)</f>
        <v>-8.7799999999999994</v>
      </c>
      <c r="O28" s="378">
        <f>ROUND(AG28*' Demand-Supply Gap'!O$35,2)</f>
        <v>-9.25</v>
      </c>
      <c r="P28" s="378">
        <f>ROUND(AH28*' Demand-Supply Gap'!P$35,2)</f>
        <v>-9.83</v>
      </c>
      <c r="Q28" s="378">
        <f>ROUND(AI28*' Demand-Supply Gap'!Q$35,2)</f>
        <v>-10.43</v>
      </c>
      <c r="R28" s="378">
        <f>ROUND(AJ28*' Demand-Supply Gap'!R$35,2)</f>
        <v>-10.92</v>
      </c>
      <c r="S28" s="378">
        <f>ROUND(AK28*' Demand-Supply Gap'!S$35,2)</f>
        <v>-11.49</v>
      </c>
      <c r="T28" s="382"/>
      <c r="U28" s="382"/>
      <c r="V28" s="389">
        <f>V29-SUM(V23:V27)</f>
        <v>6.5400000000000014E-2</v>
      </c>
      <c r="W28" s="389">
        <f t="shared" ref="W28" si="20">W29-SUM(W23:W27)</f>
        <v>6.1799999999999966E-2</v>
      </c>
      <c r="X28" s="389">
        <f t="shared" ref="X28" si="21">X29-SUM(X23:X27)</f>
        <v>6.1999999999999833E-2</v>
      </c>
      <c r="Y28" s="389">
        <f t="shared" ref="Y28" si="22">Y29-SUM(Y23:Y27)</f>
        <v>6.2199999999999922E-2</v>
      </c>
      <c r="Z28" s="389">
        <f t="shared" ref="Z28" si="23">Z29-SUM(Z23:Z27)</f>
        <v>6.1200000000000032E-2</v>
      </c>
      <c r="AA28" s="389">
        <f t="shared" ref="AA28" si="24">AA29-SUM(AA23:AA27)</f>
        <v>6.800000000000006E-2</v>
      </c>
      <c r="AB28" s="389">
        <f t="shared" ref="AB28" si="25">AB29-SUM(AB23:AB27)</f>
        <v>6.5949999999999953E-2</v>
      </c>
      <c r="AC28" s="389">
        <f t="shared" ref="AC28" si="26">AC29-SUM(AC23:AC27)</f>
        <v>6.3599999999999879E-2</v>
      </c>
      <c r="AD28" s="389">
        <f t="shared" ref="AD28" si="27">AD29-SUM(AD23:AD27)</f>
        <v>6.1399999999999899E-2</v>
      </c>
      <c r="AE28" s="389">
        <f t="shared" ref="AE28" si="28">AE29-SUM(AE23:AE27)</f>
        <v>6.1700000000000088E-2</v>
      </c>
      <c r="AF28" s="389">
        <f t="shared" ref="AF28" si="29">AF29-SUM(AF23:AF27)</f>
        <v>5.9199999999999919E-2</v>
      </c>
      <c r="AG28" s="389">
        <f t="shared" ref="AG28" si="30">AG29-SUM(AG23:AG27)</f>
        <v>5.799999999999994E-2</v>
      </c>
      <c r="AH28" s="389">
        <f t="shared" ref="AH28" si="31">AH29-SUM(AH23:AH27)</f>
        <v>5.7300000000000018E-2</v>
      </c>
      <c r="AI28" s="389">
        <f t="shared" ref="AI28" si="32">AI29-SUM(AI23:AI27)</f>
        <v>5.6399999999999895E-2</v>
      </c>
      <c r="AJ28" s="389">
        <f t="shared" ref="AJ28" si="33">AJ29-SUM(AJ23:AJ27)</f>
        <v>5.5499999999999994E-2</v>
      </c>
      <c r="AK28" s="389">
        <f t="shared" ref="AK28" si="34">AK29-SUM(AK23:AK27)</f>
        <v>5.479999999999996E-2</v>
      </c>
    </row>
    <row r="29" spans="1:39" s="28" customFormat="1" ht="15">
      <c r="A29" s="32" t="s">
        <v>32</v>
      </c>
      <c r="B29" s="32" t="s">
        <v>51</v>
      </c>
      <c r="C29" s="192" t="s">
        <v>60</v>
      </c>
      <c r="D29" s="378">
        <f>SUM(D23:D28)</f>
        <v>-48.49</v>
      </c>
      <c r="E29" s="378">
        <f t="shared" ref="E29:S29" si="35">SUM(E23:E28)</f>
        <v>-57.79</v>
      </c>
      <c r="F29" s="378">
        <f t="shared" si="35"/>
        <v>-59.64</v>
      </c>
      <c r="G29" s="378">
        <f t="shared" si="35"/>
        <v>-72.970000000000013</v>
      </c>
      <c r="H29" s="378">
        <f t="shared" si="35"/>
        <v>-82.300000000000011</v>
      </c>
      <c r="I29" s="378">
        <f t="shared" si="35"/>
        <v>-106.75000000000001</v>
      </c>
      <c r="J29" s="378">
        <f t="shared" si="35"/>
        <v>-112.84</v>
      </c>
      <c r="K29" s="378">
        <f t="shared" si="35"/>
        <v>-119.24</v>
      </c>
      <c r="L29" s="378">
        <f t="shared" si="35"/>
        <v>-127.84</v>
      </c>
      <c r="M29" s="378">
        <f t="shared" si="35"/>
        <v>-137.43</v>
      </c>
      <c r="N29" s="378">
        <f t="shared" si="35"/>
        <v>-148.32999999999998</v>
      </c>
      <c r="O29" s="378">
        <f t="shared" si="35"/>
        <v>-159.44999999999999</v>
      </c>
      <c r="P29" s="378">
        <f t="shared" si="35"/>
        <v>-171.52000000000004</v>
      </c>
      <c r="Q29" s="378">
        <f t="shared" si="35"/>
        <v>-184.9</v>
      </c>
      <c r="R29" s="378">
        <f t="shared" si="35"/>
        <v>-196.72999999999996</v>
      </c>
      <c r="S29" s="378">
        <f t="shared" si="35"/>
        <v>-209.71</v>
      </c>
      <c r="T29" s="382"/>
      <c r="U29" s="382"/>
      <c r="V29" s="390">
        <v>1</v>
      </c>
      <c r="W29" s="390">
        <v>1</v>
      </c>
      <c r="X29" s="390">
        <v>1</v>
      </c>
      <c r="Y29" s="390">
        <v>1</v>
      </c>
      <c r="Z29" s="390">
        <v>1</v>
      </c>
      <c r="AA29" s="390">
        <v>1</v>
      </c>
      <c r="AB29" s="390">
        <v>1</v>
      </c>
      <c r="AC29" s="390">
        <v>1</v>
      </c>
      <c r="AD29" s="390">
        <v>1</v>
      </c>
      <c r="AE29" s="390">
        <v>1</v>
      </c>
      <c r="AF29" s="390">
        <v>1</v>
      </c>
      <c r="AG29" s="390">
        <v>1</v>
      </c>
      <c r="AH29" s="390">
        <v>1</v>
      </c>
      <c r="AI29" s="390">
        <v>1</v>
      </c>
      <c r="AJ29" s="390">
        <v>1</v>
      </c>
      <c r="AK29" s="390">
        <v>1</v>
      </c>
      <c r="AM29" s="95">
        <v>1.9300000000000001E-2</v>
      </c>
    </row>
    <row r="30" spans="1:39" s="28" customFormat="1" ht="15">
      <c r="A30" s="32" t="s">
        <v>32</v>
      </c>
      <c r="B30" s="32" t="s">
        <v>413</v>
      </c>
      <c r="C30" s="96" t="s">
        <v>221</v>
      </c>
      <c r="D30" s="378">
        <f>ROUND(V30*' Demand-Supply Gap'!D$44,2)</f>
        <v>2.92</v>
      </c>
      <c r="E30" s="378">
        <f>ROUND(W30*' Demand-Supply Gap'!E$44,2)</f>
        <v>2.64</v>
      </c>
      <c r="F30" s="378">
        <f>ROUND(X30*' Demand-Supply Gap'!F$44,2)</f>
        <v>2.2799999999999998</v>
      </c>
      <c r="G30" s="378">
        <f>ROUND(Y30*' Demand-Supply Gap'!G$44,2)</f>
        <v>1.97</v>
      </c>
      <c r="H30" s="378">
        <f>ROUND(Z30*' Demand-Supply Gap'!H$44,2)</f>
        <v>2.85</v>
      </c>
      <c r="I30" s="378">
        <f>ROUND(AA30*' Demand-Supply Gap'!I$44,2)</f>
        <v>2.48</v>
      </c>
      <c r="J30" s="378">
        <f>ROUND(AB30*' Demand-Supply Gap'!J$44,2)</f>
        <v>2.65</v>
      </c>
      <c r="K30" s="378">
        <f>ROUND(AC30*' Demand-Supply Gap'!K$44,2)</f>
        <v>2.88</v>
      </c>
      <c r="L30" s="378">
        <f>ROUND(AD30*' Demand-Supply Gap'!L$44,2)</f>
        <v>3.1</v>
      </c>
      <c r="M30" s="378">
        <f>ROUND(AE30*' Demand-Supply Gap'!M$44,2)</f>
        <v>3.32</v>
      </c>
      <c r="N30" s="378">
        <f>ROUND(AF30*' Demand-Supply Gap'!N$44,2)</f>
        <v>3.61</v>
      </c>
      <c r="O30" s="378">
        <f>ROUND(AG30*' Demand-Supply Gap'!O$44,2)</f>
        <v>3.92</v>
      </c>
      <c r="P30" s="378">
        <f>ROUND(AH30*' Demand-Supply Gap'!P$44,2)</f>
        <v>4.21</v>
      </c>
      <c r="Q30" s="378">
        <f>ROUND(AI30*' Demand-Supply Gap'!Q$44,2)</f>
        <v>4.5199999999999996</v>
      </c>
      <c r="R30" s="378">
        <f>ROUND(AJ30*' Demand-Supply Gap'!R$44,2)</f>
        <v>4.8600000000000003</v>
      </c>
      <c r="S30" s="378">
        <f>ROUND(AK30*' Demand-Supply Gap'!S$44,2)</f>
        <v>5.25</v>
      </c>
      <c r="T30" s="382"/>
      <c r="U30" s="382"/>
      <c r="V30" s="392">
        <v>0.39290000000000003</v>
      </c>
      <c r="W30" s="392">
        <v>0.39590000000000003</v>
      </c>
      <c r="X30" s="392">
        <v>0.39470000000000005</v>
      </c>
      <c r="Y30" s="392">
        <v>0.39370000000000005</v>
      </c>
      <c r="Z30" s="392">
        <v>0.39410000000000006</v>
      </c>
      <c r="AA30" s="392">
        <v>0.39080000000000004</v>
      </c>
      <c r="AB30" s="392">
        <v>0.39190000000000003</v>
      </c>
      <c r="AC30" s="392">
        <v>0.39360000000000006</v>
      </c>
      <c r="AD30" s="392">
        <v>0.39490000000000003</v>
      </c>
      <c r="AE30" s="392">
        <v>0.39400000000000002</v>
      </c>
      <c r="AF30" s="392">
        <v>0.39610000000000006</v>
      </c>
      <c r="AG30" s="392">
        <v>0.39710000000000006</v>
      </c>
      <c r="AH30" s="389">
        <v>0.39730000000000004</v>
      </c>
      <c r="AI30" s="389">
        <v>0.39800000000000002</v>
      </c>
      <c r="AJ30" s="389">
        <v>0.39810000000000001</v>
      </c>
      <c r="AK30" s="389">
        <v>0.39850000000000002</v>
      </c>
      <c r="AM30" s="95">
        <v>2.0999999999999999E-3</v>
      </c>
    </row>
    <row r="31" spans="1:39" s="28" customFormat="1" ht="15">
      <c r="A31" s="32" t="s">
        <v>32</v>
      </c>
      <c r="B31" s="32" t="s">
        <v>413</v>
      </c>
      <c r="C31" s="96" t="s">
        <v>247</v>
      </c>
      <c r="D31" s="378">
        <f>ROUND(V31*' Demand-Supply Gap'!D$44,2)</f>
        <v>2.15</v>
      </c>
      <c r="E31" s="378">
        <f>ROUND(W31*' Demand-Supply Gap'!E$44,2)</f>
        <v>1.93</v>
      </c>
      <c r="F31" s="378">
        <f>ROUND(X31*' Demand-Supply Gap'!F$44,2)</f>
        <v>1.68</v>
      </c>
      <c r="G31" s="378">
        <f>ROUND(Y31*' Demand-Supply Gap'!G$44,2)</f>
        <v>1.45</v>
      </c>
      <c r="H31" s="378">
        <f>ROUND(Z31*' Demand-Supply Gap'!H$44,2)</f>
        <v>2.1</v>
      </c>
      <c r="I31" s="378">
        <f>ROUND(AA31*' Demand-Supply Gap'!I$44,2)</f>
        <v>1.83</v>
      </c>
      <c r="J31" s="378">
        <f>ROUND(AB31*' Demand-Supply Gap'!J$44,2)</f>
        <v>1.96</v>
      </c>
      <c r="K31" s="378">
        <f>ROUND(AC31*' Demand-Supply Gap'!K$44,2)</f>
        <v>2.12</v>
      </c>
      <c r="L31" s="378">
        <f>ROUND(AD31*' Demand-Supply Gap'!L$44,2)</f>
        <v>2.2799999999999998</v>
      </c>
      <c r="M31" s="378">
        <f>ROUND(AE31*' Demand-Supply Gap'!M$44,2)</f>
        <v>2.4500000000000002</v>
      </c>
      <c r="N31" s="378">
        <f>ROUND(AF31*' Demand-Supply Gap'!N$44,2)</f>
        <v>2.65</v>
      </c>
      <c r="O31" s="378">
        <f>ROUND(AG31*' Demand-Supply Gap'!O$44,2)</f>
        <v>2.87</v>
      </c>
      <c r="P31" s="378">
        <f>ROUND(AH31*' Demand-Supply Gap'!P$44,2)</f>
        <v>3.08</v>
      </c>
      <c r="Q31" s="378">
        <f>ROUND(AI31*' Demand-Supply Gap'!Q$44,2)</f>
        <v>3.3</v>
      </c>
      <c r="R31" s="378">
        <f>ROUND(AJ31*' Demand-Supply Gap'!R$44,2)</f>
        <v>3.55</v>
      </c>
      <c r="S31" s="378">
        <f>ROUND(AK31*' Demand-Supply Gap'!S$44,2)</f>
        <v>3.83</v>
      </c>
      <c r="T31" s="382"/>
      <c r="U31" s="382"/>
      <c r="V31" s="390">
        <v>0.2888</v>
      </c>
      <c r="W31" s="390">
        <v>0.2893</v>
      </c>
      <c r="X31" s="390">
        <v>0.28989999999999999</v>
      </c>
      <c r="Y31" s="390">
        <v>0.28960000000000002</v>
      </c>
      <c r="Z31" s="390">
        <v>0.28999999999999998</v>
      </c>
      <c r="AA31" s="390">
        <v>0.28920000000000001</v>
      </c>
      <c r="AB31" s="390">
        <v>0.28949999999999998</v>
      </c>
      <c r="AC31" s="390">
        <v>0.2898</v>
      </c>
      <c r="AD31" s="390">
        <v>0.29020000000000001</v>
      </c>
      <c r="AE31" s="390">
        <v>0.29039999999999999</v>
      </c>
      <c r="AF31" s="390">
        <v>0.29049999999999998</v>
      </c>
      <c r="AG31" s="390">
        <v>0.29049999999999998</v>
      </c>
      <c r="AH31" s="390">
        <v>0.29070000000000001</v>
      </c>
      <c r="AI31" s="390">
        <v>0.29060000000000002</v>
      </c>
      <c r="AJ31" s="390">
        <v>0.29089999999999999</v>
      </c>
      <c r="AK31" s="390">
        <v>0.29089999999999999</v>
      </c>
    </row>
    <row r="32" spans="1:39" s="28" customFormat="1" ht="15">
      <c r="A32" s="32" t="s">
        <v>32</v>
      </c>
      <c r="B32" s="32" t="s">
        <v>413</v>
      </c>
      <c r="C32" s="96" t="s">
        <v>419</v>
      </c>
      <c r="D32" s="378">
        <f>ROUND(V32*' Demand-Supply Gap'!D$44,2)</f>
        <v>0.69</v>
      </c>
      <c r="E32" s="378">
        <f>ROUND(W32*' Demand-Supply Gap'!E$44,2)</f>
        <v>0.62</v>
      </c>
      <c r="F32" s="378">
        <f>ROUND(X32*' Demand-Supply Gap'!F$44,2)</f>
        <v>0.54</v>
      </c>
      <c r="G32" s="378">
        <f>ROUND(Y32*' Demand-Supply Gap'!G$44,2)</f>
        <v>0.47</v>
      </c>
      <c r="H32" s="378">
        <f>ROUND(Z32*' Demand-Supply Gap'!H$44,2)</f>
        <v>0.69</v>
      </c>
      <c r="I32" s="378">
        <f>ROUND(AA32*' Demand-Supply Gap'!I$44,2)</f>
        <v>0.59</v>
      </c>
      <c r="J32" s="378">
        <f>ROUND(AB32*' Demand-Supply Gap'!J$44,2)</f>
        <v>0.63</v>
      </c>
      <c r="K32" s="378">
        <f>ROUND(AC32*' Demand-Supply Gap'!K$44,2)</f>
        <v>0.68</v>
      </c>
      <c r="L32" s="378">
        <f>ROUND(AD32*' Demand-Supply Gap'!L$44,2)</f>
        <v>0.73</v>
      </c>
      <c r="M32" s="378">
        <f>ROUND(AE32*' Demand-Supply Gap'!M$44,2)</f>
        <v>0.79</v>
      </c>
      <c r="N32" s="378">
        <f>ROUND(AF32*' Demand-Supply Gap'!N$44,2)</f>
        <v>0.85</v>
      </c>
      <c r="O32" s="378">
        <f>ROUND(AG32*' Demand-Supply Gap'!O$44,2)</f>
        <v>0.92</v>
      </c>
      <c r="P32" s="378">
        <f>ROUND(AH32*' Demand-Supply Gap'!P$44,2)</f>
        <v>0.99</v>
      </c>
      <c r="Q32" s="378">
        <f>ROUND(AI32*' Demand-Supply Gap'!Q$44,2)</f>
        <v>1.07</v>
      </c>
      <c r="R32" s="378">
        <f>ROUND(AJ32*' Demand-Supply Gap'!R$44,2)</f>
        <v>1.1499999999999999</v>
      </c>
      <c r="S32" s="378">
        <f>ROUND(AK32*' Demand-Supply Gap'!S$44,2)</f>
        <v>1.24</v>
      </c>
      <c r="T32" s="382"/>
      <c r="U32" s="382"/>
      <c r="V32" s="389">
        <v>9.3099999999999988E-2</v>
      </c>
      <c r="W32" s="389">
        <v>9.3299999999999994E-2</v>
      </c>
      <c r="X32" s="389">
        <v>9.3400000000000011E-2</v>
      </c>
      <c r="Y32" s="389">
        <v>9.4200000000000006E-2</v>
      </c>
      <c r="Z32" s="389">
        <v>9.4799999999999995E-2</v>
      </c>
      <c r="AA32" s="389">
        <v>9.2799999999999994E-2</v>
      </c>
      <c r="AB32" s="389">
        <v>9.3099999999999988E-2</v>
      </c>
      <c r="AC32" s="389">
        <v>9.3200000000000005E-2</v>
      </c>
      <c r="AD32" s="389">
        <v>9.3299999999999994E-2</v>
      </c>
      <c r="AE32" s="389">
        <v>9.3299999999999994E-2</v>
      </c>
      <c r="AF32" s="389">
        <v>9.35E-2</v>
      </c>
      <c r="AG32" s="389">
        <v>9.3599999999999989E-2</v>
      </c>
      <c r="AH32" s="389">
        <v>9.3799999999999994E-2</v>
      </c>
      <c r="AI32" s="389">
        <v>9.3799999999999994E-2</v>
      </c>
      <c r="AJ32" s="389">
        <v>9.4E-2</v>
      </c>
      <c r="AK32" s="389">
        <v>9.4099999999999989E-2</v>
      </c>
      <c r="AM32" s="95">
        <v>7.7999999999999996E-3</v>
      </c>
    </row>
    <row r="33" spans="1:39" s="28" customFormat="1" ht="15">
      <c r="A33" s="32" t="s">
        <v>32</v>
      </c>
      <c r="B33" s="32" t="s">
        <v>413</v>
      </c>
      <c r="C33" s="96" t="s">
        <v>412</v>
      </c>
      <c r="D33" s="378">
        <f>ROUND(V33*' Demand-Supply Gap'!D$44,2)</f>
        <v>0.62</v>
      </c>
      <c r="E33" s="378">
        <f>ROUND(W33*' Demand-Supply Gap'!E$44,2)</f>
        <v>0.56000000000000005</v>
      </c>
      <c r="F33" s="378">
        <f>ROUND(X33*' Demand-Supply Gap'!F$44,2)</f>
        <v>0.48</v>
      </c>
      <c r="G33" s="378">
        <f>ROUND(Y33*' Demand-Supply Gap'!G$44,2)</f>
        <v>0.42</v>
      </c>
      <c r="H33" s="378">
        <f>ROUND(Z33*' Demand-Supply Gap'!H$44,2)</f>
        <v>0.61</v>
      </c>
      <c r="I33" s="378">
        <f>ROUND(AA33*' Demand-Supply Gap'!I$44,2)</f>
        <v>0.53</v>
      </c>
      <c r="J33" s="378">
        <f>ROUND(AB33*' Demand-Supply Gap'!J$44,2)</f>
        <v>0.56000000000000005</v>
      </c>
      <c r="K33" s="378">
        <f>ROUND(AC33*' Demand-Supply Gap'!K$44,2)</f>
        <v>0.61</v>
      </c>
      <c r="L33" s="378">
        <f>ROUND(AD33*' Demand-Supply Gap'!L$44,2)</f>
        <v>0.66</v>
      </c>
      <c r="M33" s="378">
        <f>ROUND(AE33*' Demand-Supply Gap'!M$44,2)</f>
        <v>0.71</v>
      </c>
      <c r="N33" s="378">
        <f>ROUND(AF33*' Demand-Supply Gap'!N$44,2)</f>
        <v>0.77</v>
      </c>
      <c r="O33" s="378">
        <f>ROUND(AG33*' Demand-Supply Gap'!O$44,2)</f>
        <v>0.83</v>
      </c>
      <c r="P33" s="378">
        <f>ROUND(AH33*' Demand-Supply Gap'!P$44,2)</f>
        <v>0.89</v>
      </c>
      <c r="Q33" s="378">
        <f>ROUND(AI33*' Demand-Supply Gap'!Q$44,2)</f>
        <v>0.96</v>
      </c>
      <c r="R33" s="378">
        <f>ROUND(AJ33*' Demand-Supply Gap'!R$44,2)</f>
        <v>1.03</v>
      </c>
      <c r="S33" s="378">
        <f>ROUND(AK33*' Demand-Supply Gap'!S$44,2)</f>
        <v>1.1200000000000001</v>
      </c>
      <c r="T33" s="382"/>
      <c r="U33" s="382"/>
      <c r="V33" s="390">
        <v>8.3499999999999991E-2</v>
      </c>
      <c r="W33" s="390">
        <v>8.3699999999999997E-2</v>
      </c>
      <c r="X33" s="390">
        <v>8.3900000000000002E-2</v>
      </c>
      <c r="Y33" s="390">
        <v>8.3999999999999991E-2</v>
      </c>
      <c r="Z33" s="390">
        <v>8.4099999999999994E-2</v>
      </c>
      <c r="AA33" s="390">
        <v>8.3199999999999996E-2</v>
      </c>
      <c r="AB33" s="390">
        <v>8.3549999999999999E-2</v>
      </c>
      <c r="AC33" s="390">
        <v>8.3699999999999997E-2</v>
      </c>
      <c r="AD33" s="390">
        <v>8.3900000000000002E-2</v>
      </c>
      <c r="AE33" s="390">
        <v>8.4199999999999997E-2</v>
      </c>
      <c r="AF33" s="390">
        <v>8.4099999999999994E-2</v>
      </c>
      <c r="AG33" s="390">
        <v>8.4099999999999994E-2</v>
      </c>
      <c r="AH33" s="390">
        <v>8.43E-2</v>
      </c>
      <c r="AI33" s="390">
        <v>8.4400000000000003E-2</v>
      </c>
      <c r="AJ33" s="390">
        <v>8.4599999999999995E-2</v>
      </c>
      <c r="AK33" s="390">
        <v>8.4699999999999998E-2</v>
      </c>
    </row>
    <row r="34" spans="1:39" s="28" customFormat="1" ht="15">
      <c r="A34" s="32" t="s">
        <v>32</v>
      </c>
      <c r="B34" s="32" t="s">
        <v>413</v>
      </c>
      <c r="C34" s="96" t="s">
        <v>248</v>
      </c>
      <c r="D34" s="378">
        <f>ROUND(V34*' Demand-Supply Gap'!D$44,2)</f>
        <v>0.47</v>
      </c>
      <c r="E34" s="378">
        <f>ROUND(W34*' Demand-Supply Gap'!E$44,2)</f>
        <v>0.42</v>
      </c>
      <c r="F34" s="378">
        <f>ROUND(X34*' Demand-Supply Gap'!F$44,2)</f>
        <v>0.36</v>
      </c>
      <c r="G34" s="378">
        <f>ROUND(Y34*' Demand-Supply Gap'!G$44,2)</f>
        <v>0.32</v>
      </c>
      <c r="H34" s="378">
        <f>ROUND(Z34*' Demand-Supply Gap'!H$44,2)</f>
        <v>0.45</v>
      </c>
      <c r="I34" s="378">
        <f>ROUND(AA34*' Demand-Supply Gap'!I$44,2)</f>
        <v>0.4</v>
      </c>
      <c r="J34" s="378">
        <f>ROUND(AB34*' Demand-Supply Gap'!J$44,2)</f>
        <v>0.43</v>
      </c>
      <c r="K34" s="378">
        <f>ROUND(AC34*' Demand-Supply Gap'!K$44,2)</f>
        <v>0.46</v>
      </c>
      <c r="L34" s="378">
        <f>ROUND(AD34*' Demand-Supply Gap'!L$44,2)</f>
        <v>0.5</v>
      </c>
      <c r="M34" s="378">
        <f>ROUND(AE34*' Demand-Supply Gap'!M$44,2)</f>
        <v>0.53</v>
      </c>
      <c r="N34" s="378">
        <f>ROUND(AF34*' Demand-Supply Gap'!N$44,2)</f>
        <v>0.57999999999999996</v>
      </c>
      <c r="O34" s="378">
        <f>ROUND(AG34*' Demand-Supply Gap'!O$44,2)</f>
        <v>0.63</v>
      </c>
      <c r="P34" s="378">
        <f>ROUND(AH34*' Demand-Supply Gap'!P$44,2)</f>
        <v>0.67</v>
      </c>
      <c r="Q34" s="378">
        <f>ROUND(AI34*' Demand-Supply Gap'!Q$44,2)</f>
        <v>0.73</v>
      </c>
      <c r="R34" s="378">
        <f>ROUND(AJ34*' Demand-Supply Gap'!R$44,2)</f>
        <v>0.78</v>
      </c>
      <c r="S34" s="378">
        <f>ROUND(AK34*' Demand-Supply Gap'!S$44,2)</f>
        <v>0.84</v>
      </c>
      <c r="T34" s="382"/>
      <c r="U34" s="382"/>
      <c r="V34" s="390">
        <v>6.3299999999999995E-2</v>
      </c>
      <c r="W34" s="390">
        <v>6.3E-2</v>
      </c>
      <c r="X34" s="390">
        <v>6.3100000000000003E-2</v>
      </c>
      <c r="Y34" s="390">
        <v>6.3299999999999995E-2</v>
      </c>
      <c r="Z34" s="390">
        <v>6.2799999999999995E-2</v>
      </c>
      <c r="AA34" s="390">
        <v>6.3E-2</v>
      </c>
      <c r="AB34" s="390">
        <v>6.3E-2</v>
      </c>
      <c r="AC34" s="390">
        <v>6.3100000000000003E-2</v>
      </c>
      <c r="AD34" s="390">
        <v>6.3299999999999995E-2</v>
      </c>
      <c r="AE34" s="390">
        <v>6.3399999999999998E-2</v>
      </c>
      <c r="AF34" s="390">
        <v>6.3600000000000004E-2</v>
      </c>
      <c r="AG34" s="390">
        <v>6.3700000000000007E-2</v>
      </c>
      <c r="AH34" s="390">
        <v>6.3600000000000004E-2</v>
      </c>
      <c r="AI34" s="390">
        <v>6.3799999999999996E-2</v>
      </c>
      <c r="AJ34" s="390">
        <v>6.3899999999999998E-2</v>
      </c>
      <c r="AK34" s="390">
        <v>6.4000000000000001E-2</v>
      </c>
    </row>
    <row r="35" spans="1:39" s="28" customFormat="1" ht="15">
      <c r="A35" s="32" t="s">
        <v>32</v>
      </c>
      <c r="B35" s="32" t="s">
        <v>413</v>
      </c>
      <c r="C35" s="96" t="s">
        <v>12</v>
      </c>
      <c r="D35" s="378">
        <f>ROUND(V35*' Demand-Supply Gap'!D$44,2)</f>
        <v>0.57999999999999996</v>
      </c>
      <c r="E35" s="378">
        <f>ROUND(W35*' Demand-Supply Gap'!E$44,2)</f>
        <v>0.5</v>
      </c>
      <c r="F35" s="378">
        <f>ROUND(X35*' Demand-Supply Gap'!F$44,2)</f>
        <v>0.43</v>
      </c>
      <c r="G35" s="378">
        <f>ROUND(Y35*' Demand-Supply Gap'!G$44,2)</f>
        <v>0.38</v>
      </c>
      <c r="H35" s="378">
        <f>ROUND(Z35*' Demand-Supply Gap'!H$44,2)</f>
        <v>0.54</v>
      </c>
      <c r="I35" s="378">
        <f>ROUND(AA35*' Demand-Supply Gap'!I$44,2)</f>
        <v>0.51</v>
      </c>
      <c r="J35" s="378">
        <f>ROUND(AB35*' Demand-Supply Gap'!J$44,2)</f>
        <v>0.53</v>
      </c>
      <c r="K35" s="378">
        <f>ROUND(AC35*' Demand-Supply Gap'!K$44,2)</f>
        <v>0.56000000000000005</v>
      </c>
      <c r="L35" s="378">
        <f>ROUND(AD35*' Demand-Supply Gap'!L$44,2)</f>
        <v>0.57999999999999996</v>
      </c>
      <c r="M35" s="378">
        <f>ROUND(AE35*' Demand-Supply Gap'!M$44,2)</f>
        <v>0.63</v>
      </c>
      <c r="N35" s="378">
        <f>ROUND(AF35*' Demand-Supply Gap'!N$44,2)</f>
        <v>0.66</v>
      </c>
      <c r="O35" s="378">
        <f>ROUND(AG35*' Demand-Supply Gap'!O$44,2)</f>
        <v>0.7</v>
      </c>
      <c r="P35" s="378">
        <f>ROUND(AH35*' Demand-Supply Gap'!P$44,2)</f>
        <v>0.74</v>
      </c>
      <c r="Q35" s="378">
        <f>ROUND(AI35*' Demand-Supply Gap'!Q$44,2)</f>
        <v>0.79</v>
      </c>
      <c r="R35" s="378">
        <f>ROUND(AJ35*' Demand-Supply Gap'!R$44,2)</f>
        <v>0.84</v>
      </c>
      <c r="S35" s="378">
        <f>ROUND(AK35*' Demand-Supply Gap'!S$44,2)</f>
        <v>0.89</v>
      </c>
      <c r="T35" s="381"/>
      <c r="U35" s="381"/>
      <c r="V35" s="389">
        <f>V36-SUM(V30:V34)</f>
        <v>7.8400000000000025E-2</v>
      </c>
      <c r="W35" s="389">
        <f t="shared" ref="W35" si="36">W36-SUM(W30:W34)</f>
        <v>7.4799999999999978E-2</v>
      </c>
      <c r="X35" s="389">
        <f t="shared" ref="X35" si="37">X36-SUM(X30:X34)</f>
        <v>7.4999999999999845E-2</v>
      </c>
      <c r="Y35" s="389">
        <f t="shared" ref="Y35" si="38">Y36-SUM(Y30:Y34)</f>
        <v>7.5199999999999934E-2</v>
      </c>
      <c r="Z35" s="389">
        <f t="shared" ref="Z35" si="39">Z36-SUM(Z30:Z34)</f>
        <v>7.4200000000000044E-2</v>
      </c>
      <c r="AA35" s="389">
        <f t="shared" ref="AA35" si="40">AA36-SUM(AA30:AA34)</f>
        <v>8.0999999999999961E-2</v>
      </c>
      <c r="AB35" s="389">
        <f t="shared" ref="AB35" si="41">AB36-SUM(AB30:AB34)</f>
        <v>7.8950000000000076E-2</v>
      </c>
      <c r="AC35" s="389">
        <f t="shared" ref="AC35" si="42">AC36-SUM(AC30:AC34)</f>
        <v>7.6600000000000001E-2</v>
      </c>
      <c r="AD35" s="389">
        <f t="shared" ref="AD35" si="43">AD36-SUM(AD30:AD34)</f>
        <v>7.4400000000000022E-2</v>
      </c>
      <c r="AE35" s="389">
        <f t="shared" ref="AE35" si="44">AE36-SUM(AE30:AE34)</f>
        <v>7.4699999999999878E-2</v>
      </c>
      <c r="AF35" s="389">
        <f t="shared" ref="AF35" si="45">AF36-SUM(AF30:AF34)</f>
        <v>7.2199999999999931E-2</v>
      </c>
      <c r="AG35" s="389">
        <f t="shared" ref="AG35" si="46">AG36-SUM(AG30:AG34)</f>
        <v>7.1000000000000063E-2</v>
      </c>
      <c r="AH35" s="389">
        <f t="shared" ref="AH35" si="47">AH36-SUM(AH30:AH34)</f>
        <v>7.0299999999999918E-2</v>
      </c>
      <c r="AI35" s="389">
        <f t="shared" ref="AI35" si="48">AI36-SUM(AI30:AI34)</f>
        <v>6.9399999999999906E-2</v>
      </c>
      <c r="AJ35" s="389">
        <f t="shared" ref="AJ35" si="49">AJ36-SUM(AJ30:AJ34)</f>
        <v>6.8500000000000005E-2</v>
      </c>
      <c r="AK35" s="389">
        <f t="shared" ref="AK35" si="50">AK36-SUM(AK30:AK34)</f>
        <v>6.7800000000000082E-2</v>
      </c>
    </row>
    <row r="36" spans="1:39" s="28" customFormat="1" ht="15">
      <c r="A36" s="32" t="s">
        <v>32</v>
      </c>
      <c r="B36" s="32" t="s">
        <v>413</v>
      </c>
      <c r="C36" s="192" t="s">
        <v>60</v>
      </c>
      <c r="D36" s="378">
        <f>SUM(D30:D35)</f>
        <v>7.43</v>
      </c>
      <c r="E36" s="378">
        <f t="shared" ref="E36:S36" si="51">SUM(E30:E35)</f>
        <v>6.67</v>
      </c>
      <c r="F36" s="378">
        <f t="shared" si="51"/>
        <v>5.7700000000000005</v>
      </c>
      <c r="G36" s="378">
        <f t="shared" si="51"/>
        <v>5.01</v>
      </c>
      <c r="H36" s="378">
        <f t="shared" si="51"/>
        <v>7.2400000000000011</v>
      </c>
      <c r="I36" s="378">
        <f t="shared" si="51"/>
        <v>6.3400000000000007</v>
      </c>
      <c r="J36" s="378">
        <f t="shared" si="51"/>
        <v>6.7599999999999989</v>
      </c>
      <c r="K36" s="378">
        <f t="shared" si="51"/>
        <v>7.3100000000000005</v>
      </c>
      <c r="L36" s="378">
        <f t="shared" si="51"/>
        <v>7.85</v>
      </c>
      <c r="M36" s="378">
        <f t="shared" si="51"/>
        <v>8.43</v>
      </c>
      <c r="N36" s="378">
        <f t="shared" si="51"/>
        <v>9.1199999999999992</v>
      </c>
      <c r="O36" s="378">
        <f t="shared" si="51"/>
        <v>9.8699999999999992</v>
      </c>
      <c r="P36" s="378">
        <f t="shared" si="51"/>
        <v>10.58</v>
      </c>
      <c r="Q36" s="378">
        <f t="shared" si="51"/>
        <v>11.369999999999997</v>
      </c>
      <c r="R36" s="378">
        <f t="shared" si="51"/>
        <v>12.209999999999999</v>
      </c>
      <c r="S36" s="378">
        <f t="shared" si="51"/>
        <v>13.170000000000002</v>
      </c>
      <c r="T36" s="381"/>
      <c r="U36" s="381"/>
      <c r="V36" s="390">
        <v>1</v>
      </c>
      <c r="W36" s="390">
        <v>1</v>
      </c>
      <c r="X36" s="390">
        <v>1</v>
      </c>
      <c r="Y36" s="390">
        <v>1</v>
      </c>
      <c r="Z36" s="390">
        <v>1</v>
      </c>
      <c r="AA36" s="390">
        <v>1</v>
      </c>
      <c r="AB36" s="390">
        <v>1</v>
      </c>
      <c r="AC36" s="390">
        <v>1</v>
      </c>
      <c r="AD36" s="390">
        <v>1</v>
      </c>
      <c r="AE36" s="390">
        <v>1</v>
      </c>
      <c r="AF36" s="390">
        <v>1</v>
      </c>
      <c r="AG36" s="390">
        <v>1</v>
      </c>
      <c r="AH36" s="390">
        <v>1</v>
      </c>
      <c r="AI36" s="390">
        <v>1</v>
      </c>
      <c r="AJ36" s="390">
        <v>1</v>
      </c>
      <c r="AK36" s="390">
        <v>1</v>
      </c>
    </row>
    <row r="37" spans="1:39" s="28" customFormat="1" ht="15">
      <c r="A37" s="32" t="s">
        <v>32</v>
      </c>
      <c r="B37" s="32" t="s">
        <v>53</v>
      </c>
      <c r="C37" s="96" t="s">
        <v>221</v>
      </c>
      <c r="D37" s="378">
        <f>ROUND(V37*' Demand-Supply Gap'!D$53,2)</f>
        <v>51.72</v>
      </c>
      <c r="E37" s="378">
        <f>ROUND(W37*' Demand-Supply Gap'!E$53,2)</f>
        <v>51.76</v>
      </c>
      <c r="F37" s="378">
        <f>ROUND(X37*' Demand-Supply Gap'!F$53,2)</f>
        <v>55.14</v>
      </c>
      <c r="G37" s="378">
        <f>ROUND(Y37*' Demand-Supply Gap'!G$53,2)</f>
        <v>58.69</v>
      </c>
      <c r="H37" s="378">
        <f>ROUND(Z37*' Demand-Supply Gap'!H$53,2)</f>
        <v>55.8</v>
      </c>
      <c r="I37" s="378">
        <f>ROUND(AA37*' Demand-Supply Gap'!I$53,2)</f>
        <v>39.19</v>
      </c>
      <c r="J37" s="378">
        <f>ROUND(AB37*' Demand-Supply Gap'!J$53,2)</f>
        <v>41.22</v>
      </c>
      <c r="K37" s="378">
        <f>ROUND(AC37*' Demand-Supply Gap'!K$53,2)</f>
        <v>43.5</v>
      </c>
      <c r="L37" s="378">
        <f>ROUND(AD37*' Demand-Supply Gap'!L$53,2)</f>
        <v>47.07</v>
      </c>
      <c r="M37" s="378">
        <f>ROUND(AE37*' Demand-Supply Gap'!M$53,2)</f>
        <v>51</v>
      </c>
      <c r="N37" s="378">
        <f>ROUND(AF37*' Demand-Supply Gap'!N$53,2)</f>
        <v>55.82</v>
      </c>
      <c r="O37" s="378">
        <f>ROUND(AG37*' Demand-Supply Gap'!O$53,2)</f>
        <v>61.11</v>
      </c>
      <c r="P37" s="378">
        <f>ROUND(AH37*' Demand-Supply Gap'!P$53,2)</f>
        <v>66.66</v>
      </c>
      <c r="Q37" s="378">
        <f>ROUND(AI37*' Demand-Supply Gap'!Q$53,2)</f>
        <v>72.63</v>
      </c>
      <c r="R37" s="378">
        <f>ROUND(AJ37*' Demand-Supply Gap'!R$53,2)</f>
        <v>78.540000000000006</v>
      </c>
      <c r="S37" s="378">
        <f>ROUND(AK37*' Demand-Supply Gap'!S$53,2)</f>
        <v>85.34</v>
      </c>
      <c r="T37" s="381"/>
      <c r="U37" s="381"/>
      <c r="V37" s="392">
        <v>0.43050000000000005</v>
      </c>
      <c r="W37" s="392">
        <v>0.43350000000000005</v>
      </c>
      <c r="X37" s="392">
        <v>0.43230000000000007</v>
      </c>
      <c r="Y37" s="392">
        <v>0.43130000000000007</v>
      </c>
      <c r="Z37" s="392">
        <v>0.43170000000000008</v>
      </c>
      <c r="AA37" s="392">
        <v>0.42840000000000006</v>
      </c>
      <c r="AB37" s="392">
        <v>0.42950000000000005</v>
      </c>
      <c r="AC37" s="392">
        <v>0.43120000000000008</v>
      </c>
      <c r="AD37" s="392">
        <v>0.43250000000000005</v>
      </c>
      <c r="AE37" s="392">
        <v>0.43160000000000004</v>
      </c>
      <c r="AF37" s="392">
        <v>0.43370000000000009</v>
      </c>
      <c r="AG37" s="392">
        <v>0.43470000000000009</v>
      </c>
      <c r="AH37" s="389">
        <v>0.43490000000000006</v>
      </c>
      <c r="AI37" s="389">
        <v>0.43560000000000004</v>
      </c>
      <c r="AJ37" s="389">
        <v>0.43570000000000003</v>
      </c>
      <c r="AK37" s="389">
        <v>0.43610000000000004</v>
      </c>
      <c r="AM37" s="95">
        <v>3.7600000000000001E-2</v>
      </c>
    </row>
    <row r="38" spans="1:39" s="28" customFormat="1" ht="15">
      <c r="A38" s="32" t="s">
        <v>32</v>
      </c>
      <c r="B38" s="32" t="s">
        <v>53</v>
      </c>
      <c r="C38" s="96" t="s">
        <v>247</v>
      </c>
      <c r="D38" s="378">
        <f>ROUND(V38*' Demand-Supply Gap'!D$53,2)</f>
        <v>35.630000000000003</v>
      </c>
      <c r="E38" s="378">
        <f>ROUND(W38*' Demand-Supply Gap'!E$53,2)</f>
        <v>35.47</v>
      </c>
      <c r="F38" s="378">
        <f>ROUND(X38*' Demand-Supply Gap'!F$53,2)</f>
        <v>37.97</v>
      </c>
      <c r="G38" s="378">
        <f>ROUND(Y38*' Demand-Supply Gap'!G$53,2)</f>
        <v>40.47</v>
      </c>
      <c r="H38" s="378">
        <f>ROUND(Z38*' Demand-Supply Gap'!H$53,2)</f>
        <v>38.49</v>
      </c>
      <c r="I38" s="378">
        <f>ROUND(AA38*' Demand-Supply Gap'!I$53,2)</f>
        <v>27.17</v>
      </c>
      <c r="J38" s="378">
        <f>ROUND(AB38*' Demand-Supply Gap'!J$53,2)</f>
        <v>28.53</v>
      </c>
      <c r="K38" s="378">
        <f>ROUND(AC38*' Demand-Supply Gap'!K$53,2)</f>
        <v>30.02</v>
      </c>
      <c r="L38" s="378">
        <f>ROUND(AD38*' Demand-Supply Gap'!L$53,2)</f>
        <v>32.44</v>
      </c>
      <c r="M38" s="378">
        <f>ROUND(AE38*' Demand-Supply Gap'!M$53,2)</f>
        <v>35.24</v>
      </c>
      <c r="N38" s="378">
        <f>ROUND(AF38*' Demand-Supply Gap'!N$53,2)</f>
        <v>38.39</v>
      </c>
      <c r="O38" s="378">
        <f>ROUND(AG38*' Demand-Supply Gap'!O$53,2)</f>
        <v>41.93</v>
      </c>
      <c r="P38" s="378">
        <f>ROUND(AH38*' Demand-Supply Gap'!P$53,2)</f>
        <v>45.75</v>
      </c>
      <c r="Q38" s="378">
        <f>ROUND(AI38*' Demand-Supply Gap'!Q$53,2)</f>
        <v>49.75</v>
      </c>
      <c r="R38" s="378">
        <f>ROUND(AJ38*' Demand-Supply Gap'!R$53,2)</f>
        <v>53.84</v>
      </c>
      <c r="S38" s="378">
        <f>ROUND(AK38*' Demand-Supply Gap'!S$53,2)</f>
        <v>58.45</v>
      </c>
      <c r="T38" s="381"/>
      <c r="U38" s="381"/>
      <c r="V38" s="390">
        <v>0.29659999999999997</v>
      </c>
      <c r="W38" s="390">
        <v>0.29709999999999998</v>
      </c>
      <c r="X38" s="390">
        <v>0.29769999999999996</v>
      </c>
      <c r="Y38" s="390">
        <v>0.2974</v>
      </c>
      <c r="Z38" s="390">
        <v>0.29779999999999995</v>
      </c>
      <c r="AA38" s="390">
        <v>0.29699999999999999</v>
      </c>
      <c r="AB38" s="390">
        <v>0.29729999999999995</v>
      </c>
      <c r="AC38" s="390">
        <v>0.29759999999999998</v>
      </c>
      <c r="AD38" s="390">
        <v>0.29799999999999999</v>
      </c>
      <c r="AE38" s="390">
        <v>0.29819999999999997</v>
      </c>
      <c r="AF38" s="390">
        <v>0.29829999999999995</v>
      </c>
      <c r="AG38" s="390">
        <v>0.29829999999999995</v>
      </c>
      <c r="AH38" s="390">
        <v>0.29849999999999999</v>
      </c>
      <c r="AI38" s="390">
        <v>0.2984</v>
      </c>
      <c r="AJ38" s="390">
        <v>0.29869999999999997</v>
      </c>
      <c r="AK38" s="390">
        <v>0.29869999999999997</v>
      </c>
    </row>
    <row r="39" spans="1:39" s="28" customFormat="1" ht="15">
      <c r="A39" s="32" t="s">
        <v>32</v>
      </c>
      <c r="B39" s="32" t="s">
        <v>53</v>
      </c>
      <c r="C39" s="96" t="s">
        <v>419</v>
      </c>
      <c r="D39" s="378">
        <f>ROUND(V39*' Demand-Supply Gap'!D$53,2)</f>
        <v>11.44</v>
      </c>
      <c r="E39" s="378">
        <f>ROUND(W39*' Demand-Supply Gap'!E$53,2)</f>
        <v>11.39</v>
      </c>
      <c r="F39" s="378">
        <f>ROUND(X39*' Demand-Supply Gap'!F$53,2)</f>
        <v>12.18</v>
      </c>
      <c r="G39" s="378">
        <f>ROUND(Y39*' Demand-Supply Gap'!G$53,2)</f>
        <v>13.1</v>
      </c>
      <c r="H39" s="378">
        <f>ROUND(Z39*' Demand-Supply Gap'!H$53,2)</f>
        <v>12.52</v>
      </c>
      <c r="I39" s="378">
        <f>ROUND(AA39*' Demand-Supply Gap'!I$53,2)</f>
        <v>8.68</v>
      </c>
      <c r="J39" s="378">
        <f>ROUND(AB39*' Demand-Supply Gap'!J$53,2)</f>
        <v>9.14</v>
      </c>
      <c r="K39" s="378">
        <f>ROUND(AC39*' Demand-Supply Gap'!K$53,2)</f>
        <v>9.61</v>
      </c>
      <c r="L39" s="378">
        <f>ROUND(AD39*' Demand-Supply Gap'!L$53,2)</f>
        <v>10.38</v>
      </c>
      <c r="M39" s="378">
        <f>ROUND(AE39*' Demand-Supply Gap'!M$53,2)</f>
        <v>11.27</v>
      </c>
      <c r="N39" s="378">
        <f>ROUND(AF39*' Demand-Supply Gap'!N$53,2)</f>
        <v>12.3</v>
      </c>
      <c r="O39" s="378">
        <f>ROUND(AG39*' Demand-Supply Gap'!O$53,2)</f>
        <v>13.45</v>
      </c>
      <c r="P39" s="378">
        <f>ROUND(AH39*' Demand-Supply Gap'!P$53,2)</f>
        <v>14.7</v>
      </c>
      <c r="Q39" s="378">
        <f>ROUND(AI39*' Demand-Supply Gap'!Q$53,2)</f>
        <v>15.99</v>
      </c>
      <c r="R39" s="378">
        <f>ROUND(AJ39*' Demand-Supply Gap'!R$53,2)</f>
        <v>17.32</v>
      </c>
      <c r="S39" s="378">
        <f>ROUND(AK39*' Demand-Supply Gap'!S$53,2)</f>
        <v>18.82</v>
      </c>
      <c r="T39" s="382"/>
      <c r="U39" s="382"/>
      <c r="V39" s="389">
        <v>9.5199999999999993E-2</v>
      </c>
      <c r="W39" s="389">
        <v>9.5399999999999999E-2</v>
      </c>
      <c r="X39" s="389">
        <v>9.5500000000000015E-2</v>
      </c>
      <c r="Y39" s="389">
        <v>9.6300000000000011E-2</v>
      </c>
      <c r="Z39" s="389">
        <v>9.69E-2</v>
      </c>
      <c r="AA39" s="389">
        <v>9.4899999999999998E-2</v>
      </c>
      <c r="AB39" s="389">
        <v>9.5199999999999993E-2</v>
      </c>
      <c r="AC39" s="389">
        <v>9.530000000000001E-2</v>
      </c>
      <c r="AD39" s="389">
        <v>9.5399999999999999E-2</v>
      </c>
      <c r="AE39" s="389">
        <v>9.5399999999999999E-2</v>
      </c>
      <c r="AF39" s="389">
        <v>9.5600000000000004E-2</v>
      </c>
      <c r="AG39" s="389">
        <v>9.5699999999999993E-2</v>
      </c>
      <c r="AH39" s="389">
        <v>9.5899999999999999E-2</v>
      </c>
      <c r="AI39" s="389">
        <v>9.5899999999999999E-2</v>
      </c>
      <c r="AJ39" s="389">
        <v>9.6100000000000005E-2</v>
      </c>
      <c r="AK39" s="389">
        <v>9.6199999999999994E-2</v>
      </c>
    </row>
    <row r="40" spans="1:39" s="28" customFormat="1" ht="15">
      <c r="A40" s="32" t="s">
        <v>32</v>
      </c>
      <c r="B40" s="32" t="s">
        <v>53</v>
      </c>
      <c r="C40" s="96" t="s">
        <v>412</v>
      </c>
      <c r="D40" s="378">
        <f>ROUND(V40*' Demand-Supply Gap'!D$53,2)</f>
        <v>10.97</v>
      </c>
      <c r="E40" s="378">
        <f>ROUND(W40*' Demand-Supply Gap'!E$53,2)</f>
        <v>10.93</v>
      </c>
      <c r="F40" s="378">
        <f>ROUND(X40*' Demand-Supply Gap'!F$53,2)</f>
        <v>11.7</v>
      </c>
      <c r="G40" s="378">
        <f>ROUND(Y40*' Demand-Supply Gap'!G$53,2)</f>
        <v>12.49</v>
      </c>
      <c r="H40" s="378">
        <f>ROUND(Z40*' Demand-Supply Gap'!H$53,2)</f>
        <v>11.88</v>
      </c>
      <c r="I40" s="378">
        <f>ROUND(AA40*' Demand-Supply Gap'!I$53,2)</f>
        <v>8.32</v>
      </c>
      <c r="J40" s="378">
        <f>ROUND(AB40*' Demand-Supply Gap'!J$53,2)</f>
        <v>8.77</v>
      </c>
      <c r="K40" s="378">
        <f>ROUND(AC40*' Demand-Supply Gap'!K$53,2)</f>
        <v>9.23</v>
      </c>
      <c r="L40" s="378">
        <f>ROUND(AD40*' Demand-Supply Gap'!L$53,2)</f>
        <v>9.98</v>
      </c>
      <c r="M40" s="378">
        <f>ROUND(AE40*' Demand-Supply Gap'!M$53,2)</f>
        <v>10.87</v>
      </c>
      <c r="N40" s="378">
        <f>ROUND(AF40*' Demand-Supply Gap'!N$53,2)</f>
        <v>11.83</v>
      </c>
      <c r="O40" s="378">
        <f>ROUND(AG40*' Demand-Supply Gap'!O$53,2)</f>
        <v>12.92</v>
      </c>
      <c r="P40" s="378">
        <f>ROUND(AH40*' Demand-Supply Gap'!P$53,2)</f>
        <v>14.12</v>
      </c>
      <c r="Q40" s="378">
        <f>ROUND(AI40*' Demand-Supply Gap'!Q$53,2)</f>
        <v>15.37</v>
      </c>
      <c r="R40" s="378">
        <f>ROUND(AJ40*' Demand-Supply Gap'!R$53,2)</f>
        <v>16.66</v>
      </c>
      <c r="S40" s="378">
        <f>ROUND(AK40*' Demand-Supply Gap'!S$53,2)</f>
        <v>18.100000000000001</v>
      </c>
      <c r="T40" s="379"/>
      <c r="U40" s="379"/>
      <c r="V40" s="390">
        <v>9.1299999999999992E-2</v>
      </c>
      <c r="W40" s="390">
        <v>9.1499999999999998E-2</v>
      </c>
      <c r="X40" s="390">
        <v>9.1700000000000004E-2</v>
      </c>
      <c r="Y40" s="390">
        <v>9.1799999999999993E-2</v>
      </c>
      <c r="Z40" s="390">
        <v>9.1899999999999996E-2</v>
      </c>
      <c r="AA40" s="390">
        <v>9.0999999999999998E-2</v>
      </c>
      <c r="AB40" s="390">
        <v>9.1350000000000001E-2</v>
      </c>
      <c r="AC40" s="390">
        <v>9.1499999999999998E-2</v>
      </c>
      <c r="AD40" s="390">
        <v>9.1700000000000004E-2</v>
      </c>
      <c r="AE40" s="390">
        <v>9.1999999999999998E-2</v>
      </c>
      <c r="AF40" s="390">
        <v>9.1899999999999996E-2</v>
      </c>
      <c r="AG40" s="390">
        <v>9.1899999999999996E-2</v>
      </c>
      <c r="AH40" s="390">
        <v>9.2100000000000001E-2</v>
      </c>
      <c r="AI40" s="390">
        <v>9.2200000000000004E-2</v>
      </c>
      <c r="AJ40" s="390">
        <v>9.2399999999999996E-2</v>
      </c>
      <c r="AK40" s="390">
        <v>9.2499999999999999E-2</v>
      </c>
    </row>
    <row r="41" spans="1:39" s="28" customFormat="1" ht="15">
      <c r="A41" s="32" t="s">
        <v>32</v>
      </c>
      <c r="B41" s="32" t="s">
        <v>53</v>
      </c>
      <c r="C41" s="96" t="s">
        <v>248</v>
      </c>
      <c r="D41" s="378">
        <f>ROUND(V41*' Demand-Supply Gap'!D$53,2)</f>
        <v>7.3</v>
      </c>
      <c r="E41" s="378">
        <f>ROUND(W41*' Demand-Supply Gap'!E$53,2)</f>
        <v>7.22</v>
      </c>
      <c r="F41" s="378">
        <f>ROUND(X41*' Demand-Supply Gap'!F$53,2)</f>
        <v>7.73</v>
      </c>
      <c r="G41" s="378">
        <f>ROUND(Y41*' Demand-Supply Gap'!G$53,2)</f>
        <v>8.27</v>
      </c>
      <c r="H41" s="378">
        <f>ROUND(Z41*' Demand-Supply Gap'!H$53,2)</f>
        <v>7.79</v>
      </c>
      <c r="I41" s="378">
        <f>ROUND(AA41*' Demand-Supply Gap'!I$53,2)</f>
        <v>5.53</v>
      </c>
      <c r="J41" s="378">
        <f>ROUND(AB41*' Demand-Supply Gap'!J$53,2)</f>
        <v>5.81</v>
      </c>
      <c r="K41" s="378">
        <f>ROUND(AC41*' Demand-Supply Gap'!K$53,2)</f>
        <v>6.11</v>
      </c>
      <c r="L41" s="378">
        <f>ROUND(AD41*' Demand-Supply Gap'!L$53,2)</f>
        <v>6.62</v>
      </c>
      <c r="M41" s="378">
        <f>ROUND(AE41*' Demand-Supply Gap'!M$53,2)</f>
        <v>7.2</v>
      </c>
      <c r="N41" s="378">
        <f>ROUND(AF41*' Demand-Supply Gap'!N$53,2)</f>
        <v>7.86</v>
      </c>
      <c r="O41" s="378">
        <f>ROUND(AG41*' Demand-Supply Gap'!O$53,2)</f>
        <v>8.6</v>
      </c>
      <c r="P41" s="378">
        <f>ROUND(AH41*' Demand-Supply Gap'!P$53,2)</f>
        <v>9.36</v>
      </c>
      <c r="Q41" s="378">
        <f>ROUND(AI41*' Demand-Supply Gap'!Q$53,2)</f>
        <v>10.220000000000001</v>
      </c>
      <c r="R41" s="378">
        <f>ROUND(AJ41*' Demand-Supply Gap'!R$53,2)</f>
        <v>11.07</v>
      </c>
      <c r="S41" s="378">
        <f>ROUND(AK41*' Demand-Supply Gap'!S$53,2)</f>
        <v>12.03</v>
      </c>
      <c r="T41" s="379"/>
      <c r="U41" s="379"/>
      <c r="V41" s="390">
        <v>6.08E-2</v>
      </c>
      <c r="W41" s="390">
        <v>6.0500000000000005E-2</v>
      </c>
      <c r="X41" s="390">
        <v>6.0600000000000008E-2</v>
      </c>
      <c r="Y41" s="390">
        <v>6.08E-2</v>
      </c>
      <c r="Z41" s="390">
        <v>6.0299999999999999E-2</v>
      </c>
      <c r="AA41" s="390">
        <v>6.0500000000000005E-2</v>
      </c>
      <c r="AB41" s="390">
        <v>6.0500000000000005E-2</v>
      </c>
      <c r="AC41" s="390">
        <v>6.0600000000000008E-2</v>
      </c>
      <c r="AD41" s="390">
        <v>6.08E-2</v>
      </c>
      <c r="AE41" s="390">
        <v>6.0900000000000003E-2</v>
      </c>
      <c r="AF41" s="390">
        <v>6.1100000000000008E-2</v>
      </c>
      <c r="AG41" s="390">
        <v>6.1200000000000011E-2</v>
      </c>
      <c r="AH41" s="390">
        <v>6.1100000000000008E-2</v>
      </c>
      <c r="AI41" s="390">
        <v>6.13E-2</v>
      </c>
      <c r="AJ41" s="390">
        <v>6.1400000000000003E-2</v>
      </c>
      <c r="AK41" s="390">
        <v>6.1500000000000006E-2</v>
      </c>
    </row>
    <row r="42" spans="1:39" s="28" customFormat="1" ht="15">
      <c r="A42" s="32" t="s">
        <v>32</v>
      </c>
      <c r="B42" s="32" t="s">
        <v>53</v>
      </c>
      <c r="C42" s="96" t="s">
        <v>12</v>
      </c>
      <c r="D42" s="378">
        <f>ROUND(V42*' Demand-Supply Gap'!D$53,2)</f>
        <v>3.08</v>
      </c>
      <c r="E42" s="378">
        <f>ROUND(W42*' Demand-Supply Gap'!E$53,2)</f>
        <v>2.63</v>
      </c>
      <c r="F42" s="378">
        <f>ROUND(X42*' Demand-Supply Gap'!F$53,2)</f>
        <v>2.83</v>
      </c>
      <c r="G42" s="378">
        <f>ROUND(Y42*' Demand-Supply Gap'!G$53,2)</f>
        <v>3.05</v>
      </c>
      <c r="H42" s="378">
        <f>ROUND(Z42*' Demand-Supply Gap'!H$53,2)</f>
        <v>2.77</v>
      </c>
      <c r="I42" s="378">
        <f>ROUND(AA42*' Demand-Supply Gap'!I$53,2)</f>
        <v>2.58</v>
      </c>
      <c r="J42" s="378">
        <f>ROUND(AB42*' Demand-Supply Gap'!J$53,2)</f>
        <v>2.5099999999999998</v>
      </c>
      <c r="K42" s="378">
        <f>ROUND(AC42*' Demand-Supply Gap'!K$53,2)</f>
        <v>2.4</v>
      </c>
      <c r="L42" s="378">
        <f>ROUND(AD42*' Demand-Supply Gap'!L$53,2)</f>
        <v>2.35</v>
      </c>
      <c r="M42" s="378">
        <f>ROUND(AE42*' Demand-Supply Gap'!M$53,2)</f>
        <v>2.59</v>
      </c>
      <c r="N42" s="378">
        <f>ROUND(AF42*' Demand-Supply Gap'!N$53,2)</f>
        <v>2.5</v>
      </c>
      <c r="O42" s="378">
        <f>ROUND(AG42*' Demand-Supply Gap'!O$53,2)</f>
        <v>2.56</v>
      </c>
      <c r="P42" s="378">
        <f>ROUND(AH42*' Demand-Supply Gap'!P$53,2)</f>
        <v>2.68</v>
      </c>
      <c r="Q42" s="378">
        <f>ROUND(AI42*' Demand-Supply Gap'!Q$53,2)</f>
        <v>2.77</v>
      </c>
      <c r="R42" s="378">
        <f>ROUND(AJ42*' Demand-Supply Gap'!R$53,2)</f>
        <v>2.83</v>
      </c>
      <c r="S42" s="378">
        <f>ROUND(AK42*' Demand-Supply Gap'!S$53,2)</f>
        <v>2.94</v>
      </c>
      <c r="T42" s="381"/>
      <c r="U42" s="381"/>
      <c r="V42" s="389">
        <f>V43-SUM(V37:V41)</f>
        <v>2.5600000000000067E-2</v>
      </c>
      <c r="W42" s="389">
        <f t="shared" ref="W42" si="52">W43-SUM(W37:W41)</f>
        <v>2.1999999999999909E-2</v>
      </c>
      <c r="X42" s="389">
        <f t="shared" ref="X42" si="53">X43-SUM(X37:X41)</f>
        <v>2.2199999999999998E-2</v>
      </c>
      <c r="Y42" s="389">
        <f t="shared" ref="Y42" si="54">Y43-SUM(Y37:Y41)</f>
        <v>2.2399999999999864E-2</v>
      </c>
      <c r="Z42" s="389">
        <f t="shared" ref="Z42" si="55">Z43-SUM(Z37:Z41)</f>
        <v>2.1399999999999975E-2</v>
      </c>
      <c r="AA42" s="389">
        <f t="shared" ref="AA42" si="56">AA43-SUM(AA37:AA41)</f>
        <v>2.8200000000000003E-2</v>
      </c>
      <c r="AB42" s="389">
        <f t="shared" ref="AB42" si="57">AB43-SUM(AB37:AB41)</f>
        <v>2.6150000000000007E-2</v>
      </c>
      <c r="AC42" s="389">
        <f t="shared" ref="AC42" si="58">AC43-SUM(AC37:AC41)</f>
        <v>2.3799999999999821E-2</v>
      </c>
      <c r="AD42" s="389">
        <f t="shared" ref="AD42" si="59">AD43-SUM(AD37:AD41)</f>
        <v>2.1599999999999953E-2</v>
      </c>
      <c r="AE42" s="389">
        <f t="shared" ref="AE42" si="60">AE43-SUM(AE37:AE41)</f>
        <v>2.1900000000000031E-2</v>
      </c>
      <c r="AF42" s="389">
        <f t="shared" ref="AF42" si="61">AF43-SUM(AF37:AF41)</f>
        <v>1.9399999999999973E-2</v>
      </c>
      <c r="AG42" s="389">
        <f t="shared" ref="AG42" si="62">AG43-SUM(AG37:AG41)</f>
        <v>1.8199999999999883E-2</v>
      </c>
      <c r="AH42" s="389">
        <f t="shared" ref="AH42" si="63">AH43-SUM(AH37:AH41)</f>
        <v>1.749999999999996E-2</v>
      </c>
      <c r="AI42" s="389">
        <f t="shared" ref="AI42" si="64">AI43-SUM(AI37:AI41)</f>
        <v>1.6600000000000059E-2</v>
      </c>
      <c r="AJ42" s="389">
        <f t="shared" ref="AJ42" si="65">AJ43-SUM(AJ37:AJ41)</f>
        <v>1.5700000000000047E-2</v>
      </c>
      <c r="AK42" s="389">
        <f t="shared" ref="AK42" si="66">AK43-SUM(AK37:AK41)</f>
        <v>1.5000000000000013E-2</v>
      </c>
    </row>
    <row r="43" spans="1:39" s="28" customFormat="1" ht="15">
      <c r="A43" s="32" t="s">
        <v>32</v>
      </c>
      <c r="B43" s="32" t="s">
        <v>53</v>
      </c>
      <c r="C43" s="192" t="s">
        <v>60</v>
      </c>
      <c r="D43" s="378">
        <f>SUM(D37:D42)</f>
        <v>120.13999999999999</v>
      </c>
      <c r="E43" s="378">
        <f t="shared" ref="E43:S43" si="67">SUM(E37:E42)</f>
        <v>119.39999999999998</v>
      </c>
      <c r="F43" s="378">
        <f t="shared" si="67"/>
        <v>127.55</v>
      </c>
      <c r="G43" s="378">
        <f t="shared" si="67"/>
        <v>136.07</v>
      </c>
      <c r="H43" s="378">
        <f t="shared" si="67"/>
        <v>129.25</v>
      </c>
      <c r="I43" s="378">
        <f t="shared" si="67"/>
        <v>91.469999999999985</v>
      </c>
      <c r="J43" s="378">
        <f t="shared" si="67"/>
        <v>95.98</v>
      </c>
      <c r="K43" s="378">
        <f t="shared" si="67"/>
        <v>100.87</v>
      </c>
      <c r="L43" s="378">
        <f t="shared" si="67"/>
        <v>108.83999999999999</v>
      </c>
      <c r="M43" s="378">
        <f t="shared" si="67"/>
        <v>118.17000000000002</v>
      </c>
      <c r="N43" s="378">
        <f t="shared" si="67"/>
        <v>128.69999999999999</v>
      </c>
      <c r="O43" s="378">
        <f t="shared" si="67"/>
        <v>140.57</v>
      </c>
      <c r="P43" s="378">
        <f t="shared" si="67"/>
        <v>153.26999999999998</v>
      </c>
      <c r="Q43" s="378">
        <f t="shared" si="67"/>
        <v>166.73000000000002</v>
      </c>
      <c r="R43" s="378">
        <f t="shared" si="67"/>
        <v>180.26</v>
      </c>
      <c r="S43" s="378">
        <f t="shared" si="67"/>
        <v>195.68</v>
      </c>
      <c r="T43" s="381"/>
      <c r="U43" s="381"/>
      <c r="V43" s="390">
        <v>1</v>
      </c>
      <c r="W43" s="390">
        <v>1</v>
      </c>
      <c r="X43" s="390">
        <v>1</v>
      </c>
      <c r="Y43" s="390">
        <v>1</v>
      </c>
      <c r="Z43" s="390">
        <v>1</v>
      </c>
      <c r="AA43" s="390">
        <v>1</v>
      </c>
      <c r="AB43" s="390">
        <v>1</v>
      </c>
      <c r="AC43" s="390">
        <v>1</v>
      </c>
      <c r="AD43" s="390">
        <v>1</v>
      </c>
      <c r="AE43" s="390">
        <v>1</v>
      </c>
      <c r="AF43" s="390">
        <v>1</v>
      </c>
      <c r="AG43" s="390">
        <v>1</v>
      </c>
      <c r="AH43" s="390">
        <v>1</v>
      </c>
      <c r="AI43" s="390">
        <v>1</v>
      </c>
      <c r="AJ43" s="390">
        <v>1</v>
      </c>
      <c r="AK43" s="390">
        <v>1</v>
      </c>
    </row>
    <row r="44" spans="1:39" s="28" customFormat="1" ht="15">
      <c r="A44" s="32" t="s">
        <v>32</v>
      </c>
      <c r="B44" s="32" t="s">
        <v>17</v>
      </c>
      <c r="C44" s="96" t="s">
        <v>221</v>
      </c>
      <c r="D44" s="378">
        <f>ROUND(V44*' Demand-Supply Gap'!D$62,2)</f>
        <v>4.8</v>
      </c>
      <c r="E44" s="378">
        <f>ROUND(W44*' Demand-Supply Gap'!E$62,2)</f>
        <v>2.94</v>
      </c>
      <c r="F44" s="378">
        <f>ROUND(X44*' Demand-Supply Gap'!F$62,2)</f>
        <v>2.89</v>
      </c>
      <c r="G44" s="378">
        <f>ROUND(Y44*' Demand-Supply Gap'!G$62,2)</f>
        <v>4.05</v>
      </c>
      <c r="H44" s="378">
        <f>ROUND(Z44*' Demand-Supply Gap'!H$62,2)</f>
        <v>3.88</v>
      </c>
      <c r="I44" s="378">
        <f>ROUND(AA44*' Demand-Supply Gap'!I$62,2)</f>
        <v>3.64</v>
      </c>
      <c r="J44" s="378">
        <f>ROUND(AB44*' Demand-Supply Gap'!J$62,2)</f>
        <v>3.79</v>
      </c>
      <c r="K44" s="378">
        <f>ROUND(AC44*' Demand-Supply Gap'!K$62,2)</f>
        <v>3.95</v>
      </c>
      <c r="L44" s="378">
        <f>ROUND(AD44*' Demand-Supply Gap'!L$62,2)</f>
        <v>4.1399999999999997</v>
      </c>
      <c r="M44" s="378">
        <f>ROUND(AE44*' Demand-Supply Gap'!M$62,2)</f>
        <v>4.34</v>
      </c>
      <c r="N44" s="378">
        <f>ROUND(AF44*' Demand-Supply Gap'!N$62,2)</f>
        <v>4.57</v>
      </c>
      <c r="O44" s="378">
        <f>ROUND(AG44*' Demand-Supply Gap'!O$62,2)</f>
        <v>4.8</v>
      </c>
      <c r="P44" s="378">
        <f>ROUND(AH44*' Demand-Supply Gap'!P$62,2)</f>
        <v>5.01</v>
      </c>
      <c r="Q44" s="378">
        <f>ROUND(AI44*' Demand-Supply Gap'!Q$62,2)</f>
        <v>5.24</v>
      </c>
      <c r="R44" s="378">
        <f>ROUND(AJ44*' Demand-Supply Gap'!R$62,2)</f>
        <v>5.49</v>
      </c>
      <c r="S44" s="378">
        <f>ROUND(AK44*' Demand-Supply Gap'!S$62,2)</f>
        <v>5.76</v>
      </c>
      <c r="T44" s="382"/>
      <c r="U44" s="382"/>
      <c r="V44" s="392">
        <v>0.42510000000000003</v>
      </c>
      <c r="W44" s="392">
        <v>0.42810000000000004</v>
      </c>
      <c r="X44" s="392">
        <v>0.42690000000000006</v>
      </c>
      <c r="Y44" s="392">
        <v>0.42590000000000006</v>
      </c>
      <c r="Z44" s="392">
        <v>0.42630000000000007</v>
      </c>
      <c r="AA44" s="392">
        <v>0.42300000000000004</v>
      </c>
      <c r="AB44" s="392">
        <v>0.42410000000000003</v>
      </c>
      <c r="AC44" s="392">
        <v>0.42580000000000007</v>
      </c>
      <c r="AD44" s="392">
        <v>0.42710000000000004</v>
      </c>
      <c r="AE44" s="392">
        <v>0.42620000000000002</v>
      </c>
      <c r="AF44" s="392">
        <v>0.42830000000000007</v>
      </c>
      <c r="AG44" s="392">
        <v>0.42930000000000007</v>
      </c>
      <c r="AH44" s="389">
        <v>0.42950000000000005</v>
      </c>
      <c r="AI44" s="389">
        <v>0.43020000000000003</v>
      </c>
      <c r="AJ44" s="389">
        <v>0.43030000000000002</v>
      </c>
      <c r="AK44" s="389">
        <v>0.43070000000000003</v>
      </c>
      <c r="AM44" s="95">
        <v>5.4000000000000003E-3</v>
      </c>
    </row>
    <row r="45" spans="1:39" s="28" customFormat="1" ht="15">
      <c r="A45" s="32" t="s">
        <v>32</v>
      </c>
      <c r="B45" s="32" t="s">
        <v>17</v>
      </c>
      <c r="C45" s="96" t="s">
        <v>247</v>
      </c>
      <c r="D45" s="378">
        <f>ROUND(V45*' Demand-Supply Gap'!D$62,2)</f>
        <v>3.26</v>
      </c>
      <c r="E45" s="378">
        <f>ROUND(W45*' Demand-Supply Gap'!E$62,2)</f>
        <v>1.99</v>
      </c>
      <c r="F45" s="378">
        <f>ROUND(X45*' Demand-Supply Gap'!F$62,2)</f>
        <v>1.97</v>
      </c>
      <c r="G45" s="378">
        <f>ROUND(Y45*' Demand-Supply Gap'!G$62,2)</f>
        <v>2.76</v>
      </c>
      <c r="H45" s="378">
        <f>ROUND(Z45*' Demand-Supply Gap'!H$62,2)</f>
        <v>2.64</v>
      </c>
      <c r="I45" s="378">
        <f>ROUND(AA45*' Demand-Supply Gap'!I$62,2)</f>
        <v>2.4900000000000002</v>
      </c>
      <c r="J45" s="378">
        <f>ROUND(AB45*' Demand-Supply Gap'!J$62,2)</f>
        <v>2.59</v>
      </c>
      <c r="K45" s="378">
        <f>ROUND(AC45*' Demand-Supply Gap'!K$62,2)</f>
        <v>2.69</v>
      </c>
      <c r="L45" s="378">
        <f>ROUND(AD45*' Demand-Supply Gap'!L$62,2)</f>
        <v>2.81</v>
      </c>
      <c r="M45" s="378">
        <f>ROUND(AE45*' Demand-Supply Gap'!M$62,2)</f>
        <v>2.96</v>
      </c>
      <c r="N45" s="378">
        <f>ROUND(AF45*' Demand-Supply Gap'!N$62,2)</f>
        <v>3.1</v>
      </c>
      <c r="O45" s="378">
        <f>ROUND(AG45*' Demand-Supply Gap'!O$62,2)</f>
        <v>3.25</v>
      </c>
      <c r="P45" s="378">
        <f>ROUND(AH45*' Demand-Supply Gap'!P$62,2)</f>
        <v>3.4</v>
      </c>
      <c r="Q45" s="378">
        <f>ROUND(AI45*' Demand-Supply Gap'!Q$62,2)</f>
        <v>3.55</v>
      </c>
      <c r="R45" s="378">
        <f>ROUND(AJ45*' Demand-Supply Gap'!R$62,2)</f>
        <v>3.72</v>
      </c>
      <c r="S45" s="378">
        <f>ROUND(AK45*' Demand-Supply Gap'!S$62,2)</f>
        <v>3.9</v>
      </c>
      <c r="T45" s="381"/>
      <c r="U45" s="381"/>
      <c r="V45" s="390">
        <v>0.2893</v>
      </c>
      <c r="W45" s="390">
        <v>0.2898</v>
      </c>
      <c r="X45" s="390">
        <v>0.29039999999999999</v>
      </c>
      <c r="Y45" s="390">
        <v>0.29010000000000002</v>
      </c>
      <c r="Z45" s="390">
        <v>0.29049999999999998</v>
      </c>
      <c r="AA45" s="390">
        <v>0.28970000000000001</v>
      </c>
      <c r="AB45" s="390">
        <v>0.28999999999999998</v>
      </c>
      <c r="AC45" s="390">
        <v>0.2903</v>
      </c>
      <c r="AD45" s="390">
        <v>0.29070000000000001</v>
      </c>
      <c r="AE45" s="390">
        <v>0.29089999999999999</v>
      </c>
      <c r="AF45" s="390">
        <v>0.29099999999999998</v>
      </c>
      <c r="AG45" s="390">
        <v>0.29099999999999998</v>
      </c>
      <c r="AH45" s="390">
        <v>0.29120000000000001</v>
      </c>
      <c r="AI45" s="390">
        <v>0.29110000000000003</v>
      </c>
      <c r="AJ45" s="390">
        <v>0.29139999999999999</v>
      </c>
      <c r="AK45" s="390">
        <v>0.29139999999999999</v>
      </c>
      <c r="AM45" s="95">
        <v>7.3000000000000001E-3</v>
      </c>
    </row>
    <row r="46" spans="1:39" s="28" customFormat="1" ht="15">
      <c r="A46" s="32" t="s">
        <v>32</v>
      </c>
      <c r="B46" s="32" t="s">
        <v>17</v>
      </c>
      <c r="C46" s="96" t="s">
        <v>419</v>
      </c>
      <c r="D46" s="378">
        <f>ROUND(V46*' Demand-Supply Gap'!D$62,2)</f>
        <v>1.0900000000000001</v>
      </c>
      <c r="E46" s="378">
        <f>ROUND(W46*' Demand-Supply Gap'!E$62,2)</f>
        <v>0.66</v>
      </c>
      <c r="F46" s="378">
        <f>ROUND(X46*' Demand-Supply Gap'!F$62,2)</f>
        <v>0.66</v>
      </c>
      <c r="G46" s="378">
        <f>ROUND(Y46*' Demand-Supply Gap'!G$62,2)</f>
        <v>0.93</v>
      </c>
      <c r="H46" s="378">
        <f>ROUND(Z46*' Demand-Supply Gap'!H$62,2)</f>
        <v>0.89</v>
      </c>
      <c r="I46" s="378">
        <f>ROUND(AA46*' Demand-Supply Gap'!I$62,2)</f>
        <v>0.83</v>
      </c>
      <c r="J46" s="378">
        <f>ROUND(AB46*' Demand-Supply Gap'!J$62,2)</f>
        <v>0.86</v>
      </c>
      <c r="K46" s="378">
        <f>ROUND(AC46*' Demand-Supply Gap'!K$62,2)</f>
        <v>0.9</v>
      </c>
      <c r="L46" s="378">
        <f>ROUND(AD46*' Demand-Supply Gap'!L$62,2)</f>
        <v>0.94</v>
      </c>
      <c r="M46" s="378">
        <f>ROUND(AE46*' Demand-Supply Gap'!M$62,2)</f>
        <v>0.98</v>
      </c>
      <c r="N46" s="378">
        <f>ROUND(AF46*' Demand-Supply Gap'!N$62,2)</f>
        <v>1.03</v>
      </c>
      <c r="O46" s="378">
        <f>ROUND(AG46*' Demand-Supply Gap'!O$62,2)</f>
        <v>1.08</v>
      </c>
      <c r="P46" s="378">
        <f>ROUND(AH46*' Demand-Supply Gap'!P$62,2)</f>
        <v>1.1299999999999999</v>
      </c>
      <c r="Q46" s="378">
        <f>ROUND(AI46*' Demand-Supply Gap'!Q$62,2)</f>
        <v>1.18</v>
      </c>
      <c r="R46" s="378">
        <f>ROUND(AJ46*' Demand-Supply Gap'!R$62,2)</f>
        <v>1.24</v>
      </c>
      <c r="S46" s="378">
        <f>ROUND(AK46*' Demand-Supply Gap'!S$62,2)</f>
        <v>1.3</v>
      </c>
      <c r="T46" s="379"/>
      <c r="U46" s="379"/>
      <c r="V46" s="389">
        <v>9.6499999999999989E-2</v>
      </c>
      <c r="W46" s="389">
        <v>9.6699999999999994E-2</v>
      </c>
      <c r="X46" s="389">
        <v>9.6800000000000011E-2</v>
      </c>
      <c r="Y46" s="389">
        <v>9.7600000000000006E-2</v>
      </c>
      <c r="Z46" s="389">
        <v>9.8199999999999996E-2</v>
      </c>
      <c r="AA46" s="389">
        <v>9.6199999999999994E-2</v>
      </c>
      <c r="AB46" s="389">
        <v>9.6499999999999989E-2</v>
      </c>
      <c r="AC46" s="389">
        <v>9.6600000000000005E-2</v>
      </c>
      <c r="AD46" s="389">
        <v>9.6699999999999994E-2</v>
      </c>
      <c r="AE46" s="389">
        <v>9.6699999999999994E-2</v>
      </c>
      <c r="AF46" s="389">
        <v>9.69E-2</v>
      </c>
      <c r="AG46" s="389">
        <v>9.6999999999999989E-2</v>
      </c>
      <c r="AH46" s="389">
        <v>9.7199999999999995E-2</v>
      </c>
      <c r="AI46" s="389">
        <v>9.7199999999999995E-2</v>
      </c>
      <c r="AJ46" s="389">
        <v>9.74E-2</v>
      </c>
      <c r="AK46" s="389">
        <v>9.7499999999999989E-2</v>
      </c>
      <c r="AM46" s="95">
        <v>1.2999999999999999E-3</v>
      </c>
    </row>
    <row r="47" spans="1:39" s="28" customFormat="1" ht="15">
      <c r="A47" s="32" t="s">
        <v>32</v>
      </c>
      <c r="B47" s="32" t="s">
        <v>17</v>
      </c>
      <c r="C47" s="96" t="s">
        <v>412</v>
      </c>
      <c r="D47" s="378">
        <f>ROUND(V47*' Demand-Supply Gap'!D$62,2)</f>
        <v>1.07</v>
      </c>
      <c r="E47" s="378">
        <f>ROUND(W47*' Demand-Supply Gap'!E$62,2)</f>
        <v>0.65</v>
      </c>
      <c r="F47" s="378">
        <f>ROUND(X47*' Demand-Supply Gap'!F$62,2)</f>
        <v>0.64</v>
      </c>
      <c r="G47" s="378">
        <f>ROUND(Y47*' Demand-Supply Gap'!G$62,2)</f>
        <v>0.9</v>
      </c>
      <c r="H47" s="378">
        <f>ROUND(Z47*' Demand-Supply Gap'!H$62,2)</f>
        <v>0.87</v>
      </c>
      <c r="I47" s="378">
        <f>ROUND(AA47*' Demand-Supply Gap'!I$62,2)</f>
        <v>0.81</v>
      </c>
      <c r="J47" s="378">
        <f>ROUND(AB47*' Demand-Supply Gap'!J$62,2)</f>
        <v>0.84</v>
      </c>
      <c r="K47" s="378">
        <f>ROUND(AC47*' Demand-Supply Gap'!K$62,2)</f>
        <v>0.88</v>
      </c>
      <c r="L47" s="378">
        <f>ROUND(AD47*' Demand-Supply Gap'!L$62,2)</f>
        <v>0.92</v>
      </c>
      <c r="M47" s="378">
        <f>ROUND(AE47*' Demand-Supply Gap'!M$62,2)</f>
        <v>0.97</v>
      </c>
      <c r="N47" s="378">
        <f>ROUND(AF47*' Demand-Supply Gap'!N$62,2)</f>
        <v>1.01</v>
      </c>
      <c r="O47" s="378">
        <f>ROUND(AG47*' Demand-Supply Gap'!O$62,2)</f>
        <v>1.06</v>
      </c>
      <c r="P47" s="378">
        <f>ROUND(AH47*' Demand-Supply Gap'!P$62,2)</f>
        <v>1.1100000000000001</v>
      </c>
      <c r="Q47" s="378">
        <f>ROUND(AI47*' Demand-Supply Gap'!Q$62,2)</f>
        <v>1.1599999999999999</v>
      </c>
      <c r="R47" s="378">
        <f>ROUND(AJ47*' Demand-Supply Gap'!R$62,2)</f>
        <v>1.22</v>
      </c>
      <c r="S47" s="378">
        <f>ROUND(AK47*' Demand-Supply Gap'!S$62,2)</f>
        <v>1.28</v>
      </c>
      <c r="T47" s="381"/>
      <c r="U47" s="381"/>
      <c r="V47" s="390">
        <v>9.4499999999999987E-2</v>
      </c>
      <c r="W47" s="390">
        <v>9.4699999999999993E-2</v>
      </c>
      <c r="X47" s="390">
        <v>9.4899999999999998E-2</v>
      </c>
      <c r="Y47" s="390">
        <v>9.4999999999999987E-2</v>
      </c>
      <c r="Z47" s="390">
        <v>9.509999999999999E-2</v>
      </c>
      <c r="AA47" s="390">
        <v>9.4199999999999992E-2</v>
      </c>
      <c r="AB47" s="390">
        <v>9.4549999999999995E-2</v>
      </c>
      <c r="AC47" s="390">
        <v>9.4699999999999993E-2</v>
      </c>
      <c r="AD47" s="390">
        <v>9.4899999999999998E-2</v>
      </c>
      <c r="AE47" s="390">
        <v>9.5199999999999993E-2</v>
      </c>
      <c r="AF47" s="390">
        <v>9.509999999999999E-2</v>
      </c>
      <c r="AG47" s="390">
        <v>9.509999999999999E-2</v>
      </c>
      <c r="AH47" s="390">
        <v>9.5299999999999996E-2</v>
      </c>
      <c r="AI47" s="390">
        <v>9.5399999999999999E-2</v>
      </c>
      <c r="AJ47" s="390">
        <v>9.5599999999999991E-2</v>
      </c>
      <c r="AK47" s="390">
        <v>9.5699999999999993E-2</v>
      </c>
      <c r="AM47" s="95">
        <v>3.2000000000000002E-3</v>
      </c>
    </row>
    <row r="48" spans="1:39" s="28" customFormat="1" ht="15">
      <c r="A48" s="32" t="s">
        <v>32</v>
      </c>
      <c r="B48" s="32" t="s">
        <v>17</v>
      </c>
      <c r="C48" s="96" t="s">
        <v>248</v>
      </c>
      <c r="D48" s="378">
        <f>ROUND(V48*' Demand-Supply Gap'!D$62,2)</f>
        <v>0.67</v>
      </c>
      <c r="E48" s="378">
        <f>ROUND(W48*' Demand-Supply Gap'!E$62,2)</f>
        <v>0.41</v>
      </c>
      <c r="F48" s="378">
        <f>ROUND(X48*' Demand-Supply Gap'!F$62,2)</f>
        <v>0.4</v>
      </c>
      <c r="G48" s="378">
        <f>ROUND(Y48*' Demand-Supply Gap'!G$62,2)</f>
        <v>0.56999999999999995</v>
      </c>
      <c r="H48" s="378">
        <f>ROUND(Z48*' Demand-Supply Gap'!H$62,2)</f>
        <v>0.54</v>
      </c>
      <c r="I48" s="378">
        <f>ROUND(AA48*' Demand-Supply Gap'!I$62,2)</f>
        <v>0.51</v>
      </c>
      <c r="J48" s="378">
        <f>ROUND(AB48*' Demand-Supply Gap'!J$62,2)</f>
        <v>0.53</v>
      </c>
      <c r="K48" s="378">
        <f>ROUND(AC48*' Demand-Supply Gap'!K$62,2)</f>
        <v>0.55000000000000004</v>
      </c>
      <c r="L48" s="378">
        <f>ROUND(AD48*' Demand-Supply Gap'!L$62,2)</f>
        <v>0.57999999999999996</v>
      </c>
      <c r="M48" s="378">
        <f>ROUND(AE48*' Demand-Supply Gap'!M$62,2)</f>
        <v>0.61</v>
      </c>
      <c r="N48" s="378">
        <f>ROUND(AF48*' Demand-Supply Gap'!N$62,2)</f>
        <v>0.64</v>
      </c>
      <c r="O48" s="378">
        <f>ROUND(AG48*' Demand-Supply Gap'!O$62,2)</f>
        <v>0.67</v>
      </c>
      <c r="P48" s="378">
        <f>ROUND(AH48*' Demand-Supply Gap'!P$62,2)</f>
        <v>0.7</v>
      </c>
      <c r="Q48" s="378">
        <f>ROUND(AI48*' Demand-Supply Gap'!Q$62,2)</f>
        <v>0.74</v>
      </c>
      <c r="R48" s="378">
        <f>ROUND(AJ48*' Demand-Supply Gap'!R$62,2)</f>
        <v>0.77</v>
      </c>
      <c r="S48" s="378">
        <f>ROUND(AK48*' Demand-Supply Gap'!S$62,2)</f>
        <v>0.81</v>
      </c>
      <c r="T48" s="381"/>
      <c r="U48" s="381"/>
      <c r="V48" s="390">
        <v>5.9799999999999999E-2</v>
      </c>
      <c r="W48" s="390">
        <v>5.9500000000000004E-2</v>
      </c>
      <c r="X48" s="390">
        <v>5.9600000000000007E-2</v>
      </c>
      <c r="Y48" s="390">
        <v>5.9799999999999999E-2</v>
      </c>
      <c r="Z48" s="390">
        <v>5.9299999999999999E-2</v>
      </c>
      <c r="AA48" s="390">
        <v>5.9500000000000004E-2</v>
      </c>
      <c r="AB48" s="390">
        <v>5.9500000000000004E-2</v>
      </c>
      <c r="AC48" s="390">
        <v>5.9600000000000007E-2</v>
      </c>
      <c r="AD48" s="390">
        <v>5.9799999999999999E-2</v>
      </c>
      <c r="AE48" s="390">
        <v>5.9900000000000002E-2</v>
      </c>
      <c r="AF48" s="390">
        <v>6.0100000000000008E-2</v>
      </c>
      <c r="AG48" s="390">
        <v>6.020000000000001E-2</v>
      </c>
      <c r="AH48" s="390">
        <v>6.0100000000000008E-2</v>
      </c>
      <c r="AI48" s="390">
        <v>6.0299999999999999E-2</v>
      </c>
      <c r="AJ48" s="390">
        <v>6.0400000000000002E-2</v>
      </c>
      <c r="AK48" s="390">
        <v>6.0499999999999998E-2</v>
      </c>
      <c r="AM48" s="95">
        <v>1E-3</v>
      </c>
    </row>
    <row r="49" spans="1:39" s="164" customFormat="1" ht="15">
      <c r="A49" s="32" t="s">
        <v>32</v>
      </c>
      <c r="B49" s="32" t="s">
        <v>17</v>
      </c>
      <c r="C49" s="96" t="s">
        <v>12</v>
      </c>
      <c r="D49" s="378">
        <f>ROUND(V49*' Demand-Supply Gap'!D$62,2)</f>
        <v>0.39</v>
      </c>
      <c r="E49" s="378">
        <f>ROUND(W49*' Demand-Supply Gap'!E$62,2)</f>
        <v>0.21</v>
      </c>
      <c r="F49" s="378">
        <f>ROUND(X49*' Demand-Supply Gap'!F$62,2)</f>
        <v>0.21</v>
      </c>
      <c r="G49" s="378">
        <f>ROUND(Y49*' Demand-Supply Gap'!G$62,2)</f>
        <v>0.3</v>
      </c>
      <c r="H49" s="378">
        <f>ROUND(Z49*' Demand-Supply Gap'!H$62,2)</f>
        <v>0.28000000000000003</v>
      </c>
      <c r="I49" s="378">
        <f>ROUND(AA49*' Demand-Supply Gap'!I$62,2)</f>
        <v>0.32</v>
      </c>
      <c r="J49" s="378">
        <f>ROUND(AB49*' Demand-Supply Gap'!J$62,2)</f>
        <v>0.32</v>
      </c>
      <c r="K49" s="378">
        <f>ROUND(AC49*' Demand-Supply Gap'!K$62,2)</f>
        <v>0.31</v>
      </c>
      <c r="L49" s="378">
        <f>ROUND(AD49*' Demand-Supply Gap'!L$62,2)</f>
        <v>0.3</v>
      </c>
      <c r="M49" s="378">
        <f>ROUND(AE49*' Demand-Supply Gap'!M$62,2)</f>
        <v>0.32</v>
      </c>
      <c r="N49" s="378">
        <f>ROUND(AF49*' Demand-Supply Gap'!N$62,2)</f>
        <v>0.3</v>
      </c>
      <c r="O49" s="378">
        <f>ROUND(AG49*' Demand-Supply Gap'!O$62,2)</f>
        <v>0.31</v>
      </c>
      <c r="P49" s="378">
        <f>ROUND(AH49*' Demand-Supply Gap'!P$62,2)</f>
        <v>0.31</v>
      </c>
      <c r="Q49" s="378">
        <f>ROUND(AI49*' Demand-Supply Gap'!Q$62,2)</f>
        <v>0.31</v>
      </c>
      <c r="R49" s="378">
        <f>ROUND(AJ49*' Demand-Supply Gap'!R$62,2)</f>
        <v>0.32</v>
      </c>
      <c r="S49" s="378">
        <f>ROUND(AK49*' Demand-Supply Gap'!S$62,2)</f>
        <v>0.32</v>
      </c>
      <c r="T49" s="384">
        <f>(I49/D49)^(1/5)-1</f>
        <v>-3.8792669424616677E-2</v>
      </c>
      <c r="U49" s="384">
        <f>(S49/J49)^(1/9)-1</f>
        <v>0</v>
      </c>
      <c r="V49" s="389">
        <f>V50-SUM(V44:V48)</f>
        <v>3.4799999999999942E-2</v>
      </c>
      <c r="W49" s="389">
        <f t="shared" ref="W49" si="68">W50-SUM(W44:W48)</f>
        <v>3.1200000000000006E-2</v>
      </c>
      <c r="X49" s="389">
        <f t="shared" ref="X49" si="69">X50-SUM(X44:X48)</f>
        <v>3.1399999999999983E-2</v>
      </c>
      <c r="Y49" s="389">
        <f t="shared" ref="Y49" si="70">Y50-SUM(Y44:Y48)</f>
        <v>3.1599999999999961E-2</v>
      </c>
      <c r="Z49" s="389">
        <f t="shared" ref="Z49" si="71">Z50-SUM(Z44:Z48)</f>
        <v>3.0599999999999961E-2</v>
      </c>
      <c r="AA49" s="389">
        <f t="shared" ref="AA49" si="72">AA50-SUM(AA44:AA48)</f>
        <v>3.7399999999999989E-2</v>
      </c>
      <c r="AB49" s="389">
        <f t="shared" ref="AB49" si="73">AB50-SUM(AB44:AB48)</f>
        <v>3.5349999999999993E-2</v>
      </c>
      <c r="AC49" s="389">
        <f t="shared" ref="AC49" si="74">AC50-SUM(AC44:AC48)</f>
        <v>3.2999999999999918E-2</v>
      </c>
      <c r="AD49" s="389">
        <f t="shared" ref="AD49" si="75">AD50-SUM(AD44:AD48)</f>
        <v>3.080000000000005E-2</v>
      </c>
      <c r="AE49" s="389">
        <f t="shared" ref="AE49" si="76">AE50-SUM(AE44:AE48)</f>
        <v>3.1100000000000017E-2</v>
      </c>
      <c r="AF49" s="389">
        <f t="shared" ref="AF49" si="77">AF50-SUM(AF44:AF48)</f>
        <v>2.8599999999999959E-2</v>
      </c>
      <c r="AG49" s="389">
        <f t="shared" ref="AG49" si="78">AG50-SUM(AG44:AG48)</f>
        <v>2.739999999999998E-2</v>
      </c>
      <c r="AH49" s="389">
        <f t="shared" ref="AH49" si="79">AH50-SUM(AH44:AH48)</f>
        <v>2.6699999999999946E-2</v>
      </c>
      <c r="AI49" s="389">
        <f t="shared" ref="AI49" si="80">AI50-SUM(AI44:AI48)</f>
        <v>2.5799999999999934E-2</v>
      </c>
      <c r="AJ49" s="389">
        <f t="shared" ref="AJ49" si="81">AJ50-SUM(AJ44:AJ48)</f>
        <v>2.4899999999999922E-2</v>
      </c>
      <c r="AK49" s="389">
        <f t="shared" ref="AK49" si="82">AK50-SUM(AK44:AK48)</f>
        <v>2.4199999999999999E-2</v>
      </c>
    </row>
    <row r="50" spans="1:39" s="164" customFormat="1" ht="15">
      <c r="A50" s="32" t="s">
        <v>32</v>
      </c>
      <c r="B50" s="32" t="s">
        <v>17</v>
      </c>
      <c r="C50" s="192" t="s">
        <v>60</v>
      </c>
      <c r="D50" s="378">
        <f>SUM(D44:D49)</f>
        <v>11.28</v>
      </c>
      <c r="E50" s="378">
        <f t="shared" ref="E50:S50" si="83">SUM(E44:E49)</f>
        <v>6.86</v>
      </c>
      <c r="F50" s="378">
        <f t="shared" si="83"/>
        <v>6.7700000000000005</v>
      </c>
      <c r="G50" s="378">
        <f t="shared" si="83"/>
        <v>9.51</v>
      </c>
      <c r="H50" s="378">
        <f t="shared" si="83"/>
        <v>9.1</v>
      </c>
      <c r="I50" s="378">
        <f t="shared" si="83"/>
        <v>8.6000000000000014</v>
      </c>
      <c r="J50" s="378">
        <f t="shared" si="83"/>
        <v>8.93</v>
      </c>
      <c r="K50" s="378">
        <f t="shared" si="83"/>
        <v>9.2800000000000029</v>
      </c>
      <c r="L50" s="378">
        <f t="shared" si="83"/>
        <v>9.69</v>
      </c>
      <c r="M50" s="378">
        <f t="shared" si="83"/>
        <v>10.18</v>
      </c>
      <c r="N50" s="378">
        <f t="shared" si="83"/>
        <v>10.65</v>
      </c>
      <c r="O50" s="378">
        <f t="shared" si="83"/>
        <v>11.170000000000002</v>
      </c>
      <c r="P50" s="378">
        <f t="shared" si="83"/>
        <v>11.659999999999998</v>
      </c>
      <c r="Q50" s="378">
        <f t="shared" si="83"/>
        <v>12.18</v>
      </c>
      <c r="R50" s="378">
        <f t="shared" si="83"/>
        <v>12.760000000000002</v>
      </c>
      <c r="S50" s="378">
        <f t="shared" si="83"/>
        <v>13.370000000000001</v>
      </c>
      <c r="T50" s="384">
        <f t="shared" ref="T50:T59" si="84">(I50/D50)^(1/5)-1</f>
        <v>-5.2808329365199413E-2</v>
      </c>
      <c r="U50" s="384">
        <f t="shared" ref="U50:U59" si="85">(S50/J50)^(1/9)-1</f>
        <v>4.5864808058540207E-2</v>
      </c>
      <c r="V50" s="390">
        <v>1</v>
      </c>
      <c r="W50" s="390">
        <v>1</v>
      </c>
      <c r="X50" s="390">
        <v>1</v>
      </c>
      <c r="Y50" s="390">
        <v>1</v>
      </c>
      <c r="Z50" s="390">
        <v>1</v>
      </c>
      <c r="AA50" s="390">
        <v>1</v>
      </c>
      <c r="AB50" s="390">
        <v>1</v>
      </c>
      <c r="AC50" s="390">
        <v>1</v>
      </c>
      <c r="AD50" s="390">
        <v>1</v>
      </c>
      <c r="AE50" s="390">
        <v>1</v>
      </c>
      <c r="AF50" s="390">
        <v>1</v>
      </c>
      <c r="AG50" s="390">
        <v>1</v>
      </c>
      <c r="AH50" s="390">
        <v>1</v>
      </c>
      <c r="AI50" s="390">
        <v>1</v>
      </c>
      <c r="AJ50" s="390">
        <v>1</v>
      </c>
      <c r="AK50" s="390">
        <v>1</v>
      </c>
    </row>
    <row r="51" spans="1:39" s="164" customFormat="1" ht="15">
      <c r="A51" s="32" t="s">
        <v>32</v>
      </c>
      <c r="B51" s="32" t="s">
        <v>420</v>
      </c>
      <c r="C51" s="96" t="s">
        <v>221</v>
      </c>
      <c r="D51" s="378">
        <f>ROUND(V51*' Demand-Supply Gap'!D$71,2)</f>
        <v>2.4300000000000002</v>
      </c>
      <c r="E51" s="378">
        <f>ROUND(W51*' Demand-Supply Gap'!E$71,2)</f>
        <v>4.7300000000000004</v>
      </c>
      <c r="F51" s="378">
        <f>ROUND(X51*' Demand-Supply Gap'!F$71,2)</f>
        <v>21.78</v>
      </c>
      <c r="G51" s="378">
        <f>ROUND(Y51*' Demand-Supply Gap'!G$71,2)</f>
        <v>22.26</v>
      </c>
      <c r="H51" s="378">
        <f>ROUND(Z51*' Demand-Supply Gap'!H$71,2)</f>
        <v>25.25</v>
      </c>
      <c r="I51" s="378">
        <f>ROUND(AA51*' Demand-Supply Gap'!I$71,2)</f>
        <v>25.61</v>
      </c>
      <c r="J51" s="378">
        <f>ROUND(AB51*' Demand-Supply Gap'!J$71,2)</f>
        <v>26.31</v>
      </c>
      <c r="K51" s="378">
        <f>ROUND(AC51*' Demand-Supply Gap'!K$71,2)</f>
        <v>27.15</v>
      </c>
      <c r="L51" s="378">
        <f>ROUND(AD51*' Demand-Supply Gap'!L$71,2)</f>
        <v>28.16</v>
      </c>
      <c r="M51" s="378">
        <f>ROUND(AE51*' Demand-Supply Gap'!M$71,2)</f>
        <v>29.16</v>
      </c>
      <c r="N51" s="378">
        <f>ROUND(AF51*' Demand-Supply Gap'!N$71,2)</f>
        <v>30.48</v>
      </c>
      <c r="O51" s="378">
        <f>ROUND(AG51*' Demand-Supply Gap'!O$71,2)</f>
        <v>31.8</v>
      </c>
      <c r="P51" s="378">
        <f>ROUND(AH51*' Demand-Supply Gap'!P$71,2)</f>
        <v>33.06</v>
      </c>
      <c r="Q51" s="378">
        <f>ROUND(AI51*' Demand-Supply Gap'!Q$71,2)</f>
        <v>34.479999999999997</v>
      </c>
      <c r="R51" s="378">
        <f>ROUND(AJ51*' Demand-Supply Gap'!R$71,2)</f>
        <v>35.979999999999997</v>
      </c>
      <c r="S51" s="378">
        <f>ROUND(AK51*' Demand-Supply Gap'!S$71,2)</f>
        <v>37.659999999999997</v>
      </c>
      <c r="T51" s="384"/>
      <c r="U51" s="384"/>
      <c r="V51" s="392">
        <v>0.43050000000000005</v>
      </c>
      <c r="W51" s="392">
        <v>0.43350000000000005</v>
      </c>
      <c r="X51" s="392">
        <v>0.43230000000000007</v>
      </c>
      <c r="Y51" s="392">
        <v>0.43130000000000007</v>
      </c>
      <c r="Z51" s="392">
        <v>0.43170000000000008</v>
      </c>
      <c r="AA51" s="392">
        <v>0.42840000000000006</v>
      </c>
      <c r="AB51" s="392">
        <v>0.42950000000000005</v>
      </c>
      <c r="AC51" s="392">
        <v>0.43120000000000008</v>
      </c>
      <c r="AD51" s="392">
        <v>0.43250000000000005</v>
      </c>
      <c r="AE51" s="392">
        <v>0.43160000000000004</v>
      </c>
      <c r="AF51" s="392">
        <v>0.43370000000000009</v>
      </c>
      <c r="AG51" s="392">
        <v>0.43470000000000009</v>
      </c>
      <c r="AH51" s="389">
        <v>0.43490000000000006</v>
      </c>
      <c r="AI51" s="389">
        <v>0.43560000000000004</v>
      </c>
      <c r="AJ51" s="389">
        <v>0.43570000000000003</v>
      </c>
      <c r="AK51" s="389">
        <v>0.43610000000000004</v>
      </c>
      <c r="AM51" s="377">
        <v>1.32E-2</v>
      </c>
    </row>
    <row r="52" spans="1:39" s="164" customFormat="1" ht="15">
      <c r="A52" s="32" t="s">
        <v>32</v>
      </c>
      <c r="B52" s="32" t="s">
        <v>420</v>
      </c>
      <c r="C52" s="96" t="s">
        <v>247</v>
      </c>
      <c r="D52" s="378">
        <f>ROUND(V52*' Demand-Supply Gap'!D$71,2)</f>
        <v>1.62</v>
      </c>
      <c r="E52" s="378">
        <f>ROUND(W52*' Demand-Supply Gap'!E$71,2)</f>
        <v>3.13</v>
      </c>
      <c r="F52" s="378">
        <f>ROUND(X52*' Demand-Supply Gap'!F$71,2)</f>
        <v>14.47</v>
      </c>
      <c r="G52" s="378">
        <f>ROUND(Y52*' Demand-Supply Gap'!G$71,2)</f>
        <v>14.8</v>
      </c>
      <c r="H52" s="378">
        <f>ROUND(Z52*' Demand-Supply Gap'!H$71,2)</f>
        <v>16.809999999999999</v>
      </c>
      <c r="I52" s="378">
        <f>ROUND(AA52*' Demand-Supply Gap'!I$71,2)</f>
        <v>17.13</v>
      </c>
      <c r="J52" s="378">
        <f>ROUND(AB52*' Demand-Supply Gap'!J$71,2)</f>
        <v>17.57</v>
      </c>
      <c r="K52" s="378">
        <f>ROUND(AC52*' Demand-Supply Gap'!K$71,2)</f>
        <v>18.079999999999998</v>
      </c>
      <c r="L52" s="378">
        <f>ROUND(AD52*' Demand-Supply Gap'!L$71,2)</f>
        <v>18.72</v>
      </c>
      <c r="M52" s="378">
        <f>ROUND(AE52*' Demand-Supply Gap'!M$71,2)</f>
        <v>19.440000000000001</v>
      </c>
      <c r="N52" s="378">
        <f>ROUND(AF52*' Demand-Supply Gap'!N$71,2)</f>
        <v>20.23</v>
      </c>
      <c r="O52" s="378">
        <f>ROUND(AG52*' Demand-Supply Gap'!O$71,2)</f>
        <v>21.06</v>
      </c>
      <c r="P52" s="378">
        <f>ROUND(AH52*' Demand-Supply Gap'!P$71,2)</f>
        <v>21.89</v>
      </c>
      <c r="Q52" s="378">
        <f>ROUND(AI52*' Demand-Supply Gap'!Q$71,2)</f>
        <v>22.79</v>
      </c>
      <c r="R52" s="378">
        <f>ROUND(AJ52*' Demand-Supply Gap'!R$71,2)</f>
        <v>23.8</v>
      </c>
      <c r="S52" s="378">
        <f>ROUND(AK52*' Demand-Supply Gap'!S$71,2)</f>
        <v>24.89</v>
      </c>
      <c r="T52" s="384"/>
      <c r="U52" s="384"/>
      <c r="V52" s="390">
        <v>0.28610000000000002</v>
      </c>
      <c r="W52" s="390">
        <v>0.28660000000000002</v>
      </c>
      <c r="X52" s="390">
        <v>0.28720000000000001</v>
      </c>
      <c r="Y52" s="390">
        <v>0.28690000000000004</v>
      </c>
      <c r="Z52" s="390">
        <v>0.2873</v>
      </c>
      <c r="AA52" s="390">
        <v>0.28650000000000003</v>
      </c>
      <c r="AB52" s="390">
        <v>0.2868</v>
      </c>
      <c r="AC52" s="390">
        <v>0.28710000000000002</v>
      </c>
      <c r="AD52" s="390">
        <v>0.28750000000000003</v>
      </c>
      <c r="AE52" s="390">
        <v>0.28770000000000001</v>
      </c>
      <c r="AF52" s="390">
        <v>0.2878</v>
      </c>
      <c r="AG52" s="390">
        <v>0.2878</v>
      </c>
      <c r="AH52" s="390">
        <v>0.28800000000000003</v>
      </c>
      <c r="AI52" s="390">
        <v>0.28790000000000004</v>
      </c>
      <c r="AJ52" s="390">
        <v>0.28820000000000001</v>
      </c>
      <c r="AK52" s="390">
        <v>0.28820000000000001</v>
      </c>
    </row>
    <row r="53" spans="1:39" s="164" customFormat="1" ht="15">
      <c r="A53" s="32" t="s">
        <v>32</v>
      </c>
      <c r="B53" s="32" t="s">
        <v>420</v>
      </c>
      <c r="C53" s="96" t="s">
        <v>419</v>
      </c>
      <c r="D53" s="378">
        <f>ROUND(V53*' Demand-Supply Gap'!D$71,2)</f>
        <v>0.59</v>
      </c>
      <c r="E53" s="378">
        <f>ROUND(W53*' Demand-Supply Gap'!E$71,2)</f>
        <v>1.1299999999999999</v>
      </c>
      <c r="F53" s="378">
        <f>ROUND(X53*' Demand-Supply Gap'!F$71,2)</f>
        <v>5.24</v>
      </c>
      <c r="G53" s="378">
        <f>ROUND(Y53*' Demand-Supply Gap'!G$71,2)</f>
        <v>5.41</v>
      </c>
      <c r="H53" s="378">
        <f>ROUND(Z53*' Demand-Supply Gap'!H$71,2)</f>
        <v>6.17</v>
      </c>
      <c r="I53" s="378">
        <f>ROUND(AA53*' Demand-Supply Gap'!I$71,2)</f>
        <v>6.19</v>
      </c>
      <c r="J53" s="378">
        <f>ROUND(AB53*' Demand-Supply Gap'!J$71,2)</f>
        <v>6.36</v>
      </c>
      <c r="K53" s="378">
        <f>ROUND(AC53*' Demand-Supply Gap'!K$71,2)</f>
        <v>6.54</v>
      </c>
      <c r="L53" s="378">
        <f>ROUND(AD53*' Demand-Supply Gap'!L$71,2)</f>
        <v>6.77</v>
      </c>
      <c r="M53" s="378">
        <f>ROUND(AE53*' Demand-Supply Gap'!M$71,2)</f>
        <v>7.03</v>
      </c>
      <c r="N53" s="378">
        <f>ROUND(AF53*' Demand-Supply Gap'!N$71,2)</f>
        <v>7.32</v>
      </c>
      <c r="O53" s="378">
        <f>ROUND(AG53*' Demand-Supply Gap'!O$71,2)</f>
        <v>7.63</v>
      </c>
      <c r="P53" s="378">
        <f>ROUND(AH53*' Demand-Supply Gap'!P$71,2)</f>
        <v>7.94</v>
      </c>
      <c r="Q53" s="378">
        <f>ROUND(AI53*' Demand-Supply Gap'!Q$71,2)</f>
        <v>8.27</v>
      </c>
      <c r="R53" s="378">
        <f>ROUND(AJ53*' Demand-Supply Gap'!R$71,2)</f>
        <v>8.65</v>
      </c>
      <c r="S53" s="378">
        <f>ROUND(AK53*' Demand-Supply Gap'!S$71,2)</f>
        <v>9.0500000000000007</v>
      </c>
      <c r="T53" s="384"/>
      <c r="U53" s="384"/>
      <c r="V53" s="389">
        <v>0.10379999999999999</v>
      </c>
      <c r="W53" s="389">
        <v>0.104</v>
      </c>
      <c r="X53" s="389">
        <v>0.10410000000000001</v>
      </c>
      <c r="Y53" s="389">
        <v>0.10490000000000001</v>
      </c>
      <c r="Z53" s="389">
        <v>0.1055</v>
      </c>
      <c r="AA53" s="389">
        <v>0.10349999999999999</v>
      </c>
      <c r="AB53" s="389">
        <v>0.10379999999999999</v>
      </c>
      <c r="AC53" s="389">
        <v>0.10390000000000001</v>
      </c>
      <c r="AD53" s="389">
        <v>0.104</v>
      </c>
      <c r="AE53" s="389">
        <v>0.104</v>
      </c>
      <c r="AF53" s="389">
        <v>0.1042</v>
      </c>
      <c r="AG53" s="389">
        <v>0.10429999999999999</v>
      </c>
      <c r="AH53" s="389">
        <v>0.1045</v>
      </c>
      <c r="AI53" s="389">
        <v>0.1045</v>
      </c>
      <c r="AJ53" s="389">
        <v>0.1047</v>
      </c>
      <c r="AK53" s="389">
        <v>0.10479999999999999</v>
      </c>
    </row>
    <row r="54" spans="1:39" s="164" customFormat="1" ht="15">
      <c r="A54" s="32" t="s">
        <v>32</v>
      </c>
      <c r="B54" s="32" t="s">
        <v>420</v>
      </c>
      <c r="C54" s="96" t="s">
        <v>412</v>
      </c>
      <c r="D54" s="378">
        <f>ROUND(V54*' Demand-Supply Gap'!D$71,2)</f>
        <v>0.56000000000000005</v>
      </c>
      <c r="E54" s="378">
        <f>ROUND(W54*' Demand-Supply Gap'!E$71,2)</f>
        <v>1.08</v>
      </c>
      <c r="F54" s="378">
        <f>ROUND(X54*' Demand-Supply Gap'!F$71,2)</f>
        <v>5</v>
      </c>
      <c r="G54" s="378">
        <f>ROUND(Y54*' Demand-Supply Gap'!G$71,2)</f>
        <v>5.12</v>
      </c>
      <c r="H54" s="378">
        <f>ROUND(Z54*' Demand-Supply Gap'!H$71,2)</f>
        <v>5.81</v>
      </c>
      <c r="I54" s="378">
        <f>ROUND(AA54*' Demand-Supply Gap'!I$71,2)</f>
        <v>5.89</v>
      </c>
      <c r="J54" s="378">
        <f>ROUND(AB54*' Demand-Supply Gap'!J$71,2)</f>
        <v>6.06</v>
      </c>
      <c r="K54" s="378">
        <f>ROUND(AC54*' Demand-Supply Gap'!K$71,2)</f>
        <v>6.23</v>
      </c>
      <c r="L54" s="378">
        <f>ROUND(AD54*' Demand-Supply Gap'!L$71,2)</f>
        <v>6.46</v>
      </c>
      <c r="M54" s="378">
        <f>ROUND(AE54*' Demand-Supply Gap'!M$71,2)</f>
        <v>6.72</v>
      </c>
      <c r="N54" s="378">
        <f>ROUND(AF54*' Demand-Supply Gap'!N$71,2)</f>
        <v>6.99</v>
      </c>
      <c r="O54" s="378">
        <f>ROUND(AG54*' Demand-Supply Gap'!O$71,2)</f>
        <v>7.27</v>
      </c>
      <c r="P54" s="378">
        <f>ROUND(AH54*' Demand-Supply Gap'!P$71,2)</f>
        <v>7.57</v>
      </c>
      <c r="Q54" s="378">
        <f>ROUND(AI54*' Demand-Supply Gap'!Q$71,2)</f>
        <v>7.89</v>
      </c>
      <c r="R54" s="378">
        <f>ROUND(AJ54*' Demand-Supply Gap'!R$71,2)</f>
        <v>8.25</v>
      </c>
      <c r="S54" s="378">
        <f>ROUND(AK54*' Demand-Supply Gap'!S$71,2)</f>
        <v>8.6300000000000008</v>
      </c>
      <c r="T54" s="384"/>
      <c r="U54" s="384"/>
      <c r="V54" s="390">
        <v>9.8799999999999985E-2</v>
      </c>
      <c r="W54" s="390">
        <v>9.8999999999999991E-2</v>
      </c>
      <c r="X54" s="390">
        <v>9.9199999999999997E-2</v>
      </c>
      <c r="Y54" s="390">
        <v>9.9299999999999986E-2</v>
      </c>
      <c r="Z54" s="390">
        <v>9.9399999999999988E-2</v>
      </c>
      <c r="AA54" s="390">
        <v>9.849999999999999E-2</v>
      </c>
      <c r="AB54" s="390">
        <v>9.8849999999999993E-2</v>
      </c>
      <c r="AC54" s="390">
        <v>9.8999999999999991E-2</v>
      </c>
      <c r="AD54" s="390">
        <v>9.9199999999999997E-2</v>
      </c>
      <c r="AE54" s="390">
        <v>9.9499999999999991E-2</v>
      </c>
      <c r="AF54" s="390">
        <v>9.9399999999999988E-2</v>
      </c>
      <c r="AG54" s="390">
        <v>9.9399999999999988E-2</v>
      </c>
      <c r="AH54" s="390">
        <v>9.9599999999999994E-2</v>
      </c>
      <c r="AI54" s="390">
        <v>9.9699999999999997E-2</v>
      </c>
      <c r="AJ54" s="390">
        <v>9.9899999999999989E-2</v>
      </c>
      <c r="AK54" s="390">
        <v>9.9999999999999992E-2</v>
      </c>
    </row>
    <row r="55" spans="1:39" s="164" customFormat="1" ht="15">
      <c r="A55" s="32" t="s">
        <v>32</v>
      </c>
      <c r="B55" s="32" t="s">
        <v>420</v>
      </c>
      <c r="C55" s="96" t="s">
        <v>248</v>
      </c>
      <c r="D55" s="378">
        <f>ROUND(V55*' Demand-Supply Gap'!D$71,2)</f>
        <v>0.34</v>
      </c>
      <c r="E55" s="378">
        <f>ROUND(W55*' Demand-Supply Gap'!E$71,2)</f>
        <v>0.66</v>
      </c>
      <c r="F55" s="378">
        <f>ROUND(X55*' Demand-Supply Gap'!F$71,2)</f>
        <v>3.05</v>
      </c>
      <c r="G55" s="378">
        <f>ROUND(Y55*' Demand-Supply Gap'!G$71,2)</f>
        <v>3.14</v>
      </c>
      <c r="H55" s="378">
        <f>ROUND(Z55*' Demand-Supply Gap'!H$71,2)</f>
        <v>3.53</v>
      </c>
      <c r="I55" s="378">
        <f>ROUND(AA55*' Demand-Supply Gap'!I$71,2)</f>
        <v>3.62</v>
      </c>
      <c r="J55" s="378">
        <f>ROUND(AB55*' Demand-Supply Gap'!J$71,2)</f>
        <v>3.71</v>
      </c>
      <c r="K55" s="378">
        <f>ROUND(AC55*' Demand-Supply Gap'!K$71,2)</f>
        <v>3.82</v>
      </c>
      <c r="L55" s="378">
        <f>ROUND(AD55*' Demand-Supply Gap'!L$71,2)</f>
        <v>3.96</v>
      </c>
      <c r="M55" s="378">
        <f>ROUND(AE55*' Demand-Supply Gap'!M$71,2)</f>
        <v>4.12</v>
      </c>
      <c r="N55" s="378">
        <f>ROUND(AF55*' Demand-Supply Gap'!N$71,2)</f>
        <v>4.29</v>
      </c>
      <c r="O55" s="378">
        <f>ROUND(AG55*' Demand-Supply Gap'!O$71,2)</f>
        <v>4.4800000000000004</v>
      </c>
      <c r="P55" s="378">
        <f>ROUND(AH55*' Demand-Supply Gap'!P$71,2)</f>
        <v>4.6399999999999997</v>
      </c>
      <c r="Q55" s="378">
        <f>ROUND(AI55*' Demand-Supply Gap'!Q$71,2)</f>
        <v>4.8499999999999996</v>
      </c>
      <c r="R55" s="378">
        <f>ROUND(AJ55*' Demand-Supply Gap'!R$71,2)</f>
        <v>5.07</v>
      </c>
      <c r="S55" s="378">
        <f>ROUND(AK55*' Demand-Supply Gap'!S$71,2)</f>
        <v>5.31</v>
      </c>
      <c r="T55" s="384"/>
      <c r="U55" s="384"/>
      <c r="V55" s="390">
        <v>6.08E-2</v>
      </c>
      <c r="W55" s="390">
        <v>6.0500000000000005E-2</v>
      </c>
      <c r="X55" s="390">
        <v>6.0600000000000008E-2</v>
      </c>
      <c r="Y55" s="390">
        <v>6.08E-2</v>
      </c>
      <c r="Z55" s="390">
        <v>6.0299999999999999E-2</v>
      </c>
      <c r="AA55" s="390">
        <v>6.0500000000000005E-2</v>
      </c>
      <c r="AB55" s="390">
        <v>6.0500000000000005E-2</v>
      </c>
      <c r="AC55" s="390">
        <v>6.0600000000000008E-2</v>
      </c>
      <c r="AD55" s="390">
        <v>6.08E-2</v>
      </c>
      <c r="AE55" s="390">
        <v>6.0900000000000003E-2</v>
      </c>
      <c r="AF55" s="390">
        <v>6.1100000000000008E-2</v>
      </c>
      <c r="AG55" s="390">
        <v>6.1200000000000011E-2</v>
      </c>
      <c r="AH55" s="390">
        <v>6.1100000000000008E-2</v>
      </c>
      <c r="AI55" s="390">
        <v>6.13E-2</v>
      </c>
      <c r="AJ55" s="390">
        <v>6.1400000000000003E-2</v>
      </c>
      <c r="AK55" s="390">
        <v>6.1499999999999999E-2</v>
      </c>
    </row>
    <row r="56" spans="1:39" s="164" customFormat="1" ht="15">
      <c r="A56" s="32" t="s">
        <v>32</v>
      </c>
      <c r="B56" s="32" t="s">
        <v>420</v>
      </c>
      <c r="C56" s="96" t="s">
        <v>12</v>
      </c>
      <c r="D56" s="378">
        <f>ROUND(V56*' Demand-Supply Gap'!D$71,2)</f>
        <v>0.11</v>
      </c>
      <c r="E56" s="378">
        <f>ROUND(W56*' Demand-Supply Gap'!E$71,2)</f>
        <v>0.18</v>
      </c>
      <c r="F56" s="378">
        <f>ROUND(X56*' Demand-Supply Gap'!F$71,2)</f>
        <v>0.84</v>
      </c>
      <c r="G56" s="378">
        <f>ROUND(Y56*' Demand-Supply Gap'!G$71,2)</f>
        <v>0.87</v>
      </c>
      <c r="H56" s="378">
        <f>ROUND(Z56*' Demand-Supply Gap'!H$71,2)</f>
        <v>0.92</v>
      </c>
      <c r="I56" s="378">
        <f>ROUND(AA56*' Demand-Supply Gap'!I$71,2)</f>
        <v>1.35</v>
      </c>
      <c r="J56" s="378">
        <f>ROUND(AB56*' Demand-Supply Gap'!J$71,2)</f>
        <v>1.26</v>
      </c>
      <c r="K56" s="378">
        <f>ROUND(AC56*' Demand-Supply Gap'!K$71,2)</f>
        <v>1.1499999999999999</v>
      </c>
      <c r="L56" s="378">
        <f>ROUND(AD56*' Demand-Supply Gap'!L$71,2)</f>
        <v>1.04</v>
      </c>
      <c r="M56" s="378">
        <f>ROUND(AE56*' Demand-Supply Gap'!M$71,2)</f>
        <v>1.1000000000000001</v>
      </c>
      <c r="N56" s="378">
        <f>ROUND(AF56*' Demand-Supply Gap'!N$71,2)</f>
        <v>0.97</v>
      </c>
      <c r="O56" s="378">
        <f>ROUND(AG56*' Demand-Supply Gap'!O$71,2)</f>
        <v>0.92</v>
      </c>
      <c r="P56" s="378">
        <f>ROUND(AH56*' Demand-Supply Gap'!P$71,2)</f>
        <v>0.9</v>
      </c>
      <c r="Q56" s="378">
        <f>ROUND(AI56*' Demand-Supply Gap'!Q$71,2)</f>
        <v>0.87</v>
      </c>
      <c r="R56" s="378">
        <f>ROUND(AJ56*' Demand-Supply Gap'!R$71,2)</f>
        <v>0.83</v>
      </c>
      <c r="S56" s="378">
        <f>ROUND(AK56*' Demand-Supply Gap'!S$71,2)</f>
        <v>0.81</v>
      </c>
      <c r="T56" s="384"/>
      <c r="U56" s="384"/>
      <c r="V56" s="389">
        <f>V57-SUM(V51:V55)</f>
        <v>1.9999999999999907E-2</v>
      </c>
      <c r="W56" s="389">
        <f t="shared" ref="W56" si="86">W57-SUM(W51:W55)</f>
        <v>1.639999999999997E-2</v>
      </c>
      <c r="X56" s="389">
        <f t="shared" ref="X56" si="87">X57-SUM(X51:X55)</f>
        <v>1.6600000000000059E-2</v>
      </c>
      <c r="Y56" s="389">
        <f t="shared" ref="Y56" si="88">Y57-SUM(Y51:Y55)</f>
        <v>1.6799999999999926E-2</v>
      </c>
      <c r="Z56" s="389">
        <f t="shared" ref="Z56" si="89">Z57-SUM(Z51:Z55)</f>
        <v>1.5799999999999814E-2</v>
      </c>
      <c r="AA56" s="389">
        <f t="shared" ref="AA56" si="90">AA57-SUM(AA51:AA55)</f>
        <v>2.2599999999999842E-2</v>
      </c>
      <c r="AB56" s="389">
        <f t="shared" ref="AB56" si="91">AB57-SUM(AB51:AB55)</f>
        <v>2.0549999999999957E-2</v>
      </c>
      <c r="AC56" s="389">
        <f t="shared" ref="AC56" si="92">AC57-SUM(AC51:AC55)</f>
        <v>1.8199999999999883E-2</v>
      </c>
      <c r="AD56" s="389">
        <f t="shared" ref="AD56" si="93">AD57-SUM(AD51:AD55)</f>
        <v>1.6000000000000014E-2</v>
      </c>
      <c r="AE56" s="389">
        <f t="shared" ref="AE56" si="94">AE57-SUM(AE51:AE55)</f>
        <v>1.6299999999999981E-2</v>
      </c>
      <c r="AF56" s="389">
        <f t="shared" ref="AF56" si="95">AF57-SUM(AF51:AF55)</f>
        <v>1.3799999999999923E-2</v>
      </c>
      <c r="AG56" s="389">
        <f t="shared" ref="AG56" si="96">AG57-SUM(AG51:AG55)</f>
        <v>1.2599999999999834E-2</v>
      </c>
      <c r="AH56" s="389">
        <f t="shared" ref="AH56" si="97">AH57-SUM(AH51:AH55)</f>
        <v>1.18999999999998E-2</v>
      </c>
      <c r="AI56" s="389">
        <f t="shared" ref="AI56" si="98">AI57-SUM(AI51:AI55)</f>
        <v>1.0999999999999899E-2</v>
      </c>
      <c r="AJ56" s="389">
        <f t="shared" ref="AJ56" si="99">AJ57-SUM(AJ51:AJ55)</f>
        <v>1.0099999999999998E-2</v>
      </c>
      <c r="AK56" s="389">
        <f t="shared" ref="AK56" si="100">AK57-SUM(AK51:AK55)</f>
        <v>9.3999999999999639E-3</v>
      </c>
    </row>
    <row r="57" spans="1:39" s="164" customFormat="1" ht="15">
      <c r="A57" s="32" t="s">
        <v>32</v>
      </c>
      <c r="B57" s="32" t="s">
        <v>420</v>
      </c>
      <c r="C57" s="192" t="s">
        <v>60</v>
      </c>
      <c r="D57" s="378">
        <f>SUM(D51:D56)</f>
        <v>5.6500000000000012</v>
      </c>
      <c r="E57" s="378">
        <f t="shared" ref="E57:S57" si="101">SUM(E51:E56)</f>
        <v>10.91</v>
      </c>
      <c r="F57" s="378">
        <f t="shared" si="101"/>
        <v>50.38</v>
      </c>
      <c r="G57" s="378">
        <f t="shared" si="101"/>
        <v>51.599999999999994</v>
      </c>
      <c r="H57" s="378">
        <f t="shared" si="101"/>
        <v>58.490000000000009</v>
      </c>
      <c r="I57" s="378">
        <f t="shared" si="101"/>
        <v>59.789999999999992</v>
      </c>
      <c r="J57" s="378">
        <f t="shared" si="101"/>
        <v>61.269999999999996</v>
      </c>
      <c r="K57" s="378">
        <f t="shared" si="101"/>
        <v>62.97</v>
      </c>
      <c r="L57" s="378">
        <f t="shared" si="101"/>
        <v>65.11</v>
      </c>
      <c r="M57" s="378">
        <f t="shared" si="101"/>
        <v>67.569999999999993</v>
      </c>
      <c r="N57" s="378">
        <f t="shared" si="101"/>
        <v>70.28</v>
      </c>
      <c r="O57" s="378">
        <f t="shared" si="101"/>
        <v>73.160000000000011</v>
      </c>
      <c r="P57" s="378">
        <f t="shared" si="101"/>
        <v>76.000000000000014</v>
      </c>
      <c r="Q57" s="378">
        <f t="shared" si="101"/>
        <v>79.149999999999991</v>
      </c>
      <c r="R57" s="378">
        <f t="shared" si="101"/>
        <v>82.58</v>
      </c>
      <c r="S57" s="378">
        <f t="shared" si="101"/>
        <v>86.35</v>
      </c>
      <c r="T57" s="384"/>
      <c r="U57" s="384"/>
      <c r="V57" s="390">
        <v>1</v>
      </c>
      <c r="W57" s="390">
        <v>1</v>
      </c>
      <c r="X57" s="390">
        <v>1</v>
      </c>
      <c r="Y57" s="390">
        <v>1</v>
      </c>
      <c r="Z57" s="390">
        <v>1</v>
      </c>
      <c r="AA57" s="390">
        <v>1</v>
      </c>
      <c r="AB57" s="390">
        <v>1</v>
      </c>
      <c r="AC57" s="390">
        <v>1</v>
      </c>
      <c r="AD57" s="390">
        <v>1</v>
      </c>
      <c r="AE57" s="390">
        <v>1</v>
      </c>
      <c r="AF57" s="390">
        <v>1</v>
      </c>
      <c r="AG57" s="390">
        <v>1</v>
      </c>
      <c r="AH57" s="390">
        <v>1</v>
      </c>
      <c r="AI57" s="390">
        <v>1</v>
      </c>
      <c r="AJ57" s="390">
        <v>1</v>
      </c>
      <c r="AK57" s="390">
        <v>1</v>
      </c>
    </row>
    <row r="58" spans="1:39" s="164" customFormat="1" ht="15">
      <c r="A58" s="74" t="s">
        <v>32</v>
      </c>
      <c r="B58" s="74" t="s">
        <v>414</v>
      </c>
      <c r="C58" s="96" t="s">
        <v>221</v>
      </c>
      <c r="D58" s="378">
        <f>ROUND(V58*' Demand-Supply Gap'!D$80,2)</f>
        <v>34.6</v>
      </c>
      <c r="E58" s="378">
        <f>ROUND(W58*' Demand-Supply Gap'!E$80,2)</f>
        <v>39.4</v>
      </c>
      <c r="F58" s="378">
        <f>ROUND(X58*' Demand-Supply Gap'!F$80,2)</f>
        <v>44.81</v>
      </c>
      <c r="G58" s="378">
        <f>ROUND(Y58*' Demand-Supply Gap'!G$80,2)</f>
        <v>50.36</v>
      </c>
      <c r="H58" s="378">
        <f>ROUND(Z58*' Demand-Supply Gap'!H$80,2)</f>
        <v>54.68</v>
      </c>
      <c r="I58" s="378">
        <f>ROUND(AA58*' Demand-Supply Gap'!I$80,2)</f>
        <v>50.48</v>
      </c>
      <c r="J58" s="378">
        <f>ROUND(AB58*' Demand-Supply Gap'!J$80,2)</f>
        <v>52.02</v>
      </c>
      <c r="K58" s="378">
        <f>ROUND(AC58*' Demand-Supply Gap'!K$80,2)</f>
        <v>53.8</v>
      </c>
      <c r="L58" s="378">
        <f>ROUND(AD58*' Demand-Supply Gap'!L$80,2)</f>
        <v>55.8</v>
      </c>
      <c r="M58" s="378">
        <f>ROUND(AE58*' Demand-Supply Gap'!M$80,2)</f>
        <v>57.8</v>
      </c>
      <c r="N58" s="378">
        <f>ROUND(AF58*' Demand-Supply Gap'!N$80,2)</f>
        <v>60.41</v>
      </c>
      <c r="O58" s="378">
        <f>ROUND(AG58*' Demand-Supply Gap'!O$80,2)</f>
        <v>63.04</v>
      </c>
      <c r="P58" s="378">
        <f>ROUND(AH58*' Demand-Supply Gap'!P$80,2)</f>
        <v>65.53</v>
      </c>
      <c r="Q58" s="378">
        <f>ROUND(AI58*' Demand-Supply Gap'!Q$80,2)</f>
        <v>68.349999999999994</v>
      </c>
      <c r="R58" s="378">
        <f>ROUND(AJ58*' Demand-Supply Gap'!R$80,2)</f>
        <v>71.33</v>
      </c>
      <c r="S58" s="378">
        <f>ROUND(AK58*' Demand-Supply Gap'!S$80,2)</f>
        <v>74.650000000000006</v>
      </c>
      <c r="T58" s="384">
        <f t="shared" si="84"/>
        <v>7.8471442115246814E-2</v>
      </c>
      <c r="U58" s="384">
        <f t="shared" si="85"/>
        <v>4.0947506847684778E-2</v>
      </c>
      <c r="V58" s="392">
        <v>0.4173</v>
      </c>
      <c r="W58" s="392">
        <v>0.42030000000000006</v>
      </c>
      <c r="X58" s="392">
        <v>0.41910000000000008</v>
      </c>
      <c r="Y58" s="392">
        <v>0.41810000000000008</v>
      </c>
      <c r="Z58" s="392">
        <v>0.41850000000000009</v>
      </c>
      <c r="AA58" s="392">
        <v>0.41520000000000007</v>
      </c>
      <c r="AB58" s="392">
        <v>0.41630000000000006</v>
      </c>
      <c r="AC58" s="392">
        <v>0.41800000000000009</v>
      </c>
      <c r="AD58" s="392">
        <v>0.41930000000000006</v>
      </c>
      <c r="AE58" s="392">
        <v>0.41840000000000005</v>
      </c>
      <c r="AF58" s="392">
        <v>0.4205000000000001</v>
      </c>
      <c r="AG58" s="392">
        <v>0.4215000000000001</v>
      </c>
      <c r="AH58" s="389">
        <v>0.42170000000000007</v>
      </c>
      <c r="AI58" s="389">
        <v>0.42240000000000005</v>
      </c>
      <c r="AJ58" s="389">
        <v>0.42250000000000004</v>
      </c>
      <c r="AK58" s="389">
        <v>0.42290000000000005</v>
      </c>
      <c r="AM58" s="377">
        <v>7.7999999999999996E-3</v>
      </c>
    </row>
    <row r="59" spans="1:39" s="164" customFormat="1" ht="15">
      <c r="A59" s="74" t="s">
        <v>32</v>
      </c>
      <c r="B59" s="74" t="s">
        <v>414</v>
      </c>
      <c r="C59" s="96" t="s">
        <v>247</v>
      </c>
      <c r="D59" s="378">
        <f>ROUND(V59*' Demand-Supply Gap'!D$80,2)</f>
        <v>23.76</v>
      </c>
      <c r="E59" s="378">
        <f>ROUND(W59*' Demand-Supply Gap'!E$80,2)</f>
        <v>26.91</v>
      </c>
      <c r="F59" s="378">
        <f>ROUND(X59*' Demand-Supply Gap'!F$80,2)</f>
        <v>30.76</v>
      </c>
      <c r="G59" s="378">
        <f>ROUND(Y59*' Demand-Supply Gap'!G$80,2)</f>
        <v>34.61</v>
      </c>
      <c r="H59" s="378">
        <f>ROUND(Z59*' Demand-Supply Gap'!H$80,2)</f>
        <v>37.6</v>
      </c>
      <c r="I59" s="378">
        <f>ROUND(AA59*' Demand-Supply Gap'!I$80,2)</f>
        <v>34.89</v>
      </c>
      <c r="J59" s="378">
        <f>ROUND(AB59*' Demand-Supply Gap'!J$80,2)</f>
        <v>35.9</v>
      </c>
      <c r="K59" s="378">
        <f>ROUND(AC59*' Demand-Supply Gap'!K$80,2)</f>
        <v>37.020000000000003</v>
      </c>
      <c r="L59" s="378">
        <f>ROUND(AD59*' Demand-Supply Gap'!L$80,2)</f>
        <v>38.33</v>
      </c>
      <c r="M59" s="378">
        <f>ROUND(AE59*' Demand-Supply Gap'!M$80,2)</f>
        <v>39.81</v>
      </c>
      <c r="N59" s="378">
        <f>ROUND(AF59*' Demand-Supply Gap'!N$80,2)</f>
        <v>41.42</v>
      </c>
      <c r="O59" s="378">
        <f>ROUND(AG59*' Demand-Supply Gap'!O$80,2)</f>
        <v>43.12</v>
      </c>
      <c r="P59" s="378">
        <f>ROUND(AH59*' Demand-Supply Gap'!P$80,2)</f>
        <v>44.83</v>
      </c>
      <c r="Q59" s="378">
        <f>ROUND(AI59*' Demand-Supply Gap'!Q$80,2)</f>
        <v>46.67</v>
      </c>
      <c r="R59" s="378">
        <f>ROUND(AJ59*' Demand-Supply Gap'!R$80,2)</f>
        <v>48.74</v>
      </c>
      <c r="S59" s="378">
        <f>ROUND(AK59*' Demand-Supply Gap'!S$80,2)</f>
        <v>50.96</v>
      </c>
      <c r="T59" s="384">
        <f t="shared" si="84"/>
        <v>7.9868583881206767E-2</v>
      </c>
      <c r="U59" s="384">
        <f t="shared" si="85"/>
        <v>3.9690045007215291E-2</v>
      </c>
      <c r="V59" s="390">
        <v>0.28660000000000002</v>
      </c>
      <c r="W59" s="390">
        <v>0.28710000000000002</v>
      </c>
      <c r="X59" s="390">
        <v>0.28770000000000001</v>
      </c>
      <c r="Y59" s="390">
        <v>0.28740000000000004</v>
      </c>
      <c r="Z59" s="390">
        <v>0.2878</v>
      </c>
      <c r="AA59" s="390">
        <v>0.28700000000000003</v>
      </c>
      <c r="AB59" s="390">
        <v>0.2873</v>
      </c>
      <c r="AC59" s="390">
        <v>0.28760000000000002</v>
      </c>
      <c r="AD59" s="390">
        <v>0.28800000000000003</v>
      </c>
      <c r="AE59" s="390">
        <v>0.28820000000000001</v>
      </c>
      <c r="AF59" s="390">
        <v>0.2883</v>
      </c>
      <c r="AG59" s="390">
        <v>0.2883</v>
      </c>
      <c r="AH59" s="390">
        <v>0.28850000000000003</v>
      </c>
      <c r="AI59" s="390">
        <v>0.28840000000000005</v>
      </c>
      <c r="AJ59" s="390">
        <v>0.28870000000000001</v>
      </c>
      <c r="AK59" s="390">
        <v>0.28870000000000001</v>
      </c>
      <c r="AM59" s="377">
        <v>2.7000000000000001E-3</v>
      </c>
    </row>
    <row r="60" spans="1:39" s="164" customFormat="1" ht="15">
      <c r="A60" s="74" t="s">
        <v>32</v>
      </c>
      <c r="B60" s="74" t="s">
        <v>414</v>
      </c>
      <c r="C60" s="96" t="s">
        <v>419</v>
      </c>
      <c r="D60" s="378">
        <f>ROUND(V60*' Demand-Supply Gap'!D$80,2)</f>
        <v>8.36</v>
      </c>
      <c r="E60" s="378">
        <f>ROUND(W60*' Demand-Supply Gap'!E$80,2)</f>
        <v>9.4700000000000006</v>
      </c>
      <c r="F60" s="378">
        <f>ROUND(X60*' Demand-Supply Gap'!F$80,2)</f>
        <v>10.81</v>
      </c>
      <c r="G60" s="378">
        <f>ROUND(Y60*' Demand-Supply Gap'!G$80,2)</f>
        <v>12.27</v>
      </c>
      <c r="H60" s="378">
        <f>ROUND(Z60*' Demand-Supply Gap'!H$80,2)</f>
        <v>13.39</v>
      </c>
      <c r="I60" s="378">
        <f>ROUND(AA60*' Demand-Supply Gap'!I$80,2)</f>
        <v>12.22</v>
      </c>
      <c r="J60" s="378">
        <f>ROUND(AB60*' Demand-Supply Gap'!J$80,2)</f>
        <v>12.6</v>
      </c>
      <c r="K60" s="378">
        <f>ROUND(AC60*' Demand-Supply Gap'!K$80,2)</f>
        <v>12.99</v>
      </c>
      <c r="L60" s="378">
        <f>ROUND(AD60*' Demand-Supply Gap'!L$80,2)</f>
        <v>13.44</v>
      </c>
      <c r="M60" s="378">
        <f>ROUND(AE60*' Demand-Supply Gap'!M$80,2)</f>
        <v>13.95</v>
      </c>
      <c r="N60" s="378">
        <f>ROUND(AF60*' Demand-Supply Gap'!N$80,2)</f>
        <v>14.54</v>
      </c>
      <c r="O60" s="378">
        <f>ROUND(AG60*' Demand-Supply Gap'!O$80,2)</f>
        <v>15.15</v>
      </c>
      <c r="P60" s="378">
        <f>ROUND(AH60*' Demand-Supply Gap'!P$80,2)</f>
        <v>15.77</v>
      </c>
      <c r="Q60" s="378">
        <f>ROUND(AI60*' Demand-Supply Gap'!Q$80,2)</f>
        <v>16.420000000000002</v>
      </c>
      <c r="R60" s="378">
        <f>ROUND(AJ60*' Demand-Supply Gap'!R$80,2)</f>
        <v>17.170000000000002</v>
      </c>
      <c r="S60" s="378">
        <f>ROUND(AK60*' Demand-Supply Gap'!S$80,2)</f>
        <v>17.97</v>
      </c>
      <c r="T60" s="385"/>
      <c r="U60" s="385"/>
      <c r="V60" s="389">
        <v>0.10079999999999999</v>
      </c>
      <c r="W60" s="389">
        <v>0.10099999999999999</v>
      </c>
      <c r="X60" s="389">
        <v>0.10110000000000001</v>
      </c>
      <c r="Y60" s="389">
        <v>0.1019</v>
      </c>
      <c r="Z60" s="389">
        <v>0.10249999999999999</v>
      </c>
      <c r="AA60" s="389">
        <v>0.10049999999999999</v>
      </c>
      <c r="AB60" s="389">
        <v>0.10079999999999999</v>
      </c>
      <c r="AC60" s="389">
        <v>0.1009</v>
      </c>
      <c r="AD60" s="389">
        <v>0.10099999999999999</v>
      </c>
      <c r="AE60" s="389">
        <v>0.10099999999999999</v>
      </c>
      <c r="AF60" s="389">
        <v>0.1012</v>
      </c>
      <c r="AG60" s="389">
        <v>0.10129999999999999</v>
      </c>
      <c r="AH60" s="389">
        <v>0.10149999999999999</v>
      </c>
      <c r="AI60" s="389">
        <v>0.10149999999999999</v>
      </c>
      <c r="AJ60" s="389">
        <v>0.1017</v>
      </c>
      <c r="AK60" s="389">
        <v>0.10179999999999999</v>
      </c>
      <c r="AM60" s="377">
        <v>4.3E-3</v>
      </c>
    </row>
    <row r="61" spans="1:39" s="28" customFormat="1" ht="15">
      <c r="A61" s="74" t="s">
        <v>32</v>
      </c>
      <c r="B61" s="74" t="s">
        <v>414</v>
      </c>
      <c r="C61" s="96" t="s">
        <v>412</v>
      </c>
      <c r="D61" s="378">
        <f>ROUND(V61*' Demand-Supply Gap'!D$80,2)</f>
        <v>7.41</v>
      </c>
      <c r="E61" s="378">
        <f>ROUND(W61*' Demand-Supply Gap'!E$80,2)</f>
        <v>8.4</v>
      </c>
      <c r="F61" s="378">
        <f>ROUND(X61*' Demand-Supply Gap'!F$80,2)</f>
        <v>9.6</v>
      </c>
      <c r="G61" s="378">
        <f>ROUND(Y61*' Demand-Supply Gap'!G$80,2)</f>
        <v>10.83</v>
      </c>
      <c r="H61" s="378">
        <f>ROUND(Z61*' Demand-Supply Gap'!H$80,2)</f>
        <v>11.76</v>
      </c>
      <c r="I61" s="378">
        <f>ROUND(AA61*' Demand-Supply Gap'!I$80,2)</f>
        <v>10.83</v>
      </c>
      <c r="J61" s="378">
        <f>ROUND(AB61*' Demand-Supply Gap'!J$80,2)</f>
        <v>11.18</v>
      </c>
      <c r="K61" s="378">
        <f>ROUND(AC61*' Demand-Supply Gap'!K$80,2)</f>
        <v>11.53</v>
      </c>
      <c r="L61" s="378">
        <f>ROUND(AD61*' Demand-Supply Gap'!L$80,2)</f>
        <v>11.95</v>
      </c>
      <c r="M61" s="378">
        <f>ROUND(AE61*' Demand-Supply Gap'!M$80,2)</f>
        <v>12.45</v>
      </c>
      <c r="N61" s="378">
        <f>ROUND(AF61*' Demand-Supply Gap'!N$80,2)</f>
        <v>12.93</v>
      </c>
      <c r="O61" s="378">
        <f>ROUND(AG61*' Demand-Supply Gap'!O$80,2)</f>
        <v>13.46</v>
      </c>
      <c r="P61" s="378">
        <f>ROUND(AH61*' Demand-Supply Gap'!P$80,2)</f>
        <v>14.02</v>
      </c>
      <c r="Q61" s="378">
        <f>ROUND(AI61*' Demand-Supply Gap'!Q$80,2)</f>
        <v>14.61</v>
      </c>
      <c r="R61" s="378">
        <f>ROUND(AJ61*' Demand-Supply Gap'!R$80,2)</f>
        <v>15.28</v>
      </c>
      <c r="S61" s="378">
        <f>ROUND(AK61*' Demand-Supply Gap'!S$80,2)</f>
        <v>15.99</v>
      </c>
      <c r="T61" s="379"/>
      <c r="U61" s="379"/>
      <c r="V61" s="390">
        <v>8.9399999999999979E-2</v>
      </c>
      <c r="W61" s="390">
        <v>8.9599999999999985E-2</v>
      </c>
      <c r="X61" s="390">
        <v>8.9799999999999991E-2</v>
      </c>
      <c r="Y61" s="390">
        <v>8.989999999999998E-2</v>
      </c>
      <c r="Z61" s="390">
        <v>0.09</v>
      </c>
      <c r="AA61" s="390">
        <v>8.9099999999999985E-2</v>
      </c>
      <c r="AB61" s="390">
        <v>8.9450000000000002E-2</v>
      </c>
      <c r="AC61" s="390">
        <v>8.9599999999999985E-2</v>
      </c>
      <c r="AD61" s="390">
        <v>8.9799999999999991E-2</v>
      </c>
      <c r="AE61" s="390">
        <v>9.0099999999999986E-2</v>
      </c>
      <c r="AF61" s="390">
        <v>0.09</v>
      </c>
      <c r="AG61" s="390">
        <v>0.09</v>
      </c>
      <c r="AH61" s="390">
        <v>9.0200000000000002E-2</v>
      </c>
      <c r="AI61" s="390">
        <v>9.0299999999999991E-2</v>
      </c>
      <c r="AJ61" s="390">
        <v>9.0499999999999997E-2</v>
      </c>
      <c r="AK61" s="390">
        <v>9.0599999999999986E-2</v>
      </c>
      <c r="AM61" s="95">
        <v>5.1000000000000004E-3</v>
      </c>
    </row>
    <row r="62" spans="1:39" s="28" customFormat="1" ht="15">
      <c r="A62" s="74" t="s">
        <v>32</v>
      </c>
      <c r="B62" s="74" t="s">
        <v>414</v>
      </c>
      <c r="C62" s="96" t="s">
        <v>248</v>
      </c>
      <c r="D62" s="378">
        <f>ROUND(V62*' Demand-Supply Gap'!D$80,2)</f>
        <v>5.57</v>
      </c>
      <c r="E62" s="378">
        <f>ROUND(W62*' Demand-Supply Gap'!E$80,2)</f>
        <v>6.27</v>
      </c>
      <c r="F62" s="378">
        <f>ROUND(X62*' Demand-Supply Gap'!F$80,2)</f>
        <v>7.16</v>
      </c>
      <c r="G62" s="378">
        <f>ROUND(Y62*' Demand-Supply Gap'!G$80,2)</f>
        <v>8.09</v>
      </c>
      <c r="H62" s="378">
        <f>ROUND(Z62*' Demand-Supply Gap'!H$80,2)</f>
        <v>8.7100000000000009</v>
      </c>
      <c r="I62" s="378">
        <f>ROUND(AA62*' Demand-Supply Gap'!I$80,2)</f>
        <v>8.1300000000000008</v>
      </c>
      <c r="J62" s="378">
        <f>ROUND(AB62*' Demand-Supply Gap'!J$80,2)</f>
        <v>8.36</v>
      </c>
      <c r="K62" s="378">
        <f>ROUND(AC62*' Demand-Supply Gap'!K$80,2)</f>
        <v>8.6199999999999992</v>
      </c>
      <c r="L62" s="378">
        <f>ROUND(AD62*' Demand-Supply Gap'!L$80,2)</f>
        <v>8.94</v>
      </c>
      <c r="M62" s="378">
        <f>ROUND(AE62*' Demand-Supply Gap'!M$80,2)</f>
        <v>9.3000000000000007</v>
      </c>
      <c r="N62" s="378">
        <f>ROUND(AF62*' Demand-Supply Gap'!N$80,2)</f>
        <v>9.6999999999999993</v>
      </c>
      <c r="O62" s="378">
        <f>ROUND(AG62*' Demand-Supply Gap'!O$80,2)</f>
        <v>10.11</v>
      </c>
      <c r="P62" s="378">
        <f>ROUND(AH62*' Demand-Supply Gap'!P$80,2)</f>
        <v>10.49</v>
      </c>
      <c r="Q62" s="378">
        <f>ROUND(AI62*' Demand-Supply Gap'!Q$80,2)</f>
        <v>10.95</v>
      </c>
      <c r="R62" s="378">
        <f>ROUND(AJ62*' Demand-Supply Gap'!R$80,2)</f>
        <v>11.45</v>
      </c>
      <c r="S62" s="378">
        <f>ROUND(AK62*' Demand-Supply Gap'!S$80,2)</f>
        <v>11.99</v>
      </c>
      <c r="T62" s="381"/>
      <c r="U62" s="381"/>
      <c r="V62" s="390">
        <v>6.7199999999999996E-2</v>
      </c>
      <c r="W62" s="390">
        <v>6.6900000000000001E-2</v>
      </c>
      <c r="X62" s="390">
        <v>6.7000000000000004E-2</v>
      </c>
      <c r="Y62" s="390">
        <v>6.7199999999999996E-2</v>
      </c>
      <c r="Z62" s="390">
        <v>6.6699999999999995E-2</v>
      </c>
      <c r="AA62" s="390">
        <v>6.6900000000000001E-2</v>
      </c>
      <c r="AB62" s="390">
        <v>6.6900000000000001E-2</v>
      </c>
      <c r="AC62" s="390">
        <v>6.7000000000000004E-2</v>
      </c>
      <c r="AD62" s="390">
        <v>6.7199999999999996E-2</v>
      </c>
      <c r="AE62" s="390">
        <v>6.7299999999999999E-2</v>
      </c>
      <c r="AF62" s="390">
        <v>6.7500000000000004E-2</v>
      </c>
      <c r="AG62" s="390">
        <v>6.7600000000000007E-2</v>
      </c>
      <c r="AH62" s="390">
        <v>6.7500000000000004E-2</v>
      </c>
      <c r="AI62" s="390">
        <v>6.7699999999999996E-2</v>
      </c>
      <c r="AJ62" s="390">
        <v>6.7799999999999999E-2</v>
      </c>
      <c r="AK62" s="390">
        <v>6.7900000000000002E-2</v>
      </c>
      <c r="AM62" s="95">
        <v>7.4000000000000003E-3</v>
      </c>
    </row>
    <row r="63" spans="1:39" s="28" customFormat="1" ht="15">
      <c r="A63" s="74" t="s">
        <v>32</v>
      </c>
      <c r="B63" s="74" t="s">
        <v>414</v>
      </c>
      <c r="C63" s="96" t="s">
        <v>12</v>
      </c>
      <c r="D63" s="378">
        <f>ROUND(V63*' Demand-Supply Gap'!D$80,2)</f>
        <v>3.21</v>
      </c>
      <c r="E63" s="378">
        <f>ROUND(W63*' Demand-Supply Gap'!E$80,2)</f>
        <v>3.29</v>
      </c>
      <c r="F63" s="378">
        <f>ROUND(X63*' Demand-Supply Gap'!F$80,2)</f>
        <v>3.77</v>
      </c>
      <c r="G63" s="378">
        <f>ROUND(Y63*' Demand-Supply Gap'!G$80,2)</f>
        <v>4.28</v>
      </c>
      <c r="H63" s="378">
        <f>ROUND(Z63*' Demand-Supply Gap'!H$80,2)</f>
        <v>4.51</v>
      </c>
      <c r="I63" s="378">
        <f>ROUND(AA63*' Demand-Supply Gap'!I$80,2)</f>
        <v>5.0199999999999996</v>
      </c>
      <c r="J63" s="378">
        <f>ROUND(AB63*' Demand-Supply Gap'!J$80,2)</f>
        <v>4.9000000000000004</v>
      </c>
      <c r="K63" s="378">
        <f>ROUND(AC63*' Demand-Supply Gap'!K$80,2)</f>
        <v>4.75</v>
      </c>
      <c r="L63" s="378">
        <f>ROUND(AD63*' Demand-Supply Gap'!L$80,2)</f>
        <v>4.62</v>
      </c>
      <c r="M63" s="378">
        <f>ROUND(AE63*' Demand-Supply Gap'!M$80,2)</f>
        <v>4.83</v>
      </c>
      <c r="N63" s="378">
        <f>ROUND(AF63*' Demand-Supply Gap'!N$80,2)</f>
        <v>4.67</v>
      </c>
      <c r="O63" s="378">
        <f>ROUND(AG63*' Demand-Supply Gap'!O$80,2)</f>
        <v>4.68</v>
      </c>
      <c r="P63" s="378">
        <f>ROUND(AH63*' Demand-Supply Gap'!P$80,2)</f>
        <v>4.76</v>
      </c>
      <c r="Q63" s="378">
        <f>ROUND(AI63*' Demand-Supply Gap'!Q$80,2)</f>
        <v>4.8099999999999996</v>
      </c>
      <c r="R63" s="378">
        <f>ROUND(AJ63*' Demand-Supply Gap'!R$80,2)</f>
        <v>4.8600000000000003</v>
      </c>
      <c r="S63" s="378">
        <f>ROUND(AK63*' Demand-Supply Gap'!S$80,2)</f>
        <v>4.96</v>
      </c>
      <c r="T63" s="379"/>
      <c r="U63" s="379"/>
      <c r="V63" s="389">
        <f>V64-SUM(V58:V62)</f>
        <v>3.8700000000000068E-2</v>
      </c>
      <c r="W63" s="389">
        <f t="shared" ref="W63" si="102">W64-SUM(W58:W62)</f>
        <v>3.510000000000002E-2</v>
      </c>
      <c r="X63" s="389">
        <f t="shared" ref="X63" si="103">X64-SUM(X58:X62)</f>
        <v>3.5299999999999887E-2</v>
      </c>
      <c r="Y63" s="389">
        <f t="shared" ref="Y63" si="104">Y64-SUM(Y58:Y62)</f>
        <v>3.5499999999999865E-2</v>
      </c>
      <c r="Z63" s="389">
        <f t="shared" ref="Z63" si="105">Z64-SUM(Z58:Z62)</f>
        <v>3.4499999999999864E-2</v>
      </c>
      <c r="AA63" s="389">
        <f t="shared" ref="AA63" si="106">AA64-SUM(AA58:AA62)</f>
        <v>4.1299999999999892E-2</v>
      </c>
      <c r="AB63" s="389">
        <f t="shared" ref="AB63" si="107">AB64-SUM(AB58:AB62)</f>
        <v>3.9250000000000007E-2</v>
      </c>
      <c r="AC63" s="389">
        <f t="shared" ref="AC63" si="108">AC64-SUM(AC58:AC62)</f>
        <v>3.6899999999999933E-2</v>
      </c>
      <c r="AD63" s="389">
        <f t="shared" ref="AD63" si="109">AD64-SUM(AD58:AD62)</f>
        <v>3.4699999999999953E-2</v>
      </c>
      <c r="AE63" s="389">
        <f t="shared" ref="AE63" si="110">AE64-SUM(AE58:AE62)</f>
        <v>3.499999999999992E-2</v>
      </c>
      <c r="AF63" s="389">
        <f t="shared" ref="AF63" si="111">AF64-SUM(AF58:AF62)</f>
        <v>3.2499999999999973E-2</v>
      </c>
      <c r="AG63" s="389">
        <f t="shared" ref="AG63" si="112">AG64-SUM(AG58:AG62)</f>
        <v>3.1299999999999994E-2</v>
      </c>
      <c r="AH63" s="389">
        <f t="shared" ref="AH63" si="113">AH64-SUM(AH58:AH62)</f>
        <v>3.059999999999985E-2</v>
      </c>
      <c r="AI63" s="389">
        <f t="shared" ref="AI63" si="114">AI64-SUM(AI58:AI62)</f>
        <v>2.9699999999999949E-2</v>
      </c>
      <c r="AJ63" s="389">
        <f t="shared" ref="AJ63" si="115">AJ64-SUM(AJ58:AJ62)</f>
        <v>2.8799999999999937E-2</v>
      </c>
      <c r="AK63" s="389">
        <f t="shared" ref="AK63" si="116">AK64-SUM(AK58:AK62)</f>
        <v>2.8100000000000014E-2</v>
      </c>
    </row>
    <row r="64" spans="1:39" s="28" customFormat="1" ht="15">
      <c r="A64" s="74" t="s">
        <v>32</v>
      </c>
      <c r="B64" s="74" t="s">
        <v>414</v>
      </c>
      <c r="C64" s="192" t="s">
        <v>60</v>
      </c>
      <c r="D64" s="378">
        <f>SUM(D58:D63)</f>
        <v>82.909999999999982</v>
      </c>
      <c r="E64" s="378">
        <f t="shared" ref="E64:S64" si="117">SUM(E58:E63)</f>
        <v>93.740000000000009</v>
      </c>
      <c r="F64" s="378">
        <f t="shared" si="117"/>
        <v>106.91</v>
      </c>
      <c r="G64" s="378">
        <f t="shared" si="117"/>
        <v>120.44</v>
      </c>
      <c r="H64" s="378">
        <f t="shared" si="117"/>
        <v>130.65</v>
      </c>
      <c r="I64" s="378">
        <f t="shared" si="117"/>
        <v>121.57</v>
      </c>
      <c r="J64" s="378">
        <f t="shared" si="117"/>
        <v>124.96</v>
      </c>
      <c r="K64" s="378">
        <f t="shared" si="117"/>
        <v>128.70999999999998</v>
      </c>
      <c r="L64" s="378">
        <f t="shared" si="117"/>
        <v>133.08000000000001</v>
      </c>
      <c r="M64" s="378">
        <f t="shared" si="117"/>
        <v>138.14000000000001</v>
      </c>
      <c r="N64" s="378">
        <f t="shared" si="117"/>
        <v>143.66999999999999</v>
      </c>
      <c r="O64" s="378">
        <f t="shared" si="117"/>
        <v>149.56</v>
      </c>
      <c r="P64" s="378">
        <f t="shared" si="117"/>
        <v>155.4</v>
      </c>
      <c r="Q64" s="378">
        <f t="shared" si="117"/>
        <v>161.81</v>
      </c>
      <c r="R64" s="378">
        <f t="shared" si="117"/>
        <v>168.83</v>
      </c>
      <c r="S64" s="378">
        <f t="shared" si="117"/>
        <v>176.52000000000004</v>
      </c>
      <c r="T64" s="381"/>
      <c r="U64" s="381"/>
      <c r="V64" s="390">
        <v>1</v>
      </c>
      <c r="W64" s="390">
        <v>1</v>
      </c>
      <c r="X64" s="390">
        <v>1</v>
      </c>
      <c r="Y64" s="390">
        <v>1</v>
      </c>
      <c r="Z64" s="390">
        <v>1</v>
      </c>
      <c r="AA64" s="390">
        <v>1</v>
      </c>
      <c r="AB64" s="390">
        <v>1</v>
      </c>
      <c r="AC64" s="390">
        <v>1</v>
      </c>
      <c r="AD64" s="390">
        <v>1</v>
      </c>
      <c r="AE64" s="390">
        <v>1</v>
      </c>
      <c r="AF64" s="390">
        <v>1</v>
      </c>
      <c r="AG64" s="390">
        <v>1</v>
      </c>
      <c r="AH64" s="390">
        <v>1</v>
      </c>
      <c r="AI64" s="390">
        <v>1</v>
      </c>
      <c r="AJ64" s="390">
        <v>1</v>
      </c>
      <c r="AK64" s="390">
        <v>1</v>
      </c>
    </row>
    <row r="65" spans="1:39" s="28" customFormat="1" ht="15">
      <c r="A65" s="82" t="s">
        <v>32</v>
      </c>
      <c r="B65" s="60" t="s">
        <v>415</v>
      </c>
      <c r="C65" s="279" t="s">
        <v>221</v>
      </c>
      <c r="D65" s="387">
        <f>D58+D44+D37+D30+D23+D16+D9+D2+D51</f>
        <v>872.03000000000009</v>
      </c>
      <c r="E65" s="387">
        <f t="shared" ref="E65:S65" si="118">E58+E44+E37+E30+E23+E16+E9+E2+E51</f>
        <v>898.06999999999994</v>
      </c>
      <c r="F65" s="387">
        <f t="shared" si="118"/>
        <v>918.09</v>
      </c>
      <c r="G65" s="387">
        <f t="shared" si="118"/>
        <v>998.06999999999994</v>
      </c>
      <c r="H65" s="387">
        <f t="shared" si="118"/>
        <v>1004.2800000000001</v>
      </c>
      <c r="I65" s="387">
        <f t="shared" si="118"/>
        <v>971.2299999999999</v>
      </c>
      <c r="J65" s="387">
        <f t="shared" si="118"/>
        <v>1044.27</v>
      </c>
      <c r="K65" s="387">
        <f t="shared" si="118"/>
        <v>1132.4100000000001</v>
      </c>
      <c r="L65" s="387">
        <f t="shared" si="118"/>
        <v>1214.6300000000001</v>
      </c>
      <c r="M65" s="387">
        <f t="shared" si="118"/>
        <v>1296.6300000000001</v>
      </c>
      <c r="N65" s="387">
        <f t="shared" si="118"/>
        <v>1387.1</v>
      </c>
      <c r="O65" s="387">
        <f t="shared" si="118"/>
        <v>1478.7199999999998</v>
      </c>
      <c r="P65" s="387">
        <f t="shared" si="118"/>
        <v>1570.8200000000002</v>
      </c>
      <c r="Q65" s="387">
        <f t="shared" si="118"/>
        <v>1669.1899999999998</v>
      </c>
      <c r="R65" s="387">
        <f t="shared" si="118"/>
        <v>1769.0000000000002</v>
      </c>
      <c r="S65" s="387">
        <f t="shared" si="118"/>
        <v>1873.1399999999999</v>
      </c>
      <c r="T65" s="388"/>
      <c r="U65" s="388"/>
      <c r="V65" s="391">
        <f>D65/D$71</f>
        <v>0.44805421680556556</v>
      </c>
      <c r="W65" s="391">
        <f t="shared" ref="W65:AK65" si="119">E65/E$71</f>
        <v>0.45110784052722258</v>
      </c>
      <c r="X65" s="391">
        <f t="shared" si="119"/>
        <v>0.44926231313156023</v>
      </c>
      <c r="Y65" s="391">
        <f t="shared" si="119"/>
        <v>0.448570786516854</v>
      </c>
      <c r="Z65" s="391">
        <f t="shared" si="119"/>
        <v>0.44868782000303808</v>
      </c>
      <c r="AA65" s="391">
        <f t="shared" si="119"/>
        <v>0.44690416152840912</v>
      </c>
      <c r="AB65" s="391">
        <f t="shared" si="119"/>
        <v>0.4482999914140981</v>
      </c>
      <c r="AC65" s="391">
        <f t="shared" si="119"/>
        <v>0.44972061492515975</v>
      </c>
      <c r="AD65" s="391">
        <f t="shared" si="119"/>
        <v>0.45114957471307054</v>
      </c>
      <c r="AE65" s="391">
        <f t="shared" si="119"/>
        <v>0.45033758908600879</v>
      </c>
      <c r="AF65" s="391">
        <f t="shared" si="119"/>
        <v>0.45235160219408954</v>
      </c>
      <c r="AG65" s="391">
        <f t="shared" si="119"/>
        <v>0.4533878687348421</v>
      </c>
      <c r="AH65" s="391">
        <f t="shared" si="119"/>
        <v>0.45370966763619347</v>
      </c>
      <c r="AI65" s="391">
        <f t="shared" si="119"/>
        <v>0.45440414225668047</v>
      </c>
      <c r="AJ65" s="391">
        <f t="shared" si="119"/>
        <v>0.4544753879354641</v>
      </c>
      <c r="AK65" s="391">
        <f t="shared" si="119"/>
        <v>0.45485428995340094</v>
      </c>
    </row>
    <row r="66" spans="1:39" s="28" customFormat="1" ht="15">
      <c r="A66" s="82" t="s">
        <v>32</v>
      </c>
      <c r="B66" s="60" t="s">
        <v>415</v>
      </c>
      <c r="C66" s="279" t="s">
        <v>247</v>
      </c>
      <c r="D66" s="387">
        <f t="shared" ref="D66:S66" si="120">D59+D45+D38+D31+D24+D17+D10+D3+D52</f>
        <v>563.4799999999999</v>
      </c>
      <c r="E66" s="387">
        <f t="shared" si="120"/>
        <v>577.26</v>
      </c>
      <c r="F66" s="387">
        <f t="shared" si="120"/>
        <v>593.39</v>
      </c>
      <c r="G66" s="387">
        <f t="shared" si="120"/>
        <v>645.77</v>
      </c>
      <c r="H66" s="387">
        <f t="shared" si="120"/>
        <v>650.51</v>
      </c>
      <c r="I66" s="387">
        <f t="shared" si="120"/>
        <v>629.54</v>
      </c>
      <c r="J66" s="387">
        <f t="shared" si="120"/>
        <v>676.33</v>
      </c>
      <c r="K66" s="387">
        <f t="shared" si="120"/>
        <v>731.76</v>
      </c>
      <c r="L66" s="387">
        <f t="shared" si="120"/>
        <v>783.39</v>
      </c>
      <c r="M66" s="387">
        <f t="shared" si="120"/>
        <v>838.3900000000001</v>
      </c>
      <c r="N66" s="387">
        <f t="shared" si="120"/>
        <v>893.56</v>
      </c>
      <c r="O66" s="387">
        <f t="shared" si="120"/>
        <v>950.68000000000006</v>
      </c>
      <c r="P66" s="387">
        <f t="shared" si="120"/>
        <v>1009.9699999999999</v>
      </c>
      <c r="Q66" s="387">
        <f t="shared" si="120"/>
        <v>1071.48</v>
      </c>
      <c r="R66" s="387">
        <f t="shared" si="120"/>
        <v>1136.72</v>
      </c>
      <c r="S66" s="387">
        <f t="shared" si="120"/>
        <v>1202.8400000000001</v>
      </c>
      <c r="T66" s="388"/>
      <c r="U66" s="388"/>
      <c r="V66" s="391">
        <f t="shared" ref="V66:V71" si="121">D66/D$71</f>
        <v>0.28951938589910897</v>
      </c>
      <c r="W66" s="391">
        <f t="shared" ref="W66:W71" si="122">E66/E$71</f>
        <v>0.28996237712287964</v>
      </c>
      <c r="X66" s="391">
        <f t="shared" ref="X66:X71" si="123">F66/F$71</f>
        <v>0.29037214650975018</v>
      </c>
      <c r="Y66" s="391">
        <f t="shared" ref="Y66:Y71" si="124">G66/G$71</f>
        <v>0.29023370786516861</v>
      </c>
      <c r="Z66" s="391">
        <f t="shared" ref="Z66:Z71" si="125">H66/H$71</f>
        <v>0.29063200879254419</v>
      </c>
      <c r="AA66" s="391">
        <f t="shared" ref="AA66:AA71" si="126">I66/I$71</f>
        <v>0.28967808433491005</v>
      </c>
      <c r="AB66" s="391">
        <f t="shared" ref="AB66:AB71" si="127">J66/J$71</f>
        <v>0.29034515325834986</v>
      </c>
      <c r="AC66" s="391">
        <f t="shared" ref="AC66:AC71" si="128">K66/K$71</f>
        <v>0.29060813413660674</v>
      </c>
      <c r="AD66" s="391">
        <f t="shared" ref="AD66:AD71" si="129">L66/L$71</f>
        <v>0.29097425992645687</v>
      </c>
      <c r="AE66" s="391">
        <f t="shared" ref="AE66:AE71" si="130">M66/M$71</f>
        <v>0.29118447923757662</v>
      </c>
      <c r="AF66" s="391">
        <f t="shared" ref="AF66:AF71" si="131">N66/N$71</f>
        <v>0.29140169970193258</v>
      </c>
      <c r="AG66" s="391">
        <f t="shared" ref="AG66:AG71" si="132">O66/O$71</f>
        <v>0.29148640651971958</v>
      </c>
      <c r="AH66" s="391">
        <f t="shared" ref="AH66:AH71" si="133">P66/P$71</f>
        <v>0.29171588916777619</v>
      </c>
      <c r="AI66" s="391">
        <f t="shared" ref="AI66:AI71" si="134">Q66/Q$71</f>
        <v>0.29168935252738637</v>
      </c>
      <c r="AJ66" s="391">
        <f t="shared" ref="AJ66:AJ71" si="135">R66/R$71</f>
        <v>0.29203576199773923</v>
      </c>
      <c r="AK66" s="391">
        <f t="shared" ref="AK66:AK71" si="136">S66/S$71</f>
        <v>0.29208544696474847</v>
      </c>
    </row>
    <row r="67" spans="1:39" s="28" customFormat="1" ht="15">
      <c r="A67" s="82" t="s">
        <v>32</v>
      </c>
      <c r="B67" s="60" t="s">
        <v>415</v>
      </c>
      <c r="C67" s="279" t="s">
        <v>419</v>
      </c>
      <c r="D67" s="387">
        <f t="shared" ref="D67:S67" si="137">D60+D46+D39+D32+D25+D18+D11+D4+D53</f>
        <v>174.16</v>
      </c>
      <c r="E67" s="387">
        <f t="shared" si="137"/>
        <v>178.56</v>
      </c>
      <c r="F67" s="387">
        <f t="shared" si="137"/>
        <v>184.47</v>
      </c>
      <c r="G67" s="387">
        <f t="shared" si="137"/>
        <v>202.34</v>
      </c>
      <c r="H67" s="387">
        <f t="shared" si="137"/>
        <v>205.17999999999998</v>
      </c>
      <c r="I67" s="387">
        <f t="shared" si="137"/>
        <v>194.51</v>
      </c>
      <c r="J67" s="387">
        <f t="shared" si="137"/>
        <v>208.92000000000002</v>
      </c>
      <c r="K67" s="387">
        <f t="shared" si="137"/>
        <v>225.85999999999999</v>
      </c>
      <c r="L67" s="387">
        <f t="shared" si="137"/>
        <v>241.63000000000002</v>
      </c>
      <c r="M67" s="387">
        <f t="shared" si="137"/>
        <v>258.3</v>
      </c>
      <c r="N67" s="387">
        <f t="shared" si="137"/>
        <v>275.54000000000002</v>
      </c>
      <c r="O67" s="387">
        <f t="shared" si="137"/>
        <v>293.27</v>
      </c>
      <c r="P67" s="387">
        <f t="shared" si="137"/>
        <v>311.86</v>
      </c>
      <c r="Q67" s="387">
        <f t="shared" si="137"/>
        <v>330.75999999999993</v>
      </c>
      <c r="R67" s="387">
        <f t="shared" si="137"/>
        <v>351.15</v>
      </c>
      <c r="S67" s="387">
        <f t="shared" si="137"/>
        <v>371.88000000000005</v>
      </c>
      <c r="T67" s="388"/>
      <c r="U67" s="388"/>
      <c r="V67" s="391">
        <f t="shared" si="121"/>
        <v>8.948444709339963E-2</v>
      </c>
      <c r="W67" s="391">
        <f t="shared" si="122"/>
        <v>8.9692135361988334E-2</v>
      </c>
      <c r="X67" s="391">
        <f t="shared" si="123"/>
        <v>9.0269384159917782E-2</v>
      </c>
      <c r="Y67" s="391">
        <f t="shared" si="124"/>
        <v>9.093932584269665E-2</v>
      </c>
      <c r="Z67" s="391">
        <f t="shared" si="125"/>
        <v>9.166942178299213E-2</v>
      </c>
      <c r="AA67" s="391">
        <f t="shared" si="126"/>
        <v>8.9502309915149722E-2</v>
      </c>
      <c r="AB67" s="391">
        <f t="shared" si="127"/>
        <v>8.9688331759251325E-2</v>
      </c>
      <c r="AC67" s="391">
        <f t="shared" si="128"/>
        <v>8.9697104482472395E-2</v>
      </c>
      <c r="AD67" s="391">
        <f t="shared" si="129"/>
        <v>8.9748542138691809E-2</v>
      </c>
      <c r="AE67" s="391">
        <f t="shared" si="130"/>
        <v>8.9711173781970244E-2</v>
      </c>
      <c r="AF67" s="391">
        <f t="shared" si="131"/>
        <v>8.9857227646571586E-2</v>
      </c>
      <c r="AG67" s="391">
        <f t="shared" si="132"/>
        <v>8.9919024740226103E-2</v>
      </c>
      <c r="AH67" s="391">
        <f t="shared" si="133"/>
        <v>9.007645494010981E-2</v>
      </c>
      <c r="AI67" s="391">
        <f t="shared" si="134"/>
        <v>9.0042903499793089E-2</v>
      </c>
      <c r="AJ67" s="391">
        <f t="shared" si="135"/>
        <v>9.0214263693351143E-2</v>
      </c>
      <c r="AK67" s="391">
        <f t="shared" si="136"/>
        <v>9.0303561585290362E-2</v>
      </c>
    </row>
    <row r="68" spans="1:39" s="28" customFormat="1" ht="15">
      <c r="A68" s="82" t="s">
        <v>32</v>
      </c>
      <c r="B68" s="60" t="s">
        <v>415</v>
      </c>
      <c r="C68" s="279" t="s">
        <v>412</v>
      </c>
      <c r="D68" s="387">
        <f t="shared" ref="D68:S68" si="138">D61+D47+D40+D33+D26+D19+D12+D5+D54</f>
        <v>168.1</v>
      </c>
      <c r="E68" s="387">
        <f t="shared" si="138"/>
        <v>172.33</v>
      </c>
      <c r="F68" s="387">
        <f t="shared" si="138"/>
        <v>177.82999999999998</v>
      </c>
      <c r="G68" s="387">
        <f t="shared" si="138"/>
        <v>193.57</v>
      </c>
      <c r="H68" s="387">
        <f t="shared" si="138"/>
        <v>195.1</v>
      </c>
      <c r="I68" s="387">
        <f t="shared" si="138"/>
        <v>186.67999999999998</v>
      </c>
      <c r="J68" s="387">
        <f t="shared" si="138"/>
        <v>200.74</v>
      </c>
      <c r="K68" s="387">
        <f t="shared" si="138"/>
        <v>217.20999999999998</v>
      </c>
      <c r="L68" s="387">
        <f t="shared" si="138"/>
        <v>232.72</v>
      </c>
      <c r="M68" s="387">
        <f t="shared" si="138"/>
        <v>249.65</v>
      </c>
      <c r="N68" s="387">
        <f t="shared" si="138"/>
        <v>265.56</v>
      </c>
      <c r="O68" s="387">
        <f t="shared" si="138"/>
        <v>282.40999999999997</v>
      </c>
      <c r="P68" s="387">
        <f t="shared" si="138"/>
        <v>300.41999999999996</v>
      </c>
      <c r="Q68" s="387">
        <f t="shared" si="138"/>
        <v>319.07000000000005</v>
      </c>
      <c r="R68" s="387">
        <f t="shared" si="138"/>
        <v>338.85</v>
      </c>
      <c r="S68" s="387">
        <f t="shared" si="138"/>
        <v>358.90999999999997</v>
      </c>
      <c r="T68" s="388"/>
      <c r="U68" s="388"/>
      <c r="V68" s="391">
        <f t="shared" si="121"/>
        <v>8.6370782937531462E-2</v>
      </c>
      <c r="W68" s="391">
        <f t="shared" si="122"/>
        <v>8.6562755863191371E-2</v>
      </c>
      <c r="X68" s="391">
        <f t="shared" si="123"/>
        <v>8.70201365271219E-2</v>
      </c>
      <c r="Y68" s="391">
        <f t="shared" si="124"/>
        <v>8.6997752808988776E-2</v>
      </c>
      <c r="Z68" s="391">
        <f t="shared" si="125"/>
        <v>8.7165923529884809E-2</v>
      </c>
      <c r="AA68" s="391">
        <f t="shared" si="126"/>
        <v>8.5899394452522482E-2</v>
      </c>
      <c r="AB68" s="391">
        <f t="shared" si="127"/>
        <v>8.6176697862110435E-2</v>
      </c>
      <c r="AC68" s="391">
        <f t="shared" si="128"/>
        <v>8.6261879326298724E-2</v>
      </c>
      <c r="AD68" s="391">
        <f t="shared" si="129"/>
        <v>8.6439104111726006E-2</v>
      </c>
      <c r="AE68" s="391">
        <f t="shared" si="130"/>
        <v>8.6706908767591448E-2</v>
      </c>
      <c r="AF68" s="391">
        <f t="shared" si="131"/>
        <v>8.6602618036668175E-2</v>
      </c>
      <c r="AG68" s="391">
        <f t="shared" si="132"/>
        <v>8.6589258283790549E-2</v>
      </c>
      <c r="AH68" s="391">
        <f t="shared" si="133"/>
        <v>8.6772168899851801E-2</v>
      </c>
      <c r="AI68" s="391">
        <f t="shared" si="134"/>
        <v>8.6860530958032978E-2</v>
      </c>
      <c r="AJ68" s="391">
        <f t="shared" si="135"/>
        <v>8.7054259582776711E-2</v>
      </c>
      <c r="AK68" s="391">
        <f t="shared" si="136"/>
        <v>8.7154058536561677E-2</v>
      </c>
    </row>
    <row r="69" spans="1:39" s="28" customFormat="1" ht="15">
      <c r="A69" s="82" t="s">
        <v>32</v>
      </c>
      <c r="B69" s="60" t="s">
        <v>415</v>
      </c>
      <c r="C69" s="279" t="s">
        <v>248</v>
      </c>
      <c r="D69" s="387">
        <f t="shared" ref="D69:S69" si="139">D62+D48+D41+D34+D27+D20+D13+D6+D55</f>
        <v>121.73</v>
      </c>
      <c r="E69" s="387">
        <f t="shared" si="139"/>
        <v>124.05999999999999</v>
      </c>
      <c r="F69" s="387">
        <f t="shared" si="139"/>
        <v>127.44999999999999</v>
      </c>
      <c r="G69" s="387">
        <f t="shared" si="139"/>
        <v>139.27999999999997</v>
      </c>
      <c r="H69" s="387">
        <f t="shared" si="139"/>
        <v>139.16</v>
      </c>
      <c r="I69" s="387">
        <f t="shared" si="139"/>
        <v>135.56</v>
      </c>
      <c r="J69" s="387">
        <f t="shared" si="139"/>
        <v>145.31</v>
      </c>
      <c r="K69" s="387">
        <f t="shared" si="139"/>
        <v>157.30999999999997</v>
      </c>
      <c r="L69" s="387">
        <f t="shared" si="139"/>
        <v>168.73</v>
      </c>
      <c r="M69" s="387">
        <f t="shared" si="139"/>
        <v>180.75</v>
      </c>
      <c r="N69" s="387">
        <f t="shared" si="139"/>
        <v>193.08999999999997</v>
      </c>
      <c r="O69" s="387">
        <f t="shared" si="139"/>
        <v>205.70999999999998</v>
      </c>
      <c r="P69" s="387">
        <f t="shared" si="139"/>
        <v>218.05999999999997</v>
      </c>
      <c r="Q69" s="387">
        <f t="shared" si="139"/>
        <v>232.1</v>
      </c>
      <c r="R69" s="387">
        <f t="shared" si="139"/>
        <v>246.33999999999997</v>
      </c>
      <c r="S69" s="387">
        <f t="shared" si="139"/>
        <v>261.06</v>
      </c>
      <c r="T69" s="388"/>
      <c r="U69" s="388"/>
      <c r="V69" s="391">
        <f t="shared" si="121"/>
        <v>6.2545600279510435E-2</v>
      </c>
      <c r="W69" s="391">
        <f t="shared" si="122"/>
        <v>6.231634359883665E-2</v>
      </c>
      <c r="X69" s="391">
        <f t="shared" si="123"/>
        <v>6.2366959457806258E-2</v>
      </c>
      <c r="Y69" s="391">
        <f t="shared" si="124"/>
        <v>6.2597752808988771E-2</v>
      </c>
      <c r="Z69" s="391">
        <f t="shared" si="125"/>
        <v>6.2173295327620552E-2</v>
      </c>
      <c r="AA69" s="391">
        <f t="shared" si="126"/>
        <v>6.2376911891921731E-2</v>
      </c>
      <c r="AB69" s="391">
        <f t="shared" si="127"/>
        <v>6.2380870610457641E-2</v>
      </c>
      <c r="AC69" s="391">
        <f t="shared" si="128"/>
        <v>6.2473441539616273E-2</v>
      </c>
      <c r="AD69" s="391">
        <f t="shared" si="129"/>
        <v>6.26713219180626E-2</v>
      </c>
      <c r="AE69" s="391">
        <f t="shared" si="130"/>
        <v>6.2776982814909482E-2</v>
      </c>
      <c r="AF69" s="391">
        <f t="shared" si="131"/>
        <v>6.2969195348321488E-2</v>
      </c>
      <c r="AG69" s="391">
        <f t="shared" si="132"/>
        <v>6.3072399424802778E-2</v>
      </c>
      <c r="AH69" s="391">
        <f t="shared" si="133"/>
        <v>6.2983620099532941E-2</v>
      </c>
      <c r="AI69" s="391">
        <f t="shared" si="134"/>
        <v>6.3184659276520672E-2</v>
      </c>
      <c r="AJ69" s="391">
        <f t="shared" si="135"/>
        <v>6.3287431918610623E-2</v>
      </c>
      <c r="AK69" s="391">
        <f t="shared" si="136"/>
        <v>6.3393158512035863E-2</v>
      </c>
    </row>
    <row r="70" spans="1:39" s="28" customFormat="1" ht="15">
      <c r="A70" s="82" t="s">
        <v>32</v>
      </c>
      <c r="B70" s="60" t="s">
        <v>415</v>
      </c>
      <c r="C70" s="279" t="s">
        <v>12</v>
      </c>
      <c r="D70" s="387">
        <f t="shared" ref="D70:S70" si="140">D63+D49+D42+D35+D28+D21+D14+D7+D56</f>
        <v>46.759999999999991</v>
      </c>
      <c r="E70" s="387">
        <f t="shared" si="140"/>
        <v>40.53</v>
      </c>
      <c r="F70" s="387">
        <f t="shared" si="140"/>
        <v>42.320000000000007</v>
      </c>
      <c r="G70" s="387">
        <f t="shared" si="140"/>
        <v>45.969999999999992</v>
      </c>
      <c r="H70" s="387">
        <f t="shared" si="140"/>
        <v>44.03</v>
      </c>
      <c r="I70" s="387">
        <f t="shared" si="140"/>
        <v>55.72</v>
      </c>
      <c r="J70" s="387">
        <f t="shared" si="140"/>
        <v>53.829999999999991</v>
      </c>
      <c r="K70" s="387">
        <f t="shared" si="140"/>
        <v>53.48</v>
      </c>
      <c r="L70" s="387">
        <f t="shared" si="140"/>
        <v>51.199999999999996</v>
      </c>
      <c r="M70" s="387">
        <f t="shared" si="140"/>
        <v>55.52</v>
      </c>
      <c r="N70" s="387">
        <f t="shared" si="140"/>
        <v>51.57</v>
      </c>
      <c r="O70" s="387">
        <f t="shared" si="140"/>
        <v>50.7</v>
      </c>
      <c r="P70" s="387">
        <f t="shared" si="140"/>
        <v>51.04</v>
      </c>
      <c r="Q70" s="387">
        <f t="shared" si="140"/>
        <v>50.760000000000005</v>
      </c>
      <c r="R70" s="387">
        <f t="shared" si="140"/>
        <v>50.34</v>
      </c>
      <c r="S70" s="387">
        <f t="shared" si="140"/>
        <v>50.28</v>
      </c>
      <c r="T70" s="388"/>
      <c r="U70" s="388"/>
      <c r="V70" s="391">
        <f t="shared" si="121"/>
        <v>2.4025566984883822E-2</v>
      </c>
      <c r="W70" s="391">
        <f t="shared" si="122"/>
        <v>2.0358547525881426E-2</v>
      </c>
      <c r="X70" s="391">
        <f t="shared" si="123"/>
        <v>2.0709060213843559E-2</v>
      </c>
      <c r="Y70" s="391">
        <f t="shared" si="124"/>
        <v>2.0660674157303372E-2</v>
      </c>
      <c r="Z70" s="391">
        <f t="shared" si="125"/>
        <v>1.9671530563920188E-2</v>
      </c>
      <c r="AA70" s="391">
        <f t="shared" si="126"/>
        <v>2.5639137877086743E-2</v>
      </c>
      <c r="AB70" s="391">
        <f t="shared" si="127"/>
        <v>2.3108955095732808E-2</v>
      </c>
      <c r="AC70" s="391">
        <f t="shared" si="128"/>
        <v>2.1238825589846029E-2</v>
      </c>
      <c r="AD70" s="391">
        <f t="shared" si="129"/>
        <v>1.9017197191991971E-2</v>
      </c>
      <c r="AE70" s="391">
        <f t="shared" si="130"/>
        <v>1.9282866311943429E-2</v>
      </c>
      <c r="AF70" s="391">
        <f t="shared" si="131"/>
        <v>1.6817657072416697E-2</v>
      </c>
      <c r="AG70" s="391">
        <f t="shared" si="132"/>
        <v>1.5545042296619033E-2</v>
      </c>
      <c r="AH70" s="391">
        <f t="shared" si="133"/>
        <v>1.4742199256535639E-2</v>
      </c>
      <c r="AI70" s="391">
        <f t="shared" si="134"/>
        <v>1.3818411481586341E-2</v>
      </c>
      <c r="AJ70" s="391">
        <f t="shared" si="135"/>
        <v>1.2932894872058372E-2</v>
      </c>
      <c r="AK70" s="391">
        <f t="shared" si="136"/>
        <v>1.2209484447962781E-2</v>
      </c>
    </row>
    <row r="71" spans="1:39" s="28" customFormat="1" ht="15">
      <c r="A71" s="82" t="s">
        <v>32</v>
      </c>
      <c r="B71" s="60" t="s">
        <v>415</v>
      </c>
      <c r="C71" s="264" t="s">
        <v>60</v>
      </c>
      <c r="D71" s="387">
        <f t="shared" ref="D71:S71" si="141">D64+D50+D43+D36+D29+D22+D15+D8+D57</f>
        <v>1946.2600000000002</v>
      </c>
      <c r="E71" s="387">
        <f t="shared" si="141"/>
        <v>1990.81</v>
      </c>
      <c r="F71" s="387">
        <f t="shared" si="141"/>
        <v>2043.5500000000002</v>
      </c>
      <c r="G71" s="387">
        <f t="shared" si="141"/>
        <v>2224.9999999999995</v>
      </c>
      <c r="H71" s="387">
        <f t="shared" si="141"/>
        <v>2238.2600000000002</v>
      </c>
      <c r="I71" s="387">
        <f t="shared" si="141"/>
        <v>2173.2400000000002</v>
      </c>
      <c r="J71" s="387">
        <f t="shared" si="141"/>
        <v>2329.3999999999996</v>
      </c>
      <c r="K71" s="387">
        <f t="shared" si="141"/>
        <v>2518.0300000000002</v>
      </c>
      <c r="L71" s="387">
        <f t="shared" si="141"/>
        <v>2692.3000000000006</v>
      </c>
      <c r="M71" s="387">
        <f t="shared" si="141"/>
        <v>2879.2400000000002</v>
      </c>
      <c r="N71" s="387">
        <f t="shared" si="141"/>
        <v>3066.4199999999996</v>
      </c>
      <c r="O71" s="387">
        <f t="shared" si="141"/>
        <v>3261.4899999999993</v>
      </c>
      <c r="P71" s="387">
        <f t="shared" si="141"/>
        <v>3462.1700000000005</v>
      </c>
      <c r="Q71" s="387">
        <f t="shared" si="141"/>
        <v>3673.36</v>
      </c>
      <c r="R71" s="387">
        <f t="shared" si="141"/>
        <v>3892.3999999999996</v>
      </c>
      <c r="S71" s="387">
        <f t="shared" si="141"/>
        <v>4118.1099999999997</v>
      </c>
      <c r="T71" s="388"/>
      <c r="U71" s="388"/>
      <c r="V71" s="391">
        <f t="shared" si="121"/>
        <v>1</v>
      </c>
      <c r="W71" s="391">
        <f t="shared" si="122"/>
        <v>1</v>
      </c>
      <c r="X71" s="391">
        <f t="shared" si="123"/>
        <v>1</v>
      </c>
      <c r="Y71" s="391">
        <f t="shared" si="124"/>
        <v>1</v>
      </c>
      <c r="Z71" s="391">
        <f t="shared" si="125"/>
        <v>1</v>
      </c>
      <c r="AA71" s="391">
        <f t="shared" si="126"/>
        <v>1</v>
      </c>
      <c r="AB71" s="391">
        <f t="shared" si="127"/>
        <v>1</v>
      </c>
      <c r="AC71" s="391">
        <f t="shared" si="128"/>
        <v>1</v>
      </c>
      <c r="AD71" s="391">
        <f t="shared" si="129"/>
        <v>1</v>
      </c>
      <c r="AE71" s="391">
        <f t="shared" si="130"/>
        <v>1</v>
      </c>
      <c r="AF71" s="391">
        <f t="shared" si="131"/>
        <v>1</v>
      </c>
      <c r="AG71" s="391">
        <f t="shared" si="132"/>
        <v>1</v>
      </c>
      <c r="AH71" s="391">
        <f t="shared" si="133"/>
        <v>1</v>
      </c>
      <c r="AI71" s="391">
        <f t="shared" si="134"/>
        <v>1</v>
      </c>
      <c r="AJ71" s="391">
        <f t="shared" si="135"/>
        <v>1</v>
      </c>
      <c r="AK71" s="391">
        <f t="shared" si="136"/>
        <v>1</v>
      </c>
    </row>
    <row r="72" spans="1:39" s="28" customFormat="1" ht="15">
      <c r="A72" s="32" t="s">
        <v>41</v>
      </c>
      <c r="B72" s="32" t="s">
        <v>38</v>
      </c>
      <c r="C72" s="96" t="s">
        <v>221</v>
      </c>
      <c r="D72" s="378">
        <f>ROUND(V72*' Demand-Supply Gap'!D$98,2)</f>
        <v>75.69</v>
      </c>
      <c r="E72" s="378">
        <f>ROUND(W72*' Demand-Supply Gap'!E$98,2)</f>
        <v>86.48</v>
      </c>
      <c r="F72" s="378">
        <f>ROUND(X72*' Demand-Supply Gap'!F$98,2)</f>
        <v>92.98</v>
      </c>
      <c r="G72" s="378">
        <f>ROUND(Y72*' Demand-Supply Gap'!G$98,2)</f>
        <v>93.21</v>
      </c>
      <c r="H72" s="378">
        <f>ROUND(Z72*' Demand-Supply Gap'!H$98,2)</f>
        <v>94.22</v>
      </c>
      <c r="I72" s="378">
        <f>ROUND(AA72*' Demand-Supply Gap'!I$98,2)</f>
        <v>42.78</v>
      </c>
      <c r="J72" s="378">
        <f>ROUND(AB72*' Demand-Supply Gap'!J$98,2)</f>
        <v>44.31</v>
      </c>
      <c r="K72" s="378">
        <f>ROUND(AC72*' Demand-Supply Gap'!K$98,2)</f>
        <v>46.01</v>
      </c>
      <c r="L72" s="378">
        <f>ROUND(AD72*' Demand-Supply Gap'!L$98,2)</f>
        <v>47.8</v>
      </c>
      <c r="M72" s="378">
        <f>ROUND(AE72*' Demand-Supply Gap'!M$98,2)</f>
        <v>49.39</v>
      </c>
      <c r="N72" s="378">
        <f>ROUND(AF72*' Demand-Supply Gap'!N$98,2)</f>
        <v>51.43</v>
      </c>
      <c r="O72" s="378">
        <f>ROUND(AG72*' Demand-Supply Gap'!O$98,2)</f>
        <v>53.5</v>
      </c>
      <c r="P72" s="378">
        <f>ROUND(AH72*' Demand-Supply Gap'!P$98,2)</f>
        <v>55.6</v>
      </c>
      <c r="Q72" s="378">
        <f>ROUND(AI72*' Demand-Supply Gap'!Q$98,2)</f>
        <v>57.93</v>
      </c>
      <c r="R72" s="378">
        <f>ROUND(AJ72*' Demand-Supply Gap'!R$98,2)</f>
        <v>60.41</v>
      </c>
      <c r="S72" s="378">
        <f>ROUND(AK72*' Demand-Supply Gap'!S$98,2)</f>
        <v>63.12</v>
      </c>
      <c r="T72" s="381"/>
      <c r="U72" s="381"/>
      <c r="V72" s="392">
        <v>0.43909999999999999</v>
      </c>
      <c r="W72" s="392">
        <v>0.44209999999999999</v>
      </c>
      <c r="X72" s="392">
        <v>0.44090000000000001</v>
      </c>
      <c r="Y72" s="392">
        <v>0.43990000000000001</v>
      </c>
      <c r="Z72" s="392">
        <v>0.44030000000000002</v>
      </c>
      <c r="AA72" s="392">
        <v>0.437</v>
      </c>
      <c r="AB72" s="392">
        <v>0.43809999999999999</v>
      </c>
      <c r="AC72" s="392">
        <v>0.43980000000000002</v>
      </c>
      <c r="AD72" s="392">
        <v>0.44109999999999999</v>
      </c>
      <c r="AE72" s="392">
        <v>0.44019999999999998</v>
      </c>
      <c r="AF72" s="392">
        <v>0.44230000000000003</v>
      </c>
      <c r="AG72" s="392">
        <v>0.44330000000000003</v>
      </c>
      <c r="AH72" s="389">
        <v>0.44350000000000001</v>
      </c>
      <c r="AI72" s="389">
        <v>0.44419999999999998</v>
      </c>
      <c r="AJ72" s="389">
        <v>0.44429999999999997</v>
      </c>
      <c r="AK72" s="389">
        <v>0.44469999999999998</v>
      </c>
      <c r="AM72" s="95">
        <v>1.34E-2</v>
      </c>
    </row>
    <row r="73" spans="1:39" s="28" customFormat="1" ht="15">
      <c r="A73" s="32" t="s">
        <v>41</v>
      </c>
      <c r="B73" s="32" t="s">
        <v>38</v>
      </c>
      <c r="C73" s="96" t="s">
        <v>247</v>
      </c>
      <c r="D73" s="378">
        <f>ROUND(V73*' Demand-Supply Gap'!D$98,2)</f>
        <v>39.53</v>
      </c>
      <c r="E73" s="378">
        <f>ROUND(W73*' Demand-Supply Gap'!E$98,2)</f>
        <v>44.95</v>
      </c>
      <c r="F73" s="378">
        <f>ROUND(X73*' Demand-Supply Gap'!F$98,2)</f>
        <v>48.59</v>
      </c>
      <c r="G73" s="378">
        <f>ROUND(Y73*' Demand-Supply Gap'!G$98,2)</f>
        <v>48.75</v>
      </c>
      <c r="H73" s="378">
        <f>ROUND(Z73*' Demand-Supply Gap'!H$98,2)</f>
        <v>49.33</v>
      </c>
      <c r="I73" s="378">
        <f>ROUND(AA73*' Demand-Supply Gap'!I$98,2)</f>
        <v>22.49</v>
      </c>
      <c r="J73" s="378">
        <f>ROUND(AB73*' Demand-Supply Gap'!J$98,2)</f>
        <v>23.26</v>
      </c>
      <c r="K73" s="378">
        <f>ROUND(AC73*' Demand-Supply Gap'!K$98,2)</f>
        <v>24.09</v>
      </c>
      <c r="L73" s="378">
        <f>ROUND(AD73*' Demand-Supply Gap'!L$98,2)</f>
        <v>25</v>
      </c>
      <c r="M73" s="378">
        <f>ROUND(AE73*' Demand-Supply Gap'!M$98,2)</f>
        <v>25.91</v>
      </c>
      <c r="N73" s="378">
        <f>ROUND(AF73*' Demand-Supply Gap'!N$98,2)</f>
        <v>26.86</v>
      </c>
      <c r="O73" s="378">
        <f>ROUND(AG73*' Demand-Supply Gap'!O$98,2)</f>
        <v>27.88</v>
      </c>
      <c r="P73" s="378">
        <f>ROUND(AH73*' Demand-Supply Gap'!P$98,2)</f>
        <v>28.98</v>
      </c>
      <c r="Q73" s="378">
        <f>ROUND(AI73*' Demand-Supply Gap'!Q$98,2)</f>
        <v>30.14</v>
      </c>
      <c r="R73" s="378">
        <f>ROUND(AJ73*' Demand-Supply Gap'!R$98,2)</f>
        <v>31.46</v>
      </c>
      <c r="S73" s="378">
        <f>ROUND(AK73*' Demand-Supply Gap'!S$98,2)</f>
        <v>32.85</v>
      </c>
      <c r="T73" s="380"/>
      <c r="U73" s="380"/>
      <c r="V73" s="390">
        <v>0.22929999999999998</v>
      </c>
      <c r="W73" s="390">
        <v>0.22979999999999998</v>
      </c>
      <c r="X73" s="390">
        <v>0.23039999999999997</v>
      </c>
      <c r="Y73" s="390">
        <v>0.2301</v>
      </c>
      <c r="Z73" s="390">
        <v>0.23049999999999995</v>
      </c>
      <c r="AA73" s="390">
        <v>0.22969999999999999</v>
      </c>
      <c r="AB73" s="390">
        <v>0.22999999999999995</v>
      </c>
      <c r="AC73" s="390">
        <v>0.23029999999999998</v>
      </c>
      <c r="AD73" s="390">
        <v>0.23069999999999999</v>
      </c>
      <c r="AE73" s="390">
        <v>0.23089999999999997</v>
      </c>
      <c r="AF73" s="390">
        <v>0.23099999999999996</v>
      </c>
      <c r="AG73" s="390">
        <v>0.23099999999999996</v>
      </c>
      <c r="AH73" s="390">
        <v>0.23119999999999999</v>
      </c>
      <c r="AI73" s="390">
        <v>0.2311</v>
      </c>
      <c r="AJ73" s="390">
        <v>0.23139999999999997</v>
      </c>
      <c r="AK73" s="390">
        <v>0.23139999999999997</v>
      </c>
      <c r="AM73" s="95">
        <v>3.9199999999999999E-2</v>
      </c>
    </row>
    <row r="74" spans="1:39" s="28" customFormat="1" ht="15">
      <c r="A74" s="32" t="s">
        <v>41</v>
      </c>
      <c r="B74" s="32" t="s">
        <v>38</v>
      </c>
      <c r="C74" s="96" t="s">
        <v>419</v>
      </c>
      <c r="D74" s="378">
        <f>ROUND(V74*' Demand-Supply Gap'!D$98,2)</f>
        <v>12.65</v>
      </c>
      <c r="E74" s="378">
        <f>ROUND(W74*' Demand-Supply Gap'!E$98,2)</f>
        <v>13.73</v>
      </c>
      <c r="F74" s="378">
        <f>ROUND(X74*' Demand-Supply Gap'!F$98,2)</f>
        <v>14.83</v>
      </c>
      <c r="G74" s="378">
        <f>ROUND(Y74*' Demand-Supply Gap'!G$98,2)</f>
        <v>15.07</v>
      </c>
      <c r="H74" s="378">
        <f>ROUND(Z74*' Demand-Supply Gap'!H$98,2)</f>
        <v>15.34</v>
      </c>
      <c r="I74" s="378">
        <f>ROUND(AA74*' Demand-Supply Gap'!I$98,2)</f>
        <v>6.82</v>
      </c>
      <c r="J74" s="378">
        <f>ROUND(AB74*' Demand-Supply Gap'!J$98,2)</f>
        <v>7.08</v>
      </c>
      <c r="K74" s="378">
        <f>ROUND(AC74*' Demand-Supply Gap'!K$98,2)</f>
        <v>7.33</v>
      </c>
      <c r="L74" s="378">
        <f>ROUND(AD74*' Demand-Supply Gap'!L$98,2)</f>
        <v>7.61</v>
      </c>
      <c r="M74" s="378">
        <f>ROUND(AE74*' Demand-Supply Gap'!M$98,2)</f>
        <v>7.88</v>
      </c>
      <c r="N74" s="378">
        <f>ROUND(AF74*' Demand-Supply Gap'!N$98,2)</f>
        <v>8.19</v>
      </c>
      <c r="O74" s="378">
        <f>ROUND(AG74*' Demand-Supply Gap'!O$98,2)</f>
        <v>8.51</v>
      </c>
      <c r="P74" s="378">
        <f>ROUND(AH74*' Demand-Supply Gap'!P$98,2)</f>
        <v>8.86</v>
      </c>
      <c r="Q74" s="378">
        <f>ROUND(AI74*' Demand-Supply Gap'!Q$98,2)</f>
        <v>9.2200000000000006</v>
      </c>
      <c r="R74" s="378">
        <f>ROUND(AJ74*' Demand-Supply Gap'!R$98,2)</f>
        <v>9.64</v>
      </c>
      <c r="S74" s="378">
        <f>ROUND(AK74*' Demand-Supply Gap'!S$98,2)</f>
        <v>10.08</v>
      </c>
      <c r="T74" s="381"/>
      <c r="U74" s="381"/>
      <c r="V74" s="389">
        <v>7.3400000000000007E-2</v>
      </c>
      <c r="W74" s="389">
        <v>7.0200000000000012E-2</v>
      </c>
      <c r="X74" s="389">
        <v>7.0300000000000015E-2</v>
      </c>
      <c r="Y74" s="389">
        <v>7.110000000000001E-2</v>
      </c>
      <c r="Z74" s="389">
        <v>7.1700000000000014E-2</v>
      </c>
      <c r="AA74" s="389">
        <v>6.9700000000000012E-2</v>
      </c>
      <c r="AB74" s="389">
        <v>7.0000000000000007E-2</v>
      </c>
      <c r="AC74" s="389">
        <v>7.010000000000001E-2</v>
      </c>
      <c r="AD74" s="389">
        <v>7.0200000000000012E-2</v>
      </c>
      <c r="AE74" s="389">
        <v>7.0200000000000012E-2</v>
      </c>
      <c r="AF74" s="389">
        <v>7.0400000000000004E-2</v>
      </c>
      <c r="AG74" s="389">
        <v>7.0500000000000007E-2</v>
      </c>
      <c r="AH74" s="389">
        <v>7.0700000000000013E-2</v>
      </c>
      <c r="AI74" s="389">
        <v>7.0700000000000013E-2</v>
      </c>
      <c r="AJ74" s="389">
        <v>7.0900000000000005E-2</v>
      </c>
      <c r="AK74" s="389">
        <v>7.1000000000000008E-2</v>
      </c>
      <c r="AM74" s="95">
        <v>3.3E-3</v>
      </c>
    </row>
    <row r="75" spans="1:39" s="28" customFormat="1" ht="15">
      <c r="A75" s="32" t="s">
        <v>41</v>
      </c>
      <c r="B75" s="32" t="s">
        <v>38</v>
      </c>
      <c r="C75" s="96" t="s">
        <v>412</v>
      </c>
      <c r="D75" s="378">
        <f>ROUND(V75*' Demand-Supply Gap'!D$98,2)</f>
        <v>29.8</v>
      </c>
      <c r="E75" s="378">
        <f>ROUND(W75*' Demand-Supply Gap'!E$98,2)</f>
        <v>34.53</v>
      </c>
      <c r="F75" s="378">
        <f>ROUND(X75*' Demand-Supply Gap'!F$98,2)</f>
        <v>37.26</v>
      </c>
      <c r="G75" s="378">
        <f>ROUND(Y75*' Demand-Supply Gap'!G$98,2)</f>
        <v>37.46</v>
      </c>
      <c r="H75" s="378">
        <f>ROUND(Z75*' Demand-Supply Gap'!H$98,2)</f>
        <v>37.86</v>
      </c>
      <c r="I75" s="378">
        <f>ROUND(AA75*' Demand-Supply Gap'!I$98,2)</f>
        <v>17.23</v>
      </c>
      <c r="J75" s="378">
        <f>ROUND(AB75*' Demand-Supply Gap'!J$98,2)</f>
        <v>17.829999999999998</v>
      </c>
      <c r="K75" s="378">
        <f>ROUND(AC75*' Demand-Supply Gap'!K$98,2)</f>
        <v>18.47</v>
      </c>
      <c r="L75" s="378">
        <f>ROUND(AD75*' Demand-Supply Gap'!L$98,2)</f>
        <v>19.149999999999999</v>
      </c>
      <c r="M75" s="378">
        <f>ROUND(AE75*' Demand-Supply Gap'!M$98,2)</f>
        <v>19.86</v>
      </c>
      <c r="N75" s="378">
        <f>ROUND(AF75*' Demand-Supply Gap'!N$98,2)</f>
        <v>20.57</v>
      </c>
      <c r="O75" s="378">
        <f>ROUND(AG75*' Demand-Supply Gap'!O$98,2)</f>
        <v>21.35</v>
      </c>
      <c r="P75" s="378">
        <f>ROUND(AH75*' Demand-Supply Gap'!P$98,2)</f>
        <v>22.2</v>
      </c>
      <c r="Q75" s="378">
        <f>ROUND(AI75*' Demand-Supply Gap'!Q$98,2)</f>
        <v>23.11</v>
      </c>
      <c r="R75" s="378">
        <f>ROUND(AJ75*' Demand-Supply Gap'!R$98,2)</f>
        <v>24.12</v>
      </c>
      <c r="S75" s="378">
        <f>ROUND(AK75*' Demand-Supply Gap'!S$98,2)</f>
        <v>25.2</v>
      </c>
      <c r="T75" s="381"/>
      <c r="U75" s="381"/>
      <c r="V75" s="390">
        <v>0.1729</v>
      </c>
      <c r="W75" s="390">
        <v>0.17650000000000002</v>
      </c>
      <c r="X75" s="390">
        <v>0.1767</v>
      </c>
      <c r="Y75" s="390">
        <v>0.17679999999999998</v>
      </c>
      <c r="Z75" s="390">
        <v>0.1769</v>
      </c>
      <c r="AA75" s="390">
        <v>0.17600000000000002</v>
      </c>
      <c r="AB75" s="390">
        <v>0.17635000000000001</v>
      </c>
      <c r="AC75" s="390">
        <v>0.17650000000000002</v>
      </c>
      <c r="AD75" s="390">
        <v>0.1767</v>
      </c>
      <c r="AE75" s="390">
        <v>0.17700000000000002</v>
      </c>
      <c r="AF75" s="390">
        <v>0.1769</v>
      </c>
      <c r="AG75" s="390">
        <v>0.1769</v>
      </c>
      <c r="AH75" s="390">
        <v>0.17710000000000001</v>
      </c>
      <c r="AI75" s="390">
        <v>0.1772</v>
      </c>
      <c r="AJ75" s="390">
        <v>0.1774</v>
      </c>
      <c r="AK75" s="390">
        <v>0.17750000000000002</v>
      </c>
      <c r="AM75" s="95">
        <v>4.7000000000000002E-3</v>
      </c>
    </row>
    <row r="76" spans="1:39" s="28" customFormat="1" ht="15">
      <c r="A76" s="32" t="s">
        <v>41</v>
      </c>
      <c r="B76" s="32" t="s">
        <v>38</v>
      </c>
      <c r="C76" s="96" t="s">
        <v>248</v>
      </c>
      <c r="D76" s="378">
        <f>ROUND(V76*' Demand-Supply Gap'!D$98,2)</f>
        <v>10.74</v>
      </c>
      <c r="E76" s="378">
        <f>ROUND(W76*' Demand-Supply Gap'!E$98,2)</f>
        <v>13.05</v>
      </c>
      <c r="F76" s="378">
        <f>ROUND(X76*' Demand-Supply Gap'!F$98,2)</f>
        <v>14.09</v>
      </c>
      <c r="G76" s="378">
        <f>ROUND(Y76*' Demand-Supply Gap'!G$98,2)</f>
        <v>14.2</v>
      </c>
      <c r="H76" s="378">
        <f>ROUND(Z76*' Demand-Supply Gap'!H$98,2)</f>
        <v>14.23</v>
      </c>
      <c r="I76" s="378">
        <f>ROUND(AA76*' Demand-Supply Gap'!I$98,2)</f>
        <v>6.53</v>
      </c>
      <c r="J76" s="378">
        <f>ROUND(AB76*' Demand-Supply Gap'!J$98,2)</f>
        <v>6.75</v>
      </c>
      <c r="K76" s="378">
        <f>ROUND(AC76*' Demand-Supply Gap'!K$98,2)</f>
        <v>6.99</v>
      </c>
      <c r="L76" s="378">
        <f>ROUND(AD76*' Demand-Supply Gap'!L$98,2)</f>
        <v>7.26</v>
      </c>
      <c r="M76" s="378">
        <f>ROUND(AE76*' Demand-Supply Gap'!M$98,2)</f>
        <v>7.53</v>
      </c>
      <c r="N76" s="378">
        <f>ROUND(AF76*' Demand-Supply Gap'!N$98,2)</f>
        <v>7.83</v>
      </c>
      <c r="O76" s="378">
        <f>ROUND(AG76*' Demand-Supply Gap'!O$98,2)</f>
        <v>8.1300000000000008</v>
      </c>
      <c r="P76" s="378">
        <f>ROUND(AH76*' Demand-Supply Gap'!P$98,2)</f>
        <v>8.44</v>
      </c>
      <c r="Q76" s="378">
        <f>ROUND(AI76*' Demand-Supply Gap'!Q$98,2)</f>
        <v>8.8000000000000007</v>
      </c>
      <c r="R76" s="378">
        <f>ROUND(AJ76*' Demand-Supply Gap'!R$98,2)</f>
        <v>9.19</v>
      </c>
      <c r="S76" s="378">
        <f>ROUND(AK76*' Demand-Supply Gap'!S$98,2)</f>
        <v>9.61</v>
      </c>
      <c r="T76" s="380"/>
      <c r="U76" s="380"/>
      <c r="V76" s="390">
        <v>6.2300000000000001E-2</v>
      </c>
      <c r="W76" s="390">
        <v>6.6699999999999995E-2</v>
      </c>
      <c r="X76" s="390">
        <v>6.6799999999999998E-2</v>
      </c>
      <c r="Y76" s="390">
        <v>6.7000000000000004E-2</v>
      </c>
      <c r="Z76" s="390">
        <v>6.6500000000000004E-2</v>
      </c>
      <c r="AA76" s="390">
        <v>6.6699999999999995E-2</v>
      </c>
      <c r="AB76" s="390">
        <v>6.6699999999999995E-2</v>
      </c>
      <c r="AC76" s="390">
        <v>6.6799999999999998E-2</v>
      </c>
      <c r="AD76" s="390">
        <v>6.7000000000000004E-2</v>
      </c>
      <c r="AE76" s="390">
        <v>6.7099999999999993E-2</v>
      </c>
      <c r="AF76" s="390">
        <v>6.7299999999999999E-2</v>
      </c>
      <c r="AG76" s="390">
        <v>6.7400000000000002E-2</v>
      </c>
      <c r="AH76" s="390">
        <v>6.7299999999999999E-2</v>
      </c>
      <c r="AI76" s="390">
        <v>6.7499999999999991E-2</v>
      </c>
      <c r="AJ76" s="390">
        <v>6.7599999999999993E-2</v>
      </c>
      <c r="AK76" s="390">
        <v>6.7699999999999996E-2</v>
      </c>
      <c r="AM76" s="95">
        <v>4.2099999999999999E-2</v>
      </c>
    </row>
    <row r="77" spans="1:39" s="28" customFormat="1" ht="15">
      <c r="A77" s="32" t="s">
        <v>41</v>
      </c>
      <c r="B77" s="32" t="s">
        <v>38</v>
      </c>
      <c r="C77" s="96" t="s">
        <v>12</v>
      </c>
      <c r="D77" s="378">
        <f>ROUND(V77*' Demand-Supply Gap'!D$98,2)</f>
        <v>3.96</v>
      </c>
      <c r="E77" s="378">
        <f>ROUND(W77*' Demand-Supply Gap'!E$98,2)</f>
        <v>2.88</v>
      </c>
      <c r="F77" s="378">
        <f>ROUND(X77*' Demand-Supply Gap'!F$98,2)</f>
        <v>3.14</v>
      </c>
      <c r="G77" s="378">
        <f>ROUND(Y77*' Demand-Supply Gap'!G$98,2)</f>
        <v>3.2</v>
      </c>
      <c r="H77" s="378">
        <f>ROUND(Z77*' Demand-Supply Gap'!H$98,2)</f>
        <v>3.02</v>
      </c>
      <c r="I77" s="378">
        <f>ROUND(AA77*' Demand-Supply Gap'!I$98,2)</f>
        <v>2.0499999999999998</v>
      </c>
      <c r="J77" s="378">
        <f>ROUND(AB77*' Demand-Supply Gap'!J$98,2)</f>
        <v>1.91</v>
      </c>
      <c r="K77" s="378">
        <f>ROUND(AC77*' Demand-Supply Gap'!K$98,2)</f>
        <v>1.73</v>
      </c>
      <c r="L77" s="378">
        <f>ROUND(AD77*' Demand-Supply Gap'!L$98,2)</f>
        <v>1.55</v>
      </c>
      <c r="M77" s="378">
        <f>ROUND(AE77*' Demand-Supply Gap'!M$98,2)</f>
        <v>1.64</v>
      </c>
      <c r="N77" s="378">
        <f>ROUND(AF77*' Demand-Supply Gap'!N$98,2)</f>
        <v>1.41</v>
      </c>
      <c r="O77" s="378">
        <f>ROUND(AG77*' Demand-Supply Gap'!O$98,2)</f>
        <v>1.32</v>
      </c>
      <c r="P77" s="378">
        <f>ROUND(AH77*' Demand-Supply Gap'!P$98,2)</f>
        <v>1.28</v>
      </c>
      <c r="Q77" s="378">
        <f>ROUND(AI77*' Demand-Supply Gap'!Q$98,2)</f>
        <v>1.21</v>
      </c>
      <c r="R77" s="378">
        <f>ROUND(AJ77*' Demand-Supply Gap'!R$98,2)</f>
        <v>1.1399999999999999</v>
      </c>
      <c r="S77" s="378">
        <f>ROUND(AK77*' Demand-Supply Gap'!S$98,2)</f>
        <v>1.0900000000000001</v>
      </c>
      <c r="T77" s="381"/>
      <c r="U77" s="381"/>
      <c r="V77" s="389">
        <f>V78-SUM(V72:V76)</f>
        <v>2.2999999999999909E-2</v>
      </c>
      <c r="W77" s="389">
        <f t="shared" ref="W77" si="142">W78-SUM(W72:W76)</f>
        <v>1.4700000000000046E-2</v>
      </c>
      <c r="X77" s="389">
        <f t="shared" ref="X77" si="143">X78-SUM(X72:X76)</f>
        <v>1.4900000000000024E-2</v>
      </c>
      <c r="Y77" s="389">
        <f t="shared" ref="Y77" si="144">Y78-SUM(Y72:Y76)</f>
        <v>1.5099999999999891E-2</v>
      </c>
      <c r="Z77" s="389">
        <f t="shared" ref="Z77" si="145">Z78-SUM(Z72:Z76)</f>
        <v>1.4100000000000001E-2</v>
      </c>
      <c r="AA77" s="389">
        <f t="shared" ref="AA77" si="146">AA78-SUM(AA72:AA76)</f>
        <v>2.090000000000003E-2</v>
      </c>
      <c r="AB77" s="389">
        <f t="shared" ref="AB77" si="147">AB78-SUM(AB72:AB76)</f>
        <v>1.8850000000000033E-2</v>
      </c>
      <c r="AC77" s="389">
        <f t="shared" ref="AC77" si="148">AC78-SUM(AC72:AC76)</f>
        <v>1.6499999999999959E-2</v>
      </c>
      <c r="AD77" s="389">
        <f t="shared" ref="AD77" si="149">AD78-SUM(AD72:AD76)</f>
        <v>1.4299999999999979E-2</v>
      </c>
      <c r="AE77" s="389">
        <f t="shared" ref="AE77" si="150">AE78-SUM(AE72:AE76)</f>
        <v>1.4599999999999946E-2</v>
      </c>
      <c r="AF77" s="389">
        <f t="shared" ref="AF77" si="151">AF78-SUM(AF72:AF76)</f>
        <v>1.2099999999999889E-2</v>
      </c>
      <c r="AG77" s="389">
        <f t="shared" ref="AG77" si="152">AG78-SUM(AG72:AG76)</f>
        <v>1.0900000000000021E-2</v>
      </c>
      <c r="AH77" s="389">
        <f t="shared" ref="AH77" si="153">AH78-SUM(AH72:AH76)</f>
        <v>1.0199999999999987E-2</v>
      </c>
      <c r="AI77" s="389">
        <f t="shared" ref="AI77" si="154">AI78-SUM(AI72:AI76)</f>
        <v>9.299999999999975E-3</v>
      </c>
      <c r="AJ77" s="389">
        <f t="shared" ref="AJ77" si="155">AJ78-SUM(AJ72:AJ76)</f>
        <v>8.4000000000000741E-3</v>
      </c>
      <c r="AK77" s="389">
        <f t="shared" ref="AK77" si="156">AK78-SUM(AK72:AK76)</f>
        <v>7.7000000000001512E-3</v>
      </c>
    </row>
    <row r="78" spans="1:39" s="28" customFormat="1" ht="15">
      <c r="A78" s="32" t="s">
        <v>41</v>
      </c>
      <c r="B78" s="32" t="s">
        <v>38</v>
      </c>
      <c r="C78" s="192" t="s">
        <v>60</v>
      </c>
      <c r="D78" s="378">
        <f>SUM(D72:D77)</f>
        <v>172.37000000000003</v>
      </c>
      <c r="E78" s="378">
        <f t="shared" ref="E78:S78" si="157">SUM(E72:E77)</f>
        <v>195.62</v>
      </c>
      <c r="F78" s="378">
        <f t="shared" si="157"/>
        <v>210.89</v>
      </c>
      <c r="G78" s="378">
        <f t="shared" si="157"/>
        <v>211.88999999999996</v>
      </c>
      <c r="H78" s="378">
        <f t="shared" si="157"/>
        <v>214</v>
      </c>
      <c r="I78" s="378">
        <f t="shared" si="157"/>
        <v>97.9</v>
      </c>
      <c r="J78" s="378">
        <f t="shared" si="157"/>
        <v>101.14</v>
      </c>
      <c r="K78" s="378">
        <f t="shared" si="157"/>
        <v>104.61999999999999</v>
      </c>
      <c r="L78" s="378">
        <f t="shared" si="157"/>
        <v>108.37</v>
      </c>
      <c r="M78" s="378">
        <f t="shared" si="157"/>
        <v>112.21</v>
      </c>
      <c r="N78" s="378">
        <f t="shared" si="157"/>
        <v>116.28999999999998</v>
      </c>
      <c r="O78" s="378">
        <f t="shared" si="157"/>
        <v>120.69</v>
      </c>
      <c r="P78" s="378">
        <f t="shared" si="157"/>
        <v>125.36</v>
      </c>
      <c r="Q78" s="378">
        <f t="shared" si="157"/>
        <v>130.41</v>
      </c>
      <c r="R78" s="378">
        <f t="shared" si="157"/>
        <v>135.96</v>
      </c>
      <c r="S78" s="378">
        <f t="shared" si="157"/>
        <v>141.95000000000002</v>
      </c>
      <c r="T78" s="381"/>
      <c r="U78" s="381"/>
      <c r="V78" s="390">
        <v>1</v>
      </c>
      <c r="W78" s="390">
        <v>1</v>
      </c>
      <c r="X78" s="390">
        <v>1</v>
      </c>
      <c r="Y78" s="390">
        <v>1</v>
      </c>
      <c r="Z78" s="390">
        <v>1</v>
      </c>
      <c r="AA78" s="390">
        <v>1</v>
      </c>
      <c r="AB78" s="390">
        <v>1</v>
      </c>
      <c r="AC78" s="390">
        <v>1</v>
      </c>
      <c r="AD78" s="390">
        <v>1</v>
      </c>
      <c r="AE78" s="390">
        <v>1</v>
      </c>
      <c r="AF78" s="390">
        <v>1</v>
      </c>
      <c r="AG78" s="390">
        <v>1</v>
      </c>
      <c r="AH78" s="390">
        <v>1</v>
      </c>
      <c r="AI78" s="390">
        <v>1</v>
      </c>
      <c r="AJ78" s="390">
        <v>1</v>
      </c>
      <c r="AK78" s="390">
        <v>1</v>
      </c>
    </row>
    <row r="79" spans="1:39" s="28" customFormat="1" ht="15">
      <c r="A79" s="32" t="s">
        <v>41</v>
      </c>
      <c r="B79" s="32" t="s">
        <v>37</v>
      </c>
      <c r="C79" s="96" t="s">
        <v>221</v>
      </c>
      <c r="D79" s="378">
        <f>ROUND(V79*' Demand-Supply Gap'!D$107,2)</f>
        <v>6.59</v>
      </c>
      <c r="E79" s="378">
        <f>ROUND(W79*' Demand-Supply Gap'!E$107,2)</f>
        <v>9.2899999999999991</v>
      </c>
      <c r="F79" s="378">
        <f>ROUND(X79*' Demand-Supply Gap'!F$107,2)</f>
        <v>10.68</v>
      </c>
      <c r="G79" s="378">
        <f>ROUND(Y79*' Demand-Supply Gap'!G$107,2)</f>
        <v>16.829999999999998</v>
      </c>
      <c r="H79" s="378">
        <f>ROUND(Z79*' Demand-Supply Gap'!H$107,2)</f>
        <v>16.64</v>
      </c>
      <c r="I79" s="378">
        <f>ROUND(AA79*' Demand-Supply Gap'!I$107,2)</f>
        <v>15.76</v>
      </c>
      <c r="J79" s="378">
        <f>ROUND(AB79*' Demand-Supply Gap'!J$107,2)</f>
        <v>16.399999999999999</v>
      </c>
      <c r="K79" s="378">
        <f>ROUND(AC79*' Demand-Supply Gap'!K$107,2)</f>
        <v>17.11</v>
      </c>
      <c r="L79" s="378">
        <f>ROUND(AD79*' Demand-Supply Gap'!L$107,2)</f>
        <v>17.850000000000001</v>
      </c>
      <c r="M79" s="378">
        <f>ROUND(AE79*' Demand-Supply Gap'!M$107,2)</f>
        <v>18.57</v>
      </c>
      <c r="N79" s="378">
        <f>ROUND(AF79*' Demand-Supply Gap'!N$107,2)</f>
        <v>19.47</v>
      </c>
      <c r="O79" s="378">
        <f>ROUND(AG79*' Demand-Supply Gap'!O$107,2)</f>
        <v>20.399999999999999</v>
      </c>
      <c r="P79" s="378">
        <f>ROUND(AH79*' Demand-Supply Gap'!P$107,2)</f>
        <v>21.36</v>
      </c>
      <c r="Q79" s="378">
        <f>ROUND(AI79*' Demand-Supply Gap'!Q$107,2)</f>
        <v>22.42</v>
      </c>
      <c r="R79" s="378">
        <f>ROUND(AJ79*' Demand-Supply Gap'!R$107,2)</f>
        <v>23.52</v>
      </c>
      <c r="S79" s="378">
        <f>ROUND(AK79*' Demand-Supply Gap'!S$107,2)</f>
        <v>24.7</v>
      </c>
      <c r="T79" s="381"/>
      <c r="U79" s="381"/>
      <c r="V79" s="392">
        <v>0.4</v>
      </c>
      <c r="W79" s="392">
        <v>0.40289999999999998</v>
      </c>
      <c r="X79" s="392">
        <v>0.4017</v>
      </c>
      <c r="Y79" s="392">
        <v>0.4007</v>
      </c>
      <c r="Z79" s="392">
        <v>0.40110000000000001</v>
      </c>
      <c r="AA79" s="392">
        <v>0.39779999999999999</v>
      </c>
      <c r="AB79" s="392">
        <v>0.39889999999999998</v>
      </c>
      <c r="AC79" s="392">
        <v>0.40060000000000001</v>
      </c>
      <c r="AD79" s="392">
        <v>0.40189999999999998</v>
      </c>
      <c r="AE79" s="392">
        <v>0.40099999999999997</v>
      </c>
      <c r="AF79" s="392">
        <v>0.40310000000000001</v>
      </c>
      <c r="AG79" s="392">
        <v>0.40410000000000001</v>
      </c>
      <c r="AH79" s="389">
        <v>0.40429999999999999</v>
      </c>
      <c r="AI79" s="389">
        <v>0.40499999999999997</v>
      </c>
      <c r="AJ79" s="389">
        <v>0.40509999999999996</v>
      </c>
      <c r="AK79" s="389">
        <v>0.40549999999999997</v>
      </c>
    </row>
    <row r="80" spans="1:39" s="28" customFormat="1" ht="15">
      <c r="A80" s="32" t="s">
        <v>41</v>
      </c>
      <c r="B80" s="32" t="s">
        <v>37</v>
      </c>
      <c r="C80" s="96" t="s">
        <v>247</v>
      </c>
      <c r="D80" s="378">
        <f>ROUND(V80*' Demand-Supply Gap'!D$107,2)</f>
        <v>3.81</v>
      </c>
      <c r="E80" s="378">
        <f>ROUND(W80*' Demand-Supply Gap'!E$107,2)</f>
        <v>5.34</v>
      </c>
      <c r="F80" s="378">
        <f>ROUND(X80*' Demand-Supply Gap'!F$107,2)</f>
        <v>6.18</v>
      </c>
      <c r="G80" s="378">
        <f>ROUND(Y80*' Demand-Supply Gap'!G$107,2)</f>
        <v>9.74</v>
      </c>
      <c r="H80" s="378">
        <f>ROUND(Z80*' Demand-Supply Gap'!H$107,2)</f>
        <v>9.64</v>
      </c>
      <c r="I80" s="378">
        <f>ROUND(AA80*' Demand-Supply Gap'!I$107,2)</f>
        <v>9.18</v>
      </c>
      <c r="J80" s="378">
        <f>ROUND(AB80*' Demand-Supply Gap'!J$107,2)</f>
        <v>9.5299999999999994</v>
      </c>
      <c r="K80" s="378">
        <f>ROUND(AC80*' Demand-Supply Gap'!K$107,2)</f>
        <v>9.92</v>
      </c>
      <c r="L80" s="378">
        <f>ROUND(AD80*' Demand-Supply Gap'!L$107,2)</f>
        <v>10.33</v>
      </c>
      <c r="M80" s="378">
        <f>ROUND(AE80*' Demand-Supply Gap'!M$107,2)</f>
        <v>10.78</v>
      </c>
      <c r="N80" s="378">
        <f>ROUND(AF80*' Demand-Supply Gap'!N$107,2)</f>
        <v>11.25</v>
      </c>
      <c r="O80" s="378">
        <f>ROUND(AG80*' Demand-Supply Gap'!O$107,2)</f>
        <v>11.76</v>
      </c>
      <c r="P80" s="378">
        <f>ROUND(AH80*' Demand-Supply Gap'!P$107,2)</f>
        <v>12.32</v>
      </c>
      <c r="Q80" s="378">
        <f>ROUND(AI80*' Demand-Supply Gap'!Q$107,2)</f>
        <v>12.9</v>
      </c>
      <c r="R80" s="378">
        <f>ROUND(AJ80*' Demand-Supply Gap'!R$107,2)</f>
        <v>13.54</v>
      </c>
      <c r="S80" s="378">
        <f>ROUND(AK80*' Demand-Supply Gap'!S$107,2)</f>
        <v>14.21</v>
      </c>
      <c r="T80" s="381"/>
      <c r="U80" s="381"/>
      <c r="V80" s="390">
        <v>0.23119999999999999</v>
      </c>
      <c r="W80" s="390">
        <v>0.23169999999999999</v>
      </c>
      <c r="X80" s="390">
        <v>0.23229999999999998</v>
      </c>
      <c r="Y80" s="390">
        <v>0.23200000000000001</v>
      </c>
      <c r="Z80" s="390">
        <v>0.23239999999999997</v>
      </c>
      <c r="AA80" s="390">
        <v>0.2316</v>
      </c>
      <c r="AB80" s="390">
        <v>0.23189999999999997</v>
      </c>
      <c r="AC80" s="390">
        <v>0.23219999999999999</v>
      </c>
      <c r="AD80" s="390">
        <v>0.2326</v>
      </c>
      <c r="AE80" s="390">
        <v>0.23279999999999998</v>
      </c>
      <c r="AF80" s="390">
        <v>0.23289999999999997</v>
      </c>
      <c r="AG80" s="390">
        <v>0.23289999999999997</v>
      </c>
      <c r="AH80" s="390">
        <v>0.2331</v>
      </c>
      <c r="AI80" s="390">
        <v>0.23300000000000001</v>
      </c>
      <c r="AJ80" s="390">
        <v>0.23329999999999998</v>
      </c>
      <c r="AK80" s="390">
        <v>0.23329999999999998</v>
      </c>
      <c r="AM80" s="95">
        <v>2.9999999999999997E-4</v>
      </c>
    </row>
    <row r="81" spans="1:39" s="28" customFormat="1" ht="15">
      <c r="A81" s="32" t="s">
        <v>41</v>
      </c>
      <c r="B81" s="32" t="s">
        <v>37</v>
      </c>
      <c r="C81" s="96" t="s">
        <v>419</v>
      </c>
      <c r="D81" s="378">
        <f>ROUND(V81*' Demand-Supply Gap'!D$107,2)</f>
        <v>1.1399999999999999</v>
      </c>
      <c r="E81" s="378">
        <f>ROUND(W81*' Demand-Supply Gap'!E$107,2)</f>
        <v>1.52</v>
      </c>
      <c r="F81" s="378">
        <f>ROUND(X81*' Demand-Supply Gap'!F$107,2)</f>
        <v>1.76</v>
      </c>
      <c r="G81" s="378">
        <f>ROUND(Y81*' Demand-Supply Gap'!G$107,2)</f>
        <v>2.81</v>
      </c>
      <c r="H81" s="378">
        <f>ROUND(Z81*' Demand-Supply Gap'!H$107,2)</f>
        <v>2.8</v>
      </c>
      <c r="I81" s="378">
        <f>ROUND(AA81*' Demand-Supply Gap'!I$107,2)</f>
        <v>2.6</v>
      </c>
      <c r="J81" s="378">
        <f>ROUND(AB81*' Demand-Supply Gap'!J$107,2)</f>
        <v>2.71</v>
      </c>
      <c r="K81" s="378">
        <f>ROUND(AC81*' Demand-Supply Gap'!K$107,2)</f>
        <v>2.82</v>
      </c>
      <c r="L81" s="378">
        <f>ROUND(AD81*' Demand-Supply Gap'!L$107,2)</f>
        <v>2.94</v>
      </c>
      <c r="M81" s="378">
        <f>ROUND(AE81*' Demand-Supply Gap'!M$107,2)</f>
        <v>3.06</v>
      </c>
      <c r="N81" s="378">
        <f>ROUND(AF81*' Demand-Supply Gap'!N$107,2)</f>
        <v>3.2</v>
      </c>
      <c r="O81" s="378">
        <f>ROUND(AG81*' Demand-Supply Gap'!O$107,2)</f>
        <v>3.35</v>
      </c>
      <c r="P81" s="378">
        <f>ROUND(AH81*' Demand-Supply Gap'!P$107,2)</f>
        <v>3.52</v>
      </c>
      <c r="Q81" s="378">
        <f>ROUND(AI81*' Demand-Supply Gap'!Q$107,2)</f>
        <v>3.69</v>
      </c>
      <c r="R81" s="378">
        <f>ROUND(AJ81*' Demand-Supply Gap'!R$107,2)</f>
        <v>3.88</v>
      </c>
      <c r="S81" s="378">
        <f>ROUND(AK81*' Demand-Supply Gap'!S$107,2)</f>
        <v>4.08</v>
      </c>
      <c r="T81" s="380"/>
      <c r="U81" s="380"/>
      <c r="V81" s="389">
        <v>6.93E-2</v>
      </c>
      <c r="W81" s="389">
        <v>6.6100000000000006E-2</v>
      </c>
      <c r="X81" s="389">
        <v>6.6200000000000009E-2</v>
      </c>
      <c r="Y81" s="389">
        <v>6.7000000000000004E-2</v>
      </c>
      <c r="Z81" s="389">
        <v>6.7600000000000007E-2</v>
      </c>
      <c r="AA81" s="389">
        <v>6.5600000000000006E-2</v>
      </c>
      <c r="AB81" s="389">
        <v>6.59E-2</v>
      </c>
      <c r="AC81" s="389">
        <v>6.6000000000000003E-2</v>
      </c>
      <c r="AD81" s="389">
        <v>6.6100000000000006E-2</v>
      </c>
      <c r="AE81" s="389">
        <v>6.6100000000000006E-2</v>
      </c>
      <c r="AF81" s="389">
        <v>6.6299999999999998E-2</v>
      </c>
      <c r="AG81" s="389">
        <v>6.6400000000000001E-2</v>
      </c>
      <c r="AH81" s="389">
        <v>6.6600000000000006E-2</v>
      </c>
      <c r="AI81" s="389">
        <v>6.6600000000000006E-2</v>
      </c>
      <c r="AJ81" s="389">
        <v>6.6799999999999998E-2</v>
      </c>
      <c r="AK81" s="389">
        <v>6.6900000000000001E-2</v>
      </c>
      <c r="AM81" s="95">
        <v>8.0999999999999996E-3</v>
      </c>
    </row>
    <row r="82" spans="1:39" s="28" customFormat="1" ht="15">
      <c r="A82" s="32" t="s">
        <v>41</v>
      </c>
      <c r="B82" s="32" t="s">
        <v>37</v>
      </c>
      <c r="C82" s="96" t="s">
        <v>412</v>
      </c>
      <c r="D82" s="378">
        <f>ROUND(V82*' Demand-Supply Gap'!D$107,2)</f>
        <v>2.85</v>
      </c>
      <c r="E82" s="378">
        <f>ROUND(W82*' Demand-Supply Gap'!E$107,2)</f>
        <v>4.08</v>
      </c>
      <c r="F82" s="378">
        <f>ROUND(X82*' Demand-Supply Gap'!F$107,2)</f>
        <v>4.71</v>
      </c>
      <c r="G82" s="378">
        <f>ROUND(Y82*' Demand-Supply Gap'!G$107,2)</f>
        <v>7.44</v>
      </c>
      <c r="H82" s="378">
        <f>ROUND(Z82*' Demand-Supply Gap'!H$107,2)</f>
        <v>7.35</v>
      </c>
      <c r="I82" s="378">
        <f>ROUND(AA82*' Demand-Supply Gap'!I$107,2)</f>
        <v>6.99</v>
      </c>
      <c r="J82" s="378">
        <f>ROUND(AB82*' Demand-Supply Gap'!J$107,2)</f>
        <v>7.26</v>
      </c>
      <c r="K82" s="378">
        <f>ROUND(AC82*' Demand-Supply Gap'!K$107,2)</f>
        <v>7.55</v>
      </c>
      <c r="L82" s="378">
        <f>ROUND(AD82*' Demand-Supply Gap'!L$107,2)</f>
        <v>7.86</v>
      </c>
      <c r="M82" s="378">
        <f>ROUND(AE82*' Demand-Supply Gap'!M$107,2)</f>
        <v>8.2100000000000009</v>
      </c>
      <c r="N82" s="378">
        <f>ROUND(AF82*' Demand-Supply Gap'!N$107,2)</f>
        <v>8.56</v>
      </c>
      <c r="O82" s="378">
        <f>ROUND(AG82*' Demand-Supply Gap'!O$107,2)</f>
        <v>8.9499999999999993</v>
      </c>
      <c r="P82" s="378">
        <f>ROUND(AH82*' Demand-Supply Gap'!P$107,2)</f>
        <v>9.3699999999999992</v>
      </c>
      <c r="Q82" s="378">
        <f>ROUND(AI82*' Demand-Supply Gap'!Q$107,2)</f>
        <v>9.83</v>
      </c>
      <c r="R82" s="378">
        <f>ROUND(AJ82*' Demand-Supply Gap'!R$107,2)</f>
        <v>10.32</v>
      </c>
      <c r="S82" s="378">
        <f>ROUND(AK82*' Demand-Supply Gap'!S$107,2)</f>
        <v>10.83</v>
      </c>
      <c r="T82" s="379"/>
      <c r="U82" s="379"/>
      <c r="V82" s="390">
        <v>0.17319999999999999</v>
      </c>
      <c r="W82" s="390">
        <v>0.17680000000000001</v>
      </c>
      <c r="X82" s="390">
        <v>0.17699999999999999</v>
      </c>
      <c r="Y82" s="390">
        <v>0.17709999999999998</v>
      </c>
      <c r="Z82" s="390">
        <v>0.1772</v>
      </c>
      <c r="AA82" s="390">
        <v>0.17630000000000001</v>
      </c>
      <c r="AB82" s="390">
        <v>0.17665</v>
      </c>
      <c r="AC82" s="390">
        <v>0.17680000000000001</v>
      </c>
      <c r="AD82" s="390">
        <v>0.17699999999999999</v>
      </c>
      <c r="AE82" s="390">
        <v>0.17730000000000001</v>
      </c>
      <c r="AF82" s="390">
        <v>0.1772</v>
      </c>
      <c r="AG82" s="390">
        <v>0.1772</v>
      </c>
      <c r="AH82" s="390">
        <v>0.1774</v>
      </c>
      <c r="AI82" s="390">
        <v>0.17749999999999999</v>
      </c>
      <c r="AJ82" s="390">
        <v>0.1777</v>
      </c>
      <c r="AK82" s="390">
        <v>0.17780000000000001</v>
      </c>
      <c r="AM82" s="95">
        <v>4.1000000000000003E-3</v>
      </c>
    </row>
    <row r="83" spans="1:39" s="28" customFormat="1" ht="15">
      <c r="A83" s="32" t="s">
        <v>41</v>
      </c>
      <c r="B83" s="32" t="s">
        <v>37</v>
      </c>
      <c r="C83" s="96" t="s">
        <v>248</v>
      </c>
      <c r="D83" s="378">
        <f>ROUND(V83*' Demand-Supply Gap'!D$107,2)</f>
        <v>0.95</v>
      </c>
      <c r="E83" s="378">
        <f>ROUND(W83*' Demand-Supply Gap'!E$107,2)</f>
        <v>1.43</v>
      </c>
      <c r="F83" s="378">
        <f>ROUND(X83*' Demand-Supply Gap'!F$107,2)</f>
        <v>1.65</v>
      </c>
      <c r="G83" s="378">
        <f>ROUND(Y83*' Demand-Supply Gap'!G$107,2)</f>
        <v>2.62</v>
      </c>
      <c r="H83" s="378">
        <f>ROUND(Z83*' Demand-Supply Gap'!H$107,2)</f>
        <v>2.56</v>
      </c>
      <c r="I83" s="378">
        <f>ROUND(AA83*' Demand-Supply Gap'!I$107,2)</f>
        <v>2.46</v>
      </c>
      <c r="J83" s="378">
        <f>ROUND(AB83*' Demand-Supply Gap'!J$107,2)</f>
        <v>2.5499999999999998</v>
      </c>
      <c r="K83" s="378">
        <f>ROUND(AC83*' Demand-Supply Gap'!K$107,2)</f>
        <v>2.65</v>
      </c>
      <c r="L83" s="378">
        <f>ROUND(AD83*' Demand-Supply Gap'!L$107,2)</f>
        <v>2.77</v>
      </c>
      <c r="M83" s="378">
        <f>ROUND(AE83*' Demand-Supply Gap'!M$107,2)</f>
        <v>2.89</v>
      </c>
      <c r="N83" s="378">
        <f>ROUND(AF83*' Demand-Supply Gap'!N$107,2)</f>
        <v>3.02</v>
      </c>
      <c r="O83" s="378">
        <f>ROUND(AG83*' Demand-Supply Gap'!O$107,2)</f>
        <v>3.17</v>
      </c>
      <c r="P83" s="378">
        <f>ROUND(AH83*' Demand-Supply Gap'!P$107,2)</f>
        <v>3.31</v>
      </c>
      <c r="Q83" s="378">
        <f>ROUND(AI83*' Demand-Supply Gap'!Q$107,2)</f>
        <v>3.48</v>
      </c>
      <c r="R83" s="378">
        <f>ROUND(AJ83*' Demand-Supply Gap'!R$107,2)</f>
        <v>3.65</v>
      </c>
      <c r="S83" s="378">
        <f>ROUND(AK83*' Demand-Supply Gap'!S$107,2)</f>
        <v>3.84</v>
      </c>
      <c r="T83" s="379"/>
      <c r="U83" s="379"/>
      <c r="V83" s="390">
        <v>5.7599999999999998E-2</v>
      </c>
      <c r="W83" s="390">
        <v>6.1999999999999993E-2</v>
      </c>
      <c r="X83" s="390">
        <v>6.2099999999999995E-2</v>
      </c>
      <c r="Y83" s="390">
        <v>6.2300000000000001E-2</v>
      </c>
      <c r="Z83" s="390">
        <v>6.1800000000000001E-2</v>
      </c>
      <c r="AA83" s="390">
        <v>6.1999999999999993E-2</v>
      </c>
      <c r="AB83" s="390">
        <v>6.1999999999999993E-2</v>
      </c>
      <c r="AC83" s="390">
        <v>6.2099999999999995E-2</v>
      </c>
      <c r="AD83" s="390">
        <v>6.2300000000000001E-2</v>
      </c>
      <c r="AE83" s="390">
        <v>6.239999999999999E-2</v>
      </c>
      <c r="AF83" s="390">
        <v>6.2600000000000003E-2</v>
      </c>
      <c r="AG83" s="390">
        <v>6.2700000000000006E-2</v>
      </c>
      <c r="AH83" s="390">
        <v>6.2600000000000003E-2</v>
      </c>
      <c r="AI83" s="390">
        <v>6.2799999999999995E-2</v>
      </c>
      <c r="AJ83" s="390">
        <v>6.2899999999999998E-2</v>
      </c>
      <c r="AK83" s="390">
        <v>6.3E-2</v>
      </c>
      <c r="AM83" s="95">
        <v>3.6200000000000003E-2</v>
      </c>
    </row>
    <row r="84" spans="1:39" s="28" customFormat="1" ht="15">
      <c r="A84" s="32" t="s">
        <v>41</v>
      </c>
      <c r="B84" s="32" t="s">
        <v>37</v>
      </c>
      <c r="C84" s="96" t="s">
        <v>12</v>
      </c>
      <c r="D84" s="378">
        <f>ROUND(V84*' Demand-Supply Gap'!D$107,2)</f>
        <v>1.1299999999999999</v>
      </c>
      <c r="E84" s="378">
        <f>ROUND(W84*' Demand-Supply Gap'!E$107,2)</f>
        <v>1.4</v>
      </c>
      <c r="F84" s="378">
        <f>ROUND(X84*' Demand-Supply Gap'!F$107,2)</f>
        <v>1.61</v>
      </c>
      <c r="G84" s="378">
        <f>ROUND(Y84*' Demand-Supply Gap'!G$107,2)</f>
        <v>2.56</v>
      </c>
      <c r="H84" s="378">
        <f>ROUND(Z84*' Demand-Supply Gap'!H$107,2)</f>
        <v>2.4900000000000002</v>
      </c>
      <c r="I84" s="378">
        <f>ROUND(AA84*' Demand-Supply Gap'!I$107,2)</f>
        <v>2.64</v>
      </c>
      <c r="J84" s="378">
        <f>ROUND(AB84*' Demand-Supply Gap'!J$107,2)</f>
        <v>2.66</v>
      </c>
      <c r="K84" s="378">
        <f>ROUND(AC84*' Demand-Supply Gap'!K$107,2)</f>
        <v>2.66</v>
      </c>
      <c r="L84" s="378">
        <f>ROUND(AD84*' Demand-Supply Gap'!L$107,2)</f>
        <v>2.67</v>
      </c>
      <c r="M84" s="378">
        <f>ROUND(AE84*' Demand-Supply Gap'!M$107,2)</f>
        <v>2.8</v>
      </c>
      <c r="N84" s="378">
        <f>ROUND(AF84*' Demand-Supply Gap'!N$107,2)</f>
        <v>2.8</v>
      </c>
      <c r="O84" s="378">
        <f>ROUND(AG84*' Demand-Supply Gap'!O$107,2)</f>
        <v>2.86</v>
      </c>
      <c r="P84" s="378">
        <f>ROUND(AH84*' Demand-Supply Gap'!P$107,2)</f>
        <v>2.96</v>
      </c>
      <c r="Q84" s="378">
        <f>ROUND(AI84*' Demand-Supply Gap'!Q$107,2)</f>
        <v>3.05</v>
      </c>
      <c r="R84" s="378">
        <f>ROUND(AJ84*' Demand-Supply Gap'!R$107,2)</f>
        <v>3.15</v>
      </c>
      <c r="S84" s="378">
        <f>ROUND(AK84*' Demand-Supply Gap'!S$107,2)</f>
        <v>3.26</v>
      </c>
      <c r="T84" s="381"/>
      <c r="U84" s="381"/>
      <c r="V84" s="389">
        <f>V85-SUM(V79:V83)</f>
        <v>6.8699999999999983E-2</v>
      </c>
      <c r="W84" s="389">
        <f t="shared" ref="W84" si="158">W85-SUM(W79:W83)</f>
        <v>6.0500000000000109E-2</v>
      </c>
      <c r="X84" s="389">
        <f t="shared" ref="X84" si="159">X85-SUM(X79:X83)</f>
        <v>6.0699999999999976E-2</v>
      </c>
      <c r="Y84" s="389">
        <f t="shared" ref="Y84" si="160">Y85-SUM(Y79:Y83)</f>
        <v>6.0899999999999954E-2</v>
      </c>
      <c r="Z84" s="389">
        <f t="shared" ref="Z84" si="161">Z85-SUM(Z79:Z83)</f>
        <v>5.9900000000000064E-2</v>
      </c>
      <c r="AA84" s="389">
        <f t="shared" ref="AA84" si="162">AA85-SUM(AA79:AA83)</f>
        <v>6.6700000000000093E-2</v>
      </c>
      <c r="AB84" s="389">
        <f t="shared" ref="AB84" si="163">AB85-SUM(AB79:AB83)</f>
        <v>6.4650000000000207E-2</v>
      </c>
      <c r="AC84" s="389">
        <f t="shared" ref="AC84" si="164">AC85-SUM(AC79:AC83)</f>
        <v>6.22999999999998E-2</v>
      </c>
      <c r="AD84" s="389">
        <f t="shared" ref="AD84" si="165">AD85-SUM(AD79:AD83)</f>
        <v>6.0100000000000042E-2</v>
      </c>
      <c r="AE84" s="389">
        <f t="shared" ref="AE84" si="166">AE85-SUM(AE79:AE83)</f>
        <v>6.0400000000000009E-2</v>
      </c>
      <c r="AF84" s="389">
        <f t="shared" ref="AF84" si="167">AF85-SUM(AF79:AF83)</f>
        <v>5.7899999999999952E-2</v>
      </c>
      <c r="AG84" s="389">
        <f t="shared" ref="AG84" si="168">AG85-SUM(AG79:AG83)</f>
        <v>5.6699999999999973E-2</v>
      </c>
      <c r="AH84" s="389">
        <f t="shared" ref="AH84" si="169">AH85-SUM(AH79:AH83)</f>
        <v>5.600000000000005E-2</v>
      </c>
      <c r="AI84" s="389">
        <f t="shared" ref="AI84" si="170">AI85-SUM(AI79:AI83)</f>
        <v>5.5100000000000038E-2</v>
      </c>
      <c r="AJ84" s="389">
        <f t="shared" ref="AJ84" si="171">AJ85-SUM(AJ79:AJ83)</f>
        <v>5.4200000000000137E-2</v>
      </c>
      <c r="AK84" s="389">
        <f t="shared" ref="AK84" si="172">AK85-SUM(AK79:AK83)</f>
        <v>5.3500000000000103E-2</v>
      </c>
    </row>
    <row r="85" spans="1:39" s="28" customFormat="1" ht="15">
      <c r="A85" s="32" t="s">
        <v>41</v>
      </c>
      <c r="B85" s="32" t="s">
        <v>37</v>
      </c>
      <c r="C85" s="192" t="s">
        <v>60</v>
      </c>
      <c r="D85" s="378">
        <f>SUM(D79:D84)</f>
        <v>16.47</v>
      </c>
      <c r="E85" s="378">
        <f t="shared" ref="E85:S85" si="173">SUM(E79:E84)</f>
        <v>23.059999999999995</v>
      </c>
      <c r="F85" s="378">
        <f t="shared" si="173"/>
        <v>26.59</v>
      </c>
      <c r="G85" s="378">
        <f t="shared" si="173"/>
        <v>42</v>
      </c>
      <c r="H85" s="378">
        <f t="shared" si="173"/>
        <v>41.480000000000004</v>
      </c>
      <c r="I85" s="378">
        <f t="shared" si="173"/>
        <v>39.630000000000003</v>
      </c>
      <c r="J85" s="378">
        <f t="shared" si="173"/>
        <v>41.11</v>
      </c>
      <c r="K85" s="378">
        <f t="shared" si="173"/>
        <v>42.709999999999994</v>
      </c>
      <c r="L85" s="378">
        <f t="shared" si="173"/>
        <v>44.420000000000009</v>
      </c>
      <c r="M85" s="378">
        <f t="shared" si="173"/>
        <v>46.31</v>
      </c>
      <c r="N85" s="378">
        <f t="shared" si="173"/>
        <v>48.300000000000004</v>
      </c>
      <c r="O85" s="378">
        <f t="shared" si="173"/>
        <v>50.489999999999995</v>
      </c>
      <c r="P85" s="378">
        <f t="shared" si="173"/>
        <v>52.84</v>
      </c>
      <c r="Q85" s="378">
        <f t="shared" si="173"/>
        <v>55.36999999999999</v>
      </c>
      <c r="R85" s="378">
        <f t="shared" si="173"/>
        <v>58.06</v>
      </c>
      <c r="S85" s="378">
        <f t="shared" si="173"/>
        <v>60.919999999999995</v>
      </c>
      <c r="T85" s="381"/>
      <c r="U85" s="381"/>
      <c r="V85" s="390">
        <v>1</v>
      </c>
      <c r="W85" s="390">
        <v>1</v>
      </c>
      <c r="X85" s="390">
        <v>1</v>
      </c>
      <c r="Y85" s="390">
        <v>1</v>
      </c>
      <c r="Z85" s="390">
        <v>1</v>
      </c>
      <c r="AA85" s="390">
        <v>1</v>
      </c>
      <c r="AB85" s="390">
        <v>1</v>
      </c>
      <c r="AC85" s="390">
        <v>1</v>
      </c>
      <c r="AD85" s="390">
        <v>1</v>
      </c>
      <c r="AE85" s="390">
        <v>1</v>
      </c>
      <c r="AF85" s="390">
        <v>1</v>
      </c>
      <c r="AG85" s="390">
        <v>1</v>
      </c>
      <c r="AH85" s="390">
        <v>1</v>
      </c>
      <c r="AI85" s="390">
        <v>1</v>
      </c>
      <c r="AJ85" s="390">
        <v>1</v>
      </c>
      <c r="AK85" s="390">
        <v>1</v>
      </c>
    </row>
    <row r="86" spans="1:39" s="28" customFormat="1" ht="15">
      <c r="A86" s="32" t="s">
        <v>41</v>
      </c>
      <c r="B86" s="32" t="s">
        <v>44</v>
      </c>
      <c r="C86" s="96" t="s">
        <v>221</v>
      </c>
      <c r="D86" s="378">
        <f>ROUND(V86*' Demand-Supply Gap'!D$116,2)</f>
        <v>23.29</v>
      </c>
      <c r="E86" s="378">
        <f>ROUND(W86*' Demand-Supply Gap'!E$116,2)</f>
        <v>23.66</v>
      </c>
      <c r="F86" s="378">
        <f>ROUND(X86*' Demand-Supply Gap'!F$116,2)</f>
        <v>24.48</v>
      </c>
      <c r="G86" s="378">
        <f>ROUND(Y86*' Demand-Supply Gap'!G$116,2)</f>
        <v>23.15</v>
      </c>
      <c r="H86" s="378">
        <f>ROUND(Z86*' Demand-Supply Gap'!H$116,2)</f>
        <v>24.7</v>
      </c>
      <c r="I86" s="378">
        <f>ROUND(AA86*' Demand-Supply Gap'!I$116,2)</f>
        <v>19.66</v>
      </c>
      <c r="J86" s="378">
        <f>ROUND(AB86*' Demand-Supply Gap'!J$116,2)</f>
        <v>20.38</v>
      </c>
      <c r="K86" s="378">
        <f>ROUND(AC86*' Demand-Supply Gap'!K$116,2)</f>
        <v>21.22</v>
      </c>
      <c r="L86" s="378">
        <f>ROUND(AD86*' Demand-Supply Gap'!L$116,2)</f>
        <v>22.16</v>
      </c>
      <c r="M86" s="378">
        <f>ROUND(AE86*' Demand-Supply Gap'!M$116,2)</f>
        <v>23.07</v>
      </c>
      <c r="N86" s="378">
        <f>ROUND(AF86*' Demand-Supply Gap'!N$116,2)</f>
        <v>24.21</v>
      </c>
      <c r="O86" s="378">
        <f>ROUND(AG86*' Demand-Supply Gap'!O$116,2)</f>
        <v>25.37</v>
      </c>
      <c r="P86" s="378">
        <f>ROUND(AH86*' Demand-Supply Gap'!P$116,2)</f>
        <v>26.58</v>
      </c>
      <c r="Q86" s="378">
        <f>ROUND(AI86*' Demand-Supply Gap'!Q$116,2)</f>
        <v>27.93</v>
      </c>
      <c r="R86" s="378">
        <f>ROUND(AJ86*' Demand-Supply Gap'!R$116,2)</f>
        <v>29.32</v>
      </c>
      <c r="S86" s="378">
        <f>ROUND(AK86*' Demand-Supply Gap'!S$116,2)</f>
        <v>30.78</v>
      </c>
      <c r="T86" s="380"/>
      <c r="U86" s="380"/>
      <c r="V86" s="392">
        <v>0.40799999999999997</v>
      </c>
      <c r="W86" s="392">
        <v>0.41099999999999998</v>
      </c>
      <c r="X86" s="392">
        <v>0.4098</v>
      </c>
      <c r="Y86" s="392">
        <v>0.4088</v>
      </c>
      <c r="Z86" s="392">
        <v>0.40920000000000001</v>
      </c>
      <c r="AA86" s="392">
        <v>0.40589999999999998</v>
      </c>
      <c r="AB86" s="392">
        <v>0.40699999999999997</v>
      </c>
      <c r="AC86" s="392">
        <v>0.40870000000000001</v>
      </c>
      <c r="AD86" s="392">
        <v>0.41</v>
      </c>
      <c r="AE86" s="392">
        <v>0.40909999999999996</v>
      </c>
      <c r="AF86" s="392">
        <v>0.41120000000000001</v>
      </c>
      <c r="AG86" s="392">
        <v>0.41220000000000001</v>
      </c>
      <c r="AH86" s="389">
        <v>0.41239999999999999</v>
      </c>
      <c r="AI86" s="389">
        <v>0.41309999999999997</v>
      </c>
      <c r="AJ86" s="389">
        <v>0.41319999999999996</v>
      </c>
      <c r="AK86" s="389">
        <v>0.41359999999999997</v>
      </c>
    </row>
    <row r="87" spans="1:39" s="28" customFormat="1" ht="15">
      <c r="A87" s="32" t="s">
        <v>41</v>
      </c>
      <c r="B87" s="32" t="s">
        <v>44</v>
      </c>
      <c r="C87" s="96" t="s">
        <v>247</v>
      </c>
      <c r="D87" s="378">
        <f>ROUND(V87*' Demand-Supply Gap'!D$116,2)</f>
        <v>12.97</v>
      </c>
      <c r="E87" s="378">
        <f>ROUND(W87*' Demand-Supply Gap'!E$116,2)</f>
        <v>13.1</v>
      </c>
      <c r="F87" s="378">
        <f>ROUND(X87*' Demand-Supply Gap'!F$116,2)</f>
        <v>13.63</v>
      </c>
      <c r="G87" s="378">
        <f>ROUND(Y87*' Demand-Supply Gap'!G$116,2)</f>
        <v>12.9</v>
      </c>
      <c r="H87" s="378">
        <f>ROUND(Z87*' Demand-Supply Gap'!H$116,2)</f>
        <v>13.78</v>
      </c>
      <c r="I87" s="378">
        <f>ROUND(AA87*' Demand-Supply Gap'!I$116,2)</f>
        <v>11.02</v>
      </c>
      <c r="J87" s="378">
        <f>ROUND(AB87*' Demand-Supply Gap'!J$116,2)</f>
        <v>11.41</v>
      </c>
      <c r="K87" s="378">
        <f>ROUND(AC87*' Demand-Supply Gap'!K$116,2)</f>
        <v>11.85</v>
      </c>
      <c r="L87" s="378">
        <f>ROUND(AD87*' Demand-Supply Gap'!L$116,2)</f>
        <v>12.35</v>
      </c>
      <c r="M87" s="378">
        <f>ROUND(AE87*' Demand-Supply Gap'!M$116,2)</f>
        <v>12.89</v>
      </c>
      <c r="N87" s="378">
        <f>ROUND(AF87*' Demand-Supply Gap'!N$116,2)</f>
        <v>13.47</v>
      </c>
      <c r="O87" s="378">
        <f>ROUND(AG87*' Demand-Supply Gap'!O$116,2)</f>
        <v>14.08</v>
      </c>
      <c r="P87" s="378">
        <f>ROUND(AH87*' Demand-Supply Gap'!P$116,2)</f>
        <v>14.76</v>
      </c>
      <c r="Q87" s="378">
        <f>ROUND(AI87*' Demand-Supply Gap'!Q$116,2)</f>
        <v>15.47</v>
      </c>
      <c r="R87" s="378">
        <f>ROUND(AJ87*' Demand-Supply Gap'!R$116,2)</f>
        <v>16.27</v>
      </c>
      <c r="S87" s="378">
        <f>ROUND(AK87*' Demand-Supply Gap'!S$116,2)</f>
        <v>17.059999999999999</v>
      </c>
      <c r="T87" s="381"/>
      <c r="U87" s="381"/>
      <c r="V87" s="390">
        <v>0.2271</v>
      </c>
      <c r="W87" s="390">
        <v>0.2276</v>
      </c>
      <c r="X87" s="390">
        <v>0.22819999999999999</v>
      </c>
      <c r="Y87" s="390">
        <v>0.22790000000000002</v>
      </c>
      <c r="Z87" s="390">
        <v>0.22829999999999998</v>
      </c>
      <c r="AA87" s="390">
        <v>0.22750000000000001</v>
      </c>
      <c r="AB87" s="390">
        <v>0.22779999999999997</v>
      </c>
      <c r="AC87" s="390">
        <v>0.2281</v>
      </c>
      <c r="AD87" s="390">
        <v>0.22850000000000001</v>
      </c>
      <c r="AE87" s="390">
        <v>0.22869999999999999</v>
      </c>
      <c r="AF87" s="390">
        <v>0.22879999999999998</v>
      </c>
      <c r="AG87" s="390">
        <v>0.22879999999999998</v>
      </c>
      <c r="AH87" s="390">
        <v>0.22900000000000001</v>
      </c>
      <c r="AI87" s="390">
        <v>0.22890000000000002</v>
      </c>
      <c r="AJ87" s="390">
        <v>0.22919999999999999</v>
      </c>
      <c r="AK87" s="390">
        <v>0.22919999999999999</v>
      </c>
    </row>
    <row r="88" spans="1:39" s="28" customFormat="1" ht="15">
      <c r="A88" s="32" t="s">
        <v>41</v>
      </c>
      <c r="B88" s="32" t="s">
        <v>44</v>
      </c>
      <c r="C88" s="96" t="s">
        <v>419</v>
      </c>
      <c r="D88" s="378">
        <f>ROUND(V88*' Demand-Supply Gap'!D$116,2)</f>
        <v>2.92</v>
      </c>
      <c r="E88" s="378">
        <f>ROUND(W88*' Demand-Supply Gap'!E$116,2)</f>
        <v>3.34</v>
      </c>
      <c r="F88" s="378">
        <f>ROUND(X88*' Demand-Supply Gap'!F$116,2)</f>
        <v>3.47</v>
      </c>
      <c r="G88" s="378">
        <f>ROUND(Y88*' Demand-Supply Gap'!G$116,2)</f>
        <v>3.34</v>
      </c>
      <c r="H88" s="378">
        <f>ROUND(Z88*' Demand-Supply Gap'!H$116,2)</f>
        <v>3.59</v>
      </c>
      <c r="I88" s="378">
        <f>ROUND(AA88*' Demand-Supply Gap'!I$116,2)</f>
        <v>2.78</v>
      </c>
      <c r="J88" s="378">
        <f>ROUND(AB88*' Demand-Supply Gap'!J$116,2)</f>
        <v>2.89</v>
      </c>
      <c r="K88" s="378">
        <f>ROUND(AC88*' Demand-Supply Gap'!K$116,2)</f>
        <v>3.01</v>
      </c>
      <c r="L88" s="378">
        <f>ROUND(AD88*' Demand-Supply Gap'!L$116,2)</f>
        <v>3.14</v>
      </c>
      <c r="M88" s="378">
        <f>ROUND(AE88*' Demand-Supply Gap'!M$116,2)</f>
        <v>3.27</v>
      </c>
      <c r="N88" s="378">
        <f>ROUND(AF88*' Demand-Supply Gap'!N$116,2)</f>
        <v>3.43</v>
      </c>
      <c r="O88" s="378">
        <f>ROUND(AG88*' Demand-Supply Gap'!O$116,2)</f>
        <v>3.59</v>
      </c>
      <c r="P88" s="378">
        <f>ROUND(AH88*' Demand-Supply Gap'!P$116,2)</f>
        <v>3.77</v>
      </c>
      <c r="Q88" s="378">
        <f>ROUND(AI88*' Demand-Supply Gap'!Q$116,2)</f>
        <v>3.95</v>
      </c>
      <c r="R88" s="378">
        <f>ROUND(AJ88*' Demand-Supply Gap'!R$116,2)</f>
        <v>4.17</v>
      </c>
      <c r="S88" s="378">
        <f>ROUND(AK88*' Demand-Supply Gap'!S$116,2)</f>
        <v>4.38</v>
      </c>
      <c r="T88" s="379"/>
      <c r="U88" s="379"/>
      <c r="V88" s="389">
        <v>5.1200000000000002E-2</v>
      </c>
      <c r="W88" s="389">
        <v>5.800000000000001E-2</v>
      </c>
      <c r="X88" s="389">
        <v>5.8100000000000013E-2</v>
      </c>
      <c r="Y88" s="389">
        <v>5.8900000000000008E-2</v>
      </c>
      <c r="Z88" s="389">
        <v>5.9500000000000011E-2</v>
      </c>
      <c r="AA88" s="389">
        <v>5.7500000000000009E-2</v>
      </c>
      <c r="AB88" s="389">
        <v>5.7800000000000004E-2</v>
      </c>
      <c r="AC88" s="389">
        <v>5.7900000000000007E-2</v>
      </c>
      <c r="AD88" s="389">
        <v>5.800000000000001E-2</v>
      </c>
      <c r="AE88" s="389">
        <v>5.800000000000001E-2</v>
      </c>
      <c r="AF88" s="389">
        <v>5.8200000000000002E-2</v>
      </c>
      <c r="AG88" s="389">
        <v>5.8300000000000005E-2</v>
      </c>
      <c r="AH88" s="389">
        <v>5.850000000000001E-2</v>
      </c>
      <c r="AI88" s="389">
        <v>5.850000000000001E-2</v>
      </c>
      <c r="AJ88" s="389">
        <v>5.8700000000000002E-2</v>
      </c>
      <c r="AK88" s="389">
        <v>5.8800000000000005E-2</v>
      </c>
    </row>
    <row r="89" spans="1:39" s="28" customFormat="1" ht="15">
      <c r="A89" s="32" t="s">
        <v>41</v>
      </c>
      <c r="B89" s="32" t="s">
        <v>44</v>
      </c>
      <c r="C89" s="96" t="s">
        <v>412</v>
      </c>
      <c r="D89" s="378">
        <f>ROUND(V89*' Demand-Supply Gap'!D$116,2)</f>
        <v>10.64</v>
      </c>
      <c r="E89" s="378">
        <f>ROUND(W89*' Demand-Supply Gap'!E$116,2)</f>
        <v>10.93</v>
      </c>
      <c r="F89" s="378">
        <f>ROUND(X89*' Demand-Supply Gap'!F$116,2)</f>
        <v>11.36</v>
      </c>
      <c r="G89" s="378">
        <f>ROUND(Y89*' Demand-Supply Gap'!G$116,2)</f>
        <v>10.77</v>
      </c>
      <c r="H89" s="378">
        <f>ROUND(Z89*' Demand-Supply Gap'!H$116,2)</f>
        <v>11.49</v>
      </c>
      <c r="I89" s="378">
        <f>ROUND(AA89*' Demand-Supply Gap'!I$116,2)</f>
        <v>9.17</v>
      </c>
      <c r="J89" s="378">
        <f>ROUND(AB89*' Demand-Supply Gap'!J$116,2)</f>
        <v>9.5</v>
      </c>
      <c r="K89" s="378">
        <f>ROUND(AC89*' Demand-Supply Gap'!K$116,2)</f>
        <v>9.86</v>
      </c>
      <c r="L89" s="378">
        <f>ROUND(AD89*' Demand-Supply Gap'!L$116,2)</f>
        <v>10.28</v>
      </c>
      <c r="M89" s="378">
        <f>ROUND(AE89*' Demand-Supply Gap'!M$116,2)</f>
        <v>10.74</v>
      </c>
      <c r="N89" s="378">
        <f>ROUND(AF89*' Demand-Supply Gap'!N$116,2)</f>
        <v>11.2</v>
      </c>
      <c r="O89" s="378">
        <f>ROUND(AG89*' Demand-Supply Gap'!O$116,2)</f>
        <v>11.71</v>
      </c>
      <c r="P89" s="378">
        <f>ROUND(AH89*' Demand-Supply Gap'!P$116,2)</f>
        <v>12.28</v>
      </c>
      <c r="Q89" s="378">
        <f>ROUND(AI89*' Demand-Supply Gap'!Q$116,2)</f>
        <v>12.89</v>
      </c>
      <c r="R89" s="378">
        <f>ROUND(AJ89*' Demand-Supply Gap'!R$116,2)</f>
        <v>13.54</v>
      </c>
      <c r="S89" s="378">
        <f>ROUND(AK89*' Demand-Supply Gap'!S$116,2)</f>
        <v>14.21</v>
      </c>
      <c r="T89" s="381"/>
      <c r="U89" s="381"/>
      <c r="V89" s="390">
        <v>0.18629999999999999</v>
      </c>
      <c r="W89" s="390">
        <v>0.18990000000000001</v>
      </c>
      <c r="X89" s="390">
        <v>0.19009999999999999</v>
      </c>
      <c r="Y89" s="390">
        <v>0.19019999999999998</v>
      </c>
      <c r="Z89" s="390">
        <v>0.1903</v>
      </c>
      <c r="AA89" s="390">
        <v>0.18940000000000001</v>
      </c>
      <c r="AB89" s="390">
        <v>0.18975</v>
      </c>
      <c r="AC89" s="390">
        <v>0.18990000000000001</v>
      </c>
      <c r="AD89" s="390">
        <v>0.19009999999999999</v>
      </c>
      <c r="AE89" s="390">
        <v>0.19040000000000001</v>
      </c>
      <c r="AF89" s="390">
        <v>0.1903</v>
      </c>
      <c r="AG89" s="390">
        <v>0.1903</v>
      </c>
      <c r="AH89" s="390">
        <v>0.1905</v>
      </c>
      <c r="AI89" s="390">
        <v>0.19059999999999999</v>
      </c>
      <c r="AJ89" s="390">
        <v>0.1908</v>
      </c>
      <c r="AK89" s="390">
        <v>0.19090000000000001</v>
      </c>
      <c r="AM89" s="95">
        <v>8.0000000000000004E-4</v>
      </c>
    </row>
    <row r="90" spans="1:39" s="28" customFormat="1" ht="15">
      <c r="A90" s="32" t="s">
        <v>41</v>
      </c>
      <c r="B90" s="32" t="s">
        <v>44</v>
      </c>
      <c r="C90" s="96" t="s">
        <v>248</v>
      </c>
      <c r="D90" s="378">
        <f>ROUND(V90*' Demand-Supply Gap'!D$116,2)</f>
        <v>3.24</v>
      </c>
      <c r="E90" s="378">
        <f>ROUND(W90*' Demand-Supply Gap'!E$116,2)</f>
        <v>3.52</v>
      </c>
      <c r="F90" s="378">
        <f>ROUND(X90*' Demand-Supply Gap'!F$116,2)</f>
        <v>3.66</v>
      </c>
      <c r="G90" s="378">
        <f>ROUND(Y90*' Demand-Supply Gap'!G$116,2)</f>
        <v>3.48</v>
      </c>
      <c r="H90" s="378">
        <f>ROUND(Z90*' Demand-Supply Gap'!H$116,2)</f>
        <v>3.68</v>
      </c>
      <c r="I90" s="378">
        <f>ROUND(AA90*' Demand-Supply Gap'!I$116,2)</f>
        <v>2.96</v>
      </c>
      <c r="J90" s="378">
        <f>ROUND(AB90*' Demand-Supply Gap'!J$116,2)</f>
        <v>3.06</v>
      </c>
      <c r="K90" s="378">
        <f>ROUND(AC90*' Demand-Supply Gap'!K$116,2)</f>
        <v>3.18</v>
      </c>
      <c r="L90" s="378">
        <f>ROUND(AD90*' Demand-Supply Gap'!L$116,2)</f>
        <v>3.32</v>
      </c>
      <c r="M90" s="378">
        <f>ROUND(AE90*' Demand-Supply Gap'!M$116,2)</f>
        <v>3.47</v>
      </c>
      <c r="N90" s="378">
        <f>ROUND(AF90*' Demand-Supply Gap'!N$116,2)</f>
        <v>3.64</v>
      </c>
      <c r="O90" s="378">
        <f>ROUND(AG90*' Demand-Supply Gap'!O$116,2)</f>
        <v>3.81</v>
      </c>
      <c r="P90" s="378">
        <f>ROUND(AH90*' Demand-Supply Gap'!P$116,2)</f>
        <v>3.98</v>
      </c>
      <c r="Q90" s="378">
        <f>ROUND(AI90*' Demand-Supply Gap'!Q$116,2)</f>
        <v>4.1900000000000004</v>
      </c>
      <c r="R90" s="378">
        <f>ROUND(AJ90*' Demand-Supply Gap'!R$116,2)</f>
        <v>4.41</v>
      </c>
      <c r="S90" s="378">
        <f>ROUND(AK90*' Demand-Supply Gap'!S$116,2)</f>
        <v>4.63</v>
      </c>
      <c r="T90" s="381"/>
      <c r="U90" s="381"/>
      <c r="V90" s="390">
        <v>5.6799999999999996E-2</v>
      </c>
      <c r="W90" s="390">
        <v>6.1199999999999991E-2</v>
      </c>
      <c r="X90" s="390">
        <v>6.1299999999999993E-2</v>
      </c>
      <c r="Y90" s="390">
        <v>6.1499999999999999E-2</v>
      </c>
      <c r="Z90" s="390">
        <v>6.0999999999999999E-2</v>
      </c>
      <c r="AA90" s="390">
        <v>6.1199999999999991E-2</v>
      </c>
      <c r="AB90" s="390">
        <v>6.1199999999999991E-2</v>
      </c>
      <c r="AC90" s="390">
        <v>6.1299999999999993E-2</v>
      </c>
      <c r="AD90" s="390">
        <v>6.1499999999999999E-2</v>
      </c>
      <c r="AE90" s="390">
        <v>6.1599999999999988E-2</v>
      </c>
      <c r="AF90" s="390">
        <v>6.1800000000000001E-2</v>
      </c>
      <c r="AG90" s="390">
        <v>6.1900000000000004E-2</v>
      </c>
      <c r="AH90" s="390">
        <v>6.1800000000000001E-2</v>
      </c>
      <c r="AI90" s="390">
        <v>6.1999999999999993E-2</v>
      </c>
      <c r="AJ90" s="390">
        <v>6.2099999999999995E-2</v>
      </c>
      <c r="AK90" s="390">
        <v>6.2199999999999998E-2</v>
      </c>
    </row>
    <row r="91" spans="1:39" s="28" customFormat="1" ht="15">
      <c r="A91" s="32" t="s">
        <v>41</v>
      </c>
      <c r="B91" s="32" t="s">
        <v>44</v>
      </c>
      <c r="C91" s="96" t="s">
        <v>12</v>
      </c>
      <c r="D91" s="378">
        <f>ROUND(V91*' Demand-Supply Gap'!D$116,2)</f>
        <v>4.03</v>
      </c>
      <c r="E91" s="378">
        <f>ROUND(W91*' Demand-Supply Gap'!E$116,2)</f>
        <v>3.01</v>
      </c>
      <c r="F91" s="378">
        <f>ROUND(X91*' Demand-Supply Gap'!F$116,2)</f>
        <v>3.14</v>
      </c>
      <c r="G91" s="378">
        <f>ROUND(Y91*' Demand-Supply Gap'!G$116,2)</f>
        <v>2.98</v>
      </c>
      <c r="H91" s="378">
        <f>ROUND(Z91*' Demand-Supply Gap'!H$116,2)</f>
        <v>3.12</v>
      </c>
      <c r="I91" s="378">
        <f>ROUND(AA91*' Demand-Supply Gap'!I$116,2)</f>
        <v>2.83</v>
      </c>
      <c r="J91" s="378">
        <f>ROUND(AB91*' Demand-Supply Gap'!J$116,2)</f>
        <v>2.83</v>
      </c>
      <c r="K91" s="378">
        <f>ROUND(AC91*' Demand-Supply Gap'!K$116,2)</f>
        <v>2.81</v>
      </c>
      <c r="L91" s="378">
        <f>ROUND(AD91*' Demand-Supply Gap'!L$116,2)</f>
        <v>2.81</v>
      </c>
      <c r="M91" s="378">
        <f>ROUND(AE91*' Demand-Supply Gap'!M$116,2)</f>
        <v>2.94</v>
      </c>
      <c r="N91" s="378">
        <f>ROUND(AF91*' Demand-Supply Gap'!N$116,2)</f>
        <v>2.93</v>
      </c>
      <c r="O91" s="378">
        <f>ROUND(AG91*' Demand-Supply Gap'!O$116,2)</f>
        <v>2.99</v>
      </c>
      <c r="P91" s="378">
        <f>ROUND(AH91*' Demand-Supply Gap'!P$116,2)</f>
        <v>3.08</v>
      </c>
      <c r="Q91" s="378">
        <f>ROUND(AI91*' Demand-Supply Gap'!Q$116,2)</f>
        <v>3.17</v>
      </c>
      <c r="R91" s="378">
        <f>ROUND(AJ91*' Demand-Supply Gap'!R$116,2)</f>
        <v>3.26</v>
      </c>
      <c r="S91" s="378">
        <f>ROUND(AK91*' Demand-Supply Gap'!S$116,2)</f>
        <v>3.37</v>
      </c>
      <c r="T91" s="380"/>
      <c r="U91" s="380"/>
      <c r="V91" s="389">
        <f>V92-SUM(V86:V90)</f>
        <v>7.0599999999999996E-2</v>
      </c>
      <c r="W91" s="389">
        <f t="shared" ref="W91" si="174">W92-SUM(W86:W90)</f>
        <v>5.2299999999999902E-2</v>
      </c>
      <c r="X91" s="389">
        <f t="shared" ref="X91" si="175">X92-SUM(X86:X90)</f>
        <v>5.249999999999988E-2</v>
      </c>
      <c r="Y91" s="389">
        <f t="shared" ref="Y91" si="176">Y92-SUM(Y86:Y90)</f>
        <v>5.270000000000008E-2</v>
      </c>
      <c r="Z91" s="389">
        <f t="shared" ref="Z91" si="177">Z92-SUM(Z86:Z90)</f>
        <v>5.1700000000000079E-2</v>
      </c>
      <c r="AA91" s="389">
        <f t="shared" ref="AA91" si="178">AA92-SUM(AA86:AA90)</f>
        <v>5.8499999999999996E-2</v>
      </c>
      <c r="AB91" s="389">
        <f t="shared" ref="AB91" si="179">AB92-SUM(AB86:AB90)</f>
        <v>5.6450000000000111E-2</v>
      </c>
      <c r="AC91" s="389">
        <f t="shared" ref="AC91" si="180">AC92-SUM(AC86:AC90)</f>
        <v>5.4099999999999926E-2</v>
      </c>
      <c r="AD91" s="389">
        <f t="shared" ref="AD91" si="181">AD92-SUM(AD86:AD90)</f>
        <v>5.1899999999999946E-2</v>
      </c>
      <c r="AE91" s="389">
        <f t="shared" ref="AE91" si="182">AE92-SUM(AE86:AE90)</f>
        <v>5.2200000000000024E-2</v>
      </c>
      <c r="AF91" s="389">
        <f t="shared" ref="AF91" si="183">AF92-SUM(AF86:AF90)</f>
        <v>4.9699999999999966E-2</v>
      </c>
      <c r="AG91" s="389">
        <f t="shared" ref="AG91" si="184">AG92-SUM(AG86:AG90)</f>
        <v>4.8499999999999988E-2</v>
      </c>
      <c r="AH91" s="389">
        <f t="shared" ref="AH91" si="185">AH92-SUM(AH86:AH90)</f>
        <v>4.7800000000000065E-2</v>
      </c>
      <c r="AI91" s="389">
        <f t="shared" ref="AI91" si="186">AI92-SUM(AI86:AI90)</f>
        <v>4.6900000000000053E-2</v>
      </c>
      <c r="AJ91" s="389">
        <f t="shared" ref="AJ91" si="187">AJ92-SUM(AJ86:AJ90)</f>
        <v>4.6000000000000041E-2</v>
      </c>
      <c r="AK91" s="389">
        <f t="shared" ref="AK91" si="188">AK92-SUM(AK86:AK90)</f>
        <v>4.5300000000000118E-2</v>
      </c>
    </row>
    <row r="92" spans="1:39" s="28" customFormat="1" ht="15">
      <c r="A92" s="32" t="s">
        <v>41</v>
      </c>
      <c r="B92" s="32" t="s">
        <v>44</v>
      </c>
      <c r="C92" s="192" t="s">
        <v>60</v>
      </c>
      <c r="D92" s="378">
        <f>SUM(D86:D91)</f>
        <v>57.09</v>
      </c>
      <c r="E92" s="378">
        <f t="shared" ref="E92:S92" si="189">SUM(E86:E91)</f>
        <v>57.559999999999995</v>
      </c>
      <c r="F92" s="378">
        <f t="shared" si="189"/>
        <v>59.739999999999995</v>
      </c>
      <c r="G92" s="378">
        <f t="shared" si="189"/>
        <v>56.61999999999999</v>
      </c>
      <c r="H92" s="378">
        <f t="shared" si="189"/>
        <v>60.359999999999992</v>
      </c>
      <c r="I92" s="378">
        <f t="shared" si="189"/>
        <v>48.42</v>
      </c>
      <c r="J92" s="378">
        <f t="shared" si="189"/>
        <v>50.07</v>
      </c>
      <c r="K92" s="378">
        <f t="shared" si="189"/>
        <v>51.93</v>
      </c>
      <c r="L92" s="378">
        <f t="shared" si="189"/>
        <v>54.06</v>
      </c>
      <c r="M92" s="378">
        <f t="shared" si="189"/>
        <v>56.38</v>
      </c>
      <c r="N92" s="378">
        <f t="shared" si="189"/>
        <v>58.88</v>
      </c>
      <c r="O92" s="378">
        <f t="shared" si="189"/>
        <v>61.550000000000011</v>
      </c>
      <c r="P92" s="378">
        <f t="shared" si="189"/>
        <v>64.45</v>
      </c>
      <c r="Q92" s="378">
        <f t="shared" si="189"/>
        <v>67.600000000000009</v>
      </c>
      <c r="R92" s="378">
        <f t="shared" si="189"/>
        <v>70.970000000000013</v>
      </c>
      <c r="S92" s="378">
        <f t="shared" si="189"/>
        <v>74.430000000000007</v>
      </c>
      <c r="T92" s="379"/>
      <c r="U92" s="379"/>
      <c r="V92" s="390">
        <v>1</v>
      </c>
      <c r="W92" s="390">
        <v>1</v>
      </c>
      <c r="X92" s="390">
        <v>1</v>
      </c>
      <c r="Y92" s="390">
        <v>1</v>
      </c>
      <c r="Z92" s="390">
        <v>1</v>
      </c>
      <c r="AA92" s="390">
        <v>1</v>
      </c>
      <c r="AB92" s="390">
        <v>1</v>
      </c>
      <c r="AC92" s="390">
        <v>1</v>
      </c>
      <c r="AD92" s="390">
        <v>1</v>
      </c>
      <c r="AE92" s="390">
        <v>1</v>
      </c>
      <c r="AF92" s="390">
        <v>1</v>
      </c>
      <c r="AG92" s="390">
        <v>1</v>
      </c>
      <c r="AH92" s="390">
        <v>1</v>
      </c>
      <c r="AI92" s="390">
        <v>1</v>
      </c>
      <c r="AJ92" s="390">
        <v>1</v>
      </c>
      <c r="AK92" s="390">
        <v>1</v>
      </c>
    </row>
    <row r="93" spans="1:39" s="28" customFormat="1" ht="15">
      <c r="A93" s="32" t="s">
        <v>41</v>
      </c>
      <c r="B93" s="32" t="s">
        <v>113</v>
      </c>
      <c r="C93" s="96" t="s">
        <v>221</v>
      </c>
      <c r="D93" s="378">
        <f>ROUND(V93*' Demand-Supply Gap'!D$125,2)</f>
        <v>-2.75</v>
      </c>
      <c r="E93" s="378">
        <f>ROUND(W93*' Demand-Supply Gap'!E$125,2)</f>
        <v>-1.47</v>
      </c>
      <c r="F93" s="378">
        <f>ROUND(X93*' Demand-Supply Gap'!F$125,2)</f>
        <v>-2.93</v>
      </c>
      <c r="G93" s="378">
        <f>ROUND(Y93*' Demand-Supply Gap'!G$125,2)</f>
        <v>16.04</v>
      </c>
      <c r="H93" s="378">
        <f>ROUND(Z93*' Demand-Supply Gap'!H$125,2)</f>
        <v>19.57</v>
      </c>
      <c r="I93" s="378">
        <f>ROUND(AA93*' Demand-Supply Gap'!I$125,2)</f>
        <v>15.54</v>
      </c>
      <c r="J93" s="378">
        <f>ROUND(AB93*' Demand-Supply Gap'!J$125,2)</f>
        <v>16.22</v>
      </c>
      <c r="K93" s="378">
        <f>ROUND(AC93*' Demand-Supply Gap'!K$125,2)</f>
        <v>17.03</v>
      </c>
      <c r="L93" s="378">
        <f>ROUND(AD93*' Demand-Supply Gap'!L$125,2)</f>
        <v>17.89</v>
      </c>
      <c r="M93" s="378">
        <f>ROUND(AE93*' Demand-Supply Gap'!M$125,2)</f>
        <v>18.71</v>
      </c>
      <c r="N93" s="378">
        <f>ROUND(AF93*' Demand-Supply Gap'!N$125,2)</f>
        <v>19.66</v>
      </c>
      <c r="O93" s="378">
        <f>ROUND(AG93*' Demand-Supply Gap'!O$125,2)</f>
        <v>20.54</v>
      </c>
      <c r="P93" s="378">
        <f>ROUND(AH93*' Demand-Supply Gap'!P$125,2)</f>
        <v>21.44</v>
      </c>
      <c r="Q93" s="378">
        <f>ROUND(AI93*' Demand-Supply Gap'!Q$125,2)</f>
        <v>22.45</v>
      </c>
      <c r="R93" s="378">
        <f>ROUND(AJ93*' Demand-Supply Gap'!R$125,2)</f>
        <v>23.6</v>
      </c>
      <c r="S93" s="378">
        <f>ROUND(AK93*' Demand-Supply Gap'!S$125,2)</f>
        <v>24.85</v>
      </c>
      <c r="T93" s="380"/>
      <c r="U93" s="380"/>
      <c r="V93" s="392">
        <v>0.39429999999999998</v>
      </c>
      <c r="W93" s="392">
        <v>0.39729999999999999</v>
      </c>
      <c r="X93" s="392">
        <v>0.39610000000000001</v>
      </c>
      <c r="Y93" s="392">
        <v>0.39510000000000001</v>
      </c>
      <c r="Z93" s="392">
        <v>0.39550000000000002</v>
      </c>
      <c r="AA93" s="392">
        <v>0.39219999999999999</v>
      </c>
      <c r="AB93" s="392">
        <v>0.39329999999999998</v>
      </c>
      <c r="AC93" s="392">
        <v>0.39500000000000002</v>
      </c>
      <c r="AD93" s="392">
        <v>0.39629999999999999</v>
      </c>
      <c r="AE93" s="392">
        <v>0.39539999999999997</v>
      </c>
      <c r="AF93" s="392">
        <v>0.39750000000000002</v>
      </c>
      <c r="AG93" s="392">
        <v>0.39850000000000002</v>
      </c>
      <c r="AH93" s="389">
        <v>0.3987</v>
      </c>
      <c r="AI93" s="389">
        <v>0.39939999999999998</v>
      </c>
      <c r="AJ93" s="389">
        <v>0.39949999999999997</v>
      </c>
      <c r="AK93" s="389">
        <v>0.39989999999999998</v>
      </c>
      <c r="AM93" s="95">
        <v>1.37E-2</v>
      </c>
    </row>
    <row r="94" spans="1:39" s="28" customFormat="1" ht="15">
      <c r="A94" s="32" t="s">
        <v>41</v>
      </c>
      <c r="B94" s="32" t="s">
        <v>113</v>
      </c>
      <c r="C94" s="96" t="s">
        <v>247</v>
      </c>
      <c r="D94" s="378">
        <f>ROUND(V94*' Demand-Supply Gap'!D$125,2)</f>
        <v>-1.56</v>
      </c>
      <c r="E94" s="378">
        <f>ROUND(W94*' Demand-Supply Gap'!E$125,2)</f>
        <v>-0.83</v>
      </c>
      <c r="F94" s="378">
        <f>ROUND(X94*' Demand-Supply Gap'!F$125,2)</f>
        <v>-1.66</v>
      </c>
      <c r="G94" s="378">
        <f>ROUND(Y94*' Demand-Supply Gap'!G$125,2)</f>
        <v>9.11</v>
      </c>
      <c r="H94" s="378">
        <f>ROUND(Z94*' Demand-Supply Gap'!H$125,2)</f>
        <v>11.12</v>
      </c>
      <c r="I94" s="378">
        <f>ROUND(AA94*' Demand-Supply Gap'!I$125,2)</f>
        <v>8.8699999999999992</v>
      </c>
      <c r="J94" s="378">
        <f>ROUND(AB94*' Demand-Supply Gap'!J$125,2)</f>
        <v>9.25</v>
      </c>
      <c r="K94" s="378">
        <f>ROUND(AC94*' Demand-Supply Gap'!K$125,2)</f>
        <v>9.69</v>
      </c>
      <c r="L94" s="378">
        <f>ROUND(AD94*' Demand-Supply Gap'!L$125,2)</f>
        <v>10.16</v>
      </c>
      <c r="M94" s="378">
        <f>ROUND(AE94*' Demand-Supply Gap'!M$125,2)</f>
        <v>10.66</v>
      </c>
      <c r="N94" s="378">
        <f>ROUND(AF94*' Demand-Supply Gap'!N$125,2)</f>
        <v>11.15</v>
      </c>
      <c r="O94" s="378">
        <f>ROUND(AG94*' Demand-Supply Gap'!O$125,2)</f>
        <v>11.61</v>
      </c>
      <c r="P94" s="378">
        <f>ROUND(AH94*' Demand-Supply Gap'!P$125,2)</f>
        <v>12.13</v>
      </c>
      <c r="Q94" s="378">
        <f>ROUND(AI94*' Demand-Supply Gap'!Q$125,2)</f>
        <v>12.67</v>
      </c>
      <c r="R94" s="378">
        <f>ROUND(AJ94*' Demand-Supply Gap'!R$125,2)</f>
        <v>13.33</v>
      </c>
      <c r="S94" s="378">
        <f>ROUND(AK94*' Demand-Supply Gap'!S$125,2)</f>
        <v>14.03</v>
      </c>
      <c r="T94" s="381"/>
      <c r="U94" s="381"/>
      <c r="V94" s="390">
        <v>0.22359999999999999</v>
      </c>
      <c r="W94" s="390">
        <v>0.22409999999999999</v>
      </c>
      <c r="X94" s="390">
        <v>0.22469999999999998</v>
      </c>
      <c r="Y94" s="390">
        <v>0.22440000000000002</v>
      </c>
      <c r="Z94" s="390">
        <v>0.22479999999999997</v>
      </c>
      <c r="AA94" s="390">
        <v>0.224</v>
      </c>
      <c r="AB94" s="390">
        <v>0.22429999999999997</v>
      </c>
      <c r="AC94" s="390">
        <v>0.22459999999999999</v>
      </c>
      <c r="AD94" s="390">
        <v>0.22500000000000001</v>
      </c>
      <c r="AE94" s="390">
        <v>0.22519999999999998</v>
      </c>
      <c r="AF94" s="390">
        <v>0.22529999999999997</v>
      </c>
      <c r="AG94" s="390">
        <v>0.22529999999999997</v>
      </c>
      <c r="AH94" s="390">
        <v>0.22550000000000001</v>
      </c>
      <c r="AI94" s="390">
        <v>0.22540000000000002</v>
      </c>
      <c r="AJ94" s="390">
        <v>0.22569999999999998</v>
      </c>
      <c r="AK94" s="390">
        <v>0.22569999999999998</v>
      </c>
      <c r="AM94" s="95">
        <v>3.5000000000000001E-3</v>
      </c>
    </row>
    <row r="95" spans="1:39" s="28" customFormat="1" ht="15">
      <c r="A95" s="32" t="s">
        <v>41</v>
      </c>
      <c r="B95" s="32" t="s">
        <v>113</v>
      </c>
      <c r="C95" s="96" t="s">
        <v>419</v>
      </c>
      <c r="D95" s="378">
        <f>ROUND(V95*' Demand-Supply Gap'!D$125,2)</f>
        <v>-0.36</v>
      </c>
      <c r="E95" s="378">
        <f>ROUND(W95*' Demand-Supply Gap'!E$125,2)</f>
        <v>-0.21</v>
      </c>
      <c r="F95" s="378">
        <f>ROUND(X95*' Demand-Supply Gap'!F$125,2)</f>
        <v>-0.43</v>
      </c>
      <c r="G95" s="378">
        <f>ROUND(Y95*' Demand-Supply Gap'!G$125,2)</f>
        <v>2.4</v>
      </c>
      <c r="H95" s="378">
        <f>ROUND(Z95*' Demand-Supply Gap'!H$125,2)</f>
        <v>2.95</v>
      </c>
      <c r="I95" s="378">
        <f>ROUND(AA95*' Demand-Supply Gap'!I$125,2)</f>
        <v>2.29</v>
      </c>
      <c r="J95" s="378">
        <f>ROUND(AB95*' Demand-Supply Gap'!J$125,2)</f>
        <v>2.39</v>
      </c>
      <c r="K95" s="378">
        <f>ROUND(AC95*' Demand-Supply Gap'!K$125,2)</f>
        <v>2.5099999999999998</v>
      </c>
      <c r="L95" s="378">
        <f>ROUND(AD95*' Demand-Supply Gap'!L$125,2)</f>
        <v>2.63</v>
      </c>
      <c r="M95" s="378">
        <f>ROUND(AE95*' Demand-Supply Gap'!M$125,2)</f>
        <v>2.75</v>
      </c>
      <c r="N95" s="378">
        <f>ROUND(AF95*' Demand-Supply Gap'!N$125,2)</f>
        <v>2.89</v>
      </c>
      <c r="O95" s="378">
        <f>ROUND(AG95*' Demand-Supply Gap'!O$125,2)</f>
        <v>3.02</v>
      </c>
      <c r="P95" s="378">
        <f>ROUND(AH95*' Demand-Supply Gap'!P$125,2)</f>
        <v>3.16</v>
      </c>
      <c r="Q95" s="378">
        <f>ROUND(AI95*' Demand-Supply Gap'!Q$125,2)</f>
        <v>3.3</v>
      </c>
      <c r="R95" s="378">
        <f>ROUND(AJ95*' Demand-Supply Gap'!R$125,2)</f>
        <v>3.48</v>
      </c>
      <c r="S95" s="378">
        <f>ROUND(AK95*' Demand-Supply Gap'!S$125,2)</f>
        <v>3.67</v>
      </c>
      <c r="T95" s="381"/>
      <c r="U95" s="381"/>
      <c r="V95" s="389">
        <v>5.1400000000000001E-2</v>
      </c>
      <c r="W95" s="389">
        <v>5.8200000000000009E-2</v>
      </c>
      <c r="X95" s="389">
        <v>5.8300000000000012E-2</v>
      </c>
      <c r="Y95" s="389">
        <v>5.9100000000000007E-2</v>
      </c>
      <c r="Z95" s="389">
        <v>5.970000000000001E-2</v>
      </c>
      <c r="AA95" s="389">
        <v>5.7700000000000008E-2</v>
      </c>
      <c r="AB95" s="389">
        <v>5.8000000000000003E-2</v>
      </c>
      <c r="AC95" s="389">
        <v>5.8100000000000006E-2</v>
      </c>
      <c r="AD95" s="389">
        <v>5.8200000000000009E-2</v>
      </c>
      <c r="AE95" s="389">
        <v>5.8200000000000009E-2</v>
      </c>
      <c r="AF95" s="389">
        <v>5.8400000000000001E-2</v>
      </c>
      <c r="AG95" s="389">
        <v>5.8500000000000003E-2</v>
      </c>
      <c r="AH95" s="389">
        <v>5.8700000000000009E-2</v>
      </c>
      <c r="AI95" s="389">
        <v>5.8700000000000009E-2</v>
      </c>
      <c r="AJ95" s="389">
        <v>5.8900000000000001E-2</v>
      </c>
      <c r="AK95" s="389">
        <v>5.9000000000000004E-2</v>
      </c>
      <c r="AM95" s="95">
        <v>2.0000000000000001E-4</v>
      </c>
    </row>
    <row r="96" spans="1:39" s="28" customFormat="1" ht="15">
      <c r="A96" s="32" t="s">
        <v>41</v>
      </c>
      <c r="B96" s="32" t="s">
        <v>113</v>
      </c>
      <c r="C96" s="96" t="s">
        <v>412</v>
      </c>
      <c r="D96" s="378">
        <f>ROUND(V96*' Demand-Supply Gap'!D$125,2)</f>
        <v>-1.32</v>
      </c>
      <c r="E96" s="378">
        <f>ROUND(W96*' Demand-Supply Gap'!E$125,2)</f>
        <v>-0.71</v>
      </c>
      <c r="F96" s="378">
        <f>ROUND(X96*' Demand-Supply Gap'!F$125,2)</f>
        <v>-1.43</v>
      </c>
      <c r="G96" s="378">
        <f>ROUND(Y96*' Demand-Supply Gap'!G$125,2)</f>
        <v>7.86</v>
      </c>
      <c r="H96" s="378">
        <f>ROUND(Z96*' Demand-Supply Gap'!H$125,2)</f>
        <v>9.59</v>
      </c>
      <c r="I96" s="378">
        <f>ROUND(AA96*' Demand-Supply Gap'!I$125,2)</f>
        <v>7.64</v>
      </c>
      <c r="J96" s="378">
        <f>ROUND(AB96*' Demand-Supply Gap'!J$125,2)</f>
        <v>7.97</v>
      </c>
      <c r="K96" s="378">
        <f>ROUND(AC96*' Demand-Supply Gap'!K$125,2)</f>
        <v>8.34</v>
      </c>
      <c r="L96" s="378">
        <f>ROUND(AD96*' Demand-Supply Gap'!L$125,2)</f>
        <v>8.74</v>
      </c>
      <c r="M96" s="378">
        <f>ROUND(AE96*' Demand-Supply Gap'!M$125,2)</f>
        <v>9.17</v>
      </c>
      <c r="N96" s="378">
        <f>ROUND(AF96*' Demand-Supply Gap'!N$125,2)</f>
        <v>9.58</v>
      </c>
      <c r="O96" s="378">
        <f>ROUND(AG96*' Demand-Supply Gap'!O$125,2)</f>
        <v>9.98</v>
      </c>
      <c r="P96" s="378">
        <f>ROUND(AH96*' Demand-Supply Gap'!P$125,2)</f>
        <v>10.43</v>
      </c>
      <c r="Q96" s="378">
        <f>ROUND(AI96*' Demand-Supply Gap'!Q$125,2)</f>
        <v>10.9</v>
      </c>
      <c r="R96" s="378">
        <f>ROUND(AJ96*' Demand-Supply Gap'!R$125,2)</f>
        <v>11.47</v>
      </c>
      <c r="S96" s="378">
        <f>ROUND(AK96*' Demand-Supply Gap'!S$125,2)</f>
        <v>12.07</v>
      </c>
      <c r="T96" s="381"/>
      <c r="U96" s="381"/>
      <c r="V96" s="390">
        <v>0.18970000000000001</v>
      </c>
      <c r="W96" s="390">
        <v>0.1933</v>
      </c>
      <c r="X96" s="390">
        <v>0.19349999999999998</v>
      </c>
      <c r="Y96" s="390">
        <v>0.19359999999999997</v>
      </c>
      <c r="Z96" s="390">
        <v>0.19369999999999998</v>
      </c>
      <c r="AA96" s="390">
        <v>0.1928</v>
      </c>
      <c r="AB96" s="390">
        <v>0.19314999999999999</v>
      </c>
      <c r="AC96" s="390">
        <v>0.1933</v>
      </c>
      <c r="AD96" s="390">
        <v>0.19349999999999998</v>
      </c>
      <c r="AE96" s="390">
        <v>0.1938</v>
      </c>
      <c r="AF96" s="390">
        <v>0.19369999999999998</v>
      </c>
      <c r="AG96" s="390">
        <v>0.19369999999999998</v>
      </c>
      <c r="AH96" s="390">
        <v>0.19389999999999999</v>
      </c>
      <c r="AI96" s="390">
        <v>0.19399999999999998</v>
      </c>
      <c r="AJ96" s="390">
        <v>0.19419999999999998</v>
      </c>
      <c r="AK96" s="390">
        <v>0.1943</v>
      </c>
      <c r="AM96" s="95">
        <v>3.3999999999999998E-3</v>
      </c>
    </row>
    <row r="97" spans="1:39" s="28" customFormat="1" ht="15">
      <c r="A97" s="32" t="s">
        <v>41</v>
      </c>
      <c r="B97" s="32" t="s">
        <v>113</v>
      </c>
      <c r="C97" s="96" t="s">
        <v>248</v>
      </c>
      <c r="D97" s="378">
        <f>ROUND(V97*' Demand-Supply Gap'!D$125,2)</f>
        <v>-0.42</v>
      </c>
      <c r="E97" s="378">
        <f>ROUND(W97*' Demand-Supply Gap'!E$125,2)</f>
        <v>-0.24</v>
      </c>
      <c r="F97" s="378">
        <f>ROUND(X97*' Demand-Supply Gap'!F$125,2)</f>
        <v>-0.48</v>
      </c>
      <c r="G97" s="378">
        <f>ROUND(Y97*' Demand-Supply Gap'!G$125,2)</f>
        <v>2.63</v>
      </c>
      <c r="H97" s="378">
        <f>ROUND(Z97*' Demand-Supply Gap'!H$125,2)</f>
        <v>3.19</v>
      </c>
      <c r="I97" s="378">
        <f>ROUND(AA97*' Demand-Supply Gap'!I$125,2)</f>
        <v>2.56</v>
      </c>
      <c r="J97" s="378">
        <f>ROUND(AB97*' Demand-Supply Gap'!J$125,2)</f>
        <v>2.66</v>
      </c>
      <c r="K97" s="378">
        <f>ROUND(AC97*' Demand-Supply Gap'!K$125,2)</f>
        <v>2.79</v>
      </c>
      <c r="L97" s="378">
        <f>ROUND(AD97*' Demand-Supply Gap'!L$125,2)</f>
        <v>2.93</v>
      </c>
      <c r="M97" s="378">
        <f>ROUND(AE97*' Demand-Supply Gap'!M$125,2)</f>
        <v>3.08</v>
      </c>
      <c r="N97" s="378">
        <f>ROUND(AF97*' Demand-Supply Gap'!N$125,2)</f>
        <v>3.23</v>
      </c>
      <c r="O97" s="378">
        <f>ROUND(AG97*' Demand-Supply Gap'!O$125,2)</f>
        <v>3.37</v>
      </c>
      <c r="P97" s="378">
        <f>ROUND(AH97*' Demand-Supply Gap'!P$125,2)</f>
        <v>3.51</v>
      </c>
      <c r="Q97" s="378">
        <f>ROUND(AI97*' Demand-Supply Gap'!Q$125,2)</f>
        <v>3.68</v>
      </c>
      <c r="R97" s="378">
        <f>ROUND(AJ97*' Demand-Supply Gap'!R$125,2)</f>
        <v>3.87</v>
      </c>
      <c r="S97" s="378">
        <f>ROUND(AK97*' Demand-Supply Gap'!S$125,2)</f>
        <v>4.08</v>
      </c>
      <c r="T97" s="381"/>
      <c r="U97" s="381"/>
      <c r="V97" s="390">
        <v>6.0199999999999997E-2</v>
      </c>
      <c r="W97" s="390">
        <v>6.4599999999999991E-2</v>
      </c>
      <c r="X97" s="390">
        <v>6.4699999999999994E-2</v>
      </c>
      <c r="Y97" s="390">
        <v>6.4899999999999999E-2</v>
      </c>
      <c r="Z97" s="390">
        <v>6.4399999999999999E-2</v>
      </c>
      <c r="AA97" s="390">
        <v>6.4599999999999991E-2</v>
      </c>
      <c r="AB97" s="390">
        <v>6.4599999999999991E-2</v>
      </c>
      <c r="AC97" s="390">
        <v>6.4699999999999994E-2</v>
      </c>
      <c r="AD97" s="390">
        <v>6.4899999999999999E-2</v>
      </c>
      <c r="AE97" s="390">
        <v>6.4999999999999988E-2</v>
      </c>
      <c r="AF97" s="390">
        <v>6.5199999999999994E-2</v>
      </c>
      <c r="AG97" s="390">
        <v>6.5299999999999997E-2</v>
      </c>
      <c r="AH97" s="390">
        <v>6.5199999999999994E-2</v>
      </c>
      <c r="AI97" s="390">
        <v>6.5399999999999986E-2</v>
      </c>
      <c r="AJ97" s="390">
        <v>6.5499999999999989E-2</v>
      </c>
      <c r="AK97" s="390">
        <v>6.5599999999999992E-2</v>
      </c>
    </row>
    <row r="98" spans="1:39" s="28" customFormat="1" ht="15">
      <c r="A98" s="32" t="s">
        <v>41</v>
      </c>
      <c r="B98" s="32" t="s">
        <v>113</v>
      </c>
      <c r="C98" s="96" t="s">
        <v>12</v>
      </c>
      <c r="D98" s="378">
        <f>ROUND(V98*' Demand-Supply Gap'!D$125,2)</f>
        <v>-0.56000000000000005</v>
      </c>
      <c r="E98" s="378">
        <f>ROUND(W98*' Demand-Supply Gap'!E$125,2)</f>
        <v>-0.23</v>
      </c>
      <c r="F98" s="378">
        <f>ROUND(X98*' Demand-Supply Gap'!F$125,2)</f>
        <v>-0.46</v>
      </c>
      <c r="G98" s="378">
        <f>ROUND(Y98*' Demand-Supply Gap'!G$125,2)</f>
        <v>2.5499999999999998</v>
      </c>
      <c r="H98" s="378">
        <f>ROUND(Z98*' Demand-Supply Gap'!H$125,2)</f>
        <v>3.06</v>
      </c>
      <c r="I98" s="378">
        <f>ROUND(AA98*' Demand-Supply Gap'!I$125,2)</f>
        <v>2.72</v>
      </c>
      <c r="J98" s="378">
        <f>ROUND(AB98*' Demand-Supply Gap'!J$125,2)</f>
        <v>2.75</v>
      </c>
      <c r="K98" s="378">
        <f>ROUND(AC98*' Demand-Supply Gap'!K$125,2)</f>
        <v>2.77</v>
      </c>
      <c r="L98" s="378">
        <f>ROUND(AD98*' Demand-Supply Gap'!L$125,2)</f>
        <v>2.8</v>
      </c>
      <c r="M98" s="378">
        <f>ROUND(AE98*' Demand-Supply Gap'!M$125,2)</f>
        <v>2.95</v>
      </c>
      <c r="N98" s="378">
        <f>ROUND(AF98*' Demand-Supply Gap'!N$125,2)</f>
        <v>2.96</v>
      </c>
      <c r="O98" s="378">
        <f>ROUND(AG98*' Demand-Supply Gap'!O$125,2)</f>
        <v>3.03</v>
      </c>
      <c r="P98" s="378">
        <f>ROUND(AH98*' Demand-Supply Gap'!P$125,2)</f>
        <v>3.12</v>
      </c>
      <c r="Q98" s="378">
        <f>ROUND(AI98*' Demand-Supply Gap'!Q$125,2)</f>
        <v>3.21</v>
      </c>
      <c r="R98" s="378">
        <f>ROUND(AJ98*' Demand-Supply Gap'!R$125,2)</f>
        <v>3.32</v>
      </c>
      <c r="S98" s="378">
        <f>ROUND(AK98*' Demand-Supply Gap'!S$125,2)</f>
        <v>3.45</v>
      </c>
      <c r="T98" s="380"/>
      <c r="U98" s="380"/>
      <c r="V98" s="389">
        <f>V99-SUM(V93:V97)</f>
        <v>8.0799999999999983E-2</v>
      </c>
      <c r="W98" s="389">
        <f t="shared" ref="W98" si="190">W99-SUM(W93:W97)</f>
        <v>6.25E-2</v>
      </c>
      <c r="X98" s="389">
        <f t="shared" ref="X98" si="191">X99-SUM(X93:X97)</f>
        <v>6.2699999999999978E-2</v>
      </c>
      <c r="Y98" s="389">
        <f t="shared" ref="Y98" si="192">Y99-SUM(Y93:Y97)</f>
        <v>6.2899999999999956E-2</v>
      </c>
      <c r="Z98" s="389">
        <f t="shared" ref="Z98" si="193">Z99-SUM(Z93:Z97)</f>
        <v>6.1900000000000066E-2</v>
      </c>
      <c r="AA98" s="389">
        <f t="shared" ref="AA98" si="194">AA99-SUM(AA93:AA97)</f>
        <v>6.8700000000000094E-2</v>
      </c>
      <c r="AB98" s="389">
        <f t="shared" ref="AB98" si="195">AB99-SUM(AB93:AB97)</f>
        <v>6.6650000000000098E-2</v>
      </c>
      <c r="AC98" s="389">
        <f t="shared" ref="AC98" si="196">AC99-SUM(AC93:AC97)</f>
        <v>6.4299999999999913E-2</v>
      </c>
      <c r="AD98" s="389">
        <f t="shared" ref="AD98" si="197">AD99-SUM(AD93:AD97)</f>
        <v>6.2100000000000044E-2</v>
      </c>
      <c r="AE98" s="389">
        <f t="shared" ref="AE98" si="198">AE99-SUM(AE93:AE97)</f>
        <v>6.2400000000000122E-2</v>
      </c>
      <c r="AF98" s="389">
        <f t="shared" ref="AF98" si="199">AF99-SUM(AF93:AF97)</f>
        <v>5.9899999999999953E-2</v>
      </c>
      <c r="AG98" s="389">
        <f t="shared" ref="AG98" si="200">AG99-SUM(AG93:AG97)</f>
        <v>5.8699999999999974E-2</v>
      </c>
      <c r="AH98" s="389">
        <f t="shared" ref="AH98" si="201">AH99-SUM(AH93:AH97)</f>
        <v>5.8000000000000052E-2</v>
      </c>
      <c r="AI98" s="389">
        <f t="shared" ref="AI98" si="202">AI99-SUM(AI93:AI97)</f>
        <v>5.710000000000004E-2</v>
      </c>
      <c r="AJ98" s="389">
        <f t="shared" ref="AJ98" si="203">AJ99-SUM(AJ93:AJ97)</f>
        <v>5.6200000000000139E-2</v>
      </c>
      <c r="AK98" s="389">
        <f t="shared" ref="AK98" si="204">AK99-SUM(AK93:AK97)</f>
        <v>5.5499999999999994E-2</v>
      </c>
    </row>
    <row r="99" spans="1:39" s="28" customFormat="1" ht="15">
      <c r="A99" s="32" t="s">
        <v>41</v>
      </c>
      <c r="B99" s="32" t="s">
        <v>113</v>
      </c>
      <c r="C99" s="192" t="s">
        <v>60</v>
      </c>
      <c r="D99" s="378">
        <f>SUM(D93:D98)</f>
        <v>-6.9700000000000006</v>
      </c>
      <c r="E99" s="378">
        <f t="shared" ref="E99:S99" si="205">SUM(E93:E98)</f>
        <v>-3.69</v>
      </c>
      <c r="F99" s="378">
        <f t="shared" si="205"/>
        <v>-7.39</v>
      </c>
      <c r="G99" s="378">
        <f t="shared" si="205"/>
        <v>40.589999999999996</v>
      </c>
      <c r="H99" s="378">
        <f t="shared" si="205"/>
        <v>49.480000000000004</v>
      </c>
      <c r="I99" s="378">
        <f t="shared" si="205"/>
        <v>39.619999999999997</v>
      </c>
      <c r="J99" s="378">
        <f t="shared" si="205"/>
        <v>41.239999999999995</v>
      </c>
      <c r="K99" s="378">
        <f t="shared" si="205"/>
        <v>43.129999999999995</v>
      </c>
      <c r="L99" s="378">
        <f t="shared" si="205"/>
        <v>45.15</v>
      </c>
      <c r="M99" s="378">
        <f t="shared" si="205"/>
        <v>47.320000000000007</v>
      </c>
      <c r="N99" s="378">
        <f t="shared" si="205"/>
        <v>49.47</v>
      </c>
      <c r="O99" s="378">
        <f t="shared" si="205"/>
        <v>51.550000000000004</v>
      </c>
      <c r="P99" s="378">
        <f t="shared" si="205"/>
        <v>53.79</v>
      </c>
      <c r="Q99" s="378">
        <f t="shared" si="205"/>
        <v>56.209999999999994</v>
      </c>
      <c r="R99" s="378">
        <f t="shared" si="205"/>
        <v>59.069999999999993</v>
      </c>
      <c r="S99" s="378">
        <f t="shared" si="205"/>
        <v>62.150000000000006</v>
      </c>
      <c r="T99" s="381"/>
      <c r="U99" s="381"/>
      <c r="V99" s="390">
        <v>1</v>
      </c>
      <c r="W99" s="390">
        <v>1</v>
      </c>
      <c r="X99" s="390">
        <v>1</v>
      </c>
      <c r="Y99" s="390">
        <v>1</v>
      </c>
      <c r="Z99" s="390">
        <v>1</v>
      </c>
      <c r="AA99" s="390">
        <v>1</v>
      </c>
      <c r="AB99" s="390">
        <v>1</v>
      </c>
      <c r="AC99" s="390">
        <v>1</v>
      </c>
      <c r="AD99" s="390">
        <v>1</v>
      </c>
      <c r="AE99" s="390">
        <v>1</v>
      </c>
      <c r="AF99" s="390">
        <v>1</v>
      </c>
      <c r="AG99" s="390">
        <v>1</v>
      </c>
      <c r="AH99" s="390">
        <v>1</v>
      </c>
      <c r="AI99" s="390">
        <v>1</v>
      </c>
      <c r="AJ99" s="390">
        <v>1</v>
      </c>
      <c r="AK99" s="390">
        <v>1</v>
      </c>
    </row>
    <row r="100" spans="1:39" s="28" customFormat="1" ht="15">
      <c r="A100" s="32" t="s">
        <v>41</v>
      </c>
      <c r="B100" s="32" t="s">
        <v>110</v>
      </c>
      <c r="C100" s="96" t="s">
        <v>221</v>
      </c>
      <c r="D100" s="378">
        <f>ROUND(V100*' Demand-Supply Gap'!D$134,2)</f>
        <v>-13.4</v>
      </c>
      <c r="E100" s="378">
        <f>ROUND(W100*' Demand-Supply Gap'!E$134,2)</f>
        <v>-7.08</v>
      </c>
      <c r="F100" s="378">
        <f>ROUND(X100*' Demand-Supply Gap'!F$134,2)</f>
        <v>-5</v>
      </c>
      <c r="G100" s="378">
        <f>ROUND(Y100*' Demand-Supply Gap'!G$134,2)</f>
        <v>-1.68</v>
      </c>
      <c r="H100" s="378">
        <f>ROUND(Z100*' Demand-Supply Gap'!H$134,2)</f>
        <v>-3.48</v>
      </c>
      <c r="I100" s="378">
        <f>ROUND(AA100*' Demand-Supply Gap'!I$134,2)</f>
        <v>-2.9</v>
      </c>
      <c r="J100" s="378">
        <f>ROUND(AB100*' Demand-Supply Gap'!J$134,2)</f>
        <v>-3.04</v>
      </c>
      <c r="K100" s="378">
        <f>ROUND(AC100*' Demand-Supply Gap'!K$134,2)</f>
        <v>-3.21</v>
      </c>
      <c r="L100" s="378">
        <f>ROUND(AD100*' Demand-Supply Gap'!L$134,2)</f>
        <v>-3.37</v>
      </c>
      <c r="M100" s="378">
        <f>ROUND(AE100*' Demand-Supply Gap'!M$134,2)</f>
        <v>-3.5</v>
      </c>
      <c r="N100" s="378">
        <f>ROUND(AF100*' Demand-Supply Gap'!N$134,2)</f>
        <v>-3.67</v>
      </c>
      <c r="O100" s="378">
        <f>ROUND(AG100*' Demand-Supply Gap'!O$134,2)</f>
        <v>-3.85</v>
      </c>
      <c r="P100" s="378">
        <f>ROUND(AH100*' Demand-Supply Gap'!P$134,2)</f>
        <v>-4.04</v>
      </c>
      <c r="Q100" s="378">
        <f>ROUND(AI100*' Demand-Supply Gap'!Q$134,2)</f>
        <v>-4.24</v>
      </c>
      <c r="R100" s="378">
        <f>ROUND(AJ100*' Demand-Supply Gap'!R$134,2)</f>
        <v>-4.45</v>
      </c>
      <c r="S100" s="378">
        <f>ROUND(AK100*' Demand-Supply Gap'!S$134,2)</f>
        <v>-4.68</v>
      </c>
      <c r="T100" s="381"/>
      <c r="U100" s="381"/>
      <c r="V100" s="392">
        <v>0.38219999999999998</v>
      </c>
      <c r="W100" s="392">
        <v>0.38519999999999999</v>
      </c>
      <c r="X100" s="392">
        <v>0.38400000000000001</v>
      </c>
      <c r="Y100" s="392">
        <v>0.38300000000000001</v>
      </c>
      <c r="Z100" s="392">
        <v>0.38340000000000002</v>
      </c>
      <c r="AA100" s="392">
        <v>0.38009999999999999</v>
      </c>
      <c r="AB100" s="392">
        <v>0.38119999999999998</v>
      </c>
      <c r="AC100" s="392">
        <v>0.38290000000000002</v>
      </c>
      <c r="AD100" s="392">
        <v>0.38419999999999999</v>
      </c>
      <c r="AE100" s="392">
        <v>0.38329999999999997</v>
      </c>
      <c r="AF100" s="392">
        <v>0.38540000000000002</v>
      </c>
      <c r="AG100" s="392">
        <v>0.38640000000000002</v>
      </c>
      <c r="AH100" s="389">
        <v>0.3866</v>
      </c>
      <c r="AI100" s="389">
        <v>0.38729999999999998</v>
      </c>
      <c r="AJ100" s="389">
        <v>0.38739999999999997</v>
      </c>
      <c r="AK100" s="389">
        <v>0.38779999999999998</v>
      </c>
      <c r="AM100" s="95">
        <v>1.21E-2</v>
      </c>
    </row>
    <row r="101" spans="1:39" s="28" customFormat="1" ht="15">
      <c r="A101" s="32" t="s">
        <v>41</v>
      </c>
      <c r="B101" s="32" t="s">
        <v>110</v>
      </c>
      <c r="C101" s="96" t="s">
        <v>247</v>
      </c>
      <c r="D101" s="378">
        <f>ROUND(V101*' Demand-Supply Gap'!D$134,2)</f>
        <v>-7.48</v>
      </c>
      <c r="E101" s="378">
        <f>ROUND(W101*' Demand-Supply Gap'!E$134,2)</f>
        <v>-3.93</v>
      </c>
      <c r="F101" s="378">
        <f>ROUND(X101*' Demand-Supply Gap'!F$134,2)</f>
        <v>-2.79</v>
      </c>
      <c r="G101" s="378">
        <f>ROUND(Y101*' Demand-Supply Gap'!G$134,2)</f>
        <v>-0.94</v>
      </c>
      <c r="H101" s="378">
        <f>ROUND(Z101*' Demand-Supply Gap'!H$134,2)</f>
        <v>-1.95</v>
      </c>
      <c r="I101" s="378">
        <f>ROUND(AA101*' Demand-Supply Gap'!I$134,2)</f>
        <v>-1.63</v>
      </c>
      <c r="J101" s="378">
        <f>ROUND(AB101*' Demand-Supply Gap'!J$134,2)</f>
        <v>-1.71</v>
      </c>
      <c r="K101" s="378">
        <f>ROUND(AC101*' Demand-Supply Gap'!K$134,2)</f>
        <v>-1.8</v>
      </c>
      <c r="L101" s="378">
        <f>ROUND(AD101*' Demand-Supply Gap'!L$134,2)</f>
        <v>-1.88</v>
      </c>
      <c r="M101" s="378">
        <f>ROUND(AE101*' Demand-Supply Gap'!M$134,2)</f>
        <v>-1.96</v>
      </c>
      <c r="N101" s="378">
        <f>ROUND(AF101*' Demand-Supply Gap'!N$134,2)</f>
        <v>-2.0499999999999998</v>
      </c>
      <c r="O101" s="378">
        <f>ROUND(AG101*' Demand-Supply Gap'!O$134,2)</f>
        <v>-2.14</v>
      </c>
      <c r="P101" s="378">
        <f>ROUND(AH101*' Demand-Supply Gap'!P$134,2)</f>
        <v>-2.25</v>
      </c>
      <c r="Q101" s="378">
        <f>ROUND(AI101*' Demand-Supply Gap'!Q$134,2)</f>
        <v>-2.36</v>
      </c>
      <c r="R101" s="378">
        <f>ROUND(AJ101*' Demand-Supply Gap'!R$134,2)</f>
        <v>-2.48</v>
      </c>
      <c r="S101" s="378">
        <f>ROUND(AK101*' Demand-Supply Gap'!S$134,2)</f>
        <v>-2.6</v>
      </c>
      <c r="T101" s="380"/>
      <c r="U101" s="380"/>
      <c r="V101" s="390">
        <v>0.21339999999999998</v>
      </c>
      <c r="W101" s="390">
        <v>0.21389999999999998</v>
      </c>
      <c r="X101" s="390">
        <v>0.21449999999999997</v>
      </c>
      <c r="Y101" s="390">
        <v>0.2142</v>
      </c>
      <c r="Z101" s="390">
        <v>0.21459999999999996</v>
      </c>
      <c r="AA101" s="390">
        <v>0.21379999999999999</v>
      </c>
      <c r="AB101" s="390">
        <v>0.21409999999999996</v>
      </c>
      <c r="AC101" s="390">
        <v>0.21439999999999998</v>
      </c>
      <c r="AD101" s="390">
        <v>0.21479999999999999</v>
      </c>
      <c r="AE101" s="390">
        <v>0.21499999999999997</v>
      </c>
      <c r="AF101" s="390">
        <v>0.21509999999999996</v>
      </c>
      <c r="AG101" s="390">
        <v>0.21509999999999996</v>
      </c>
      <c r="AH101" s="390">
        <v>0.21529999999999999</v>
      </c>
      <c r="AI101" s="390">
        <v>0.2152</v>
      </c>
      <c r="AJ101" s="390">
        <v>0.21549999999999997</v>
      </c>
      <c r="AK101" s="390">
        <v>0.21549999999999997</v>
      </c>
      <c r="AM101" s="95">
        <v>1.0200000000000001E-2</v>
      </c>
    </row>
    <row r="102" spans="1:39" s="28" customFormat="1" ht="15">
      <c r="A102" s="32" t="s">
        <v>41</v>
      </c>
      <c r="B102" s="32" t="s">
        <v>110</v>
      </c>
      <c r="C102" s="96" t="s">
        <v>419</v>
      </c>
      <c r="D102" s="378">
        <f>ROUND(V102*' Demand-Supply Gap'!D$134,2)</f>
        <v>-2.31</v>
      </c>
      <c r="E102" s="378">
        <f>ROUND(W102*' Demand-Supply Gap'!E$134,2)</f>
        <v>-1.1499999999999999</v>
      </c>
      <c r="F102" s="378">
        <f>ROUND(X102*' Demand-Supply Gap'!F$134,2)</f>
        <v>-0.82</v>
      </c>
      <c r="G102" s="378">
        <f>ROUND(Y102*' Demand-Supply Gap'!G$134,2)</f>
        <v>-0.28000000000000003</v>
      </c>
      <c r="H102" s="378">
        <f>ROUND(Z102*' Demand-Supply Gap'!H$134,2)</f>
        <v>-0.57999999999999996</v>
      </c>
      <c r="I102" s="378">
        <f>ROUND(AA102*' Demand-Supply Gap'!I$134,2)</f>
        <v>-0.47</v>
      </c>
      <c r="J102" s="378">
        <f>ROUND(AB102*' Demand-Supply Gap'!J$134,2)</f>
        <v>-0.5</v>
      </c>
      <c r="K102" s="378">
        <f>ROUND(AC102*' Demand-Supply Gap'!K$134,2)</f>
        <v>-0.52</v>
      </c>
      <c r="L102" s="378">
        <f>ROUND(AD102*' Demand-Supply Gap'!L$134,2)</f>
        <v>-0.55000000000000004</v>
      </c>
      <c r="M102" s="378">
        <f>ROUND(AE102*' Demand-Supply Gap'!M$134,2)</f>
        <v>-0.56999999999999995</v>
      </c>
      <c r="N102" s="378">
        <f>ROUND(AF102*' Demand-Supply Gap'!N$134,2)</f>
        <v>-0.6</v>
      </c>
      <c r="O102" s="378">
        <f>ROUND(AG102*' Demand-Supply Gap'!O$134,2)</f>
        <v>-0.63</v>
      </c>
      <c r="P102" s="378">
        <f>ROUND(AH102*' Demand-Supply Gap'!P$134,2)</f>
        <v>-0.66</v>
      </c>
      <c r="Q102" s="378">
        <f>ROUND(AI102*' Demand-Supply Gap'!Q$134,2)</f>
        <v>-0.69</v>
      </c>
      <c r="R102" s="378">
        <f>ROUND(AJ102*' Demand-Supply Gap'!R$134,2)</f>
        <v>-0.73</v>
      </c>
      <c r="S102" s="378">
        <f>ROUND(AK102*' Demand-Supply Gap'!S$134,2)</f>
        <v>-0.77</v>
      </c>
      <c r="T102" s="381"/>
      <c r="U102" s="381"/>
      <c r="V102" s="389">
        <v>6.59E-2</v>
      </c>
      <c r="W102" s="389">
        <v>6.2700000000000006E-2</v>
      </c>
      <c r="X102" s="389">
        <v>6.2800000000000009E-2</v>
      </c>
      <c r="Y102" s="389">
        <v>6.3600000000000004E-2</v>
      </c>
      <c r="Z102" s="389">
        <v>6.4200000000000007E-2</v>
      </c>
      <c r="AA102" s="389">
        <v>6.2200000000000005E-2</v>
      </c>
      <c r="AB102" s="389">
        <v>6.25E-2</v>
      </c>
      <c r="AC102" s="389">
        <v>6.2600000000000003E-2</v>
      </c>
      <c r="AD102" s="389">
        <v>6.2700000000000006E-2</v>
      </c>
      <c r="AE102" s="389">
        <v>6.2700000000000006E-2</v>
      </c>
      <c r="AF102" s="389">
        <v>6.2899999999999998E-2</v>
      </c>
      <c r="AG102" s="389">
        <v>6.3E-2</v>
      </c>
      <c r="AH102" s="389">
        <v>6.3200000000000006E-2</v>
      </c>
      <c r="AI102" s="389">
        <v>6.3200000000000006E-2</v>
      </c>
      <c r="AJ102" s="389">
        <v>6.3399999999999998E-2</v>
      </c>
      <c r="AK102" s="389">
        <v>6.3500000000000001E-2</v>
      </c>
      <c r="AM102" s="95">
        <v>4.4999999999999997E-3</v>
      </c>
    </row>
    <row r="103" spans="1:39" s="28" customFormat="1" ht="15">
      <c r="A103" s="32" t="s">
        <v>41</v>
      </c>
      <c r="B103" s="32" t="s">
        <v>110</v>
      </c>
      <c r="C103" s="96" t="s">
        <v>412</v>
      </c>
      <c r="D103" s="378">
        <f>ROUND(V103*' Demand-Supply Gap'!D$134,2)</f>
        <v>-7.01</v>
      </c>
      <c r="E103" s="378">
        <f>ROUND(W103*' Demand-Supply Gap'!E$134,2)</f>
        <v>-3.74</v>
      </c>
      <c r="F103" s="378">
        <f>ROUND(X103*' Demand-Supply Gap'!F$134,2)</f>
        <v>-2.65</v>
      </c>
      <c r="G103" s="378">
        <f>ROUND(Y103*' Demand-Supply Gap'!G$134,2)</f>
        <v>-0.89</v>
      </c>
      <c r="H103" s="378">
        <f>ROUND(Z103*' Demand-Supply Gap'!H$134,2)</f>
        <v>-1.85</v>
      </c>
      <c r="I103" s="378">
        <f>ROUND(AA103*' Demand-Supply Gap'!I$134,2)</f>
        <v>-1.55</v>
      </c>
      <c r="J103" s="378">
        <f>ROUND(AB103*' Demand-Supply Gap'!J$134,2)</f>
        <v>-1.62</v>
      </c>
      <c r="K103" s="378">
        <f>ROUND(AC103*' Demand-Supply Gap'!K$134,2)</f>
        <v>-1.71</v>
      </c>
      <c r="L103" s="378">
        <f>ROUND(AD103*' Demand-Supply Gap'!L$134,2)</f>
        <v>-1.79</v>
      </c>
      <c r="M103" s="378">
        <f>ROUND(AE103*' Demand-Supply Gap'!M$134,2)</f>
        <v>-1.86</v>
      </c>
      <c r="N103" s="378">
        <f>ROUND(AF103*' Demand-Supply Gap'!N$134,2)</f>
        <v>-1.94</v>
      </c>
      <c r="O103" s="378">
        <f>ROUND(AG103*' Demand-Supply Gap'!O$134,2)</f>
        <v>-2.0299999999999998</v>
      </c>
      <c r="P103" s="378">
        <f>ROUND(AH103*' Demand-Supply Gap'!P$134,2)</f>
        <v>-2.13</v>
      </c>
      <c r="Q103" s="378">
        <f>ROUND(AI103*' Demand-Supply Gap'!Q$134,2)</f>
        <v>-2.2400000000000002</v>
      </c>
      <c r="R103" s="378">
        <f>ROUND(AJ103*' Demand-Supply Gap'!R$134,2)</f>
        <v>-2.35</v>
      </c>
      <c r="S103" s="378">
        <f>ROUND(AK103*' Demand-Supply Gap'!S$134,2)</f>
        <v>-2.4700000000000002</v>
      </c>
      <c r="T103" s="379"/>
      <c r="U103" s="379"/>
      <c r="V103" s="390">
        <v>0.19990000000000002</v>
      </c>
      <c r="W103" s="390">
        <v>0.20350000000000001</v>
      </c>
      <c r="X103" s="390">
        <v>0.20369999999999999</v>
      </c>
      <c r="Y103" s="390">
        <v>0.20379999999999998</v>
      </c>
      <c r="Z103" s="390">
        <v>0.20389999999999997</v>
      </c>
      <c r="AA103" s="390">
        <v>0.20300000000000001</v>
      </c>
      <c r="AB103" s="390">
        <v>0.20334999999999998</v>
      </c>
      <c r="AC103" s="390">
        <v>0.20350000000000001</v>
      </c>
      <c r="AD103" s="390">
        <v>0.20369999999999999</v>
      </c>
      <c r="AE103" s="390">
        <v>0.20400000000000001</v>
      </c>
      <c r="AF103" s="390">
        <v>0.20389999999999997</v>
      </c>
      <c r="AG103" s="390">
        <v>0.20389999999999997</v>
      </c>
      <c r="AH103" s="390">
        <v>0.2041</v>
      </c>
      <c r="AI103" s="390">
        <v>0.20419999999999999</v>
      </c>
      <c r="AJ103" s="390">
        <v>0.20439999999999997</v>
      </c>
      <c r="AK103" s="390">
        <v>0.20450000000000002</v>
      </c>
    </row>
    <row r="104" spans="1:39" s="28" customFormat="1" ht="15">
      <c r="A104" s="32" t="s">
        <v>41</v>
      </c>
      <c r="B104" s="32" t="s">
        <v>110</v>
      </c>
      <c r="C104" s="96" t="s">
        <v>248</v>
      </c>
      <c r="D104" s="378">
        <f>ROUND(V104*' Demand-Supply Gap'!D$134,2)</f>
        <v>-2.2400000000000002</v>
      </c>
      <c r="E104" s="378">
        <f>ROUND(W104*' Demand-Supply Gap'!E$134,2)</f>
        <v>-1.25</v>
      </c>
      <c r="F104" s="378">
        <f>ROUND(X104*' Demand-Supply Gap'!F$134,2)</f>
        <v>-0.89</v>
      </c>
      <c r="G104" s="378">
        <f>ROUND(Y104*' Demand-Supply Gap'!G$134,2)</f>
        <v>-0.3</v>
      </c>
      <c r="H104" s="378">
        <f>ROUND(Z104*' Demand-Supply Gap'!H$134,2)</f>
        <v>-0.62</v>
      </c>
      <c r="I104" s="378">
        <f>ROUND(AA104*' Demand-Supply Gap'!I$134,2)</f>
        <v>-0.52</v>
      </c>
      <c r="J104" s="378">
        <f>ROUND(AB104*' Demand-Supply Gap'!J$134,2)</f>
        <v>-0.54</v>
      </c>
      <c r="K104" s="378">
        <f>ROUND(AC104*' Demand-Supply Gap'!K$134,2)</f>
        <v>-0.56999999999999995</v>
      </c>
      <c r="L104" s="378">
        <f>ROUND(AD104*' Demand-Supply Gap'!L$134,2)</f>
        <v>-0.6</v>
      </c>
      <c r="M104" s="378">
        <f>ROUND(AE104*' Demand-Supply Gap'!M$134,2)</f>
        <v>-0.63</v>
      </c>
      <c r="N104" s="378">
        <f>ROUND(AF104*' Demand-Supply Gap'!N$134,2)</f>
        <v>-0.66</v>
      </c>
      <c r="O104" s="378">
        <f>ROUND(AG104*' Demand-Supply Gap'!O$134,2)</f>
        <v>-0.69</v>
      </c>
      <c r="P104" s="378">
        <f>ROUND(AH104*' Demand-Supply Gap'!P$134,2)</f>
        <v>-0.72</v>
      </c>
      <c r="Q104" s="378">
        <f>ROUND(AI104*' Demand-Supply Gap'!Q$134,2)</f>
        <v>-0.76</v>
      </c>
      <c r="R104" s="378">
        <f>ROUND(AJ104*' Demand-Supply Gap'!R$134,2)</f>
        <v>-0.79</v>
      </c>
      <c r="S104" s="378">
        <f>ROUND(AK104*' Demand-Supply Gap'!S$134,2)</f>
        <v>-0.84</v>
      </c>
      <c r="T104" s="381"/>
      <c r="U104" s="381"/>
      <c r="V104" s="390">
        <v>6.3799999999999996E-2</v>
      </c>
      <c r="W104" s="390">
        <v>6.8199999999999997E-2</v>
      </c>
      <c r="X104" s="390">
        <v>6.83E-2</v>
      </c>
      <c r="Y104" s="390">
        <v>6.8500000000000005E-2</v>
      </c>
      <c r="Z104" s="390">
        <v>6.8000000000000005E-2</v>
      </c>
      <c r="AA104" s="390">
        <v>6.8199999999999997E-2</v>
      </c>
      <c r="AB104" s="390">
        <v>6.8199999999999997E-2</v>
      </c>
      <c r="AC104" s="390">
        <v>6.83E-2</v>
      </c>
      <c r="AD104" s="390">
        <v>6.8500000000000005E-2</v>
      </c>
      <c r="AE104" s="390">
        <v>6.8599999999999994E-2</v>
      </c>
      <c r="AF104" s="390">
        <v>6.88E-2</v>
      </c>
      <c r="AG104" s="390">
        <v>6.8900000000000003E-2</v>
      </c>
      <c r="AH104" s="390">
        <v>6.88E-2</v>
      </c>
      <c r="AI104" s="390">
        <v>6.8999999999999992E-2</v>
      </c>
      <c r="AJ104" s="390">
        <v>6.9099999999999995E-2</v>
      </c>
      <c r="AK104" s="390">
        <v>6.9199999999999998E-2</v>
      </c>
      <c r="AM104" s="95">
        <v>3.5999999999999999E-3</v>
      </c>
    </row>
    <row r="105" spans="1:39" s="28" customFormat="1" ht="15">
      <c r="A105" s="32" t="s">
        <v>41</v>
      </c>
      <c r="B105" s="32" t="s">
        <v>110</v>
      </c>
      <c r="C105" s="96" t="s">
        <v>12</v>
      </c>
      <c r="D105" s="378">
        <f>ROUND(V105*' Demand-Supply Gap'!D$134,2)</f>
        <v>-2.62</v>
      </c>
      <c r="E105" s="378">
        <f>ROUND(W105*' Demand-Supply Gap'!E$134,2)</f>
        <v>-1.22</v>
      </c>
      <c r="F105" s="378">
        <f>ROUND(X105*' Demand-Supply Gap'!F$134,2)</f>
        <v>-0.87</v>
      </c>
      <c r="G105" s="378">
        <f>ROUND(Y105*' Demand-Supply Gap'!G$134,2)</f>
        <v>-0.28999999999999998</v>
      </c>
      <c r="H105" s="378">
        <f>ROUND(Z105*' Demand-Supply Gap'!H$134,2)</f>
        <v>-0.6</v>
      </c>
      <c r="I105" s="378">
        <f>ROUND(AA105*' Demand-Supply Gap'!I$134,2)</f>
        <v>-0.55000000000000004</v>
      </c>
      <c r="J105" s="378">
        <f>ROUND(AB105*' Demand-Supply Gap'!J$134,2)</f>
        <v>-0.56000000000000005</v>
      </c>
      <c r="K105" s="378">
        <f>ROUND(AC105*' Demand-Supply Gap'!K$134,2)</f>
        <v>-0.56999999999999995</v>
      </c>
      <c r="L105" s="378">
        <f>ROUND(AD105*' Demand-Supply Gap'!L$134,2)</f>
        <v>-0.57999999999999996</v>
      </c>
      <c r="M105" s="378">
        <f>ROUND(AE105*' Demand-Supply Gap'!M$134,2)</f>
        <v>-0.61</v>
      </c>
      <c r="N105" s="378">
        <f>ROUND(AF105*' Demand-Supply Gap'!N$134,2)</f>
        <v>-0.61</v>
      </c>
      <c r="O105" s="378">
        <f>ROUND(AG105*' Demand-Supply Gap'!O$134,2)</f>
        <v>-0.63</v>
      </c>
      <c r="P105" s="378">
        <f>ROUND(AH105*' Demand-Supply Gap'!P$134,2)</f>
        <v>-0.65</v>
      </c>
      <c r="Q105" s="378">
        <f>ROUND(AI105*' Demand-Supply Gap'!Q$134,2)</f>
        <v>-0.67</v>
      </c>
      <c r="R105" s="378">
        <f>ROUND(AJ105*' Demand-Supply Gap'!R$134,2)</f>
        <v>-0.69</v>
      </c>
      <c r="S105" s="378">
        <f>ROUND(AK105*' Demand-Supply Gap'!S$134,2)</f>
        <v>-0.72</v>
      </c>
      <c r="T105" s="381"/>
      <c r="U105" s="381"/>
      <c r="V105" s="389">
        <f>V106-SUM(V100:V104)</f>
        <v>7.4800000000000089E-2</v>
      </c>
      <c r="W105" s="389">
        <f t="shared" ref="W105" si="206">W106-SUM(W100:W104)</f>
        <v>6.6500000000000004E-2</v>
      </c>
      <c r="X105" s="389">
        <f t="shared" ref="X105" si="207">X106-SUM(X100:X104)</f>
        <v>6.6699999999999982E-2</v>
      </c>
      <c r="Y105" s="389">
        <f t="shared" ref="Y105" si="208">Y106-SUM(Y100:Y104)</f>
        <v>6.6900000000000071E-2</v>
      </c>
      <c r="Z105" s="389">
        <f t="shared" ref="Z105" si="209">Z106-SUM(Z100:Z104)</f>
        <v>6.590000000000007E-2</v>
      </c>
      <c r="AA105" s="389">
        <f t="shared" ref="AA105" si="210">AA106-SUM(AA100:AA104)</f>
        <v>7.2699999999999987E-2</v>
      </c>
      <c r="AB105" s="389">
        <f t="shared" ref="AB105" si="211">AB106-SUM(AB100:AB104)</f>
        <v>7.0650000000000102E-2</v>
      </c>
      <c r="AC105" s="389">
        <f t="shared" ref="AC105" si="212">AC106-SUM(AC100:AC104)</f>
        <v>6.8300000000000027E-2</v>
      </c>
      <c r="AD105" s="389">
        <f t="shared" ref="AD105" si="213">AD106-SUM(AD100:AD104)</f>
        <v>6.6100000000000048E-2</v>
      </c>
      <c r="AE105" s="389">
        <f t="shared" ref="AE105" si="214">AE106-SUM(AE100:AE104)</f>
        <v>6.6400000000000015E-2</v>
      </c>
      <c r="AF105" s="389">
        <f t="shared" ref="AF105" si="215">AF106-SUM(AF100:AF104)</f>
        <v>6.3900000000000068E-2</v>
      </c>
      <c r="AG105" s="389">
        <f t="shared" ref="AG105" si="216">AG106-SUM(AG100:AG104)</f>
        <v>6.27000000000002E-2</v>
      </c>
      <c r="AH105" s="389">
        <f t="shared" ref="AH105" si="217">AH106-SUM(AH100:AH104)</f>
        <v>6.2000000000000055E-2</v>
      </c>
      <c r="AI105" s="389">
        <f t="shared" ref="AI105" si="218">AI106-SUM(AI100:AI104)</f>
        <v>6.1099999999999932E-2</v>
      </c>
      <c r="AJ105" s="389">
        <f t="shared" ref="AJ105" si="219">AJ106-SUM(AJ100:AJ104)</f>
        <v>6.0200000000000031E-2</v>
      </c>
      <c r="AK105" s="389">
        <f t="shared" ref="AK105" si="220">AK106-SUM(AK100:AK104)</f>
        <v>5.9499999999999997E-2</v>
      </c>
    </row>
    <row r="106" spans="1:39" s="164" customFormat="1" ht="15">
      <c r="A106" s="32" t="s">
        <v>41</v>
      </c>
      <c r="B106" s="32" t="s">
        <v>110</v>
      </c>
      <c r="C106" s="192" t="s">
        <v>60</v>
      </c>
      <c r="D106" s="378">
        <f>SUM(D100:D105)</f>
        <v>-35.06</v>
      </c>
      <c r="E106" s="378">
        <f t="shared" ref="E106:S106" si="221">SUM(E100:E105)</f>
        <v>-18.369999999999997</v>
      </c>
      <c r="F106" s="378">
        <f t="shared" si="221"/>
        <v>-13.02</v>
      </c>
      <c r="G106" s="378">
        <f t="shared" si="221"/>
        <v>-4.3800000000000008</v>
      </c>
      <c r="H106" s="378">
        <f t="shared" si="221"/>
        <v>-9.0799999999999983</v>
      </c>
      <c r="I106" s="378">
        <f t="shared" si="221"/>
        <v>-7.6199999999999983</v>
      </c>
      <c r="J106" s="378">
        <f t="shared" si="221"/>
        <v>-7.9700000000000006</v>
      </c>
      <c r="K106" s="378">
        <f t="shared" si="221"/>
        <v>-8.379999999999999</v>
      </c>
      <c r="L106" s="378">
        <f t="shared" si="221"/>
        <v>-8.77</v>
      </c>
      <c r="M106" s="378">
        <f t="shared" si="221"/>
        <v>-9.1300000000000008</v>
      </c>
      <c r="N106" s="378">
        <f t="shared" si="221"/>
        <v>-9.5299999999999994</v>
      </c>
      <c r="O106" s="378">
        <f t="shared" si="221"/>
        <v>-9.9700000000000006</v>
      </c>
      <c r="P106" s="378">
        <f t="shared" si="221"/>
        <v>-10.450000000000001</v>
      </c>
      <c r="Q106" s="378">
        <f t="shared" si="221"/>
        <v>-10.959999999999999</v>
      </c>
      <c r="R106" s="378">
        <f t="shared" si="221"/>
        <v>-11.49</v>
      </c>
      <c r="S106" s="378">
        <f t="shared" si="221"/>
        <v>-12.08</v>
      </c>
      <c r="T106" s="68"/>
      <c r="U106" s="68"/>
      <c r="V106" s="390">
        <v>1</v>
      </c>
      <c r="W106" s="390">
        <v>1</v>
      </c>
      <c r="X106" s="390">
        <v>1</v>
      </c>
      <c r="Y106" s="390">
        <v>1</v>
      </c>
      <c r="Z106" s="390">
        <v>1</v>
      </c>
      <c r="AA106" s="390">
        <v>1</v>
      </c>
      <c r="AB106" s="390">
        <v>1</v>
      </c>
      <c r="AC106" s="390">
        <v>1</v>
      </c>
      <c r="AD106" s="390">
        <v>1</v>
      </c>
      <c r="AE106" s="390">
        <v>1</v>
      </c>
      <c r="AF106" s="390">
        <v>1</v>
      </c>
      <c r="AG106" s="390">
        <v>1</v>
      </c>
      <c r="AH106" s="390">
        <v>1</v>
      </c>
      <c r="AI106" s="390">
        <v>1</v>
      </c>
      <c r="AJ106" s="390">
        <v>1</v>
      </c>
      <c r="AK106" s="390">
        <v>1</v>
      </c>
    </row>
    <row r="107" spans="1:39" s="164" customFormat="1" ht="15">
      <c r="A107" s="32" t="s">
        <v>41</v>
      </c>
      <c r="B107" s="313" t="s">
        <v>100</v>
      </c>
      <c r="C107" s="96" t="s">
        <v>221</v>
      </c>
      <c r="D107" s="378">
        <f>ROUND(V107*' Demand-Supply Gap'!D$143,2)</f>
        <v>7.49</v>
      </c>
      <c r="E107" s="378">
        <f>ROUND(W107*' Demand-Supply Gap'!E$143,2)</f>
        <v>10.61</v>
      </c>
      <c r="F107" s="378">
        <f>ROUND(X107*' Demand-Supply Gap'!F$143,2)</f>
        <v>11.84</v>
      </c>
      <c r="G107" s="378">
        <f>ROUND(Y107*' Demand-Supply Gap'!G$143,2)</f>
        <v>13.1</v>
      </c>
      <c r="H107" s="378">
        <f>ROUND(Z107*' Demand-Supply Gap'!H$143,2)</f>
        <v>12.64</v>
      </c>
      <c r="I107" s="378">
        <f>ROUND(AA107*' Demand-Supply Gap'!I$143,2)</f>
        <v>10.59</v>
      </c>
      <c r="J107" s="378">
        <f>ROUND(AB107*' Demand-Supply Gap'!J$143,2)</f>
        <v>10.94</v>
      </c>
      <c r="K107" s="378">
        <f>ROUND(AC107*' Demand-Supply Gap'!K$143,2)</f>
        <v>11.38</v>
      </c>
      <c r="L107" s="378">
        <f>ROUND(AD107*' Demand-Supply Gap'!L$143,2)</f>
        <v>11.79</v>
      </c>
      <c r="M107" s="378">
        <f>ROUND(AE107*' Demand-Supply Gap'!M$143,2)</f>
        <v>12.06</v>
      </c>
      <c r="N107" s="378">
        <f>ROUND(AF107*' Demand-Supply Gap'!N$143,2)</f>
        <v>12.46</v>
      </c>
      <c r="O107" s="378">
        <f>ROUND(AG107*' Demand-Supply Gap'!O$143,2)</f>
        <v>12.87</v>
      </c>
      <c r="P107" s="378">
        <f>ROUND(AH107*' Demand-Supply Gap'!P$143,2)</f>
        <v>13.28</v>
      </c>
      <c r="Q107" s="378">
        <f>ROUND(AI107*' Demand-Supply Gap'!Q$143,2)</f>
        <v>13.73</v>
      </c>
      <c r="R107" s="378">
        <f>ROUND(AJ107*' Demand-Supply Gap'!R$143,2)</f>
        <v>14.2</v>
      </c>
      <c r="S107" s="378">
        <f>ROUND(AK107*' Demand-Supply Gap'!S$143,2)</f>
        <v>14.71</v>
      </c>
      <c r="T107" s="68"/>
      <c r="U107" s="68"/>
      <c r="V107" s="392">
        <v>0.3856</v>
      </c>
      <c r="W107" s="392">
        <v>0.3886</v>
      </c>
      <c r="X107" s="392">
        <v>0.38740000000000002</v>
      </c>
      <c r="Y107" s="392">
        <v>0.38640000000000002</v>
      </c>
      <c r="Z107" s="392">
        <v>0.38680000000000003</v>
      </c>
      <c r="AA107" s="392">
        <v>0.38350000000000001</v>
      </c>
      <c r="AB107" s="392">
        <v>0.3846</v>
      </c>
      <c r="AC107" s="392">
        <v>0.38630000000000003</v>
      </c>
      <c r="AD107" s="392">
        <v>0.3876</v>
      </c>
      <c r="AE107" s="392">
        <v>0.38669999999999999</v>
      </c>
      <c r="AF107" s="392">
        <v>0.38880000000000003</v>
      </c>
      <c r="AG107" s="392">
        <v>0.38980000000000004</v>
      </c>
      <c r="AH107" s="389">
        <v>0.39</v>
      </c>
      <c r="AI107" s="389">
        <v>0.39069999999999999</v>
      </c>
      <c r="AJ107" s="389">
        <v>0.39079999999999998</v>
      </c>
      <c r="AK107" s="389">
        <v>0.39119999999999999</v>
      </c>
      <c r="AM107" s="377">
        <v>5.1999999999999998E-3</v>
      </c>
    </row>
    <row r="108" spans="1:39" s="164" customFormat="1" ht="15">
      <c r="A108" s="32" t="s">
        <v>41</v>
      </c>
      <c r="B108" s="313" t="s">
        <v>100</v>
      </c>
      <c r="C108" s="96" t="s">
        <v>247</v>
      </c>
      <c r="D108" s="378">
        <f>ROUND(V108*' Demand-Supply Gap'!D$143,2)</f>
        <v>4.0599999999999996</v>
      </c>
      <c r="E108" s="378">
        <f>ROUND(W108*' Demand-Supply Gap'!E$143,2)</f>
        <v>5.71</v>
      </c>
      <c r="F108" s="378">
        <f>ROUND(X108*' Demand-Supply Gap'!F$143,2)</f>
        <v>6.42</v>
      </c>
      <c r="G108" s="378">
        <f>ROUND(Y108*' Demand-Supply Gap'!G$143,2)</f>
        <v>7.11</v>
      </c>
      <c r="H108" s="378">
        <f>ROUND(Z108*' Demand-Supply Gap'!H$143,2)</f>
        <v>6.87</v>
      </c>
      <c r="I108" s="378">
        <f>ROUND(AA108*' Demand-Supply Gap'!I$143,2)</f>
        <v>5.78</v>
      </c>
      <c r="J108" s="378">
        <f>ROUND(AB108*' Demand-Supply Gap'!J$143,2)</f>
        <v>5.96</v>
      </c>
      <c r="K108" s="378">
        <f>ROUND(AC108*' Demand-Supply Gap'!K$143,2)</f>
        <v>6.18</v>
      </c>
      <c r="L108" s="378">
        <f>ROUND(AD108*' Demand-Supply Gap'!L$143,2)</f>
        <v>6.4</v>
      </c>
      <c r="M108" s="378">
        <f>ROUND(AE108*' Demand-Supply Gap'!M$143,2)</f>
        <v>6.57</v>
      </c>
      <c r="N108" s="378">
        <f>ROUND(AF108*' Demand-Supply Gap'!N$143,2)</f>
        <v>6.75</v>
      </c>
      <c r="O108" s="378">
        <f>ROUND(AG108*' Demand-Supply Gap'!O$143,2)</f>
        <v>6.95</v>
      </c>
      <c r="P108" s="378">
        <f>ROUND(AH108*' Demand-Supply Gap'!P$143,2)</f>
        <v>7.18</v>
      </c>
      <c r="Q108" s="378">
        <f>ROUND(AI108*' Demand-Supply Gap'!Q$143,2)</f>
        <v>7.41</v>
      </c>
      <c r="R108" s="378">
        <f>ROUND(AJ108*' Demand-Supply Gap'!R$143,2)</f>
        <v>7.67</v>
      </c>
      <c r="S108" s="378">
        <f>ROUND(AK108*' Demand-Supply Gap'!S$143,2)</f>
        <v>7.94</v>
      </c>
      <c r="T108" s="68"/>
      <c r="U108" s="68"/>
      <c r="V108" s="390">
        <v>0.20889999999999997</v>
      </c>
      <c r="W108" s="390">
        <v>0.20939999999999998</v>
      </c>
      <c r="X108" s="390">
        <v>0.20999999999999996</v>
      </c>
      <c r="Y108" s="390">
        <v>0.2097</v>
      </c>
      <c r="Z108" s="390">
        <v>0.21009999999999995</v>
      </c>
      <c r="AA108" s="390">
        <v>0.20929999999999999</v>
      </c>
      <c r="AB108" s="390">
        <v>0.20959999999999995</v>
      </c>
      <c r="AC108" s="390">
        <v>0.20989999999999998</v>
      </c>
      <c r="AD108" s="390">
        <v>0.21029999999999999</v>
      </c>
      <c r="AE108" s="390">
        <v>0.21049999999999996</v>
      </c>
      <c r="AF108" s="390">
        <v>0.21059999999999995</v>
      </c>
      <c r="AG108" s="390">
        <v>0.21059999999999995</v>
      </c>
      <c r="AH108" s="390">
        <v>0.21079999999999999</v>
      </c>
      <c r="AI108" s="390">
        <v>0.2107</v>
      </c>
      <c r="AJ108" s="390">
        <v>0.21099999999999997</v>
      </c>
      <c r="AK108" s="390">
        <v>0.21099999999999997</v>
      </c>
      <c r="AM108" s="377">
        <v>4.1000000000000003E-3</v>
      </c>
    </row>
    <row r="109" spans="1:39" s="164" customFormat="1" ht="15">
      <c r="A109" s="32" t="s">
        <v>41</v>
      </c>
      <c r="B109" s="313" t="s">
        <v>100</v>
      </c>
      <c r="C109" s="96" t="s">
        <v>419</v>
      </c>
      <c r="D109" s="378">
        <f>ROUND(V109*' Demand-Supply Gap'!D$143,2)</f>
        <v>1.35</v>
      </c>
      <c r="E109" s="378">
        <f>ROUND(W109*' Demand-Supply Gap'!E$143,2)</f>
        <v>1.8</v>
      </c>
      <c r="F109" s="378">
        <f>ROUND(X109*' Demand-Supply Gap'!F$143,2)</f>
        <v>2.02</v>
      </c>
      <c r="G109" s="378">
        <f>ROUND(Y109*' Demand-Supply Gap'!G$143,2)</f>
        <v>2.27</v>
      </c>
      <c r="H109" s="378">
        <f>ROUND(Z109*' Demand-Supply Gap'!H$143,2)</f>
        <v>2.21</v>
      </c>
      <c r="I109" s="378">
        <f>ROUND(AA109*' Demand-Supply Gap'!I$143,2)</f>
        <v>1.81</v>
      </c>
      <c r="J109" s="378">
        <f>ROUND(AB109*' Demand-Supply Gap'!J$143,2)</f>
        <v>1.87</v>
      </c>
      <c r="K109" s="378">
        <f>ROUND(AC109*' Demand-Supply Gap'!K$143,2)</f>
        <v>1.94</v>
      </c>
      <c r="L109" s="378">
        <f>ROUND(AD109*' Demand-Supply Gap'!L$143,2)</f>
        <v>2.0099999999999998</v>
      </c>
      <c r="M109" s="378">
        <f>ROUND(AE109*' Demand-Supply Gap'!M$143,2)</f>
        <v>2.06</v>
      </c>
      <c r="N109" s="378">
        <f>ROUND(AF109*' Demand-Supply Gap'!N$143,2)</f>
        <v>2.13</v>
      </c>
      <c r="O109" s="378">
        <f>ROUND(AG109*' Demand-Supply Gap'!O$143,2)</f>
        <v>2.19</v>
      </c>
      <c r="P109" s="378">
        <f>ROUND(AH109*' Demand-Supply Gap'!P$143,2)</f>
        <v>2.27</v>
      </c>
      <c r="Q109" s="378">
        <f>ROUND(AI109*' Demand-Supply Gap'!Q$143,2)</f>
        <v>2.34</v>
      </c>
      <c r="R109" s="378">
        <f>ROUND(AJ109*' Demand-Supply Gap'!R$143,2)</f>
        <v>2.4300000000000002</v>
      </c>
      <c r="S109" s="378">
        <f>ROUND(AK109*' Demand-Supply Gap'!S$143,2)</f>
        <v>2.52</v>
      </c>
      <c r="T109" s="68"/>
      <c r="U109" s="68"/>
      <c r="V109" s="389">
        <v>6.93E-2</v>
      </c>
      <c r="W109" s="389">
        <v>6.6100000000000006E-2</v>
      </c>
      <c r="X109" s="389">
        <v>6.6200000000000009E-2</v>
      </c>
      <c r="Y109" s="389">
        <v>6.7000000000000004E-2</v>
      </c>
      <c r="Z109" s="389">
        <v>6.7600000000000007E-2</v>
      </c>
      <c r="AA109" s="389">
        <v>6.5600000000000006E-2</v>
      </c>
      <c r="AB109" s="389">
        <v>6.59E-2</v>
      </c>
      <c r="AC109" s="389">
        <v>6.6000000000000003E-2</v>
      </c>
      <c r="AD109" s="389">
        <v>6.6100000000000006E-2</v>
      </c>
      <c r="AE109" s="389">
        <v>6.6100000000000006E-2</v>
      </c>
      <c r="AF109" s="389">
        <v>6.6299999999999998E-2</v>
      </c>
      <c r="AG109" s="389">
        <v>6.6400000000000001E-2</v>
      </c>
      <c r="AH109" s="389">
        <v>6.6600000000000006E-2</v>
      </c>
      <c r="AI109" s="389">
        <v>6.6600000000000006E-2</v>
      </c>
      <c r="AJ109" s="389">
        <v>6.6799999999999998E-2</v>
      </c>
      <c r="AK109" s="389">
        <v>6.6900000000000001E-2</v>
      </c>
    </row>
    <row r="110" spans="1:39" s="164" customFormat="1" ht="15">
      <c r="A110" s="32" t="s">
        <v>41</v>
      </c>
      <c r="B110" s="313" t="s">
        <v>100</v>
      </c>
      <c r="C110" s="96" t="s">
        <v>412</v>
      </c>
      <c r="D110" s="378">
        <f>ROUND(V110*' Demand-Supply Gap'!D$143,2)</f>
        <v>3.98</v>
      </c>
      <c r="E110" s="378">
        <f>ROUND(W110*' Demand-Supply Gap'!E$143,2)</f>
        <v>5.7</v>
      </c>
      <c r="F110" s="378">
        <f>ROUND(X110*' Demand-Supply Gap'!F$143,2)</f>
        <v>6.39</v>
      </c>
      <c r="G110" s="378">
        <f>ROUND(Y110*' Demand-Supply Gap'!G$143,2)</f>
        <v>7.09</v>
      </c>
      <c r="H110" s="378">
        <f>ROUND(Z110*' Demand-Supply Gap'!H$143,2)</f>
        <v>6.83</v>
      </c>
      <c r="I110" s="378">
        <f>ROUND(AA110*' Demand-Supply Gap'!I$143,2)</f>
        <v>5.75</v>
      </c>
      <c r="J110" s="378">
        <f>ROUND(AB110*' Demand-Supply Gap'!J$143,2)</f>
        <v>5.93</v>
      </c>
      <c r="K110" s="378">
        <f>ROUND(AC110*' Demand-Supply Gap'!K$143,2)</f>
        <v>6.15</v>
      </c>
      <c r="L110" s="378">
        <f>ROUND(AD110*' Demand-Supply Gap'!L$143,2)</f>
        <v>6.35</v>
      </c>
      <c r="M110" s="378">
        <f>ROUND(AE110*' Demand-Supply Gap'!M$143,2)</f>
        <v>6.52</v>
      </c>
      <c r="N110" s="378">
        <f>ROUND(AF110*' Demand-Supply Gap'!N$143,2)</f>
        <v>6.7</v>
      </c>
      <c r="O110" s="378">
        <f>ROUND(AG110*' Demand-Supply Gap'!O$143,2)</f>
        <v>6.9</v>
      </c>
      <c r="P110" s="378">
        <f>ROUND(AH110*' Demand-Supply Gap'!P$143,2)</f>
        <v>7.13</v>
      </c>
      <c r="Q110" s="378">
        <f>ROUND(AI110*' Demand-Supply Gap'!Q$143,2)</f>
        <v>7.36</v>
      </c>
      <c r="R110" s="378">
        <f>ROUND(AJ110*' Demand-Supply Gap'!R$143,2)</f>
        <v>7.62</v>
      </c>
      <c r="S110" s="378">
        <f>ROUND(AK110*' Demand-Supply Gap'!S$143,2)</f>
        <v>7.89</v>
      </c>
      <c r="T110" s="386"/>
      <c r="U110" s="386"/>
      <c r="V110" s="390">
        <v>0.20510000000000003</v>
      </c>
      <c r="W110" s="390">
        <v>0.20870000000000002</v>
      </c>
      <c r="X110" s="390">
        <v>0.2089</v>
      </c>
      <c r="Y110" s="390">
        <v>0.20899999999999999</v>
      </c>
      <c r="Z110" s="390">
        <v>0.20909999999999998</v>
      </c>
      <c r="AA110" s="390">
        <v>0.20820000000000002</v>
      </c>
      <c r="AB110" s="390">
        <v>0.20854999999999999</v>
      </c>
      <c r="AC110" s="390">
        <v>0.20870000000000002</v>
      </c>
      <c r="AD110" s="390">
        <v>0.2089</v>
      </c>
      <c r="AE110" s="390">
        <v>0.20920000000000002</v>
      </c>
      <c r="AF110" s="390">
        <v>0.20909999999999998</v>
      </c>
      <c r="AG110" s="390">
        <v>0.20909999999999998</v>
      </c>
      <c r="AH110" s="390">
        <v>0.20930000000000001</v>
      </c>
      <c r="AI110" s="390">
        <v>0.2094</v>
      </c>
      <c r="AJ110" s="390">
        <v>0.20959999999999998</v>
      </c>
      <c r="AK110" s="390">
        <v>0.20970000000000003</v>
      </c>
    </row>
    <row r="111" spans="1:39" s="28" customFormat="1" ht="15">
      <c r="A111" s="32" t="s">
        <v>41</v>
      </c>
      <c r="B111" s="313" t="s">
        <v>100</v>
      </c>
      <c r="C111" s="96" t="s">
        <v>248</v>
      </c>
      <c r="D111" s="378">
        <f>ROUND(V111*' Demand-Supply Gap'!D$143,2)</f>
        <v>1.1599999999999999</v>
      </c>
      <c r="E111" s="378">
        <f>ROUND(W111*' Demand-Supply Gap'!E$143,2)</f>
        <v>1.75</v>
      </c>
      <c r="F111" s="378">
        <f>ROUND(X111*' Demand-Supply Gap'!F$143,2)</f>
        <v>1.96</v>
      </c>
      <c r="G111" s="378">
        <f>ROUND(Y111*' Demand-Supply Gap'!G$143,2)</f>
        <v>2.1800000000000002</v>
      </c>
      <c r="H111" s="378">
        <f>ROUND(Z111*' Demand-Supply Gap'!H$143,2)</f>
        <v>2.09</v>
      </c>
      <c r="I111" s="378">
        <f>ROUND(AA111*' Demand-Supply Gap'!I$143,2)</f>
        <v>1.77</v>
      </c>
      <c r="J111" s="378">
        <f>ROUND(AB111*' Demand-Supply Gap'!J$143,2)</f>
        <v>1.82</v>
      </c>
      <c r="K111" s="378">
        <f>ROUND(AC111*' Demand-Supply Gap'!K$143,2)</f>
        <v>1.89</v>
      </c>
      <c r="L111" s="378">
        <f>ROUND(AD111*' Demand-Supply Gap'!L$143,2)</f>
        <v>1.96</v>
      </c>
      <c r="M111" s="378">
        <f>ROUND(AE111*' Demand-Supply Gap'!M$143,2)</f>
        <v>2.0099999999999998</v>
      </c>
      <c r="N111" s="378">
        <f>ROUND(AF111*' Demand-Supply Gap'!N$143,2)</f>
        <v>2.0699999999999998</v>
      </c>
      <c r="O111" s="378">
        <f>ROUND(AG111*' Demand-Supply Gap'!O$143,2)</f>
        <v>2.14</v>
      </c>
      <c r="P111" s="378">
        <f>ROUND(AH111*' Demand-Supply Gap'!P$143,2)</f>
        <v>2.2000000000000002</v>
      </c>
      <c r="Q111" s="378">
        <f>ROUND(AI111*' Demand-Supply Gap'!Q$143,2)</f>
        <v>2.2799999999999998</v>
      </c>
      <c r="R111" s="378">
        <f>ROUND(AJ111*' Demand-Supply Gap'!R$143,2)</f>
        <v>2.36</v>
      </c>
      <c r="S111" s="378">
        <f>ROUND(AK111*' Demand-Supply Gap'!S$143,2)</f>
        <v>2.4500000000000002</v>
      </c>
      <c r="T111" s="380"/>
      <c r="U111" s="380"/>
      <c r="V111" s="390">
        <v>5.9699999999999996E-2</v>
      </c>
      <c r="W111" s="390">
        <v>6.409999999999999E-2</v>
      </c>
      <c r="X111" s="390">
        <v>6.4199999999999993E-2</v>
      </c>
      <c r="Y111" s="390">
        <v>6.4399999999999999E-2</v>
      </c>
      <c r="Z111" s="390">
        <v>6.3899999999999998E-2</v>
      </c>
      <c r="AA111" s="390">
        <v>6.409999999999999E-2</v>
      </c>
      <c r="AB111" s="390">
        <v>6.409999999999999E-2</v>
      </c>
      <c r="AC111" s="390">
        <v>6.4199999999999993E-2</v>
      </c>
      <c r="AD111" s="390">
        <v>6.4399999999999999E-2</v>
      </c>
      <c r="AE111" s="390">
        <v>6.4499999999999988E-2</v>
      </c>
      <c r="AF111" s="390">
        <v>6.4699999999999994E-2</v>
      </c>
      <c r="AG111" s="390">
        <v>6.4799999999999996E-2</v>
      </c>
      <c r="AH111" s="390">
        <v>6.4699999999999994E-2</v>
      </c>
      <c r="AI111" s="390">
        <v>6.4899999999999985E-2</v>
      </c>
      <c r="AJ111" s="390">
        <v>6.4999999999999988E-2</v>
      </c>
      <c r="AK111" s="390">
        <v>6.5099999999999991E-2</v>
      </c>
    </row>
    <row r="112" spans="1:39" s="28" customFormat="1" ht="15">
      <c r="A112" s="32" t="s">
        <v>41</v>
      </c>
      <c r="B112" s="313" t="s">
        <v>100</v>
      </c>
      <c r="C112" s="96" t="s">
        <v>12</v>
      </c>
      <c r="D112" s="378">
        <f>ROUND(V112*' Demand-Supply Gap'!D$143,2)</f>
        <v>1.39</v>
      </c>
      <c r="E112" s="378">
        <f>ROUND(W112*' Demand-Supply Gap'!E$143,2)</f>
        <v>1.72</v>
      </c>
      <c r="F112" s="378">
        <f>ROUND(X112*' Demand-Supply Gap'!F$143,2)</f>
        <v>1.94</v>
      </c>
      <c r="G112" s="378">
        <f>ROUND(Y112*' Demand-Supply Gap'!G$143,2)</f>
        <v>2.15</v>
      </c>
      <c r="H112" s="378">
        <f>ROUND(Z112*' Demand-Supply Gap'!H$143,2)</f>
        <v>2.04</v>
      </c>
      <c r="I112" s="378">
        <f>ROUND(AA112*' Demand-Supply Gap'!I$143,2)</f>
        <v>1.91</v>
      </c>
      <c r="J112" s="378">
        <f>ROUND(AB112*' Demand-Supply Gap'!J$143,2)</f>
        <v>1.91</v>
      </c>
      <c r="K112" s="378">
        <f>ROUND(AC112*' Demand-Supply Gap'!K$143,2)</f>
        <v>1.91</v>
      </c>
      <c r="L112" s="378">
        <f>ROUND(AD112*' Demand-Supply Gap'!L$143,2)</f>
        <v>1.91</v>
      </c>
      <c r="M112" s="378">
        <f>ROUND(AE112*' Demand-Supply Gap'!M$143,2)</f>
        <v>1.96</v>
      </c>
      <c r="N112" s="378">
        <f>ROUND(AF112*' Demand-Supply Gap'!N$143,2)</f>
        <v>1.94</v>
      </c>
      <c r="O112" s="378">
        <f>ROUND(AG112*' Demand-Supply Gap'!O$143,2)</f>
        <v>1.96</v>
      </c>
      <c r="P112" s="378">
        <f>ROUND(AH112*' Demand-Supply Gap'!P$143,2)</f>
        <v>1.99</v>
      </c>
      <c r="Q112" s="378">
        <f>ROUND(AI112*' Demand-Supply Gap'!Q$143,2)</f>
        <v>2.0299999999999998</v>
      </c>
      <c r="R112" s="378">
        <f>ROUND(AJ112*' Demand-Supply Gap'!R$143,2)</f>
        <v>2.06</v>
      </c>
      <c r="S112" s="378">
        <f>ROUND(AK112*' Demand-Supply Gap'!S$143,2)</f>
        <v>2.11</v>
      </c>
      <c r="T112" s="381"/>
      <c r="U112" s="381"/>
      <c r="V112" s="389">
        <f>V113-SUM(V107:V111)</f>
        <v>7.1399999999999908E-2</v>
      </c>
      <c r="W112" s="389">
        <f t="shared" ref="W112" si="222">W113-SUM(W107:W111)</f>
        <v>6.3099999999999934E-2</v>
      </c>
      <c r="X112" s="389">
        <f t="shared" ref="X112" si="223">X113-SUM(X107:X111)</f>
        <v>6.3300000000000023E-2</v>
      </c>
      <c r="Y112" s="389">
        <f t="shared" ref="Y112" si="224">Y113-SUM(Y107:Y111)</f>
        <v>6.3500000000000001E-2</v>
      </c>
      <c r="Z112" s="389">
        <f t="shared" ref="Z112" si="225">Z113-SUM(Z107:Z111)</f>
        <v>6.2500000000000111E-2</v>
      </c>
      <c r="AA112" s="389">
        <f t="shared" ref="AA112" si="226">AA113-SUM(AA107:AA111)</f>
        <v>6.9299999999999917E-2</v>
      </c>
      <c r="AB112" s="389">
        <f t="shared" ref="AB112" si="227">AB113-SUM(AB107:AB111)</f>
        <v>6.7250000000000032E-2</v>
      </c>
      <c r="AC112" s="389">
        <f t="shared" ref="AC112" si="228">AC113-SUM(AC107:AC111)</f>
        <v>6.4899999999999847E-2</v>
      </c>
      <c r="AD112" s="389">
        <f t="shared" ref="AD112" si="229">AD113-SUM(AD107:AD111)</f>
        <v>6.2699999999999978E-2</v>
      </c>
      <c r="AE112" s="389">
        <f t="shared" ref="AE112" si="230">AE113-SUM(AE107:AE111)</f>
        <v>6.2999999999999945E-2</v>
      </c>
      <c r="AF112" s="389">
        <f t="shared" ref="AF112" si="231">AF113-SUM(AF107:AF111)</f>
        <v>6.0500000000000109E-2</v>
      </c>
      <c r="AG112" s="389">
        <f t="shared" ref="AG112" si="232">AG113-SUM(AG107:AG111)</f>
        <v>5.9300000000000019E-2</v>
      </c>
      <c r="AH112" s="389">
        <f t="shared" ref="AH112" si="233">AH113-SUM(AH107:AH111)</f>
        <v>5.8599999999999985E-2</v>
      </c>
      <c r="AI112" s="389">
        <f t="shared" ref="AI112" si="234">AI113-SUM(AI107:AI111)</f>
        <v>5.7700000000000085E-2</v>
      </c>
      <c r="AJ112" s="389">
        <f t="shared" ref="AJ112" si="235">AJ113-SUM(AJ107:AJ111)</f>
        <v>5.6800000000000184E-2</v>
      </c>
      <c r="AK112" s="389">
        <f t="shared" ref="AK112" si="236">AK113-SUM(AK107:AK111)</f>
        <v>5.6100000000000039E-2</v>
      </c>
    </row>
    <row r="113" spans="1:40" s="28" customFormat="1" ht="15">
      <c r="A113" s="32" t="s">
        <v>41</v>
      </c>
      <c r="B113" s="313" t="s">
        <v>100</v>
      </c>
      <c r="C113" s="192" t="s">
        <v>60</v>
      </c>
      <c r="D113" s="378">
        <f>SUM(D107:D112)</f>
        <v>19.43</v>
      </c>
      <c r="E113" s="378">
        <f t="shared" ref="E113:S113" si="237">SUM(E107:E112)</f>
        <v>27.29</v>
      </c>
      <c r="F113" s="378">
        <f t="shared" si="237"/>
        <v>30.57</v>
      </c>
      <c r="G113" s="378">
        <f t="shared" si="237"/>
        <v>33.9</v>
      </c>
      <c r="H113" s="378">
        <f t="shared" si="237"/>
        <v>32.680000000000007</v>
      </c>
      <c r="I113" s="378">
        <f t="shared" si="237"/>
        <v>27.61</v>
      </c>
      <c r="J113" s="378">
        <f t="shared" si="237"/>
        <v>28.43</v>
      </c>
      <c r="K113" s="378">
        <f t="shared" si="237"/>
        <v>29.450000000000006</v>
      </c>
      <c r="L113" s="378">
        <f t="shared" si="237"/>
        <v>30.419999999999998</v>
      </c>
      <c r="M113" s="378">
        <f t="shared" si="237"/>
        <v>31.18</v>
      </c>
      <c r="N113" s="378">
        <f t="shared" si="237"/>
        <v>32.049999999999997</v>
      </c>
      <c r="O113" s="378">
        <f t="shared" si="237"/>
        <v>33.010000000000005</v>
      </c>
      <c r="P113" s="378">
        <f t="shared" si="237"/>
        <v>34.050000000000004</v>
      </c>
      <c r="Q113" s="378">
        <f t="shared" si="237"/>
        <v>35.15</v>
      </c>
      <c r="R113" s="378">
        <f t="shared" si="237"/>
        <v>36.340000000000003</v>
      </c>
      <c r="S113" s="378">
        <f t="shared" si="237"/>
        <v>37.620000000000005</v>
      </c>
      <c r="T113" s="379"/>
      <c r="U113" s="379"/>
      <c r="V113" s="390">
        <v>1</v>
      </c>
      <c r="W113" s="390">
        <v>1</v>
      </c>
      <c r="X113" s="390">
        <v>1</v>
      </c>
      <c r="Y113" s="390">
        <v>1</v>
      </c>
      <c r="Z113" s="390">
        <v>1</v>
      </c>
      <c r="AA113" s="390">
        <v>1</v>
      </c>
      <c r="AB113" s="390">
        <v>1</v>
      </c>
      <c r="AC113" s="390">
        <v>1</v>
      </c>
      <c r="AD113" s="390">
        <v>1</v>
      </c>
      <c r="AE113" s="390">
        <v>1</v>
      </c>
      <c r="AF113" s="390">
        <v>1</v>
      </c>
      <c r="AG113" s="390">
        <v>1</v>
      </c>
      <c r="AH113" s="390">
        <v>1</v>
      </c>
      <c r="AI113" s="390">
        <v>1</v>
      </c>
      <c r="AJ113" s="390">
        <v>1</v>
      </c>
      <c r="AK113" s="390">
        <v>1</v>
      </c>
    </row>
    <row r="114" spans="1:40" s="28" customFormat="1" ht="15">
      <c r="A114" s="32" t="s">
        <v>41</v>
      </c>
      <c r="B114" s="32" t="s">
        <v>416</v>
      </c>
      <c r="C114" s="96" t="s">
        <v>221</v>
      </c>
      <c r="D114" s="378">
        <f>ROUND(V114*' Demand-Supply Gap'!D$152,2)</f>
        <v>5.76</v>
      </c>
      <c r="E114" s="378">
        <f>ROUND(W114*' Demand-Supply Gap'!E$152,2)</f>
        <v>5.6</v>
      </c>
      <c r="F114" s="378">
        <f>ROUND(X114*' Demand-Supply Gap'!F$152,2)</f>
        <v>4.22</v>
      </c>
      <c r="G114" s="378">
        <f>ROUND(Y114*' Demand-Supply Gap'!G$152,2)</f>
        <v>1.37</v>
      </c>
      <c r="H114" s="378">
        <f>ROUND(Z114*' Demand-Supply Gap'!H$152,2)</f>
        <v>0.74</v>
      </c>
      <c r="I114" s="378">
        <f>ROUND(AA114*' Demand-Supply Gap'!I$152,2)</f>
        <v>-1.03</v>
      </c>
      <c r="J114" s="378">
        <f>ROUND(AB114*' Demand-Supply Gap'!J$152,2)</f>
        <v>-1.08</v>
      </c>
      <c r="K114" s="378">
        <f>ROUND(AC114*' Demand-Supply Gap'!K$152,2)</f>
        <v>-1.1299999999999999</v>
      </c>
      <c r="L114" s="378">
        <f>ROUND(AD114*' Demand-Supply Gap'!L$152,2)</f>
        <v>-1.19</v>
      </c>
      <c r="M114" s="378">
        <f>ROUND(AE114*' Demand-Supply Gap'!M$152,2)</f>
        <v>-1.25</v>
      </c>
      <c r="N114" s="378">
        <f>ROUND(AF114*' Demand-Supply Gap'!N$152,2)</f>
        <v>-1.31</v>
      </c>
      <c r="O114" s="378">
        <f>ROUND(AG114*' Demand-Supply Gap'!O$152,2)</f>
        <v>-1.37</v>
      </c>
      <c r="P114" s="378">
        <f>ROUND(AH114*' Demand-Supply Gap'!P$152,2)</f>
        <v>-1.43</v>
      </c>
      <c r="Q114" s="378">
        <f>ROUND(AI114*' Demand-Supply Gap'!Q$152,2)</f>
        <v>-1.49</v>
      </c>
      <c r="R114" s="378">
        <f>ROUND(AJ114*' Demand-Supply Gap'!R$152,2)</f>
        <v>-1.55</v>
      </c>
      <c r="S114" s="378">
        <f>ROUND(AK114*' Demand-Supply Gap'!S$152,2)</f>
        <v>-1.61</v>
      </c>
      <c r="T114" s="381"/>
      <c r="U114" s="381"/>
      <c r="V114" s="392">
        <v>0.36459999999999998</v>
      </c>
      <c r="W114" s="392">
        <v>0.36759999999999998</v>
      </c>
      <c r="X114" s="392">
        <v>0.3664</v>
      </c>
      <c r="Y114" s="392">
        <v>0.3654</v>
      </c>
      <c r="Z114" s="392">
        <v>0.36580000000000001</v>
      </c>
      <c r="AA114" s="392">
        <v>0.36249999999999999</v>
      </c>
      <c r="AB114" s="392">
        <v>0.36359999999999998</v>
      </c>
      <c r="AC114" s="392">
        <v>0.36530000000000001</v>
      </c>
      <c r="AD114" s="392">
        <v>0.36659999999999998</v>
      </c>
      <c r="AE114" s="392">
        <v>0.36569999999999997</v>
      </c>
      <c r="AF114" s="392">
        <v>0.36780000000000002</v>
      </c>
      <c r="AG114" s="392">
        <v>0.36880000000000002</v>
      </c>
      <c r="AH114" s="389">
        <v>0.36899999999999999</v>
      </c>
      <c r="AI114" s="389">
        <v>0.36969999999999997</v>
      </c>
      <c r="AJ114" s="389">
        <v>0.36979999999999996</v>
      </c>
      <c r="AK114" s="389">
        <v>0.37019999999999997</v>
      </c>
      <c r="AM114" s="95">
        <v>2.1000000000000001E-2</v>
      </c>
    </row>
    <row r="115" spans="1:40" s="28" customFormat="1" ht="15">
      <c r="A115" s="32" t="s">
        <v>41</v>
      </c>
      <c r="B115" s="32" t="s">
        <v>416</v>
      </c>
      <c r="C115" s="96" t="s">
        <v>247</v>
      </c>
      <c r="D115" s="378">
        <f>ROUND(V115*' Demand-Supply Gap'!D$152,2)</f>
        <v>2.99</v>
      </c>
      <c r="E115" s="378">
        <f>ROUND(W115*' Demand-Supply Gap'!E$152,2)</f>
        <v>2.89</v>
      </c>
      <c r="F115" s="378">
        <f>ROUND(X115*' Demand-Supply Gap'!F$152,2)</f>
        <v>2.19</v>
      </c>
      <c r="G115" s="378">
        <f>ROUND(Y115*' Demand-Supply Gap'!G$152,2)</f>
        <v>0.71</v>
      </c>
      <c r="H115" s="378">
        <f>ROUND(Z115*' Demand-Supply Gap'!H$152,2)</f>
        <v>0.39</v>
      </c>
      <c r="I115" s="378">
        <f>ROUND(AA115*' Demand-Supply Gap'!I$152,2)</f>
        <v>-0.54</v>
      </c>
      <c r="J115" s="378">
        <f>ROUND(AB115*' Demand-Supply Gap'!J$152,2)</f>
        <v>-0.56000000000000005</v>
      </c>
      <c r="K115" s="378">
        <f>ROUND(AC115*' Demand-Supply Gap'!K$152,2)</f>
        <v>-0.59</v>
      </c>
      <c r="L115" s="378">
        <f>ROUND(AD115*' Demand-Supply Gap'!L$152,2)</f>
        <v>-0.62</v>
      </c>
      <c r="M115" s="378">
        <f>ROUND(AE115*' Demand-Supply Gap'!M$152,2)</f>
        <v>-0.65</v>
      </c>
      <c r="N115" s="378">
        <f>ROUND(AF115*' Demand-Supply Gap'!N$152,2)</f>
        <v>-0.68</v>
      </c>
      <c r="O115" s="378">
        <f>ROUND(AG115*' Demand-Supply Gap'!O$152,2)</f>
        <v>-0.71</v>
      </c>
      <c r="P115" s="378">
        <f>ROUND(AH115*' Demand-Supply Gap'!P$152,2)</f>
        <v>-0.74</v>
      </c>
      <c r="Q115" s="378">
        <f>ROUND(AI115*' Demand-Supply Gap'!Q$152,2)</f>
        <v>-0.77</v>
      </c>
      <c r="R115" s="378">
        <f>ROUND(AJ115*' Demand-Supply Gap'!R$152,2)</f>
        <v>-0.8</v>
      </c>
      <c r="S115" s="378">
        <f>ROUND(AK115*' Demand-Supply Gap'!S$152,2)</f>
        <v>-0.83</v>
      </c>
      <c r="T115" s="381"/>
      <c r="U115" s="381"/>
      <c r="V115" s="390">
        <v>0.18909999999999999</v>
      </c>
      <c r="W115" s="390">
        <v>0.18959999999999999</v>
      </c>
      <c r="X115" s="390">
        <v>0.19019999999999998</v>
      </c>
      <c r="Y115" s="390">
        <v>0.18990000000000001</v>
      </c>
      <c r="Z115" s="390">
        <v>0.19029999999999997</v>
      </c>
      <c r="AA115" s="390">
        <v>0.1895</v>
      </c>
      <c r="AB115" s="390">
        <v>0.18979999999999997</v>
      </c>
      <c r="AC115" s="390">
        <v>0.19009999999999999</v>
      </c>
      <c r="AD115" s="390">
        <v>0.1905</v>
      </c>
      <c r="AE115" s="390">
        <v>0.19069999999999998</v>
      </c>
      <c r="AF115" s="390">
        <v>0.19079999999999997</v>
      </c>
      <c r="AG115" s="390">
        <v>0.19079999999999997</v>
      </c>
      <c r="AH115" s="390">
        <v>0.191</v>
      </c>
      <c r="AI115" s="390">
        <v>0.19090000000000001</v>
      </c>
      <c r="AJ115" s="390">
        <v>0.19119999999999998</v>
      </c>
      <c r="AK115" s="390">
        <v>0.19119999999999998</v>
      </c>
      <c r="AM115" s="95">
        <v>1.1999999999999999E-3</v>
      </c>
      <c r="AN115" s="95">
        <v>2.1000000000000001E-2</v>
      </c>
    </row>
    <row r="116" spans="1:40" s="28" customFormat="1" ht="15">
      <c r="A116" s="32" t="s">
        <v>41</v>
      </c>
      <c r="B116" s="32" t="s">
        <v>416</v>
      </c>
      <c r="C116" s="96" t="s">
        <v>419</v>
      </c>
      <c r="D116" s="378">
        <f>ROUND(V116*' Demand-Supply Gap'!D$152,2)</f>
        <v>0.99</v>
      </c>
      <c r="E116" s="378">
        <f>ROUND(W116*' Demand-Supply Gap'!E$152,2)</f>
        <v>1.06</v>
      </c>
      <c r="F116" s="378">
        <f>ROUND(X116*' Demand-Supply Gap'!F$152,2)</f>
        <v>0.8</v>
      </c>
      <c r="G116" s="378">
        <f>ROUND(Y116*' Demand-Supply Gap'!G$152,2)</f>
        <v>0.26</v>
      </c>
      <c r="H116" s="378">
        <f>ROUND(Z116*' Demand-Supply Gap'!H$152,2)</f>
        <v>0.14000000000000001</v>
      </c>
      <c r="I116" s="378">
        <f>ROUND(AA116*' Demand-Supply Gap'!I$152,2)</f>
        <v>-0.2</v>
      </c>
      <c r="J116" s="378">
        <f>ROUND(AB116*' Demand-Supply Gap'!J$152,2)</f>
        <v>-0.21</v>
      </c>
      <c r="K116" s="378">
        <f>ROUND(AC116*' Demand-Supply Gap'!K$152,2)</f>
        <v>-0.22</v>
      </c>
      <c r="L116" s="378">
        <f>ROUND(AD116*' Demand-Supply Gap'!L$152,2)</f>
        <v>-0.23</v>
      </c>
      <c r="M116" s="378">
        <f>ROUND(AE116*' Demand-Supply Gap'!M$152,2)</f>
        <v>-0.24</v>
      </c>
      <c r="N116" s="378">
        <f>ROUND(AF116*' Demand-Supply Gap'!N$152,2)</f>
        <v>-0.25</v>
      </c>
      <c r="O116" s="378">
        <f>ROUND(AG116*' Demand-Supply Gap'!O$152,2)</f>
        <v>-0.26</v>
      </c>
      <c r="P116" s="378">
        <f>ROUND(AH116*' Demand-Supply Gap'!P$152,2)</f>
        <v>-0.27</v>
      </c>
      <c r="Q116" s="378">
        <f>ROUND(AI116*' Demand-Supply Gap'!Q$152,2)</f>
        <v>-0.28000000000000003</v>
      </c>
      <c r="R116" s="378">
        <f>ROUND(AJ116*' Demand-Supply Gap'!R$152,2)</f>
        <v>-0.28999999999999998</v>
      </c>
      <c r="S116" s="378">
        <f>ROUND(AK116*' Demand-Supply Gap'!S$152,2)</f>
        <v>-0.31</v>
      </c>
      <c r="T116" s="380"/>
      <c r="U116" s="380"/>
      <c r="V116" s="389">
        <v>6.2799999999999995E-2</v>
      </c>
      <c r="W116" s="389">
        <v>6.9600000000000009E-2</v>
      </c>
      <c r="X116" s="389">
        <v>6.9700000000000012E-2</v>
      </c>
      <c r="Y116" s="389">
        <v>7.0500000000000007E-2</v>
      </c>
      <c r="Z116" s="389">
        <v>7.110000000000001E-2</v>
      </c>
      <c r="AA116" s="389">
        <v>6.9100000000000009E-2</v>
      </c>
      <c r="AB116" s="389">
        <v>6.9400000000000003E-2</v>
      </c>
      <c r="AC116" s="389">
        <v>6.9500000000000006E-2</v>
      </c>
      <c r="AD116" s="389">
        <v>6.9600000000000009E-2</v>
      </c>
      <c r="AE116" s="389">
        <v>6.9600000000000009E-2</v>
      </c>
      <c r="AF116" s="389">
        <v>6.9800000000000001E-2</v>
      </c>
      <c r="AG116" s="389">
        <v>6.9900000000000004E-2</v>
      </c>
      <c r="AH116" s="389">
        <v>7.010000000000001E-2</v>
      </c>
      <c r="AI116" s="389">
        <v>7.010000000000001E-2</v>
      </c>
      <c r="AJ116" s="389">
        <v>7.0300000000000001E-2</v>
      </c>
      <c r="AK116" s="389">
        <v>7.0400000000000004E-2</v>
      </c>
      <c r="AM116" s="95">
        <v>3.5000000000000001E-3</v>
      </c>
    </row>
    <row r="117" spans="1:40" s="28" customFormat="1" ht="15">
      <c r="A117" s="32" t="s">
        <v>41</v>
      </c>
      <c r="B117" s="32" t="s">
        <v>416</v>
      </c>
      <c r="C117" s="96" t="s">
        <v>412</v>
      </c>
      <c r="D117" s="378">
        <f>ROUND(V117*' Demand-Supply Gap'!D$152,2)</f>
        <v>3.29</v>
      </c>
      <c r="E117" s="378">
        <f>ROUND(W117*' Demand-Supply Gap'!E$152,2)</f>
        <v>3.23</v>
      </c>
      <c r="F117" s="378">
        <f>ROUND(X117*' Demand-Supply Gap'!F$152,2)</f>
        <v>2.4500000000000002</v>
      </c>
      <c r="G117" s="378">
        <f>ROUND(Y117*' Demand-Supply Gap'!G$152,2)</f>
        <v>0.79</v>
      </c>
      <c r="H117" s="378">
        <f>ROUND(Z117*' Demand-Supply Gap'!H$152,2)</f>
        <v>0.43</v>
      </c>
      <c r="I117" s="378">
        <f>ROUND(AA117*' Demand-Supply Gap'!I$152,2)</f>
        <v>-0.6</v>
      </c>
      <c r="J117" s="378">
        <f>ROUND(AB117*' Demand-Supply Gap'!J$152,2)</f>
        <v>-0.63</v>
      </c>
      <c r="K117" s="378">
        <f>ROUND(AC117*' Demand-Supply Gap'!K$152,2)</f>
        <v>-0.66</v>
      </c>
      <c r="L117" s="378">
        <f>ROUND(AD117*' Demand-Supply Gap'!L$152,2)</f>
        <v>-0.69</v>
      </c>
      <c r="M117" s="378">
        <f>ROUND(AE117*' Demand-Supply Gap'!M$152,2)</f>
        <v>-0.73</v>
      </c>
      <c r="N117" s="378">
        <f>ROUND(AF117*' Demand-Supply Gap'!N$152,2)</f>
        <v>-0.76</v>
      </c>
      <c r="O117" s="378">
        <f>ROUND(AG117*' Demand-Supply Gap'!O$152,2)</f>
        <v>-0.79</v>
      </c>
      <c r="P117" s="378">
        <f>ROUND(AH117*' Demand-Supply Gap'!P$152,2)</f>
        <v>-0.82</v>
      </c>
      <c r="Q117" s="378">
        <f>ROUND(AI117*' Demand-Supply Gap'!Q$152,2)</f>
        <v>-0.86</v>
      </c>
      <c r="R117" s="378">
        <f>ROUND(AJ117*' Demand-Supply Gap'!R$152,2)</f>
        <v>-0.89</v>
      </c>
      <c r="S117" s="378">
        <f>ROUND(AK117*' Demand-Supply Gap'!S$152,2)</f>
        <v>-0.92</v>
      </c>
      <c r="T117" s="381"/>
      <c r="U117" s="381"/>
      <c r="V117" s="390">
        <v>0.20850000000000002</v>
      </c>
      <c r="W117" s="390">
        <v>0.21210000000000001</v>
      </c>
      <c r="X117" s="390">
        <v>0.21229999999999999</v>
      </c>
      <c r="Y117" s="390">
        <v>0.21239999999999998</v>
      </c>
      <c r="Z117" s="390">
        <v>0.21249999999999997</v>
      </c>
      <c r="AA117" s="390">
        <v>0.21160000000000001</v>
      </c>
      <c r="AB117" s="390">
        <v>0.21194999999999997</v>
      </c>
      <c r="AC117" s="390">
        <v>0.21210000000000001</v>
      </c>
      <c r="AD117" s="390">
        <v>0.21229999999999999</v>
      </c>
      <c r="AE117" s="390">
        <v>0.21260000000000001</v>
      </c>
      <c r="AF117" s="390">
        <v>0.21249999999999997</v>
      </c>
      <c r="AG117" s="390">
        <v>0.21249999999999997</v>
      </c>
      <c r="AH117" s="390">
        <v>0.2127</v>
      </c>
      <c r="AI117" s="390">
        <v>0.21279999999999999</v>
      </c>
      <c r="AJ117" s="390">
        <v>0.21299999999999997</v>
      </c>
      <c r="AK117" s="390">
        <v>0.21310000000000001</v>
      </c>
      <c r="AM117" s="95">
        <v>3.3999999999999998E-3</v>
      </c>
    </row>
    <row r="118" spans="1:40" s="28" customFormat="1" ht="15">
      <c r="A118" s="32" t="s">
        <v>41</v>
      </c>
      <c r="B118" s="32" t="s">
        <v>416</v>
      </c>
      <c r="C118" s="96" t="s">
        <v>248</v>
      </c>
      <c r="D118" s="378">
        <f>ROUND(V118*' Demand-Supply Gap'!D$152,2)</f>
        <v>0.96</v>
      </c>
      <c r="E118" s="378">
        <f>ROUND(W118*' Demand-Supply Gap'!E$152,2)</f>
        <v>0.99</v>
      </c>
      <c r="F118" s="378">
        <f>ROUND(X118*' Demand-Supply Gap'!F$152,2)</f>
        <v>0.75</v>
      </c>
      <c r="G118" s="378">
        <f>ROUND(Y118*' Demand-Supply Gap'!G$152,2)</f>
        <v>0.24</v>
      </c>
      <c r="H118" s="378">
        <f>ROUND(Z118*' Demand-Supply Gap'!H$152,2)</f>
        <v>0.13</v>
      </c>
      <c r="I118" s="378">
        <f>ROUND(AA118*' Demand-Supply Gap'!I$152,2)</f>
        <v>-0.19</v>
      </c>
      <c r="J118" s="378">
        <f>ROUND(AB118*' Demand-Supply Gap'!J$152,2)</f>
        <v>-0.19</v>
      </c>
      <c r="K118" s="378">
        <f>ROUND(AC118*' Demand-Supply Gap'!K$152,2)</f>
        <v>-0.2</v>
      </c>
      <c r="L118" s="378">
        <f>ROUND(AD118*' Demand-Supply Gap'!L$152,2)</f>
        <v>-0.21</v>
      </c>
      <c r="M118" s="378">
        <f>ROUND(AE118*' Demand-Supply Gap'!M$152,2)</f>
        <v>-0.22</v>
      </c>
      <c r="N118" s="378">
        <f>ROUND(AF118*' Demand-Supply Gap'!N$152,2)</f>
        <v>-0.23</v>
      </c>
      <c r="O118" s="378">
        <f>ROUND(AG118*' Demand-Supply Gap'!O$152,2)</f>
        <v>-0.24</v>
      </c>
      <c r="P118" s="378">
        <f>ROUND(AH118*' Demand-Supply Gap'!P$152,2)</f>
        <v>-0.25</v>
      </c>
      <c r="Q118" s="378">
        <f>ROUND(AI118*' Demand-Supply Gap'!Q$152,2)</f>
        <v>-0.27</v>
      </c>
      <c r="R118" s="378">
        <f>ROUND(AJ118*' Demand-Supply Gap'!R$152,2)</f>
        <v>-0.28000000000000003</v>
      </c>
      <c r="S118" s="378">
        <f>ROUND(AK118*' Demand-Supply Gap'!S$152,2)</f>
        <v>-0.28999999999999998</v>
      </c>
      <c r="T118" s="381"/>
      <c r="U118" s="381"/>
      <c r="V118" s="390">
        <v>6.0799999999999993E-2</v>
      </c>
      <c r="W118" s="390">
        <v>6.5199999999999994E-2</v>
      </c>
      <c r="X118" s="390">
        <v>6.5299999999999997E-2</v>
      </c>
      <c r="Y118" s="390">
        <v>6.5500000000000003E-2</v>
      </c>
      <c r="Z118" s="390">
        <v>6.5000000000000002E-2</v>
      </c>
      <c r="AA118" s="390">
        <v>6.5199999999999994E-2</v>
      </c>
      <c r="AB118" s="390">
        <v>6.5199999999999994E-2</v>
      </c>
      <c r="AC118" s="390">
        <v>6.5299999999999997E-2</v>
      </c>
      <c r="AD118" s="390">
        <v>6.5500000000000003E-2</v>
      </c>
      <c r="AE118" s="390">
        <v>6.5599999999999992E-2</v>
      </c>
      <c r="AF118" s="390">
        <v>6.5799999999999997E-2</v>
      </c>
      <c r="AG118" s="390">
        <v>6.59E-2</v>
      </c>
      <c r="AH118" s="390">
        <v>6.5799999999999997E-2</v>
      </c>
      <c r="AI118" s="390">
        <v>6.5999999999999989E-2</v>
      </c>
      <c r="AJ118" s="390">
        <v>6.6099999999999992E-2</v>
      </c>
      <c r="AK118" s="390">
        <v>6.6199999999999995E-2</v>
      </c>
      <c r="AM118" s="95">
        <v>1.1000000000000001E-3</v>
      </c>
    </row>
    <row r="119" spans="1:40" s="28" customFormat="1" ht="15">
      <c r="A119" s="32" t="s">
        <v>41</v>
      </c>
      <c r="B119" s="32" t="s">
        <v>416</v>
      </c>
      <c r="C119" s="96" t="s">
        <v>12</v>
      </c>
      <c r="D119" s="378">
        <f>ROUND(V119*' Demand-Supply Gap'!D$152,2)</f>
        <v>1.8</v>
      </c>
      <c r="E119" s="378">
        <f>ROUND(W119*' Demand-Supply Gap'!E$152,2)</f>
        <v>1.46</v>
      </c>
      <c r="F119" s="378">
        <f>ROUND(X119*' Demand-Supply Gap'!F$152,2)</f>
        <v>1.1100000000000001</v>
      </c>
      <c r="G119" s="378">
        <f>ROUND(Y119*' Demand-Supply Gap'!G$152,2)</f>
        <v>0.36</v>
      </c>
      <c r="H119" s="378">
        <f>ROUND(Z119*' Demand-Supply Gap'!H$152,2)</f>
        <v>0.19</v>
      </c>
      <c r="I119" s="378">
        <f>ROUND(AA119*' Demand-Supply Gap'!I$152,2)</f>
        <v>-0.28999999999999998</v>
      </c>
      <c r="J119" s="378">
        <f>ROUND(AB119*' Demand-Supply Gap'!J$152,2)</f>
        <v>-0.3</v>
      </c>
      <c r="K119" s="378">
        <f>ROUND(AC119*' Demand-Supply Gap'!K$152,2)</f>
        <v>-0.3</v>
      </c>
      <c r="L119" s="378">
        <f>ROUND(AD119*' Demand-Supply Gap'!L$152,2)</f>
        <v>-0.31</v>
      </c>
      <c r="M119" s="378">
        <f>ROUND(AE119*' Demand-Supply Gap'!M$152,2)</f>
        <v>-0.33</v>
      </c>
      <c r="N119" s="378">
        <f>ROUND(AF119*' Demand-Supply Gap'!N$152,2)</f>
        <v>-0.33</v>
      </c>
      <c r="O119" s="378">
        <f>ROUND(AG119*' Demand-Supply Gap'!O$152,2)</f>
        <v>-0.34</v>
      </c>
      <c r="P119" s="378">
        <f>ROUND(AH119*' Demand-Supply Gap'!P$152,2)</f>
        <v>-0.35</v>
      </c>
      <c r="Q119" s="378">
        <f>ROUND(AI119*' Demand-Supply Gap'!Q$152,2)</f>
        <v>-0.36</v>
      </c>
      <c r="R119" s="378">
        <f>ROUND(AJ119*' Demand-Supply Gap'!R$152,2)</f>
        <v>-0.37</v>
      </c>
      <c r="S119" s="378">
        <f>ROUND(AK119*' Demand-Supply Gap'!S$152,2)</f>
        <v>-0.39</v>
      </c>
      <c r="T119" s="381"/>
      <c r="U119" s="381"/>
      <c r="V119" s="389">
        <f>V120-SUM(V114:V118)</f>
        <v>0.11420000000000008</v>
      </c>
      <c r="W119" s="389">
        <f t="shared" ref="W119" si="238">W120-SUM(W114:W118)</f>
        <v>9.5899999999999985E-2</v>
      </c>
      <c r="X119" s="389">
        <f t="shared" ref="X119" si="239">X120-SUM(X114:X118)</f>
        <v>9.6099999999999963E-2</v>
      </c>
      <c r="Y119" s="389">
        <f t="shared" ref="Y119" si="240">Y120-SUM(Y114:Y118)</f>
        <v>9.6299999999999941E-2</v>
      </c>
      <c r="Z119" s="389">
        <f t="shared" ref="Z119" si="241">Z120-SUM(Z114:Z118)</f>
        <v>9.529999999999994E-2</v>
      </c>
      <c r="AA119" s="389">
        <f t="shared" ref="AA119" si="242">AA120-SUM(AA114:AA118)</f>
        <v>0.10209999999999986</v>
      </c>
      <c r="AB119" s="389">
        <f t="shared" ref="AB119" si="243">AB120-SUM(AB114:AB118)</f>
        <v>0.10005000000000008</v>
      </c>
      <c r="AC119" s="389">
        <f t="shared" ref="AC119" si="244">AC120-SUM(AC114:AC118)</f>
        <v>9.7700000000000009E-2</v>
      </c>
      <c r="AD119" s="389">
        <f t="shared" ref="AD119" si="245">AD120-SUM(AD114:AD118)</f>
        <v>9.5500000000000029E-2</v>
      </c>
      <c r="AE119" s="389">
        <f t="shared" ref="AE119" si="246">AE120-SUM(AE114:AE118)</f>
        <v>9.5799999999999996E-2</v>
      </c>
      <c r="AF119" s="389">
        <f t="shared" ref="AF119" si="247">AF120-SUM(AF114:AF118)</f>
        <v>9.330000000000005E-2</v>
      </c>
      <c r="AG119" s="389">
        <f t="shared" ref="AG119" si="248">AG120-SUM(AG114:AG118)</f>
        <v>9.2100000000000182E-2</v>
      </c>
      <c r="AH119" s="389">
        <f t="shared" ref="AH119" si="249">AH120-SUM(AH114:AH118)</f>
        <v>9.1399999999999926E-2</v>
      </c>
      <c r="AI119" s="389">
        <f t="shared" ref="AI119" si="250">AI120-SUM(AI114:AI118)</f>
        <v>9.0500000000000025E-2</v>
      </c>
      <c r="AJ119" s="389">
        <f t="shared" ref="AJ119" si="251">AJ120-SUM(AJ114:AJ118)</f>
        <v>8.9600000000000124E-2</v>
      </c>
      <c r="AK119" s="389">
        <f t="shared" ref="AK119" si="252">AK120-SUM(AK114:AK118)</f>
        <v>8.8899999999999979E-2</v>
      </c>
    </row>
    <row r="120" spans="1:40" s="28" customFormat="1" ht="15">
      <c r="A120" s="32" t="s">
        <v>41</v>
      </c>
      <c r="B120" s="32" t="s">
        <v>416</v>
      </c>
      <c r="C120" s="192" t="s">
        <v>60</v>
      </c>
      <c r="D120" s="378">
        <f>SUM(D114:D119)</f>
        <v>15.790000000000003</v>
      </c>
      <c r="E120" s="378">
        <f t="shared" ref="E120:S120" si="253">SUM(E114:E119)</f>
        <v>15.23</v>
      </c>
      <c r="F120" s="378">
        <f t="shared" si="253"/>
        <v>11.52</v>
      </c>
      <c r="G120" s="378">
        <f t="shared" si="253"/>
        <v>3.73</v>
      </c>
      <c r="H120" s="378">
        <f t="shared" si="253"/>
        <v>2.02</v>
      </c>
      <c r="I120" s="378">
        <f t="shared" si="253"/>
        <v>-2.85</v>
      </c>
      <c r="J120" s="378">
        <f t="shared" si="253"/>
        <v>-2.9699999999999998</v>
      </c>
      <c r="K120" s="378">
        <f t="shared" si="253"/>
        <v>-3.0999999999999996</v>
      </c>
      <c r="L120" s="378">
        <f t="shared" si="253"/>
        <v>-3.25</v>
      </c>
      <c r="M120" s="378">
        <f t="shared" si="253"/>
        <v>-3.42</v>
      </c>
      <c r="N120" s="378">
        <f t="shared" si="253"/>
        <v>-3.56</v>
      </c>
      <c r="O120" s="378">
        <f t="shared" si="253"/>
        <v>-3.71</v>
      </c>
      <c r="P120" s="378">
        <f t="shared" si="253"/>
        <v>-3.86</v>
      </c>
      <c r="Q120" s="378">
        <f t="shared" si="253"/>
        <v>-4.03</v>
      </c>
      <c r="R120" s="378">
        <f t="shared" si="253"/>
        <v>-4.1800000000000006</v>
      </c>
      <c r="S120" s="378">
        <f t="shared" si="253"/>
        <v>-4.3499999999999996</v>
      </c>
      <c r="T120" s="381"/>
      <c r="U120" s="381"/>
      <c r="V120" s="390">
        <v>1</v>
      </c>
      <c r="W120" s="390">
        <v>1</v>
      </c>
      <c r="X120" s="390">
        <v>1</v>
      </c>
      <c r="Y120" s="390">
        <v>1</v>
      </c>
      <c r="Z120" s="390">
        <v>1</v>
      </c>
      <c r="AA120" s="390">
        <v>1</v>
      </c>
      <c r="AB120" s="390">
        <v>1</v>
      </c>
      <c r="AC120" s="390">
        <v>1</v>
      </c>
      <c r="AD120" s="390">
        <v>1</v>
      </c>
      <c r="AE120" s="390">
        <v>1</v>
      </c>
      <c r="AF120" s="390">
        <v>1</v>
      </c>
      <c r="AG120" s="390">
        <v>1</v>
      </c>
      <c r="AH120" s="390">
        <v>1</v>
      </c>
      <c r="AI120" s="390">
        <v>1</v>
      </c>
      <c r="AJ120" s="390">
        <v>1</v>
      </c>
      <c r="AK120" s="390">
        <v>1</v>
      </c>
    </row>
    <row r="121" spans="1:40" s="28" customFormat="1" ht="15">
      <c r="A121" s="32" t="s">
        <v>41</v>
      </c>
      <c r="B121" s="32" t="s">
        <v>111</v>
      </c>
      <c r="C121" s="96" t="s">
        <v>221</v>
      </c>
      <c r="D121" s="378">
        <f>ROUND(V121*' Demand-Supply Gap'!D$161,2)</f>
        <v>36.64</v>
      </c>
      <c r="E121" s="378">
        <f>ROUND(W121*' Demand-Supply Gap'!E$161,2)</f>
        <v>39.409999999999997</v>
      </c>
      <c r="F121" s="378">
        <f>ROUND(X121*' Demand-Supply Gap'!F$161,2)</f>
        <v>41.8</v>
      </c>
      <c r="G121" s="378">
        <f>ROUND(Y121*' Demand-Supply Gap'!G$161,2)</f>
        <v>41.42</v>
      </c>
      <c r="H121" s="378">
        <f>ROUND(Z121*' Demand-Supply Gap'!H$161,2)</f>
        <v>42.22</v>
      </c>
      <c r="I121" s="378">
        <f>ROUND(AA121*' Demand-Supply Gap'!I$161,2)</f>
        <v>35.1</v>
      </c>
      <c r="J121" s="378">
        <f>ROUND(AB121*' Demand-Supply Gap'!J$161,2)</f>
        <v>36.950000000000003</v>
      </c>
      <c r="K121" s="378">
        <f>ROUND(AC121*' Demand-Supply Gap'!K$161,2)</f>
        <v>38.86</v>
      </c>
      <c r="L121" s="378">
        <f>ROUND(AD121*' Demand-Supply Gap'!L$161,2)</f>
        <v>40.729999999999997</v>
      </c>
      <c r="M121" s="378">
        <f>ROUND(AE121*' Demand-Supply Gap'!M$161,2)</f>
        <v>42.22</v>
      </c>
      <c r="N121" s="378">
        <f>ROUND(AF121*' Demand-Supply Gap'!N$161,2)</f>
        <v>43.94</v>
      </c>
      <c r="O121" s="378">
        <f>ROUND(AG121*' Demand-Supply Gap'!O$161,2)</f>
        <v>45.7</v>
      </c>
      <c r="P121" s="378">
        <f>ROUND(AH121*' Demand-Supply Gap'!P$161,2)</f>
        <v>47.51</v>
      </c>
      <c r="Q121" s="378">
        <f>ROUND(AI121*' Demand-Supply Gap'!Q$161,2)</f>
        <v>49.45</v>
      </c>
      <c r="R121" s="378">
        <f>ROUND(AJ121*' Demand-Supply Gap'!R$161,2)</f>
        <v>51.42</v>
      </c>
      <c r="S121" s="378">
        <f>ROUND(AK121*' Demand-Supply Gap'!S$161,2)</f>
        <v>53.55</v>
      </c>
      <c r="T121" s="381"/>
      <c r="U121" s="381"/>
      <c r="V121" s="392">
        <v>0.36799999999999999</v>
      </c>
      <c r="W121" s="392">
        <v>0.371</v>
      </c>
      <c r="X121" s="392">
        <v>0.36980000000000002</v>
      </c>
      <c r="Y121" s="392">
        <v>0.36880000000000002</v>
      </c>
      <c r="Z121" s="392">
        <v>0.36920000000000003</v>
      </c>
      <c r="AA121" s="392">
        <v>0.3659</v>
      </c>
      <c r="AB121" s="392">
        <v>0.36699999999999999</v>
      </c>
      <c r="AC121" s="392">
        <v>0.36870000000000003</v>
      </c>
      <c r="AD121" s="392">
        <v>0.37</v>
      </c>
      <c r="AE121" s="392">
        <v>0.36909999999999998</v>
      </c>
      <c r="AF121" s="392">
        <v>0.37120000000000003</v>
      </c>
      <c r="AG121" s="392">
        <v>0.37220000000000003</v>
      </c>
      <c r="AH121" s="389">
        <v>0.37240000000000001</v>
      </c>
      <c r="AI121" s="389">
        <v>0.37309999999999999</v>
      </c>
      <c r="AJ121" s="389">
        <v>0.37319999999999998</v>
      </c>
      <c r="AK121" s="389">
        <v>0.37359999999999999</v>
      </c>
      <c r="AM121" s="95">
        <v>3.3999999999999998E-3</v>
      </c>
    </row>
    <row r="122" spans="1:40" s="28" customFormat="1" ht="15">
      <c r="A122" s="32" t="s">
        <v>41</v>
      </c>
      <c r="B122" s="32" t="s">
        <v>111</v>
      </c>
      <c r="C122" s="96" t="s">
        <v>247</v>
      </c>
      <c r="D122" s="378">
        <f>ROUND(V122*' Demand-Supply Gap'!D$161,2)</f>
        <v>19.059999999999999</v>
      </c>
      <c r="E122" s="378">
        <f>ROUND(W122*' Demand-Supply Gap'!E$161,2)</f>
        <v>20.39</v>
      </c>
      <c r="F122" s="378">
        <f>ROUND(X122*' Demand-Supply Gap'!F$161,2)</f>
        <v>21.76</v>
      </c>
      <c r="G122" s="378">
        <f>ROUND(Y122*' Demand-Supply Gap'!G$161,2)</f>
        <v>21.59</v>
      </c>
      <c r="H122" s="378">
        <f>ROUND(Z122*' Demand-Supply Gap'!H$161,2)</f>
        <v>22.03</v>
      </c>
      <c r="I122" s="378">
        <f>ROUND(AA122*' Demand-Supply Gap'!I$161,2)</f>
        <v>18.399999999999999</v>
      </c>
      <c r="J122" s="378">
        <f>ROUND(AB122*' Demand-Supply Gap'!J$161,2)</f>
        <v>19.34</v>
      </c>
      <c r="K122" s="378">
        <f>ROUND(AC122*' Demand-Supply Gap'!K$161,2)</f>
        <v>20.28</v>
      </c>
      <c r="L122" s="378">
        <f>ROUND(AD122*' Demand-Supply Gap'!L$161,2)</f>
        <v>21.22</v>
      </c>
      <c r="M122" s="378">
        <f>ROUND(AE122*' Demand-Supply Gap'!M$161,2)</f>
        <v>22.07</v>
      </c>
      <c r="N122" s="378">
        <f>ROUND(AF122*' Demand-Supply Gap'!N$161,2)</f>
        <v>22.86</v>
      </c>
      <c r="O122" s="378">
        <f>ROUND(AG122*' Demand-Supply Gap'!O$161,2)</f>
        <v>23.71</v>
      </c>
      <c r="P122" s="378">
        <f>ROUND(AH122*' Demand-Supply Gap'!P$161,2)</f>
        <v>24.66</v>
      </c>
      <c r="Q122" s="378">
        <f>ROUND(AI122*' Demand-Supply Gap'!Q$161,2)</f>
        <v>25.61</v>
      </c>
      <c r="R122" s="378">
        <f>ROUND(AJ122*' Demand-Supply Gap'!R$161,2)</f>
        <v>26.66</v>
      </c>
      <c r="S122" s="378">
        <f>ROUND(AK122*' Demand-Supply Gap'!S$161,2)</f>
        <v>27.74</v>
      </c>
      <c r="T122" s="380"/>
      <c r="U122" s="380"/>
      <c r="V122" s="390">
        <v>0.19139999999999999</v>
      </c>
      <c r="W122" s="390">
        <v>0.19189999999999999</v>
      </c>
      <c r="X122" s="390">
        <v>0.19249999999999998</v>
      </c>
      <c r="Y122" s="390">
        <v>0.19220000000000001</v>
      </c>
      <c r="Z122" s="390">
        <v>0.19259999999999997</v>
      </c>
      <c r="AA122" s="390">
        <v>0.1918</v>
      </c>
      <c r="AB122" s="390">
        <v>0.19209999999999997</v>
      </c>
      <c r="AC122" s="390">
        <v>0.19239999999999999</v>
      </c>
      <c r="AD122" s="390">
        <v>0.1928</v>
      </c>
      <c r="AE122" s="390">
        <v>0.19299999999999998</v>
      </c>
      <c r="AF122" s="390">
        <v>0.19309999999999997</v>
      </c>
      <c r="AG122" s="390">
        <v>0.19309999999999997</v>
      </c>
      <c r="AH122" s="390">
        <v>0.1933</v>
      </c>
      <c r="AI122" s="390">
        <v>0.19320000000000001</v>
      </c>
      <c r="AJ122" s="390">
        <v>0.19349999999999998</v>
      </c>
      <c r="AK122" s="390">
        <v>0.19349999999999998</v>
      </c>
      <c r="AM122" s="95">
        <v>2.3E-3</v>
      </c>
    </row>
    <row r="123" spans="1:40" s="28" customFormat="1" ht="15">
      <c r="A123" s="32" t="s">
        <v>41</v>
      </c>
      <c r="B123" s="32" t="s">
        <v>111</v>
      </c>
      <c r="C123" s="96" t="s">
        <v>419</v>
      </c>
      <c r="D123" s="378">
        <f>ROUND(V123*' Demand-Supply Gap'!D$161,2)</f>
        <v>7.76</v>
      </c>
      <c r="E123" s="378">
        <f>ROUND(W123*' Demand-Supply Gap'!E$161,2)</f>
        <v>7.94</v>
      </c>
      <c r="F123" s="378">
        <f>ROUND(X123*' Demand-Supply Gap'!F$161,2)</f>
        <v>8.4499999999999993</v>
      </c>
      <c r="G123" s="378">
        <f>ROUND(Y123*' Demand-Supply Gap'!G$161,2)</f>
        <v>8.49</v>
      </c>
      <c r="H123" s="378">
        <f>ROUND(Z123*' Demand-Supply Gap'!H$161,2)</f>
        <v>8.7100000000000009</v>
      </c>
      <c r="I123" s="378">
        <f>ROUND(AA123*' Demand-Supply Gap'!I$161,2)</f>
        <v>7.12</v>
      </c>
      <c r="J123" s="378">
        <f>ROUND(AB123*' Demand-Supply Gap'!J$161,2)</f>
        <v>7.5</v>
      </c>
      <c r="K123" s="378">
        <f>ROUND(AC123*' Demand-Supply Gap'!K$161,2)</f>
        <v>7.86</v>
      </c>
      <c r="L123" s="378">
        <f>ROUND(AD123*' Demand-Supply Gap'!L$161,2)</f>
        <v>8.2200000000000006</v>
      </c>
      <c r="M123" s="378">
        <f>ROUND(AE123*' Demand-Supply Gap'!M$161,2)</f>
        <v>8.5399999999999991</v>
      </c>
      <c r="N123" s="378">
        <f>ROUND(AF123*' Demand-Supply Gap'!N$161,2)</f>
        <v>8.8699999999999992</v>
      </c>
      <c r="O123" s="378">
        <f>ROUND(AG123*' Demand-Supply Gap'!O$161,2)</f>
        <v>9.2100000000000009</v>
      </c>
      <c r="P123" s="378">
        <f>ROUND(AH123*' Demand-Supply Gap'!P$161,2)</f>
        <v>9.59</v>
      </c>
      <c r="Q123" s="378">
        <f>ROUND(AI123*' Demand-Supply Gap'!Q$161,2)</f>
        <v>9.9700000000000006</v>
      </c>
      <c r="R123" s="378">
        <f>ROUND(AJ123*' Demand-Supply Gap'!R$161,2)</f>
        <v>10.39</v>
      </c>
      <c r="S123" s="378">
        <f>ROUND(AK123*' Demand-Supply Gap'!S$161,2)</f>
        <v>10.82</v>
      </c>
      <c r="T123" s="380"/>
      <c r="U123" s="380"/>
      <c r="V123" s="389">
        <v>7.7899999999999997E-2</v>
      </c>
      <c r="W123" s="389">
        <v>7.4700000000000016E-2</v>
      </c>
      <c r="X123" s="389">
        <v>7.4800000000000005E-2</v>
      </c>
      <c r="Y123" s="389">
        <v>7.5600000000000001E-2</v>
      </c>
      <c r="Z123" s="389">
        <v>7.6200000000000018E-2</v>
      </c>
      <c r="AA123" s="389">
        <v>7.4200000000000016E-2</v>
      </c>
      <c r="AB123" s="389">
        <v>7.4500000000000011E-2</v>
      </c>
      <c r="AC123" s="389">
        <v>7.46E-2</v>
      </c>
      <c r="AD123" s="389">
        <v>7.4700000000000016E-2</v>
      </c>
      <c r="AE123" s="389">
        <v>7.4700000000000016E-2</v>
      </c>
      <c r="AF123" s="389">
        <v>7.4899999999999994E-2</v>
      </c>
      <c r="AG123" s="389">
        <v>7.5000000000000011E-2</v>
      </c>
      <c r="AH123" s="389">
        <v>7.5200000000000017E-2</v>
      </c>
      <c r="AI123" s="389">
        <v>7.5200000000000017E-2</v>
      </c>
      <c r="AJ123" s="389">
        <v>7.5399999999999995E-2</v>
      </c>
      <c r="AK123" s="389">
        <v>7.5500000000000012E-2</v>
      </c>
      <c r="AL123" s="95">
        <v>5.1000000000000004E-3</v>
      </c>
    </row>
    <row r="124" spans="1:40" s="28" customFormat="1" ht="15">
      <c r="A124" s="32" t="s">
        <v>41</v>
      </c>
      <c r="B124" s="32" t="s">
        <v>111</v>
      </c>
      <c r="C124" s="96" t="s">
        <v>412</v>
      </c>
      <c r="D124" s="378">
        <f>ROUND(V124*' Demand-Supply Gap'!D$161,2)</f>
        <v>20.55</v>
      </c>
      <c r="E124" s="378">
        <f>ROUND(W124*' Demand-Supply Gap'!E$161,2)</f>
        <v>22.31</v>
      </c>
      <c r="F124" s="378">
        <f>ROUND(X124*' Demand-Supply Gap'!F$161,2)</f>
        <v>23.76</v>
      </c>
      <c r="G124" s="378">
        <f>ROUND(Y124*' Demand-Supply Gap'!G$161,2)</f>
        <v>23.62</v>
      </c>
      <c r="H124" s="378">
        <f>ROUND(Z124*' Demand-Supply Gap'!H$161,2)</f>
        <v>24.06</v>
      </c>
      <c r="I124" s="378">
        <f>ROUND(AA124*' Demand-Supply Gap'!I$161,2)</f>
        <v>20.100000000000001</v>
      </c>
      <c r="J124" s="378">
        <f>ROUND(AB124*' Demand-Supply Gap'!J$161,2)</f>
        <v>21.13</v>
      </c>
      <c r="K124" s="378">
        <f>ROUND(AC124*' Demand-Supply Gap'!K$161,2)</f>
        <v>22.13</v>
      </c>
      <c r="L124" s="378">
        <f>ROUND(AD124*' Demand-Supply Gap'!L$161,2)</f>
        <v>23.14</v>
      </c>
      <c r="M124" s="378">
        <f>ROUND(AE124*' Demand-Supply Gap'!M$161,2)</f>
        <v>24.08</v>
      </c>
      <c r="N124" s="378">
        <f>ROUND(AF124*' Demand-Supply Gap'!N$161,2)</f>
        <v>24.91</v>
      </c>
      <c r="O124" s="378">
        <f>ROUND(AG124*' Demand-Supply Gap'!O$161,2)</f>
        <v>25.83</v>
      </c>
      <c r="P124" s="378">
        <f>ROUND(AH124*' Demand-Supply Gap'!P$161,2)</f>
        <v>26.87</v>
      </c>
      <c r="Q124" s="378">
        <f>ROUND(AI124*' Demand-Supply Gap'!Q$161,2)</f>
        <v>27.93</v>
      </c>
      <c r="R124" s="378">
        <f>ROUND(AJ124*' Demand-Supply Gap'!R$161,2)</f>
        <v>29.06</v>
      </c>
      <c r="S124" s="378">
        <f>ROUND(AK124*' Demand-Supply Gap'!S$161,2)</f>
        <v>30.24</v>
      </c>
      <c r="T124" s="381"/>
      <c r="U124" s="381"/>
      <c r="V124" s="390">
        <v>0.20640000000000003</v>
      </c>
      <c r="W124" s="390">
        <v>0.21000000000000002</v>
      </c>
      <c r="X124" s="390">
        <v>0.2102</v>
      </c>
      <c r="Y124" s="390">
        <v>0.21029999999999999</v>
      </c>
      <c r="Z124" s="390">
        <v>0.21039999999999998</v>
      </c>
      <c r="AA124" s="390">
        <v>0.20950000000000002</v>
      </c>
      <c r="AB124" s="390">
        <v>0.20984999999999998</v>
      </c>
      <c r="AC124" s="390">
        <v>0.21000000000000002</v>
      </c>
      <c r="AD124" s="390">
        <v>0.2102</v>
      </c>
      <c r="AE124" s="390">
        <v>0.21050000000000002</v>
      </c>
      <c r="AF124" s="390">
        <v>0.21039999999999998</v>
      </c>
      <c r="AG124" s="390">
        <v>0.21039999999999998</v>
      </c>
      <c r="AH124" s="390">
        <v>0.21060000000000001</v>
      </c>
      <c r="AI124" s="390">
        <v>0.2107</v>
      </c>
      <c r="AJ124" s="390">
        <v>0.21089999999999998</v>
      </c>
      <c r="AK124" s="390">
        <v>0.21100000000000002</v>
      </c>
      <c r="AM124" s="95">
        <v>2.0999999999999999E-3</v>
      </c>
    </row>
    <row r="125" spans="1:40" s="71" customFormat="1" ht="15">
      <c r="A125" s="74" t="s">
        <v>41</v>
      </c>
      <c r="B125" s="74" t="s">
        <v>111</v>
      </c>
      <c r="C125" s="375" t="s">
        <v>248</v>
      </c>
      <c r="D125" s="378">
        <f>ROUND(V125*' Demand-Supply Gap'!D$161,2)</f>
        <v>5.91</v>
      </c>
      <c r="E125" s="378">
        <f>ROUND(W125*' Demand-Supply Gap'!E$161,2)</f>
        <v>6.78</v>
      </c>
      <c r="F125" s="378">
        <f>ROUND(X125*' Demand-Supply Gap'!F$161,2)</f>
        <v>7.22</v>
      </c>
      <c r="G125" s="378">
        <f>ROUND(Y125*' Demand-Supply Gap'!G$161,2)</f>
        <v>7.2</v>
      </c>
      <c r="H125" s="378">
        <f>ROUND(Z125*' Demand-Supply Gap'!H$161,2)</f>
        <v>7.27</v>
      </c>
      <c r="I125" s="378">
        <f>ROUND(AA125*' Demand-Supply Gap'!I$161,2)</f>
        <v>6.12</v>
      </c>
      <c r="J125" s="378">
        <f>ROUND(AB125*' Demand-Supply Gap'!J$161,2)</f>
        <v>6.42</v>
      </c>
      <c r="K125" s="378">
        <f>ROUND(AC125*' Demand-Supply Gap'!K$161,2)</f>
        <v>6.73</v>
      </c>
      <c r="L125" s="378">
        <f>ROUND(AD125*' Demand-Supply Gap'!L$161,2)</f>
        <v>7.06</v>
      </c>
      <c r="M125" s="378">
        <f>ROUND(AE125*' Demand-Supply Gap'!M$161,2)</f>
        <v>7.34</v>
      </c>
      <c r="N125" s="378">
        <f>ROUND(AF125*' Demand-Supply Gap'!N$161,2)</f>
        <v>7.62</v>
      </c>
      <c r="O125" s="378">
        <f>ROUND(AG125*' Demand-Supply Gap'!O$161,2)</f>
        <v>7.92</v>
      </c>
      <c r="P125" s="378">
        <f>ROUND(AH125*' Demand-Supply Gap'!P$161,2)</f>
        <v>8.2200000000000006</v>
      </c>
      <c r="Q125" s="378">
        <f>ROUND(AI125*' Demand-Supply Gap'!Q$161,2)</f>
        <v>8.56</v>
      </c>
      <c r="R125" s="378">
        <f>ROUND(AJ125*' Demand-Supply Gap'!R$161,2)</f>
        <v>8.91</v>
      </c>
      <c r="S125" s="378">
        <f>ROUND(AK125*' Demand-Supply Gap'!S$161,2)</f>
        <v>9.2899999999999991</v>
      </c>
      <c r="T125" s="385"/>
      <c r="U125" s="385"/>
      <c r="V125" s="390">
        <v>5.9399999999999994E-2</v>
      </c>
      <c r="W125" s="390">
        <v>6.3799999999999996E-2</v>
      </c>
      <c r="X125" s="390">
        <v>6.3899999999999998E-2</v>
      </c>
      <c r="Y125" s="390">
        <v>6.4100000000000004E-2</v>
      </c>
      <c r="Z125" s="390">
        <v>6.3600000000000004E-2</v>
      </c>
      <c r="AA125" s="390">
        <v>6.3799999999999996E-2</v>
      </c>
      <c r="AB125" s="390">
        <v>6.3799999999999996E-2</v>
      </c>
      <c r="AC125" s="390">
        <v>6.3899999999999998E-2</v>
      </c>
      <c r="AD125" s="390">
        <v>6.4100000000000004E-2</v>
      </c>
      <c r="AE125" s="390">
        <v>6.4199999999999993E-2</v>
      </c>
      <c r="AF125" s="390">
        <v>6.4399999999999999E-2</v>
      </c>
      <c r="AG125" s="390">
        <v>6.4500000000000002E-2</v>
      </c>
      <c r="AH125" s="390">
        <v>6.4399999999999999E-2</v>
      </c>
      <c r="AI125" s="390">
        <v>6.4599999999999991E-2</v>
      </c>
      <c r="AJ125" s="390">
        <v>6.4699999999999994E-2</v>
      </c>
      <c r="AK125" s="390">
        <v>6.4799999999999996E-2</v>
      </c>
      <c r="AM125" s="90">
        <v>1.4E-3</v>
      </c>
    </row>
    <row r="126" spans="1:40" s="71" customFormat="1" ht="15">
      <c r="A126" s="74" t="s">
        <v>41</v>
      </c>
      <c r="B126" s="74" t="s">
        <v>111</v>
      </c>
      <c r="C126" s="375" t="s">
        <v>12</v>
      </c>
      <c r="D126" s="378">
        <f>ROUND(V126*' Demand-Supply Gap'!D$161,2)</f>
        <v>9.65</v>
      </c>
      <c r="E126" s="378">
        <f>ROUND(W126*' Demand-Supply Gap'!E$161,2)</f>
        <v>9.41</v>
      </c>
      <c r="F126" s="378">
        <f>ROUND(X126*' Demand-Supply Gap'!F$161,2)</f>
        <v>10.039999999999999</v>
      </c>
      <c r="G126" s="378">
        <f>ROUND(Y126*' Demand-Supply Gap'!G$161,2)</f>
        <v>10</v>
      </c>
      <c r="H126" s="378">
        <f>ROUND(Z126*' Demand-Supply Gap'!H$161,2)</f>
        <v>10.06</v>
      </c>
      <c r="I126" s="378">
        <f>ROUND(AA126*' Demand-Supply Gap'!I$161,2)</f>
        <v>9.09</v>
      </c>
      <c r="J126" s="378">
        <f>ROUND(AB126*' Demand-Supply Gap'!J$161,2)</f>
        <v>9.34</v>
      </c>
      <c r="K126" s="378">
        <f>ROUND(AC126*' Demand-Supply Gap'!K$161,2)</f>
        <v>9.5299999999999994</v>
      </c>
      <c r="L126" s="378">
        <f>ROUND(AD126*' Demand-Supply Gap'!L$161,2)</f>
        <v>9.7100000000000009</v>
      </c>
      <c r="M126" s="378">
        <f>ROUND(AE126*' Demand-Supply Gap'!M$161,2)</f>
        <v>10.119999999999999</v>
      </c>
      <c r="N126" s="378">
        <f>ROUND(AF126*' Demand-Supply Gap'!N$161,2)</f>
        <v>10.18</v>
      </c>
      <c r="O126" s="378">
        <f>ROUND(AG126*' Demand-Supply Gap'!O$161,2)</f>
        <v>10.41</v>
      </c>
      <c r="P126" s="378">
        <f>ROUND(AH126*' Demand-Supply Gap'!P$161,2)</f>
        <v>10.73</v>
      </c>
      <c r="Q126" s="378">
        <f>ROUND(AI126*' Demand-Supply Gap'!Q$161,2)</f>
        <v>11.03</v>
      </c>
      <c r="R126" s="378">
        <f>ROUND(AJ126*' Demand-Supply Gap'!R$161,2)</f>
        <v>11.34</v>
      </c>
      <c r="S126" s="378">
        <f>ROUND(AK126*' Demand-Supply Gap'!S$161,2)</f>
        <v>11.7</v>
      </c>
      <c r="T126" s="384">
        <f>(I126/D126)^(1/5)-1</f>
        <v>-1.188540531044957E-2</v>
      </c>
      <c r="U126" s="384">
        <f>(S126/J126)^(1/9)-1</f>
        <v>2.5347314735612692E-2</v>
      </c>
      <c r="V126" s="389">
        <f>V127-SUM(V121:V125)</f>
        <v>9.6899999999999986E-2</v>
      </c>
      <c r="W126" s="389">
        <f t="shared" ref="W126" si="254">W127-SUM(W121:W125)</f>
        <v>8.8600000000000123E-2</v>
      </c>
      <c r="X126" s="389">
        <f t="shared" ref="X126" si="255">X127-SUM(X121:X125)</f>
        <v>8.8800000000000101E-2</v>
      </c>
      <c r="Y126" s="389">
        <f t="shared" ref="Y126" si="256">Y127-SUM(Y121:Y125)</f>
        <v>8.8999999999999968E-2</v>
      </c>
      <c r="Z126" s="389">
        <f t="shared" ref="Z126" si="257">Z127-SUM(Z121:Z125)</f>
        <v>8.7999999999999967E-2</v>
      </c>
      <c r="AA126" s="389">
        <f t="shared" ref="AA126" si="258">AA127-SUM(AA121:AA125)</f>
        <v>9.4799999999999995E-2</v>
      </c>
      <c r="AB126" s="389">
        <f t="shared" ref="AB126" si="259">AB127-SUM(AB121:AB125)</f>
        <v>9.275000000000011E-2</v>
      </c>
      <c r="AC126" s="389">
        <f t="shared" ref="AC126" si="260">AC127-SUM(AC121:AC125)</f>
        <v>9.0399999999999925E-2</v>
      </c>
      <c r="AD126" s="389">
        <f t="shared" ref="AD126" si="261">AD127-SUM(AD121:AD125)</f>
        <v>8.8200000000000056E-2</v>
      </c>
      <c r="AE126" s="389">
        <f t="shared" ref="AE126" si="262">AE127-SUM(AE121:AE125)</f>
        <v>8.8500000000000023E-2</v>
      </c>
      <c r="AF126" s="389">
        <f t="shared" ref="AF126" si="263">AF127-SUM(AF121:AF125)</f>
        <v>8.6000000000000076E-2</v>
      </c>
      <c r="AG126" s="389">
        <f t="shared" ref="AG126" si="264">AG127-SUM(AG121:AG125)</f>
        <v>8.4799999999999986E-2</v>
      </c>
      <c r="AH126" s="389">
        <f t="shared" ref="AH126" si="265">AH127-SUM(AH121:AH125)</f>
        <v>8.4099999999999953E-2</v>
      </c>
      <c r="AI126" s="389">
        <f t="shared" ref="AI126" si="266">AI127-SUM(AI121:AI125)</f>
        <v>8.3199999999999941E-2</v>
      </c>
      <c r="AJ126" s="389">
        <f t="shared" ref="AJ126" si="267">AJ127-SUM(AJ121:AJ125)</f>
        <v>8.230000000000004E-2</v>
      </c>
      <c r="AK126" s="389">
        <f t="shared" ref="AK126" si="268">AK127-SUM(AK121:AK125)</f>
        <v>8.1600000000000117E-2</v>
      </c>
    </row>
    <row r="127" spans="1:40" s="71" customFormat="1" ht="15">
      <c r="A127" s="74" t="s">
        <v>41</v>
      </c>
      <c r="B127" s="74" t="s">
        <v>111</v>
      </c>
      <c r="C127" s="376" t="s">
        <v>60</v>
      </c>
      <c r="D127" s="378">
        <f>SUM(D121:D126)</f>
        <v>99.570000000000007</v>
      </c>
      <c r="E127" s="378">
        <f t="shared" ref="E127:S127" si="269">SUM(E121:E126)</f>
        <v>106.24</v>
      </c>
      <c r="F127" s="378">
        <f t="shared" si="269"/>
        <v>113.03</v>
      </c>
      <c r="G127" s="378">
        <f t="shared" si="269"/>
        <v>112.32000000000001</v>
      </c>
      <c r="H127" s="378">
        <f t="shared" si="269"/>
        <v>114.35000000000001</v>
      </c>
      <c r="I127" s="378">
        <f t="shared" si="269"/>
        <v>95.93</v>
      </c>
      <c r="J127" s="378">
        <f t="shared" si="269"/>
        <v>100.68</v>
      </c>
      <c r="K127" s="378">
        <f t="shared" si="269"/>
        <v>105.39</v>
      </c>
      <c r="L127" s="378">
        <f t="shared" si="269"/>
        <v>110.08000000000001</v>
      </c>
      <c r="M127" s="378">
        <f t="shared" si="269"/>
        <v>114.36999999999999</v>
      </c>
      <c r="N127" s="378">
        <f t="shared" si="269"/>
        <v>118.38</v>
      </c>
      <c r="O127" s="378">
        <f t="shared" si="269"/>
        <v>122.78</v>
      </c>
      <c r="P127" s="378">
        <f t="shared" si="269"/>
        <v>127.58000000000001</v>
      </c>
      <c r="Q127" s="378">
        <f t="shared" si="269"/>
        <v>132.55000000000001</v>
      </c>
      <c r="R127" s="378">
        <f t="shared" si="269"/>
        <v>137.78</v>
      </c>
      <c r="S127" s="378">
        <f t="shared" si="269"/>
        <v>143.33999999999997</v>
      </c>
      <c r="T127" s="384">
        <f t="shared" ref="T127:T129" si="270">(I127/D127)^(1/5)-1</f>
        <v>-7.4207602950154827E-3</v>
      </c>
      <c r="U127" s="384">
        <f t="shared" ref="U127:U129" si="271">(S127/J127)^(1/9)-1</f>
        <v>4.0033031146301079E-2</v>
      </c>
      <c r="V127" s="390">
        <v>1</v>
      </c>
      <c r="W127" s="390">
        <v>1</v>
      </c>
      <c r="X127" s="390">
        <v>1</v>
      </c>
      <c r="Y127" s="390">
        <v>1</v>
      </c>
      <c r="Z127" s="390">
        <v>1</v>
      </c>
      <c r="AA127" s="390">
        <v>1</v>
      </c>
      <c r="AB127" s="390">
        <v>1</v>
      </c>
      <c r="AC127" s="390">
        <v>1</v>
      </c>
      <c r="AD127" s="390">
        <v>1</v>
      </c>
      <c r="AE127" s="390">
        <v>1</v>
      </c>
      <c r="AF127" s="390">
        <v>1</v>
      </c>
      <c r="AG127" s="390">
        <v>1</v>
      </c>
      <c r="AH127" s="390">
        <v>1</v>
      </c>
      <c r="AI127" s="390">
        <v>1</v>
      </c>
      <c r="AJ127" s="390">
        <v>1</v>
      </c>
      <c r="AK127" s="390">
        <v>1</v>
      </c>
    </row>
    <row r="128" spans="1:40" s="71" customFormat="1" ht="15">
      <c r="A128" s="74" t="s">
        <v>41</v>
      </c>
      <c r="B128" s="74" t="s">
        <v>417</v>
      </c>
      <c r="C128" s="375" t="s">
        <v>221</v>
      </c>
      <c r="D128" s="378">
        <f>ROUND(V128*' Demand-Supply Gap'!D$170,2)</f>
        <v>46.12</v>
      </c>
      <c r="E128" s="378">
        <f>ROUND(W128*' Demand-Supply Gap'!E$170,2)</f>
        <v>47.27</v>
      </c>
      <c r="F128" s="378">
        <f>ROUND(X128*' Demand-Supply Gap'!F$170,2)</f>
        <v>49.67</v>
      </c>
      <c r="G128" s="378">
        <f>ROUND(Y128*' Demand-Supply Gap'!G$170,2)</f>
        <v>49.1</v>
      </c>
      <c r="H128" s="378">
        <f>ROUND(Z128*' Demand-Supply Gap'!H$170,2)</f>
        <v>54.15</v>
      </c>
      <c r="I128" s="378">
        <f>ROUND(AA128*' Demand-Supply Gap'!I$170,2)</f>
        <v>55.55</v>
      </c>
      <c r="J128" s="378">
        <f>ROUND(AB128*' Demand-Supply Gap'!J$170,2)</f>
        <v>31.92</v>
      </c>
      <c r="K128" s="378">
        <f>ROUND(AC128*' Demand-Supply Gap'!K$170,2)</f>
        <v>31.46</v>
      </c>
      <c r="L128" s="378">
        <f>ROUND(AD128*' Demand-Supply Gap'!L$170,2)</f>
        <v>30.33</v>
      </c>
      <c r="M128" s="378">
        <f>ROUND(AE128*' Demand-Supply Gap'!M$170,2)</f>
        <v>29.17</v>
      </c>
      <c r="N128" s="378">
        <f>ROUND(AF128*' Demand-Supply Gap'!N$170,2)</f>
        <v>29.73</v>
      </c>
      <c r="O128" s="378">
        <f>ROUND(AG128*' Demand-Supply Gap'!O$170,2)</f>
        <v>30.92</v>
      </c>
      <c r="P128" s="378">
        <f>ROUND(AH128*' Demand-Supply Gap'!P$170,2)</f>
        <v>32.06</v>
      </c>
      <c r="Q128" s="378">
        <f>ROUND(AI128*' Demand-Supply Gap'!Q$170,2)</f>
        <v>32.86</v>
      </c>
      <c r="R128" s="378">
        <f>ROUND(AJ128*' Demand-Supply Gap'!R$170,2)</f>
        <v>33.619999999999997</v>
      </c>
      <c r="S128" s="378">
        <f>ROUND(AK128*' Demand-Supply Gap'!S$170,2)</f>
        <v>34.4</v>
      </c>
      <c r="T128" s="384">
        <f t="shared" si="270"/>
        <v>3.7908223467731261E-2</v>
      </c>
      <c r="U128" s="384">
        <f t="shared" si="271"/>
        <v>8.348409874121776E-3</v>
      </c>
      <c r="V128" s="392">
        <v>0.38389999999999996</v>
      </c>
      <c r="W128" s="392">
        <v>0.38689999999999997</v>
      </c>
      <c r="X128" s="392">
        <v>0.38569999999999999</v>
      </c>
      <c r="Y128" s="392">
        <v>0.38469999999999999</v>
      </c>
      <c r="Z128" s="392">
        <v>0.3851</v>
      </c>
      <c r="AA128" s="392">
        <v>0.38179999999999997</v>
      </c>
      <c r="AB128" s="392">
        <v>0.38289999999999996</v>
      </c>
      <c r="AC128" s="392">
        <v>0.3846</v>
      </c>
      <c r="AD128" s="392">
        <v>0.38589999999999997</v>
      </c>
      <c r="AE128" s="392">
        <v>0.38499999999999995</v>
      </c>
      <c r="AF128" s="392">
        <v>0.3871</v>
      </c>
      <c r="AG128" s="392">
        <v>0.3881</v>
      </c>
      <c r="AH128" s="389">
        <v>0.38829999999999998</v>
      </c>
      <c r="AI128" s="389">
        <v>0.38899999999999996</v>
      </c>
      <c r="AJ128" s="389">
        <v>0.38909999999999995</v>
      </c>
      <c r="AK128" s="389">
        <v>0.38949999999999996</v>
      </c>
      <c r="AM128" s="90">
        <v>1.23E-2</v>
      </c>
    </row>
    <row r="129" spans="1:39" s="71" customFormat="1" ht="15">
      <c r="A129" s="74" t="s">
        <v>41</v>
      </c>
      <c r="B129" s="74" t="s">
        <v>417</v>
      </c>
      <c r="C129" s="375" t="s">
        <v>247</v>
      </c>
      <c r="D129" s="378">
        <f>ROUND(V129*' Demand-Supply Gap'!D$170,2)</f>
        <v>22.61</v>
      </c>
      <c r="E129" s="378">
        <f>ROUND(W129*' Demand-Supply Gap'!E$170,2)</f>
        <v>23.05</v>
      </c>
      <c r="F129" s="378">
        <f>ROUND(X129*' Demand-Supply Gap'!F$170,2)</f>
        <v>24.38</v>
      </c>
      <c r="G129" s="378">
        <f>ROUND(Y129*' Demand-Supply Gap'!G$170,2)</f>
        <v>24.12</v>
      </c>
      <c r="H129" s="378">
        <f>ROUND(Z129*' Demand-Supply Gap'!H$170,2)</f>
        <v>26.63</v>
      </c>
      <c r="I129" s="378">
        <f>ROUND(AA129*' Demand-Supply Gap'!I$170,2)</f>
        <v>27.44</v>
      </c>
      <c r="J129" s="378">
        <f>ROUND(AB129*' Demand-Supply Gap'!J$170,2)</f>
        <v>15.75</v>
      </c>
      <c r="K129" s="378">
        <f>ROUND(AC129*' Demand-Supply Gap'!K$170,2)</f>
        <v>15.48</v>
      </c>
      <c r="L129" s="378">
        <f>ROUND(AD129*' Demand-Supply Gap'!L$170,2)</f>
        <v>14.9</v>
      </c>
      <c r="M129" s="378">
        <f>ROUND(AE129*' Demand-Supply Gap'!M$170,2)</f>
        <v>14.38</v>
      </c>
      <c r="N129" s="378">
        <f>ROUND(AF129*' Demand-Supply Gap'!N$170,2)</f>
        <v>14.58</v>
      </c>
      <c r="O129" s="378">
        <f>ROUND(AG129*' Demand-Supply Gap'!O$170,2)</f>
        <v>15.13</v>
      </c>
      <c r="P129" s="378">
        <f>ROUND(AH129*' Demand-Supply Gap'!P$170,2)</f>
        <v>15.69</v>
      </c>
      <c r="Q129" s="378">
        <f>ROUND(AI129*' Demand-Supply Gap'!Q$170,2)</f>
        <v>16.05</v>
      </c>
      <c r="R129" s="378">
        <f>ROUND(AJ129*' Demand-Supply Gap'!R$170,2)</f>
        <v>16.440000000000001</v>
      </c>
      <c r="S129" s="378">
        <f>ROUND(AK129*' Demand-Supply Gap'!S$170,2)</f>
        <v>16.809999999999999</v>
      </c>
      <c r="T129" s="384">
        <f t="shared" si="270"/>
        <v>3.948136712703465E-2</v>
      </c>
      <c r="U129" s="384">
        <f t="shared" si="271"/>
        <v>7.2633155239578695E-3</v>
      </c>
      <c r="V129" s="390">
        <v>0.18819999999999998</v>
      </c>
      <c r="W129" s="390">
        <v>0.18869999999999998</v>
      </c>
      <c r="X129" s="390">
        <v>0.18929999999999997</v>
      </c>
      <c r="Y129" s="390">
        <v>0.189</v>
      </c>
      <c r="Z129" s="390">
        <v>0.18939999999999996</v>
      </c>
      <c r="AA129" s="390">
        <v>0.18859999999999999</v>
      </c>
      <c r="AB129" s="390">
        <v>0.18889999999999996</v>
      </c>
      <c r="AC129" s="390">
        <v>0.18919999999999998</v>
      </c>
      <c r="AD129" s="390">
        <v>0.18959999999999999</v>
      </c>
      <c r="AE129" s="390">
        <v>0.18979999999999997</v>
      </c>
      <c r="AF129" s="390">
        <v>0.18989999999999996</v>
      </c>
      <c r="AG129" s="390">
        <v>0.18989999999999996</v>
      </c>
      <c r="AH129" s="390">
        <v>0.19009999999999999</v>
      </c>
      <c r="AI129" s="390">
        <v>0.19</v>
      </c>
      <c r="AJ129" s="390">
        <v>0.19029999999999997</v>
      </c>
      <c r="AK129" s="390">
        <v>0.19029999999999997</v>
      </c>
      <c r="AM129" s="90">
        <v>3.2000000000000002E-3</v>
      </c>
    </row>
    <row r="130" spans="1:39" s="71" customFormat="1" ht="15">
      <c r="A130" s="74" t="s">
        <v>41</v>
      </c>
      <c r="B130" s="74" t="s">
        <v>417</v>
      </c>
      <c r="C130" s="375" t="s">
        <v>419</v>
      </c>
      <c r="D130" s="378">
        <f>ROUND(V130*' Demand-Supply Gap'!D$170,2)</f>
        <v>9.19</v>
      </c>
      <c r="E130" s="378">
        <f>ROUND(W130*' Demand-Supply Gap'!E$170,2)</f>
        <v>8.9600000000000009</v>
      </c>
      <c r="F130" s="378">
        <f>ROUND(X130*' Demand-Supply Gap'!F$170,2)</f>
        <v>9.4499999999999993</v>
      </c>
      <c r="G130" s="378">
        <f>ROUND(Y130*' Demand-Supply Gap'!G$170,2)</f>
        <v>9.4700000000000006</v>
      </c>
      <c r="H130" s="378">
        <f>ROUND(Z130*' Demand-Supply Gap'!H$170,2)</f>
        <v>10.52</v>
      </c>
      <c r="I130" s="378">
        <f>ROUND(AA130*' Demand-Supply Gap'!I$170,2)</f>
        <v>10.59</v>
      </c>
      <c r="J130" s="378">
        <f>ROUND(AB130*' Demand-Supply Gap'!J$170,2)</f>
        <v>6.09</v>
      </c>
      <c r="K130" s="378">
        <f>ROUND(AC130*' Demand-Supply Gap'!K$170,2)</f>
        <v>5.99</v>
      </c>
      <c r="L130" s="378">
        <f>ROUND(AD130*' Demand-Supply Gap'!L$170,2)</f>
        <v>5.76</v>
      </c>
      <c r="M130" s="378">
        <f>ROUND(AE130*' Demand-Supply Gap'!M$170,2)</f>
        <v>5.55</v>
      </c>
      <c r="N130" s="378">
        <f>ROUND(AF130*' Demand-Supply Gap'!N$170,2)</f>
        <v>5.64</v>
      </c>
      <c r="O130" s="378">
        <f>ROUND(AG130*' Demand-Supply Gap'!O$170,2)</f>
        <v>5.86</v>
      </c>
      <c r="P130" s="378">
        <f>ROUND(AH130*' Demand-Supply Gap'!P$170,2)</f>
        <v>6.09</v>
      </c>
      <c r="Q130" s="378">
        <f>ROUND(AI130*' Demand-Supply Gap'!Q$170,2)</f>
        <v>6.23</v>
      </c>
      <c r="R130" s="378">
        <f>ROUND(AJ130*' Demand-Supply Gap'!R$170,2)</f>
        <v>6.39</v>
      </c>
      <c r="S130" s="378">
        <f>ROUND(AK130*' Demand-Supply Gap'!S$170,2)</f>
        <v>6.54</v>
      </c>
      <c r="T130" s="385"/>
      <c r="U130" s="385"/>
      <c r="V130" s="389">
        <v>7.6499999999999999E-2</v>
      </c>
      <c r="W130" s="389">
        <v>7.3300000000000018E-2</v>
      </c>
      <c r="X130" s="389">
        <v>7.3400000000000007E-2</v>
      </c>
      <c r="Y130" s="389">
        <v>7.4200000000000002E-2</v>
      </c>
      <c r="Z130" s="389">
        <v>7.4800000000000019E-2</v>
      </c>
      <c r="AA130" s="389">
        <v>7.2800000000000017E-2</v>
      </c>
      <c r="AB130" s="389">
        <v>7.3100000000000012E-2</v>
      </c>
      <c r="AC130" s="389">
        <v>7.3200000000000001E-2</v>
      </c>
      <c r="AD130" s="389">
        <v>7.3300000000000018E-2</v>
      </c>
      <c r="AE130" s="389">
        <v>7.3300000000000018E-2</v>
      </c>
      <c r="AF130" s="389">
        <v>7.3499999999999996E-2</v>
      </c>
      <c r="AG130" s="389">
        <v>7.3600000000000013E-2</v>
      </c>
      <c r="AH130" s="389">
        <v>7.3800000000000018E-2</v>
      </c>
      <c r="AI130" s="389">
        <v>7.3800000000000018E-2</v>
      </c>
      <c r="AJ130" s="389">
        <v>7.3999999999999996E-2</v>
      </c>
      <c r="AK130" s="389">
        <v>7.4100000000000013E-2</v>
      </c>
      <c r="AM130" s="90">
        <v>1.4E-3</v>
      </c>
    </row>
    <row r="131" spans="1:39" s="28" customFormat="1" ht="15">
      <c r="A131" s="32" t="s">
        <v>41</v>
      </c>
      <c r="B131" s="74" t="s">
        <v>417</v>
      </c>
      <c r="C131" s="96" t="s">
        <v>412</v>
      </c>
      <c r="D131" s="378">
        <f>ROUND(V131*' Demand-Supply Gap'!D$170,2)</f>
        <v>22.92</v>
      </c>
      <c r="E131" s="378">
        <f>ROUND(W131*' Demand-Supply Gap'!E$170,2)</f>
        <v>23.75</v>
      </c>
      <c r="F131" s="378">
        <f>ROUND(X131*' Demand-Supply Gap'!F$170,2)</f>
        <v>25.06</v>
      </c>
      <c r="G131" s="378">
        <f>ROUND(Y131*' Demand-Supply Gap'!G$170,2)</f>
        <v>24.85</v>
      </c>
      <c r="H131" s="378">
        <f>ROUND(Z131*' Demand-Supply Gap'!H$170,2)</f>
        <v>27.39</v>
      </c>
      <c r="I131" s="378">
        <f>ROUND(AA131*' Demand-Supply Gap'!I$170,2)</f>
        <v>28.21</v>
      </c>
      <c r="J131" s="378">
        <f>ROUND(AB131*' Demand-Supply Gap'!J$170,2)</f>
        <v>16.190000000000001</v>
      </c>
      <c r="K131" s="378">
        <f>ROUND(AC131*' Demand-Supply Gap'!K$170,2)</f>
        <v>15.9</v>
      </c>
      <c r="L131" s="378">
        <f>ROUND(AD131*' Demand-Supply Gap'!L$170,2)</f>
        <v>15.3</v>
      </c>
      <c r="M131" s="378">
        <f>ROUND(AE131*' Demand-Supply Gap'!M$170,2)</f>
        <v>14.77</v>
      </c>
      <c r="N131" s="378">
        <f>ROUND(AF131*' Demand-Supply Gap'!N$170,2)</f>
        <v>14.96</v>
      </c>
      <c r="O131" s="378">
        <f>ROUND(AG131*' Demand-Supply Gap'!O$170,2)</f>
        <v>15.52</v>
      </c>
      <c r="P131" s="378">
        <f>ROUND(AH131*' Demand-Supply Gap'!P$170,2)</f>
        <v>16.100000000000001</v>
      </c>
      <c r="Q131" s="378">
        <f>ROUND(AI131*' Demand-Supply Gap'!Q$170,2)</f>
        <v>16.48</v>
      </c>
      <c r="R131" s="378">
        <f>ROUND(AJ131*' Demand-Supply Gap'!R$170,2)</f>
        <v>16.87</v>
      </c>
      <c r="S131" s="378">
        <f>ROUND(AK131*' Demand-Supply Gap'!S$170,2)</f>
        <v>17.260000000000002</v>
      </c>
      <c r="T131" s="380"/>
      <c r="U131" s="380"/>
      <c r="V131" s="390">
        <v>0.19080000000000003</v>
      </c>
      <c r="W131" s="390">
        <v>0.19440000000000002</v>
      </c>
      <c r="X131" s="390">
        <v>0.1946</v>
      </c>
      <c r="Y131" s="390">
        <v>0.19469999999999998</v>
      </c>
      <c r="Z131" s="390">
        <v>0.19479999999999997</v>
      </c>
      <c r="AA131" s="390">
        <v>0.19390000000000002</v>
      </c>
      <c r="AB131" s="390">
        <v>0.19424999999999998</v>
      </c>
      <c r="AC131" s="390">
        <v>0.19440000000000002</v>
      </c>
      <c r="AD131" s="390">
        <v>0.1946</v>
      </c>
      <c r="AE131" s="390">
        <v>0.19490000000000002</v>
      </c>
      <c r="AF131" s="390">
        <v>0.19479999999999997</v>
      </c>
      <c r="AG131" s="390">
        <v>0.19479999999999997</v>
      </c>
      <c r="AH131" s="390">
        <v>0.19500000000000001</v>
      </c>
      <c r="AI131" s="390">
        <v>0.1951</v>
      </c>
      <c r="AJ131" s="390">
        <v>0.19529999999999997</v>
      </c>
      <c r="AK131" s="390">
        <v>0.19540000000000002</v>
      </c>
      <c r="AM131" s="95">
        <v>1.5599999999999999E-2</v>
      </c>
    </row>
    <row r="132" spans="1:39" s="28" customFormat="1" ht="15">
      <c r="A132" s="32" t="s">
        <v>41</v>
      </c>
      <c r="B132" s="74" t="s">
        <v>417</v>
      </c>
      <c r="C132" s="96" t="s">
        <v>248</v>
      </c>
      <c r="D132" s="378">
        <f>ROUND(V132*' Demand-Supply Gap'!D$170,2)</f>
        <v>7.21</v>
      </c>
      <c r="E132" s="378">
        <f>ROUND(W132*' Demand-Supply Gap'!E$170,2)</f>
        <v>7.87</v>
      </c>
      <c r="F132" s="378">
        <f>ROUND(X132*' Demand-Supply Gap'!F$170,2)</f>
        <v>8.31</v>
      </c>
      <c r="G132" s="378">
        <f>ROUND(Y132*' Demand-Supply Gap'!G$170,2)</f>
        <v>8.26</v>
      </c>
      <c r="H132" s="378">
        <f>ROUND(Z132*' Demand-Supply Gap'!H$170,2)</f>
        <v>9.0299999999999994</v>
      </c>
      <c r="I132" s="378">
        <f>ROUND(AA132*' Demand-Supply Gap'!I$170,2)</f>
        <v>9.3699999999999992</v>
      </c>
      <c r="J132" s="378">
        <f>ROUND(AB132*' Demand-Supply Gap'!J$170,2)</f>
        <v>5.37</v>
      </c>
      <c r="K132" s="378">
        <f>ROUND(AC132*' Demand-Supply Gap'!K$170,2)</f>
        <v>5.28</v>
      </c>
      <c r="L132" s="378">
        <f>ROUND(AD132*' Demand-Supply Gap'!L$170,2)</f>
        <v>5.09</v>
      </c>
      <c r="M132" s="378">
        <f>ROUND(AE132*' Demand-Supply Gap'!M$170,2)</f>
        <v>4.91</v>
      </c>
      <c r="N132" s="378">
        <f>ROUND(AF132*' Demand-Supply Gap'!N$170,2)</f>
        <v>4.99</v>
      </c>
      <c r="O132" s="378">
        <f>ROUND(AG132*' Demand-Supply Gap'!O$170,2)</f>
        <v>5.19</v>
      </c>
      <c r="P132" s="378">
        <f>ROUND(AH132*' Demand-Supply Gap'!P$170,2)</f>
        <v>5.37</v>
      </c>
      <c r="Q132" s="378">
        <f>ROUND(AI132*' Demand-Supply Gap'!Q$170,2)</f>
        <v>5.51</v>
      </c>
      <c r="R132" s="378">
        <f>ROUND(AJ132*' Demand-Supply Gap'!R$170,2)</f>
        <v>5.64</v>
      </c>
      <c r="S132" s="378">
        <f>ROUND(AK132*' Demand-Supply Gap'!S$170,2)</f>
        <v>5.78</v>
      </c>
      <c r="T132" s="381"/>
      <c r="U132" s="381"/>
      <c r="V132" s="390">
        <v>0.06</v>
      </c>
      <c r="W132" s="390">
        <v>6.4399999999999999E-2</v>
      </c>
      <c r="X132" s="390">
        <v>6.4500000000000002E-2</v>
      </c>
      <c r="Y132" s="390">
        <v>6.4700000000000008E-2</v>
      </c>
      <c r="Z132" s="390">
        <v>6.4200000000000007E-2</v>
      </c>
      <c r="AA132" s="390">
        <v>6.4399999999999999E-2</v>
      </c>
      <c r="AB132" s="390">
        <v>6.4399999999999999E-2</v>
      </c>
      <c r="AC132" s="390">
        <v>6.4500000000000002E-2</v>
      </c>
      <c r="AD132" s="390">
        <v>6.4700000000000008E-2</v>
      </c>
      <c r="AE132" s="390">
        <v>6.4799999999999996E-2</v>
      </c>
      <c r="AF132" s="390">
        <v>6.5000000000000002E-2</v>
      </c>
      <c r="AG132" s="390">
        <v>6.5100000000000005E-2</v>
      </c>
      <c r="AH132" s="390">
        <v>6.5000000000000002E-2</v>
      </c>
      <c r="AI132" s="390">
        <v>6.5199999999999994E-2</v>
      </c>
      <c r="AJ132" s="390">
        <v>6.5299999999999997E-2</v>
      </c>
      <c r="AK132" s="390">
        <v>6.54E-2</v>
      </c>
      <c r="AM132" s="95">
        <v>5.9999999999999995E-4</v>
      </c>
    </row>
    <row r="133" spans="1:39" s="28" customFormat="1" ht="15">
      <c r="A133" s="32" t="s">
        <v>41</v>
      </c>
      <c r="B133" s="74" t="s">
        <v>417</v>
      </c>
      <c r="C133" s="96" t="s">
        <v>12</v>
      </c>
      <c r="D133" s="378">
        <f>ROUND(V133*' Demand-Supply Gap'!D$170,2)</f>
        <v>12.09</v>
      </c>
      <c r="E133" s="378">
        <f>ROUND(W133*' Demand-Supply Gap'!E$170,2)</f>
        <v>11.28</v>
      </c>
      <c r="F133" s="378">
        <f>ROUND(X133*' Demand-Supply Gap'!F$170,2)</f>
        <v>11.91</v>
      </c>
      <c r="G133" s="378">
        <f>ROUND(Y133*' Demand-Supply Gap'!G$170,2)</f>
        <v>11.83</v>
      </c>
      <c r="H133" s="378">
        <f>ROUND(Z133*' Demand-Supply Gap'!H$170,2)</f>
        <v>12.89</v>
      </c>
      <c r="I133" s="378">
        <f>ROUND(AA133*' Demand-Supply Gap'!I$170,2)</f>
        <v>14.33</v>
      </c>
      <c r="J133" s="378">
        <f>ROUND(AB133*' Demand-Supply Gap'!J$170,2)</f>
        <v>8.0399999999999991</v>
      </c>
      <c r="K133" s="378">
        <f>ROUND(AC133*' Demand-Supply Gap'!K$170,2)</f>
        <v>7.7</v>
      </c>
      <c r="L133" s="378">
        <f>ROUND(AD133*' Demand-Supply Gap'!L$170,2)</f>
        <v>7.22</v>
      </c>
      <c r="M133" s="378">
        <f>ROUND(AE133*' Demand-Supply Gap'!M$170,2)</f>
        <v>6.99</v>
      </c>
      <c r="N133" s="378">
        <f>ROUND(AF133*' Demand-Supply Gap'!N$170,2)</f>
        <v>6.89</v>
      </c>
      <c r="O133" s="378">
        <f>ROUND(AG133*' Demand-Supply Gap'!O$170,2)</f>
        <v>7.05</v>
      </c>
      <c r="P133" s="378">
        <f>ROUND(AH133*' Demand-Supply Gap'!P$170,2)</f>
        <v>7.25</v>
      </c>
      <c r="Q133" s="378">
        <f>ROUND(AI133*' Demand-Supply Gap'!Q$170,2)</f>
        <v>7.34</v>
      </c>
      <c r="R133" s="378">
        <f>ROUND(AJ133*' Demand-Supply Gap'!R$170,2)</f>
        <v>7.43</v>
      </c>
      <c r="S133" s="378">
        <f>ROUND(AK133*' Demand-Supply Gap'!S$170,2)</f>
        <v>7.53</v>
      </c>
      <c r="T133" s="379"/>
      <c r="U133" s="379"/>
      <c r="V133" s="389">
        <f>V134-SUM(V128:V132)</f>
        <v>0.10060000000000002</v>
      </c>
      <c r="W133" s="389">
        <f t="shared" ref="W133" si="272">W134-SUM(W128:W132)</f>
        <v>9.2300000000000049E-2</v>
      </c>
      <c r="X133" s="389">
        <f t="shared" ref="X133" si="273">X134-SUM(X128:X132)</f>
        <v>9.2500000000000027E-2</v>
      </c>
      <c r="Y133" s="389">
        <f t="shared" ref="Y133" si="274">Y134-SUM(Y128:Y132)</f>
        <v>9.2700000000000005E-2</v>
      </c>
      <c r="Z133" s="389">
        <f t="shared" ref="Z133" si="275">Z134-SUM(Z128:Z132)</f>
        <v>9.1700000000000004E-2</v>
      </c>
      <c r="AA133" s="389">
        <f t="shared" ref="AA133" si="276">AA134-SUM(AA128:AA132)</f>
        <v>9.8500000000000032E-2</v>
      </c>
      <c r="AB133" s="389">
        <f t="shared" ref="AB133" si="277">AB134-SUM(AB128:AB132)</f>
        <v>9.6450000000000147E-2</v>
      </c>
      <c r="AC133" s="389">
        <f t="shared" ref="AC133" si="278">AC134-SUM(AC128:AC132)</f>
        <v>9.4099999999999961E-2</v>
      </c>
      <c r="AD133" s="389">
        <f t="shared" ref="AD133" si="279">AD134-SUM(AD128:AD132)</f>
        <v>9.1900000000000093E-2</v>
      </c>
      <c r="AE133" s="389">
        <f t="shared" ref="AE133" si="280">AE134-SUM(AE128:AE132)</f>
        <v>9.220000000000006E-2</v>
      </c>
      <c r="AF133" s="389">
        <f t="shared" ref="AF133" si="281">AF134-SUM(AF128:AF132)</f>
        <v>8.9700000000000113E-2</v>
      </c>
      <c r="AG133" s="389">
        <f t="shared" ref="AG133" si="282">AG134-SUM(AG128:AG132)</f>
        <v>8.8500000000000023E-2</v>
      </c>
      <c r="AH133" s="389">
        <f t="shared" ref="AH133" si="283">AH134-SUM(AH128:AH132)</f>
        <v>8.78000000000001E-2</v>
      </c>
      <c r="AI133" s="389">
        <f t="shared" ref="AI133" si="284">AI134-SUM(AI128:AI132)</f>
        <v>8.6900000000000088E-2</v>
      </c>
      <c r="AJ133" s="389">
        <f t="shared" ref="AJ133" si="285">AJ134-SUM(AJ128:AJ132)</f>
        <v>8.6000000000000187E-2</v>
      </c>
      <c r="AK133" s="389">
        <f t="shared" ref="AK133" si="286">AK134-SUM(AK128:AK132)</f>
        <v>8.5300000000000042E-2</v>
      </c>
    </row>
    <row r="134" spans="1:39" s="28" customFormat="1" ht="15">
      <c r="A134" s="32" t="s">
        <v>41</v>
      </c>
      <c r="B134" s="74" t="s">
        <v>417</v>
      </c>
      <c r="C134" s="192" t="s">
        <v>60</v>
      </c>
      <c r="D134" s="378">
        <f>SUM(D128:D133)</f>
        <v>120.13999999999999</v>
      </c>
      <c r="E134" s="378">
        <f t="shared" ref="E134:S134" si="287">SUM(E128:E133)</f>
        <v>122.18</v>
      </c>
      <c r="F134" s="378">
        <f t="shared" si="287"/>
        <v>128.78</v>
      </c>
      <c r="G134" s="378">
        <f t="shared" si="287"/>
        <v>127.63</v>
      </c>
      <c r="H134" s="378">
        <f t="shared" si="287"/>
        <v>140.61000000000001</v>
      </c>
      <c r="I134" s="378">
        <f t="shared" si="287"/>
        <v>145.49</v>
      </c>
      <c r="J134" s="378">
        <f t="shared" si="287"/>
        <v>83.360000000000014</v>
      </c>
      <c r="K134" s="378">
        <f t="shared" si="287"/>
        <v>81.81</v>
      </c>
      <c r="L134" s="378">
        <f t="shared" si="287"/>
        <v>78.599999999999994</v>
      </c>
      <c r="M134" s="378">
        <f t="shared" si="287"/>
        <v>75.77</v>
      </c>
      <c r="N134" s="378">
        <f t="shared" si="287"/>
        <v>76.789999999999992</v>
      </c>
      <c r="O134" s="378">
        <f t="shared" si="287"/>
        <v>79.67</v>
      </c>
      <c r="P134" s="378">
        <f t="shared" si="287"/>
        <v>82.56</v>
      </c>
      <c r="Q134" s="378">
        <f t="shared" si="287"/>
        <v>84.470000000000013</v>
      </c>
      <c r="R134" s="378">
        <f t="shared" si="287"/>
        <v>86.390000000000015</v>
      </c>
      <c r="S134" s="378">
        <f t="shared" si="287"/>
        <v>88.32</v>
      </c>
      <c r="T134" s="381"/>
      <c r="U134" s="381"/>
      <c r="V134" s="390">
        <v>1</v>
      </c>
      <c r="W134" s="390">
        <v>1</v>
      </c>
      <c r="X134" s="390">
        <v>1</v>
      </c>
      <c r="Y134" s="390">
        <v>1</v>
      </c>
      <c r="Z134" s="390">
        <v>1</v>
      </c>
      <c r="AA134" s="390">
        <v>1</v>
      </c>
      <c r="AB134" s="390">
        <v>1</v>
      </c>
      <c r="AC134" s="390">
        <v>1</v>
      </c>
      <c r="AD134" s="390">
        <v>1</v>
      </c>
      <c r="AE134" s="390">
        <v>1</v>
      </c>
      <c r="AF134" s="390">
        <v>1</v>
      </c>
      <c r="AG134" s="390">
        <v>1</v>
      </c>
      <c r="AH134" s="390">
        <v>1</v>
      </c>
      <c r="AI134" s="390">
        <v>1</v>
      </c>
      <c r="AJ134" s="390">
        <v>1</v>
      </c>
      <c r="AK134" s="390">
        <v>1</v>
      </c>
    </row>
    <row r="135" spans="1:39" s="28" customFormat="1" ht="15">
      <c r="A135" s="32" t="s">
        <v>41</v>
      </c>
      <c r="B135" s="32" t="s">
        <v>41</v>
      </c>
      <c r="C135" s="96" t="s">
        <v>221</v>
      </c>
      <c r="D135" s="34">
        <f>D128+D121+D114+D107+D100+D93+D86+D79+D72</f>
        <v>185.42999999999998</v>
      </c>
      <c r="E135" s="34">
        <f t="shared" ref="E135:S135" si="288">E128+E121+E114+E107+E100+E93+E86+E79+E72</f>
        <v>213.76999999999998</v>
      </c>
      <c r="F135" s="34">
        <f t="shared" si="288"/>
        <v>227.74</v>
      </c>
      <c r="G135" s="34">
        <f t="shared" si="288"/>
        <v>252.53999999999996</v>
      </c>
      <c r="H135" s="34">
        <f t="shared" si="288"/>
        <v>261.39999999999998</v>
      </c>
      <c r="I135" s="34">
        <f t="shared" si="288"/>
        <v>191.04999999999998</v>
      </c>
      <c r="J135" s="34">
        <f t="shared" si="288"/>
        <v>173</v>
      </c>
      <c r="K135" s="34">
        <f t="shared" si="288"/>
        <v>178.73</v>
      </c>
      <c r="L135" s="34">
        <f t="shared" si="288"/>
        <v>183.99</v>
      </c>
      <c r="M135" s="34">
        <f t="shared" si="288"/>
        <v>188.44</v>
      </c>
      <c r="N135" s="34">
        <f t="shared" si="288"/>
        <v>195.92</v>
      </c>
      <c r="O135" s="34">
        <f t="shared" si="288"/>
        <v>204.08</v>
      </c>
      <c r="P135" s="34">
        <f t="shared" si="288"/>
        <v>212.35999999999999</v>
      </c>
      <c r="Q135" s="34">
        <f t="shared" si="288"/>
        <v>221.04000000000002</v>
      </c>
      <c r="R135" s="34">
        <f t="shared" si="288"/>
        <v>230.09</v>
      </c>
      <c r="S135" s="34">
        <f t="shared" si="288"/>
        <v>239.81999999999996</v>
      </c>
      <c r="T135" s="47"/>
      <c r="U135" s="47"/>
      <c r="V135" s="159">
        <f>D135/D$141</f>
        <v>0.40413660832988246</v>
      </c>
      <c r="W135" s="159">
        <f t="shared" ref="W135:AK135" si="289">E135/E$141</f>
        <v>0.40708790371724557</v>
      </c>
      <c r="X135" s="159">
        <f t="shared" si="289"/>
        <v>0.40616361398940626</v>
      </c>
      <c r="Y135" s="159">
        <f t="shared" si="289"/>
        <v>0.4045170591061989</v>
      </c>
      <c r="Z135" s="159">
        <f t="shared" si="289"/>
        <v>0.40470661093048449</v>
      </c>
      <c r="AA135" s="159">
        <f t="shared" si="289"/>
        <v>0.39462541053022943</v>
      </c>
      <c r="AB135" s="159">
        <f t="shared" si="289"/>
        <v>0.39761888344940122</v>
      </c>
      <c r="AC135" s="159">
        <f t="shared" si="289"/>
        <v>0.39934310483510588</v>
      </c>
      <c r="AD135" s="159">
        <f t="shared" si="289"/>
        <v>0.40077982051058642</v>
      </c>
      <c r="AE135" s="159">
        <f t="shared" si="289"/>
        <v>0.40009342024246797</v>
      </c>
      <c r="AF135" s="159">
        <f t="shared" si="289"/>
        <v>0.4022419775391628</v>
      </c>
      <c r="AG135" s="159">
        <f t="shared" si="289"/>
        <v>0.40327233924831052</v>
      </c>
      <c r="AH135" s="159">
        <f t="shared" si="289"/>
        <v>0.40348077215382272</v>
      </c>
      <c r="AI135" s="159">
        <f t="shared" si="289"/>
        <v>0.40426504746054098</v>
      </c>
      <c r="AJ135" s="159">
        <f t="shared" si="289"/>
        <v>0.40444717876603969</v>
      </c>
      <c r="AK135" s="159">
        <f t="shared" si="289"/>
        <v>0.40489616748269452</v>
      </c>
    </row>
    <row r="136" spans="1:39" s="28" customFormat="1" ht="15">
      <c r="A136" s="32" t="s">
        <v>41</v>
      </c>
      <c r="B136" s="32" t="s">
        <v>41</v>
      </c>
      <c r="C136" s="96" t="s">
        <v>247</v>
      </c>
      <c r="D136" s="34">
        <f t="shared" ref="D136:S136" si="290">D129+D122+D115+D108+D101+D94+D87+D80+D73</f>
        <v>95.990000000000009</v>
      </c>
      <c r="E136" s="34">
        <f t="shared" si="290"/>
        <v>110.67</v>
      </c>
      <c r="F136" s="34">
        <f t="shared" si="290"/>
        <v>118.70000000000002</v>
      </c>
      <c r="G136" s="34">
        <f t="shared" si="290"/>
        <v>133.09</v>
      </c>
      <c r="H136" s="34">
        <f t="shared" si="290"/>
        <v>137.83999999999997</v>
      </c>
      <c r="I136" s="34">
        <f t="shared" si="290"/>
        <v>101.01</v>
      </c>
      <c r="J136" s="34">
        <f t="shared" si="290"/>
        <v>92.23</v>
      </c>
      <c r="K136" s="34">
        <f t="shared" si="290"/>
        <v>95.100000000000009</v>
      </c>
      <c r="L136" s="34">
        <f t="shared" si="290"/>
        <v>97.86</v>
      </c>
      <c r="M136" s="34">
        <f t="shared" si="290"/>
        <v>100.65</v>
      </c>
      <c r="N136" s="34">
        <f t="shared" si="290"/>
        <v>104.19</v>
      </c>
      <c r="O136" s="34">
        <f t="shared" si="290"/>
        <v>108.27000000000001</v>
      </c>
      <c r="P136" s="34">
        <f t="shared" si="290"/>
        <v>112.73</v>
      </c>
      <c r="Q136" s="34">
        <f t="shared" si="290"/>
        <v>117.12</v>
      </c>
      <c r="R136" s="34">
        <f t="shared" si="290"/>
        <v>122.09</v>
      </c>
      <c r="S136" s="34">
        <f t="shared" si="290"/>
        <v>127.20999999999998</v>
      </c>
      <c r="T136" s="47"/>
      <c r="U136" s="47"/>
      <c r="V136" s="159">
        <f t="shared" ref="V136:V141" si="291">D136/D$141</f>
        <v>0.20920602401761001</v>
      </c>
      <c r="W136" s="159">
        <f t="shared" ref="W136:W141" si="292">E136/E$141</f>
        <v>0.21075182815356491</v>
      </c>
      <c r="X136" s="159">
        <f t="shared" ref="X136:X141" si="293">F136/F$141</f>
        <v>0.21169588557364771</v>
      </c>
      <c r="Y136" s="159">
        <f t="shared" ref="Y136:Y141" si="294">G136/G$141</f>
        <v>0.21318276469646005</v>
      </c>
      <c r="Z136" s="159">
        <f t="shared" ref="Z136:Z141" si="295">H136/H$141</f>
        <v>0.21340764824276198</v>
      </c>
      <c r="AA136" s="159">
        <f t="shared" ref="AA136:AA141" si="296">I136/I$141</f>
        <v>0.20864230681841656</v>
      </c>
      <c r="AB136" s="159">
        <f t="shared" ref="AB136:AB141" si="297">J136/J$141</f>
        <v>0.21197913075455652</v>
      </c>
      <c r="AC136" s="159">
        <f t="shared" ref="AC136:AC141" si="298">K136/K$141</f>
        <v>0.2124854768075789</v>
      </c>
      <c r="AD136" s="159">
        <f t="shared" ref="AD136:AD141" si="299">L136/L$141</f>
        <v>0.21316546135749762</v>
      </c>
      <c r="AE136" s="159">
        <f t="shared" ref="AE136:AE141" si="300">M136/M$141</f>
        <v>0.2136988046455339</v>
      </c>
      <c r="AF136" s="159">
        <f t="shared" ref="AF136:AF141" si="301">N136/N$141</f>
        <v>0.21391175806352272</v>
      </c>
      <c r="AG136" s="159">
        <f t="shared" ref="AG136:AG141" si="302">O136/O$141</f>
        <v>0.21394696281073391</v>
      </c>
      <c r="AH136" s="159">
        <f t="shared" ref="AH136:AH141" si="303">P136/P$141</f>
        <v>0.21418528651770785</v>
      </c>
      <c r="AI136" s="159">
        <f t="shared" ref="AI136:AI141" si="304">Q136/Q$141</f>
        <v>0.21420341276953744</v>
      </c>
      <c r="AJ136" s="159">
        <f t="shared" ref="AJ136:AJ141" si="305">R136/R$141</f>
        <v>0.21460713657936364</v>
      </c>
      <c r="AK136" s="159">
        <f t="shared" ref="AK136:AK141" si="306">S136/S$141</f>
        <v>0.21477291912881985</v>
      </c>
    </row>
    <row r="137" spans="1:39" s="28" customFormat="1" ht="15">
      <c r="A137" s="32" t="s">
        <v>41</v>
      </c>
      <c r="B137" s="32" t="s">
        <v>41</v>
      </c>
      <c r="C137" s="96" t="s">
        <v>419</v>
      </c>
      <c r="D137" s="34">
        <f t="shared" ref="D137:S137" si="307">D130+D123+D116+D109+D102+D95+D88+D81+D74</f>
        <v>33.33</v>
      </c>
      <c r="E137" s="34">
        <f t="shared" si="307"/>
        <v>36.99</v>
      </c>
      <c r="F137" s="34">
        <f t="shared" si="307"/>
        <v>39.53</v>
      </c>
      <c r="G137" s="34">
        <f t="shared" si="307"/>
        <v>43.83</v>
      </c>
      <c r="H137" s="34">
        <f t="shared" si="307"/>
        <v>45.680000000000007</v>
      </c>
      <c r="I137" s="34">
        <f t="shared" si="307"/>
        <v>33.340000000000003</v>
      </c>
      <c r="J137" s="34">
        <f t="shared" si="307"/>
        <v>29.82</v>
      </c>
      <c r="K137" s="34">
        <f t="shared" si="307"/>
        <v>30.72</v>
      </c>
      <c r="L137" s="34">
        <f t="shared" si="307"/>
        <v>31.53</v>
      </c>
      <c r="M137" s="34">
        <f t="shared" si="307"/>
        <v>32.299999999999997</v>
      </c>
      <c r="N137" s="34">
        <f t="shared" si="307"/>
        <v>33.499999999999993</v>
      </c>
      <c r="O137" s="34">
        <f t="shared" si="307"/>
        <v>34.840000000000003</v>
      </c>
      <c r="P137" s="34">
        <f t="shared" si="307"/>
        <v>36.33</v>
      </c>
      <c r="Q137" s="34">
        <f t="shared" si="307"/>
        <v>37.730000000000004</v>
      </c>
      <c r="R137" s="34">
        <f t="shared" si="307"/>
        <v>39.36</v>
      </c>
      <c r="S137" s="34">
        <f t="shared" si="307"/>
        <v>41.01</v>
      </c>
      <c r="T137" s="47"/>
      <c r="U137" s="47"/>
      <c r="V137" s="159">
        <f t="shared" si="291"/>
        <v>7.2641283263953957E-2</v>
      </c>
      <c r="W137" s="159">
        <f t="shared" si="292"/>
        <v>7.0441042047532001E-2</v>
      </c>
      <c r="X137" s="159">
        <f t="shared" si="293"/>
        <v>7.0499901910078294E-2</v>
      </c>
      <c r="Y137" s="159">
        <f t="shared" si="294"/>
        <v>7.0206631427198463E-2</v>
      </c>
      <c r="Z137" s="159">
        <f t="shared" si="295"/>
        <v>7.0723022139650107E-2</v>
      </c>
      <c r="AA137" s="159">
        <f t="shared" si="296"/>
        <v>6.8865800508127989E-2</v>
      </c>
      <c r="AB137" s="159">
        <f t="shared" si="297"/>
        <v>6.8537543956422808E-2</v>
      </c>
      <c r="AC137" s="159">
        <f t="shared" si="298"/>
        <v>6.8638841719545984E-2</v>
      </c>
      <c r="AD137" s="159">
        <f t="shared" si="299"/>
        <v>6.8680839940751068E-2</v>
      </c>
      <c r="AE137" s="159">
        <f t="shared" si="300"/>
        <v>6.8578950720822096E-2</v>
      </c>
      <c r="AF137" s="159">
        <f t="shared" si="301"/>
        <v>6.8778614983472597E-2</v>
      </c>
      <c r="AG137" s="159">
        <f t="shared" si="302"/>
        <v>6.8845591431846029E-2</v>
      </c>
      <c r="AH137" s="159">
        <f t="shared" si="303"/>
        <v>6.9026447788417683E-2</v>
      </c>
      <c r="AI137" s="159">
        <f t="shared" si="304"/>
        <v>6.9005249007809494E-2</v>
      </c>
      <c r="AJ137" s="159">
        <f t="shared" si="305"/>
        <v>6.9186148708033038E-2</v>
      </c>
      <c r="AK137" s="159">
        <f t="shared" si="306"/>
        <v>6.9238561539760254E-2</v>
      </c>
    </row>
    <row r="138" spans="1:39" s="28" customFormat="1" ht="15">
      <c r="A138" s="32" t="s">
        <v>41</v>
      </c>
      <c r="B138" s="32" t="s">
        <v>41</v>
      </c>
      <c r="C138" s="96" t="s">
        <v>412</v>
      </c>
      <c r="D138" s="34">
        <f t="shared" ref="D138:S138" si="308">D131+D124+D117+D110+D103+D96+D89+D82+D75</f>
        <v>85.7</v>
      </c>
      <c r="E138" s="34">
        <f t="shared" si="308"/>
        <v>100.08</v>
      </c>
      <c r="F138" s="34">
        <f t="shared" si="308"/>
        <v>106.91</v>
      </c>
      <c r="G138" s="34">
        <f t="shared" si="308"/>
        <v>118.98999999999998</v>
      </c>
      <c r="H138" s="34">
        <f t="shared" si="308"/>
        <v>123.14999999999999</v>
      </c>
      <c r="I138" s="34">
        <f t="shared" si="308"/>
        <v>92.94</v>
      </c>
      <c r="J138" s="34">
        <f t="shared" si="308"/>
        <v>83.56</v>
      </c>
      <c r="K138" s="34">
        <f t="shared" si="308"/>
        <v>86.03</v>
      </c>
      <c r="L138" s="34">
        <f t="shared" si="308"/>
        <v>88.34</v>
      </c>
      <c r="M138" s="34">
        <f t="shared" si="308"/>
        <v>90.76</v>
      </c>
      <c r="N138" s="34">
        <f t="shared" si="308"/>
        <v>93.78</v>
      </c>
      <c r="O138" s="34">
        <f t="shared" si="308"/>
        <v>97.420000000000016</v>
      </c>
      <c r="P138" s="34">
        <f t="shared" si="308"/>
        <v>101.43</v>
      </c>
      <c r="Q138" s="34">
        <f t="shared" si="308"/>
        <v>105.39999999999999</v>
      </c>
      <c r="R138" s="34">
        <f t="shared" si="308"/>
        <v>109.75999999999999</v>
      </c>
      <c r="S138" s="34">
        <f t="shared" si="308"/>
        <v>114.31</v>
      </c>
      <c r="T138" s="47"/>
      <c r="U138" s="47"/>
      <c r="V138" s="159">
        <f t="shared" si="291"/>
        <v>0.18677941721334698</v>
      </c>
      <c r="W138" s="159">
        <f t="shared" si="292"/>
        <v>0.19058500914076781</v>
      </c>
      <c r="X138" s="159">
        <f t="shared" si="293"/>
        <v>0.19066897326603768</v>
      </c>
      <c r="Y138" s="159">
        <f t="shared" si="294"/>
        <v>0.1905974691654653</v>
      </c>
      <c r="Z138" s="159">
        <f t="shared" si="295"/>
        <v>0.190664189503019</v>
      </c>
      <c r="AA138" s="159">
        <f t="shared" si="296"/>
        <v>0.1919732303306963</v>
      </c>
      <c r="AB138" s="159">
        <f t="shared" si="297"/>
        <v>0.19205221908110964</v>
      </c>
      <c r="AC138" s="159">
        <f t="shared" si="298"/>
        <v>0.19222003753686656</v>
      </c>
      <c r="AD138" s="159">
        <f t="shared" si="299"/>
        <v>0.19242833493073105</v>
      </c>
      <c r="AE138" s="159">
        <f t="shared" si="300"/>
        <v>0.19270048196352366</v>
      </c>
      <c r="AF138" s="159">
        <f t="shared" si="301"/>
        <v>0.19253906009403168</v>
      </c>
      <c r="AG138" s="159">
        <f t="shared" si="302"/>
        <v>0.192506817373434</v>
      </c>
      <c r="AH138" s="159">
        <f t="shared" si="303"/>
        <v>0.1927154582763338</v>
      </c>
      <c r="AI138" s="159">
        <f t="shared" si="304"/>
        <v>0.19276844011193001</v>
      </c>
      <c r="AJ138" s="159">
        <f t="shared" si="305"/>
        <v>0.19293373176305145</v>
      </c>
      <c r="AK138" s="159">
        <f t="shared" si="306"/>
        <v>0.19299341549890262</v>
      </c>
    </row>
    <row r="139" spans="1:39" s="28" customFormat="1" ht="15">
      <c r="A139" s="32" t="s">
        <v>41</v>
      </c>
      <c r="B139" s="32" t="s">
        <v>41</v>
      </c>
      <c r="C139" s="96" t="s">
        <v>248</v>
      </c>
      <c r="D139" s="34">
        <f t="shared" ref="D139:S139" si="309">D132+D125+D118+D111+D104+D97+D90+D83+D76</f>
        <v>27.510000000000005</v>
      </c>
      <c r="E139" s="34">
        <f t="shared" si="309"/>
        <v>33.900000000000006</v>
      </c>
      <c r="F139" s="34">
        <f t="shared" si="309"/>
        <v>36.269999999999996</v>
      </c>
      <c r="G139" s="34">
        <f t="shared" si="309"/>
        <v>40.510000000000005</v>
      </c>
      <c r="H139" s="34">
        <f t="shared" si="309"/>
        <v>41.559999999999995</v>
      </c>
      <c r="I139" s="34">
        <f t="shared" si="309"/>
        <v>31.060000000000002</v>
      </c>
      <c r="J139" s="34">
        <f t="shared" si="309"/>
        <v>27.9</v>
      </c>
      <c r="K139" s="34">
        <f t="shared" si="309"/>
        <v>28.740000000000002</v>
      </c>
      <c r="L139" s="34">
        <f t="shared" si="309"/>
        <v>29.58</v>
      </c>
      <c r="M139" s="34">
        <f t="shared" si="309"/>
        <v>30.38</v>
      </c>
      <c r="N139" s="34">
        <f t="shared" si="309"/>
        <v>31.509999999999998</v>
      </c>
      <c r="O139" s="34">
        <f t="shared" si="309"/>
        <v>32.800000000000004</v>
      </c>
      <c r="P139" s="34">
        <f t="shared" si="309"/>
        <v>34.059999999999995</v>
      </c>
      <c r="Q139" s="34">
        <f t="shared" si="309"/>
        <v>35.470000000000006</v>
      </c>
      <c r="R139" s="34">
        <f t="shared" si="309"/>
        <v>36.96</v>
      </c>
      <c r="S139" s="34">
        <f t="shared" si="309"/>
        <v>38.549999999999997</v>
      </c>
      <c r="T139" s="47"/>
      <c r="U139" s="47"/>
      <c r="V139" s="159">
        <f t="shared" si="291"/>
        <v>5.9956846762417457E-2</v>
      </c>
      <c r="W139" s="159">
        <f t="shared" si="292"/>
        <v>6.4556672760511899E-2</v>
      </c>
      <c r="X139" s="159">
        <f t="shared" si="293"/>
        <v>6.468584473257119E-2</v>
      </c>
      <c r="Y139" s="159">
        <f t="shared" si="294"/>
        <v>6.4888675316354325E-2</v>
      </c>
      <c r="Z139" s="159">
        <f t="shared" si="295"/>
        <v>6.4344325747019648E-2</v>
      </c>
      <c r="AA139" s="159">
        <f t="shared" si="296"/>
        <v>6.4156321649143824E-2</v>
      </c>
      <c r="AB139" s="159">
        <f t="shared" si="297"/>
        <v>6.4124663862649103E-2</v>
      </c>
      <c r="AC139" s="159">
        <f t="shared" si="298"/>
        <v>6.421485387434088E-2</v>
      </c>
      <c r="AD139" s="159">
        <f t="shared" si="299"/>
        <v>6.4433214254596152E-2</v>
      </c>
      <c r="AE139" s="159">
        <f t="shared" si="300"/>
        <v>6.4502431049491493E-2</v>
      </c>
      <c r="AF139" s="159">
        <f t="shared" si="301"/>
        <v>6.4692959944155873E-2</v>
      </c>
      <c r="AG139" s="159">
        <f t="shared" si="302"/>
        <v>6.4814448879579503E-2</v>
      </c>
      <c r="AH139" s="159">
        <f t="shared" si="303"/>
        <v>6.4713482292141647E-2</v>
      </c>
      <c r="AI139" s="159">
        <f t="shared" si="304"/>
        <v>6.4871883973151412E-2</v>
      </c>
      <c r="AJ139" s="159">
        <f t="shared" si="305"/>
        <v>6.4967481103884686E-2</v>
      </c>
      <c r="AK139" s="159">
        <f t="shared" si="306"/>
        <v>6.5085260847543472E-2</v>
      </c>
    </row>
    <row r="140" spans="1:39" s="28" customFormat="1" ht="15">
      <c r="A140" s="32" t="s">
        <v>41</v>
      </c>
      <c r="B140" s="32" t="s">
        <v>41</v>
      </c>
      <c r="C140" s="96" t="s">
        <v>12</v>
      </c>
      <c r="D140" s="34">
        <f t="shared" ref="D140:S140" si="310">D133+D126+D119+D112+D105+D98+D91+D84+D77</f>
        <v>30.870000000000005</v>
      </c>
      <c r="E140" s="34">
        <f t="shared" si="310"/>
        <v>29.709999999999997</v>
      </c>
      <c r="F140" s="34">
        <f t="shared" si="310"/>
        <v>31.56</v>
      </c>
      <c r="G140" s="34">
        <f t="shared" si="310"/>
        <v>35.340000000000003</v>
      </c>
      <c r="H140" s="34">
        <f t="shared" si="310"/>
        <v>36.270000000000003</v>
      </c>
      <c r="I140" s="34">
        <f t="shared" si="310"/>
        <v>34.729999999999997</v>
      </c>
      <c r="J140" s="34">
        <f t="shared" si="310"/>
        <v>28.58</v>
      </c>
      <c r="K140" s="34">
        <f t="shared" si="310"/>
        <v>28.24</v>
      </c>
      <c r="L140" s="34">
        <f t="shared" si="310"/>
        <v>27.780000000000005</v>
      </c>
      <c r="M140" s="34">
        <f t="shared" si="310"/>
        <v>28.460000000000004</v>
      </c>
      <c r="N140" s="34">
        <f t="shared" si="310"/>
        <v>28.170000000000005</v>
      </c>
      <c r="O140" s="34">
        <f t="shared" si="310"/>
        <v>28.650000000000006</v>
      </c>
      <c r="P140" s="34">
        <f t="shared" si="310"/>
        <v>29.410000000000004</v>
      </c>
      <c r="Q140" s="34">
        <f t="shared" si="310"/>
        <v>30.01</v>
      </c>
      <c r="R140" s="34">
        <f t="shared" si="310"/>
        <v>30.639999999999993</v>
      </c>
      <c r="S140" s="34">
        <f t="shared" si="310"/>
        <v>31.400000000000002</v>
      </c>
      <c r="T140" s="47"/>
      <c r="U140" s="47"/>
      <c r="V140" s="159">
        <f t="shared" si="291"/>
        <v>6.7279820412789057E-2</v>
      </c>
      <c r="W140" s="159">
        <f t="shared" si="292"/>
        <v>5.657754418037781E-2</v>
      </c>
      <c r="X140" s="159">
        <f t="shared" si="293"/>
        <v>5.6285780528258812E-2</v>
      </c>
      <c r="Y140" s="159">
        <f t="shared" si="294"/>
        <v>5.660740028832293E-2</v>
      </c>
      <c r="Z140" s="159">
        <f t="shared" si="295"/>
        <v>5.6154203437064558E-2</v>
      </c>
      <c r="AA140" s="159">
        <f t="shared" si="296"/>
        <v>7.1736930163385865E-2</v>
      </c>
      <c r="AB140" s="159">
        <f t="shared" si="297"/>
        <v>6.5687558895860615E-2</v>
      </c>
      <c r="AC140" s="159">
        <f t="shared" si="298"/>
        <v>6.3097685226561798E-2</v>
      </c>
      <c r="AD140" s="159">
        <f t="shared" si="299"/>
        <v>6.0512329005837771E-2</v>
      </c>
      <c r="AE140" s="159">
        <f t="shared" si="300"/>
        <v>6.0425911378160904E-2</v>
      </c>
      <c r="AF140" s="159">
        <f t="shared" si="301"/>
        <v>5.7835629375654445E-2</v>
      </c>
      <c r="AG140" s="159">
        <f t="shared" si="302"/>
        <v>5.6613840256096129E-2</v>
      </c>
      <c r="AH140" s="159">
        <f t="shared" si="303"/>
        <v>5.5878552971576227E-2</v>
      </c>
      <c r="AI140" s="159">
        <f t="shared" si="304"/>
        <v>5.4885966677030558E-2</v>
      </c>
      <c r="AJ140" s="159">
        <f t="shared" si="305"/>
        <v>5.3858323079627332E-2</v>
      </c>
      <c r="AK140" s="159">
        <f t="shared" si="306"/>
        <v>5.3013675502279256E-2</v>
      </c>
    </row>
    <row r="141" spans="1:39" s="28" customFormat="1" ht="15">
      <c r="A141" s="32" t="s">
        <v>41</v>
      </c>
      <c r="B141" s="32" t="s">
        <v>41</v>
      </c>
      <c r="C141" s="192" t="s">
        <v>60</v>
      </c>
      <c r="D141" s="34">
        <f t="shared" ref="D141:S141" si="311">D134+D127+D120+D113+D106+D99+D92+D85+D78</f>
        <v>458.83000000000004</v>
      </c>
      <c r="E141" s="34">
        <f t="shared" si="311"/>
        <v>525.12</v>
      </c>
      <c r="F141" s="34">
        <f t="shared" si="311"/>
        <v>560.71</v>
      </c>
      <c r="G141" s="34">
        <f t="shared" si="311"/>
        <v>624.29999999999995</v>
      </c>
      <c r="H141" s="34">
        <f t="shared" si="311"/>
        <v>645.90000000000009</v>
      </c>
      <c r="I141" s="34">
        <f t="shared" si="311"/>
        <v>484.13</v>
      </c>
      <c r="J141" s="34">
        <f t="shared" si="311"/>
        <v>435.09000000000003</v>
      </c>
      <c r="K141" s="34">
        <f t="shared" si="311"/>
        <v>447.56</v>
      </c>
      <c r="L141" s="34">
        <f t="shared" si="311"/>
        <v>459.08</v>
      </c>
      <c r="M141" s="34">
        <f t="shared" si="311"/>
        <v>470.99</v>
      </c>
      <c r="N141" s="34">
        <f t="shared" si="311"/>
        <v>487.06999999999994</v>
      </c>
      <c r="O141" s="34">
        <f t="shared" si="311"/>
        <v>506.06</v>
      </c>
      <c r="P141" s="34">
        <f t="shared" si="311"/>
        <v>526.32000000000005</v>
      </c>
      <c r="Q141" s="34">
        <f t="shared" si="311"/>
        <v>546.7700000000001</v>
      </c>
      <c r="R141" s="34">
        <f t="shared" si="311"/>
        <v>568.90000000000009</v>
      </c>
      <c r="S141" s="34">
        <f t="shared" si="311"/>
        <v>592.29999999999995</v>
      </c>
      <c r="T141" s="47"/>
      <c r="U141" s="47"/>
      <c r="V141" s="159">
        <f t="shared" si="291"/>
        <v>1</v>
      </c>
      <c r="W141" s="159">
        <f t="shared" si="292"/>
        <v>1</v>
      </c>
      <c r="X141" s="159">
        <f t="shared" si="293"/>
        <v>1</v>
      </c>
      <c r="Y141" s="159">
        <f t="shared" si="294"/>
        <v>1</v>
      </c>
      <c r="Z141" s="159">
        <f t="shared" si="295"/>
        <v>1</v>
      </c>
      <c r="AA141" s="159">
        <f t="shared" si="296"/>
        <v>1</v>
      </c>
      <c r="AB141" s="159">
        <f t="shared" si="297"/>
        <v>1</v>
      </c>
      <c r="AC141" s="159">
        <f t="shared" si="298"/>
        <v>1</v>
      </c>
      <c r="AD141" s="159">
        <f t="shared" si="299"/>
        <v>1</v>
      </c>
      <c r="AE141" s="159">
        <f t="shared" si="300"/>
        <v>1</v>
      </c>
      <c r="AF141" s="159">
        <f t="shared" si="301"/>
        <v>1</v>
      </c>
      <c r="AG141" s="159">
        <f t="shared" si="302"/>
        <v>1</v>
      </c>
      <c r="AH141" s="159">
        <f t="shared" si="303"/>
        <v>1</v>
      </c>
      <c r="AI141" s="159">
        <f t="shared" si="304"/>
        <v>1</v>
      </c>
      <c r="AJ141" s="159">
        <f t="shared" si="305"/>
        <v>1</v>
      </c>
      <c r="AK141" s="159">
        <f t="shared" si="306"/>
        <v>1</v>
      </c>
    </row>
    <row r="142" spans="1:39" s="28" customFormat="1" ht="15">
      <c r="A142" s="32" t="s">
        <v>40</v>
      </c>
      <c r="B142" s="32" t="s">
        <v>36</v>
      </c>
      <c r="C142" s="96" t="s">
        <v>221</v>
      </c>
      <c r="D142" s="378">
        <f>ROUND(V142*' Demand-Supply Gap'!D$188,2)</f>
        <v>173.52</v>
      </c>
      <c r="E142" s="378">
        <f>ROUND(W142*' Demand-Supply Gap'!E$188,2)</f>
        <v>163.27000000000001</v>
      </c>
      <c r="F142" s="378">
        <f>ROUND(X142*' Demand-Supply Gap'!F$188,2)</f>
        <v>163.31</v>
      </c>
      <c r="G142" s="378">
        <f>ROUND(Y142*' Demand-Supply Gap'!G$188,2)</f>
        <v>180.66</v>
      </c>
      <c r="H142" s="378">
        <f>ROUND(Z142*' Demand-Supply Gap'!H$188,2)</f>
        <v>157.84</v>
      </c>
      <c r="I142" s="378">
        <f>ROUND(AA142*' Demand-Supply Gap'!I$188,2)</f>
        <v>123.96</v>
      </c>
      <c r="J142" s="378">
        <f>ROUND(AB142*' Demand-Supply Gap'!J$188,2)</f>
        <v>129.84</v>
      </c>
      <c r="K142" s="378">
        <f>ROUND(AC142*' Demand-Supply Gap'!K$188,2)</f>
        <v>136.62</v>
      </c>
      <c r="L142" s="378">
        <f>ROUND(AD142*' Demand-Supply Gap'!L$188,2)</f>
        <v>143.28</v>
      </c>
      <c r="M142" s="378">
        <f>ROUND(AE142*' Demand-Supply Gap'!M$188,2)</f>
        <v>149.07</v>
      </c>
      <c r="N142" s="378">
        <f>ROUND(AF142*' Demand-Supply Gap'!N$188,2)</f>
        <v>155.72</v>
      </c>
      <c r="O142" s="378">
        <f>ROUND(AG142*' Demand-Supply Gap'!O$188,2)</f>
        <v>162.21</v>
      </c>
      <c r="P142" s="378">
        <f>ROUND(AH142*' Demand-Supply Gap'!P$188,2)</f>
        <v>167.88</v>
      </c>
      <c r="Q142" s="378">
        <f>ROUND(AI142*' Demand-Supply Gap'!Q$188,2)</f>
        <v>173.39</v>
      </c>
      <c r="R142" s="378">
        <f>ROUND(AJ142*' Demand-Supply Gap'!R$188,2)</f>
        <v>178.38</v>
      </c>
      <c r="S142" s="378">
        <f>ROUND(AK142*' Demand-Supply Gap'!S$188,2)</f>
        <v>183.81</v>
      </c>
      <c r="T142" s="47"/>
      <c r="U142" s="47"/>
      <c r="V142" s="159">
        <v>0.42228713386257882</v>
      </c>
      <c r="W142" s="159">
        <v>0.42575864444536121</v>
      </c>
      <c r="X142" s="159">
        <v>0.42474791250692395</v>
      </c>
      <c r="Y142" s="159">
        <v>0.42343124436059387</v>
      </c>
      <c r="Z142" s="159">
        <v>0.42369195251257419</v>
      </c>
      <c r="AA142" s="159">
        <v>0.41522503708490621</v>
      </c>
      <c r="AB142" s="159">
        <v>0.41729756531510448</v>
      </c>
      <c r="AC142" s="159">
        <v>0.41893487278427594</v>
      </c>
      <c r="AD142" s="159">
        <v>0.42027075920895052</v>
      </c>
      <c r="AE142" s="159">
        <v>0.4194694833619016</v>
      </c>
      <c r="AF142" s="159">
        <v>0.42155426530249851</v>
      </c>
      <c r="AG142" s="159">
        <v>0.42254942263279438</v>
      </c>
      <c r="AH142" s="159">
        <v>0.42272597464721351</v>
      </c>
      <c r="AI142" s="159">
        <v>0.42344742846094352</v>
      </c>
      <c r="AJ142" s="159">
        <v>0.42356635784597574</v>
      </c>
      <c r="AK142" s="159">
        <v>0.42396092973740251</v>
      </c>
      <c r="AM142" s="95">
        <v>2.3E-3</v>
      </c>
    </row>
    <row r="143" spans="1:39" s="28" customFormat="1" ht="15">
      <c r="A143" s="32" t="s">
        <v>40</v>
      </c>
      <c r="B143" s="32" t="s">
        <v>36</v>
      </c>
      <c r="C143" s="96" t="s">
        <v>247</v>
      </c>
      <c r="D143" s="378">
        <f>ROUND(V143*' Demand-Supply Gap'!D$188,2)</f>
        <v>80</v>
      </c>
      <c r="E143" s="378">
        <f>ROUND(W143*' Demand-Supply Gap'!E$188,2)</f>
        <v>75.09</v>
      </c>
      <c r="F143" s="378">
        <f>ROUND(X143*' Demand-Supply Gap'!F$188,2)</f>
        <v>75.62</v>
      </c>
      <c r="G143" s="378">
        <f>ROUND(Y143*' Demand-Supply Gap'!G$188,2)</f>
        <v>84.33</v>
      </c>
      <c r="H143" s="378">
        <f>ROUND(Z143*' Demand-Supply Gap'!H$188,2)</f>
        <v>73.73</v>
      </c>
      <c r="I143" s="378">
        <f>ROUND(AA143*' Demand-Supply Gap'!I$188,2)</f>
        <v>58.02</v>
      </c>
      <c r="J143" s="378">
        <f>ROUND(AB143*' Demand-Supply Gap'!J$188,2)</f>
        <v>61.27</v>
      </c>
      <c r="K143" s="378">
        <f>ROUND(AC143*' Demand-Supply Gap'!K$188,2)</f>
        <v>64.37</v>
      </c>
      <c r="L143" s="378">
        <f>ROUND(AD143*' Demand-Supply Gap'!L$188,2)</f>
        <v>67.48</v>
      </c>
      <c r="M143" s="378">
        <f>ROUND(AE143*' Demand-Supply Gap'!M$188,2)</f>
        <v>70.5</v>
      </c>
      <c r="N143" s="378">
        <f>ROUND(AF143*' Demand-Supply Gap'!N$188,2)</f>
        <v>73.349999999999994</v>
      </c>
      <c r="O143" s="378">
        <f>ROUND(AG143*' Demand-Supply Gap'!O$188,2)</f>
        <v>76.23</v>
      </c>
      <c r="P143" s="378">
        <f>ROUND(AH143*' Demand-Supply Gap'!P$188,2)</f>
        <v>78.959999999999994</v>
      </c>
      <c r="Q143" s="378">
        <f>ROUND(AI143*' Demand-Supply Gap'!Q$188,2)</f>
        <v>81.41</v>
      </c>
      <c r="R143" s="378">
        <f>ROUND(AJ143*' Demand-Supply Gap'!R$188,2)</f>
        <v>83.88</v>
      </c>
      <c r="S143" s="378">
        <f>ROUND(AK143*' Demand-Supply Gap'!S$188,2)</f>
        <v>86.4</v>
      </c>
      <c r="T143" s="73"/>
      <c r="U143" s="73"/>
      <c r="V143" s="224">
        <v>0.19467690482708278</v>
      </c>
      <c r="W143" s="224">
        <v>0.19582370639275057</v>
      </c>
      <c r="X143" s="224">
        <v>0.19667147844233468</v>
      </c>
      <c r="Y143" s="224">
        <v>0.19765799828913602</v>
      </c>
      <c r="Z143" s="224">
        <v>0.19791255607413114</v>
      </c>
      <c r="AA143" s="224">
        <v>0.19435414396287104</v>
      </c>
      <c r="AB143" s="224">
        <v>0.19692857009083248</v>
      </c>
      <c r="AC143" s="224">
        <v>0.19738374532738451</v>
      </c>
      <c r="AD143" s="224">
        <v>0.19795008909531739</v>
      </c>
      <c r="AE143" s="224">
        <v>0.19838826195973991</v>
      </c>
      <c r="AF143" s="224">
        <v>0.1985745434179792</v>
      </c>
      <c r="AG143" s="224">
        <v>0.19858060046189374</v>
      </c>
      <c r="AH143" s="224">
        <v>0.19882033006457783</v>
      </c>
      <c r="AI143" s="224">
        <v>0.19880386697602476</v>
      </c>
      <c r="AJ143" s="224">
        <v>0.19916768963520556</v>
      </c>
      <c r="AK143" s="224">
        <v>0.1992786195883606</v>
      </c>
      <c r="AM143" s="95">
        <v>1.6199999999999999E-2</v>
      </c>
    </row>
    <row r="144" spans="1:39" s="28" customFormat="1" ht="15">
      <c r="A144" s="32" t="s">
        <v>40</v>
      </c>
      <c r="B144" s="32" t="s">
        <v>36</v>
      </c>
      <c r="C144" s="96" t="s">
        <v>419</v>
      </c>
      <c r="D144" s="378">
        <f>ROUND(V144*' Demand-Supply Gap'!D$188,2)</f>
        <v>35.18</v>
      </c>
      <c r="E144" s="378">
        <f>ROUND(W144*' Demand-Supply Gap'!E$188,2)</f>
        <v>31.55</v>
      </c>
      <c r="F144" s="378">
        <f>ROUND(X144*' Demand-Supply Gap'!F$188,2)</f>
        <v>31.66</v>
      </c>
      <c r="G144" s="378">
        <f>ROUND(Y144*' Demand-Supply Gap'!G$188,2)</f>
        <v>35.17</v>
      </c>
      <c r="H144" s="378">
        <f>ROUND(Z144*' Demand-Supply Gap'!H$188,2)</f>
        <v>30.9</v>
      </c>
      <c r="I144" s="378">
        <f>ROUND(AA144*' Demand-Supply Gap'!I$188,2)</f>
        <v>24.16</v>
      </c>
      <c r="J144" s="378">
        <f>ROUND(AB144*' Demand-Supply Gap'!J$188,2)</f>
        <v>25.08</v>
      </c>
      <c r="K144" s="378">
        <f>ROUND(AC144*' Demand-Supply Gap'!K$188,2)</f>
        <v>26.31</v>
      </c>
      <c r="L144" s="378">
        <f>ROUND(AD144*' Demand-Supply Gap'!L$188,2)</f>
        <v>27.52</v>
      </c>
      <c r="M144" s="378">
        <f>ROUND(AE144*' Demand-Supply Gap'!M$188,2)</f>
        <v>28.66</v>
      </c>
      <c r="N144" s="378">
        <f>ROUND(AF144*' Demand-Supply Gap'!N$188,2)</f>
        <v>29.86</v>
      </c>
      <c r="O144" s="378">
        <f>ROUND(AG144*' Demand-Supply Gap'!O$188,2)</f>
        <v>31.05</v>
      </c>
      <c r="P144" s="378">
        <f>ROUND(AH144*' Demand-Supply Gap'!P$188,2)</f>
        <v>32.200000000000003</v>
      </c>
      <c r="Q144" s="378">
        <f>ROUND(AI144*' Demand-Supply Gap'!Q$188,2)</f>
        <v>33.19</v>
      </c>
      <c r="R144" s="378">
        <f>ROUND(AJ144*' Demand-Supply Gap'!R$188,2)</f>
        <v>34.21</v>
      </c>
      <c r="S144" s="378">
        <f>ROUND(AK144*' Demand-Supply Gap'!S$188,2)</f>
        <v>35.24</v>
      </c>
      <c r="T144" s="73"/>
      <c r="U144" s="73"/>
      <c r="V144" s="224">
        <v>8.5604909207044499E-2</v>
      </c>
      <c r="W144" s="224">
        <v>8.2279023142609653E-2</v>
      </c>
      <c r="X144" s="224">
        <v>8.2343971969238289E-2</v>
      </c>
      <c r="Y144" s="224">
        <v>8.2422051396229074E-2</v>
      </c>
      <c r="Z144" s="224">
        <v>8.2958095065476467E-2</v>
      </c>
      <c r="AA144" s="224">
        <v>8.093469531628654E-2</v>
      </c>
      <c r="AB144" s="224">
        <v>8.0613372038580391E-2</v>
      </c>
      <c r="AC144" s="224">
        <v>8.0678692873507776E-2</v>
      </c>
      <c r="AD144" s="224">
        <v>8.0723728566003572E-2</v>
      </c>
      <c r="AE144" s="224">
        <v>8.0635715601138969E-2</v>
      </c>
      <c r="AF144" s="224">
        <v>8.0829109238187619E-2</v>
      </c>
      <c r="AG144" s="224">
        <v>8.0892693680453487E-2</v>
      </c>
      <c r="AH144" s="224">
        <v>8.1071743098478088E-2</v>
      </c>
      <c r="AI144" s="224">
        <v>8.104912993039444E-2</v>
      </c>
      <c r="AJ144" s="224">
        <v>8.122327735958311E-2</v>
      </c>
      <c r="AK144" s="224">
        <v>8.1290241305890729E-2</v>
      </c>
      <c r="AM144" s="95">
        <v>7.1999999999999998E-3</v>
      </c>
    </row>
    <row r="145" spans="1:40" s="28" customFormat="1" ht="15">
      <c r="A145" s="32" t="s">
        <v>40</v>
      </c>
      <c r="B145" s="32" t="s">
        <v>36</v>
      </c>
      <c r="C145" s="96" t="s">
        <v>412</v>
      </c>
      <c r="D145" s="378">
        <f>ROUND(V145*' Demand-Supply Gap'!D$188,2)</f>
        <v>78.58</v>
      </c>
      <c r="E145" s="378">
        <f>ROUND(W145*' Demand-Supply Gap'!E$188,2)</f>
        <v>74.66</v>
      </c>
      <c r="F145" s="378">
        <f>ROUND(X145*' Demand-Supply Gap'!F$188,2)</f>
        <v>74.900000000000006</v>
      </c>
      <c r="G145" s="378">
        <f>ROUND(Y145*' Demand-Supply Gap'!G$188,2)</f>
        <v>83.06</v>
      </c>
      <c r="H145" s="378">
        <f>ROUND(Z145*' Demand-Supply Gap'!H$188,2)</f>
        <v>72.55</v>
      </c>
      <c r="I145" s="378">
        <f>ROUND(AA145*' Demand-Supply Gap'!I$188,2)</f>
        <v>58.41</v>
      </c>
      <c r="J145" s="378">
        <f>ROUND(AB145*' Demand-Supply Gap'!J$188,2)</f>
        <v>61.02</v>
      </c>
      <c r="K145" s="378">
        <f>ROUND(AC145*' Demand-Supply Gap'!K$188,2)</f>
        <v>64.02</v>
      </c>
      <c r="L145" s="378">
        <f>ROUND(AD145*' Demand-Supply Gap'!L$188,2)</f>
        <v>67.010000000000005</v>
      </c>
      <c r="M145" s="378">
        <f>ROUND(AE145*' Demand-Supply Gap'!M$188,2)</f>
        <v>69.959999999999994</v>
      </c>
      <c r="N145" s="378">
        <f>ROUND(AF145*' Demand-Supply Gap'!N$188,2)</f>
        <v>72.680000000000007</v>
      </c>
      <c r="O145" s="378">
        <f>ROUND(AG145*' Demand-Supply Gap'!O$188,2)</f>
        <v>75.53</v>
      </c>
      <c r="P145" s="378">
        <f>ROUND(AH145*' Demand-Supply Gap'!P$188,2)</f>
        <v>78.23</v>
      </c>
      <c r="Q145" s="378">
        <f>ROUND(AI145*' Demand-Supply Gap'!Q$188,2)</f>
        <v>80.69</v>
      </c>
      <c r="R145" s="378">
        <f>ROUND(AJ145*' Demand-Supply Gap'!R$188,2)</f>
        <v>83.08</v>
      </c>
      <c r="S145" s="378">
        <f>ROUND(AK145*' Demand-Supply Gap'!S$188,2)</f>
        <v>85.57</v>
      </c>
      <c r="T145" s="47"/>
      <c r="U145" s="47"/>
      <c r="V145" s="224">
        <v>0.19124167046871676</v>
      </c>
      <c r="W145" s="224">
        <v>0.19468761739752211</v>
      </c>
      <c r="X145" s="224">
        <v>0.19481321155753645</v>
      </c>
      <c r="Y145" s="224">
        <v>0.1946799676576397</v>
      </c>
      <c r="Z145" s="224">
        <v>0.19475204132493545</v>
      </c>
      <c r="AA145" s="224">
        <v>0.19565709166213818</v>
      </c>
      <c r="AB145" s="224">
        <v>0.19611525423728815</v>
      </c>
      <c r="AC145" s="224">
        <v>0.19630430483540334</v>
      </c>
      <c r="AD145" s="224">
        <v>0.19656704349604187</v>
      </c>
      <c r="AE145" s="224">
        <v>0.19687650267031209</v>
      </c>
      <c r="AF145" s="224">
        <v>0.19675506987036764</v>
      </c>
      <c r="AG145" s="224">
        <v>0.19675689691370979</v>
      </c>
      <c r="AH145" s="224">
        <v>0.19698544543612079</v>
      </c>
      <c r="AI145" s="224">
        <v>0.19706233565351891</v>
      </c>
      <c r="AJ145" s="224">
        <v>0.19727411696583669</v>
      </c>
      <c r="AK145" s="224">
        <v>0.19736084102200149</v>
      </c>
      <c r="AM145" s="95">
        <v>1.1999999999999999E-3</v>
      </c>
    </row>
    <row r="146" spans="1:40" s="28" customFormat="1" ht="15">
      <c r="A146" s="32" t="s">
        <v>40</v>
      </c>
      <c r="B146" s="32" t="s">
        <v>36</v>
      </c>
      <c r="C146" s="96" t="s">
        <v>248</v>
      </c>
      <c r="D146" s="378">
        <f>ROUND(V146*' Demand-Supply Gap'!D$188,2)</f>
        <v>26.01</v>
      </c>
      <c r="E146" s="378">
        <f>ROUND(W146*' Demand-Supply Gap'!E$188,2)</f>
        <v>25.97</v>
      </c>
      <c r="F146" s="378">
        <f>ROUND(X146*' Demand-Supply Gap'!F$188,2)</f>
        <v>26.09</v>
      </c>
      <c r="G146" s="378">
        <f>ROUND(Y146*' Demand-Supply Gap'!G$188,2)</f>
        <v>29.02</v>
      </c>
      <c r="H146" s="378">
        <f>ROUND(Z146*' Demand-Supply Gap'!H$188,2)</f>
        <v>25.14</v>
      </c>
      <c r="I146" s="378">
        <f>ROUND(AA146*' Demand-Supply Gap'!I$188,2)</f>
        <v>20.149999999999999</v>
      </c>
      <c r="J146" s="378">
        <f>ROUND(AB146*' Demand-Supply Gap'!J$188,2)</f>
        <v>21.03</v>
      </c>
      <c r="K146" s="378">
        <f>ROUND(AC146*' Demand-Supply Gap'!K$188,2)</f>
        <v>22.08</v>
      </c>
      <c r="L146" s="378">
        <f>ROUND(AD146*' Demand-Supply Gap'!L$188,2)</f>
        <v>23.16</v>
      </c>
      <c r="M146" s="378">
        <f>ROUND(AE146*' Demand-Supply Gap'!M$188,2)</f>
        <v>24.17</v>
      </c>
      <c r="N146" s="378">
        <f>ROUND(AF146*' Demand-Supply Gap'!N$188,2)</f>
        <v>25.21</v>
      </c>
      <c r="O146" s="378">
        <f>ROUND(AG146*' Demand-Supply Gap'!O$188,2)</f>
        <v>26.24</v>
      </c>
      <c r="P146" s="378">
        <f>ROUND(AH146*' Demand-Supply Gap'!P$188,2)</f>
        <v>27.1</v>
      </c>
      <c r="Q146" s="378">
        <f>ROUND(AI146*' Demand-Supply Gap'!Q$188,2)</f>
        <v>28.02</v>
      </c>
      <c r="R146" s="378">
        <f>ROUND(AJ146*' Demand-Supply Gap'!R$188,2)</f>
        <v>28.86</v>
      </c>
      <c r="S146" s="378">
        <f>ROUND(AK146*' Demand-Supply Gap'!S$188,2)</f>
        <v>29.77</v>
      </c>
      <c r="T146" s="47"/>
      <c r="U146" s="47"/>
      <c r="V146" s="191">
        <v>6.3291340450771061E-2</v>
      </c>
      <c r="W146" s="191">
        <v>6.7722599452717844E-2</v>
      </c>
      <c r="X146" s="191">
        <v>6.7858452382485918E-2</v>
      </c>
      <c r="Y146" s="191">
        <v>6.8009672240645899E-2</v>
      </c>
      <c r="Z146" s="191">
        <v>6.7483882368933781E-2</v>
      </c>
      <c r="AA146" s="191">
        <v>6.7484121785362838E-2</v>
      </c>
      <c r="AB146" s="191">
        <v>6.7577532228360951E-2</v>
      </c>
      <c r="AC146" s="191">
        <v>6.7707054142047488E-2</v>
      </c>
      <c r="AD146" s="191">
        <v>6.7940659597464453E-2</v>
      </c>
      <c r="AE146" s="191">
        <v>6.8015755549574286E-2</v>
      </c>
      <c r="AF146" s="191">
        <v>6.8231936836641305E-2</v>
      </c>
      <c r="AG146" s="191">
        <v>6.8347910980474463E-2</v>
      </c>
      <c r="AH146" s="191">
        <v>6.8250680396278893E-2</v>
      </c>
      <c r="AI146" s="191">
        <v>6.8434048723897883E-2</v>
      </c>
      <c r="AJ146" s="191">
        <v>6.8534684423856393E-2</v>
      </c>
      <c r="AK146" s="191">
        <v>6.8658924769339963E-2</v>
      </c>
      <c r="AM146" s="95">
        <v>2.2000000000000001E-3</v>
      </c>
    </row>
    <row r="147" spans="1:40" s="28" customFormat="1" ht="15">
      <c r="A147" s="32" t="s">
        <v>40</v>
      </c>
      <c r="B147" s="32" t="s">
        <v>36</v>
      </c>
      <c r="C147" s="96" t="s">
        <v>12</v>
      </c>
      <c r="D147" s="378">
        <f>ROUND(V147*' Demand-Supply Gap'!D$188,2)</f>
        <v>17.63</v>
      </c>
      <c r="E147" s="378">
        <f>ROUND(W147*' Demand-Supply Gap'!E$188,2)</f>
        <v>12.93</v>
      </c>
      <c r="F147" s="378">
        <f>ROUND(X147*' Demand-Supply Gap'!F$188,2)</f>
        <v>12.91</v>
      </c>
      <c r="G147" s="378">
        <f>ROUND(Y147*' Demand-Supply Gap'!G$188,2)</f>
        <v>14.42</v>
      </c>
      <c r="H147" s="378">
        <f>ROUND(Z147*' Demand-Supply Gap'!H$188,2)</f>
        <v>12.37</v>
      </c>
      <c r="I147" s="378">
        <f>ROUND(AA147*' Demand-Supply Gap'!I$188,2)</f>
        <v>13.84</v>
      </c>
      <c r="J147" s="378">
        <f>ROUND(AB147*' Demand-Supply Gap'!J$188,2)</f>
        <v>12.9</v>
      </c>
      <c r="K147" s="378">
        <f>ROUND(AC147*' Demand-Supply Gap'!K$188,2)</f>
        <v>12.72</v>
      </c>
      <c r="L147" s="378">
        <f>ROUND(AD147*' Demand-Supply Gap'!L$188,2)</f>
        <v>12.46</v>
      </c>
      <c r="M147" s="378">
        <f>ROUND(AE147*' Demand-Supply Gap'!M$188,2)</f>
        <v>13.01</v>
      </c>
      <c r="N147" s="378">
        <f>ROUND(AF147*' Demand-Supply Gap'!N$188,2)</f>
        <v>12.58</v>
      </c>
      <c r="O147" s="378">
        <f>ROUND(AG147*' Demand-Supply Gap'!O$188,2)</f>
        <v>12.62</v>
      </c>
      <c r="P147" s="378">
        <f>ROUND(AH147*' Demand-Supply Gap'!P$188,2)</f>
        <v>12.77</v>
      </c>
      <c r="Q147" s="378">
        <f>ROUND(AI147*' Demand-Supply Gap'!Q$188,2)</f>
        <v>12.78</v>
      </c>
      <c r="R147" s="378">
        <f>ROUND(AJ147*' Demand-Supply Gap'!R$188,2)</f>
        <v>12.73</v>
      </c>
      <c r="S147" s="378">
        <f>ROUND(AK147*' Demand-Supply Gap'!S$188,2)</f>
        <v>12.77</v>
      </c>
      <c r="T147" s="47"/>
      <c r="U147" s="47"/>
      <c r="V147" s="191">
        <f>V148-SUM(V142:V146)</f>
        <v>4.2898041183806024E-2</v>
      </c>
      <c r="W147" s="191">
        <f t="shared" ref="W147:AK147" si="312">W148-SUM(W142:W146)</f>
        <v>3.3728409169038742E-2</v>
      </c>
      <c r="X147" s="191">
        <f t="shared" si="312"/>
        <v>3.3564973141480658E-2</v>
      </c>
      <c r="Y147" s="191">
        <f t="shared" si="312"/>
        <v>3.3799066055755445E-2</v>
      </c>
      <c r="Z147" s="191">
        <f t="shared" si="312"/>
        <v>3.3201472653949016E-2</v>
      </c>
      <c r="AA147" s="191">
        <f t="shared" si="312"/>
        <v>4.6344910188435229E-2</v>
      </c>
      <c r="AB147" s="191">
        <f t="shared" si="312"/>
        <v>4.1467706089833523E-2</v>
      </c>
      <c r="AC147" s="191">
        <f t="shared" si="312"/>
        <v>3.8991330037380978E-2</v>
      </c>
      <c r="AD147" s="191">
        <f t="shared" si="312"/>
        <v>3.6547720036222198E-2</v>
      </c>
      <c r="AE147" s="191">
        <f t="shared" si="312"/>
        <v>3.6614280857333203E-2</v>
      </c>
      <c r="AF147" s="191">
        <f t="shared" si="312"/>
        <v>3.4055075334325724E-2</v>
      </c>
      <c r="AG147" s="191">
        <f t="shared" si="312"/>
        <v>3.2872475330674167E-2</v>
      </c>
      <c r="AH147" s="191">
        <f t="shared" si="312"/>
        <v>3.2145826357330987E-2</v>
      </c>
      <c r="AI147" s="191">
        <f t="shared" si="312"/>
        <v>3.1203190255220337E-2</v>
      </c>
      <c r="AJ147" s="191">
        <f t="shared" si="312"/>
        <v>3.0233873769542452E-2</v>
      </c>
      <c r="AK147" s="191">
        <f t="shared" si="312"/>
        <v>2.945044357700477E-2</v>
      </c>
    </row>
    <row r="148" spans="1:40" s="28" customFormat="1" ht="15">
      <c r="A148" s="32" t="s">
        <v>40</v>
      </c>
      <c r="B148" s="32" t="s">
        <v>109</v>
      </c>
      <c r="C148" s="192" t="s">
        <v>60</v>
      </c>
      <c r="D148" s="378">
        <f>SUM(D142:D147)</f>
        <v>410.91999999999996</v>
      </c>
      <c r="E148" s="378">
        <f t="shared" ref="E148:S148" si="313">SUM(E142:E147)</f>
        <v>383.47000000000008</v>
      </c>
      <c r="F148" s="378">
        <f t="shared" si="313"/>
        <v>384.49</v>
      </c>
      <c r="G148" s="378">
        <f t="shared" si="313"/>
        <v>426.66</v>
      </c>
      <c r="H148" s="378">
        <f t="shared" si="313"/>
        <v>372.53</v>
      </c>
      <c r="I148" s="378">
        <f t="shared" si="313"/>
        <v>298.53999999999991</v>
      </c>
      <c r="J148" s="378">
        <f t="shared" si="313"/>
        <v>311.14</v>
      </c>
      <c r="K148" s="378">
        <f t="shared" si="313"/>
        <v>326.12</v>
      </c>
      <c r="L148" s="378">
        <f t="shared" si="313"/>
        <v>340.91</v>
      </c>
      <c r="M148" s="378">
        <f t="shared" si="313"/>
        <v>355.37</v>
      </c>
      <c r="N148" s="378">
        <f t="shared" si="313"/>
        <v>369.4</v>
      </c>
      <c r="O148" s="378">
        <f t="shared" si="313"/>
        <v>383.88</v>
      </c>
      <c r="P148" s="378">
        <f t="shared" si="313"/>
        <v>397.14</v>
      </c>
      <c r="Q148" s="378">
        <f t="shared" si="313"/>
        <v>409.47999999999996</v>
      </c>
      <c r="R148" s="378">
        <f t="shared" si="313"/>
        <v>421.14</v>
      </c>
      <c r="S148" s="378">
        <f t="shared" si="313"/>
        <v>433.56</v>
      </c>
      <c r="T148" s="73"/>
      <c r="U148" s="73"/>
      <c r="V148" s="224">
        <v>1</v>
      </c>
      <c r="W148" s="224">
        <v>1</v>
      </c>
      <c r="X148" s="224">
        <v>1</v>
      </c>
      <c r="Y148" s="224">
        <v>1</v>
      </c>
      <c r="Z148" s="224">
        <v>1</v>
      </c>
      <c r="AA148" s="224">
        <v>1</v>
      </c>
      <c r="AB148" s="224">
        <v>1</v>
      </c>
      <c r="AC148" s="224">
        <v>1</v>
      </c>
      <c r="AD148" s="224">
        <v>1</v>
      </c>
      <c r="AE148" s="224">
        <v>1</v>
      </c>
      <c r="AF148" s="224">
        <v>1</v>
      </c>
      <c r="AG148" s="224">
        <v>1</v>
      </c>
      <c r="AH148" s="224">
        <v>1</v>
      </c>
      <c r="AI148" s="224">
        <v>1</v>
      </c>
      <c r="AJ148" s="224">
        <v>1</v>
      </c>
      <c r="AK148" s="224">
        <v>1</v>
      </c>
    </row>
    <row r="149" spans="1:40" s="28" customFormat="1" ht="15">
      <c r="A149" s="32" t="s">
        <v>40</v>
      </c>
      <c r="B149" s="32" t="s">
        <v>109</v>
      </c>
      <c r="C149" s="96" t="s">
        <v>221</v>
      </c>
      <c r="D149" s="378">
        <f>ROUND(V149*' Demand-Supply Gap'!D$197,2)</f>
        <v>16</v>
      </c>
      <c r="E149" s="378">
        <f>ROUND(W149*' Demand-Supply Gap'!E$197,2)</f>
        <v>16.989999999999998</v>
      </c>
      <c r="F149" s="378">
        <f>ROUND(X149*' Demand-Supply Gap'!F$197,2)</f>
        <v>17.16</v>
      </c>
      <c r="G149" s="378">
        <f>ROUND(Y149*' Demand-Supply Gap'!G$197,2)</f>
        <v>15.62</v>
      </c>
      <c r="H149" s="378">
        <f>ROUND(Z149*' Demand-Supply Gap'!H$197,2)</f>
        <v>14.11</v>
      </c>
      <c r="I149" s="378">
        <f>ROUND(AA149*' Demand-Supply Gap'!I$197,2)</f>
        <v>11.59</v>
      </c>
      <c r="J149" s="378">
        <f>ROUND(AB149*' Demand-Supply Gap'!J$197,2)</f>
        <v>12.21</v>
      </c>
      <c r="K149" s="378">
        <f>ROUND(AC149*' Demand-Supply Gap'!K$197,2)</f>
        <v>12.89</v>
      </c>
      <c r="L149" s="378">
        <f>ROUND(AD149*' Demand-Supply Gap'!L$197,2)</f>
        <v>13.62</v>
      </c>
      <c r="M149" s="378">
        <f>ROUND(AE149*' Demand-Supply Gap'!M$197,2)</f>
        <v>14.21</v>
      </c>
      <c r="N149" s="378">
        <f>ROUND(AF149*' Demand-Supply Gap'!N$197,2)</f>
        <v>14.88</v>
      </c>
      <c r="O149" s="378">
        <f>ROUND(AG149*' Demand-Supply Gap'!O$197,2)</f>
        <v>15.49</v>
      </c>
      <c r="P149" s="378">
        <f>ROUND(AH149*' Demand-Supply Gap'!P$197,2)</f>
        <v>16.07</v>
      </c>
      <c r="Q149" s="378">
        <f>ROUND(AI149*' Demand-Supply Gap'!Q$197,2)</f>
        <v>16.68</v>
      </c>
      <c r="R149" s="378">
        <f>ROUND(AJ149*' Demand-Supply Gap'!R$197,2)</f>
        <v>17.25</v>
      </c>
      <c r="S149" s="378">
        <f>ROUND(AK149*' Demand-Supply Gap'!S$197,2)</f>
        <v>17.829999999999998</v>
      </c>
      <c r="T149" s="73"/>
      <c r="U149" s="73"/>
      <c r="V149" s="159">
        <v>0.4345871338625788</v>
      </c>
      <c r="W149" s="159">
        <v>0.43805864444536119</v>
      </c>
      <c r="X149" s="159">
        <v>0.43704791250692393</v>
      </c>
      <c r="Y149" s="159">
        <v>0.43573124436059385</v>
      </c>
      <c r="Z149" s="159">
        <v>0.43599195251257417</v>
      </c>
      <c r="AA149" s="159">
        <v>0.42752503708490619</v>
      </c>
      <c r="AB149" s="159">
        <v>0.42959756531510446</v>
      </c>
      <c r="AC149" s="159">
        <v>0.43123487278427591</v>
      </c>
      <c r="AD149" s="159">
        <v>0.43257075920895049</v>
      </c>
      <c r="AE149" s="159">
        <v>0.43176948336190157</v>
      </c>
      <c r="AF149" s="159">
        <v>0.43385426530249849</v>
      </c>
      <c r="AG149" s="159">
        <v>0.43484942263279436</v>
      </c>
      <c r="AH149" s="159">
        <v>0.43502597464721349</v>
      </c>
      <c r="AI149" s="159">
        <v>0.4357474284609435</v>
      </c>
      <c r="AJ149" s="159">
        <v>0.43586635784597572</v>
      </c>
      <c r="AK149" s="159">
        <v>0.43626092973740249</v>
      </c>
      <c r="AM149" s="95">
        <v>1.23E-2</v>
      </c>
    </row>
    <row r="150" spans="1:40" s="28" customFormat="1" ht="15">
      <c r="A150" s="32" t="s">
        <v>40</v>
      </c>
      <c r="B150" s="32" t="s">
        <v>109</v>
      </c>
      <c r="C150" s="96" t="s">
        <v>247</v>
      </c>
      <c r="D150" s="378">
        <f>ROUND(V150*' Demand-Supply Gap'!D$197,2)</f>
        <v>7.17</v>
      </c>
      <c r="E150" s="378">
        <f>ROUND(W150*' Demand-Supply Gap'!E$197,2)</f>
        <v>7.59</v>
      </c>
      <c r="F150" s="378">
        <f>ROUND(X150*' Demand-Supply Gap'!F$197,2)</f>
        <v>7.72</v>
      </c>
      <c r="G150" s="378">
        <f>ROUND(Y150*' Demand-Supply Gap'!G$197,2)</f>
        <v>7.09</v>
      </c>
      <c r="H150" s="378">
        <f>ROUND(Z150*' Demand-Supply Gap'!H$197,2)</f>
        <v>6.4</v>
      </c>
      <c r="I150" s="378">
        <f>ROUND(AA150*' Demand-Supply Gap'!I$197,2)</f>
        <v>5.27</v>
      </c>
      <c r="J150" s="378">
        <f>ROUND(AB150*' Demand-Supply Gap'!J$197,2)</f>
        <v>5.6</v>
      </c>
      <c r="K150" s="378">
        <f>ROUND(AC150*' Demand-Supply Gap'!K$197,2)</f>
        <v>5.9</v>
      </c>
      <c r="L150" s="378">
        <f>ROUND(AD150*' Demand-Supply Gap'!L$197,2)</f>
        <v>6.23</v>
      </c>
      <c r="M150" s="378">
        <f>ROUND(AE150*' Demand-Supply Gap'!M$197,2)</f>
        <v>6.53</v>
      </c>
      <c r="N150" s="378">
        <f>ROUND(AF150*' Demand-Supply Gap'!N$197,2)</f>
        <v>6.81</v>
      </c>
      <c r="O150" s="378">
        <f>ROUND(AG150*' Demand-Supply Gap'!O$197,2)</f>
        <v>7.07</v>
      </c>
      <c r="P150" s="378">
        <f>ROUND(AH150*' Demand-Supply Gap'!P$197,2)</f>
        <v>7.34</v>
      </c>
      <c r="Q150" s="378">
        <f>ROUND(AI150*' Demand-Supply Gap'!Q$197,2)</f>
        <v>7.61</v>
      </c>
      <c r="R150" s="378">
        <f>ROUND(AJ150*' Demand-Supply Gap'!R$197,2)</f>
        <v>7.88</v>
      </c>
      <c r="S150" s="378">
        <f>ROUND(AK150*' Demand-Supply Gap'!S$197,2)</f>
        <v>8.14</v>
      </c>
      <c r="T150" s="73"/>
      <c r="U150" s="73"/>
      <c r="V150" s="224">
        <v>0.19467690482708278</v>
      </c>
      <c r="W150" s="224">
        <v>0.19582370639275057</v>
      </c>
      <c r="X150" s="224">
        <v>0.19667147844233468</v>
      </c>
      <c r="Y150" s="224">
        <v>0.19765799828913602</v>
      </c>
      <c r="Z150" s="224">
        <v>0.19791255607413114</v>
      </c>
      <c r="AA150" s="224">
        <v>0.19435414396287104</v>
      </c>
      <c r="AB150" s="224">
        <v>0.19692857009083248</v>
      </c>
      <c r="AC150" s="224">
        <v>0.19738374532738451</v>
      </c>
      <c r="AD150" s="224">
        <v>0.19795008909531739</v>
      </c>
      <c r="AE150" s="224">
        <v>0.19838826195973991</v>
      </c>
      <c r="AF150" s="224">
        <v>0.1985745434179792</v>
      </c>
      <c r="AG150" s="224">
        <v>0.19858060046189374</v>
      </c>
      <c r="AH150" s="224">
        <v>0.19882033006457783</v>
      </c>
      <c r="AI150" s="224">
        <v>0.19880386697602476</v>
      </c>
      <c r="AJ150" s="224">
        <v>0.19916768963520556</v>
      </c>
      <c r="AK150" s="224">
        <v>0.1992786195883606</v>
      </c>
      <c r="AM150" s="95">
        <v>1.32E-2</v>
      </c>
    </row>
    <row r="151" spans="1:40" s="28" customFormat="1" ht="15">
      <c r="A151" s="32" t="s">
        <v>40</v>
      </c>
      <c r="B151" s="32" t="s">
        <v>109</v>
      </c>
      <c r="C151" s="96" t="s">
        <v>419</v>
      </c>
      <c r="D151" s="378">
        <f>ROUND(V151*' Demand-Supply Gap'!D$197,2)</f>
        <v>2.66</v>
      </c>
      <c r="E151" s="378">
        <f>ROUND(W151*' Demand-Supply Gap'!E$197,2)</f>
        <v>3.06</v>
      </c>
      <c r="F151" s="378">
        <f>ROUND(X151*' Demand-Supply Gap'!F$197,2)</f>
        <v>3.1</v>
      </c>
      <c r="G151" s="378">
        <f>ROUND(Y151*' Demand-Supply Gap'!G$197,2)</f>
        <v>2.83</v>
      </c>
      <c r="H151" s="378">
        <f>ROUND(Z151*' Demand-Supply Gap'!H$197,2)</f>
        <v>2.57</v>
      </c>
      <c r="I151" s="378">
        <f>ROUND(AA151*' Demand-Supply Gap'!I$197,2)</f>
        <v>2.1</v>
      </c>
      <c r="J151" s="378">
        <f>ROUND(AB151*' Demand-Supply Gap'!J$197,2)</f>
        <v>2.2000000000000002</v>
      </c>
      <c r="K151" s="378">
        <f>ROUND(AC151*' Demand-Supply Gap'!K$197,2)</f>
        <v>2.31</v>
      </c>
      <c r="L151" s="378">
        <f>ROUND(AD151*' Demand-Supply Gap'!L$197,2)</f>
        <v>2.4300000000000002</v>
      </c>
      <c r="M151" s="378">
        <f>ROUND(AE151*' Demand-Supply Gap'!M$197,2)</f>
        <v>2.54</v>
      </c>
      <c r="N151" s="378">
        <f>ROUND(AF151*' Demand-Supply Gap'!N$197,2)</f>
        <v>2.66</v>
      </c>
      <c r="O151" s="378">
        <f>ROUND(AG151*' Demand-Supply Gap'!O$197,2)</f>
        <v>2.76</v>
      </c>
      <c r="P151" s="378">
        <f>ROUND(AH151*' Demand-Supply Gap'!P$197,2)</f>
        <v>2.87</v>
      </c>
      <c r="Q151" s="378">
        <f>ROUND(AI151*' Demand-Supply Gap'!Q$197,2)</f>
        <v>2.97</v>
      </c>
      <c r="R151" s="378">
        <f>ROUND(AJ151*' Demand-Supply Gap'!R$197,2)</f>
        <v>3.08</v>
      </c>
      <c r="S151" s="378">
        <f>ROUND(AK151*' Demand-Supply Gap'!S$197,2)</f>
        <v>3.18</v>
      </c>
      <c r="T151" s="47"/>
      <c r="U151" s="47"/>
      <c r="V151" s="224">
        <v>7.2204909207044504E-2</v>
      </c>
      <c r="W151" s="224">
        <v>7.8879023142609653E-2</v>
      </c>
      <c r="X151" s="224">
        <v>7.8943971969238289E-2</v>
      </c>
      <c r="Y151" s="224">
        <v>7.9022051396229073E-2</v>
      </c>
      <c r="Z151" s="224">
        <v>7.9558095065476467E-2</v>
      </c>
      <c r="AA151" s="224">
        <v>7.7534695316286539E-2</v>
      </c>
      <c r="AB151" s="224">
        <v>7.7213372038580391E-2</v>
      </c>
      <c r="AC151" s="224">
        <v>7.7278692873507776E-2</v>
      </c>
      <c r="AD151" s="224">
        <v>7.7323728566003572E-2</v>
      </c>
      <c r="AE151" s="224">
        <v>7.7235715601138968E-2</v>
      </c>
      <c r="AF151" s="224">
        <v>7.7429109238187618E-2</v>
      </c>
      <c r="AG151" s="224">
        <v>7.7492693680453487E-2</v>
      </c>
      <c r="AH151" s="224">
        <v>7.7671743098478088E-2</v>
      </c>
      <c r="AI151" s="224">
        <v>7.7649129930394439E-2</v>
      </c>
      <c r="AJ151" s="224">
        <v>7.782327735958311E-2</v>
      </c>
      <c r="AK151" s="224">
        <v>7.7890241305890728E-2</v>
      </c>
      <c r="AM151" s="95">
        <v>3.3999999999999998E-3</v>
      </c>
    </row>
    <row r="152" spans="1:40" s="28" customFormat="1" ht="15">
      <c r="A152" s="32" t="s">
        <v>40</v>
      </c>
      <c r="B152" s="32" t="s">
        <v>109</v>
      </c>
      <c r="C152" s="96" t="s">
        <v>412</v>
      </c>
      <c r="D152" s="378">
        <f>ROUND(V152*' Demand-Supply Gap'!D$197,2)</f>
        <v>6.97</v>
      </c>
      <c r="E152" s="378">
        <f>ROUND(W152*' Demand-Supply Gap'!E$197,2)</f>
        <v>7.48</v>
      </c>
      <c r="F152" s="378">
        <f>ROUND(X152*' Demand-Supply Gap'!F$197,2)</f>
        <v>7.58</v>
      </c>
      <c r="G152" s="378">
        <f>ROUND(Y152*' Demand-Supply Gap'!G$197,2)</f>
        <v>6.91</v>
      </c>
      <c r="H152" s="378">
        <f>ROUND(Z152*' Demand-Supply Gap'!H$197,2)</f>
        <v>6.24</v>
      </c>
      <c r="I152" s="378">
        <f>ROUND(AA152*' Demand-Supply Gap'!I$197,2)</f>
        <v>5.26</v>
      </c>
      <c r="J152" s="378">
        <f>ROUND(AB152*' Demand-Supply Gap'!J$197,2)</f>
        <v>5.52</v>
      </c>
      <c r="K152" s="378">
        <f>ROUND(AC152*' Demand-Supply Gap'!K$197,2)</f>
        <v>5.81</v>
      </c>
      <c r="L152" s="378">
        <f>ROUND(AD152*' Demand-Supply Gap'!L$197,2)</f>
        <v>6.13</v>
      </c>
      <c r="M152" s="378">
        <f>ROUND(AE152*' Demand-Supply Gap'!M$197,2)</f>
        <v>6.42</v>
      </c>
      <c r="N152" s="378">
        <f>ROUND(AF152*' Demand-Supply Gap'!N$197,2)</f>
        <v>6.69</v>
      </c>
      <c r="O152" s="378">
        <f>ROUND(AG152*' Demand-Supply Gap'!O$197,2)</f>
        <v>6.94</v>
      </c>
      <c r="P152" s="378">
        <f>ROUND(AH152*' Demand-Supply Gap'!P$197,2)</f>
        <v>7.21</v>
      </c>
      <c r="Q152" s="378">
        <f>ROUND(AI152*' Demand-Supply Gap'!Q$197,2)</f>
        <v>7.47</v>
      </c>
      <c r="R152" s="378">
        <f>ROUND(AJ152*' Demand-Supply Gap'!R$197,2)</f>
        <v>7.74</v>
      </c>
      <c r="S152" s="378">
        <f>ROUND(AK152*' Demand-Supply Gap'!S$197,2)</f>
        <v>7.99</v>
      </c>
      <c r="T152" s="47"/>
      <c r="U152" s="47"/>
      <c r="V152" s="224">
        <v>0.18944167046871677</v>
      </c>
      <c r="W152" s="224">
        <v>0.19288761739752211</v>
      </c>
      <c r="X152" s="224">
        <v>0.19301321155753645</v>
      </c>
      <c r="Y152" s="224">
        <v>0.19287996765763971</v>
      </c>
      <c r="Z152" s="224">
        <v>0.19295204132493546</v>
      </c>
      <c r="AA152" s="224">
        <v>0.19385709166213819</v>
      </c>
      <c r="AB152" s="224">
        <v>0.19431525423728815</v>
      </c>
      <c r="AC152" s="224">
        <v>0.19450430483540335</v>
      </c>
      <c r="AD152" s="224">
        <v>0.19476704349604188</v>
      </c>
      <c r="AE152" s="224">
        <v>0.1950765026703121</v>
      </c>
      <c r="AF152" s="224">
        <v>0.19495506987036765</v>
      </c>
      <c r="AG152" s="224">
        <v>0.19495689691370979</v>
      </c>
      <c r="AH152" s="224">
        <v>0.19518544543612079</v>
      </c>
      <c r="AI152" s="224">
        <v>0.19526233565351891</v>
      </c>
      <c r="AJ152" s="224">
        <v>0.19547411696583669</v>
      </c>
      <c r="AK152" s="224">
        <v>0.1955608410220015</v>
      </c>
      <c r="AM152" s="95">
        <v>1.8E-3</v>
      </c>
    </row>
    <row r="153" spans="1:40" s="164" customFormat="1" ht="15">
      <c r="A153" s="32" t="s">
        <v>40</v>
      </c>
      <c r="B153" s="32" t="s">
        <v>109</v>
      </c>
      <c r="C153" s="96" t="s">
        <v>248</v>
      </c>
      <c r="D153" s="378">
        <f>ROUND(V153*' Demand-Supply Gap'!D$197,2)</f>
        <v>2.2999999999999998</v>
      </c>
      <c r="E153" s="378">
        <f>ROUND(W153*' Demand-Supply Gap'!E$197,2)</f>
        <v>2.6</v>
      </c>
      <c r="F153" s="378">
        <f>ROUND(X153*' Demand-Supply Gap'!F$197,2)</f>
        <v>2.64</v>
      </c>
      <c r="G153" s="378">
        <f>ROUND(Y153*' Demand-Supply Gap'!G$197,2)</f>
        <v>2.41</v>
      </c>
      <c r="H153" s="378">
        <f>ROUND(Z153*' Demand-Supply Gap'!H$197,2)</f>
        <v>2.16</v>
      </c>
      <c r="I153" s="378">
        <f>ROUND(AA153*' Demand-Supply Gap'!I$197,2)</f>
        <v>1.81</v>
      </c>
      <c r="J153" s="378">
        <f>ROUND(AB153*' Demand-Supply Gap'!J$197,2)</f>
        <v>1.9</v>
      </c>
      <c r="K153" s="378">
        <f>ROUND(AC153*' Demand-Supply Gap'!K$197,2)</f>
        <v>2</v>
      </c>
      <c r="L153" s="378">
        <f>ROUND(AD153*' Demand-Supply Gap'!L$197,2)</f>
        <v>2.12</v>
      </c>
      <c r="M153" s="378">
        <f>ROUND(AE153*' Demand-Supply Gap'!M$197,2)</f>
        <v>2.21</v>
      </c>
      <c r="N153" s="378">
        <f>ROUND(AF153*' Demand-Supply Gap'!N$197,2)</f>
        <v>2.3199999999999998</v>
      </c>
      <c r="O153" s="378">
        <f>ROUND(AG153*' Demand-Supply Gap'!O$197,2)</f>
        <v>2.41</v>
      </c>
      <c r="P153" s="378">
        <f>ROUND(AH153*' Demand-Supply Gap'!P$197,2)</f>
        <v>2.5</v>
      </c>
      <c r="Q153" s="378">
        <f>ROUND(AI153*' Demand-Supply Gap'!Q$197,2)</f>
        <v>2.59</v>
      </c>
      <c r="R153" s="378">
        <f>ROUND(AJ153*' Demand-Supply Gap'!R$197,2)</f>
        <v>2.68</v>
      </c>
      <c r="S153" s="378">
        <f>ROUND(AK153*' Demand-Supply Gap'!S$197,2)</f>
        <v>2.78</v>
      </c>
      <c r="T153" s="300">
        <f>(I153/D153)^(1/5)-1</f>
        <v>-4.6786580540443379E-2</v>
      </c>
      <c r="U153" s="300">
        <f>(S153/J153)^(1/9)-1</f>
        <v>4.3195459982370288E-2</v>
      </c>
      <c r="V153" s="191">
        <v>6.2591340450771055E-2</v>
      </c>
      <c r="W153" s="191">
        <v>6.7022599452717838E-2</v>
      </c>
      <c r="X153" s="191">
        <v>6.7158452382485911E-2</v>
      </c>
      <c r="Y153" s="191">
        <v>6.7309672240645893E-2</v>
      </c>
      <c r="Z153" s="191">
        <v>6.6783882368933775E-2</v>
      </c>
      <c r="AA153" s="191">
        <v>6.6784121785362832E-2</v>
      </c>
      <c r="AB153" s="191">
        <v>6.6877532228360945E-2</v>
      </c>
      <c r="AC153" s="191">
        <v>6.7007054142047481E-2</v>
      </c>
      <c r="AD153" s="191">
        <v>6.7240659597464447E-2</v>
      </c>
      <c r="AE153" s="191">
        <v>6.731575554957428E-2</v>
      </c>
      <c r="AF153" s="191">
        <v>6.7531936836641299E-2</v>
      </c>
      <c r="AG153" s="191">
        <v>6.7647910980474457E-2</v>
      </c>
      <c r="AH153" s="191">
        <v>6.7550680396278887E-2</v>
      </c>
      <c r="AI153" s="191">
        <v>6.7734048723897877E-2</v>
      </c>
      <c r="AJ153" s="191">
        <v>6.7834684423856387E-2</v>
      </c>
      <c r="AK153" s="191">
        <v>6.7958924769339957E-2</v>
      </c>
      <c r="AM153" s="377">
        <v>1E-3</v>
      </c>
      <c r="AN153" s="377">
        <v>2.9999999999999997E-4</v>
      </c>
    </row>
    <row r="154" spans="1:40" s="164" customFormat="1" ht="15">
      <c r="A154" s="32" t="s">
        <v>40</v>
      </c>
      <c r="B154" s="32" t="s">
        <v>109</v>
      </c>
      <c r="C154" s="96" t="s">
        <v>12</v>
      </c>
      <c r="D154" s="378">
        <f>ROUND(V154*' Demand-Supply Gap'!D$197,2)</f>
        <v>1.71</v>
      </c>
      <c r="E154" s="378">
        <f>ROUND(W154*' Demand-Supply Gap'!E$197,2)</f>
        <v>1.06</v>
      </c>
      <c r="F154" s="378">
        <f>ROUND(X154*' Demand-Supply Gap'!F$197,2)</f>
        <v>1.07</v>
      </c>
      <c r="G154" s="378">
        <f>ROUND(Y154*' Demand-Supply Gap'!G$197,2)</f>
        <v>0.98</v>
      </c>
      <c r="H154" s="378">
        <f>ROUND(Z154*' Demand-Supply Gap'!H$197,2)</f>
        <v>0.87</v>
      </c>
      <c r="I154" s="378">
        <f>ROUND(AA154*' Demand-Supply Gap'!I$197,2)</f>
        <v>1.08</v>
      </c>
      <c r="J154" s="378">
        <f>ROUND(AB154*' Demand-Supply Gap'!J$197,2)</f>
        <v>1</v>
      </c>
      <c r="K154" s="378">
        <f>ROUND(AC154*' Demand-Supply Gap'!K$197,2)</f>
        <v>0.97</v>
      </c>
      <c r="L154" s="378">
        <f>ROUND(AD154*' Demand-Supply Gap'!L$197,2)</f>
        <v>0.95</v>
      </c>
      <c r="M154" s="378">
        <f>ROUND(AE154*' Demand-Supply Gap'!M$197,2)</f>
        <v>0.99</v>
      </c>
      <c r="N154" s="378">
        <f>ROUND(AF154*' Demand-Supply Gap'!N$197,2)</f>
        <v>0.95</v>
      </c>
      <c r="O154" s="378">
        <f>ROUND(AG154*' Demand-Supply Gap'!O$197,2)</f>
        <v>0.94</v>
      </c>
      <c r="P154" s="378">
        <f>ROUND(AH154*' Demand-Supply Gap'!P$197,2)</f>
        <v>0.95</v>
      </c>
      <c r="Q154" s="378">
        <f>ROUND(AI154*' Demand-Supply Gap'!Q$197,2)</f>
        <v>0.95</v>
      </c>
      <c r="R154" s="378">
        <f>ROUND(AJ154*' Demand-Supply Gap'!R$197,2)</f>
        <v>0.94</v>
      </c>
      <c r="S154" s="378">
        <f>ROUND(AK154*' Demand-Supply Gap'!S$197,2)</f>
        <v>0.94</v>
      </c>
      <c r="T154" s="300">
        <f t="shared" ref="T154:T156" si="314">(I154/D154)^(1/5)-1</f>
        <v>-8.7809533508505733E-2</v>
      </c>
      <c r="U154" s="300">
        <f t="shared" ref="U154:U156" si="315">(S154/J154)^(1/9)-1</f>
        <v>-6.8514658032977627E-3</v>
      </c>
      <c r="V154" s="191">
        <f>V155-SUM(V149:V153)</f>
        <v>4.6498041183806182E-2</v>
      </c>
      <c r="W154" s="191">
        <f t="shared" ref="W154" si="316">W155-SUM(W149:W153)</f>
        <v>2.732840916903867E-2</v>
      </c>
      <c r="X154" s="191">
        <f t="shared" ref="X154" si="317">X155-SUM(X149:X153)</f>
        <v>2.7164973141480697E-2</v>
      </c>
      <c r="Y154" s="191">
        <f t="shared" ref="Y154" si="318">Y155-SUM(Y149:Y153)</f>
        <v>2.7399066055755483E-2</v>
      </c>
      <c r="Z154" s="191">
        <f t="shared" ref="Z154" si="319">Z155-SUM(Z149:Z153)</f>
        <v>2.6801472653948943E-2</v>
      </c>
      <c r="AA154" s="191">
        <f t="shared" ref="AA154" si="320">AA155-SUM(AA149:AA153)</f>
        <v>3.9944910188435157E-2</v>
      </c>
      <c r="AB154" s="191">
        <f t="shared" ref="AB154" si="321">AB155-SUM(AB149:AB153)</f>
        <v>3.5067706089833672E-2</v>
      </c>
      <c r="AC154" s="191">
        <f t="shared" ref="AC154" si="322">AC155-SUM(AC149:AC153)</f>
        <v>3.2591330037381017E-2</v>
      </c>
      <c r="AD154" s="191">
        <f t="shared" ref="AD154" si="323">AD155-SUM(AD149:AD153)</f>
        <v>3.0147720036222125E-2</v>
      </c>
      <c r="AE154" s="191">
        <f t="shared" ref="AE154" si="324">AE155-SUM(AE149:AE153)</f>
        <v>3.0214280857333242E-2</v>
      </c>
      <c r="AF154" s="191">
        <f t="shared" ref="AF154" si="325">AF155-SUM(AF149:AF153)</f>
        <v>2.7655075334325763E-2</v>
      </c>
      <c r="AG154" s="191">
        <f t="shared" ref="AG154" si="326">AG155-SUM(AG149:AG153)</f>
        <v>2.6472475330674206E-2</v>
      </c>
      <c r="AH154" s="191">
        <f t="shared" ref="AH154" si="327">AH155-SUM(AH149:AH153)</f>
        <v>2.5745826357330914E-2</v>
      </c>
      <c r="AI154" s="191">
        <f t="shared" ref="AI154" si="328">AI155-SUM(AI149:AI153)</f>
        <v>2.4803190255220486E-2</v>
      </c>
      <c r="AJ154" s="191">
        <f t="shared" ref="AJ154" si="329">AJ155-SUM(AJ149:AJ153)</f>
        <v>2.3833873769542491E-2</v>
      </c>
      <c r="AK154" s="191">
        <f t="shared" ref="AK154" si="330">AK155-SUM(AK149:AK153)</f>
        <v>2.3050443577004698E-2</v>
      </c>
    </row>
    <row r="155" spans="1:40" s="164" customFormat="1" ht="15">
      <c r="A155" s="32" t="s">
        <v>40</v>
      </c>
      <c r="B155" s="32" t="s">
        <v>109</v>
      </c>
      <c r="C155" s="192" t="s">
        <v>60</v>
      </c>
      <c r="D155" s="378">
        <f>SUM(D149:D154)</f>
        <v>36.81</v>
      </c>
      <c r="E155" s="378">
        <f t="shared" ref="E155:S155" si="331">SUM(E149:E154)</f>
        <v>38.78</v>
      </c>
      <c r="F155" s="378">
        <f t="shared" si="331"/>
        <v>39.270000000000003</v>
      </c>
      <c r="G155" s="378">
        <f t="shared" si="331"/>
        <v>35.839999999999996</v>
      </c>
      <c r="H155" s="378">
        <f t="shared" si="331"/>
        <v>32.35</v>
      </c>
      <c r="I155" s="378">
        <f t="shared" si="331"/>
        <v>27.11</v>
      </c>
      <c r="J155" s="378">
        <f t="shared" si="331"/>
        <v>28.43</v>
      </c>
      <c r="K155" s="378">
        <f t="shared" si="331"/>
        <v>29.879999999999995</v>
      </c>
      <c r="L155" s="378">
        <f t="shared" si="331"/>
        <v>31.48</v>
      </c>
      <c r="M155" s="378">
        <f t="shared" si="331"/>
        <v>32.900000000000006</v>
      </c>
      <c r="N155" s="378">
        <f t="shared" si="331"/>
        <v>34.31</v>
      </c>
      <c r="O155" s="378">
        <f t="shared" si="331"/>
        <v>35.61</v>
      </c>
      <c r="P155" s="378">
        <f t="shared" si="331"/>
        <v>36.940000000000005</v>
      </c>
      <c r="Q155" s="378">
        <f t="shared" si="331"/>
        <v>38.269999999999996</v>
      </c>
      <c r="R155" s="378">
        <f t="shared" si="331"/>
        <v>39.57</v>
      </c>
      <c r="S155" s="378">
        <f t="shared" si="331"/>
        <v>40.86</v>
      </c>
      <c r="T155" s="300">
        <f t="shared" si="314"/>
        <v>-5.9339862984631453E-2</v>
      </c>
      <c r="U155" s="300">
        <f t="shared" si="315"/>
        <v>4.1123835128258346E-2</v>
      </c>
      <c r="V155" s="224">
        <v>1</v>
      </c>
      <c r="W155" s="224">
        <v>1</v>
      </c>
      <c r="X155" s="224">
        <v>1</v>
      </c>
      <c r="Y155" s="224">
        <v>1</v>
      </c>
      <c r="Z155" s="224">
        <v>1</v>
      </c>
      <c r="AA155" s="224">
        <v>1</v>
      </c>
      <c r="AB155" s="224">
        <v>1</v>
      </c>
      <c r="AC155" s="224">
        <v>1</v>
      </c>
      <c r="AD155" s="224">
        <v>1</v>
      </c>
      <c r="AE155" s="224">
        <v>1</v>
      </c>
      <c r="AF155" s="224">
        <v>1</v>
      </c>
      <c r="AG155" s="224">
        <v>1</v>
      </c>
      <c r="AH155" s="224">
        <v>1</v>
      </c>
      <c r="AI155" s="224">
        <v>1</v>
      </c>
      <c r="AJ155" s="224">
        <v>1</v>
      </c>
      <c r="AK155" s="224">
        <v>1</v>
      </c>
    </row>
    <row r="156" spans="1:40" s="164" customFormat="1" ht="15">
      <c r="A156" s="32" t="s">
        <v>40</v>
      </c>
      <c r="B156" s="313" t="s">
        <v>309</v>
      </c>
      <c r="C156" s="96" t="s">
        <v>221</v>
      </c>
      <c r="D156" s="378">
        <f>ROUND(V156*' Demand-Supply Gap'!D$206,2)</f>
        <v>17.600000000000001</v>
      </c>
      <c r="E156" s="378">
        <f>ROUND(W156*' Demand-Supply Gap'!E$206,2)</f>
        <v>18.989999999999998</v>
      </c>
      <c r="F156" s="378">
        <f>ROUND(X156*' Demand-Supply Gap'!F$206,2)</f>
        <v>19.510000000000002</v>
      </c>
      <c r="G156" s="378">
        <f>ROUND(Y156*' Demand-Supply Gap'!G$206,2)</f>
        <v>22.19</v>
      </c>
      <c r="H156" s="378">
        <f>ROUND(Z156*' Demand-Supply Gap'!H$206,2)</f>
        <v>22.91</v>
      </c>
      <c r="I156" s="378">
        <f>ROUND(AA156*' Demand-Supply Gap'!I$206,2)</f>
        <v>14.36</v>
      </c>
      <c r="J156" s="378">
        <f>ROUND(AB156*' Demand-Supply Gap'!J$206,2)</f>
        <v>14.99</v>
      </c>
      <c r="K156" s="378">
        <f>ROUND(AC156*' Demand-Supply Gap'!K$206,2)</f>
        <v>15.68</v>
      </c>
      <c r="L156" s="378">
        <f>ROUND(AD156*' Demand-Supply Gap'!L$206,2)</f>
        <v>16.489999999999998</v>
      </c>
      <c r="M156" s="378">
        <f>ROUND(AE156*' Demand-Supply Gap'!M$206,2)</f>
        <v>17.100000000000001</v>
      </c>
      <c r="N156" s="378">
        <f>ROUND(AF156*' Demand-Supply Gap'!N$206,2)</f>
        <v>17.78</v>
      </c>
      <c r="O156" s="378">
        <f>ROUND(AG156*' Demand-Supply Gap'!O$206,2)</f>
        <v>18.399999999999999</v>
      </c>
      <c r="P156" s="378">
        <f>ROUND(AH156*' Demand-Supply Gap'!P$206,2)</f>
        <v>18.940000000000001</v>
      </c>
      <c r="Q156" s="378">
        <f>ROUND(AI156*' Demand-Supply Gap'!Q$206,2)</f>
        <v>19.489999999999998</v>
      </c>
      <c r="R156" s="378">
        <f>ROUND(AJ156*' Demand-Supply Gap'!R$206,2)</f>
        <v>20.010000000000002</v>
      </c>
      <c r="S156" s="378">
        <f>ROUND(AK156*' Demand-Supply Gap'!S$206,2)</f>
        <v>20.54</v>
      </c>
      <c r="T156" s="300">
        <f t="shared" si="314"/>
        <v>-3.9873725933936344E-2</v>
      </c>
      <c r="U156" s="300">
        <f t="shared" si="315"/>
        <v>3.5618660797414048E-2</v>
      </c>
      <c r="V156" s="159">
        <v>0.4350871338625788</v>
      </c>
      <c r="W156" s="159">
        <v>0.43855864444536119</v>
      </c>
      <c r="X156" s="159">
        <v>0.43754791250692393</v>
      </c>
      <c r="Y156" s="159">
        <v>0.43623124436059385</v>
      </c>
      <c r="Z156" s="159">
        <v>0.43649195251257417</v>
      </c>
      <c r="AA156" s="159">
        <v>0.42802503708490619</v>
      </c>
      <c r="AB156" s="159">
        <v>0.43009756531510446</v>
      </c>
      <c r="AC156" s="159">
        <v>0.43173487278427591</v>
      </c>
      <c r="AD156" s="159">
        <v>0.4330707592089505</v>
      </c>
      <c r="AE156" s="159">
        <v>0.43226948336190157</v>
      </c>
      <c r="AF156" s="159">
        <v>0.43435426530249849</v>
      </c>
      <c r="AG156" s="159">
        <v>0.43534942263279436</v>
      </c>
      <c r="AH156" s="159">
        <v>0.43552597464721349</v>
      </c>
      <c r="AI156" s="159">
        <v>0.4362474284609435</v>
      </c>
      <c r="AJ156" s="159">
        <v>0.43636635784597572</v>
      </c>
      <c r="AK156" s="159">
        <v>0.43676092973740249</v>
      </c>
      <c r="AM156" s="377">
        <v>1.37E-2</v>
      </c>
    </row>
    <row r="157" spans="1:40" s="164" customFormat="1" ht="15">
      <c r="A157" s="32" t="s">
        <v>40</v>
      </c>
      <c r="B157" s="313" t="s">
        <v>309</v>
      </c>
      <c r="C157" s="96" t="s">
        <v>247</v>
      </c>
      <c r="D157" s="378">
        <f>ROUND(V157*' Demand-Supply Gap'!D$206,2)</f>
        <v>7.74</v>
      </c>
      <c r="E157" s="378">
        <f>ROUND(W157*' Demand-Supply Gap'!E$206,2)</f>
        <v>8.33</v>
      </c>
      <c r="F157" s="378">
        <f>ROUND(X157*' Demand-Supply Gap'!F$206,2)</f>
        <v>8.6199999999999992</v>
      </c>
      <c r="G157" s="378">
        <f>ROUND(Y157*' Demand-Supply Gap'!G$206,2)</f>
        <v>9.8800000000000008</v>
      </c>
      <c r="H157" s="378">
        <f>ROUND(Z157*' Demand-Supply Gap'!H$206,2)</f>
        <v>10.210000000000001</v>
      </c>
      <c r="I157" s="378">
        <f>ROUND(AA157*' Demand-Supply Gap'!I$206,2)</f>
        <v>6.4</v>
      </c>
      <c r="J157" s="378">
        <f>ROUND(AB157*' Demand-Supply Gap'!J$206,2)</f>
        <v>6.74</v>
      </c>
      <c r="K157" s="378">
        <f>ROUND(AC157*' Demand-Supply Gap'!K$206,2)</f>
        <v>7.04</v>
      </c>
      <c r="L157" s="378">
        <f>ROUND(AD157*' Demand-Supply Gap'!L$206,2)</f>
        <v>7.41</v>
      </c>
      <c r="M157" s="378">
        <f>ROUND(AE157*' Demand-Supply Gap'!M$206,2)</f>
        <v>7.71</v>
      </c>
      <c r="N157" s="378">
        <f>ROUND(AF157*' Demand-Supply Gap'!N$206,2)</f>
        <v>7.99</v>
      </c>
      <c r="O157" s="378">
        <f>ROUND(AG157*' Demand-Supply Gap'!O$206,2)</f>
        <v>8.25</v>
      </c>
      <c r="P157" s="378">
        <f>ROUND(AH157*' Demand-Supply Gap'!P$206,2)</f>
        <v>8.5</v>
      </c>
      <c r="Q157" s="378">
        <f>ROUND(AI157*' Demand-Supply Gap'!Q$206,2)</f>
        <v>8.73</v>
      </c>
      <c r="R157" s="378">
        <f>ROUND(AJ157*' Demand-Supply Gap'!R$206,2)</f>
        <v>8.98</v>
      </c>
      <c r="S157" s="378">
        <f>ROUND(AK157*' Demand-Supply Gap'!S$206,2)</f>
        <v>9.2100000000000009</v>
      </c>
      <c r="T157" s="325"/>
      <c r="U157" s="325"/>
      <c r="V157" s="224">
        <v>0.19127690482708279</v>
      </c>
      <c r="W157" s="224">
        <v>0.19242370639275058</v>
      </c>
      <c r="X157" s="224">
        <v>0.19327147844233469</v>
      </c>
      <c r="Y157" s="224">
        <v>0.19425799828913604</v>
      </c>
      <c r="Z157" s="224">
        <v>0.19451255607413115</v>
      </c>
      <c r="AA157" s="224">
        <v>0.19095414396287105</v>
      </c>
      <c r="AB157" s="224">
        <v>0.19352857009083249</v>
      </c>
      <c r="AC157" s="224">
        <v>0.19398374532738452</v>
      </c>
      <c r="AD157" s="224">
        <v>0.1945500890953174</v>
      </c>
      <c r="AE157" s="224">
        <v>0.19498826195973992</v>
      </c>
      <c r="AF157" s="224">
        <v>0.19517454341797921</v>
      </c>
      <c r="AG157" s="224">
        <v>0.19518060046189376</v>
      </c>
      <c r="AH157" s="224">
        <v>0.19542033006457785</v>
      </c>
      <c r="AI157" s="224">
        <v>0.19540386697602477</v>
      </c>
      <c r="AJ157" s="224">
        <v>0.19576768963520558</v>
      </c>
      <c r="AK157" s="224">
        <v>0.19587861958836061</v>
      </c>
    </row>
    <row r="158" spans="1:40" s="28" customFormat="1" ht="15">
      <c r="A158" s="32" t="s">
        <v>40</v>
      </c>
      <c r="B158" s="313" t="s">
        <v>309</v>
      </c>
      <c r="C158" s="96" t="s">
        <v>419</v>
      </c>
      <c r="D158" s="378">
        <f>ROUND(V158*' Demand-Supply Gap'!D$206,2)</f>
        <v>2.85</v>
      </c>
      <c r="E158" s="378">
        <f>ROUND(W158*' Demand-Supply Gap'!E$206,2)</f>
        <v>3.34</v>
      </c>
      <c r="F158" s="378">
        <f>ROUND(X158*' Demand-Supply Gap'!F$206,2)</f>
        <v>3.44</v>
      </c>
      <c r="G158" s="378">
        <f>ROUND(Y158*' Demand-Supply Gap'!G$206,2)</f>
        <v>3.93</v>
      </c>
      <c r="H158" s="378">
        <f>ROUND(Z158*' Demand-Supply Gap'!H$206,2)</f>
        <v>4.08</v>
      </c>
      <c r="I158" s="378">
        <f>ROUND(AA158*' Demand-Supply Gap'!I$206,2)</f>
        <v>2.54</v>
      </c>
      <c r="J158" s="378">
        <f>ROUND(AB158*' Demand-Supply Gap'!J$206,2)</f>
        <v>2.63</v>
      </c>
      <c r="K158" s="378">
        <f>ROUND(AC158*' Demand-Supply Gap'!K$206,2)</f>
        <v>2.74</v>
      </c>
      <c r="L158" s="378">
        <f>ROUND(AD158*' Demand-Supply Gap'!L$206,2)</f>
        <v>2.87</v>
      </c>
      <c r="M158" s="378">
        <f>ROUND(AE158*' Demand-Supply Gap'!M$206,2)</f>
        <v>2.98</v>
      </c>
      <c r="N158" s="378">
        <f>ROUND(AF158*' Demand-Supply Gap'!N$206,2)</f>
        <v>3.1</v>
      </c>
      <c r="O158" s="378">
        <f>ROUND(AG158*' Demand-Supply Gap'!O$206,2)</f>
        <v>3.2</v>
      </c>
      <c r="P158" s="378">
        <f>ROUND(AH158*' Demand-Supply Gap'!P$206,2)</f>
        <v>3.3</v>
      </c>
      <c r="Q158" s="378">
        <f>ROUND(AI158*' Demand-Supply Gap'!Q$206,2)</f>
        <v>3.39</v>
      </c>
      <c r="R158" s="378">
        <f>ROUND(AJ158*' Demand-Supply Gap'!R$206,2)</f>
        <v>3.49</v>
      </c>
      <c r="S158" s="378">
        <f>ROUND(AK158*' Demand-Supply Gap'!S$206,2)</f>
        <v>3.58</v>
      </c>
      <c r="T158" s="73"/>
      <c r="U158" s="73"/>
      <c r="V158" s="224">
        <v>7.0404909207044494E-2</v>
      </c>
      <c r="W158" s="224">
        <v>7.7079023142609657E-2</v>
      </c>
      <c r="X158" s="224">
        <v>7.7143971969238292E-2</v>
      </c>
      <c r="Y158" s="224">
        <v>7.7222051396229077E-2</v>
      </c>
      <c r="Z158" s="224">
        <v>7.7758095065476471E-2</v>
      </c>
      <c r="AA158" s="224">
        <v>7.5734695316286543E-2</v>
      </c>
      <c r="AB158" s="224">
        <v>7.5413372038580395E-2</v>
      </c>
      <c r="AC158" s="224">
        <v>7.547869287350778E-2</v>
      </c>
      <c r="AD158" s="224">
        <v>7.5523728566003576E-2</v>
      </c>
      <c r="AE158" s="224">
        <v>7.5435715601138972E-2</v>
      </c>
      <c r="AF158" s="224">
        <v>7.5629109238187622E-2</v>
      </c>
      <c r="AG158" s="224">
        <v>7.5692693680453491E-2</v>
      </c>
      <c r="AH158" s="224">
        <v>7.5871743098478092E-2</v>
      </c>
      <c r="AI158" s="224">
        <v>7.5849129930394443E-2</v>
      </c>
      <c r="AJ158" s="224">
        <v>7.6023277359583113E-2</v>
      </c>
      <c r="AK158" s="224">
        <v>7.6090241305890732E-2</v>
      </c>
    </row>
    <row r="159" spans="1:40" s="28" customFormat="1" ht="15">
      <c r="A159" s="32" t="s">
        <v>40</v>
      </c>
      <c r="B159" s="313" t="s">
        <v>309</v>
      </c>
      <c r="C159" s="96" t="s">
        <v>412</v>
      </c>
      <c r="D159" s="378">
        <f>ROUND(V159*' Demand-Supply Gap'!D$206,2)</f>
        <v>7.53</v>
      </c>
      <c r="E159" s="378">
        <f>ROUND(W159*' Demand-Supply Gap'!E$206,2)</f>
        <v>8.2100000000000009</v>
      </c>
      <c r="F159" s="378">
        <f>ROUND(X159*' Demand-Supply Gap'!F$206,2)</f>
        <v>8.4499999999999993</v>
      </c>
      <c r="G159" s="378">
        <f>ROUND(Y159*' Demand-Supply Gap'!G$206,2)</f>
        <v>9.64</v>
      </c>
      <c r="H159" s="378">
        <f>ROUND(Z159*' Demand-Supply Gap'!H$206,2)</f>
        <v>9.9499999999999993</v>
      </c>
      <c r="I159" s="378">
        <f>ROUND(AA159*' Demand-Supply Gap'!I$206,2)</f>
        <v>6.39</v>
      </c>
      <c r="J159" s="378">
        <f>ROUND(AB159*' Demand-Supply Gap'!J$206,2)</f>
        <v>6.65</v>
      </c>
      <c r="K159" s="378">
        <f>ROUND(AC159*' Demand-Supply Gap'!K$206,2)</f>
        <v>6.94</v>
      </c>
      <c r="L159" s="378">
        <f>ROUND(AD159*' Demand-Supply Gap'!L$206,2)</f>
        <v>7.28</v>
      </c>
      <c r="M159" s="378">
        <f>ROUND(AE159*' Demand-Supply Gap'!M$206,2)</f>
        <v>7.58</v>
      </c>
      <c r="N159" s="378">
        <f>ROUND(AF159*' Demand-Supply Gap'!N$206,2)</f>
        <v>7.84</v>
      </c>
      <c r="O159" s="378">
        <f>ROUND(AG159*' Demand-Supply Gap'!O$206,2)</f>
        <v>8.1</v>
      </c>
      <c r="P159" s="378">
        <f>ROUND(AH159*' Demand-Supply Gap'!P$206,2)</f>
        <v>8.34</v>
      </c>
      <c r="Q159" s="378">
        <f>ROUND(AI159*' Demand-Supply Gap'!Q$206,2)</f>
        <v>8.57</v>
      </c>
      <c r="R159" s="378">
        <f>ROUND(AJ159*' Demand-Supply Gap'!R$206,2)</f>
        <v>8.81</v>
      </c>
      <c r="S159" s="378">
        <f>ROUND(AK159*' Demand-Supply Gap'!S$206,2)</f>
        <v>9.0399999999999991</v>
      </c>
      <c r="T159" s="73"/>
      <c r="U159" s="73"/>
      <c r="V159" s="224">
        <v>0.18604167046871678</v>
      </c>
      <c r="W159" s="224">
        <v>0.18948761739752212</v>
      </c>
      <c r="X159" s="224">
        <v>0.18961321155753647</v>
      </c>
      <c r="Y159" s="224">
        <v>0.18947996765763972</v>
      </c>
      <c r="Z159" s="224">
        <v>0.189552041324935</v>
      </c>
      <c r="AA159" s="224">
        <v>0.1904570916621382</v>
      </c>
      <c r="AB159" s="224">
        <v>0.19091525423728817</v>
      </c>
      <c r="AC159" s="224">
        <v>0.19110430483540336</v>
      </c>
      <c r="AD159" s="224">
        <v>0.19136704349604189</v>
      </c>
      <c r="AE159" s="224">
        <v>0.19167650267031211</v>
      </c>
      <c r="AF159" s="224">
        <v>0.19155506987036766</v>
      </c>
      <c r="AG159" s="224">
        <v>0.19155689691370981</v>
      </c>
      <c r="AH159" s="224">
        <v>0.1917854454361208</v>
      </c>
      <c r="AI159" s="224">
        <v>0.19186233565351893</v>
      </c>
      <c r="AJ159" s="224">
        <v>0.19207411696583671</v>
      </c>
      <c r="AK159" s="224">
        <v>0.19216084102200151</v>
      </c>
      <c r="AM159" s="95">
        <v>3.3999999999999998E-3</v>
      </c>
    </row>
    <row r="160" spans="1:40" s="28" customFormat="1" ht="15">
      <c r="A160" s="32" t="s">
        <v>40</v>
      </c>
      <c r="B160" s="313" t="s">
        <v>309</v>
      </c>
      <c r="C160" s="96" t="s">
        <v>248</v>
      </c>
      <c r="D160" s="378">
        <f>ROUND(V160*' Demand-Supply Gap'!D$206,2)</f>
        <v>2.66</v>
      </c>
      <c r="E160" s="378">
        <f>ROUND(W160*' Demand-Supply Gap'!E$206,2)</f>
        <v>3.04</v>
      </c>
      <c r="F160" s="378">
        <f>ROUND(X160*' Demand-Supply Gap'!F$206,2)</f>
        <v>3.14</v>
      </c>
      <c r="G160" s="378">
        <f>ROUND(Y160*' Demand-Supply Gap'!G$206,2)</f>
        <v>3.59</v>
      </c>
      <c r="H160" s="378">
        <f>ROUND(Z160*' Demand-Supply Gap'!H$206,2)</f>
        <v>3.67</v>
      </c>
      <c r="I160" s="378">
        <f>ROUND(AA160*' Demand-Supply Gap'!I$206,2)</f>
        <v>2.35</v>
      </c>
      <c r="J160" s="378">
        <f>ROUND(AB160*' Demand-Supply Gap'!J$206,2)</f>
        <v>2.44</v>
      </c>
      <c r="K160" s="378">
        <f>ROUND(AC160*' Demand-Supply Gap'!K$206,2)</f>
        <v>2.5499999999999998</v>
      </c>
      <c r="L160" s="378">
        <f>ROUND(AD160*' Demand-Supply Gap'!L$206,2)</f>
        <v>2.68</v>
      </c>
      <c r="M160" s="378">
        <f>ROUND(AE160*' Demand-Supply Gap'!M$206,2)</f>
        <v>2.79</v>
      </c>
      <c r="N160" s="378">
        <f>ROUND(AF160*' Demand-Supply Gap'!N$206,2)</f>
        <v>2.9</v>
      </c>
      <c r="O160" s="378">
        <f>ROUND(AG160*' Demand-Supply Gap'!O$206,2)</f>
        <v>2.99</v>
      </c>
      <c r="P160" s="378">
        <f>ROUND(AH160*' Demand-Supply Gap'!P$206,2)</f>
        <v>3.08</v>
      </c>
      <c r="Q160" s="378">
        <f>ROUND(AI160*' Demand-Supply Gap'!Q$206,2)</f>
        <v>3.17</v>
      </c>
      <c r="R160" s="378">
        <f>ROUND(AJ160*' Demand-Supply Gap'!R$206,2)</f>
        <v>3.26</v>
      </c>
      <c r="S160" s="378">
        <f>ROUND(AK160*' Demand-Supply Gap'!S$206,2)</f>
        <v>3.35</v>
      </c>
      <c r="T160" s="47"/>
      <c r="U160" s="47"/>
      <c r="V160" s="191">
        <v>6.5791340450771049E-2</v>
      </c>
      <c r="W160" s="191">
        <v>7.0222599452717832E-2</v>
      </c>
      <c r="X160" s="191">
        <v>7.0358452382485906E-2</v>
      </c>
      <c r="Y160" s="191">
        <v>7.0509672240645888E-2</v>
      </c>
      <c r="Z160" s="191">
        <v>6.998388236893377E-2</v>
      </c>
      <c r="AA160" s="191">
        <v>6.9984121785362827E-2</v>
      </c>
      <c r="AB160" s="191">
        <v>7.0077532228360939E-2</v>
      </c>
      <c r="AC160" s="191">
        <v>7.0207054142047476E-2</v>
      </c>
      <c r="AD160" s="191">
        <v>7.0440659597464442E-2</v>
      </c>
      <c r="AE160" s="191">
        <v>7.0515755549574274E-2</v>
      </c>
      <c r="AF160" s="191">
        <v>7.0731936836641293E-2</v>
      </c>
      <c r="AG160" s="191">
        <v>7.0847910980474452E-2</v>
      </c>
      <c r="AH160" s="191">
        <v>7.0750680396278881E-2</v>
      </c>
      <c r="AI160" s="191">
        <v>7.0934048723897872E-2</v>
      </c>
      <c r="AJ160" s="191">
        <v>7.1034684423856381E-2</v>
      </c>
      <c r="AK160" s="191">
        <v>7.1158924769339951E-2</v>
      </c>
      <c r="AM160" s="95">
        <v>3.2000000000000002E-3</v>
      </c>
    </row>
    <row r="161" spans="1:39" s="28" customFormat="1" ht="15">
      <c r="A161" s="32" t="s">
        <v>40</v>
      </c>
      <c r="B161" s="313" t="s">
        <v>309</v>
      </c>
      <c r="C161" s="96" t="s">
        <v>12</v>
      </c>
      <c r="D161" s="378">
        <f>ROUND(V161*' Demand-Supply Gap'!D$206,2)</f>
        <v>2.08</v>
      </c>
      <c r="E161" s="378">
        <f>ROUND(W161*' Demand-Supply Gap'!E$206,2)</f>
        <v>1.4</v>
      </c>
      <c r="F161" s="378">
        <f>ROUND(X161*' Demand-Supply Gap'!F$206,2)</f>
        <v>1.43</v>
      </c>
      <c r="G161" s="378">
        <f>ROUND(Y161*' Demand-Supply Gap'!G$206,2)</f>
        <v>1.64</v>
      </c>
      <c r="H161" s="378">
        <f>ROUND(Z161*' Demand-Supply Gap'!H$206,2)</f>
        <v>1.66</v>
      </c>
      <c r="I161" s="378">
        <f>ROUND(AA161*' Demand-Supply Gap'!I$206,2)</f>
        <v>1.5</v>
      </c>
      <c r="J161" s="378">
        <f>ROUND(AB161*' Demand-Supply Gap'!J$206,2)</f>
        <v>1.39</v>
      </c>
      <c r="K161" s="378">
        <f>ROUND(AC161*' Demand-Supply Gap'!K$206,2)</f>
        <v>1.36</v>
      </c>
      <c r="L161" s="378">
        <f>ROUND(AD161*' Demand-Supply Gap'!L$206,2)</f>
        <v>1.33</v>
      </c>
      <c r="M161" s="378">
        <f>ROUND(AE161*' Demand-Supply Gap'!M$206,2)</f>
        <v>1.39</v>
      </c>
      <c r="N161" s="378">
        <f>ROUND(AF161*' Demand-Supply Gap'!N$206,2)</f>
        <v>1.33</v>
      </c>
      <c r="O161" s="378">
        <f>ROUND(AG161*' Demand-Supply Gap'!O$206,2)</f>
        <v>1.33</v>
      </c>
      <c r="P161" s="378">
        <f>ROUND(AH161*' Demand-Supply Gap'!P$206,2)</f>
        <v>1.33</v>
      </c>
      <c r="Q161" s="378">
        <f>ROUND(AI161*' Demand-Supply Gap'!Q$206,2)</f>
        <v>1.33</v>
      </c>
      <c r="R161" s="378">
        <f>ROUND(AJ161*' Demand-Supply Gap'!R$206,2)</f>
        <v>1.32</v>
      </c>
      <c r="S161" s="378">
        <f>ROUND(AK161*' Demand-Supply Gap'!S$206,2)</f>
        <v>1.31</v>
      </c>
      <c r="T161" s="47"/>
      <c r="U161" s="47"/>
      <c r="V161" s="191">
        <f>V162-SUM(V156:V160)</f>
        <v>5.1398041183806087E-2</v>
      </c>
      <c r="W161" s="191">
        <f t="shared" ref="W161" si="332">W162-SUM(W156:W160)</f>
        <v>3.2228409169038685E-2</v>
      </c>
      <c r="X161" s="191">
        <f t="shared" ref="X161" si="333">X162-SUM(X156:X160)</f>
        <v>3.2064973141480713E-2</v>
      </c>
      <c r="Y161" s="191">
        <f t="shared" ref="Y161" si="334">Y162-SUM(Y156:Y160)</f>
        <v>3.2299066055755388E-2</v>
      </c>
      <c r="Z161" s="191">
        <f t="shared" ref="Z161" si="335">Z162-SUM(Z156:Z160)</f>
        <v>3.1701472653949514E-2</v>
      </c>
      <c r="AA161" s="191">
        <f t="shared" ref="AA161" si="336">AA162-SUM(AA156:AA160)</f>
        <v>4.4844910188435172E-2</v>
      </c>
      <c r="AB161" s="191">
        <f t="shared" ref="AB161" si="337">AB162-SUM(AB156:AB160)</f>
        <v>3.9967706089833577E-2</v>
      </c>
      <c r="AC161" s="191">
        <f t="shared" ref="AC161" si="338">AC162-SUM(AC156:AC160)</f>
        <v>3.7491330037381143E-2</v>
      </c>
      <c r="AD161" s="191">
        <f t="shared" ref="AD161" si="339">AD162-SUM(AD156:AD160)</f>
        <v>3.5047720036222252E-2</v>
      </c>
      <c r="AE161" s="191">
        <f t="shared" ref="AE161" si="340">AE162-SUM(AE156:AE160)</f>
        <v>3.5114280857333258E-2</v>
      </c>
      <c r="AF161" s="191">
        <f t="shared" ref="AF161" si="341">AF162-SUM(AF156:AF160)</f>
        <v>3.2555075334325778E-2</v>
      </c>
      <c r="AG161" s="191">
        <f t="shared" ref="AG161" si="342">AG162-SUM(AG156:AG160)</f>
        <v>3.137247533067411E-2</v>
      </c>
      <c r="AH161" s="191">
        <f t="shared" ref="AH161" si="343">AH162-SUM(AH156:AH160)</f>
        <v>3.064582635733093E-2</v>
      </c>
      <c r="AI161" s="191">
        <f t="shared" ref="AI161" si="344">AI162-SUM(AI156:AI160)</f>
        <v>2.9703190255220502E-2</v>
      </c>
      <c r="AJ161" s="191">
        <f t="shared" ref="AJ161" si="345">AJ162-SUM(AJ156:AJ160)</f>
        <v>2.8733873769542506E-2</v>
      </c>
      <c r="AK161" s="191">
        <f t="shared" ref="AK161" si="346">AK162-SUM(AK156:AK160)</f>
        <v>2.7950443577004824E-2</v>
      </c>
    </row>
    <row r="162" spans="1:39" s="28" customFormat="1" ht="15">
      <c r="A162" s="32" t="s">
        <v>40</v>
      </c>
      <c r="B162" s="313" t="s">
        <v>309</v>
      </c>
      <c r="C162" s="192" t="s">
        <v>60</v>
      </c>
      <c r="D162" s="378">
        <f>SUM(D156:D161)</f>
        <v>40.460000000000008</v>
      </c>
      <c r="E162" s="378">
        <f t="shared" ref="E162:S162" si="347">SUM(E156:E161)</f>
        <v>43.31</v>
      </c>
      <c r="F162" s="378">
        <f t="shared" si="347"/>
        <v>44.59</v>
      </c>
      <c r="G162" s="378">
        <f t="shared" si="347"/>
        <v>50.870000000000005</v>
      </c>
      <c r="H162" s="378">
        <f t="shared" si="347"/>
        <v>52.480000000000004</v>
      </c>
      <c r="I162" s="378">
        <f t="shared" si="347"/>
        <v>33.54</v>
      </c>
      <c r="J162" s="378">
        <f t="shared" si="347"/>
        <v>34.839999999999996</v>
      </c>
      <c r="K162" s="378">
        <f t="shared" si="347"/>
        <v>36.309999999999995</v>
      </c>
      <c r="L162" s="378">
        <f t="shared" si="347"/>
        <v>38.059999999999995</v>
      </c>
      <c r="M162" s="378">
        <f t="shared" si="347"/>
        <v>39.550000000000004</v>
      </c>
      <c r="N162" s="378">
        <f t="shared" si="347"/>
        <v>40.940000000000005</v>
      </c>
      <c r="O162" s="378">
        <f t="shared" si="347"/>
        <v>42.269999999999996</v>
      </c>
      <c r="P162" s="378">
        <f t="shared" si="347"/>
        <v>43.489999999999995</v>
      </c>
      <c r="Q162" s="378">
        <f t="shared" si="347"/>
        <v>44.68</v>
      </c>
      <c r="R162" s="378">
        <f t="shared" si="347"/>
        <v>45.870000000000005</v>
      </c>
      <c r="S162" s="378">
        <f t="shared" si="347"/>
        <v>47.03</v>
      </c>
      <c r="T162" s="47"/>
      <c r="U162" s="47"/>
      <c r="V162" s="224">
        <v>1</v>
      </c>
      <c r="W162" s="224">
        <v>1</v>
      </c>
      <c r="X162" s="224">
        <v>1</v>
      </c>
      <c r="Y162" s="224">
        <v>1</v>
      </c>
      <c r="Z162" s="224">
        <v>1</v>
      </c>
      <c r="AA162" s="224">
        <v>1</v>
      </c>
      <c r="AB162" s="224">
        <v>1</v>
      </c>
      <c r="AC162" s="224">
        <v>1</v>
      </c>
      <c r="AD162" s="224">
        <v>1</v>
      </c>
      <c r="AE162" s="224">
        <v>1</v>
      </c>
      <c r="AF162" s="224">
        <v>1</v>
      </c>
      <c r="AG162" s="224">
        <v>1</v>
      </c>
      <c r="AH162" s="224">
        <v>1</v>
      </c>
      <c r="AI162" s="224">
        <v>1</v>
      </c>
      <c r="AJ162" s="224">
        <v>1</v>
      </c>
      <c r="AK162" s="224">
        <v>1</v>
      </c>
    </row>
    <row r="163" spans="1:39" s="28" customFormat="1" ht="15">
      <c r="A163" s="32" t="s">
        <v>40</v>
      </c>
      <c r="B163" s="32" t="s">
        <v>40</v>
      </c>
      <c r="C163" s="96" t="s">
        <v>221</v>
      </c>
      <c r="D163" s="34">
        <f>D156+D149+D142</f>
        <v>207.12</v>
      </c>
      <c r="E163" s="34">
        <f t="shared" ref="E163:S163" si="348">E156+E149+E142</f>
        <v>199.25</v>
      </c>
      <c r="F163" s="34">
        <f t="shared" si="348"/>
        <v>199.98000000000002</v>
      </c>
      <c r="G163" s="34">
        <f t="shared" si="348"/>
        <v>218.47</v>
      </c>
      <c r="H163" s="34">
        <f t="shared" si="348"/>
        <v>194.86</v>
      </c>
      <c r="I163" s="34">
        <f t="shared" si="348"/>
        <v>149.91</v>
      </c>
      <c r="J163" s="34">
        <f t="shared" si="348"/>
        <v>157.04000000000002</v>
      </c>
      <c r="K163" s="34">
        <f t="shared" si="348"/>
        <v>165.19</v>
      </c>
      <c r="L163" s="34">
        <f t="shared" si="348"/>
        <v>173.39</v>
      </c>
      <c r="M163" s="34">
        <f t="shared" si="348"/>
        <v>180.38</v>
      </c>
      <c r="N163" s="34">
        <f t="shared" si="348"/>
        <v>188.38</v>
      </c>
      <c r="O163" s="34">
        <f t="shared" si="348"/>
        <v>196.10000000000002</v>
      </c>
      <c r="P163" s="34">
        <f t="shared" si="348"/>
        <v>202.89</v>
      </c>
      <c r="Q163" s="34">
        <f t="shared" si="348"/>
        <v>209.56</v>
      </c>
      <c r="R163" s="34">
        <f t="shared" si="348"/>
        <v>215.64</v>
      </c>
      <c r="S163" s="34">
        <f t="shared" si="348"/>
        <v>222.18</v>
      </c>
      <c r="T163" s="73"/>
      <c r="U163" s="73"/>
      <c r="V163" s="224">
        <f>D163/D$169</f>
        <v>0.42426104590425867</v>
      </c>
      <c r="W163" s="224">
        <f t="shared" ref="W163:AK163" si="349">E163/E$169</f>
        <v>0.42797920783572468</v>
      </c>
      <c r="X163" s="224">
        <f t="shared" si="349"/>
        <v>0.4269883634034376</v>
      </c>
      <c r="Y163" s="224">
        <f t="shared" si="349"/>
        <v>0.42556051191148686</v>
      </c>
      <c r="Z163" s="224">
        <f t="shared" si="349"/>
        <v>0.42605387440965542</v>
      </c>
      <c r="AA163" s="224">
        <f t="shared" si="349"/>
        <v>0.41735571702998425</v>
      </c>
      <c r="AB163" s="224">
        <f t="shared" si="349"/>
        <v>0.41943324163350348</v>
      </c>
      <c r="AC163" s="224">
        <f t="shared" si="349"/>
        <v>0.42107007213683056</v>
      </c>
      <c r="AD163" s="224">
        <f t="shared" si="349"/>
        <v>0.42243878669752705</v>
      </c>
      <c r="AE163" s="224">
        <f t="shared" si="349"/>
        <v>0.42162591744191474</v>
      </c>
      <c r="AF163" s="224">
        <f t="shared" si="349"/>
        <v>0.4236590576858203</v>
      </c>
      <c r="AG163" s="224">
        <f t="shared" si="349"/>
        <v>0.42467948717948723</v>
      </c>
      <c r="AH163" s="224">
        <f t="shared" si="349"/>
        <v>0.42483824360826683</v>
      </c>
      <c r="AI163" s="224">
        <f t="shared" si="349"/>
        <v>0.42556302418617881</v>
      </c>
      <c r="AJ163" s="224">
        <f t="shared" si="349"/>
        <v>0.42567807651308776</v>
      </c>
      <c r="AK163" s="224">
        <f t="shared" si="349"/>
        <v>0.42608111995397446</v>
      </c>
    </row>
    <row r="164" spans="1:39" s="28" customFormat="1" ht="15">
      <c r="A164" s="32" t="s">
        <v>40</v>
      </c>
      <c r="B164" s="32" t="s">
        <v>40</v>
      </c>
      <c r="C164" s="96" t="s">
        <v>247</v>
      </c>
      <c r="D164" s="34">
        <f t="shared" ref="D164:S164" si="350">D157+D150+D143</f>
        <v>94.91</v>
      </c>
      <c r="E164" s="34">
        <f t="shared" si="350"/>
        <v>91.01</v>
      </c>
      <c r="F164" s="34">
        <f t="shared" si="350"/>
        <v>91.960000000000008</v>
      </c>
      <c r="G164" s="34">
        <f t="shared" si="350"/>
        <v>101.3</v>
      </c>
      <c r="H164" s="34">
        <f t="shared" si="350"/>
        <v>90.34</v>
      </c>
      <c r="I164" s="34">
        <f t="shared" si="350"/>
        <v>69.69</v>
      </c>
      <c r="J164" s="34">
        <f t="shared" si="350"/>
        <v>73.61</v>
      </c>
      <c r="K164" s="34">
        <f t="shared" si="350"/>
        <v>77.31</v>
      </c>
      <c r="L164" s="34">
        <f t="shared" si="350"/>
        <v>81.12</v>
      </c>
      <c r="M164" s="34">
        <f t="shared" si="350"/>
        <v>84.74</v>
      </c>
      <c r="N164" s="34">
        <f t="shared" si="350"/>
        <v>88.149999999999991</v>
      </c>
      <c r="O164" s="34">
        <f t="shared" si="350"/>
        <v>91.550000000000011</v>
      </c>
      <c r="P164" s="34">
        <f t="shared" si="350"/>
        <v>94.8</v>
      </c>
      <c r="Q164" s="34">
        <f t="shared" si="350"/>
        <v>97.75</v>
      </c>
      <c r="R164" s="34">
        <f t="shared" si="350"/>
        <v>100.74</v>
      </c>
      <c r="S164" s="34">
        <f t="shared" si="350"/>
        <v>103.75</v>
      </c>
      <c r="T164" s="162"/>
      <c r="U164" s="162"/>
      <c r="V164" s="224">
        <f t="shared" ref="V164:V169" si="351">D164/D$169</f>
        <v>0.19441201171674966</v>
      </c>
      <c r="W164" s="224">
        <f t="shared" ref="W164:W169" si="352">E164/E$169</f>
        <v>0.19548500730303289</v>
      </c>
      <c r="X164" s="224">
        <f t="shared" ref="X164:X169" si="353">F164/F$169</f>
        <v>0.19634888438133874</v>
      </c>
      <c r="Y164" s="224">
        <f t="shared" ref="Y164:Y169" si="354">G164/G$169</f>
        <v>0.19732356779710539</v>
      </c>
      <c r="Z164" s="224">
        <f t="shared" ref="Z164:Z169" si="355">H164/H$169</f>
        <v>0.19752492566031135</v>
      </c>
      <c r="AA164" s="224">
        <f t="shared" ref="AA164:AA169" si="356">I164/I$169</f>
        <v>0.19401987805896606</v>
      </c>
      <c r="AB164" s="224">
        <f t="shared" ref="AB164:AB169" si="357">J164/J$169</f>
        <v>0.19660265484362063</v>
      </c>
      <c r="AC164" s="224">
        <f t="shared" ref="AC164:AC169" si="358">K164/K$169</f>
        <v>0.19706354668501949</v>
      </c>
      <c r="AD164" s="224">
        <f t="shared" ref="AD164:AD169" si="359">L164/L$169</f>
        <v>0.19763674016323546</v>
      </c>
      <c r="AE164" s="224">
        <f t="shared" ref="AE164:AE169" si="360">M164/M$169</f>
        <v>0.1980739563367771</v>
      </c>
      <c r="AF164" s="224">
        <f t="shared" ref="AF164:AF169" si="361">N164/N$169</f>
        <v>0.19824581131226807</v>
      </c>
      <c r="AG164" s="224">
        <f t="shared" ref="AG164:AG169" si="362">O164/O$169</f>
        <v>0.19826316701316704</v>
      </c>
      <c r="AH164" s="224">
        <f t="shared" ref="AH164:AH169" si="363">P164/P$169</f>
        <v>0.19850493121427226</v>
      </c>
      <c r="AI164" s="224">
        <f t="shared" ref="AI164:AI169" si="364">Q164/Q$169</f>
        <v>0.19850537132181226</v>
      </c>
      <c r="AJ164" s="224">
        <f t="shared" ref="AJ164:AJ169" si="365">R164/R$169</f>
        <v>0.19886296340163448</v>
      </c>
      <c r="AK164" s="224">
        <f t="shared" ref="AK164:AK169" si="366">S164/S$169</f>
        <v>0.19896442611947451</v>
      </c>
    </row>
    <row r="165" spans="1:39" s="28" customFormat="1" ht="15">
      <c r="A165" s="32" t="s">
        <v>40</v>
      </c>
      <c r="B165" s="32" t="s">
        <v>40</v>
      </c>
      <c r="C165" s="96" t="s">
        <v>419</v>
      </c>
      <c r="D165" s="34">
        <f t="shared" ref="D165:S165" si="367">D158+D151+D144</f>
        <v>40.69</v>
      </c>
      <c r="E165" s="34">
        <f t="shared" si="367"/>
        <v>37.950000000000003</v>
      </c>
      <c r="F165" s="34">
        <f t="shared" si="367"/>
        <v>38.200000000000003</v>
      </c>
      <c r="G165" s="34">
        <f t="shared" si="367"/>
        <v>41.93</v>
      </c>
      <c r="H165" s="34">
        <f t="shared" si="367"/>
        <v>37.549999999999997</v>
      </c>
      <c r="I165" s="34">
        <f t="shared" si="367"/>
        <v>28.8</v>
      </c>
      <c r="J165" s="34">
        <f t="shared" si="367"/>
        <v>29.909999999999997</v>
      </c>
      <c r="K165" s="34">
        <f t="shared" si="367"/>
        <v>31.36</v>
      </c>
      <c r="L165" s="34">
        <f t="shared" si="367"/>
        <v>32.82</v>
      </c>
      <c r="M165" s="34">
        <f t="shared" si="367"/>
        <v>34.18</v>
      </c>
      <c r="N165" s="34">
        <f t="shared" si="367"/>
        <v>35.619999999999997</v>
      </c>
      <c r="O165" s="34">
        <f t="shared" si="367"/>
        <v>37.01</v>
      </c>
      <c r="P165" s="34">
        <f t="shared" si="367"/>
        <v>38.370000000000005</v>
      </c>
      <c r="Q165" s="34">
        <f t="shared" si="367"/>
        <v>39.549999999999997</v>
      </c>
      <c r="R165" s="34">
        <f t="shared" si="367"/>
        <v>40.78</v>
      </c>
      <c r="S165" s="34">
        <f t="shared" si="367"/>
        <v>42</v>
      </c>
      <c r="T165" s="73"/>
      <c r="U165" s="73"/>
      <c r="V165" s="224">
        <f t="shared" si="351"/>
        <v>8.3348696204346678E-2</v>
      </c>
      <c r="W165" s="224">
        <f t="shared" si="352"/>
        <v>8.15147349428645E-2</v>
      </c>
      <c r="X165" s="224">
        <f t="shared" si="353"/>
        <v>8.1562933703426932E-2</v>
      </c>
      <c r="Y165" s="224">
        <f t="shared" si="354"/>
        <v>8.1675984182947969E-2</v>
      </c>
      <c r="Z165" s="224">
        <f t="shared" si="355"/>
        <v>8.2101626727304519E-2</v>
      </c>
      <c r="AA165" s="224">
        <f t="shared" si="356"/>
        <v>8.018040591330497E-2</v>
      </c>
      <c r="AB165" s="224">
        <f t="shared" si="357"/>
        <v>7.9885686813920567E-2</v>
      </c>
      <c r="AC165" s="224">
        <f t="shared" si="358"/>
        <v>7.9936784685580284E-2</v>
      </c>
      <c r="AD165" s="224">
        <f t="shared" si="359"/>
        <v>7.996101839444511E-2</v>
      </c>
      <c r="AE165" s="224">
        <f t="shared" si="360"/>
        <v>7.9893413117666304E-2</v>
      </c>
      <c r="AF165" s="224">
        <f t="shared" si="361"/>
        <v>8.0107950073091197E-2</v>
      </c>
      <c r="AG165" s="224">
        <f t="shared" si="362"/>
        <v>8.0149861399861397E-2</v>
      </c>
      <c r="AH165" s="224">
        <f t="shared" si="363"/>
        <v>8.034424272881463E-2</v>
      </c>
      <c r="AI165" s="224">
        <f t="shared" si="364"/>
        <v>8.0315983997725562E-2</v>
      </c>
      <c r="AJ165" s="224">
        <f t="shared" si="365"/>
        <v>8.0500611946780376E-2</v>
      </c>
      <c r="AK165" s="224">
        <f t="shared" si="366"/>
        <v>8.0544635151980043E-2</v>
      </c>
    </row>
    <row r="166" spans="1:39" s="28" customFormat="1" ht="15">
      <c r="A166" s="32" t="s">
        <v>40</v>
      </c>
      <c r="B166" s="32" t="s">
        <v>40</v>
      </c>
      <c r="C166" s="96" t="s">
        <v>412</v>
      </c>
      <c r="D166" s="34">
        <f t="shared" ref="D166:S166" si="368">D159+D152+D145</f>
        <v>93.08</v>
      </c>
      <c r="E166" s="34">
        <f t="shared" si="368"/>
        <v>90.35</v>
      </c>
      <c r="F166" s="34">
        <f t="shared" si="368"/>
        <v>90.93</v>
      </c>
      <c r="G166" s="34">
        <f t="shared" si="368"/>
        <v>99.61</v>
      </c>
      <c r="H166" s="34">
        <f t="shared" si="368"/>
        <v>88.74</v>
      </c>
      <c r="I166" s="34">
        <f t="shared" si="368"/>
        <v>70.06</v>
      </c>
      <c r="J166" s="34">
        <f t="shared" si="368"/>
        <v>73.19</v>
      </c>
      <c r="K166" s="34">
        <f t="shared" si="368"/>
        <v>76.77</v>
      </c>
      <c r="L166" s="34">
        <f t="shared" si="368"/>
        <v>80.42</v>
      </c>
      <c r="M166" s="34">
        <f t="shared" si="368"/>
        <v>83.96</v>
      </c>
      <c r="N166" s="34">
        <f t="shared" si="368"/>
        <v>87.210000000000008</v>
      </c>
      <c r="O166" s="34">
        <f t="shared" si="368"/>
        <v>90.57</v>
      </c>
      <c r="P166" s="34">
        <f t="shared" si="368"/>
        <v>93.78</v>
      </c>
      <c r="Q166" s="34">
        <f t="shared" si="368"/>
        <v>96.72999999999999</v>
      </c>
      <c r="R166" s="34">
        <f t="shared" si="368"/>
        <v>99.63</v>
      </c>
      <c r="S166" s="34">
        <f t="shared" si="368"/>
        <v>102.6</v>
      </c>
      <c r="T166" s="47"/>
      <c r="U166" s="47"/>
      <c r="V166" s="224">
        <f t="shared" si="351"/>
        <v>0.19066347118949592</v>
      </c>
      <c r="W166" s="224">
        <f t="shared" si="352"/>
        <v>0.19406735973880915</v>
      </c>
      <c r="X166" s="224">
        <f t="shared" si="353"/>
        <v>0.19414967438881178</v>
      </c>
      <c r="Y166" s="224">
        <f t="shared" si="354"/>
        <v>0.19403159514580126</v>
      </c>
      <c r="Z166" s="224">
        <f t="shared" si="355"/>
        <v>0.19402658737099876</v>
      </c>
      <c r="AA166" s="224">
        <f t="shared" si="356"/>
        <v>0.19504997355160228</v>
      </c>
      <c r="AB166" s="224">
        <f t="shared" si="357"/>
        <v>0.19548088993349538</v>
      </c>
      <c r="AC166" s="224">
        <f t="shared" si="358"/>
        <v>0.19568708419362238</v>
      </c>
      <c r="AD166" s="224">
        <f t="shared" si="359"/>
        <v>0.1959312949202095</v>
      </c>
      <c r="AE166" s="224">
        <f t="shared" si="360"/>
        <v>0.19625075966527974</v>
      </c>
      <c r="AF166" s="224">
        <f t="shared" si="361"/>
        <v>0.19613178904756554</v>
      </c>
      <c r="AG166" s="224">
        <f t="shared" si="362"/>
        <v>0.19614085239085238</v>
      </c>
      <c r="AH166" s="224">
        <f t="shared" si="363"/>
        <v>0.19636911866323262</v>
      </c>
      <c r="AI166" s="224">
        <f t="shared" si="364"/>
        <v>0.19643401092541071</v>
      </c>
      <c r="AJ166" s="224">
        <f t="shared" si="365"/>
        <v>0.19667179912353427</v>
      </c>
      <c r="AK166" s="224">
        <f t="shared" si="366"/>
        <v>0.19675903729983696</v>
      </c>
    </row>
    <row r="167" spans="1:39" s="28" customFormat="1" ht="15">
      <c r="A167" s="32" t="s">
        <v>40</v>
      </c>
      <c r="B167" s="32" t="s">
        <v>40</v>
      </c>
      <c r="C167" s="96" t="s">
        <v>248</v>
      </c>
      <c r="D167" s="34">
        <f t="shared" ref="D167:S167" si="369">D160+D153+D146</f>
        <v>30.970000000000002</v>
      </c>
      <c r="E167" s="34">
        <f t="shared" si="369"/>
        <v>31.61</v>
      </c>
      <c r="F167" s="34">
        <f t="shared" si="369"/>
        <v>31.87</v>
      </c>
      <c r="G167" s="34">
        <f t="shared" si="369"/>
        <v>35.019999999999996</v>
      </c>
      <c r="H167" s="34">
        <f t="shared" si="369"/>
        <v>30.97</v>
      </c>
      <c r="I167" s="34">
        <f t="shared" si="369"/>
        <v>24.31</v>
      </c>
      <c r="J167" s="34">
        <f t="shared" si="369"/>
        <v>25.37</v>
      </c>
      <c r="K167" s="34">
        <f t="shared" si="369"/>
        <v>26.63</v>
      </c>
      <c r="L167" s="34">
        <f t="shared" si="369"/>
        <v>27.96</v>
      </c>
      <c r="M167" s="34">
        <f t="shared" si="369"/>
        <v>29.17</v>
      </c>
      <c r="N167" s="34">
        <f t="shared" si="369"/>
        <v>30.43</v>
      </c>
      <c r="O167" s="34">
        <f t="shared" si="369"/>
        <v>31.64</v>
      </c>
      <c r="P167" s="34">
        <f t="shared" si="369"/>
        <v>32.68</v>
      </c>
      <c r="Q167" s="34">
        <f t="shared" si="369"/>
        <v>33.78</v>
      </c>
      <c r="R167" s="34">
        <f t="shared" si="369"/>
        <v>34.799999999999997</v>
      </c>
      <c r="S167" s="34">
        <f t="shared" si="369"/>
        <v>35.9</v>
      </c>
      <c r="T167" s="47"/>
      <c r="U167" s="47"/>
      <c r="V167" s="224">
        <f t="shared" si="351"/>
        <v>6.3438415371064552E-2</v>
      </c>
      <c r="W167" s="224">
        <f t="shared" si="352"/>
        <v>6.7896726522897147E-2</v>
      </c>
      <c r="X167" s="224">
        <f t="shared" si="353"/>
        <v>6.8047400448382617E-2</v>
      </c>
      <c r="Y167" s="224">
        <f t="shared" si="354"/>
        <v>6.8215906656018066E-2</v>
      </c>
      <c r="Z167" s="224">
        <f t="shared" si="355"/>
        <v>6.7714710512506548E-2</v>
      </c>
      <c r="AA167" s="224">
        <f t="shared" si="356"/>
        <v>6.7680057908070954E-2</v>
      </c>
      <c r="AB167" s="224">
        <f t="shared" si="357"/>
        <v>6.7759942309233198E-2</v>
      </c>
      <c r="AC167" s="224">
        <f t="shared" si="358"/>
        <v>6.7879992862787078E-2</v>
      </c>
      <c r="AD167" s="224">
        <f t="shared" si="359"/>
        <v>6.8120355707150679E-2</v>
      </c>
      <c r="AE167" s="224">
        <f t="shared" si="360"/>
        <v>6.8182880650740962E-2</v>
      </c>
      <c r="AF167" s="224">
        <f t="shared" si="361"/>
        <v>6.8435848420105708E-2</v>
      </c>
      <c r="AG167" s="224">
        <f t="shared" si="362"/>
        <v>6.8520443520443522E-2</v>
      </c>
      <c r="AH167" s="224">
        <f t="shared" si="363"/>
        <v>6.8429758988211159E-2</v>
      </c>
      <c r="AI167" s="224">
        <f t="shared" si="364"/>
        <v>6.8598582539650316E-2</v>
      </c>
      <c r="AJ167" s="224">
        <f t="shared" si="365"/>
        <v>6.8695961151249554E-2</v>
      </c>
      <c r="AK167" s="224">
        <f t="shared" si="366"/>
        <v>6.8846485760859139E-2</v>
      </c>
    </row>
    <row r="168" spans="1:39" s="28" customFormat="1" ht="15">
      <c r="A168" s="32" t="s">
        <v>40</v>
      </c>
      <c r="B168" s="32" t="s">
        <v>40</v>
      </c>
      <c r="C168" s="96" t="s">
        <v>12</v>
      </c>
      <c r="D168" s="34">
        <f t="shared" ref="D168:S168" si="370">D161+D154+D147</f>
        <v>21.419999999999998</v>
      </c>
      <c r="E168" s="34">
        <f t="shared" si="370"/>
        <v>15.39</v>
      </c>
      <c r="F168" s="34">
        <f t="shared" si="370"/>
        <v>15.41</v>
      </c>
      <c r="G168" s="34">
        <f t="shared" si="370"/>
        <v>17.04</v>
      </c>
      <c r="H168" s="34">
        <f t="shared" si="370"/>
        <v>14.899999999999999</v>
      </c>
      <c r="I168" s="34">
        <f t="shared" si="370"/>
        <v>16.420000000000002</v>
      </c>
      <c r="J168" s="34">
        <f t="shared" si="370"/>
        <v>15.29</v>
      </c>
      <c r="K168" s="34">
        <f t="shared" si="370"/>
        <v>15.05</v>
      </c>
      <c r="L168" s="34">
        <f t="shared" si="370"/>
        <v>14.740000000000002</v>
      </c>
      <c r="M168" s="34">
        <f t="shared" si="370"/>
        <v>15.39</v>
      </c>
      <c r="N168" s="34">
        <f t="shared" si="370"/>
        <v>14.86</v>
      </c>
      <c r="O168" s="34">
        <f t="shared" si="370"/>
        <v>14.889999999999999</v>
      </c>
      <c r="P168" s="34">
        <f t="shared" si="370"/>
        <v>15.05</v>
      </c>
      <c r="Q168" s="34">
        <f t="shared" si="370"/>
        <v>15.059999999999999</v>
      </c>
      <c r="R168" s="34">
        <f t="shared" si="370"/>
        <v>14.99</v>
      </c>
      <c r="S168" s="34">
        <f t="shared" si="370"/>
        <v>15.02</v>
      </c>
      <c r="T168" s="73"/>
      <c r="U168" s="73"/>
      <c r="V168" s="224">
        <f t="shared" si="351"/>
        <v>4.3876359614084683E-2</v>
      </c>
      <c r="W168" s="224">
        <f t="shared" si="352"/>
        <v>3.3056963656671531E-2</v>
      </c>
      <c r="X168" s="224">
        <f t="shared" si="353"/>
        <v>3.2902743674602324E-2</v>
      </c>
      <c r="Y168" s="224">
        <f t="shared" si="354"/>
        <v>3.3192434306640435E-2</v>
      </c>
      <c r="Z168" s="224">
        <f t="shared" si="355"/>
        <v>3.2578275319223367E-2</v>
      </c>
      <c r="AA168" s="224">
        <f t="shared" si="356"/>
        <v>4.571396753807179E-2</v>
      </c>
      <c r="AB168" s="224">
        <f t="shared" si="357"/>
        <v>4.0837584466226866E-2</v>
      </c>
      <c r="AC168" s="224">
        <f t="shared" si="358"/>
        <v>3.8362519436160182E-2</v>
      </c>
      <c r="AD168" s="224">
        <f t="shared" si="359"/>
        <v>3.591180411743209E-2</v>
      </c>
      <c r="AE168" s="224">
        <f t="shared" si="360"/>
        <v>3.5973072787620956E-2</v>
      </c>
      <c r="AF168" s="224">
        <f t="shared" si="361"/>
        <v>3.3419543461149219E-2</v>
      </c>
      <c r="AG168" s="224">
        <f t="shared" si="362"/>
        <v>3.2246188496188495E-2</v>
      </c>
      <c r="AH168" s="224">
        <f t="shared" si="363"/>
        <v>3.1513704797202509E-2</v>
      </c>
      <c r="AI168" s="224">
        <f t="shared" si="364"/>
        <v>3.0583027029222429E-2</v>
      </c>
      <c r="AJ168" s="224">
        <f t="shared" si="365"/>
        <v>2.9590587863713533E-2</v>
      </c>
      <c r="AK168" s="224">
        <f t="shared" si="366"/>
        <v>2.8804295713874769E-2</v>
      </c>
    </row>
    <row r="169" spans="1:39" s="28" customFormat="1" ht="15">
      <c r="A169" s="32" t="s">
        <v>40</v>
      </c>
      <c r="B169" s="32" t="s">
        <v>40</v>
      </c>
      <c r="C169" s="192" t="s">
        <v>60</v>
      </c>
      <c r="D169" s="34">
        <f t="shared" ref="D169:S169" si="371">D162+D155+D148</f>
        <v>488.18999999999994</v>
      </c>
      <c r="E169" s="34">
        <f t="shared" si="371"/>
        <v>465.56000000000006</v>
      </c>
      <c r="F169" s="34">
        <f t="shared" si="371"/>
        <v>468.35</v>
      </c>
      <c r="G169" s="34">
        <f t="shared" si="371"/>
        <v>513.37</v>
      </c>
      <c r="H169" s="34">
        <f t="shared" si="371"/>
        <v>457.36</v>
      </c>
      <c r="I169" s="34">
        <f t="shared" si="371"/>
        <v>359.18999999999988</v>
      </c>
      <c r="J169" s="34">
        <f t="shared" si="371"/>
        <v>374.40999999999997</v>
      </c>
      <c r="K169" s="34">
        <f t="shared" si="371"/>
        <v>392.31</v>
      </c>
      <c r="L169" s="34">
        <f t="shared" si="371"/>
        <v>410.45000000000005</v>
      </c>
      <c r="M169" s="34">
        <f t="shared" si="371"/>
        <v>427.82000000000005</v>
      </c>
      <c r="N169" s="34">
        <f t="shared" si="371"/>
        <v>444.65</v>
      </c>
      <c r="O169" s="34">
        <f t="shared" si="371"/>
        <v>461.76</v>
      </c>
      <c r="P169" s="34">
        <f t="shared" si="371"/>
        <v>477.57</v>
      </c>
      <c r="Q169" s="34">
        <f t="shared" si="371"/>
        <v>492.42999999999995</v>
      </c>
      <c r="R169" s="34">
        <f t="shared" si="371"/>
        <v>506.58</v>
      </c>
      <c r="S169" s="34">
        <f t="shared" si="371"/>
        <v>521.45000000000005</v>
      </c>
      <c r="T169" s="47"/>
      <c r="U169" s="47"/>
      <c r="V169" s="224">
        <f t="shared" si="351"/>
        <v>1</v>
      </c>
      <c r="W169" s="224">
        <f t="shared" si="352"/>
        <v>1</v>
      </c>
      <c r="X169" s="224">
        <f t="shared" si="353"/>
        <v>1</v>
      </c>
      <c r="Y169" s="224">
        <f t="shared" si="354"/>
        <v>1</v>
      </c>
      <c r="Z169" s="224">
        <f t="shared" si="355"/>
        <v>1</v>
      </c>
      <c r="AA169" s="224">
        <f t="shared" si="356"/>
        <v>1</v>
      </c>
      <c r="AB169" s="224">
        <f t="shared" si="357"/>
        <v>1</v>
      </c>
      <c r="AC169" s="224">
        <f t="shared" si="358"/>
        <v>1</v>
      </c>
      <c r="AD169" s="224">
        <f t="shared" si="359"/>
        <v>1</v>
      </c>
      <c r="AE169" s="224">
        <f t="shared" si="360"/>
        <v>1</v>
      </c>
      <c r="AF169" s="224">
        <f t="shared" si="361"/>
        <v>1</v>
      </c>
      <c r="AG169" s="224">
        <f t="shared" si="362"/>
        <v>1</v>
      </c>
      <c r="AH169" s="224">
        <f t="shared" si="363"/>
        <v>1</v>
      </c>
      <c r="AI169" s="224">
        <f t="shared" si="364"/>
        <v>1</v>
      </c>
      <c r="AJ169" s="224">
        <f t="shared" si="365"/>
        <v>1</v>
      </c>
      <c r="AK169" s="224">
        <f t="shared" si="366"/>
        <v>1</v>
      </c>
    </row>
    <row r="170" spans="1:39" s="28" customFormat="1" ht="15">
      <c r="A170" s="32" t="s">
        <v>42</v>
      </c>
      <c r="B170" s="32" t="s">
        <v>18</v>
      </c>
      <c r="C170" s="96" t="s">
        <v>221</v>
      </c>
      <c r="D170" s="378">
        <f>ROUND(V170*' Demand-Supply Gap'!D$224,2)</f>
        <v>30.44</v>
      </c>
      <c r="E170" s="378">
        <f>ROUND(W170*' Demand-Supply Gap'!E$224,2)</f>
        <v>25.47</v>
      </c>
      <c r="F170" s="378">
        <f>ROUND(X170*' Demand-Supply Gap'!F$224,2)</f>
        <v>24.5</v>
      </c>
      <c r="G170" s="378">
        <f>ROUND(Y170*' Demand-Supply Gap'!G$224,2)</f>
        <v>25.21</v>
      </c>
      <c r="H170" s="378">
        <f>ROUND(Z170*' Demand-Supply Gap'!H$224,2)</f>
        <v>26.8</v>
      </c>
      <c r="I170" s="378">
        <f>ROUND(AA170*' Demand-Supply Gap'!I$224,2)</f>
        <v>25.46</v>
      </c>
      <c r="J170" s="378">
        <f>ROUND(AB170*' Demand-Supply Gap'!J$224,2)</f>
        <v>26.92</v>
      </c>
      <c r="K170" s="378">
        <f>ROUND(AC170*' Demand-Supply Gap'!K$224,2)</f>
        <v>28.63</v>
      </c>
      <c r="L170" s="378">
        <f>ROUND(AD170*' Demand-Supply Gap'!L$224,2)</f>
        <v>30.27</v>
      </c>
      <c r="M170" s="378">
        <f>ROUND(AE170*' Demand-Supply Gap'!M$224,2)</f>
        <v>31.67</v>
      </c>
      <c r="N170" s="378">
        <f>ROUND(AF170*' Demand-Supply Gap'!N$224,2)</f>
        <v>33.229999999999997</v>
      </c>
      <c r="O170" s="378">
        <f>ROUND(AG170*' Demand-Supply Gap'!O$224,2)</f>
        <v>34.78</v>
      </c>
      <c r="P170" s="378">
        <f>ROUND(AH170*' Demand-Supply Gap'!P$224,2)</f>
        <v>36.200000000000003</v>
      </c>
      <c r="Q170" s="378">
        <f>ROUND(AI170*' Demand-Supply Gap'!Q$224,2)</f>
        <v>37.64</v>
      </c>
      <c r="R170" s="378">
        <f>ROUND(AJ170*' Demand-Supply Gap'!R$224,2)</f>
        <v>39.01</v>
      </c>
      <c r="S170" s="378">
        <f>ROUND(AK170*' Demand-Supply Gap'!S$224,2)</f>
        <v>40.46</v>
      </c>
      <c r="T170" s="73"/>
      <c r="U170" s="73"/>
      <c r="V170" s="159">
        <v>0.43718713386257879</v>
      </c>
      <c r="W170" s="159">
        <v>0.44065864444536118</v>
      </c>
      <c r="X170" s="159">
        <v>0.43964791250692392</v>
      </c>
      <c r="Y170" s="159">
        <v>0.43833124436059384</v>
      </c>
      <c r="Z170" s="159">
        <v>0.43859195251257416</v>
      </c>
      <c r="AA170" s="159">
        <v>0.43012503708490618</v>
      </c>
      <c r="AB170" s="159">
        <v>0.43219756531510445</v>
      </c>
      <c r="AC170" s="159">
        <v>0.4338348727842759</v>
      </c>
      <c r="AD170" s="159">
        <v>0.43517075920895049</v>
      </c>
      <c r="AE170" s="159">
        <v>0.43436948336190156</v>
      </c>
      <c r="AF170" s="159">
        <v>0.43645426530249848</v>
      </c>
      <c r="AG170" s="159">
        <v>0.43744942263279435</v>
      </c>
      <c r="AH170" s="159">
        <v>0.43762597464721348</v>
      </c>
      <c r="AI170" s="159">
        <v>0.43834742846094349</v>
      </c>
      <c r="AJ170" s="159">
        <v>0.43846635784597571</v>
      </c>
      <c r="AK170" s="159">
        <v>0.43886092973740248</v>
      </c>
      <c r="AM170" s="95">
        <v>2.0999999999999999E-3</v>
      </c>
    </row>
    <row r="171" spans="1:39" s="28" customFormat="1" ht="15">
      <c r="A171" s="32" t="s">
        <v>42</v>
      </c>
      <c r="B171" s="32" t="s">
        <v>18</v>
      </c>
      <c r="C171" s="96" t="s">
        <v>247</v>
      </c>
      <c r="D171" s="378">
        <f>ROUND(V171*' Demand-Supply Gap'!D$224,2)</f>
        <v>13.32</v>
      </c>
      <c r="E171" s="378">
        <f>ROUND(W171*' Demand-Supply Gap'!E$224,2)</f>
        <v>11.12</v>
      </c>
      <c r="F171" s="378">
        <f>ROUND(X171*' Demand-Supply Gap'!F$224,2)</f>
        <v>10.77</v>
      </c>
      <c r="G171" s="378">
        <f>ROUND(Y171*' Demand-Supply Gap'!G$224,2)</f>
        <v>11.17</v>
      </c>
      <c r="H171" s="378">
        <f>ROUND(Z171*' Demand-Supply Gap'!H$224,2)</f>
        <v>11.88</v>
      </c>
      <c r="I171" s="378">
        <f>ROUND(AA171*' Demand-Supply Gap'!I$224,2)</f>
        <v>11.3</v>
      </c>
      <c r="J171" s="378">
        <f>ROUND(AB171*' Demand-Supply Gap'!J$224,2)</f>
        <v>12.05</v>
      </c>
      <c r="K171" s="378">
        <f>ROUND(AC171*' Demand-Supply Gap'!K$224,2)</f>
        <v>12.8</v>
      </c>
      <c r="L171" s="378">
        <f>ROUND(AD171*' Demand-Supply Gap'!L$224,2)</f>
        <v>13.53</v>
      </c>
      <c r="M171" s="378">
        <f>ROUND(AE171*' Demand-Supply Gap'!M$224,2)</f>
        <v>14.22</v>
      </c>
      <c r="N171" s="378">
        <f>ROUND(AF171*' Demand-Supply Gap'!N$224,2)</f>
        <v>14.86</v>
      </c>
      <c r="O171" s="378">
        <f>ROUND(AG171*' Demand-Supply Gap'!O$224,2)</f>
        <v>15.52</v>
      </c>
      <c r="P171" s="378">
        <f>ROUND(AH171*' Demand-Supply Gap'!P$224,2)</f>
        <v>16.170000000000002</v>
      </c>
      <c r="Q171" s="378">
        <f>ROUND(AI171*' Demand-Supply Gap'!Q$224,2)</f>
        <v>16.78</v>
      </c>
      <c r="R171" s="378">
        <f>ROUND(AJ171*' Demand-Supply Gap'!R$224,2)</f>
        <v>17.420000000000002</v>
      </c>
      <c r="S171" s="378">
        <f>ROUND(AK171*' Demand-Supply Gap'!S$224,2)</f>
        <v>18.059999999999999</v>
      </c>
      <c r="T171" s="47"/>
      <c r="U171" s="47"/>
      <c r="V171" s="224">
        <v>0.19127690482708279</v>
      </c>
      <c r="W171" s="224">
        <v>0.19242370639275058</v>
      </c>
      <c r="X171" s="224">
        <v>0.19327147844233469</v>
      </c>
      <c r="Y171" s="224">
        <v>0.19425799828913604</v>
      </c>
      <c r="Z171" s="224">
        <v>0.19451255607413115</v>
      </c>
      <c r="AA171" s="224">
        <v>0.19095414396287105</v>
      </c>
      <c r="AB171" s="224">
        <v>0.19352857009083249</v>
      </c>
      <c r="AC171" s="224">
        <v>0.19398374532738452</v>
      </c>
      <c r="AD171" s="224">
        <v>0.1945500890953174</v>
      </c>
      <c r="AE171" s="224">
        <v>0.19498826195973992</v>
      </c>
      <c r="AF171" s="224">
        <v>0.19517454341797921</v>
      </c>
      <c r="AG171" s="224">
        <v>0.19518060046189376</v>
      </c>
      <c r="AH171" s="224">
        <v>0.19542033006457785</v>
      </c>
      <c r="AI171" s="224">
        <v>0.19540386697602477</v>
      </c>
      <c r="AJ171" s="224">
        <v>0.19576768963520558</v>
      </c>
      <c r="AK171" s="224">
        <v>0.19587861958836061</v>
      </c>
    </row>
    <row r="172" spans="1:39" s="28" customFormat="1" ht="15">
      <c r="A172" s="32" t="s">
        <v>42</v>
      </c>
      <c r="B172" s="32" t="s">
        <v>18</v>
      </c>
      <c r="C172" s="96" t="s">
        <v>419</v>
      </c>
      <c r="D172" s="378">
        <f>ROUND(V172*' Demand-Supply Gap'!D$224,2)</f>
        <v>7.56</v>
      </c>
      <c r="E172" s="378">
        <f>ROUND(W172*' Demand-Supply Gap'!E$224,2)</f>
        <v>6.08</v>
      </c>
      <c r="F172" s="378">
        <f>ROUND(X172*' Demand-Supply Gap'!F$224,2)</f>
        <v>5.86</v>
      </c>
      <c r="G172" s="378">
        <f>ROUND(Y172*' Demand-Supply Gap'!G$224,2)</f>
        <v>6.06</v>
      </c>
      <c r="H172" s="378">
        <f>ROUND(Z172*' Demand-Supply Gap'!H$224,2)</f>
        <v>6.47</v>
      </c>
      <c r="I172" s="378">
        <f>ROUND(AA172*' Demand-Supply Gap'!I$224,2)</f>
        <v>6.15</v>
      </c>
      <c r="J172" s="378">
        <f>ROUND(AB172*' Demand-Supply Gap'!J$224,2)</f>
        <v>6.45</v>
      </c>
      <c r="K172" s="378">
        <f>ROUND(AC172*' Demand-Supply Gap'!K$224,2)</f>
        <v>6.83</v>
      </c>
      <c r="L172" s="378">
        <f>ROUND(AD172*' Demand-Supply Gap'!L$224,2)</f>
        <v>7.21</v>
      </c>
      <c r="M172" s="378">
        <f>ROUND(AE172*' Demand-Supply Gap'!M$224,2)</f>
        <v>7.55</v>
      </c>
      <c r="N172" s="378">
        <f>ROUND(AF172*' Demand-Supply Gap'!N$224,2)</f>
        <v>7.9</v>
      </c>
      <c r="O172" s="378">
        <f>ROUND(AG172*' Demand-Supply Gap'!O$224,2)</f>
        <v>8.25</v>
      </c>
      <c r="P172" s="378">
        <f>ROUND(AH172*' Demand-Supply Gap'!P$224,2)</f>
        <v>8.6</v>
      </c>
      <c r="Q172" s="378">
        <f>ROUND(AI172*' Demand-Supply Gap'!Q$224,2)</f>
        <v>8.93</v>
      </c>
      <c r="R172" s="378">
        <f>ROUND(AJ172*' Demand-Supply Gap'!R$224,2)</f>
        <v>9.26</v>
      </c>
      <c r="S172" s="378">
        <f>ROUND(AK172*' Demand-Supply Gap'!S$224,2)</f>
        <v>9.6</v>
      </c>
      <c r="T172" s="47"/>
      <c r="U172" s="47"/>
      <c r="V172" s="224">
        <v>0.108504909207044</v>
      </c>
      <c r="W172" s="224">
        <v>0.10517902314260966</v>
      </c>
      <c r="X172" s="224">
        <v>0.10524397196923829</v>
      </c>
      <c r="Y172" s="224">
        <v>0.10532205139622908</v>
      </c>
      <c r="Z172" s="224">
        <v>0.10585809506547647</v>
      </c>
      <c r="AA172" s="224">
        <v>0.10383469531628654</v>
      </c>
      <c r="AB172" s="224">
        <v>0.1035133720385804</v>
      </c>
      <c r="AC172" s="224">
        <v>0.10357869287350778</v>
      </c>
      <c r="AD172" s="224">
        <v>0.10362372856600358</v>
      </c>
      <c r="AE172" s="224">
        <v>0.10353571560113897</v>
      </c>
      <c r="AF172" s="224">
        <v>0.10372910923818762</v>
      </c>
      <c r="AG172" s="224">
        <v>0.10379269368045349</v>
      </c>
      <c r="AH172" s="224">
        <v>0.10397174309847809</v>
      </c>
      <c r="AI172" s="224">
        <v>0.10394912993039444</v>
      </c>
      <c r="AJ172" s="224">
        <v>0.10412327735958311</v>
      </c>
      <c r="AK172" s="224">
        <v>0.10419024130589073</v>
      </c>
      <c r="AM172" s="95">
        <v>2.81E-2</v>
      </c>
    </row>
    <row r="173" spans="1:39" s="71" customFormat="1" ht="15">
      <c r="A173" s="32" t="s">
        <v>42</v>
      </c>
      <c r="B173" s="32" t="s">
        <v>18</v>
      </c>
      <c r="C173" s="96" t="s">
        <v>412</v>
      </c>
      <c r="D173" s="378">
        <f>ROUND(V173*' Demand-Supply Gap'!D$224,2)</f>
        <v>9.7799999999999994</v>
      </c>
      <c r="E173" s="378">
        <f>ROUND(W173*' Demand-Supply Gap'!E$224,2)</f>
        <v>8.32</v>
      </c>
      <c r="F173" s="378">
        <f>ROUND(X173*' Demand-Supply Gap'!F$224,2)</f>
        <v>8.0299999999999994</v>
      </c>
      <c r="G173" s="378">
        <f>ROUND(Y173*' Demand-Supply Gap'!G$224,2)</f>
        <v>8.2799999999999994</v>
      </c>
      <c r="H173" s="378">
        <f>ROUND(Z173*' Demand-Supply Gap'!H$224,2)</f>
        <v>8.8000000000000007</v>
      </c>
      <c r="I173" s="378">
        <f>ROUND(AA173*' Demand-Supply Gap'!I$224,2)</f>
        <v>8.57</v>
      </c>
      <c r="J173" s="378">
        <f>ROUND(AB173*' Demand-Supply Gap'!J$224,2)</f>
        <v>9.0500000000000007</v>
      </c>
      <c r="K173" s="378">
        <f>ROUND(AC173*' Demand-Supply Gap'!K$224,2)</f>
        <v>9.6</v>
      </c>
      <c r="L173" s="378">
        <f>ROUND(AD173*' Demand-Supply Gap'!L$224,2)</f>
        <v>10.14</v>
      </c>
      <c r="M173" s="378">
        <f>ROUND(AE173*' Demand-Supply Gap'!M$224,2)</f>
        <v>10.65</v>
      </c>
      <c r="N173" s="378">
        <f>ROUND(AF173*' Demand-Supply Gap'!N$224,2)</f>
        <v>11.11</v>
      </c>
      <c r="O173" s="378">
        <f>ROUND(AG173*' Demand-Supply Gap'!O$224,2)</f>
        <v>11.6</v>
      </c>
      <c r="P173" s="378">
        <f>ROUND(AH173*' Demand-Supply Gap'!P$224,2)</f>
        <v>12.09</v>
      </c>
      <c r="Q173" s="378">
        <f>ROUND(AI173*' Demand-Supply Gap'!Q$224,2)</f>
        <v>12.56</v>
      </c>
      <c r="R173" s="378">
        <f>ROUND(AJ173*' Demand-Supply Gap'!R$224,2)</f>
        <v>13.03</v>
      </c>
      <c r="S173" s="378">
        <f>ROUND(AK173*' Demand-Supply Gap'!S$224,2)</f>
        <v>13.51</v>
      </c>
      <c r="T173" s="300">
        <f>(I173/D173)^(1/5)-1</f>
        <v>-2.6068542787286764E-2</v>
      </c>
      <c r="U173" s="300">
        <f>(S173/J173)^(1/9)-1</f>
        <v>4.5524190278359633E-2</v>
      </c>
      <c r="V173" s="224">
        <v>0.14044167046871678</v>
      </c>
      <c r="W173" s="224">
        <v>0.14388761739752212</v>
      </c>
      <c r="X173" s="224">
        <v>0.14401321155753646</v>
      </c>
      <c r="Y173" s="224">
        <v>0.14387996765763972</v>
      </c>
      <c r="Z173" s="224">
        <v>0.143952041324935</v>
      </c>
      <c r="AA173" s="224">
        <v>0.1448570916621382</v>
      </c>
      <c r="AB173" s="224">
        <v>0.14531525423728817</v>
      </c>
      <c r="AC173" s="224">
        <v>0.14550430483540336</v>
      </c>
      <c r="AD173" s="224">
        <v>0.14576704349604189</v>
      </c>
      <c r="AE173" s="224">
        <v>0.14607650267031211</v>
      </c>
      <c r="AF173" s="224">
        <v>0.14595506987036766</v>
      </c>
      <c r="AG173" s="224">
        <v>0.1459568969137098</v>
      </c>
      <c r="AH173" s="224">
        <v>0.1461854454361208</v>
      </c>
      <c r="AI173" s="224">
        <v>0.14626233565351893</v>
      </c>
      <c r="AJ173" s="224">
        <v>0.1464741169658367</v>
      </c>
      <c r="AK173" s="224">
        <v>0.14656084102200151</v>
      </c>
      <c r="AM173" s="90">
        <v>4.5600000000000002E-2</v>
      </c>
    </row>
    <row r="174" spans="1:39" s="71" customFormat="1" ht="15">
      <c r="A174" s="32" t="s">
        <v>42</v>
      </c>
      <c r="B174" s="32" t="s">
        <v>18</v>
      </c>
      <c r="C174" s="96" t="s">
        <v>248</v>
      </c>
      <c r="D174" s="378">
        <f>ROUND(V174*' Demand-Supply Gap'!D$224,2)</f>
        <v>4.58</v>
      </c>
      <c r="E174" s="378">
        <f>ROUND(W174*' Demand-Supply Gap'!E$224,2)</f>
        <v>4.0599999999999996</v>
      </c>
      <c r="F174" s="378">
        <f>ROUND(X174*' Demand-Supply Gap'!F$224,2)</f>
        <v>3.92</v>
      </c>
      <c r="G174" s="378">
        <f>ROUND(Y174*' Demand-Supply Gap'!G$224,2)</f>
        <v>4.0599999999999996</v>
      </c>
      <c r="H174" s="378">
        <f>ROUND(Z174*' Demand-Supply Gap'!H$224,2)</f>
        <v>4.28</v>
      </c>
      <c r="I174" s="378">
        <f>ROUND(AA174*' Demand-Supply Gap'!I$224,2)</f>
        <v>4.1399999999999997</v>
      </c>
      <c r="J174" s="378">
        <f>ROUND(AB174*' Demand-Supply Gap'!J$224,2)</f>
        <v>4.3600000000000003</v>
      </c>
      <c r="K174" s="378">
        <f>ROUND(AC174*' Demand-Supply Gap'!K$224,2)</f>
        <v>4.63</v>
      </c>
      <c r="L174" s="378">
        <f>ROUND(AD174*' Demand-Supply Gap'!L$224,2)</f>
        <v>4.9000000000000004</v>
      </c>
      <c r="M174" s="378">
        <f>ROUND(AE174*' Demand-Supply Gap'!M$224,2)</f>
        <v>5.14</v>
      </c>
      <c r="N174" s="378">
        <f>ROUND(AF174*' Demand-Supply Gap'!N$224,2)</f>
        <v>5.39</v>
      </c>
      <c r="O174" s="378">
        <f>ROUND(AG174*' Demand-Supply Gap'!O$224,2)</f>
        <v>5.63</v>
      </c>
      <c r="P174" s="378">
        <f>ROUND(AH174*' Demand-Supply Gap'!P$224,2)</f>
        <v>5.85</v>
      </c>
      <c r="Q174" s="378">
        <f>ROUND(AI174*' Demand-Supply Gap'!Q$224,2)</f>
        <v>6.09</v>
      </c>
      <c r="R174" s="378">
        <f>ROUND(AJ174*' Demand-Supply Gap'!R$224,2)</f>
        <v>6.32</v>
      </c>
      <c r="S174" s="378">
        <f>ROUND(AK174*' Demand-Supply Gap'!S$224,2)</f>
        <v>6.56</v>
      </c>
      <c r="T174" s="300">
        <f t="shared" ref="T174:T176" si="372">(I174/D174)^(1/5)-1</f>
        <v>-1.9997976043359622E-2</v>
      </c>
      <c r="U174" s="300">
        <f t="shared" ref="U174:U176" si="373">(S174/J174)^(1/9)-1</f>
        <v>4.6436883937244211E-2</v>
      </c>
      <c r="V174" s="191">
        <v>6.5791340450771049E-2</v>
      </c>
      <c r="W174" s="191">
        <v>7.0222599452717832E-2</v>
      </c>
      <c r="X174" s="191">
        <v>7.0358452382485906E-2</v>
      </c>
      <c r="Y174" s="191">
        <v>7.0509672240645888E-2</v>
      </c>
      <c r="Z174" s="191">
        <v>6.998388236893377E-2</v>
      </c>
      <c r="AA174" s="191">
        <v>6.9984121785362827E-2</v>
      </c>
      <c r="AB174" s="191">
        <v>7.0077532228360939E-2</v>
      </c>
      <c r="AC174" s="191">
        <v>7.0207054142047476E-2</v>
      </c>
      <c r="AD174" s="191">
        <v>7.0440659597464442E-2</v>
      </c>
      <c r="AE174" s="191">
        <v>7.0515755549574274E-2</v>
      </c>
      <c r="AF174" s="191">
        <v>7.0731936836641293E-2</v>
      </c>
      <c r="AG174" s="191">
        <v>7.0847910980474452E-2</v>
      </c>
      <c r="AH174" s="191">
        <v>7.0750680396278881E-2</v>
      </c>
      <c r="AI174" s="191">
        <v>7.0934048723897872E-2</v>
      </c>
      <c r="AJ174" s="191">
        <v>7.1034684423856381E-2</v>
      </c>
      <c r="AK174" s="191">
        <v>7.1158924769339951E-2</v>
      </c>
    </row>
    <row r="175" spans="1:39" s="71" customFormat="1" ht="15">
      <c r="A175" s="32" t="s">
        <v>42</v>
      </c>
      <c r="B175" s="32" t="s">
        <v>18</v>
      </c>
      <c r="C175" s="96" t="s">
        <v>12</v>
      </c>
      <c r="D175" s="378">
        <f>ROUND(V175*' Demand-Supply Gap'!D$224,2)</f>
        <v>3.95</v>
      </c>
      <c r="E175" s="378">
        <f>ROUND(W175*' Demand-Supply Gap'!E$224,2)</f>
        <v>2.75</v>
      </c>
      <c r="F175" s="378">
        <f>ROUND(X175*' Demand-Supply Gap'!F$224,2)</f>
        <v>2.64</v>
      </c>
      <c r="G175" s="378">
        <f>ROUND(Y175*' Demand-Supply Gap'!G$224,2)</f>
        <v>2.74</v>
      </c>
      <c r="H175" s="378">
        <f>ROUND(Z175*' Demand-Supply Gap'!H$224,2)</f>
        <v>2.88</v>
      </c>
      <c r="I175" s="378">
        <f>ROUND(AA175*' Demand-Supply Gap'!I$224,2)</f>
        <v>3.57</v>
      </c>
      <c r="J175" s="378">
        <f>ROUND(AB175*' Demand-Supply Gap'!J$224,2)</f>
        <v>3.45</v>
      </c>
      <c r="K175" s="378">
        <f>ROUND(AC175*' Demand-Supply Gap'!K$224,2)</f>
        <v>3.49</v>
      </c>
      <c r="L175" s="378">
        <f>ROUND(AD175*' Demand-Supply Gap'!L$224,2)</f>
        <v>3.51</v>
      </c>
      <c r="M175" s="378">
        <f>ROUND(AE175*' Demand-Supply Gap'!M$224,2)</f>
        <v>3.68</v>
      </c>
      <c r="N175" s="378">
        <f>ROUND(AF175*' Demand-Supply Gap'!N$224,2)</f>
        <v>3.65</v>
      </c>
      <c r="O175" s="378">
        <f>ROUND(AG175*' Demand-Supply Gap'!O$224,2)</f>
        <v>3.72</v>
      </c>
      <c r="P175" s="378">
        <f>ROUND(AH175*' Demand-Supply Gap'!P$224,2)</f>
        <v>3.81</v>
      </c>
      <c r="Q175" s="378">
        <f>ROUND(AI175*' Demand-Supply Gap'!Q$224,2)</f>
        <v>3.87</v>
      </c>
      <c r="R175" s="378">
        <f>ROUND(AJ175*' Demand-Supply Gap'!R$224,2)</f>
        <v>3.93</v>
      </c>
      <c r="S175" s="378">
        <f>ROUND(AK175*' Demand-Supply Gap'!S$224,2)</f>
        <v>4</v>
      </c>
      <c r="T175" s="300">
        <f t="shared" si="372"/>
        <v>-2.0026743155738824E-2</v>
      </c>
      <c r="U175" s="300">
        <f t="shared" si="373"/>
        <v>1.6571376990837772E-2</v>
      </c>
      <c r="V175" s="191">
        <f>V176-SUM(V170:V174)</f>
        <v>5.6798041183806491E-2</v>
      </c>
      <c r="W175" s="191">
        <f t="shared" ref="W175" si="374">W176-SUM(W170:W174)</f>
        <v>4.7628409169038655E-2</v>
      </c>
      <c r="X175" s="191">
        <f t="shared" ref="X175" si="375">X176-SUM(X170:X174)</f>
        <v>4.7464973141480682E-2</v>
      </c>
      <c r="Y175" s="191">
        <f t="shared" ref="Y175" si="376">Y176-SUM(Y170:Y174)</f>
        <v>4.7699066055755357E-2</v>
      </c>
      <c r="Z175" s="191">
        <f t="shared" ref="Z175" si="377">Z176-SUM(Z170:Z174)</f>
        <v>4.7101472653949372E-2</v>
      </c>
      <c r="AA175" s="191">
        <f t="shared" ref="AA175" si="378">AA176-SUM(AA170:AA174)</f>
        <v>6.0244910188435141E-2</v>
      </c>
      <c r="AB175" s="191">
        <f t="shared" ref="AB175" si="379">AB176-SUM(AB170:AB174)</f>
        <v>5.5367706089833657E-2</v>
      </c>
      <c r="AC175" s="191">
        <f t="shared" ref="AC175" si="380">AC176-SUM(AC170:AC174)</f>
        <v>5.2891330037381001E-2</v>
      </c>
      <c r="AD175" s="191">
        <f t="shared" ref="AD175" si="381">AD176-SUM(AD170:AD174)</f>
        <v>5.0447720036222221E-2</v>
      </c>
      <c r="AE175" s="191">
        <f t="shared" ref="AE175" si="382">AE176-SUM(AE170:AE174)</f>
        <v>5.0514280857333227E-2</v>
      </c>
      <c r="AF175" s="191">
        <f t="shared" ref="AF175" si="383">AF176-SUM(AF170:AF174)</f>
        <v>4.7955075334325747E-2</v>
      </c>
      <c r="AG175" s="191">
        <f t="shared" ref="AG175" si="384">AG176-SUM(AG170:AG174)</f>
        <v>4.6772475330674079E-2</v>
      </c>
      <c r="AH175" s="191">
        <f t="shared" ref="AH175" si="385">AH176-SUM(AH170:AH174)</f>
        <v>4.6045826357330899E-2</v>
      </c>
      <c r="AI175" s="191">
        <f t="shared" ref="AI175" si="386">AI176-SUM(AI170:AI174)</f>
        <v>4.5103190255220582E-2</v>
      </c>
      <c r="AJ175" s="191">
        <f t="shared" ref="AJ175" si="387">AJ176-SUM(AJ170:AJ174)</f>
        <v>4.4133873769542475E-2</v>
      </c>
      <c r="AK175" s="191">
        <f t="shared" ref="AK175" si="388">AK176-SUM(AK170:AK174)</f>
        <v>4.3350443577004794E-2</v>
      </c>
    </row>
    <row r="176" spans="1:39" s="71" customFormat="1" ht="15">
      <c r="A176" s="32" t="s">
        <v>42</v>
      </c>
      <c r="B176" s="32" t="s">
        <v>18</v>
      </c>
      <c r="C176" s="192" t="s">
        <v>60</v>
      </c>
      <c r="D176" s="378">
        <f>SUM(D170:D175)</f>
        <v>69.63000000000001</v>
      </c>
      <c r="E176" s="378">
        <f t="shared" ref="E176:S176" si="389">SUM(E170:E175)</f>
        <v>57.8</v>
      </c>
      <c r="F176" s="378">
        <f t="shared" si="389"/>
        <v>55.72</v>
      </c>
      <c r="G176" s="378">
        <f t="shared" si="389"/>
        <v>57.52000000000001</v>
      </c>
      <c r="H176" s="378">
        <f t="shared" si="389"/>
        <v>61.110000000000007</v>
      </c>
      <c r="I176" s="378">
        <f t="shared" si="389"/>
        <v>59.190000000000005</v>
      </c>
      <c r="J176" s="378">
        <f t="shared" si="389"/>
        <v>62.28</v>
      </c>
      <c r="K176" s="378">
        <f t="shared" si="389"/>
        <v>65.98</v>
      </c>
      <c r="L176" s="378">
        <f t="shared" si="389"/>
        <v>69.56</v>
      </c>
      <c r="M176" s="378">
        <f t="shared" si="389"/>
        <v>72.910000000000011</v>
      </c>
      <c r="N176" s="378">
        <f t="shared" si="389"/>
        <v>76.14</v>
      </c>
      <c r="O176" s="378">
        <f t="shared" si="389"/>
        <v>79.499999999999986</v>
      </c>
      <c r="P176" s="378">
        <f t="shared" si="389"/>
        <v>82.72</v>
      </c>
      <c r="Q176" s="378">
        <f t="shared" si="389"/>
        <v>85.87</v>
      </c>
      <c r="R176" s="378">
        <f t="shared" si="389"/>
        <v>88.97</v>
      </c>
      <c r="S176" s="378">
        <f t="shared" si="389"/>
        <v>92.19</v>
      </c>
      <c r="T176" s="300">
        <f t="shared" si="372"/>
        <v>-3.1966495337948042E-2</v>
      </c>
      <c r="U176" s="300">
        <f t="shared" si="373"/>
        <v>4.4542546800045768E-2</v>
      </c>
      <c r="V176" s="224">
        <v>1</v>
      </c>
      <c r="W176" s="224">
        <v>1</v>
      </c>
      <c r="X176" s="224">
        <v>1</v>
      </c>
      <c r="Y176" s="224">
        <v>1</v>
      </c>
      <c r="Z176" s="224">
        <v>1</v>
      </c>
      <c r="AA176" s="224">
        <v>1</v>
      </c>
      <c r="AB176" s="224">
        <v>1</v>
      </c>
      <c r="AC176" s="224">
        <v>1</v>
      </c>
      <c r="AD176" s="224">
        <v>1</v>
      </c>
      <c r="AE176" s="224">
        <v>1</v>
      </c>
      <c r="AF176" s="224">
        <v>1</v>
      </c>
      <c r="AG176" s="224">
        <v>1</v>
      </c>
      <c r="AH176" s="224">
        <v>1</v>
      </c>
      <c r="AI176" s="224">
        <v>1</v>
      </c>
      <c r="AJ176" s="224">
        <v>1</v>
      </c>
      <c r="AK176" s="224">
        <v>1</v>
      </c>
    </row>
    <row r="177" spans="1:39" s="71" customFormat="1" ht="15">
      <c r="A177" s="32" t="s">
        <v>42</v>
      </c>
      <c r="B177" s="313" t="s">
        <v>107</v>
      </c>
      <c r="C177" s="96" t="s">
        <v>221</v>
      </c>
      <c r="D177" s="378">
        <f>ROUND(V177*' Demand-Supply Gap'!D$233,2)</f>
        <v>3.62</v>
      </c>
      <c r="E177" s="378">
        <f>ROUND(W177*' Demand-Supply Gap'!E$233,2)</f>
        <v>2.59</v>
      </c>
      <c r="F177" s="378">
        <f>ROUND(X177*' Demand-Supply Gap'!F$233,2)</f>
        <v>2.76</v>
      </c>
      <c r="G177" s="378">
        <f>ROUND(Y177*' Demand-Supply Gap'!G$233,2)</f>
        <v>2.87</v>
      </c>
      <c r="H177" s="378">
        <f>ROUND(Z177*' Demand-Supply Gap'!H$233,2)</f>
        <v>2.69</v>
      </c>
      <c r="I177" s="378">
        <f>ROUND(AA177*' Demand-Supply Gap'!I$233,2)</f>
        <v>2.98</v>
      </c>
      <c r="J177" s="378">
        <f>ROUND(AB177*' Demand-Supply Gap'!J$233,2)</f>
        <v>3.13</v>
      </c>
      <c r="K177" s="378">
        <f>ROUND(AC177*' Demand-Supply Gap'!K$233,2)</f>
        <v>3.3</v>
      </c>
      <c r="L177" s="378">
        <f>ROUND(AD177*' Demand-Supply Gap'!L$233,2)</f>
        <v>3.45</v>
      </c>
      <c r="M177" s="378">
        <f>ROUND(AE177*' Demand-Supply Gap'!M$233,2)</f>
        <v>3.58</v>
      </c>
      <c r="N177" s="378">
        <f>ROUND(AF177*' Demand-Supply Gap'!N$233,2)</f>
        <v>3.74</v>
      </c>
      <c r="O177" s="378">
        <f>ROUND(AG177*' Demand-Supply Gap'!O$233,2)</f>
        <v>3.89</v>
      </c>
      <c r="P177" s="378">
        <f>ROUND(AH177*' Demand-Supply Gap'!P$233,2)</f>
        <v>4.03</v>
      </c>
      <c r="Q177" s="378">
        <f>ROUND(AI177*' Demand-Supply Gap'!Q$233,2)</f>
        <v>4.18</v>
      </c>
      <c r="R177" s="378">
        <f>ROUND(AJ177*' Demand-Supply Gap'!R$233,2)</f>
        <v>4.33</v>
      </c>
      <c r="S177" s="378">
        <f>ROUND(AK177*' Demand-Supply Gap'!S$233,2)</f>
        <v>4.49</v>
      </c>
      <c r="T177" s="77"/>
      <c r="U177" s="77"/>
      <c r="V177" s="392">
        <v>0.3856</v>
      </c>
      <c r="W177" s="392">
        <v>0.3886</v>
      </c>
      <c r="X177" s="392">
        <v>0.38740000000000002</v>
      </c>
      <c r="Y177" s="392">
        <v>0.38640000000000002</v>
      </c>
      <c r="Z177" s="392">
        <v>0.38680000000000003</v>
      </c>
      <c r="AA177" s="392">
        <v>0.38350000000000001</v>
      </c>
      <c r="AB177" s="392">
        <v>0.3846</v>
      </c>
      <c r="AC177" s="392">
        <v>0.38630000000000003</v>
      </c>
      <c r="AD177" s="392">
        <v>0.3876</v>
      </c>
      <c r="AE177" s="392">
        <v>0.38669999999999999</v>
      </c>
      <c r="AF177" s="392">
        <v>0.38880000000000003</v>
      </c>
      <c r="AG177" s="392">
        <v>0.38980000000000004</v>
      </c>
      <c r="AH177" s="389">
        <v>0.39</v>
      </c>
      <c r="AI177" s="389">
        <v>0.39069999999999999</v>
      </c>
      <c r="AJ177" s="389">
        <v>0.39079999999999998</v>
      </c>
      <c r="AK177" s="389">
        <v>0.39119999999999999</v>
      </c>
    </row>
    <row r="178" spans="1:39" s="28" customFormat="1" ht="15">
      <c r="A178" s="32" t="s">
        <v>42</v>
      </c>
      <c r="B178" s="313" t="s">
        <v>107</v>
      </c>
      <c r="C178" s="96" t="s">
        <v>247</v>
      </c>
      <c r="D178" s="378">
        <f>ROUND(V178*' Demand-Supply Gap'!D$233,2)</f>
        <v>2.0699999999999998</v>
      </c>
      <c r="E178" s="378">
        <f>ROUND(W178*' Demand-Supply Gap'!E$233,2)</f>
        <v>1.48</v>
      </c>
      <c r="F178" s="378">
        <f>ROUND(X178*' Demand-Supply Gap'!F$233,2)</f>
        <v>1.58</v>
      </c>
      <c r="G178" s="378">
        <f>ROUND(Y178*' Demand-Supply Gap'!G$233,2)</f>
        <v>1.65</v>
      </c>
      <c r="H178" s="378">
        <f>ROUND(Z178*' Demand-Supply Gap'!H$233,2)</f>
        <v>1.55</v>
      </c>
      <c r="I178" s="378">
        <f>ROUND(AA178*' Demand-Supply Gap'!I$233,2)</f>
        <v>1.72</v>
      </c>
      <c r="J178" s="378">
        <f>ROUND(AB178*' Demand-Supply Gap'!J$233,2)</f>
        <v>1.81</v>
      </c>
      <c r="K178" s="378">
        <f>ROUND(AC178*' Demand-Supply Gap'!K$233,2)</f>
        <v>1.9</v>
      </c>
      <c r="L178" s="378">
        <f>ROUND(AD178*' Demand-Supply Gap'!L$233,2)</f>
        <v>1.98</v>
      </c>
      <c r="M178" s="378">
        <f>ROUND(AE178*' Demand-Supply Gap'!M$233,2)</f>
        <v>2.06</v>
      </c>
      <c r="N178" s="378">
        <f>ROUND(AF178*' Demand-Supply Gap'!N$233,2)</f>
        <v>2.14</v>
      </c>
      <c r="O178" s="378">
        <f>ROUND(AG178*' Demand-Supply Gap'!O$233,2)</f>
        <v>2.2200000000000002</v>
      </c>
      <c r="P178" s="378">
        <f>ROUND(AH178*' Demand-Supply Gap'!P$233,2)</f>
        <v>2.31</v>
      </c>
      <c r="Q178" s="378">
        <f>ROUND(AI178*' Demand-Supply Gap'!Q$233,2)</f>
        <v>2.39</v>
      </c>
      <c r="R178" s="378">
        <f>ROUND(AJ178*' Demand-Supply Gap'!R$233,2)</f>
        <v>2.48</v>
      </c>
      <c r="S178" s="378">
        <f>ROUND(AK178*' Demand-Supply Gap'!S$233,2)</f>
        <v>2.56</v>
      </c>
      <c r="T178" s="300">
        <f>(I178/D178)^(1/5)-1</f>
        <v>-3.6367097363454004E-2</v>
      </c>
      <c r="U178" s="300">
        <f>(S178/J178)^(1/9)-1</f>
        <v>3.9271561296099877E-2</v>
      </c>
      <c r="V178" s="390">
        <v>0.22119999999999998</v>
      </c>
      <c r="W178" s="390">
        <v>0.22169999999999998</v>
      </c>
      <c r="X178" s="390">
        <v>0.22229999999999997</v>
      </c>
      <c r="Y178" s="390">
        <v>0.222</v>
      </c>
      <c r="Z178" s="390">
        <v>0.22239999999999996</v>
      </c>
      <c r="AA178" s="390">
        <v>0.22159999999999999</v>
      </c>
      <c r="AB178" s="390">
        <v>0.22189999999999996</v>
      </c>
      <c r="AC178" s="390">
        <v>0.22219999999999998</v>
      </c>
      <c r="AD178" s="390">
        <v>0.22259999999999999</v>
      </c>
      <c r="AE178" s="390">
        <v>0.22279999999999997</v>
      </c>
      <c r="AF178" s="390">
        <v>0.22289999999999996</v>
      </c>
      <c r="AG178" s="390">
        <v>0.22289999999999996</v>
      </c>
      <c r="AH178" s="390">
        <v>0.22309999999999999</v>
      </c>
      <c r="AI178" s="390">
        <v>0.223</v>
      </c>
      <c r="AJ178" s="390">
        <v>0.22329999999999997</v>
      </c>
      <c r="AK178" s="390">
        <v>0.22329999999999997</v>
      </c>
    </row>
    <row r="179" spans="1:39" s="28" customFormat="1" ht="15">
      <c r="A179" s="32" t="s">
        <v>42</v>
      </c>
      <c r="B179" s="313" t="s">
        <v>107</v>
      </c>
      <c r="C179" s="96" t="s">
        <v>419</v>
      </c>
      <c r="D179" s="378">
        <f>ROUND(V179*' Demand-Supply Gap'!D$233,2)</f>
        <v>1.08</v>
      </c>
      <c r="E179" s="378">
        <f>ROUND(W179*' Demand-Supply Gap'!E$233,2)</f>
        <v>0.74</v>
      </c>
      <c r="F179" s="378">
        <f>ROUND(X179*' Demand-Supply Gap'!F$233,2)</f>
        <v>0.8</v>
      </c>
      <c r="G179" s="378">
        <f>ROUND(Y179*' Demand-Supply Gap'!G$233,2)</f>
        <v>0.84</v>
      </c>
      <c r="H179" s="378">
        <f>ROUND(Z179*' Demand-Supply Gap'!H$233,2)</f>
        <v>0.79</v>
      </c>
      <c r="I179" s="378">
        <f>ROUND(AA179*' Demand-Supply Gap'!I$233,2)</f>
        <v>0.86</v>
      </c>
      <c r="J179" s="378">
        <f>ROUND(AB179*' Demand-Supply Gap'!J$233,2)</f>
        <v>0.91</v>
      </c>
      <c r="K179" s="378">
        <f>ROUND(AC179*' Demand-Supply Gap'!K$233,2)</f>
        <v>0.95</v>
      </c>
      <c r="L179" s="378">
        <f>ROUND(AD179*' Demand-Supply Gap'!L$233,2)</f>
        <v>0.99</v>
      </c>
      <c r="M179" s="378">
        <f>ROUND(AE179*' Demand-Supply Gap'!M$233,2)</f>
        <v>1.03</v>
      </c>
      <c r="N179" s="378">
        <f>ROUND(AF179*' Demand-Supply Gap'!N$233,2)</f>
        <v>1.08</v>
      </c>
      <c r="O179" s="378">
        <f>ROUND(AG179*' Demand-Supply Gap'!O$233,2)</f>
        <v>1.1200000000000001</v>
      </c>
      <c r="P179" s="378">
        <f>ROUND(AH179*' Demand-Supply Gap'!P$233,2)</f>
        <v>1.1599999999999999</v>
      </c>
      <c r="Q179" s="378">
        <f>ROUND(AI179*' Demand-Supply Gap'!Q$233,2)</f>
        <v>1.2</v>
      </c>
      <c r="R179" s="378">
        <f>ROUND(AJ179*' Demand-Supply Gap'!R$233,2)</f>
        <v>1.25</v>
      </c>
      <c r="S179" s="378">
        <f>ROUND(AK179*' Demand-Supply Gap'!S$233,2)</f>
        <v>1.29</v>
      </c>
      <c r="T179" s="300">
        <f t="shared" ref="T179:T181" si="390">(I179/D179)^(1/5)-1</f>
        <v>-4.4534656190005295E-2</v>
      </c>
      <c r="U179" s="300">
        <f t="shared" ref="U179:U181" si="391">(S179/J179)^(1/9)-1</f>
        <v>3.9534008722976965E-2</v>
      </c>
      <c r="V179" s="389">
        <v>0.1149</v>
      </c>
      <c r="W179" s="389">
        <v>0.11170000000000001</v>
      </c>
      <c r="X179" s="389">
        <v>0.11180000000000001</v>
      </c>
      <c r="Y179" s="389">
        <v>0.11260000000000001</v>
      </c>
      <c r="Z179" s="389">
        <v>0.11320000000000001</v>
      </c>
      <c r="AA179" s="389">
        <v>0.11120000000000001</v>
      </c>
      <c r="AB179" s="389">
        <v>0.1115</v>
      </c>
      <c r="AC179" s="389">
        <v>0.1116</v>
      </c>
      <c r="AD179" s="389">
        <v>0.11170000000000001</v>
      </c>
      <c r="AE179" s="389">
        <v>0.11170000000000001</v>
      </c>
      <c r="AF179" s="389">
        <v>0.1119</v>
      </c>
      <c r="AG179" s="389">
        <v>0.112</v>
      </c>
      <c r="AH179" s="389">
        <v>0.11220000000000001</v>
      </c>
      <c r="AI179" s="389">
        <v>0.11220000000000001</v>
      </c>
      <c r="AJ179" s="389">
        <v>0.1124</v>
      </c>
      <c r="AK179" s="389">
        <v>0.1125</v>
      </c>
    </row>
    <row r="180" spans="1:39" s="28" customFormat="1" ht="15">
      <c r="A180" s="32" t="s">
        <v>42</v>
      </c>
      <c r="B180" s="313" t="s">
        <v>107</v>
      </c>
      <c r="C180" s="96" t="s">
        <v>412</v>
      </c>
      <c r="D180" s="378">
        <f>ROUND(V180*' Demand-Supply Gap'!D$233,2)</f>
        <v>1.07</v>
      </c>
      <c r="E180" s="378">
        <f>ROUND(W180*' Demand-Supply Gap'!E$233,2)</f>
        <v>0.78</v>
      </c>
      <c r="F180" s="378">
        <f>ROUND(X180*' Demand-Supply Gap'!F$233,2)</f>
        <v>0.84</v>
      </c>
      <c r="G180" s="378">
        <f>ROUND(Y180*' Demand-Supply Gap'!G$233,2)</f>
        <v>0.87</v>
      </c>
      <c r="H180" s="378">
        <f>ROUND(Z180*' Demand-Supply Gap'!H$233,2)</f>
        <v>0.82</v>
      </c>
      <c r="I180" s="378">
        <f>ROUND(AA180*' Demand-Supply Gap'!I$233,2)</f>
        <v>0.91</v>
      </c>
      <c r="J180" s="378">
        <f>ROUND(AB180*' Demand-Supply Gap'!J$233,2)</f>
        <v>0.96</v>
      </c>
      <c r="K180" s="378">
        <f>ROUND(AC180*' Demand-Supply Gap'!K$233,2)</f>
        <v>1</v>
      </c>
      <c r="L180" s="378">
        <f>ROUND(AD180*' Demand-Supply Gap'!L$233,2)</f>
        <v>1.05</v>
      </c>
      <c r="M180" s="378">
        <f>ROUND(AE180*' Demand-Supply Gap'!M$233,2)</f>
        <v>1.0900000000000001</v>
      </c>
      <c r="N180" s="378">
        <f>ROUND(AF180*' Demand-Supply Gap'!N$233,2)</f>
        <v>1.1299999999999999</v>
      </c>
      <c r="O180" s="378">
        <f>ROUND(AG180*' Demand-Supply Gap'!O$233,2)</f>
        <v>1.18</v>
      </c>
      <c r="P180" s="378">
        <f>ROUND(AH180*' Demand-Supply Gap'!P$233,2)</f>
        <v>1.22</v>
      </c>
      <c r="Q180" s="378">
        <f>ROUND(AI180*' Demand-Supply Gap'!Q$233,2)</f>
        <v>1.27</v>
      </c>
      <c r="R180" s="378">
        <f>ROUND(AJ180*' Demand-Supply Gap'!R$233,2)</f>
        <v>1.31</v>
      </c>
      <c r="S180" s="378">
        <f>ROUND(AK180*' Demand-Supply Gap'!S$233,2)</f>
        <v>1.36</v>
      </c>
      <c r="T180" s="300">
        <f t="shared" si="390"/>
        <v>-3.1874804223813502E-2</v>
      </c>
      <c r="U180" s="300">
        <f t="shared" si="391"/>
        <v>3.9459372447528285E-2</v>
      </c>
      <c r="V180" s="390">
        <v>0.11390000000000003</v>
      </c>
      <c r="W180" s="390">
        <v>0.11750000000000002</v>
      </c>
      <c r="X180" s="390">
        <v>0.1177</v>
      </c>
      <c r="Y180" s="390">
        <v>0.11779999999999999</v>
      </c>
      <c r="Z180" s="390">
        <v>0.11789999999999998</v>
      </c>
      <c r="AA180" s="390">
        <v>0.11700000000000002</v>
      </c>
      <c r="AB180" s="390">
        <v>0.11734999999999998</v>
      </c>
      <c r="AC180" s="390">
        <v>0.11750000000000002</v>
      </c>
      <c r="AD180" s="390">
        <v>0.1177</v>
      </c>
      <c r="AE180" s="390">
        <v>0.11800000000000002</v>
      </c>
      <c r="AF180" s="390">
        <v>0.11789999999999998</v>
      </c>
      <c r="AG180" s="390">
        <v>0.11789999999999998</v>
      </c>
      <c r="AH180" s="390">
        <v>0.11810000000000001</v>
      </c>
      <c r="AI180" s="390">
        <v>0.1182</v>
      </c>
      <c r="AJ180" s="390">
        <v>0.11839999999999998</v>
      </c>
      <c r="AK180" s="390">
        <v>0.11850000000000002</v>
      </c>
    </row>
    <row r="181" spans="1:39" s="28" customFormat="1" ht="15">
      <c r="A181" s="32" t="s">
        <v>42</v>
      </c>
      <c r="B181" s="313" t="s">
        <v>107</v>
      </c>
      <c r="C181" s="96" t="s">
        <v>248</v>
      </c>
      <c r="D181" s="378">
        <f>ROUND(V181*' Demand-Supply Gap'!D$233,2)</f>
        <v>0.68</v>
      </c>
      <c r="E181" s="378">
        <f>ROUND(W181*' Demand-Supply Gap'!E$233,2)</f>
        <v>0.51</v>
      </c>
      <c r="F181" s="378">
        <f>ROUND(X181*' Demand-Supply Gap'!F$233,2)</f>
        <v>0.54</v>
      </c>
      <c r="G181" s="378">
        <f>ROUND(Y181*' Demand-Supply Gap'!G$233,2)</f>
        <v>0.56999999999999995</v>
      </c>
      <c r="H181" s="378">
        <f>ROUND(Z181*' Demand-Supply Gap'!H$233,2)</f>
        <v>0.53</v>
      </c>
      <c r="I181" s="378">
        <f>ROUND(AA181*' Demand-Supply Gap'!I$233,2)</f>
        <v>0.59</v>
      </c>
      <c r="J181" s="378">
        <f>ROUND(AB181*' Demand-Supply Gap'!J$233,2)</f>
        <v>0.62</v>
      </c>
      <c r="K181" s="378">
        <f>ROUND(AC181*' Demand-Supply Gap'!K$233,2)</f>
        <v>0.65</v>
      </c>
      <c r="L181" s="378">
        <f>ROUND(AD181*' Demand-Supply Gap'!L$233,2)</f>
        <v>0.68</v>
      </c>
      <c r="M181" s="378">
        <f>ROUND(AE181*' Demand-Supply Gap'!M$233,2)</f>
        <v>0.71</v>
      </c>
      <c r="N181" s="378">
        <f>ROUND(AF181*' Demand-Supply Gap'!N$233,2)</f>
        <v>0.74</v>
      </c>
      <c r="O181" s="378">
        <f>ROUND(AG181*' Demand-Supply Gap'!O$233,2)</f>
        <v>0.77</v>
      </c>
      <c r="P181" s="378">
        <f>ROUND(AH181*' Demand-Supply Gap'!P$233,2)</f>
        <v>0.8</v>
      </c>
      <c r="Q181" s="378">
        <f>ROUND(AI181*' Demand-Supply Gap'!Q$233,2)</f>
        <v>0.83</v>
      </c>
      <c r="R181" s="378">
        <f>ROUND(AJ181*' Demand-Supply Gap'!R$233,2)</f>
        <v>0.86</v>
      </c>
      <c r="S181" s="378">
        <f>ROUND(AK181*' Demand-Supply Gap'!S$233,2)</f>
        <v>0.89</v>
      </c>
      <c r="T181" s="300">
        <f t="shared" si="390"/>
        <v>-2.7994729541583996E-2</v>
      </c>
      <c r="U181" s="300">
        <f t="shared" si="391"/>
        <v>4.0984486669950915E-2</v>
      </c>
      <c r="V181" s="390">
        <v>7.1999999999999995E-2</v>
      </c>
      <c r="W181" s="390">
        <v>7.6399999999999996E-2</v>
      </c>
      <c r="X181" s="390">
        <v>7.6499999999999999E-2</v>
      </c>
      <c r="Y181" s="390">
        <v>7.6700000000000004E-2</v>
      </c>
      <c r="Z181" s="390">
        <v>7.6200000000000004E-2</v>
      </c>
      <c r="AA181" s="390">
        <v>7.6399999999999996E-2</v>
      </c>
      <c r="AB181" s="390">
        <v>7.6399999999999996E-2</v>
      </c>
      <c r="AC181" s="390">
        <v>7.6499999999999999E-2</v>
      </c>
      <c r="AD181" s="390">
        <v>7.6700000000000004E-2</v>
      </c>
      <c r="AE181" s="390">
        <v>7.6799999999999993E-2</v>
      </c>
      <c r="AF181" s="390">
        <v>7.6999999999999999E-2</v>
      </c>
      <c r="AG181" s="390">
        <v>7.7100000000000002E-2</v>
      </c>
      <c r="AH181" s="390">
        <v>7.6999999999999999E-2</v>
      </c>
      <c r="AI181" s="390">
        <v>7.7199999999999991E-2</v>
      </c>
      <c r="AJ181" s="390">
        <v>7.7299999999999994E-2</v>
      </c>
      <c r="AK181" s="390">
        <v>7.7399999999999997E-2</v>
      </c>
      <c r="AM181" s="95">
        <v>1.23E-2</v>
      </c>
    </row>
    <row r="182" spans="1:39" s="94" customFormat="1" ht="15">
      <c r="A182" s="32" t="s">
        <v>42</v>
      </c>
      <c r="B182" s="313" t="s">
        <v>107</v>
      </c>
      <c r="C182" s="372" t="s">
        <v>12</v>
      </c>
      <c r="D182" s="378">
        <f>ROUND(V182*' Demand-Supply Gap'!D$233,2)</f>
        <v>0.87</v>
      </c>
      <c r="E182" s="378">
        <f>ROUND(W182*' Demand-Supply Gap'!E$233,2)</f>
        <v>0.56000000000000005</v>
      </c>
      <c r="F182" s="378">
        <f>ROUND(X182*' Demand-Supply Gap'!F$233,2)</f>
        <v>0.6</v>
      </c>
      <c r="G182" s="378">
        <f>ROUND(Y182*' Demand-Supply Gap'!G$233,2)</f>
        <v>0.63</v>
      </c>
      <c r="H182" s="378">
        <f>ROUND(Z182*' Demand-Supply Gap'!H$233,2)</f>
        <v>0.57999999999999996</v>
      </c>
      <c r="I182" s="378">
        <f>ROUND(AA182*' Demand-Supply Gap'!I$233,2)</f>
        <v>0.7</v>
      </c>
      <c r="J182" s="378">
        <f>ROUND(AB182*' Demand-Supply Gap'!J$233,2)</f>
        <v>0.72</v>
      </c>
      <c r="K182" s="378">
        <f>ROUND(AC182*' Demand-Supply Gap'!K$233,2)</f>
        <v>0.73</v>
      </c>
      <c r="L182" s="378">
        <f>ROUND(AD182*' Demand-Supply Gap'!L$233,2)</f>
        <v>0.75</v>
      </c>
      <c r="M182" s="378">
        <f>ROUND(AE182*' Demand-Supply Gap'!M$233,2)</f>
        <v>0.78</v>
      </c>
      <c r="N182" s="378">
        <f>ROUND(AF182*' Demand-Supply Gap'!N$233,2)</f>
        <v>0.78</v>
      </c>
      <c r="O182" s="378">
        <f>ROUND(AG182*' Demand-Supply Gap'!O$233,2)</f>
        <v>0.8</v>
      </c>
      <c r="P182" s="378">
        <f>ROUND(AH182*' Demand-Supply Gap'!P$233,2)</f>
        <v>0.82</v>
      </c>
      <c r="Q182" s="378">
        <f>ROUND(AI182*' Demand-Supply Gap'!Q$233,2)</f>
        <v>0.84</v>
      </c>
      <c r="R182" s="378">
        <f>ROUND(AJ182*' Demand-Supply Gap'!R$233,2)</f>
        <v>0.86</v>
      </c>
      <c r="S182" s="378">
        <f>ROUND(AK182*' Demand-Supply Gap'!S$233,2)</f>
        <v>0.88</v>
      </c>
      <c r="T182" s="93"/>
      <c r="U182" s="93"/>
      <c r="V182" s="389">
        <f>V183-SUM(V177:V181)</f>
        <v>9.2400000000000038E-2</v>
      </c>
      <c r="W182" s="389">
        <f t="shared" ref="W182" si="392">W183-SUM(W177:W181)</f>
        <v>8.4099999999999953E-2</v>
      </c>
      <c r="X182" s="389">
        <f t="shared" ref="X182" si="393">X183-SUM(X177:X181)</f>
        <v>8.4299999999999931E-2</v>
      </c>
      <c r="Y182" s="389">
        <f t="shared" ref="Y182" si="394">Y183-SUM(Y177:Y181)</f>
        <v>8.4499999999999909E-2</v>
      </c>
      <c r="Z182" s="389">
        <f t="shared" ref="Z182" si="395">Z183-SUM(Z177:Z181)</f>
        <v>8.3500000000000019E-2</v>
      </c>
      <c r="AA182" s="389">
        <f t="shared" ref="AA182" si="396">AA183-SUM(AA177:AA181)</f>
        <v>9.0300000000000047E-2</v>
      </c>
      <c r="AB182" s="389">
        <f t="shared" ref="AB182" si="397">AB183-SUM(AB177:AB181)</f>
        <v>8.8250000000000051E-2</v>
      </c>
      <c r="AC182" s="389">
        <f t="shared" ref="AC182" si="398">AC183-SUM(AC177:AC181)</f>
        <v>8.5899999999999865E-2</v>
      </c>
      <c r="AD182" s="389">
        <f t="shared" ref="AD182" si="399">AD183-SUM(AD177:AD181)</f>
        <v>8.3699999999999997E-2</v>
      </c>
      <c r="AE182" s="389">
        <f t="shared" ref="AE182" si="400">AE183-SUM(AE177:AE181)</f>
        <v>8.4000000000000075E-2</v>
      </c>
      <c r="AF182" s="389">
        <f t="shared" ref="AF182" si="401">AF183-SUM(AF177:AF181)</f>
        <v>8.1500000000000017E-2</v>
      </c>
      <c r="AG182" s="389">
        <f t="shared" ref="AG182" si="402">AG183-SUM(AG177:AG181)</f>
        <v>8.0300000000000038E-2</v>
      </c>
      <c r="AH182" s="389">
        <f t="shared" ref="AH182" si="403">AH183-SUM(AH177:AH181)</f>
        <v>7.9600000000000115E-2</v>
      </c>
      <c r="AI182" s="389">
        <f t="shared" ref="AI182" si="404">AI183-SUM(AI177:AI181)</f>
        <v>7.8699999999999992E-2</v>
      </c>
      <c r="AJ182" s="389">
        <f t="shared" ref="AJ182" si="405">AJ183-SUM(AJ177:AJ181)</f>
        <v>7.7800000000000091E-2</v>
      </c>
      <c r="AK182" s="389">
        <f t="shared" ref="AK182" si="406">AK183-SUM(AK177:AK181)</f>
        <v>7.7099999999999946E-2</v>
      </c>
    </row>
    <row r="183" spans="1:39">
      <c r="A183" s="32" t="s">
        <v>42</v>
      </c>
      <c r="B183" s="313" t="s">
        <v>107</v>
      </c>
      <c r="C183" s="373" t="s">
        <v>60</v>
      </c>
      <c r="D183" s="378">
        <f>SUM(D177:D182)</f>
        <v>9.3899999999999988</v>
      </c>
      <c r="E183" s="378">
        <f t="shared" ref="E183:S183" si="407">SUM(E177:E182)</f>
        <v>6.66</v>
      </c>
      <c r="F183" s="378">
        <f t="shared" si="407"/>
        <v>7.1199999999999992</v>
      </c>
      <c r="G183" s="378">
        <f t="shared" si="407"/>
        <v>7.43</v>
      </c>
      <c r="H183" s="378">
        <f t="shared" si="407"/>
        <v>6.9600000000000009</v>
      </c>
      <c r="I183" s="378">
        <f t="shared" si="407"/>
        <v>7.7600000000000007</v>
      </c>
      <c r="J183" s="378">
        <f t="shared" si="407"/>
        <v>8.15</v>
      </c>
      <c r="K183" s="378">
        <f t="shared" si="407"/>
        <v>8.5299999999999994</v>
      </c>
      <c r="L183" s="378">
        <f t="shared" si="407"/>
        <v>8.9</v>
      </c>
      <c r="M183" s="378">
        <f t="shared" si="407"/>
        <v>9.25</v>
      </c>
      <c r="N183" s="378">
        <f t="shared" si="407"/>
        <v>9.61</v>
      </c>
      <c r="O183" s="378">
        <f t="shared" si="407"/>
        <v>9.98</v>
      </c>
      <c r="P183" s="378">
        <f t="shared" si="407"/>
        <v>10.340000000000002</v>
      </c>
      <c r="Q183" s="378">
        <f t="shared" si="407"/>
        <v>10.71</v>
      </c>
      <c r="R183" s="378">
        <f t="shared" si="407"/>
        <v>11.09</v>
      </c>
      <c r="S183" s="378">
        <f t="shared" si="407"/>
        <v>11.47</v>
      </c>
      <c r="V183" s="390">
        <v>1</v>
      </c>
      <c r="W183" s="390">
        <v>1</v>
      </c>
      <c r="X183" s="390">
        <v>1</v>
      </c>
      <c r="Y183" s="390">
        <v>1</v>
      </c>
      <c r="Z183" s="390">
        <v>1</v>
      </c>
      <c r="AA183" s="390">
        <v>1</v>
      </c>
      <c r="AB183" s="390">
        <v>1</v>
      </c>
      <c r="AC183" s="390">
        <v>1</v>
      </c>
      <c r="AD183" s="390">
        <v>1</v>
      </c>
      <c r="AE183" s="390">
        <v>1</v>
      </c>
      <c r="AF183" s="390">
        <v>1</v>
      </c>
      <c r="AG183" s="390">
        <v>1</v>
      </c>
      <c r="AH183" s="390">
        <v>1</v>
      </c>
      <c r="AI183" s="390">
        <v>1</v>
      </c>
      <c r="AJ183" s="390">
        <v>1</v>
      </c>
      <c r="AK183" s="390">
        <v>1</v>
      </c>
      <c r="AM183" s="73">
        <v>8.3000000000000001E-3</v>
      </c>
    </row>
    <row r="184" spans="1:39" ht="15">
      <c r="A184" s="374" t="s">
        <v>42</v>
      </c>
      <c r="B184" s="373" t="s">
        <v>418</v>
      </c>
      <c r="C184" s="96" t="s">
        <v>221</v>
      </c>
      <c r="D184" s="378">
        <f>ROUND(V184*' Demand-Supply Gap'!D$242,2)</f>
        <v>30.29</v>
      </c>
      <c r="E184" s="378">
        <f>ROUND(W184*' Demand-Supply Gap'!E$242,2)</f>
        <v>32.47</v>
      </c>
      <c r="F184" s="378">
        <f>ROUND(X184*' Demand-Supply Gap'!F$242,2)</f>
        <v>34.450000000000003</v>
      </c>
      <c r="G184" s="378">
        <f>ROUND(Y184*' Demand-Supply Gap'!G$242,2)</f>
        <v>41.04</v>
      </c>
      <c r="H184" s="378">
        <f>ROUND(Z184*' Demand-Supply Gap'!H$242,2)</f>
        <v>36.57</v>
      </c>
      <c r="I184" s="378">
        <f>ROUND(AA184*' Demand-Supply Gap'!I$242,2)</f>
        <v>25.67</v>
      </c>
      <c r="J184" s="378">
        <f>ROUND(AB184*' Demand-Supply Gap'!J$242,2)</f>
        <v>26.76</v>
      </c>
      <c r="K184" s="378">
        <f>ROUND(AC184*' Demand-Supply Gap'!K$242,2)</f>
        <v>28.02</v>
      </c>
      <c r="L184" s="378">
        <f>ROUND(AD184*' Demand-Supply Gap'!L$242,2)</f>
        <v>29.2</v>
      </c>
      <c r="M184" s="378">
        <f>ROUND(AE184*' Demand-Supply Gap'!M$242,2)</f>
        <v>30.27</v>
      </c>
      <c r="N184" s="378">
        <f>ROUND(AF184*' Demand-Supply Gap'!N$242,2)</f>
        <v>31.43</v>
      </c>
      <c r="O184" s="378">
        <f>ROUND(AG184*' Demand-Supply Gap'!O$242,2)</f>
        <v>32.44</v>
      </c>
      <c r="P184" s="378">
        <f>ROUND(AH184*' Demand-Supply Gap'!P$242,2)</f>
        <v>33.33</v>
      </c>
      <c r="Q184" s="378">
        <f>ROUND(AI184*' Demand-Supply Gap'!Q$242,2)</f>
        <v>34.25</v>
      </c>
      <c r="R184" s="378">
        <f>ROUND(AJ184*' Demand-Supply Gap'!R$242,2)</f>
        <v>35.22</v>
      </c>
      <c r="S184" s="378">
        <f>ROUND(AK184*' Demand-Supply Gap'!S$242,2)</f>
        <v>36.33</v>
      </c>
      <c r="V184" s="392">
        <v>0.37629999999999997</v>
      </c>
      <c r="W184" s="392">
        <v>0.37929999999999997</v>
      </c>
      <c r="X184" s="392">
        <v>0.37809999999999999</v>
      </c>
      <c r="Y184" s="392">
        <v>0.37709999999999999</v>
      </c>
      <c r="Z184" s="392">
        <v>0.3775</v>
      </c>
      <c r="AA184" s="392">
        <v>0.37419999999999998</v>
      </c>
      <c r="AB184" s="392">
        <v>0.37529999999999997</v>
      </c>
      <c r="AC184" s="392">
        <v>0.377</v>
      </c>
      <c r="AD184" s="392">
        <v>0.37829999999999997</v>
      </c>
      <c r="AE184" s="392">
        <v>0.37739999999999996</v>
      </c>
      <c r="AF184" s="392">
        <v>0.3795</v>
      </c>
      <c r="AG184" s="392">
        <v>0.3805</v>
      </c>
      <c r="AH184" s="389">
        <v>0.38069999999999998</v>
      </c>
      <c r="AI184" s="389">
        <v>0.38139999999999996</v>
      </c>
      <c r="AJ184" s="389">
        <v>0.38149999999999995</v>
      </c>
      <c r="AK184" s="389">
        <v>0.38189999999999996</v>
      </c>
    </row>
    <row r="185" spans="1:39" ht="15">
      <c r="A185" s="374" t="s">
        <v>42</v>
      </c>
      <c r="B185" s="373" t="s">
        <v>418</v>
      </c>
      <c r="C185" s="96" t="s">
        <v>247</v>
      </c>
      <c r="D185" s="378">
        <f>ROUND(V185*' Demand-Supply Gap'!D$242,2)</f>
        <v>18.059999999999999</v>
      </c>
      <c r="E185" s="378">
        <f>ROUND(W185*' Demand-Supply Gap'!E$242,2)</f>
        <v>19.239999999999998</v>
      </c>
      <c r="F185" s="378">
        <f>ROUND(X185*' Demand-Supply Gap'!F$242,2)</f>
        <v>20.53</v>
      </c>
      <c r="G185" s="378">
        <f>ROUND(Y185*' Demand-Supply Gap'!G$242,2)</f>
        <v>24.5</v>
      </c>
      <c r="H185" s="378">
        <f>ROUND(Z185*' Demand-Supply Gap'!H$242,2)</f>
        <v>21.84</v>
      </c>
      <c r="I185" s="378">
        <f>ROUND(AA185*' Demand-Supply Gap'!I$242,2)</f>
        <v>15.41</v>
      </c>
      <c r="J185" s="378">
        <f>ROUND(AB185*' Demand-Supply Gap'!J$242,2)</f>
        <v>16.04</v>
      </c>
      <c r="K185" s="378">
        <f>ROUND(AC185*' Demand-Supply Gap'!K$242,2)</f>
        <v>16.75</v>
      </c>
      <c r="L185" s="378">
        <f>ROUND(AD185*' Demand-Supply Gap'!L$242,2)</f>
        <v>17.420000000000002</v>
      </c>
      <c r="M185" s="378">
        <f>ROUND(AE185*' Demand-Supply Gap'!M$242,2)</f>
        <v>18.12</v>
      </c>
      <c r="N185" s="378">
        <f>ROUND(AF185*' Demand-Supply Gap'!N$242,2)</f>
        <v>18.71</v>
      </c>
      <c r="O185" s="378">
        <f>ROUND(AG185*' Demand-Supply Gap'!O$242,2)</f>
        <v>19.27</v>
      </c>
      <c r="P185" s="378">
        <f>ROUND(AH185*' Demand-Supply Gap'!P$242,2)</f>
        <v>19.809999999999999</v>
      </c>
      <c r="Q185" s="378">
        <f>ROUND(AI185*' Demand-Supply Gap'!Q$242,2)</f>
        <v>20.3</v>
      </c>
      <c r="R185" s="378">
        <f>ROUND(AJ185*' Demand-Supply Gap'!R$242,2)</f>
        <v>20.9</v>
      </c>
      <c r="S185" s="378">
        <f>ROUND(AK185*' Demand-Supply Gap'!S$242,2)</f>
        <v>21.54</v>
      </c>
      <c r="V185" s="390">
        <v>0.2243</v>
      </c>
      <c r="W185" s="390">
        <v>0.2248</v>
      </c>
      <c r="X185" s="390">
        <v>0.22539999999999999</v>
      </c>
      <c r="Y185" s="390">
        <v>0.22510000000000002</v>
      </c>
      <c r="Z185" s="390">
        <v>0.22549999999999998</v>
      </c>
      <c r="AA185" s="390">
        <v>0.22470000000000001</v>
      </c>
      <c r="AB185" s="390">
        <v>0.22499999999999998</v>
      </c>
      <c r="AC185" s="390">
        <v>0.2253</v>
      </c>
      <c r="AD185" s="390">
        <v>0.22570000000000001</v>
      </c>
      <c r="AE185" s="390">
        <v>0.22589999999999999</v>
      </c>
      <c r="AF185" s="390">
        <v>0.22599999999999998</v>
      </c>
      <c r="AG185" s="390">
        <v>0.22599999999999998</v>
      </c>
      <c r="AH185" s="390">
        <v>0.22620000000000001</v>
      </c>
      <c r="AI185" s="390">
        <v>0.22610000000000002</v>
      </c>
      <c r="AJ185" s="390">
        <v>0.22639999999999999</v>
      </c>
      <c r="AK185" s="390">
        <v>0.22639999999999999</v>
      </c>
      <c r="AM185" s="73">
        <v>6.93E-2</v>
      </c>
    </row>
    <row r="186" spans="1:39" ht="15">
      <c r="A186" s="374" t="s">
        <v>42</v>
      </c>
      <c r="B186" s="373" t="s">
        <v>418</v>
      </c>
      <c r="C186" s="96" t="s">
        <v>419</v>
      </c>
      <c r="D186" s="378">
        <f>ROUND(V186*' Demand-Supply Gap'!D$242,2)</f>
        <v>8.8800000000000008</v>
      </c>
      <c r="E186" s="378">
        <f>ROUND(W186*' Demand-Supply Gap'!E$242,2)</f>
        <v>9.17</v>
      </c>
      <c r="F186" s="378">
        <f>ROUND(X186*' Demand-Supply Gap'!F$242,2)</f>
        <v>9.77</v>
      </c>
      <c r="G186" s="378">
        <f>ROUND(Y186*' Demand-Supply Gap'!G$242,2)</f>
        <v>11.75</v>
      </c>
      <c r="H186" s="378">
        <f>ROUND(Z186*' Demand-Supply Gap'!H$242,2)</f>
        <v>10.52</v>
      </c>
      <c r="I186" s="378">
        <f>ROUND(AA186*' Demand-Supply Gap'!I$242,2)</f>
        <v>7.31</v>
      </c>
      <c r="J186" s="378">
        <f>ROUND(AB186*' Demand-Supply Gap'!J$242,2)</f>
        <v>7.62</v>
      </c>
      <c r="K186" s="378">
        <f>ROUND(AC186*' Demand-Supply Gap'!K$242,2)</f>
        <v>7.95</v>
      </c>
      <c r="L186" s="378">
        <f>ROUND(AD186*' Demand-Supply Gap'!L$242,2)</f>
        <v>8.27</v>
      </c>
      <c r="M186" s="378">
        <f>ROUND(AE186*' Demand-Supply Gap'!M$242,2)</f>
        <v>8.59</v>
      </c>
      <c r="N186" s="378">
        <f>ROUND(AF186*' Demand-Supply Gap'!N$242,2)</f>
        <v>8.89</v>
      </c>
      <c r="O186" s="378">
        <f>ROUND(AG186*' Demand-Supply Gap'!O$242,2)</f>
        <v>9.16</v>
      </c>
      <c r="P186" s="378">
        <f>ROUND(AH186*' Demand-Supply Gap'!P$242,2)</f>
        <v>9.42</v>
      </c>
      <c r="Q186" s="378">
        <f>ROUND(AI186*' Demand-Supply Gap'!Q$242,2)</f>
        <v>9.66</v>
      </c>
      <c r="R186" s="378">
        <f>ROUND(AJ186*' Demand-Supply Gap'!R$242,2)</f>
        <v>9.9499999999999993</v>
      </c>
      <c r="S186" s="378">
        <f>ROUND(AK186*' Demand-Supply Gap'!S$242,2)</f>
        <v>10.27</v>
      </c>
      <c r="V186" s="389">
        <v>0.11029999999999998</v>
      </c>
      <c r="W186" s="389">
        <v>0.1071</v>
      </c>
      <c r="X186" s="389">
        <v>0.10719999999999999</v>
      </c>
      <c r="Y186" s="389">
        <v>0.10799999999999998</v>
      </c>
      <c r="Z186" s="389">
        <v>0.1086</v>
      </c>
      <c r="AA186" s="389">
        <v>0.1066</v>
      </c>
      <c r="AB186" s="389">
        <v>0.1069</v>
      </c>
      <c r="AC186" s="389">
        <v>0.10699999999999998</v>
      </c>
      <c r="AD186" s="389">
        <v>0.1071</v>
      </c>
      <c r="AE186" s="389">
        <v>0.1071</v>
      </c>
      <c r="AF186" s="389">
        <v>0.10729999999999998</v>
      </c>
      <c r="AG186" s="389">
        <v>0.1074</v>
      </c>
      <c r="AH186" s="389">
        <v>0.1076</v>
      </c>
      <c r="AI186" s="389">
        <v>0.1076</v>
      </c>
      <c r="AJ186" s="389">
        <v>0.10779999999999998</v>
      </c>
      <c r="AK186" s="389">
        <v>0.1079</v>
      </c>
    </row>
    <row r="187" spans="1:39" ht="15">
      <c r="A187" s="374" t="s">
        <v>42</v>
      </c>
      <c r="B187" s="373" t="s">
        <v>418</v>
      </c>
      <c r="C187" s="96" t="s">
        <v>412</v>
      </c>
      <c r="D187" s="378">
        <f>ROUND(V187*' Demand-Supply Gap'!D$242,2)</f>
        <v>11.04</v>
      </c>
      <c r="E187" s="378">
        <f>ROUND(W187*' Demand-Supply Gap'!E$242,2)</f>
        <v>12.04</v>
      </c>
      <c r="F187" s="378">
        <f>ROUND(X187*' Demand-Supply Gap'!F$242,2)</f>
        <v>12.84</v>
      </c>
      <c r="G187" s="378">
        <f>ROUND(Y187*' Demand-Supply Gap'!G$242,2)</f>
        <v>15.35</v>
      </c>
      <c r="H187" s="378">
        <f>ROUND(Z187*' Demand-Supply Gap'!H$242,2)</f>
        <v>13.67</v>
      </c>
      <c r="I187" s="378">
        <f>ROUND(AA187*' Demand-Supply Gap'!I$242,2)</f>
        <v>9.6199999999999992</v>
      </c>
      <c r="J187" s="378">
        <f>ROUND(AB187*' Demand-Supply Gap'!J$242,2)</f>
        <v>10.02</v>
      </c>
      <c r="K187" s="378">
        <f>ROUND(AC187*' Demand-Supply Gap'!K$242,2)</f>
        <v>10.46</v>
      </c>
      <c r="L187" s="378">
        <f>ROUND(AD187*' Demand-Supply Gap'!L$242,2)</f>
        <v>10.88</v>
      </c>
      <c r="M187" s="378">
        <f>ROUND(AE187*' Demand-Supply Gap'!M$242,2)</f>
        <v>11.32</v>
      </c>
      <c r="N187" s="378">
        <f>ROUND(AF187*' Demand-Supply Gap'!N$242,2)</f>
        <v>11.68</v>
      </c>
      <c r="O187" s="378">
        <f>ROUND(AG187*' Demand-Supply Gap'!O$242,2)</f>
        <v>12.03</v>
      </c>
      <c r="P187" s="378">
        <f>ROUND(AH187*' Demand-Supply Gap'!P$242,2)</f>
        <v>12.37</v>
      </c>
      <c r="Q187" s="378">
        <f>ROUND(AI187*' Demand-Supply Gap'!Q$242,2)</f>
        <v>12.7</v>
      </c>
      <c r="R187" s="378">
        <f>ROUND(AJ187*' Demand-Supply Gap'!R$242,2)</f>
        <v>13.07</v>
      </c>
      <c r="S187" s="378">
        <f>ROUND(AK187*' Demand-Supply Gap'!S$242,2)</f>
        <v>13.48</v>
      </c>
      <c r="V187" s="390">
        <v>0.13710000000000003</v>
      </c>
      <c r="W187" s="390">
        <v>0.14070000000000002</v>
      </c>
      <c r="X187" s="390">
        <v>0.1409</v>
      </c>
      <c r="Y187" s="390">
        <v>0.14099999999999999</v>
      </c>
      <c r="Z187" s="390">
        <v>0.14109999999999998</v>
      </c>
      <c r="AA187" s="390">
        <v>0.14020000000000002</v>
      </c>
      <c r="AB187" s="390">
        <v>0.14054999999999998</v>
      </c>
      <c r="AC187" s="390">
        <v>0.14070000000000002</v>
      </c>
      <c r="AD187" s="390">
        <v>0.1409</v>
      </c>
      <c r="AE187" s="390">
        <v>0.14120000000000002</v>
      </c>
      <c r="AF187" s="390">
        <v>0.14109999999999998</v>
      </c>
      <c r="AG187" s="390">
        <v>0.14109999999999998</v>
      </c>
      <c r="AH187" s="390">
        <v>0.14130000000000001</v>
      </c>
      <c r="AI187" s="390">
        <v>0.1414</v>
      </c>
      <c r="AJ187" s="390">
        <v>0.14159999999999998</v>
      </c>
      <c r="AK187" s="390">
        <v>0.14170000000000002</v>
      </c>
    </row>
    <row r="188" spans="1:39" ht="15">
      <c r="A188" s="374" t="s">
        <v>42</v>
      </c>
      <c r="B188" s="373" t="s">
        <v>418</v>
      </c>
      <c r="C188" s="96" t="s">
        <v>248</v>
      </c>
      <c r="D188" s="378">
        <f>ROUND(V188*' Demand-Supply Gap'!D$242,2)</f>
        <v>5.77</v>
      </c>
      <c r="E188" s="378">
        <f>ROUND(W188*' Demand-Supply Gap'!E$242,2)</f>
        <v>6.51</v>
      </c>
      <c r="F188" s="378">
        <f>ROUND(X188*' Demand-Supply Gap'!F$242,2)</f>
        <v>6.94</v>
      </c>
      <c r="G188" s="378">
        <f>ROUND(Y188*' Demand-Supply Gap'!G$242,2)</f>
        <v>8.31</v>
      </c>
      <c r="H188" s="378">
        <f>ROUND(Z188*' Demand-Supply Gap'!H$242,2)</f>
        <v>7.35</v>
      </c>
      <c r="I188" s="378">
        <f>ROUND(AA188*' Demand-Supply Gap'!I$242,2)</f>
        <v>5.22</v>
      </c>
      <c r="J188" s="378">
        <f>ROUND(AB188*' Demand-Supply Gap'!J$242,2)</f>
        <v>5.43</v>
      </c>
      <c r="K188" s="378">
        <f>ROUND(AC188*' Demand-Supply Gap'!K$242,2)</f>
        <v>5.66</v>
      </c>
      <c r="L188" s="378">
        <f>ROUND(AD188*' Demand-Supply Gap'!L$242,2)</f>
        <v>5.9</v>
      </c>
      <c r="M188" s="378">
        <f>ROUND(AE188*' Demand-Supply Gap'!M$242,2)</f>
        <v>6.14</v>
      </c>
      <c r="N188" s="378">
        <f>ROUND(AF188*' Demand-Supply Gap'!N$242,2)</f>
        <v>6.35</v>
      </c>
      <c r="O188" s="378">
        <f>ROUND(AG188*' Demand-Supply Gap'!O$242,2)</f>
        <v>6.55</v>
      </c>
      <c r="P188" s="378">
        <f>ROUND(AH188*' Demand-Supply Gap'!P$242,2)</f>
        <v>6.72</v>
      </c>
      <c r="Q188" s="378">
        <f>ROUND(AI188*' Demand-Supply Gap'!Q$242,2)</f>
        <v>6.91</v>
      </c>
      <c r="R188" s="378">
        <f>ROUND(AJ188*' Demand-Supply Gap'!R$242,2)</f>
        <v>7.11</v>
      </c>
      <c r="S188" s="378">
        <f>ROUND(AK188*' Demand-Supply Gap'!S$242,2)</f>
        <v>7.34</v>
      </c>
      <c r="V188" s="390">
        <v>7.17E-2</v>
      </c>
      <c r="W188" s="390">
        <v>7.6100000000000001E-2</v>
      </c>
      <c r="X188" s="390">
        <v>7.6200000000000004E-2</v>
      </c>
      <c r="Y188" s="390">
        <v>7.640000000000001E-2</v>
      </c>
      <c r="Z188" s="390">
        <v>7.5900000000000009E-2</v>
      </c>
      <c r="AA188" s="390">
        <v>7.6100000000000001E-2</v>
      </c>
      <c r="AB188" s="390">
        <v>7.6100000000000001E-2</v>
      </c>
      <c r="AC188" s="390">
        <v>7.6200000000000004E-2</v>
      </c>
      <c r="AD188" s="390">
        <v>7.640000000000001E-2</v>
      </c>
      <c r="AE188" s="390">
        <v>7.6499999999999999E-2</v>
      </c>
      <c r="AF188" s="390">
        <v>7.6700000000000004E-2</v>
      </c>
      <c r="AG188" s="390">
        <v>7.6800000000000007E-2</v>
      </c>
      <c r="AH188" s="390">
        <v>7.6700000000000004E-2</v>
      </c>
      <c r="AI188" s="390">
        <v>7.6899999999999996E-2</v>
      </c>
      <c r="AJ188" s="390">
        <v>7.6999999999999999E-2</v>
      </c>
      <c r="AK188" s="390">
        <v>7.7100000000000002E-2</v>
      </c>
    </row>
    <row r="189" spans="1:39" ht="15">
      <c r="A189" s="374" t="s">
        <v>42</v>
      </c>
      <c r="B189" s="373" t="s">
        <v>418</v>
      </c>
      <c r="C189" s="372" t="s">
        <v>12</v>
      </c>
      <c r="D189" s="378">
        <f>ROUND(V189*' Demand-Supply Gap'!D$242,2)</f>
        <v>6.46</v>
      </c>
      <c r="E189" s="378">
        <f>ROUND(W189*' Demand-Supply Gap'!E$242,2)</f>
        <v>6.16</v>
      </c>
      <c r="F189" s="378">
        <f>ROUND(X189*' Demand-Supply Gap'!F$242,2)</f>
        <v>6.58</v>
      </c>
      <c r="G189" s="378">
        <f>ROUND(Y189*' Demand-Supply Gap'!G$242,2)</f>
        <v>7.88</v>
      </c>
      <c r="H189" s="378">
        <f>ROUND(Z189*' Demand-Supply Gap'!H$242,2)</f>
        <v>6.92</v>
      </c>
      <c r="I189" s="378">
        <f>ROUND(AA189*' Demand-Supply Gap'!I$242,2)</f>
        <v>5.36</v>
      </c>
      <c r="J189" s="378">
        <f>ROUND(AB189*' Demand-Supply Gap'!J$242,2)</f>
        <v>5.43</v>
      </c>
      <c r="K189" s="378">
        <f>ROUND(AC189*' Demand-Supply Gap'!K$242,2)</f>
        <v>5.49</v>
      </c>
      <c r="L189" s="378">
        <f>ROUND(AD189*' Demand-Supply Gap'!L$242,2)</f>
        <v>5.53</v>
      </c>
      <c r="M189" s="378">
        <f>ROUND(AE189*' Demand-Supply Gap'!M$242,2)</f>
        <v>5.77</v>
      </c>
      <c r="N189" s="378">
        <f>ROUND(AF189*' Demand-Supply Gap'!N$242,2)</f>
        <v>5.75</v>
      </c>
      <c r="O189" s="378">
        <f>ROUND(AG189*' Demand-Supply Gap'!O$242,2)</f>
        <v>5.81</v>
      </c>
      <c r="P189" s="378">
        <f>ROUND(AH189*' Demand-Supply Gap'!P$242,2)</f>
        <v>5.91</v>
      </c>
      <c r="Q189" s="378">
        <f>ROUND(AI189*' Demand-Supply Gap'!Q$242,2)</f>
        <v>5.98</v>
      </c>
      <c r="R189" s="378">
        <f>ROUND(AJ189*' Demand-Supply Gap'!R$242,2)</f>
        <v>6.07</v>
      </c>
      <c r="S189" s="378">
        <f>ROUND(AK189*' Demand-Supply Gap'!S$242,2)</f>
        <v>6.18</v>
      </c>
      <c r="V189" s="389">
        <f>V190-SUM(V184:V188)</f>
        <v>8.0300000000000038E-2</v>
      </c>
      <c r="W189" s="389">
        <f t="shared" ref="W189" si="408">W190-SUM(W184:W188)</f>
        <v>7.2000000000000064E-2</v>
      </c>
      <c r="X189" s="389">
        <f t="shared" ref="X189" si="409">X190-SUM(X184:X188)</f>
        <v>7.2200000000000042E-2</v>
      </c>
      <c r="Y189" s="389">
        <f t="shared" ref="Y189" si="410">Y190-SUM(Y184:Y188)</f>
        <v>7.2399999999999909E-2</v>
      </c>
      <c r="Z189" s="389">
        <f t="shared" ref="Z189" si="411">Z190-SUM(Z184:Z188)</f>
        <v>7.1400000000000019E-2</v>
      </c>
      <c r="AA189" s="389">
        <f t="shared" ref="AA189" si="412">AA190-SUM(AA184:AA188)</f>
        <v>7.8200000000000047E-2</v>
      </c>
      <c r="AB189" s="389">
        <f t="shared" ref="AB189" si="413">AB190-SUM(AB184:AB188)</f>
        <v>7.6150000000000162E-2</v>
      </c>
      <c r="AC189" s="389">
        <f t="shared" ref="AC189" si="414">AC190-SUM(AC184:AC188)</f>
        <v>7.3799999999999866E-2</v>
      </c>
      <c r="AD189" s="389">
        <f t="shared" ref="AD189" si="415">AD190-SUM(AD184:AD188)</f>
        <v>7.1599999999999997E-2</v>
      </c>
      <c r="AE189" s="389">
        <f t="shared" ref="AE189" si="416">AE190-SUM(AE184:AE188)</f>
        <v>7.1900000000000075E-2</v>
      </c>
      <c r="AF189" s="389">
        <f t="shared" ref="AF189" si="417">AF190-SUM(AF184:AF188)</f>
        <v>6.9400000000000128E-2</v>
      </c>
      <c r="AG189" s="389">
        <f t="shared" ref="AG189" si="418">AG190-SUM(AG184:AG188)</f>
        <v>6.8200000000000038E-2</v>
      </c>
      <c r="AH189" s="389">
        <f t="shared" ref="AH189" si="419">AH190-SUM(AH184:AH188)</f>
        <v>6.7500000000000004E-2</v>
      </c>
      <c r="AI189" s="389">
        <f t="shared" ref="AI189" si="420">AI190-SUM(AI184:AI188)</f>
        <v>6.6600000000000104E-2</v>
      </c>
      <c r="AJ189" s="389">
        <f t="shared" ref="AJ189" si="421">AJ190-SUM(AJ184:AJ188)</f>
        <v>6.5700000000000203E-2</v>
      </c>
      <c r="AK189" s="389">
        <f t="shared" ref="AK189" si="422">AK190-SUM(AK184:AK188)</f>
        <v>6.4999999999999947E-2</v>
      </c>
    </row>
    <row r="190" spans="1:39">
      <c r="A190" s="374" t="s">
        <v>42</v>
      </c>
      <c r="B190" s="373" t="s">
        <v>418</v>
      </c>
      <c r="C190" s="373" t="s">
        <v>60</v>
      </c>
      <c r="D190" s="378">
        <f>SUM(D184:D189)</f>
        <v>80.499999999999986</v>
      </c>
      <c r="E190" s="378">
        <f t="shared" ref="E190:S190" si="423">SUM(E184:E189)</f>
        <v>85.589999999999989</v>
      </c>
      <c r="F190" s="378">
        <f t="shared" si="423"/>
        <v>91.11</v>
      </c>
      <c r="G190" s="378">
        <f t="shared" si="423"/>
        <v>108.82999999999998</v>
      </c>
      <c r="H190" s="378">
        <f t="shared" si="423"/>
        <v>96.86999999999999</v>
      </c>
      <c r="I190" s="378">
        <f t="shared" si="423"/>
        <v>68.59</v>
      </c>
      <c r="J190" s="378">
        <f t="shared" si="423"/>
        <v>71.300000000000011</v>
      </c>
      <c r="K190" s="378">
        <f t="shared" si="423"/>
        <v>74.33</v>
      </c>
      <c r="L190" s="378">
        <f t="shared" si="423"/>
        <v>77.2</v>
      </c>
      <c r="M190" s="378">
        <f t="shared" si="423"/>
        <v>80.210000000000008</v>
      </c>
      <c r="N190" s="378">
        <f t="shared" si="423"/>
        <v>82.81</v>
      </c>
      <c r="O190" s="378">
        <f t="shared" si="423"/>
        <v>85.259999999999991</v>
      </c>
      <c r="P190" s="378">
        <f t="shared" si="423"/>
        <v>87.56</v>
      </c>
      <c r="Q190" s="378">
        <f t="shared" si="423"/>
        <v>89.8</v>
      </c>
      <c r="R190" s="378">
        <f t="shared" si="423"/>
        <v>92.32</v>
      </c>
      <c r="S190" s="378">
        <f t="shared" si="423"/>
        <v>95.140000000000015</v>
      </c>
      <c r="V190" s="390">
        <v>1</v>
      </c>
      <c r="W190" s="390">
        <v>1</v>
      </c>
      <c r="X190" s="390">
        <v>1</v>
      </c>
      <c r="Y190" s="390">
        <v>1</v>
      </c>
      <c r="Z190" s="390">
        <v>1</v>
      </c>
      <c r="AA190" s="390">
        <v>1</v>
      </c>
      <c r="AB190" s="390">
        <v>1</v>
      </c>
      <c r="AC190" s="390">
        <v>1</v>
      </c>
      <c r="AD190" s="390">
        <v>1</v>
      </c>
      <c r="AE190" s="390">
        <v>1</v>
      </c>
      <c r="AF190" s="390">
        <v>1</v>
      </c>
      <c r="AG190" s="390">
        <v>1</v>
      </c>
      <c r="AH190" s="390">
        <v>1</v>
      </c>
      <c r="AI190" s="390">
        <v>1</v>
      </c>
      <c r="AJ190" s="390">
        <v>1</v>
      </c>
      <c r="AK190" s="390">
        <v>1</v>
      </c>
    </row>
    <row r="191" spans="1:39" ht="15">
      <c r="A191" s="374" t="s">
        <v>42</v>
      </c>
      <c r="B191" s="374" t="s">
        <v>42</v>
      </c>
      <c r="C191" s="96" t="s">
        <v>221</v>
      </c>
      <c r="D191" s="393">
        <f>D184+D177+D170</f>
        <v>64.349999999999994</v>
      </c>
      <c r="E191" s="393">
        <f t="shared" ref="E191:S191" si="424">E184+E177+E170</f>
        <v>60.53</v>
      </c>
      <c r="F191" s="393">
        <f t="shared" si="424"/>
        <v>61.71</v>
      </c>
      <c r="G191" s="393">
        <f t="shared" si="424"/>
        <v>69.12</v>
      </c>
      <c r="H191" s="393">
        <f t="shared" si="424"/>
        <v>66.06</v>
      </c>
      <c r="I191" s="393">
        <f t="shared" si="424"/>
        <v>54.11</v>
      </c>
      <c r="J191" s="393">
        <f t="shared" si="424"/>
        <v>56.81</v>
      </c>
      <c r="K191" s="393">
        <f t="shared" si="424"/>
        <v>59.95</v>
      </c>
      <c r="L191" s="393">
        <f t="shared" si="424"/>
        <v>62.92</v>
      </c>
      <c r="M191" s="393">
        <f t="shared" si="424"/>
        <v>65.52000000000001</v>
      </c>
      <c r="N191" s="393">
        <f t="shared" si="424"/>
        <v>68.400000000000006</v>
      </c>
      <c r="O191" s="393">
        <f t="shared" si="424"/>
        <v>71.11</v>
      </c>
      <c r="P191" s="393">
        <f t="shared" si="424"/>
        <v>73.56</v>
      </c>
      <c r="Q191" s="393">
        <f t="shared" si="424"/>
        <v>76.069999999999993</v>
      </c>
      <c r="R191" s="393">
        <f t="shared" si="424"/>
        <v>78.56</v>
      </c>
      <c r="S191" s="393">
        <f t="shared" si="424"/>
        <v>81.28</v>
      </c>
      <c r="V191" s="394">
        <f>D191/D$197</f>
        <v>0.40339769307923773</v>
      </c>
      <c r="W191" s="394">
        <f t="shared" ref="W191:AK191" si="425">E191/E$197</f>
        <v>0.4033988670443186</v>
      </c>
      <c r="X191" s="394">
        <f t="shared" si="425"/>
        <v>0.40084443000974346</v>
      </c>
      <c r="Y191" s="394">
        <f t="shared" si="425"/>
        <v>0.39774427436989301</v>
      </c>
      <c r="Z191" s="394">
        <f t="shared" si="425"/>
        <v>0.40050927610040016</v>
      </c>
      <c r="AA191" s="394">
        <f t="shared" si="425"/>
        <v>0.39921794304264419</v>
      </c>
      <c r="AB191" s="394">
        <f t="shared" si="425"/>
        <v>0.40083256896916669</v>
      </c>
      <c r="AC191" s="394">
        <f t="shared" si="425"/>
        <v>0.40278151034668103</v>
      </c>
      <c r="AD191" s="394">
        <f t="shared" si="425"/>
        <v>0.40421431324681995</v>
      </c>
      <c r="AE191" s="394">
        <f t="shared" si="425"/>
        <v>0.40352281825460373</v>
      </c>
      <c r="AF191" s="394">
        <f t="shared" si="425"/>
        <v>0.40579022306597062</v>
      </c>
      <c r="AG191" s="394">
        <f t="shared" si="425"/>
        <v>0.40694746480485294</v>
      </c>
      <c r="AH191" s="394">
        <f t="shared" si="425"/>
        <v>0.40726386889602478</v>
      </c>
      <c r="AI191" s="394">
        <f t="shared" si="425"/>
        <v>0.40814465071359585</v>
      </c>
      <c r="AJ191" s="394">
        <f t="shared" si="425"/>
        <v>0.40835845722008529</v>
      </c>
      <c r="AK191" s="394">
        <f t="shared" si="425"/>
        <v>0.40885311871227364</v>
      </c>
    </row>
    <row r="192" spans="1:39" ht="15">
      <c r="A192" s="374" t="s">
        <v>42</v>
      </c>
      <c r="B192" s="374" t="s">
        <v>42</v>
      </c>
      <c r="C192" s="96" t="s">
        <v>247</v>
      </c>
      <c r="D192" s="393">
        <f t="shared" ref="D192:S192" si="426">D185+D178+D171</f>
        <v>33.450000000000003</v>
      </c>
      <c r="E192" s="393">
        <f t="shared" si="426"/>
        <v>31.839999999999996</v>
      </c>
      <c r="F192" s="393">
        <f t="shared" si="426"/>
        <v>32.879999999999995</v>
      </c>
      <c r="G192" s="393">
        <f t="shared" si="426"/>
        <v>37.32</v>
      </c>
      <c r="H192" s="393">
        <f t="shared" si="426"/>
        <v>35.270000000000003</v>
      </c>
      <c r="I192" s="393">
        <f t="shared" si="426"/>
        <v>28.43</v>
      </c>
      <c r="J192" s="393">
        <f t="shared" si="426"/>
        <v>29.9</v>
      </c>
      <c r="K192" s="393">
        <f t="shared" si="426"/>
        <v>31.45</v>
      </c>
      <c r="L192" s="393">
        <f t="shared" si="426"/>
        <v>32.93</v>
      </c>
      <c r="M192" s="393">
        <f t="shared" si="426"/>
        <v>34.4</v>
      </c>
      <c r="N192" s="393">
        <f t="shared" si="426"/>
        <v>35.71</v>
      </c>
      <c r="O192" s="393">
        <f t="shared" si="426"/>
        <v>37.01</v>
      </c>
      <c r="P192" s="393">
        <f t="shared" si="426"/>
        <v>38.29</v>
      </c>
      <c r="Q192" s="393">
        <f t="shared" si="426"/>
        <v>39.47</v>
      </c>
      <c r="R192" s="393">
        <f t="shared" si="426"/>
        <v>40.799999999999997</v>
      </c>
      <c r="S192" s="393">
        <f t="shared" si="426"/>
        <v>42.16</v>
      </c>
      <c r="V192" s="394">
        <f t="shared" ref="V192:V197" si="427">D192/D$197</f>
        <v>0.20969157472417255</v>
      </c>
      <c r="W192" s="394">
        <f t="shared" ref="W192:W197" si="428">E192/E$197</f>
        <v>0.2121959346884372</v>
      </c>
      <c r="X192" s="394">
        <f t="shared" ref="X192:X197" si="429">F192/F$197</f>
        <v>0.2135758363104904</v>
      </c>
      <c r="Y192" s="394">
        <f t="shared" ref="Y192:Y197" si="430">G192/G$197</f>
        <v>0.21475428702957763</v>
      </c>
      <c r="Z192" s="394">
        <f t="shared" ref="Z192:Z197" si="431">H192/H$197</f>
        <v>0.21383533406087063</v>
      </c>
      <c r="AA192" s="394">
        <f t="shared" ref="AA192:AA197" si="432">I192/I$197</f>
        <v>0.20975357827947466</v>
      </c>
      <c r="AB192" s="394">
        <f t="shared" ref="AB192:AB197" si="433">J192/J$197</f>
        <v>0.21096450998377192</v>
      </c>
      <c r="AC192" s="394">
        <f t="shared" ref="AC192:AC197" si="434">K192/K$197</f>
        <v>0.21130072561139476</v>
      </c>
      <c r="AD192" s="394">
        <f t="shared" ref="AD192:AD197" si="435">L192/L$197</f>
        <v>0.21155081588076574</v>
      </c>
      <c r="AE192" s="394">
        <f t="shared" ref="AE192:AE197" si="436">M192/M$197</f>
        <v>0.21186179713001169</v>
      </c>
      <c r="AF192" s="394">
        <f t="shared" ref="AF192:AF197" si="437">N192/N$197</f>
        <v>0.21185334598955863</v>
      </c>
      <c r="AG192" s="394">
        <f t="shared" ref="AG192:AG197" si="438">O192/O$197</f>
        <v>0.2118003891495937</v>
      </c>
      <c r="AH192" s="394">
        <f t="shared" ref="AH192:AH197" si="439">P192/P$197</f>
        <v>0.21199202746096776</v>
      </c>
      <c r="AI192" s="394">
        <f t="shared" ref="AI192:AI197" si="440">Q192/Q$197</f>
        <v>0.21177164931859641</v>
      </c>
      <c r="AJ192" s="394">
        <f t="shared" ref="AJ192:AJ197" si="441">R192/R$197</f>
        <v>0.21208025782305853</v>
      </c>
      <c r="AK192" s="394">
        <f t="shared" ref="AK192:AK197" si="442">S192/S$197</f>
        <v>0.21207243460764585</v>
      </c>
    </row>
    <row r="193" spans="1:39" ht="15">
      <c r="A193" s="374" t="s">
        <v>42</v>
      </c>
      <c r="B193" s="374" t="s">
        <v>42</v>
      </c>
      <c r="C193" s="96" t="s">
        <v>419</v>
      </c>
      <c r="D193" s="393">
        <f t="shared" ref="D193:S193" si="443">D186+D179+D172</f>
        <v>17.52</v>
      </c>
      <c r="E193" s="393">
        <f t="shared" si="443"/>
        <v>15.99</v>
      </c>
      <c r="F193" s="393">
        <f t="shared" si="443"/>
        <v>16.43</v>
      </c>
      <c r="G193" s="393">
        <f t="shared" si="443"/>
        <v>18.649999999999999</v>
      </c>
      <c r="H193" s="393">
        <f t="shared" si="443"/>
        <v>17.779999999999998</v>
      </c>
      <c r="I193" s="393">
        <f t="shared" si="443"/>
        <v>14.32</v>
      </c>
      <c r="J193" s="393">
        <f t="shared" si="443"/>
        <v>14.98</v>
      </c>
      <c r="K193" s="393">
        <f t="shared" si="443"/>
        <v>15.73</v>
      </c>
      <c r="L193" s="393">
        <f t="shared" si="443"/>
        <v>16.47</v>
      </c>
      <c r="M193" s="393">
        <f t="shared" si="443"/>
        <v>17.169999999999998</v>
      </c>
      <c r="N193" s="393">
        <f t="shared" si="443"/>
        <v>17.87</v>
      </c>
      <c r="O193" s="393">
        <f t="shared" si="443"/>
        <v>18.53</v>
      </c>
      <c r="P193" s="393">
        <f t="shared" si="443"/>
        <v>19.18</v>
      </c>
      <c r="Q193" s="393">
        <f t="shared" si="443"/>
        <v>19.79</v>
      </c>
      <c r="R193" s="393">
        <f t="shared" si="443"/>
        <v>20.46</v>
      </c>
      <c r="S193" s="393">
        <f t="shared" si="443"/>
        <v>21.159999999999997</v>
      </c>
      <c r="V193" s="394">
        <f t="shared" si="427"/>
        <v>0.1098294884653962</v>
      </c>
      <c r="W193" s="394">
        <f t="shared" si="428"/>
        <v>0.10656447850716429</v>
      </c>
      <c r="X193" s="394">
        <f t="shared" si="429"/>
        <v>0.10672296200064957</v>
      </c>
      <c r="Y193" s="394">
        <f t="shared" si="430"/>
        <v>0.10731959949361261</v>
      </c>
      <c r="Z193" s="394">
        <f t="shared" si="431"/>
        <v>0.10779677458469746</v>
      </c>
      <c r="AA193" s="394">
        <f t="shared" si="432"/>
        <v>0.10565146820126899</v>
      </c>
      <c r="AB193" s="394">
        <f t="shared" si="433"/>
        <v>0.10569392506879277</v>
      </c>
      <c r="AC193" s="394">
        <f t="shared" si="434"/>
        <v>0.1056839559258264</v>
      </c>
      <c r="AD193" s="394">
        <f t="shared" si="435"/>
        <v>0.10580752923037387</v>
      </c>
      <c r="AE193" s="394">
        <f t="shared" si="436"/>
        <v>0.10574613536983432</v>
      </c>
      <c r="AF193" s="394">
        <f t="shared" si="437"/>
        <v>0.106015662078785</v>
      </c>
      <c r="AG193" s="394">
        <f t="shared" si="438"/>
        <v>0.10604326427835643</v>
      </c>
      <c r="AH193" s="394">
        <f t="shared" si="439"/>
        <v>0.1061897907208504</v>
      </c>
      <c r="AI193" s="394">
        <f t="shared" si="440"/>
        <v>0.10618092069964588</v>
      </c>
      <c r="AJ193" s="394">
        <f t="shared" si="441"/>
        <v>0.106352011643622</v>
      </c>
      <c r="AK193" s="394">
        <f t="shared" si="442"/>
        <v>0.10643863179074445</v>
      </c>
    </row>
    <row r="194" spans="1:39" ht="15">
      <c r="A194" s="374" t="s">
        <v>42</v>
      </c>
      <c r="B194" s="374" t="s">
        <v>42</v>
      </c>
      <c r="C194" s="96" t="s">
        <v>412</v>
      </c>
      <c r="D194" s="393">
        <f t="shared" ref="D194:S194" si="444">D187+D180+D173</f>
        <v>21.89</v>
      </c>
      <c r="E194" s="393">
        <f t="shared" si="444"/>
        <v>21.14</v>
      </c>
      <c r="F194" s="393">
        <f t="shared" si="444"/>
        <v>21.71</v>
      </c>
      <c r="G194" s="393">
        <f t="shared" si="444"/>
        <v>24.5</v>
      </c>
      <c r="H194" s="393">
        <f t="shared" si="444"/>
        <v>23.29</v>
      </c>
      <c r="I194" s="393">
        <f t="shared" si="444"/>
        <v>19.100000000000001</v>
      </c>
      <c r="J194" s="393">
        <f t="shared" si="444"/>
        <v>20.03</v>
      </c>
      <c r="K194" s="393">
        <f t="shared" si="444"/>
        <v>21.060000000000002</v>
      </c>
      <c r="L194" s="393">
        <f t="shared" si="444"/>
        <v>22.07</v>
      </c>
      <c r="M194" s="393">
        <f t="shared" si="444"/>
        <v>23.060000000000002</v>
      </c>
      <c r="N194" s="393">
        <f t="shared" si="444"/>
        <v>23.919999999999998</v>
      </c>
      <c r="O194" s="393">
        <f t="shared" si="444"/>
        <v>24.81</v>
      </c>
      <c r="P194" s="393">
        <f t="shared" si="444"/>
        <v>25.68</v>
      </c>
      <c r="Q194" s="393">
        <f t="shared" si="444"/>
        <v>26.53</v>
      </c>
      <c r="R194" s="393">
        <f t="shared" si="444"/>
        <v>27.41</v>
      </c>
      <c r="S194" s="393">
        <f t="shared" si="444"/>
        <v>28.35</v>
      </c>
      <c r="V194" s="394">
        <f t="shared" si="427"/>
        <v>0.13722417251755267</v>
      </c>
      <c r="W194" s="394">
        <f t="shared" si="428"/>
        <v>0.14088637120959682</v>
      </c>
      <c r="X194" s="394">
        <f t="shared" si="429"/>
        <v>0.14101981162715169</v>
      </c>
      <c r="Y194" s="394">
        <f t="shared" si="430"/>
        <v>0.14098285188168949</v>
      </c>
      <c r="Z194" s="394">
        <f t="shared" si="431"/>
        <v>0.14120286164665938</v>
      </c>
      <c r="AA194" s="394">
        <f t="shared" si="432"/>
        <v>0.14091781024051939</v>
      </c>
      <c r="AB194" s="394">
        <f t="shared" si="433"/>
        <v>0.14132505468143652</v>
      </c>
      <c r="AC194" s="394">
        <f t="shared" si="434"/>
        <v>0.14149422198333783</v>
      </c>
      <c r="AD194" s="394">
        <f t="shared" si="435"/>
        <v>0.14178337402030064</v>
      </c>
      <c r="AE194" s="394">
        <f t="shared" si="436"/>
        <v>0.14202130935517646</v>
      </c>
      <c r="AF194" s="394">
        <f t="shared" si="437"/>
        <v>0.14190792596108209</v>
      </c>
      <c r="AG194" s="394">
        <f t="shared" si="438"/>
        <v>0.14198237381252146</v>
      </c>
      <c r="AH194" s="394">
        <f t="shared" si="439"/>
        <v>0.14217694607463183</v>
      </c>
      <c r="AI194" s="394">
        <f t="shared" si="440"/>
        <v>0.14234359909861574</v>
      </c>
      <c r="AJ194" s="394">
        <f t="shared" si="441"/>
        <v>0.14247842811103026</v>
      </c>
      <c r="AK194" s="394">
        <f t="shared" si="442"/>
        <v>0.14260563380281691</v>
      </c>
    </row>
    <row r="195" spans="1:39" ht="15">
      <c r="A195" s="374" t="s">
        <v>42</v>
      </c>
      <c r="B195" s="374" t="s">
        <v>42</v>
      </c>
      <c r="C195" s="96" t="s">
        <v>248</v>
      </c>
      <c r="D195" s="393">
        <f t="shared" ref="D195:S195" si="445">D188+D181+D174</f>
        <v>11.03</v>
      </c>
      <c r="E195" s="393">
        <f t="shared" si="445"/>
        <v>11.079999999999998</v>
      </c>
      <c r="F195" s="393">
        <f t="shared" si="445"/>
        <v>11.4</v>
      </c>
      <c r="G195" s="393">
        <f t="shared" si="445"/>
        <v>12.940000000000001</v>
      </c>
      <c r="H195" s="393">
        <f t="shared" si="445"/>
        <v>12.16</v>
      </c>
      <c r="I195" s="393">
        <f t="shared" si="445"/>
        <v>9.9499999999999993</v>
      </c>
      <c r="J195" s="393">
        <f t="shared" si="445"/>
        <v>10.41</v>
      </c>
      <c r="K195" s="393">
        <f t="shared" si="445"/>
        <v>10.940000000000001</v>
      </c>
      <c r="L195" s="393">
        <f t="shared" si="445"/>
        <v>11.48</v>
      </c>
      <c r="M195" s="393">
        <f t="shared" si="445"/>
        <v>11.989999999999998</v>
      </c>
      <c r="N195" s="393">
        <f t="shared" si="445"/>
        <v>12.48</v>
      </c>
      <c r="O195" s="393">
        <f t="shared" si="445"/>
        <v>12.95</v>
      </c>
      <c r="P195" s="393">
        <f t="shared" si="445"/>
        <v>13.37</v>
      </c>
      <c r="Q195" s="393">
        <f t="shared" si="445"/>
        <v>13.83</v>
      </c>
      <c r="R195" s="393">
        <f t="shared" si="445"/>
        <v>14.290000000000001</v>
      </c>
      <c r="S195" s="393">
        <f t="shared" si="445"/>
        <v>14.79</v>
      </c>
      <c r="V195" s="394">
        <f t="shared" si="427"/>
        <v>6.9144934804413249E-2</v>
      </c>
      <c r="W195" s="394">
        <f t="shared" si="428"/>
        <v>7.384205264911696E-2</v>
      </c>
      <c r="X195" s="394">
        <f t="shared" si="429"/>
        <v>7.405001623903866E-2</v>
      </c>
      <c r="Y195" s="394">
        <f t="shared" si="430"/>
        <v>7.4461963402002534E-2</v>
      </c>
      <c r="Z195" s="394">
        <f t="shared" si="431"/>
        <v>7.372377834364012E-2</v>
      </c>
      <c r="AA195" s="394">
        <f t="shared" si="432"/>
        <v>7.341006344990407E-2</v>
      </c>
      <c r="AB195" s="394">
        <f t="shared" si="433"/>
        <v>7.3449516686657723E-2</v>
      </c>
      <c r="AC195" s="394">
        <f t="shared" si="434"/>
        <v>7.350174684224671E-2</v>
      </c>
      <c r="AD195" s="394">
        <f t="shared" si="435"/>
        <v>7.3750481819349858E-2</v>
      </c>
      <c r="AE195" s="394">
        <f t="shared" si="436"/>
        <v>7.3843690336884885E-2</v>
      </c>
      <c r="AF195" s="394">
        <f t="shared" si="437"/>
        <v>7.403891789273849E-2</v>
      </c>
      <c r="AG195" s="394">
        <f t="shared" si="438"/>
        <v>7.4110106443859458E-2</v>
      </c>
      <c r="AH195" s="394">
        <f t="shared" si="439"/>
        <v>7.4022810320008847E-2</v>
      </c>
      <c r="AI195" s="394">
        <f t="shared" si="440"/>
        <v>7.4203240691061281E-2</v>
      </c>
      <c r="AJ195" s="394">
        <f t="shared" si="441"/>
        <v>7.4280070693419284E-2</v>
      </c>
      <c r="AK195" s="394">
        <f t="shared" si="442"/>
        <v>7.4396378269617702E-2</v>
      </c>
    </row>
    <row r="196" spans="1:39" ht="15">
      <c r="A196" s="374" t="s">
        <v>42</v>
      </c>
      <c r="B196" s="374" t="s">
        <v>42</v>
      </c>
      <c r="C196" s="372" t="s">
        <v>12</v>
      </c>
      <c r="D196" s="393">
        <f t="shared" ref="D196:S197" si="446">D189+D182+D175</f>
        <v>11.280000000000001</v>
      </c>
      <c r="E196" s="393">
        <f t="shared" si="446"/>
        <v>9.4700000000000006</v>
      </c>
      <c r="F196" s="393">
        <f t="shared" si="446"/>
        <v>9.82</v>
      </c>
      <c r="G196" s="393">
        <f t="shared" si="446"/>
        <v>11.25</v>
      </c>
      <c r="H196" s="393">
        <f t="shared" si="446"/>
        <v>10.379999999999999</v>
      </c>
      <c r="I196" s="393">
        <f t="shared" si="446"/>
        <v>9.6300000000000008</v>
      </c>
      <c r="J196" s="393">
        <f t="shared" si="446"/>
        <v>9.6</v>
      </c>
      <c r="K196" s="393">
        <f t="shared" si="446"/>
        <v>9.7100000000000009</v>
      </c>
      <c r="L196" s="393">
        <f t="shared" si="446"/>
        <v>9.7899999999999991</v>
      </c>
      <c r="M196" s="393">
        <f t="shared" si="446"/>
        <v>10.23</v>
      </c>
      <c r="N196" s="393">
        <f t="shared" si="446"/>
        <v>10.18</v>
      </c>
      <c r="O196" s="393">
        <f t="shared" si="446"/>
        <v>10.33</v>
      </c>
      <c r="P196" s="393">
        <f t="shared" si="446"/>
        <v>10.540000000000001</v>
      </c>
      <c r="Q196" s="393">
        <f t="shared" si="446"/>
        <v>10.690000000000001</v>
      </c>
      <c r="R196" s="393">
        <f t="shared" si="446"/>
        <v>10.860000000000001</v>
      </c>
      <c r="S196" s="393">
        <f t="shared" si="446"/>
        <v>11.059999999999999</v>
      </c>
      <c r="V196" s="394">
        <f t="shared" si="427"/>
        <v>7.0712136409227702E-2</v>
      </c>
      <c r="W196" s="394">
        <f t="shared" si="428"/>
        <v>6.3112295901366217E-2</v>
      </c>
      <c r="X196" s="394">
        <f t="shared" si="429"/>
        <v>6.3786943812926281E-2</v>
      </c>
      <c r="Y196" s="394">
        <f t="shared" si="430"/>
        <v>6.4737023823224771E-2</v>
      </c>
      <c r="Z196" s="394">
        <f t="shared" si="431"/>
        <v>6.2931975263732259E-2</v>
      </c>
      <c r="AA196" s="394">
        <f t="shared" si="432"/>
        <v>7.1049136786188571E-2</v>
      </c>
      <c r="AB196" s="394">
        <f t="shared" si="433"/>
        <v>6.773442461017426E-2</v>
      </c>
      <c r="AC196" s="394">
        <f t="shared" si="434"/>
        <v>6.5237839290513314E-2</v>
      </c>
      <c r="AD196" s="394">
        <f t="shared" si="435"/>
        <v>6.2893485802389806E-2</v>
      </c>
      <c r="AE196" s="394">
        <f t="shared" si="436"/>
        <v>6.3004249553488947E-2</v>
      </c>
      <c r="AF196" s="394">
        <f t="shared" si="437"/>
        <v>6.0393925011865211E-2</v>
      </c>
      <c r="AG196" s="394">
        <f t="shared" si="438"/>
        <v>5.9116401510816076E-2</v>
      </c>
      <c r="AH196" s="394">
        <f t="shared" si="439"/>
        <v>5.8354556527516338E-2</v>
      </c>
      <c r="AI196" s="394">
        <f t="shared" si="440"/>
        <v>5.7355939478484823E-2</v>
      </c>
      <c r="AJ196" s="394">
        <f t="shared" si="441"/>
        <v>5.6450774508784704E-2</v>
      </c>
      <c r="AK196" s="394">
        <f t="shared" si="442"/>
        <v>5.5633802816901397E-2</v>
      </c>
    </row>
    <row r="197" spans="1:39">
      <c r="A197" s="374" t="s">
        <v>42</v>
      </c>
      <c r="B197" s="374" t="s">
        <v>42</v>
      </c>
      <c r="C197" s="373" t="s">
        <v>60</v>
      </c>
      <c r="D197" s="393">
        <f t="shared" si="446"/>
        <v>159.51999999999998</v>
      </c>
      <c r="E197" s="393">
        <f t="shared" si="446"/>
        <v>150.04999999999998</v>
      </c>
      <c r="F197" s="393">
        <f t="shared" si="446"/>
        <v>153.94999999999999</v>
      </c>
      <c r="G197" s="393">
        <f t="shared" si="446"/>
        <v>173.78</v>
      </c>
      <c r="H197" s="393">
        <f t="shared" si="446"/>
        <v>164.94</v>
      </c>
      <c r="I197" s="393">
        <f t="shared" si="446"/>
        <v>135.54000000000002</v>
      </c>
      <c r="J197" s="393">
        <f t="shared" si="446"/>
        <v>141.73000000000002</v>
      </c>
      <c r="K197" s="393">
        <f t="shared" si="446"/>
        <v>148.84</v>
      </c>
      <c r="L197" s="393">
        <f t="shared" si="446"/>
        <v>155.66000000000003</v>
      </c>
      <c r="M197" s="393">
        <f t="shared" si="446"/>
        <v>162.37</v>
      </c>
      <c r="N197" s="393">
        <f t="shared" si="446"/>
        <v>168.56</v>
      </c>
      <c r="O197" s="393">
        <f t="shared" si="446"/>
        <v>174.73999999999998</v>
      </c>
      <c r="P197" s="393">
        <f t="shared" si="446"/>
        <v>180.62</v>
      </c>
      <c r="Q197" s="393">
        <f t="shared" si="446"/>
        <v>186.38</v>
      </c>
      <c r="R197" s="393">
        <f t="shared" si="446"/>
        <v>192.38</v>
      </c>
      <c r="S197" s="393">
        <f t="shared" si="446"/>
        <v>198.8</v>
      </c>
      <c r="V197" s="394">
        <f t="shared" si="427"/>
        <v>1</v>
      </c>
      <c r="W197" s="394">
        <f t="shared" si="428"/>
        <v>1</v>
      </c>
      <c r="X197" s="394">
        <f t="shared" si="429"/>
        <v>1</v>
      </c>
      <c r="Y197" s="394">
        <f t="shared" si="430"/>
        <v>1</v>
      </c>
      <c r="Z197" s="394">
        <f t="shared" si="431"/>
        <v>1</v>
      </c>
      <c r="AA197" s="394">
        <f t="shared" si="432"/>
        <v>1</v>
      </c>
      <c r="AB197" s="394">
        <f t="shared" si="433"/>
        <v>1</v>
      </c>
      <c r="AC197" s="394">
        <f t="shared" si="434"/>
        <v>1</v>
      </c>
      <c r="AD197" s="394">
        <f t="shared" si="435"/>
        <v>1</v>
      </c>
      <c r="AE197" s="394">
        <f t="shared" si="436"/>
        <v>1</v>
      </c>
      <c r="AF197" s="394">
        <f t="shared" si="437"/>
        <v>1</v>
      </c>
      <c r="AG197" s="394">
        <f t="shared" si="438"/>
        <v>1</v>
      </c>
      <c r="AH197" s="394">
        <f t="shared" si="439"/>
        <v>1</v>
      </c>
      <c r="AI197" s="394">
        <f t="shared" si="440"/>
        <v>1</v>
      </c>
      <c r="AJ197" s="394">
        <f t="shared" si="441"/>
        <v>1</v>
      </c>
      <c r="AK197" s="394">
        <f t="shared" si="442"/>
        <v>1</v>
      </c>
    </row>
    <row r="198" spans="1:39" ht="15">
      <c r="A198" s="373" t="s">
        <v>39</v>
      </c>
      <c r="B198" s="373" t="s">
        <v>34</v>
      </c>
      <c r="C198" s="96" t="s">
        <v>221</v>
      </c>
      <c r="D198" s="378">
        <f>ROUND(V198*' Demand-Supply Gap'!D$260,2)</f>
        <v>28.45</v>
      </c>
      <c r="E198" s="378">
        <f>ROUND(W198*' Demand-Supply Gap'!E$260,2)</f>
        <v>24.26</v>
      </c>
      <c r="F198" s="378">
        <f>ROUND(X198*' Demand-Supply Gap'!F$260,2)</f>
        <v>26.48</v>
      </c>
      <c r="G198" s="378">
        <f>ROUND(Y198*' Demand-Supply Gap'!G$260,2)</f>
        <v>30.4</v>
      </c>
      <c r="H198" s="378">
        <f>ROUND(Z198*' Demand-Supply Gap'!H$260,2)</f>
        <v>33.9</v>
      </c>
      <c r="I198" s="378">
        <f>ROUND(AA198*' Demand-Supply Gap'!I$260,2)</f>
        <v>24.49</v>
      </c>
      <c r="J198" s="378">
        <f>ROUND(AB198*' Demand-Supply Gap'!J$260,2)</f>
        <v>25.96</v>
      </c>
      <c r="K198" s="378">
        <f>ROUND(AC198*' Demand-Supply Gap'!K$260,2)</f>
        <v>27.65</v>
      </c>
      <c r="L198" s="378">
        <f>ROUND(AD198*' Demand-Supply Gap'!L$260,2)</f>
        <v>29.18</v>
      </c>
      <c r="M198" s="378">
        <f>ROUND(AE198*' Demand-Supply Gap'!M$260,2)</f>
        <v>30.73</v>
      </c>
      <c r="N198" s="378">
        <f>ROUND(AF198*' Demand-Supply Gap'!N$260,2)</f>
        <v>32.57</v>
      </c>
      <c r="O198" s="378">
        <f>ROUND(AG198*' Demand-Supply Gap'!O$260,2)</f>
        <v>33.950000000000003</v>
      </c>
      <c r="P198" s="378">
        <f>ROUND(AH198*' Demand-Supply Gap'!P$260,2)</f>
        <v>35.130000000000003</v>
      </c>
      <c r="Q198" s="378">
        <f>ROUND(AI198*' Demand-Supply Gap'!Q$260,2)</f>
        <v>36.299999999999997</v>
      </c>
      <c r="R198" s="378">
        <f>ROUND(AJ198*' Demand-Supply Gap'!R$260,2)</f>
        <v>37.380000000000003</v>
      </c>
      <c r="S198" s="378">
        <f>ROUND(AK198*' Demand-Supply Gap'!S$260,2)</f>
        <v>38.5</v>
      </c>
      <c r="V198" s="392">
        <v>0.38419999999999999</v>
      </c>
      <c r="W198" s="392">
        <v>0.38719999999999999</v>
      </c>
      <c r="X198" s="392">
        <v>0.38600000000000001</v>
      </c>
      <c r="Y198" s="392">
        <v>0.38500000000000001</v>
      </c>
      <c r="Z198" s="392">
        <v>0.38540000000000008</v>
      </c>
      <c r="AA198" s="392">
        <v>0.3821</v>
      </c>
      <c r="AB198" s="392">
        <v>0.38319999999999999</v>
      </c>
      <c r="AC198" s="392">
        <v>0.38490000000000002</v>
      </c>
      <c r="AD198" s="392">
        <v>0.38619999999999999</v>
      </c>
      <c r="AE198" s="392">
        <v>0.38529999999999998</v>
      </c>
      <c r="AF198" s="392">
        <v>0.38740000000000008</v>
      </c>
      <c r="AG198" s="392">
        <v>0.38840000000000008</v>
      </c>
      <c r="AH198" s="389">
        <v>0.38860000000000006</v>
      </c>
      <c r="AI198" s="389">
        <v>0.38929999999999998</v>
      </c>
      <c r="AJ198" s="389">
        <v>0.38939999999999997</v>
      </c>
      <c r="AK198" s="389">
        <v>0.38980000000000004</v>
      </c>
      <c r="AM198" s="73">
        <v>6.83E-2</v>
      </c>
    </row>
    <row r="199" spans="1:39" ht="15">
      <c r="A199" s="373" t="s">
        <v>39</v>
      </c>
      <c r="B199" s="373" t="s">
        <v>34</v>
      </c>
      <c r="C199" s="96" t="s">
        <v>247</v>
      </c>
      <c r="D199" s="378">
        <f>ROUND(V199*' Demand-Supply Gap'!D$260,2)</f>
        <v>19.829999999999998</v>
      </c>
      <c r="E199" s="378">
        <f>ROUND(W199*' Demand-Supply Gap'!E$260,2)</f>
        <v>16.82</v>
      </c>
      <c r="F199" s="378">
        <f>ROUND(X199*' Demand-Supply Gap'!F$260,2)</f>
        <v>18.45</v>
      </c>
      <c r="G199" s="378">
        <f>ROUND(Y199*' Demand-Supply Gap'!G$260,2)</f>
        <v>21.22</v>
      </c>
      <c r="H199" s="378">
        <f>ROUND(Z199*' Demand-Supply Gap'!H$260,2)</f>
        <v>23.67</v>
      </c>
      <c r="I199" s="378">
        <f>ROUND(AA199*' Demand-Supply Gap'!I$260,2)</f>
        <v>17.2</v>
      </c>
      <c r="J199" s="378">
        <f>ROUND(AB199*' Demand-Supply Gap'!J$260,2)</f>
        <v>18.190000000000001</v>
      </c>
      <c r="K199" s="378">
        <f>ROUND(AC199*' Demand-Supply Gap'!K$260,2)</f>
        <v>19.32</v>
      </c>
      <c r="L199" s="378">
        <f>ROUND(AD199*' Demand-Supply Gap'!L$260,2)</f>
        <v>20.350000000000001</v>
      </c>
      <c r="M199" s="378">
        <f>ROUND(AE199*' Demand-Supply Gap'!M$260,2)</f>
        <v>21.5</v>
      </c>
      <c r="N199" s="378">
        <f>ROUND(AF199*' Demand-Supply Gap'!N$260,2)</f>
        <v>22.67</v>
      </c>
      <c r="O199" s="378">
        <f>ROUND(AG199*' Demand-Supply Gap'!O$260,2)</f>
        <v>23.56</v>
      </c>
      <c r="P199" s="378">
        <f>ROUND(AH199*' Demand-Supply Gap'!P$260,2)</f>
        <v>24.39</v>
      </c>
      <c r="Q199" s="378">
        <f>ROUND(AI199*' Demand-Supply Gap'!Q$260,2)</f>
        <v>25.15</v>
      </c>
      <c r="R199" s="378">
        <f>ROUND(AJ199*' Demand-Supply Gap'!R$260,2)</f>
        <v>25.92</v>
      </c>
      <c r="S199" s="378">
        <f>ROUND(AK199*' Demand-Supply Gap'!S$260,2)</f>
        <v>26.67</v>
      </c>
      <c r="V199" s="390">
        <v>0.26790000000000003</v>
      </c>
      <c r="W199" s="390">
        <v>0.26840000000000003</v>
      </c>
      <c r="X199" s="390">
        <v>0.26900000000000002</v>
      </c>
      <c r="Y199" s="390">
        <v>0.26870000000000005</v>
      </c>
      <c r="Z199" s="390">
        <v>0.26910000000000001</v>
      </c>
      <c r="AA199" s="390">
        <v>0.26830000000000004</v>
      </c>
      <c r="AB199" s="390">
        <v>0.26860000000000001</v>
      </c>
      <c r="AC199" s="390">
        <v>0.26890000000000003</v>
      </c>
      <c r="AD199" s="390">
        <v>0.26930000000000004</v>
      </c>
      <c r="AE199" s="390">
        <v>0.26950000000000002</v>
      </c>
      <c r="AF199" s="390">
        <v>0.26960000000000001</v>
      </c>
      <c r="AG199" s="390">
        <v>0.26960000000000001</v>
      </c>
      <c r="AH199" s="390">
        <v>0.26980000000000004</v>
      </c>
      <c r="AI199" s="390">
        <v>0.26970000000000005</v>
      </c>
      <c r="AJ199" s="390">
        <v>0.27</v>
      </c>
      <c r="AK199" s="390">
        <v>0.27</v>
      </c>
      <c r="AM199" s="73">
        <v>2.3400000000000001E-2</v>
      </c>
    </row>
    <row r="200" spans="1:39" ht="15">
      <c r="A200" s="373" t="s">
        <v>39</v>
      </c>
      <c r="B200" s="373" t="s">
        <v>34</v>
      </c>
      <c r="C200" s="96" t="s">
        <v>419</v>
      </c>
      <c r="D200" s="378">
        <f>ROUND(V200*' Demand-Supply Gap'!D$260,2)</f>
        <v>8.15</v>
      </c>
      <c r="E200" s="378">
        <f>ROUND(W200*' Demand-Supply Gap'!E$260,2)</f>
        <v>6.91</v>
      </c>
      <c r="F200" s="378">
        <f>ROUND(X200*' Demand-Supply Gap'!F$260,2)</f>
        <v>7.57</v>
      </c>
      <c r="G200" s="378">
        <f>ROUND(Y200*' Demand-Supply Gap'!G$260,2)</f>
        <v>8.7799999999999994</v>
      </c>
      <c r="H200" s="378">
        <f>ROUND(Z200*' Demand-Supply Gap'!H$260,2)</f>
        <v>9.83</v>
      </c>
      <c r="I200" s="378">
        <f>ROUND(AA200*' Demand-Supply Gap'!I$260,2)</f>
        <v>7.04</v>
      </c>
      <c r="J200" s="378">
        <f>ROUND(AB200*' Demand-Supply Gap'!J$260,2)</f>
        <v>7.46</v>
      </c>
      <c r="K200" s="378">
        <f>ROUND(AC200*' Demand-Supply Gap'!K$260,2)</f>
        <v>7.92</v>
      </c>
      <c r="L200" s="378">
        <f>ROUND(AD200*' Demand-Supply Gap'!L$260,2)</f>
        <v>8.33</v>
      </c>
      <c r="M200" s="378">
        <f>ROUND(AE200*' Demand-Supply Gap'!M$260,2)</f>
        <v>8.8000000000000007</v>
      </c>
      <c r="N200" s="378">
        <f>ROUND(AF200*' Demand-Supply Gap'!N$260,2)</f>
        <v>9.2899999999999991</v>
      </c>
      <c r="O200" s="378">
        <f>ROUND(AG200*' Demand-Supply Gap'!O$260,2)</f>
        <v>9.67</v>
      </c>
      <c r="P200" s="378">
        <f>ROUND(AH200*' Demand-Supply Gap'!P$260,2)</f>
        <v>10.02</v>
      </c>
      <c r="Q200" s="378">
        <f>ROUND(AI200*' Demand-Supply Gap'!Q$260,2)</f>
        <v>10.33</v>
      </c>
      <c r="R200" s="378">
        <f>ROUND(AJ200*' Demand-Supply Gap'!R$260,2)</f>
        <v>10.66</v>
      </c>
      <c r="S200" s="378">
        <f>ROUND(AK200*' Demand-Supply Gap'!S$260,2)</f>
        <v>10.97</v>
      </c>
      <c r="V200" s="389">
        <v>0.1101</v>
      </c>
      <c r="W200" s="389">
        <v>0.11030000000000001</v>
      </c>
      <c r="X200" s="389">
        <v>0.11040000000000001</v>
      </c>
      <c r="Y200" s="389">
        <v>0.11120000000000001</v>
      </c>
      <c r="Z200" s="389">
        <v>0.11180000000000001</v>
      </c>
      <c r="AA200" s="389">
        <v>0.10980000000000001</v>
      </c>
      <c r="AB200" s="389">
        <v>0.1101</v>
      </c>
      <c r="AC200" s="389">
        <v>0.11020000000000001</v>
      </c>
      <c r="AD200" s="389">
        <v>0.11030000000000001</v>
      </c>
      <c r="AE200" s="389">
        <v>0.11030000000000001</v>
      </c>
      <c r="AF200" s="389">
        <v>0.1105</v>
      </c>
      <c r="AG200" s="389">
        <v>0.1106</v>
      </c>
      <c r="AH200" s="389">
        <v>0.11080000000000001</v>
      </c>
      <c r="AI200" s="389">
        <v>0.11080000000000001</v>
      </c>
      <c r="AJ200" s="389">
        <v>0.111</v>
      </c>
      <c r="AK200" s="389">
        <v>0.1111</v>
      </c>
    </row>
    <row r="201" spans="1:39" ht="15">
      <c r="A201" s="373" t="s">
        <v>39</v>
      </c>
      <c r="B201" s="373" t="s">
        <v>34</v>
      </c>
      <c r="C201" s="96" t="s">
        <v>412</v>
      </c>
      <c r="D201" s="378">
        <f>ROUND(V201*' Demand-Supply Gap'!D$260,2)</f>
        <v>6.26</v>
      </c>
      <c r="E201" s="378">
        <f>ROUND(W201*' Demand-Supply Gap'!E$260,2)</f>
        <v>5.31</v>
      </c>
      <c r="F201" s="378">
        <f>ROUND(X201*' Demand-Supply Gap'!F$260,2)</f>
        <v>5.83</v>
      </c>
      <c r="G201" s="378">
        <f>ROUND(Y201*' Demand-Supply Gap'!G$260,2)</f>
        <v>6.72</v>
      </c>
      <c r="H201" s="378">
        <f>ROUND(Z201*' Demand-Supply Gap'!H$260,2)</f>
        <v>7.49</v>
      </c>
      <c r="I201" s="378">
        <f>ROUND(AA201*' Demand-Supply Gap'!I$260,2)</f>
        <v>5.4</v>
      </c>
      <c r="J201" s="378">
        <f>ROUND(AB201*' Demand-Supply Gap'!J$260,2)</f>
        <v>5.73</v>
      </c>
      <c r="K201" s="378">
        <f>ROUND(AC201*' Demand-Supply Gap'!K$260,2)</f>
        <v>6.09</v>
      </c>
      <c r="L201" s="378">
        <f>ROUND(AD201*' Demand-Supply Gap'!L$260,2)</f>
        <v>6.42</v>
      </c>
      <c r="M201" s="378">
        <f>ROUND(AE201*' Demand-Supply Gap'!M$260,2)</f>
        <v>6.8</v>
      </c>
      <c r="N201" s="378">
        <f>ROUND(AF201*' Demand-Supply Gap'!N$260,2)</f>
        <v>7.16</v>
      </c>
      <c r="O201" s="378">
        <f>ROUND(AG201*' Demand-Supply Gap'!O$260,2)</f>
        <v>7.45</v>
      </c>
      <c r="P201" s="378">
        <f>ROUND(AH201*' Demand-Supply Gap'!P$260,2)</f>
        <v>7.72</v>
      </c>
      <c r="Q201" s="378">
        <f>ROUND(AI201*' Demand-Supply Gap'!Q$260,2)</f>
        <v>7.97</v>
      </c>
      <c r="R201" s="378">
        <f>ROUND(AJ201*' Demand-Supply Gap'!R$260,2)</f>
        <v>8.23</v>
      </c>
      <c r="S201" s="378">
        <f>ROUND(AK201*' Demand-Supply Gap'!S$260,2)</f>
        <v>8.4700000000000006</v>
      </c>
      <c r="V201" s="390">
        <v>8.4599999999999995E-2</v>
      </c>
      <c r="W201" s="390">
        <v>8.48E-2</v>
      </c>
      <c r="X201" s="390">
        <v>8.5000000000000006E-2</v>
      </c>
      <c r="Y201" s="390">
        <v>8.5099999999999995E-2</v>
      </c>
      <c r="Z201" s="390">
        <v>8.5199999999999998E-2</v>
      </c>
      <c r="AA201" s="390">
        <v>8.43E-2</v>
      </c>
      <c r="AB201" s="390">
        <v>8.4650000000000003E-2</v>
      </c>
      <c r="AC201" s="390">
        <v>8.48E-2</v>
      </c>
      <c r="AD201" s="390">
        <v>8.5000000000000006E-2</v>
      </c>
      <c r="AE201" s="390">
        <v>8.5300000000000001E-2</v>
      </c>
      <c r="AF201" s="390">
        <v>8.5199999999999998E-2</v>
      </c>
      <c r="AG201" s="390">
        <v>8.5199999999999998E-2</v>
      </c>
      <c r="AH201" s="390">
        <v>8.5400000000000004E-2</v>
      </c>
      <c r="AI201" s="390">
        <v>8.5500000000000007E-2</v>
      </c>
      <c r="AJ201" s="390">
        <v>8.5699999999999998E-2</v>
      </c>
      <c r="AK201" s="390">
        <v>8.5800000000000001E-2</v>
      </c>
    </row>
    <row r="202" spans="1:39" ht="15">
      <c r="A202" s="373" t="s">
        <v>39</v>
      </c>
      <c r="B202" s="373" t="s">
        <v>34</v>
      </c>
      <c r="C202" s="96" t="s">
        <v>248</v>
      </c>
      <c r="D202" s="378">
        <f>ROUND(V202*' Demand-Supply Gap'!D$260,2)</f>
        <v>4.6100000000000003</v>
      </c>
      <c r="E202" s="378">
        <f>ROUND(W202*' Demand-Supply Gap'!E$260,2)</f>
        <v>3.88</v>
      </c>
      <c r="F202" s="378">
        <f>ROUND(X202*' Demand-Supply Gap'!F$260,2)</f>
        <v>4.26</v>
      </c>
      <c r="G202" s="378">
        <f>ROUND(Y202*' Demand-Supply Gap'!G$260,2)</f>
        <v>4.92</v>
      </c>
      <c r="H202" s="378">
        <f>ROUND(Z202*' Demand-Supply Gap'!H$260,2)</f>
        <v>5.44</v>
      </c>
      <c r="I202" s="378">
        <f>ROUND(AA202*' Demand-Supply Gap'!I$260,2)</f>
        <v>3.97</v>
      </c>
      <c r="J202" s="378">
        <f>ROUND(AB202*' Demand-Supply Gap'!J$260,2)</f>
        <v>4.2</v>
      </c>
      <c r="K202" s="378">
        <f>ROUND(AC202*' Demand-Supply Gap'!K$260,2)</f>
        <v>4.46</v>
      </c>
      <c r="L202" s="378">
        <f>ROUND(AD202*' Demand-Supply Gap'!L$260,2)</f>
        <v>4.71</v>
      </c>
      <c r="M202" s="378">
        <f>ROUND(AE202*' Demand-Supply Gap'!M$260,2)</f>
        <v>4.9800000000000004</v>
      </c>
      <c r="N202" s="378">
        <f>ROUND(AF202*' Demand-Supply Gap'!N$260,2)</f>
        <v>5.26</v>
      </c>
      <c r="O202" s="378">
        <f>ROUND(AG202*' Demand-Supply Gap'!O$260,2)</f>
        <v>5.48</v>
      </c>
      <c r="P202" s="378">
        <f>ROUND(AH202*' Demand-Supply Gap'!P$260,2)</f>
        <v>5.66</v>
      </c>
      <c r="Q202" s="378">
        <f>ROUND(AI202*' Demand-Supply Gap'!Q$260,2)</f>
        <v>5.86</v>
      </c>
      <c r="R202" s="378">
        <f>ROUND(AJ202*' Demand-Supply Gap'!R$260,2)</f>
        <v>6.04</v>
      </c>
      <c r="S202" s="378">
        <f>ROUND(AK202*' Demand-Supply Gap'!S$260,2)</f>
        <v>6.22</v>
      </c>
      <c r="V202" s="390">
        <v>6.2300000000000001E-2</v>
      </c>
      <c r="W202" s="390">
        <v>6.2E-2</v>
      </c>
      <c r="X202" s="390">
        <v>6.2100000000000002E-2</v>
      </c>
      <c r="Y202" s="390">
        <v>6.2300000000000001E-2</v>
      </c>
      <c r="Z202" s="390">
        <v>6.1800000000000001E-2</v>
      </c>
      <c r="AA202" s="390">
        <v>6.2E-2</v>
      </c>
      <c r="AB202" s="390">
        <v>6.2E-2</v>
      </c>
      <c r="AC202" s="390">
        <v>6.2100000000000002E-2</v>
      </c>
      <c r="AD202" s="390">
        <v>6.2300000000000001E-2</v>
      </c>
      <c r="AE202" s="390">
        <v>6.2399999999999997E-2</v>
      </c>
      <c r="AF202" s="390">
        <v>6.2600000000000003E-2</v>
      </c>
      <c r="AG202" s="390">
        <v>6.2700000000000006E-2</v>
      </c>
      <c r="AH202" s="390">
        <v>6.2600000000000003E-2</v>
      </c>
      <c r="AI202" s="390">
        <v>6.2799999999999995E-2</v>
      </c>
      <c r="AJ202" s="390">
        <v>6.2899999999999998E-2</v>
      </c>
      <c r="AK202" s="390">
        <v>6.3E-2</v>
      </c>
    </row>
    <row r="203" spans="1:39" ht="15">
      <c r="A203" s="373" t="s">
        <v>39</v>
      </c>
      <c r="B203" s="373" t="s">
        <v>34</v>
      </c>
      <c r="C203" s="372" t="s">
        <v>12</v>
      </c>
      <c r="D203" s="378">
        <f>ROUND(V203*' Demand-Supply Gap'!D$260,2)</f>
        <v>6.73</v>
      </c>
      <c r="E203" s="378">
        <f>ROUND(W203*' Demand-Supply Gap'!E$260,2)</f>
        <v>5.47</v>
      </c>
      <c r="F203" s="378">
        <f>ROUND(X203*' Demand-Supply Gap'!F$260,2)</f>
        <v>6</v>
      </c>
      <c r="G203" s="378">
        <f>ROUND(Y203*' Demand-Supply Gap'!G$260,2)</f>
        <v>6.92</v>
      </c>
      <c r="H203" s="378">
        <f>ROUND(Z203*' Demand-Supply Gap'!H$260,2)</f>
        <v>7.63</v>
      </c>
      <c r="I203" s="378">
        <f>ROUND(AA203*' Demand-Supply Gap'!I$260,2)</f>
        <v>5.99</v>
      </c>
      <c r="J203" s="378">
        <f>ROUND(AB203*' Demand-Supply Gap'!J$260,2)</f>
        <v>6.19</v>
      </c>
      <c r="K203" s="378">
        <f>ROUND(AC203*' Demand-Supply Gap'!K$260,2)</f>
        <v>6.4</v>
      </c>
      <c r="L203" s="378">
        <f>ROUND(AD203*' Demand-Supply Gap'!L$260,2)</f>
        <v>6.57</v>
      </c>
      <c r="M203" s="378">
        <f>ROUND(AE203*' Demand-Supply Gap'!M$260,2)</f>
        <v>6.96</v>
      </c>
      <c r="N203" s="378">
        <f>ROUND(AF203*' Demand-Supply Gap'!N$260,2)</f>
        <v>7.12</v>
      </c>
      <c r="O203" s="378">
        <f>ROUND(AG203*' Demand-Supply Gap'!O$260,2)</f>
        <v>7.3</v>
      </c>
      <c r="P203" s="378">
        <f>ROUND(AH203*' Demand-Supply Gap'!P$260,2)</f>
        <v>7.49</v>
      </c>
      <c r="Q203" s="378">
        <f>ROUND(AI203*' Demand-Supply Gap'!Q$260,2)</f>
        <v>7.64</v>
      </c>
      <c r="R203" s="378">
        <f>ROUND(AJ203*' Demand-Supply Gap'!R$260,2)</f>
        <v>7.78</v>
      </c>
      <c r="S203" s="378">
        <f>ROUND(AK203*' Demand-Supply Gap'!S$260,2)</f>
        <v>7.93</v>
      </c>
      <c r="V203" s="389">
        <f>V204-SUM(V198:V202)</f>
        <v>9.0899999999999981E-2</v>
      </c>
      <c r="W203" s="389">
        <f t="shared" ref="W203" si="447">W204-SUM(W198:W202)</f>
        <v>8.7299999999999933E-2</v>
      </c>
      <c r="X203" s="389">
        <f t="shared" ref="X203" si="448">X204-SUM(X198:X202)</f>
        <v>8.7499999999999911E-2</v>
      </c>
      <c r="Y203" s="389">
        <f t="shared" ref="Y203" si="449">Y204-SUM(Y198:Y202)</f>
        <v>8.77E-2</v>
      </c>
      <c r="Z203" s="389">
        <f t="shared" ref="Z203" si="450">Z204-SUM(Z198:Z202)</f>
        <v>8.6699999999999888E-2</v>
      </c>
      <c r="AA203" s="389">
        <f t="shared" ref="AA203" si="451">AA204-SUM(AA198:AA202)</f>
        <v>9.3499999999999917E-2</v>
      </c>
      <c r="AB203" s="389">
        <f t="shared" ref="AB203" si="452">AB204-SUM(AB198:AB202)</f>
        <v>9.1450000000000031E-2</v>
      </c>
      <c r="AC203" s="389">
        <f t="shared" ref="AC203" si="453">AC204-SUM(AC198:AC202)</f>
        <v>8.9099999999999957E-2</v>
      </c>
      <c r="AD203" s="389">
        <f t="shared" ref="AD203" si="454">AD204-SUM(AD198:AD202)</f>
        <v>8.6899999999999977E-2</v>
      </c>
      <c r="AE203" s="389">
        <f t="shared" ref="AE203" si="455">AE204-SUM(AE198:AE202)</f>
        <v>8.7199999999999833E-2</v>
      </c>
      <c r="AF203" s="389">
        <f t="shared" ref="AF203" si="456">AF204-SUM(AF198:AF202)</f>
        <v>8.4699999999999998E-2</v>
      </c>
      <c r="AG203" s="389">
        <f t="shared" ref="AG203" si="457">AG204-SUM(AG198:AG202)</f>
        <v>8.3499999999999908E-2</v>
      </c>
      <c r="AH203" s="389">
        <f t="shared" ref="AH203" si="458">AH204-SUM(AH198:AH202)</f>
        <v>8.2799999999999874E-2</v>
      </c>
      <c r="AI203" s="389">
        <f t="shared" ref="AI203" si="459">AI204-SUM(AI198:AI202)</f>
        <v>8.1899999999999973E-2</v>
      </c>
      <c r="AJ203" s="389">
        <f t="shared" ref="AJ203" si="460">AJ204-SUM(AJ198:AJ202)</f>
        <v>8.1000000000000072E-2</v>
      </c>
      <c r="AK203" s="389">
        <f t="shared" ref="AK203" si="461">AK204-SUM(AK198:AK202)</f>
        <v>8.0300000000000038E-2</v>
      </c>
    </row>
    <row r="204" spans="1:39">
      <c r="A204" s="373" t="s">
        <v>39</v>
      </c>
      <c r="B204" s="373" t="s">
        <v>34</v>
      </c>
      <c r="C204" s="373" t="s">
        <v>60</v>
      </c>
      <c r="D204" s="378">
        <f>SUM(D198:D203)</f>
        <v>74.03</v>
      </c>
      <c r="E204" s="378">
        <f t="shared" ref="E204:S204" si="462">SUM(E198:E203)</f>
        <v>62.65</v>
      </c>
      <c r="F204" s="378">
        <f t="shared" si="462"/>
        <v>68.59</v>
      </c>
      <c r="G204" s="378">
        <f t="shared" si="462"/>
        <v>78.960000000000008</v>
      </c>
      <c r="H204" s="378">
        <f t="shared" si="462"/>
        <v>87.96</v>
      </c>
      <c r="I204" s="378">
        <f t="shared" si="462"/>
        <v>64.089999999999989</v>
      </c>
      <c r="J204" s="378">
        <f t="shared" si="462"/>
        <v>67.73</v>
      </c>
      <c r="K204" s="378">
        <f t="shared" si="462"/>
        <v>71.84</v>
      </c>
      <c r="L204" s="378">
        <f t="shared" si="462"/>
        <v>75.56</v>
      </c>
      <c r="M204" s="378">
        <f t="shared" si="462"/>
        <v>79.77</v>
      </c>
      <c r="N204" s="378">
        <f t="shared" si="462"/>
        <v>84.070000000000007</v>
      </c>
      <c r="O204" s="378">
        <f t="shared" si="462"/>
        <v>87.410000000000011</v>
      </c>
      <c r="P204" s="378">
        <f t="shared" si="462"/>
        <v>90.41</v>
      </c>
      <c r="Q204" s="378">
        <f t="shared" si="462"/>
        <v>93.25</v>
      </c>
      <c r="R204" s="378">
        <f t="shared" si="462"/>
        <v>96.010000000000019</v>
      </c>
      <c r="S204" s="378">
        <f t="shared" si="462"/>
        <v>98.759999999999991</v>
      </c>
      <c r="V204" s="390">
        <v>1</v>
      </c>
      <c r="W204" s="390">
        <v>1</v>
      </c>
      <c r="X204" s="390">
        <v>1</v>
      </c>
      <c r="Y204" s="390">
        <v>1</v>
      </c>
      <c r="Z204" s="390">
        <v>1</v>
      </c>
      <c r="AA204" s="390">
        <v>1</v>
      </c>
      <c r="AB204" s="390">
        <v>1</v>
      </c>
      <c r="AC204" s="390">
        <v>1</v>
      </c>
      <c r="AD204" s="390">
        <v>1</v>
      </c>
      <c r="AE204" s="390">
        <v>1</v>
      </c>
      <c r="AF204" s="390">
        <v>1</v>
      </c>
      <c r="AG204" s="390">
        <v>1</v>
      </c>
      <c r="AH204" s="390">
        <v>1</v>
      </c>
      <c r="AI204" s="390">
        <v>1</v>
      </c>
      <c r="AJ204" s="390">
        <v>1</v>
      </c>
      <c r="AK204" s="390">
        <v>1</v>
      </c>
    </row>
    <row r="205" spans="1:39" ht="15">
      <c r="A205" s="373" t="s">
        <v>39</v>
      </c>
      <c r="B205" s="373" t="s">
        <v>207</v>
      </c>
      <c r="C205" s="96" t="s">
        <v>221</v>
      </c>
      <c r="D205" s="378">
        <f>ROUND(V205*' Demand-Supply Gap'!D$269,2)</f>
        <v>14.32</v>
      </c>
      <c r="E205" s="378">
        <f>ROUND(W205*' Demand-Supply Gap'!E$269,2)</f>
        <v>15.14</v>
      </c>
      <c r="F205" s="378">
        <f>ROUND(X205*' Demand-Supply Gap'!F$269,2)</f>
        <v>13.24</v>
      </c>
      <c r="G205" s="378">
        <f>ROUND(Y205*' Demand-Supply Gap'!G$269,2)</f>
        <v>11.41</v>
      </c>
      <c r="H205" s="378">
        <f>ROUND(Z205*' Demand-Supply Gap'!H$269,2)</f>
        <v>19.25</v>
      </c>
      <c r="I205" s="378">
        <f>ROUND(AA205*' Demand-Supply Gap'!I$269,2)</f>
        <v>17.920000000000002</v>
      </c>
      <c r="J205" s="378">
        <f>ROUND(AB205*' Demand-Supply Gap'!J$269,2)</f>
        <v>18.649999999999999</v>
      </c>
      <c r="K205" s="378">
        <f>ROUND(AC205*' Demand-Supply Gap'!K$269,2)</f>
        <v>19.5</v>
      </c>
      <c r="L205" s="378">
        <f>ROUND(AD205*' Demand-Supply Gap'!L$269,2)</f>
        <v>20.58</v>
      </c>
      <c r="M205" s="378">
        <f>ROUND(AE205*' Demand-Supply Gap'!M$269,2)</f>
        <v>21.64</v>
      </c>
      <c r="N205" s="378">
        <f>ROUND(AF205*' Demand-Supply Gap'!N$269,2)</f>
        <v>22.98</v>
      </c>
      <c r="O205" s="378">
        <f>ROUND(AG205*' Demand-Supply Gap'!O$269,2)</f>
        <v>24.38</v>
      </c>
      <c r="P205" s="378">
        <f>ROUND(AH205*' Demand-Supply Gap'!P$269,2)</f>
        <v>25.88</v>
      </c>
      <c r="Q205" s="378">
        <f>ROUND(AI205*' Demand-Supply Gap'!Q$269,2)</f>
        <v>27.57</v>
      </c>
      <c r="R205" s="378">
        <f>ROUND(AJ205*' Demand-Supply Gap'!R$269,2)</f>
        <v>29.39</v>
      </c>
      <c r="S205" s="378">
        <f>ROUND(AK205*' Demand-Supply Gap'!S$269,2)</f>
        <v>31.4</v>
      </c>
      <c r="V205" s="392">
        <v>0.39650000000000002</v>
      </c>
      <c r="W205" s="392">
        <v>0.39949999999999997</v>
      </c>
      <c r="X205" s="392">
        <v>0.39829999999999999</v>
      </c>
      <c r="Y205" s="392">
        <v>0.39729999999999999</v>
      </c>
      <c r="Z205" s="392">
        <v>0.39770000000000005</v>
      </c>
      <c r="AA205" s="392">
        <v>0.39439999999999997</v>
      </c>
      <c r="AB205" s="392">
        <v>0.39549999999999996</v>
      </c>
      <c r="AC205" s="392">
        <v>0.3972</v>
      </c>
      <c r="AD205" s="392">
        <v>0.39849999999999997</v>
      </c>
      <c r="AE205" s="392">
        <v>0.39759999999999995</v>
      </c>
      <c r="AF205" s="392">
        <v>0.39970000000000006</v>
      </c>
      <c r="AG205" s="392">
        <v>0.40070000000000006</v>
      </c>
      <c r="AH205" s="389">
        <v>0.40090000000000003</v>
      </c>
      <c r="AI205" s="389">
        <v>0.40159999999999996</v>
      </c>
      <c r="AJ205" s="389">
        <v>0.40169999999999995</v>
      </c>
      <c r="AK205" s="389">
        <v>0.40210000000000001</v>
      </c>
      <c r="AM205" s="73">
        <v>1.23E-2</v>
      </c>
    </row>
    <row r="206" spans="1:39" ht="15">
      <c r="A206" s="373" t="s">
        <v>39</v>
      </c>
      <c r="B206" s="373" t="s">
        <v>207</v>
      </c>
      <c r="C206" s="96" t="s">
        <v>247</v>
      </c>
      <c r="D206" s="378">
        <f>ROUND(V206*' Demand-Supply Gap'!D$269,2)</f>
        <v>9.23</v>
      </c>
      <c r="E206" s="378">
        <f>ROUND(W206*' Demand-Supply Gap'!E$269,2)</f>
        <v>9.7100000000000009</v>
      </c>
      <c r="F206" s="378">
        <f>ROUND(X206*' Demand-Supply Gap'!F$269,2)</f>
        <v>8.5299999999999994</v>
      </c>
      <c r="G206" s="378">
        <f>ROUND(Y206*' Demand-Supply Gap'!G$269,2)</f>
        <v>7.36</v>
      </c>
      <c r="H206" s="378">
        <f>ROUND(Z206*' Demand-Supply Gap'!H$269,2)</f>
        <v>12.43</v>
      </c>
      <c r="I206" s="378">
        <f>ROUND(AA206*' Demand-Supply Gap'!I$269,2)</f>
        <v>11.63</v>
      </c>
      <c r="J206" s="378">
        <f>ROUND(AB206*' Demand-Supply Gap'!J$269,2)</f>
        <v>12.09</v>
      </c>
      <c r="K206" s="378">
        <f>ROUND(AC206*' Demand-Supply Gap'!K$269,2)</f>
        <v>12.6</v>
      </c>
      <c r="L206" s="378">
        <f>ROUND(AD206*' Demand-Supply Gap'!L$269,2)</f>
        <v>13.27</v>
      </c>
      <c r="M206" s="378">
        <f>ROUND(AE206*' Demand-Supply Gap'!M$269,2)</f>
        <v>14</v>
      </c>
      <c r="N206" s="378">
        <f>ROUND(AF206*' Demand-Supply Gap'!N$269,2)</f>
        <v>14.8</v>
      </c>
      <c r="O206" s="378">
        <f>ROUND(AG206*' Demand-Supply Gap'!O$269,2)</f>
        <v>15.65</v>
      </c>
      <c r="P206" s="378">
        <f>ROUND(AH206*' Demand-Supply Gap'!P$269,2)</f>
        <v>16.62</v>
      </c>
      <c r="Q206" s="378">
        <f>ROUND(AI206*' Demand-Supply Gap'!Q$269,2)</f>
        <v>17.670000000000002</v>
      </c>
      <c r="R206" s="378">
        <f>ROUND(AJ206*' Demand-Supply Gap'!R$269,2)</f>
        <v>18.86</v>
      </c>
      <c r="S206" s="378">
        <f>ROUND(AK206*' Demand-Supply Gap'!S$269,2)</f>
        <v>20.13</v>
      </c>
      <c r="V206" s="390">
        <v>0.25560000000000005</v>
      </c>
      <c r="W206" s="390">
        <v>0.25610000000000005</v>
      </c>
      <c r="X206" s="390">
        <v>0.25670000000000004</v>
      </c>
      <c r="Y206" s="390">
        <v>0.25640000000000007</v>
      </c>
      <c r="Z206" s="390">
        <v>0.25680000000000003</v>
      </c>
      <c r="AA206" s="390">
        <v>0.25600000000000006</v>
      </c>
      <c r="AB206" s="390">
        <v>0.25630000000000003</v>
      </c>
      <c r="AC206" s="390">
        <v>0.25660000000000005</v>
      </c>
      <c r="AD206" s="390">
        <v>0.25700000000000006</v>
      </c>
      <c r="AE206" s="390">
        <v>0.25720000000000004</v>
      </c>
      <c r="AF206" s="390">
        <v>0.25730000000000003</v>
      </c>
      <c r="AG206" s="390">
        <v>0.25730000000000003</v>
      </c>
      <c r="AH206" s="390">
        <v>0.25750000000000006</v>
      </c>
      <c r="AI206" s="390">
        <v>0.25740000000000007</v>
      </c>
      <c r="AJ206" s="390">
        <v>0.25770000000000004</v>
      </c>
      <c r="AK206" s="390">
        <v>0.25770000000000004</v>
      </c>
    </row>
    <row r="207" spans="1:39" ht="15">
      <c r="A207" s="373" t="s">
        <v>39</v>
      </c>
      <c r="B207" s="373" t="s">
        <v>207</v>
      </c>
      <c r="C207" s="96" t="s">
        <v>419</v>
      </c>
      <c r="D207" s="378">
        <f>ROUND(V207*' Demand-Supply Gap'!D$269,2)</f>
        <v>4.42</v>
      </c>
      <c r="E207" s="378">
        <f>ROUND(W207*' Demand-Supply Gap'!E$269,2)</f>
        <v>4.6500000000000004</v>
      </c>
      <c r="F207" s="378">
        <f>ROUND(X207*' Demand-Supply Gap'!F$269,2)</f>
        <v>4.08</v>
      </c>
      <c r="G207" s="378">
        <f>ROUND(Y207*' Demand-Supply Gap'!G$269,2)</f>
        <v>3.55</v>
      </c>
      <c r="H207" s="378">
        <f>ROUND(Z207*' Demand-Supply Gap'!H$269,2)</f>
        <v>6.01</v>
      </c>
      <c r="I207" s="378">
        <f>ROUND(AA207*' Demand-Supply Gap'!I$269,2)</f>
        <v>5.55</v>
      </c>
      <c r="J207" s="378">
        <f>ROUND(AB207*' Demand-Supply Gap'!J$269,2)</f>
        <v>5.77</v>
      </c>
      <c r="K207" s="378">
        <f>ROUND(AC207*' Demand-Supply Gap'!K$269,2)</f>
        <v>6.01</v>
      </c>
      <c r="L207" s="378">
        <f>ROUND(AD207*' Demand-Supply Gap'!L$269,2)</f>
        <v>6.33</v>
      </c>
      <c r="M207" s="378">
        <f>ROUND(AE207*' Demand-Supply Gap'!M$269,2)</f>
        <v>6.67</v>
      </c>
      <c r="N207" s="378">
        <f>ROUND(AF207*' Demand-Supply Gap'!N$269,2)</f>
        <v>7.06</v>
      </c>
      <c r="O207" s="378">
        <f>ROUND(AG207*' Demand-Supply Gap'!O$269,2)</f>
        <v>7.48</v>
      </c>
      <c r="P207" s="378">
        <f>ROUND(AH207*' Demand-Supply Gap'!P$269,2)</f>
        <v>7.95</v>
      </c>
      <c r="Q207" s="378">
        <f>ROUND(AI207*' Demand-Supply Gap'!Q$269,2)</f>
        <v>8.4499999999999993</v>
      </c>
      <c r="R207" s="378">
        <f>ROUND(AJ207*' Demand-Supply Gap'!R$269,2)</f>
        <v>9.02</v>
      </c>
      <c r="S207" s="378">
        <f>ROUND(AK207*' Demand-Supply Gap'!S$269,2)</f>
        <v>9.64</v>
      </c>
      <c r="V207" s="389">
        <v>0.12240000000000001</v>
      </c>
      <c r="W207" s="389">
        <v>0.12260000000000001</v>
      </c>
      <c r="X207" s="389">
        <v>0.12270000000000002</v>
      </c>
      <c r="Y207" s="389">
        <v>0.12350000000000001</v>
      </c>
      <c r="Z207" s="389">
        <v>0.12410000000000002</v>
      </c>
      <c r="AA207" s="389">
        <v>0.12210000000000001</v>
      </c>
      <c r="AB207" s="389">
        <v>0.12240000000000001</v>
      </c>
      <c r="AC207" s="389">
        <v>0.12250000000000001</v>
      </c>
      <c r="AD207" s="389">
        <v>0.12260000000000001</v>
      </c>
      <c r="AE207" s="389">
        <v>0.12260000000000001</v>
      </c>
      <c r="AF207" s="389">
        <v>0.12280000000000001</v>
      </c>
      <c r="AG207" s="389">
        <v>0.12290000000000001</v>
      </c>
      <c r="AH207" s="389">
        <v>0.12310000000000001</v>
      </c>
      <c r="AI207" s="389">
        <v>0.12310000000000001</v>
      </c>
      <c r="AJ207" s="389">
        <v>0.12330000000000001</v>
      </c>
      <c r="AK207" s="389">
        <v>0.12340000000000001</v>
      </c>
    </row>
    <row r="208" spans="1:39" ht="15">
      <c r="A208" s="373" t="s">
        <v>39</v>
      </c>
      <c r="B208" s="373" t="s">
        <v>207</v>
      </c>
      <c r="C208" s="96" t="s">
        <v>412</v>
      </c>
      <c r="D208" s="378">
        <f>ROUND(V208*' Demand-Supply Gap'!D$269,2)</f>
        <v>3.9</v>
      </c>
      <c r="E208" s="378">
        <f>ROUND(W208*' Demand-Supply Gap'!E$269,2)</f>
        <v>4.0999999999999996</v>
      </c>
      <c r="F208" s="378">
        <f>ROUND(X208*' Demand-Supply Gap'!F$269,2)</f>
        <v>3.6</v>
      </c>
      <c r="G208" s="378">
        <f>ROUND(Y208*' Demand-Supply Gap'!G$269,2)</f>
        <v>3.12</v>
      </c>
      <c r="H208" s="378">
        <f>ROUND(Z208*' Demand-Supply Gap'!H$269,2)</f>
        <v>5.26</v>
      </c>
      <c r="I208" s="378">
        <f>ROUND(AA208*' Demand-Supply Gap'!I$269,2)</f>
        <v>4.8899999999999997</v>
      </c>
      <c r="J208" s="378">
        <f>ROUND(AB208*' Demand-Supply Gap'!J$269,2)</f>
        <v>5.0999999999999996</v>
      </c>
      <c r="K208" s="378">
        <f>ROUND(AC208*' Demand-Supply Gap'!K$269,2)</f>
        <v>5.31</v>
      </c>
      <c r="L208" s="378">
        <f>ROUND(AD208*' Demand-Supply Gap'!L$269,2)</f>
        <v>5.6</v>
      </c>
      <c r="M208" s="378">
        <f>ROUND(AE208*' Demand-Supply Gap'!M$269,2)</f>
        <v>5.91</v>
      </c>
      <c r="N208" s="378">
        <f>ROUND(AF208*' Demand-Supply Gap'!N$269,2)</f>
        <v>6.24</v>
      </c>
      <c r="O208" s="378">
        <f>ROUND(AG208*' Demand-Supply Gap'!O$269,2)</f>
        <v>6.61</v>
      </c>
      <c r="P208" s="378">
        <f>ROUND(AH208*' Demand-Supply Gap'!P$269,2)</f>
        <v>7.02</v>
      </c>
      <c r="Q208" s="378">
        <f>ROUND(AI208*' Demand-Supply Gap'!Q$269,2)</f>
        <v>7.48</v>
      </c>
      <c r="R208" s="378">
        <f>ROUND(AJ208*' Demand-Supply Gap'!R$269,2)</f>
        <v>7.98</v>
      </c>
      <c r="S208" s="378">
        <f>ROUND(AK208*' Demand-Supply Gap'!S$269,2)</f>
        <v>8.5299999999999994</v>
      </c>
      <c r="V208" s="390">
        <v>0.108</v>
      </c>
      <c r="W208" s="390">
        <v>0.1082</v>
      </c>
      <c r="X208" s="390">
        <v>0.10840000000000001</v>
      </c>
      <c r="Y208" s="390">
        <v>0.1085</v>
      </c>
      <c r="Z208" s="390">
        <v>0.1086</v>
      </c>
      <c r="AA208" s="390">
        <v>0.1077</v>
      </c>
      <c r="AB208" s="390">
        <v>0.10805000000000001</v>
      </c>
      <c r="AC208" s="390">
        <v>0.1082</v>
      </c>
      <c r="AD208" s="390">
        <v>0.10840000000000001</v>
      </c>
      <c r="AE208" s="390">
        <v>0.1087</v>
      </c>
      <c r="AF208" s="390">
        <v>0.1086</v>
      </c>
      <c r="AG208" s="390">
        <v>0.1086</v>
      </c>
      <c r="AH208" s="390">
        <v>0.10880000000000001</v>
      </c>
      <c r="AI208" s="390">
        <v>0.10890000000000001</v>
      </c>
      <c r="AJ208" s="390">
        <v>0.1091</v>
      </c>
      <c r="AK208" s="390">
        <v>0.10920000000000001</v>
      </c>
    </row>
    <row r="209" spans="1:37" ht="15">
      <c r="A209" s="373" t="s">
        <v>39</v>
      </c>
      <c r="B209" s="373" t="s">
        <v>207</v>
      </c>
      <c r="C209" s="96" t="s">
        <v>248</v>
      </c>
      <c r="D209" s="378">
        <f>ROUND(V209*' Demand-Supply Gap'!D$269,2)</f>
        <v>2.69</v>
      </c>
      <c r="E209" s="378">
        <f>ROUND(W209*' Demand-Supply Gap'!E$269,2)</f>
        <v>2.82</v>
      </c>
      <c r="F209" s="378">
        <f>ROUND(X209*' Demand-Supply Gap'!F$269,2)</f>
        <v>2.4700000000000002</v>
      </c>
      <c r="G209" s="378">
        <f>ROUND(Y209*' Demand-Supply Gap'!G$269,2)</f>
        <v>2.14</v>
      </c>
      <c r="H209" s="378">
        <f>ROUND(Z209*' Demand-Supply Gap'!H$269,2)</f>
        <v>3.59</v>
      </c>
      <c r="I209" s="378">
        <f>ROUND(AA209*' Demand-Supply Gap'!I$269,2)</f>
        <v>3.38</v>
      </c>
      <c r="J209" s="378">
        <f>ROUND(AB209*' Demand-Supply Gap'!J$269,2)</f>
        <v>3.5</v>
      </c>
      <c r="K209" s="378">
        <f>ROUND(AC209*' Demand-Supply Gap'!K$269,2)</f>
        <v>3.65</v>
      </c>
      <c r="L209" s="378">
        <f>ROUND(AD209*' Demand-Supply Gap'!L$269,2)</f>
        <v>3.85</v>
      </c>
      <c r="M209" s="378">
        <f>ROUND(AE209*' Demand-Supply Gap'!M$269,2)</f>
        <v>4.0599999999999996</v>
      </c>
      <c r="N209" s="378">
        <f>ROUND(AF209*' Demand-Supply Gap'!N$269,2)</f>
        <v>4.3099999999999996</v>
      </c>
      <c r="O209" s="378">
        <f>ROUND(AG209*' Demand-Supply Gap'!O$269,2)</f>
        <v>4.5599999999999996</v>
      </c>
      <c r="P209" s="378">
        <f>ROUND(AH209*' Demand-Supply Gap'!P$269,2)</f>
        <v>4.84</v>
      </c>
      <c r="Q209" s="378">
        <f>ROUND(AI209*' Demand-Supply Gap'!Q$269,2)</f>
        <v>5.16</v>
      </c>
      <c r="R209" s="378">
        <f>ROUND(AJ209*' Demand-Supply Gap'!R$269,2)</f>
        <v>5.5</v>
      </c>
      <c r="S209" s="378">
        <f>ROUND(AK209*' Demand-Supply Gap'!S$269,2)</f>
        <v>5.88</v>
      </c>
      <c r="V209" s="390">
        <v>7.46E-2</v>
      </c>
      <c r="W209" s="390">
        <v>7.4300000000000005E-2</v>
      </c>
      <c r="X209" s="390">
        <v>7.4400000000000008E-2</v>
      </c>
      <c r="Y209" s="390">
        <v>7.46E-2</v>
      </c>
      <c r="Z209" s="390">
        <v>7.4099999999999999E-2</v>
      </c>
      <c r="AA209" s="390">
        <v>7.4300000000000005E-2</v>
      </c>
      <c r="AB209" s="390">
        <v>7.4300000000000005E-2</v>
      </c>
      <c r="AC209" s="390">
        <v>7.4400000000000008E-2</v>
      </c>
      <c r="AD209" s="390">
        <v>7.46E-2</v>
      </c>
      <c r="AE209" s="390">
        <v>7.4700000000000003E-2</v>
      </c>
      <c r="AF209" s="390">
        <v>7.4900000000000008E-2</v>
      </c>
      <c r="AG209" s="390">
        <v>7.5000000000000011E-2</v>
      </c>
      <c r="AH209" s="390">
        <v>7.4900000000000008E-2</v>
      </c>
      <c r="AI209" s="390">
        <v>7.51E-2</v>
      </c>
      <c r="AJ209" s="390">
        <v>7.5200000000000003E-2</v>
      </c>
      <c r="AK209" s="390">
        <v>7.5300000000000006E-2</v>
      </c>
    </row>
    <row r="210" spans="1:37" ht="15">
      <c r="A210" s="373" t="s">
        <v>39</v>
      </c>
      <c r="B210" s="373" t="s">
        <v>207</v>
      </c>
      <c r="C210" s="372" t="s">
        <v>12</v>
      </c>
      <c r="D210" s="378">
        <f>ROUND(V210*' Demand-Supply Gap'!D$269,2)</f>
        <v>1.55</v>
      </c>
      <c r="E210" s="378">
        <f>ROUND(W210*' Demand-Supply Gap'!E$269,2)</f>
        <v>1.49</v>
      </c>
      <c r="F210" s="378">
        <f>ROUND(X210*' Demand-Supply Gap'!F$269,2)</f>
        <v>1.31</v>
      </c>
      <c r="G210" s="378">
        <f>ROUND(Y210*' Demand-Supply Gap'!G$269,2)</f>
        <v>1.1399999999999999</v>
      </c>
      <c r="H210" s="378">
        <f>ROUND(Z210*' Demand-Supply Gap'!H$269,2)</f>
        <v>1.87</v>
      </c>
      <c r="I210" s="378">
        <f>ROUND(AA210*' Demand-Supply Gap'!I$269,2)</f>
        <v>2.0699999999999998</v>
      </c>
      <c r="J210" s="378">
        <f>ROUND(AB210*' Demand-Supply Gap'!J$269,2)</f>
        <v>2.0499999999999998</v>
      </c>
      <c r="K210" s="378">
        <f>ROUND(AC210*' Demand-Supply Gap'!K$269,2)</f>
        <v>2.02</v>
      </c>
      <c r="L210" s="378">
        <f>ROUND(AD210*' Demand-Supply Gap'!L$269,2)</f>
        <v>2.0099999999999998</v>
      </c>
      <c r="M210" s="378">
        <f>ROUND(AE210*' Demand-Supply Gap'!M$269,2)</f>
        <v>2.13</v>
      </c>
      <c r="N210" s="378">
        <f>ROUND(AF210*' Demand-Supply Gap'!N$269,2)</f>
        <v>2.11</v>
      </c>
      <c r="O210" s="378">
        <f>ROUND(AG210*' Demand-Supply Gap'!O$269,2)</f>
        <v>2.16</v>
      </c>
      <c r="P210" s="378">
        <f>ROUND(AH210*' Demand-Supply Gap'!P$269,2)</f>
        <v>2.25</v>
      </c>
      <c r="Q210" s="378">
        <f>ROUND(AI210*' Demand-Supply Gap'!Q$269,2)</f>
        <v>2.33</v>
      </c>
      <c r="R210" s="378">
        <f>ROUND(AJ210*' Demand-Supply Gap'!R$269,2)</f>
        <v>2.41</v>
      </c>
      <c r="S210" s="378">
        <f>ROUND(AK210*' Demand-Supply Gap'!S$269,2)</f>
        <v>2.52</v>
      </c>
      <c r="V210" s="389">
        <f>V211-SUM(V205:V209)</f>
        <v>4.2899999999999827E-2</v>
      </c>
      <c r="W210" s="389">
        <f t="shared" ref="W210" si="463">W211-SUM(W205:W209)</f>
        <v>3.9300000000000002E-2</v>
      </c>
      <c r="X210" s="389">
        <f t="shared" ref="X210" si="464">X211-SUM(X205:X209)</f>
        <v>3.9499999999999869E-2</v>
      </c>
      <c r="Y210" s="389">
        <f t="shared" ref="Y210" si="465">Y211-SUM(Y205:Y209)</f>
        <v>3.9699999999999847E-2</v>
      </c>
      <c r="Z210" s="389">
        <f t="shared" ref="Z210" si="466">Z211-SUM(Z205:Z209)</f>
        <v>3.8699999999999957E-2</v>
      </c>
      <c r="AA210" s="389">
        <f t="shared" ref="AA210" si="467">AA211-SUM(AA205:AA209)</f>
        <v>4.5499999999999874E-2</v>
      </c>
      <c r="AB210" s="389">
        <f t="shared" ref="AB210" si="468">AB211-SUM(AB205:AB209)</f>
        <v>4.3449999999999989E-2</v>
      </c>
      <c r="AC210" s="389">
        <f t="shared" ref="AC210" si="469">AC211-SUM(AC205:AC209)</f>
        <v>4.1099999999999914E-2</v>
      </c>
      <c r="AD210" s="389">
        <f t="shared" ref="AD210" si="470">AD211-SUM(AD205:AD209)</f>
        <v>3.8899999999999935E-2</v>
      </c>
      <c r="AE210" s="389">
        <f t="shared" ref="AE210" si="471">AE211-SUM(AE205:AE209)</f>
        <v>3.9199999999999902E-2</v>
      </c>
      <c r="AF210" s="389">
        <f t="shared" ref="AF210" si="472">AF211-SUM(AF205:AF209)</f>
        <v>3.6699999999999955E-2</v>
      </c>
      <c r="AG210" s="389">
        <f t="shared" ref="AG210" si="473">AG211-SUM(AG205:AG209)</f>
        <v>3.5499999999999865E-2</v>
      </c>
      <c r="AH210" s="389">
        <f t="shared" ref="AH210" si="474">AH211-SUM(AH205:AH209)</f>
        <v>3.4799999999999942E-2</v>
      </c>
      <c r="AI210" s="389">
        <f t="shared" ref="AI210" si="475">AI211-SUM(AI205:AI209)</f>
        <v>3.3900000000000041E-2</v>
      </c>
      <c r="AJ210" s="389">
        <f t="shared" ref="AJ210" si="476">AJ211-SUM(AJ205:AJ209)</f>
        <v>3.3000000000000029E-2</v>
      </c>
      <c r="AK210" s="389">
        <f t="shared" ref="AK210" si="477">AK211-SUM(AK205:AK209)</f>
        <v>3.2299999999999884E-2</v>
      </c>
    </row>
    <row r="211" spans="1:37">
      <c r="A211" s="373" t="s">
        <v>39</v>
      </c>
      <c r="B211" s="373" t="s">
        <v>207</v>
      </c>
      <c r="C211" s="373" t="s">
        <v>60</v>
      </c>
      <c r="D211" s="378">
        <f>SUM(D205:D210)</f>
        <v>36.109999999999992</v>
      </c>
      <c r="E211" s="378">
        <f t="shared" ref="E211:S211" si="478">SUM(E205:E210)</f>
        <v>37.910000000000004</v>
      </c>
      <c r="F211" s="378">
        <f t="shared" si="478"/>
        <v>33.230000000000004</v>
      </c>
      <c r="G211" s="378">
        <f t="shared" si="478"/>
        <v>28.720000000000002</v>
      </c>
      <c r="H211" s="378">
        <f t="shared" si="478"/>
        <v>48.409999999999989</v>
      </c>
      <c r="I211" s="378">
        <f t="shared" si="478"/>
        <v>45.440000000000005</v>
      </c>
      <c r="J211" s="378">
        <f t="shared" si="478"/>
        <v>47.16</v>
      </c>
      <c r="K211" s="378">
        <f t="shared" si="478"/>
        <v>49.09</v>
      </c>
      <c r="L211" s="378">
        <f t="shared" si="478"/>
        <v>51.639999999999993</v>
      </c>
      <c r="M211" s="378">
        <f t="shared" si="478"/>
        <v>54.410000000000004</v>
      </c>
      <c r="N211" s="378">
        <f t="shared" si="478"/>
        <v>57.500000000000007</v>
      </c>
      <c r="O211" s="378">
        <f t="shared" si="478"/>
        <v>60.84</v>
      </c>
      <c r="P211" s="378">
        <f t="shared" si="478"/>
        <v>64.56</v>
      </c>
      <c r="Q211" s="378">
        <f t="shared" si="478"/>
        <v>68.66</v>
      </c>
      <c r="R211" s="378">
        <f t="shared" si="478"/>
        <v>73.16</v>
      </c>
      <c r="S211" s="378">
        <f t="shared" si="478"/>
        <v>78.099999999999994</v>
      </c>
      <c r="V211" s="390">
        <v>1</v>
      </c>
      <c r="W211" s="390">
        <v>1</v>
      </c>
      <c r="X211" s="390">
        <v>1</v>
      </c>
      <c r="Y211" s="390">
        <v>1</v>
      </c>
      <c r="Z211" s="390">
        <v>1</v>
      </c>
      <c r="AA211" s="390">
        <v>1</v>
      </c>
      <c r="AB211" s="390">
        <v>1</v>
      </c>
      <c r="AC211" s="390">
        <v>1</v>
      </c>
      <c r="AD211" s="390">
        <v>1</v>
      </c>
      <c r="AE211" s="390">
        <v>1</v>
      </c>
      <c r="AF211" s="390">
        <v>1</v>
      </c>
      <c r="AG211" s="390">
        <v>1</v>
      </c>
      <c r="AH211" s="390">
        <v>1</v>
      </c>
      <c r="AI211" s="390">
        <v>1</v>
      </c>
      <c r="AJ211" s="390">
        <v>1</v>
      </c>
      <c r="AK211" s="390">
        <v>1</v>
      </c>
    </row>
    <row r="212" spans="1:37" ht="15">
      <c r="A212" s="373" t="s">
        <v>39</v>
      </c>
      <c r="B212" s="373" t="s">
        <v>57</v>
      </c>
      <c r="C212" s="96" t="s">
        <v>221</v>
      </c>
      <c r="D212" s="378">
        <f>ROUND(V212*' Demand-Supply Gap'!D$278,2)</f>
        <v>66.03</v>
      </c>
      <c r="E212" s="378">
        <f>ROUND(W212*' Demand-Supply Gap'!E$278,2)</f>
        <v>77.16</v>
      </c>
      <c r="F212" s="378">
        <f>ROUND(X212*' Demand-Supply Gap'!F$278,2)</f>
        <v>96.97</v>
      </c>
      <c r="G212" s="378">
        <f>ROUND(Y212*' Demand-Supply Gap'!G$278,2)</f>
        <v>83.08</v>
      </c>
      <c r="H212" s="378">
        <f>ROUND(Z212*' Demand-Supply Gap'!H$278,2)</f>
        <v>77.260000000000005</v>
      </c>
      <c r="I212" s="378">
        <f>ROUND(AA212*' Demand-Supply Gap'!I$278,2)</f>
        <v>53.63</v>
      </c>
      <c r="J212" s="378">
        <f>ROUND(AB212*' Demand-Supply Gap'!J$278,2)</f>
        <v>55.21</v>
      </c>
      <c r="K212" s="378">
        <f>ROUND(AC212*' Demand-Supply Gap'!K$278,2)</f>
        <v>57.1</v>
      </c>
      <c r="L212" s="378">
        <f>ROUND(AD212*' Demand-Supply Gap'!L$278,2)</f>
        <v>59.12</v>
      </c>
      <c r="M212" s="378">
        <f>ROUND(AE212*' Demand-Supply Gap'!M$278,2)</f>
        <v>61.11</v>
      </c>
      <c r="N212" s="378">
        <f>ROUND(AF212*' Demand-Supply Gap'!N$278,2)</f>
        <v>63.76</v>
      </c>
      <c r="O212" s="378">
        <f>ROUND(AG212*' Demand-Supply Gap'!O$278,2)</f>
        <v>66.48</v>
      </c>
      <c r="P212" s="378">
        <f>ROUND(AH212*' Demand-Supply Gap'!P$278,2)</f>
        <v>69.23</v>
      </c>
      <c r="Q212" s="378">
        <f>ROUND(AI212*' Demand-Supply Gap'!Q$278,2)</f>
        <v>72.23</v>
      </c>
      <c r="R212" s="378">
        <f>ROUND(AJ212*' Demand-Supply Gap'!R$278,2)</f>
        <v>75.27</v>
      </c>
      <c r="S212" s="378">
        <f>ROUND(AK212*' Demand-Supply Gap'!S$278,2)</f>
        <v>78.540000000000006</v>
      </c>
      <c r="V212" s="392">
        <v>0.41020000000000001</v>
      </c>
      <c r="W212" s="392">
        <v>0.41319999999999996</v>
      </c>
      <c r="X212" s="392">
        <v>0.41199999999999998</v>
      </c>
      <c r="Y212" s="392">
        <v>0.41099999999999998</v>
      </c>
      <c r="Z212" s="392">
        <v>0.41140000000000004</v>
      </c>
      <c r="AA212" s="392">
        <v>0.40809999999999996</v>
      </c>
      <c r="AB212" s="392">
        <v>0.40919999999999995</v>
      </c>
      <c r="AC212" s="392">
        <v>0.41089999999999999</v>
      </c>
      <c r="AD212" s="392">
        <v>0.41219999999999996</v>
      </c>
      <c r="AE212" s="392">
        <v>0.41129999999999994</v>
      </c>
      <c r="AF212" s="392">
        <v>0.41340000000000005</v>
      </c>
      <c r="AG212" s="392">
        <v>0.41440000000000005</v>
      </c>
      <c r="AH212" s="389">
        <v>0.41460000000000002</v>
      </c>
      <c r="AI212" s="389">
        <v>0.41529999999999995</v>
      </c>
      <c r="AJ212" s="389">
        <v>0.41539999999999994</v>
      </c>
      <c r="AK212" s="389">
        <v>0.4158</v>
      </c>
    </row>
    <row r="213" spans="1:37" ht="15">
      <c r="A213" s="373" t="s">
        <v>39</v>
      </c>
      <c r="B213" s="373" t="s">
        <v>57</v>
      </c>
      <c r="C213" s="96" t="s">
        <v>247</v>
      </c>
      <c r="D213" s="378">
        <f>ROUND(V213*' Demand-Supply Gap'!D$278,2)</f>
        <v>43.35</v>
      </c>
      <c r="E213" s="378">
        <f>ROUND(W213*' Demand-Supply Gap'!E$278,2)</f>
        <v>50.38</v>
      </c>
      <c r="F213" s="378">
        <f>ROUND(X213*' Demand-Supply Gap'!F$278,2)</f>
        <v>63.64</v>
      </c>
      <c r="G213" s="378">
        <f>ROUND(Y213*' Demand-Supply Gap'!G$278,2)</f>
        <v>54.6</v>
      </c>
      <c r="H213" s="378">
        <f>ROUND(Z213*' Demand-Supply Gap'!H$278,2)</f>
        <v>50.8</v>
      </c>
      <c r="I213" s="378">
        <f>ROUND(AA213*' Demand-Supply Gap'!I$278,2)</f>
        <v>35.44</v>
      </c>
      <c r="J213" s="378">
        <f>ROUND(AB213*' Demand-Supply Gap'!J$278,2)</f>
        <v>36.43</v>
      </c>
      <c r="K213" s="378">
        <f>ROUND(AC213*' Demand-Supply Gap'!K$278,2)</f>
        <v>37.56</v>
      </c>
      <c r="L213" s="378">
        <f>ROUND(AD213*' Demand-Supply Gap'!L$278,2)</f>
        <v>38.82</v>
      </c>
      <c r="M213" s="378">
        <f>ROUND(AE213*' Demand-Supply Gap'!M$278,2)</f>
        <v>40.25</v>
      </c>
      <c r="N213" s="378">
        <f>ROUND(AF213*' Demand-Supply Gap'!N$278,2)</f>
        <v>41.8</v>
      </c>
      <c r="O213" s="378">
        <f>ROUND(AG213*' Demand-Supply Gap'!O$278,2)</f>
        <v>43.47</v>
      </c>
      <c r="P213" s="378">
        <f>ROUND(AH213*' Demand-Supply Gap'!P$278,2)</f>
        <v>45.29</v>
      </c>
      <c r="Q213" s="378">
        <f>ROUND(AI213*' Demand-Supply Gap'!Q$278,2)</f>
        <v>47.15</v>
      </c>
      <c r="R213" s="378">
        <f>ROUND(AJ213*' Demand-Supply Gap'!R$278,2)</f>
        <v>49.18</v>
      </c>
      <c r="S213" s="378">
        <f>ROUND(AK213*' Demand-Supply Gap'!S$278,2)</f>
        <v>51.27</v>
      </c>
      <c r="V213" s="390">
        <v>0.26930000000000004</v>
      </c>
      <c r="W213" s="390">
        <v>0.26980000000000004</v>
      </c>
      <c r="X213" s="390">
        <v>0.27040000000000003</v>
      </c>
      <c r="Y213" s="390">
        <v>0.27010000000000006</v>
      </c>
      <c r="Z213" s="390">
        <v>0.27050000000000002</v>
      </c>
      <c r="AA213" s="390">
        <v>0.26970000000000005</v>
      </c>
      <c r="AB213" s="390">
        <v>0.27</v>
      </c>
      <c r="AC213" s="390">
        <v>0.27030000000000004</v>
      </c>
      <c r="AD213" s="390">
        <v>0.27070000000000005</v>
      </c>
      <c r="AE213" s="390">
        <v>0.27090000000000003</v>
      </c>
      <c r="AF213" s="390">
        <v>0.27100000000000002</v>
      </c>
      <c r="AG213" s="390">
        <v>0.27100000000000002</v>
      </c>
      <c r="AH213" s="390">
        <v>0.27120000000000005</v>
      </c>
      <c r="AI213" s="390">
        <v>0.27110000000000006</v>
      </c>
      <c r="AJ213" s="390">
        <v>0.27140000000000003</v>
      </c>
      <c r="AK213" s="390">
        <v>0.27140000000000003</v>
      </c>
    </row>
    <row r="214" spans="1:37" ht="15">
      <c r="A214" s="373" t="s">
        <v>39</v>
      </c>
      <c r="B214" s="373" t="s">
        <v>57</v>
      </c>
      <c r="C214" s="96" t="s">
        <v>419</v>
      </c>
      <c r="D214" s="378">
        <f>ROUND(V214*' Demand-Supply Gap'!D$278,2)</f>
        <v>21.91</v>
      </c>
      <c r="E214" s="378">
        <f>ROUND(W214*' Demand-Supply Gap'!E$278,2)</f>
        <v>25.45</v>
      </c>
      <c r="F214" s="378">
        <f>ROUND(X214*' Demand-Supply Gap'!F$278,2)</f>
        <v>32.1</v>
      </c>
      <c r="G214" s="378">
        <f>ROUND(Y214*' Demand-Supply Gap'!G$278,2)</f>
        <v>27.73</v>
      </c>
      <c r="H214" s="378">
        <f>ROUND(Z214*' Demand-Supply Gap'!H$278,2)</f>
        <v>25.88</v>
      </c>
      <c r="I214" s="378">
        <f>ROUND(AA214*' Demand-Supply Gap'!I$278,2)</f>
        <v>17.850000000000001</v>
      </c>
      <c r="J214" s="378">
        <f>ROUND(AB214*' Demand-Supply Gap'!J$278,2)</f>
        <v>18.36</v>
      </c>
      <c r="K214" s="378">
        <f>ROUND(AC214*' Demand-Supply Gap'!K$278,2)</f>
        <v>18.93</v>
      </c>
      <c r="L214" s="378">
        <f>ROUND(AD214*' Demand-Supply Gap'!L$278,2)</f>
        <v>19.55</v>
      </c>
      <c r="M214" s="378">
        <f>ROUND(AE214*' Demand-Supply Gap'!M$278,2)</f>
        <v>20.25</v>
      </c>
      <c r="N214" s="378">
        <f>ROUND(AF214*' Demand-Supply Gap'!N$278,2)</f>
        <v>21.05</v>
      </c>
      <c r="O214" s="378">
        <f>ROUND(AG214*' Demand-Supply Gap'!O$278,2)</f>
        <v>21.91</v>
      </c>
      <c r="P214" s="378">
        <f>ROUND(AH214*' Demand-Supply Gap'!P$278,2)</f>
        <v>22.84</v>
      </c>
      <c r="Q214" s="378">
        <f>ROUND(AI214*' Demand-Supply Gap'!Q$278,2)</f>
        <v>23.79</v>
      </c>
      <c r="R214" s="378">
        <f>ROUND(AJ214*' Demand-Supply Gap'!R$278,2)</f>
        <v>24.83</v>
      </c>
      <c r="S214" s="378">
        <f>ROUND(AK214*' Demand-Supply Gap'!S$278,2)</f>
        <v>25.9</v>
      </c>
      <c r="V214" s="389">
        <v>0.1361</v>
      </c>
      <c r="W214" s="389">
        <v>0.1363</v>
      </c>
      <c r="X214" s="389">
        <v>0.13640000000000002</v>
      </c>
      <c r="Y214" s="389">
        <v>0.13720000000000002</v>
      </c>
      <c r="Z214" s="389">
        <v>0.13780000000000001</v>
      </c>
      <c r="AA214" s="389">
        <v>0.1358</v>
      </c>
      <c r="AB214" s="389">
        <v>0.1361</v>
      </c>
      <c r="AC214" s="389">
        <v>0.13620000000000002</v>
      </c>
      <c r="AD214" s="389">
        <v>0.1363</v>
      </c>
      <c r="AE214" s="389">
        <v>0.1363</v>
      </c>
      <c r="AF214" s="389">
        <v>0.13650000000000001</v>
      </c>
      <c r="AG214" s="389">
        <v>0.1366</v>
      </c>
      <c r="AH214" s="389">
        <v>0.1368</v>
      </c>
      <c r="AI214" s="389">
        <v>0.1368</v>
      </c>
      <c r="AJ214" s="389">
        <v>0.13700000000000001</v>
      </c>
      <c r="AK214" s="389">
        <v>0.1371</v>
      </c>
    </row>
    <row r="215" spans="1:37" ht="15">
      <c r="A215" s="373" t="s">
        <v>39</v>
      </c>
      <c r="B215" s="373" t="s">
        <v>57</v>
      </c>
      <c r="C215" s="96" t="s">
        <v>412</v>
      </c>
      <c r="D215" s="378">
        <f>ROUND(V215*' Demand-Supply Gap'!D$278,2)</f>
        <v>15.18</v>
      </c>
      <c r="E215" s="378">
        <f>ROUND(W215*' Demand-Supply Gap'!E$278,2)</f>
        <v>17.649999999999999</v>
      </c>
      <c r="F215" s="378">
        <f>ROUND(X215*' Demand-Supply Gap'!F$278,2)</f>
        <v>22.29</v>
      </c>
      <c r="G215" s="378">
        <f>ROUND(Y215*' Demand-Supply Gap'!G$278,2)</f>
        <v>19.16</v>
      </c>
      <c r="H215" s="378">
        <f>ROUND(Z215*' Demand-Supply Gap'!H$278,2)</f>
        <v>17.82</v>
      </c>
      <c r="I215" s="378">
        <f>ROUND(AA215*' Demand-Supply Gap'!I$278,2)</f>
        <v>12.35</v>
      </c>
      <c r="J215" s="378">
        <f>ROUND(AB215*' Demand-Supply Gap'!J$278,2)</f>
        <v>12.73</v>
      </c>
      <c r="K215" s="378">
        <f>ROUND(AC215*' Demand-Supply Gap'!K$278,2)</f>
        <v>13.13</v>
      </c>
      <c r="L215" s="378">
        <f>ROUND(AD215*' Demand-Supply Gap'!L$278,2)</f>
        <v>13.58</v>
      </c>
      <c r="M215" s="378">
        <f>ROUND(AE215*' Demand-Supply Gap'!M$278,2)</f>
        <v>14.12</v>
      </c>
      <c r="N215" s="378">
        <f>ROUND(AF215*' Demand-Supply Gap'!N$278,2)</f>
        <v>14.64</v>
      </c>
      <c r="O215" s="378">
        <f>ROUND(AG215*' Demand-Supply Gap'!O$278,2)</f>
        <v>15.22</v>
      </c>
      <c r="P215" s="378">
        <f>ROUND(AH215*' Demand-Supply Gap'!P$278,2)</f>
        <v>15.88</v>
      </c>
      <c r="Q215" s="378">
        <f>ROUND(AI215*' Demand-Supply Gap'!Q$278,2)</f>
        <v>16.559999999999999</v>
      </c>
      <c r="R215" s="378">
        <f>ROUND(AJ215*' Demand-Supply Gap'!R$278,2)</f>
        <v>17.29</v>
      </c>
      <c r="S215" s="378">
        <f>ROUND(AK215*' Demand-Supply Gap'!S$278,2)</f>
        <v>18.04</v>
      </c>
      <c r="V215" s="390">
        <v>9.4299999999999995E-2</v>
      </c>
      <c r="W215" s="390">
        <v>9.4500000000000001E-2</v>
      </c>
      <c r="X215" s="390">
        <v>9.4700000000000006E-2</v>
      </c>
      <c r="Y215" s="390">
        <v>9.4799999999999995E-2</v>
      </c>
      <c r="Z215" s="390">
        <v>9.4899999999999998E-2</v>
      </c>
      <c r="AA215" s="390">
        <v>9.4E-2</v>
      </c>
      <c r="AB215" s="390">
        <v>9.4350000000000003E-2</v>
      </c>
      <c r="AC215" s="390">
        <v>9.4500000000000001E-2</v>
      </c>
      <c r="AD215" s="390">
        <v>9.4700000000000006E-2</v>
      </c>
      <c r="AE215" s="390">
        <v>9.5000000000000001E-2</v>
      </c>
      <c r="AF215" s="390">
        <v>9.4899999999999998E-2</v>
      </c>
      <c r="AG215" s="390">
        <v>9.4899999999999998E-2</v>
      </c>
      <c r="AH215" s="390">
        <v>9.5100000000000004E-2</v>
      </c>
      <c r="AI215" s="390">
        <v>9.5200000000000007E-2</v>
      </c>
      <c r="AJ215" s="390">
        <v>9.5399999999999999E-2</v>
      </c>
      <c r="AK215" s="390">
        <v>9.5500000000000002E-2</v>
      </c>
    </row>
    <row r="216" spans="1:37" ht="15">
      <c r="A216" s="373" t="s">
        <v>39</v>
      </c>
      <c r="B216" s="373" t="s">
        <v>57</v>
      </c>
      <c r="C216" s="96" t="s">
        <v>248</v>
      </c>
      <c r="D216" s="378">
        <f>ROUND(V216*' Demand-Supply Gap'!D$278,2)</f>
        <v>9.8000000000000007</v>
      </c>
      <c r="E216" s="378">
        <f>ROUND(W216*' Demand-Supply Gap'!E$278,2)</f>
        <v>11.32</v>
      </c>
      <c r="F216" s="378">
        <f>ROUND(X216*' Demand-Supply Gap'!F$278,2)</f>
        <v>14.29</v>
      </c>
      <c r="G216" s="378">
        <f>ROUND(Y216*' Demand-Supply Gap'!G$278,2)</f>
        <v>12.31</v>
      </c>
      <c r="H216" s="378">
        <f>ROUND(Z216*' Demand-Supply Gap'!H$278,2)</f>
        <v>11.34</v>
      </c>
      <c r="I216" s="378">
        <f>ROUND(AA216*' Demand-Supply Gap'!I$278,2)</f>
        <v>7.96</v>
      </c>
      <c r="J216" s="378">
        <f>ROUND(AB216*' Demand-Supply Gap'!J$278,2)</f>
        <v>8.18</v>
      </c>
      <c r="K216" s="378">
        <f>ROUND(AC216*' Demand-Supply Gap'!K$278,2)</f>
        <v>8.44</v>
      </c>
      <c r="L216" s="378">
        <f>ROUND(AD216*' Demand-Supply Gap'!L$278,2)</f>
        <v>8.73</v>
      </c>
      <c r="M216" s="378">
        <f>ROUND(AE216*' Demand-Supply Gap'!M$278,2)</f>
        <v>9.06</v>
      </c>
      <c r="N216" s="378">
        <f>ROUND(AF216*' Demand-Supply Gap'!N$278,2)</f>
        <v>9.44</v>
      </c>
      <c r="O216" s="378">
        <f>ROUND(AG216*' Demand-Supply Gap'!O$278,2)</f>
        <v>9.83</v>
      </c>
      <c r="P216" s="378">
        <f>ROUND(AH216*' Demand-Supply Gap'!P$278,2)</f>
        <v>10.220000000000001</v>
      </c>
      <c r="Q216" s="378">
        <f>ROUND(AI216*' Demand-Supply Gap'!Q$278,2)</f>
        <v>10.68</v>
      </c>
      <c r="R216" s="378">
        <f>ROUND(AJ216*' Demand-Supply Gap'!R$278,2)</f>
        <v>11.14</v>
      </c>
      <c r="S216" s="378">
        <f>ROUND(AK216*' Demand-Supply Gap'!S$278,2)</f>
        <v>11.64</v>
      </c>
      <c r="V216" s="390">
        <v>6.0899999999999996E-2</v>
      </c>
      <c r="W216" s="390">
        <v>6.0600000000000001E-2</v>
      </c>
      <c r="X216" s="390">
        <v>6.0700000000000004E-2</v>
      </c>
      <c r="Y216" s="390">
        <v>6.0899999999999996E-2</v>
      </c>
      <c r="Z216" s="390">
        <v>6.0399999999999995E-2</v>
      </c>
      <c r="AA216" s="390">
        <v>6.0600000000000001E-2</v>
      </c>
      <c r="AB216" s="390">
        <v>6.0600000000000001E-2</v>
      </c>
      <c r="AC216" s="390">
        <v>6.0700000000000004E-2</v>
      </c>
      <c r="AD216" s="390">
        <v>6.0899999999999996E-2</v>
      </c>
      <c r="AE216" s="390">
        <v>6.0999999999999999E-2</v>
      </c>
      <c r="AF216" s="390">
        <v>6.1200000000000004E-2</v>
      </c>
      <c r="AG216" s="390">
        <v>6.1300000000000007E-2</v>
      </c>
      <c r="AH216" s="390">
        <v>6.1200000000000004E-2</v>
      </c>
      <c r="AI216" s="390">
        <v>6.1399999999999996E-2</v>
      </c>
      <c r="AJ216" s="390">
        <v>6.1499999999999999E-2</v>
      </c>
      <c r="AK216" s="390">
        <v>6.1600000000000002E-2</v>
      </c>
    </row>
    <row r="217" spans="1:37" ht="15">
      <c r="A217" s="373" t="s">
        <v>39</v>
      </c>
      <c r="B217" s="373" t="s">
        <v>57</v>
      </c>
      <c r="C217" s="372" t="s">
        <v>12</v>
      </c>
      <c r="D217" s="378">
        <f>ROUND(V217*' Demand-Supply Gap'!D$278,2)</f>
        <v>4.7</v>
      </c>
      <c r="E217" s="378">
        <f>ROUND(W217*' Demand-Supply Gap'!E$278,2)</f>
        <v>4.78</v>
      </c>
      <c r="F217" s="378">
        <f>ROUND(X217*' Demand-Supply Gap'!F$278,2)</f>
        <v>6.07</v>
      </c>
      <c r="G217" s="378">
        <f>ROUND(Y217*' Demand-Supply Gap'!G$278,2)</f>
        <v>5.26</v>
      </c>
      <c r="H217" s="378">
        <f>ROUND(Z217*' Demand-Supply Gap'!H$278,2)</f>
        <v>4.7</v>
      </c>
      <c r="I217" s="378">
        <f>ROUND(AA217*' Demand-Supply Gap'!I$278,2)</f>
        <v>4.18</v>
      </c>
      <c r="J217" s="378">
        <f>ROUND(AB217*' Demand-Supply Gap'!J$278,2)</f>
        <v>4.01</v>
      </c>
      <c r="K217" s="378">
        <f>ROUND(AC217*' Demand-Supply Gap'!K$278,2)</f>
        <v>3.81</v>
      </c>
      <c r="L217" s="378">
        <f>ROUND(AD217*' Demand-Supply Gap'!L$278,2)</f>
        <v>3.61</v>
      </c>
      <c r="M217" s="378">
        <f>ROUND(AE217*' Demand-Supply Gap'!M$278,2)</f>
        <v>3.79</v>
      </c>
      <c r="N217" s="378">
        <f>ROUND(AF217*' Demand-Supply Gap'!N$278,2)</f>
        <v>3.55</v>
      </c>
      <c r="O217" s="378">
        <f>ROUND(AG217*' Demand-Supply Gap'!O$278,2)</f>
        <v>3.5</v>
      </c>
      <c r="P217" s="378">
        <f>ROUND(AH217*' Demand-Supply Gap'!P$278,2)</f>
        <v>3.52</v>
      </c>
      <c r="Q217" s="378">
        <f>ROUND(AI217*' Demand-Supply Gap'!Q$278,2)</f>
        <v>3.51</v>
      </c>
      <c r="R217" s="378">
        <f>ROUND(AJ217*' Demand-Supply Gap'!R$278,2)</f>
        <v>3.5</v>
      </c>
      <c r="S217" s="378">
        <f>ROUND(AK217*' Demand-Supply Gap'!S$278,2)</f>
        <v>3.51</v>
      </c>
      <c r="V217" s="389">
        <f>V218-SUM(V212:V216)</f>
        <v>2.9200000000000115E-2</v>
      </c>
      <c r="W217" s="389">
        <f t="shared" ref="W217" si="479">W218-SUM(W212:W216)</f>
        <v>2.5599999999999956E-2</v>
      </c>
      <c r="X217" s="389">
        <f t="shared" ref="X217" si="480">X218-SUM(X212:X216)</f>
        <v>2.5800000000000045E-2</v>
      </c>
      <c r="Y217" s="389">
        <f t="shared" ref="Y217" si="481">Y218-SUM(Y212:Y216)</f>
        <v>2.6000000000000023E-2</v>
      </c>
      <c r="Z217" s="389">
        <f t="shared" ref="Z217" si="482">Z218-SUM(Z212:Z216)</f>
        <v>2.4999999999999911E-2</v>
      </c>
      <c r="AA217" s="389">
        <f t="shared" ref="AA217" si="483">AA218-SUM(AA212:AA216)</f>
        <v>3.180000000000005E-2</v>
      </c>
      <c r="AB217" s="389">
        <f t="shared" ref="AB217" si="484">AB218-SUM(AB212:AB216)</f>
        <v>2.9749999999999943E-2</v>
      </c>
      <c r="AC217" s="389">
        <f t="shared" ref="AC217" si="485">AC218-SUM(AC212:AC216)</f>
        <v>2.739999999999998E-2</v>
      </c>
      <c r="AD217" s="389">
        <f t="shared" ref="AD217" si="486">AD218-SUM(AD212:AD216)</f>
        <v>2.52E-2</v>
      </c>
      <c r="AE217" s="389">
        <f t="shared" ref="AE217" si="487">AE218-SUM(AE212:AE216)</f>
        <v>2.5500000000000078E-2</v>
      </c>
      <c r="AF217" s="389">
        <f t="shared" ref="AF217" si="488">AF218-SUM(AF212:AF216)</f>
        <v>2.2999999999999798E-2</v>
      </c>
      <c r="AG217" s="389">
        <f t="shared" ref="AG217" si="489">AG218-SUM(AG212:AG216)</f>
        <v>2.1799999999999931E-2</v>
      </c>
      <c r="AH217" s="389">
        <f t="shared" ref="AH217" si="490">AH218-SUM(AH212:AH216)</f>
        <v>2.1099999999999897E-2</v>
      </c>
      <c r="AI217" s="389">
        <f t="shared" ref="AI217" si="491">AI218-SUM(AI212:AI216)</f>
        <v>2.0199999999999885E-2</v>
      </c>
      <c r="AJ217" s="389">
        <f t="shared" ref="AJ217" si="492">AJ218-SUM(AJ212:AJ216)</f>
        <v>1.9299999999999984E-2</v>
      </c>
      <c r="AK217" s="389">
        <f t="shared" ref="AK217" si="493">AK218-SUM(AK212:AK216)</f>
        <v>1.859999999999995E-2</v>
      </c>
    </row>
    <row r="218" spans="1:37">
      <c r="A218" s="373" t="s">
        <v>39</v>
      </c>
      <c r="B218" s="373" t="s">
        <v>57</v>
      </c>
      <c r="C218" s="373" t="s">
        <v>60</v>
      </c>
      <c r="D218" s="378">
        <f>SUM(D212:D217)</f>
        <v>160.97</v>
      </c>
      <c r="E218" s="378">
        <f t="shared" ref="E218:S218" si="494">SUM(E212:E217)</f>
        <v>186.73999999999998</v>
      </c>
      <c r="F218" s="378">
        <f t="shared" si="494"/>
        <v>235.35999999999999</v>
      </c>
      <c r="G218" s="378">
        <f t="shared" si="494"/>
        <v>202.14</v>
      </c>
      <c r="H218" s="378">
        <f t="shared" si="494"/>
        <v>187.79999999999998</v>
      </c>
      <c r="I218" s="378">
        <f t="shared" si="494"/>
        <v>131.40999999999997</v>
      </c>
      <c r="J218" s="378">
        <f t="shared" si="494"/>
        <v>134.91999999999999</v>
      </c>
      <c r="K218" s="378">
        <f t="shared" si="494"/>
        <v>138.97</v>
      </c>
      <c r="L218" s="378">
        <f t="shared" si="494"/>
        <v>143.41</v>
      </c>
      <c r="M218" s="378">
        <f t="shared" si="494"/>
        <v>148.57999999999998</v>
      </c>
      <c r="N218" s="378">
        <f t="shared" si="494"/>
        <v>154.24</v>
      </c>
      <c r="O218" s="378">
        <f t="shared" si="494"/>
        <v>160.41000000000003</v>
      </c>
      <c r="P218" s="378">
        <f t="shared" si="494"/>
        <v>166.98000000000002</v>
      </c>
      <c r="Q218" s="378">
        <f t="shared" si="494"/>
        <v>173.92</v>
      </c>
      <c r="R218" s="378">
        <f t="shared" si="494"/>
        <v>181.20999999999998</v>
      </c>
      <c r="S218" s="378">
        <f t="shared" si="494"/>
        <v>188.89999999999998</v>
      </c>
      <c r="V218" s="390">
        <v>1</v>
      </c>
      <c r="W218" s="390">
        <v>1</v>
      </c>
      <c r="X218" s="390">
        <v>1</v>
      </c>
      <c r="Y218" s="390">
        <v>1</v>
      </c>
      <c r="Z218" s="390">
        <v>1</v>
      </c>
      <c r="AA218" s="390">
        <v>1</v>
      </c>
      <c r="AB218" s="390">
        <v>1</v>
      </c>
      <c r="AC218" s="390">
        <v>1</v>
      </c>
      <c r="AD218" s="390">
        <v>1</v>
      </c>
      <c r="AE218" s="390">
        <v>1</v>
      </c>
      <c r="AF218" s="390">
        <v>1</v>
      </c>
      <c r="AG218" s="390">
        <v>1</v>
      </c>
      <c r="AH218" s="390">
        <v>1</v>
      </c>
      <c r="AI218" s="390">
        <v>1</v>
      </c>
      <c r="AJ218" s="390">
        <v>1</v>
      </c>
      <c r="AK218" s="390">
        <v>1</v>
      </c>
    </row>
    <row r="219" spans="1:37" ht="15">
      <c r="A219" s="373" t="s">
        <v>39</v>
      </c>
      <c r="B219" s="373" t="s">
        <v>39</v>
      </c>
      <c r="C219" s="96" t="s">
        <v>221</v>
      </c>
      <c r="D219" s="393">
        <f>D212+D205+D198</f>
        <v>108.8</v>
      </c>
      <c r="E219" s="393">
        <f t="shared" ref="E219:S219" si="495">E212+E205+E198</f>
        <v>116.56</v>
      </c>
      <c r="F219" s="393">
        <f t="shared" si="495"/>
        <v>136.69</v>
      </c>
      <c r="G219" s="393">
        <f t="shared" si="495"/>
        <v>124.88999999999999</v>
      </c>
      <c r="H219" s="393">
        <f t="shared" si="495"/>
        <v>130.41</v>
      </c>
      <c r="I219" s="393">
        <f t="shared" si="495"/>
        <v>96.04</v>
      </c>
      <c r="J219" s="393">
        <f t="shared" si="495"/>
        <v>99.82</v>
      </c>
      <c r="K219" s="393">
        <f t="shared" si="495"/>
        <v>104.25</v>
      </c>
      <c r="L219" s="393">
        <f t="shared" si="495"/>
        <v>108.88</v>
      </c>
      <c r="M219" s="393">
        <f t="shared" si="495"/>
        <v>113.48</v>
      </c>
      <c r="N219" s="393">
        <f t="shared" si="495"/>
        <v>119.31</v>
      </c>
      <c r="O219" s="393">
        <f t="shared" si="495"/>
        <v>124.81</v>
      </c>
      <c r="P219" s="393">
        <f t="shared" si="495"/>
        <v>130.24</v>
      </c>
      <c r="Q219" s="393">
        <f t="shared" si="495"/>
        <v>136.10000000000002</v>
      </c>
      <c r="R219" s="393">
        <f t="shared" si="495"/>
        <v>142.04</v>
      </c>
      <c r="S219" s="393">
        <f t="shared" si="495"/>
        <v>148.44</v>
      </c>
      <c r="V219" s="394">
        <f t="shared" ref="V219:V225" si="496">D219/D$225</f>
        <v>0.40131312013573822</v>
      </c>
      <c r="W219" s="394">
        <f t="shared" ref="W219:AK219" si="497">E219/E$225</f>
        <v>0.40570831883049085</v>
      </c>
      <c r="X219" s="394">
        <f t="shared" si="497"/>
        <v>0.40539177887181926</v>
      </c>
      <c r="Y219" s="394">
        <f t="shared" si="497"/>
        <v>0.40310502872635723</v>
      </c>
      <c r="Z219" s="394">
        <f t="shared" si="497"/>
        <v>0.40228892247894626</v>
      </c>
      <c r="AA219" s="394">
        <f t="shared" si="497"/>
        <v>0.39860546194073226</v>
      </c>
      <c r="AB219" s="394">
        <f t="shared" si="497"/>
        <v>0.39958368359953561</v>
      </c>
      <c r="AC219" s="394">
        <f t="shared" si="497"/>
        <v>0.40111581377452871</v>
      </c>
      <c r="AD219" s="394">
        <f t="shared" si="497"/>
        <v>0.4023502457411034</v>
      </c>
      <c r="AE219" s="394">
        <f t="shared" si="497"/>
        <v>0.40132974961097756</v>
      </c>
      <c r="AF219" s="394">
        <f t="shared" si="497"/>
        <v>0.40333322064838917</v>
      </c>
      <c r="AG219" s="394">
        <f t="shared" si="497"/>
        <v>0.4043607853301367</v>
      </c>
      <c r="AH219" s="394">
        <f t="shared" si="497"/>
        <v>0.4045348656623699</v>
      </c>
      <c r="AI219" s="394">
        <f t="shared" si="497"/>
        <v>0.40526456838281283</v>
      </c>
      <c r="AJ219" s="394">
        <f t="shared" si="497"/>
        <v>0.4053884354129802</v>
      </c>
      <c r="AK219" s="394">
        <f t="shared" si="497"/>
        <v>0.40583989501312334</v>
      </c>
    </row>
    <row r="220" spans="1:37" ht="15">
      <c r="A220" s="373" t="s">
        <v>39</v>
      </c>
      <c r="B220" s="373" t="s">
        <v>39</v>
      </c>
      <c r="C220" s="96" t="s">
        <v>247</v>
      </c>
      <c r="D220" s="393">
        <f t="shared" ref="D220:S220" si="498">D213+D206+D199</f>
        <v>72.41</v>
      </c>
      <c r="E220" s="393">
        <f t="shared" si="498"/>
        <v>76.91</v>
      </c>
      <c r="F220" s="393">
        <f t="shared" si="498"/>
        <v>90.62</v>
      </c>
      <c r="G220" s="393">
        <f t="shared" si="498"/>
        <v>83.18</v>
      </c>
      <c r="H220" s="393">
        <f t="shared" si="498"/>
        <v>86.9</v>
      </c>
      <c r="I220" s="393">
        <f t="shared" si="498"/>
        <v>64.27</v>
      </c>
      <c r="J220" s="393">
        <f t="shared" si="498"/>
        <v>66.709999999999994</v>
      </c>
      <c r="K220" s="393">
        <f t="shared" si="498"/>
        <v>69.48</v>
      </c>
      <c r="L220" s="393">
        <f t="shared" si="498"/>
        <v>72.44</v>
      </c>
      <c r="M220" s="393">
        <f t="shared" si="498"/>
        <v>75.75</v>
      </c>
      <c r="N220" s="393">
        <f t="shared" si="498"/>
        <v>79.27</v>
      </c>
      <c r="O220" s="393">
        <f t="shared" si="498"/>
        <v>82.679999999999993</v>
      </c>
      <c r="P220" s="393">
        <f t="shared" si="498"/>
        <v>86.3</v>
      </c>
      <c r="Q220" s="393">
        <f t="shared" si="498"/>
        <v>89.97</v>
      </c>
      <c r="R220" s="393">
        <f t="shared" si="498"/>
        <v>93.96</v>
      </c>
      <c r="S220" s="393">
        <f t="shared" si="498"/>
        <v>98.070000000000007</v>
      </c>
      <c r="V220" s="394">
        <f t="shared" si="496"/>
        <v>0.26708716019327944</v>
      </c>
      <c r="W220" s="394">
        <f t="shared" ref="W220:W225" si="499">E220/E$225</f>
        <v>0.26769926905673513</v>
      </c>
      <c r="X220" s="394">
        <f t="shared" ref="X220:X225" si="500">F220/F$225</f>
        <v>0.26875852660300142</v>
      </c>
      <c r="Y220" s="394">
        <f t="shared" ref="Y220:Y225" si="501">G220/G$225</f>
        <v>0.2684784713704732</v>
      </c>
      <c r="Z220" s="394">
        <f t="shared" ref="Z220:Z225" si="502">H220/H$225</f>
        <v>0.26806922293858165</v>
      </c>
      <c r="AA220" s="394">
        <f t="shared" ref="AA220:AA225" si="503">I220/I$225</f>
        <v>0.2667469079438865</v>
      </c>
      <c r="AB220" s="394">
        <f t="shared" ref="AB220:AB225" si="504">J220/J$225</f>
        <v>0.2670429526440094</v>
      </c>
      <c r="AC220" s="394">
        <f t="shared" ref="AC220:AC225" si="505">K220/K$225</f>
        <v>0.26733358984224703</v>
      </c>
      <c r="AD220" s="394">
        <f t="shared" ref="AD220:AD225" si="506">L220/L$225</f>
        <v>0.26769151176970546</v>
      </c>
      <c r="AE220" s="394">
        <f t="shared" ref="AE220:AE225" si="507">M220/M$225</f>
        <v>0.2678950346583675</v>
      </c>
      <c r="AF220" s="394">
        <f t="shared" ref="AF220:AF225" si="508">N220/N$225</f>
        <v>0.26797606571785942</v>
      </c>
      <c r="AG220" s="394">
        <f t="shared" ref="AG220:AG225" si="509">O220/O$225</f>
        <v>0.26786755653469835</v>
      </c>
      <c r="AH220" s="394">
        <f t="shared" ref="AH220:AH225" si="510">P220/P$225</f>
        <v>0.26805404565926383</v>
      </c>
      <c r="AI220" s="394">
        <f t="shared" ref="AI220:AI225" si="511">Q220/Q$225</f>
        <v>0.26790340350772712</v>
      </c>
      <c r="AJ220" s="394">
        <f t="shared" ref="AJ220:AJ225" si="512">R220/R$225</f>
        <v>0.26816599120954393</v>
      </c>
      <c r="AK220" s="394">
        <f t="shared" ref="AK220:AK225" si="513">S220/S$225</f>
        <v>0.26812664041994755</v>
      </c>
    </row>
    <row r="221" spans="1:37" ht="15">
      <c r="A221" s="373" t="s">
        <v>39</v>
      </c>
      <c r="B221" s="373" t="s">
        <v>39</v>
      </c>
      <c r="C221" s="96" t="s">
        <v>419</v>
      </c>
      <c r="D221" s="393">
        <f t="shared" ref="D221:S221" si="514">D214+D207+D200</f>
        <v>34.479999999999997</v>
      </c>
      <c r="E221" s="393">
        <f t="shared" si="514"/>
        <v>37.010000000000005</v>
      </c>
      <c r="F221" s="393">
        <f t="shared" si="514"/>
        <v>43.75</v>
      </c>
      <c r="G221" s="393">
        <f t="shared" si="514"/>
        <v>40.06</v>
      </c>
      <c r="H221" s="393">
        <f t="shared" si="514"/>
        <v>41.72</v>
      </c>
      <c r="I221" s="393">
        <f t="shared" si="514"/>
        <v>30.44</v>
      </c>
      <c r="J221" s="393">
        <f t="shared" si="514"/>
        <v>31.59</v>
      </c>
      <c r="K221" s="393">
        <f t="shared" si="514"/>
        <v>32.86</v>
      </c>
      <c r="L221" s="393">
        <f t="shared" si="514"/>
        <v>34.21</v>
      </c>
      <c r="M221" s="393">
        <f t="shared" si="514"/>
        <v>35.72</v>
      </c>
      <c r="N221" s="393">
        <f t="shared" si="514"/>
        <v>37.4</v>
      </c>
      <c r="O221" s="393">
        <f t="shared" si="514"/>
        <v>39.06</v>
      </c>
      <c r="P221" s="393">
        <f t="shared" si="514"/>
        <v>40.81</v>
      </c>
      <c r="Q221" s="393">
        <f t="shared" si="514"/>
        <v>42.569999999999993</v>
      </c>
      <c r="R221" s="393">
        <f t="shared" si="514"/>
        <v>44.509999999999991</v>
      </c>
      <c r="S221" s="393">
        <f t="shared" si="514"/>
        <v>46.51</v>
      </c>
      <c r="V221" s="394">
        <f t="shared" si="496"/>
        <v>0.12718084910184058</v>
      </c>
      <c r="W221" s="394">
        <f t="shared" si="499"/>
        <v>0.12882004872955102</v>
      </c>
      <c r="X221" s="394">
        <f t="shared" si="500"/>
        <v>0.12975265436858652</v>
      </c>
      <c r="Y221" s="394">
        <f t="shared" si="501"/>
        <v>0.12930088438448131</v>
      </c>
      <c r="Z221" s="394">
        <f t="shared" si="502"/>
        <v>0.12869790541999571</v>
      </c>
      <c r="AA221" s="394">
        <f t="shared" si="503"/>
        <v>0.12633850751224374</v>
      </c>
      <c r="AB221" s="394">
        <f t="shared" si="504"/>
        <v>0.1264561066410472</v>
      </c>
      <c r="AC221" s="394">
        <f t="shared" si="505"/>
        <v>0.12643324355521354</v>
      </c>
      <c r="AD221" s="394">
        <f t="shared" si="506"/>
        <v>0.12641809245778057</v>
      </c>
      <c r="AE221" s="394">
        <f t="shared" si="507"/>
        <v>0.12632621304286321</v>
      </c>
      <c r="AF221" s="394">
        <f t="shared" si="508"/>
        <v>0.1264325073526926</v>
      </c>
      <c r="AG221" s="394">
        <f t="shared" si="509"/>
        <v>0.12654700965463617</v>
      </c>
      <c r="AH221" s="394">
        <f t="shared" si="510"/>
        <v>0.12675881348035409</v>
      </c>
      <c r="AI221" s="394">
        <f t="shared" si="511"/>
        <v>0.12676056338028169</v>
      </c>
      <c r="AJ221" s="394">
        <f t="shared" si="512"/>
        <v>0.12703350647868025</v>
      </c>
      <c r="AK221" s="394">
        <f t="shared" si="513"/>
        <v>0.12715988626421698</v>
      </c>
    </row>
    <row r="222" spans="1:37" ht="15">
      <c r="A222" s="373" t="s">
        <v>39</v>
      </c>
      <c r="B222" s="373" t="s">
        <v>39</v>
      </c>
      <c r="C222" s="96" t="s">
        <v>412</v>
      </c>
      <c r="D222" s="393">
        <f t="shared" ref="D222:S222" si="515">D215+D208+D201</f>
        <v>25.339999999999996</v>
      </c>
      <c r="E222" s="393">
        <f t="shared" si="515"/>
        <v>27.06</v>
      </c>
      <c r="F222" s="393">
        <f t="shared" si="515"/>
        <v>31.72</v>
      </c>
      <c r="G222" s="393">
        <f t="shared" si="515"/>
        <v>29</v>
      </c>
      <c r="H222" s="393">
        <f t="shared" si="515"/>
        <v>30.57</v>
      </c>
      <c r="I222" s="393">
        <f t="shared" si="515"/>
        <v>22.64</v>
      </c>
      <c r="J222" s="393">
        <f t="shared" si="515"/>
        <v>23.56</v>
      </c>
      <c r="K222" s="393">
        <f t="shared" si="515"/>
        <v>24.53</v>
      </c>
      <c r="L222" s="393">
        <f t="shared" si="515"/>
        <v>25.6</v>
      </c>
      <c r="M222" s="393">
        <f t="shared" si="515"/>
        <v>26.830000000000002</v>
      </c>
      <c r="N222" s="393">
        <f t="shared" si="515"/>
        <v>28.040000000000003</v>
      </c>
      <c r="O222" s="393">
        <f t="shared" si="515"/>
        <v>29.28</v>
      </c>
      <c r="P222" s="393">
        <f t="shared" si="515"/>
        <v>30.619999999999997</v>
      </c>
      <c r="Q222" s="393">
        <f t="shared" si="515"/>
        <v>32.01</v>
      </c>
      <c r="R222" s="393">
        <f t="shared" si="515"/>
        <v>33.5</v>
      </c>
      <c r="S222" s="393">
        <f t="shared" si="515"/>
        <v>35.04</v>
      </c>
      <c r="V222" s="394">
        <f t="shared" si="496"/>
        <v>9.346759617867284E-2</v>
      </c>
      <c r="W222" s="394">
        <f t="shared" si="499"/>
        <v>9.4187260703097811E-2</v>
      </c>
      <c r="X222" s="394">
        <f t="shared" si="500"/>
        <v>9.4074381635921481E-2</v>
      </c>
      <c r="Y222" s="394">
        <f t="shared" si="501"/>
        <v>9.360273707313925E-2</v>
      </c>
      <c r="Z222" s="394">
        <f t="shared" si="502"/>
        <v>9.4302372212110935E-2</v>
      </c>
      <c r="AA222" s="394">
        <f t="shared" si="503"/>
        <v>9.3965302564953959E-2</v>
      </c>
      <c r="AB222" s="394">
        <f t="shared" si="504"/>
        <v>9.4311676874424558E-2</v>
      </c>
      <c r="AC222" s="394">
        <f t="shared" si="505"/>
        <v>9.438245479030398E-2</v>
      </c>
      <c r="AD222" s="394">
        <f t="shared" si="506"/>
        <v>9.4601086434352014E-2</v>
      </c>
      <c r="AE222" s="394">
        <f t="shared" si="507"/>
        <v>9.4886122506719489E-2</v>
      </c>
      <c r="AF222" s="394">
        <f t="shared" si="508"/>
        <v>9.4790575031270086E-2</v>
      </c>
      <c r="AG222" s="394">
        <f t="shared" si="509"/>
        <v>9.4861660079051377E-2</v>
      </c>
      <c r="AH222" s="394">
        <f t="shared" si="510"/>
        <v>9.510793601490912E-2</v>
      </c>
      <c r="AI222" s="394">
        <f t="shared" si="511"/>
        <v>9.5316082541762201E-2</v>
      </c>
      <c r="AJ222" s="394">
        <f t="shared" si="512"/>
        <v>9.5610480050231178E-2</v>
      </c>
      <c r="AK222" s="394">
        <f t="shared" si="513"/>
        <v>9.5800524934383208E-2</v>
      </c>
    </row>
    <row r="223" spans="1:37" ht="15">
      <c r="A223" s="373" t="s">
        <v>39</v>
      </c>
      <c r="B223" s="373" t="s">
        <v>39</v>
      </c>
      <c r="C223" s="96" t="s">
        <v>248</v>
      </c>
      <c r="D223" s="393">
        <f t="shared" ref="D223:S223" si="516">D216+D209+D202</f>
        <v>17.100000000000001</v>
      </c>
      <c r="E223" s="393">
        <f t="shared" si="516"/>
        <v>18.02</v>
      </c>
      <c r="F223" s="393">
        <f t="shared" si="516"/>
        <v>21.019999999999996</v>
      </c>
      <c r="G223" s="393">
        <f t="shared" si="516"/>
        <v>19.37</v>
      </c>
      <c r="H223" s="393">
        <f t="shared" si="516"/>
        <v>20.37</v>
      </c>
      <c r="I223" s="393">
        <f t="shared" si="516"/>
        <v>15.31</v>
      </c>
      <c r="J223" s="393">
        <f t="shared" si="516"/>
        <v>15.879999999999999</v>
      </c>
      <c r="K223" s="393">
        <f t="shared" si="516"/>
        <v>16.55</v>
      </c>
      <c r="L223" s="393">
        <f t="shared" si="516"/>
        <v>17.29</v>
      </c>
      <c r="M223" s="393">
        <f t="shared" si="516"/>
        <v>18.100000000000001</v>
      </c>
      <c r="N223" s="393">
        <f t="shared" si="516"/>
        <v>19.009999999999998</v>
      </c>
      <c r="O223" s="393">
        <f t="shared" si="516"/>
        <v>19.87</v>
      </c>
      <c r="P223" s="393">
        <f t="shared" si="516"/>
        <v>20.72</v>
      </c>
      <c r="Q223" s="393">
        <f t="shared" si="516"/>
        <v>21.7</v>
      </c>
      <c r="R223" s="393">
        <f t="shared" si="516"/>
        <v>22.68</v>
      </c>
      <c r="S223" s="393">
        <f t="shared" si="516"/>
        <v>23.74</v>
      </c>
      <c r="V223" s="394">
        <f t="shared" si="496"/>
        <v>6.3074028991922104E-2</v>
      </c>
      <c r="W223" s="394">
        <f t="shared" si="499"/>
        <v>6.2721893491124267E-2</v>
      </c>
      <c r="X223" s="394">
        <f t="shared" si="500"/>
        <v>6.2340589596061445E-2</v>
      </c>
      <c r="Y223" s="394">
        <f t="shared" si="501"/>
        <v>6.2520173003679555E-2</v>
      </c>
      <c r="Z223" s="394">
        <f t="shared" si="502"/>
        <v>6.2837400129561655E-2</v>
      </c>
      <c r="AA223" s="394">
        <f t="shared" si="503"/>
        <v>6.3542790736282911E-2</v>
      </c>
      <c r="AB223" s="394">
        <f t="shared" si="504"/>
        <v>6.356831191705696E-2</v>
      </c>
      <c r="AC223" s="394">
        <f t="shared" si="505"/>
        <v>6.3678337822239334E-2</v>
      </c>
      <c r="AD223" s="394">
        <f t="shared" si="506"/>
        <v>6.3892686892576031E-2</v>
      </c>
      <c r="AE223" s="394">
        <f t="shared" si="507"/>
        <v>6.4011882868864056E-2</v>
      </c>
      <c r="AF223" s="394">
        <f t="shared" si="508"/>
        <v>6.4264223657077166E-2</v>
      </c>
      <c r="AG223" s="394">
        <f t="shared" si="509"/>
        <v>6.4375040497634942E-2</v>
      </c>
      <c r="AH223" s="394">
        <f t="shared" si="510"/>
        <v>6.4357819537195202E-2</v>
      </c>
      <c r="AI223" s="394">
        <f t="shared" si="511"/>
        <v>6.461602596551827E-2</v>
      </c>
      <c r="AJ223" s="394">
        <f t="shared" si="512"/>
        <v>6.4729722016096808E-2</v>
      </c>
      <c r="AK223" s="394">
        <f t="shared" si="513"/>
        <v>6.4905949256342951E-2</v>
      </c>
    </row>
    <row r="224" spans="1:37" ht="15">
      <c r="A224" s="373" t="s">
        <v>39</v>
      </c>
      <c r="B224" s="373" t="s">
        <v>39</v>
      </c>
      <c r="C224" s="372" t="s">
        <v>12</v>
      </c>
      <c r="D224" s="393">
        <f t="shared" ref="D224:S224" si="517">D217+D210+D203</f>
        <v>12.98</v>
      </c>
      <c r="E224" s="393">
        <f t="shared" si="517"/>
        <v>11.74</v>
      </c>
      <c r="F224" s="393">
        <f t="shared" si="517"/>
        <v>13.38</v>
      </c>
      <c r="G224" s="393">
        <f t="shared" si="517"/>
        <v>13.32</v>
      </c>
      <c r="H224" s="393">
        <f t="shared" si="517"/>
        <v>14.2</v>
      </c>
      <c r="I224" s="393">
        <f t="shared" si="517"/>
        <v>12.24</v>
      </c>
      <c r="J224" s="393">
        <f t="shared" si="517"/>
        <v>12.25</v>
      </c>
      <c r="K224" s="393">
        <f t="shared" si="517"/>
        <v>12.23</v>
      </c>
      <c r="L224" s="393">
        <f t="shared" si="517"/>
        <v>12.19</v>
      </c>
      <c r="M224" s="393">
        <f t="shared" si="517"/>
        <v>12.879999999999999</v>
      </c>
      <c r="N224" s="393">
        <f t="shared" si="517"/>
        <v>12.780000000000001</v>
      </c>
      <c r="O224" s="393">
        <f t="shared" si="517"/>
        <v>12.96</v>
      </c>
      <c r="P224" s="393">
        <f t="shared" si="517"/>
        <v>13.26</v>
      </c>
      <c r="Q224" s="393">
        <f t="shared" si="517"/>
        <v>13.48</v>
      </c>
      <c r="R224" s="393">
        <f t="shared" si="517"/>
        <v>13.690000000000001</v>
      </c>
      <c r="S224" s="393">
        <f t="shared" si="517"/>
        <v>13.959999999999999</v>
      </c>
      <c r="V224" s="394">
        <f t="shared" si="496"/>
        <v>4.7877245398546715E-2</v>
      </c>
      <c r="W224" s="394">
        <f t="shared" si="499"/>
        <v>4.0863209189001048E-2</v>
      </c>
      <c r="X224" s="394">
        <f t="shared" si="500"/>
        <v>3.9682068924610008E-2</v>
      </c>
      <c r="Y224" s="394">
        <f t="shared" si="501"/>
        <v>4.2992705441869478E-2</v>
      </c>
      <c r="Z224" s="394">
        <f t="shared" si="502"/>
        <v>4.3804176820803904E-2</v>
      </c>
      <c r="AA224" s="394">
        <f t="shared" si="503"/>
        <v>5.0801029301900905E-2</v>
      </c>
      <c r="AB224" s="394">
        <f t="shared" si="504"/>
        <v>4.9037268323926186E-2</v>
      </c>
      <c r="AC224" s="394">
        <f t="shared" si="505"/>
        <v>4.7056560215467495E-2</v>
      </c>
      <c r="AD224" s="394">
        <f t="shared" si="506"/>
        <v>4.5046376704482465E-2</v>
      </c>
      <c r="AE224" s="394">
        <f t="shared" si="507"/>
        <v>4.5550997312208234E-2</v>
      </c>
      <c r="AF224" s="394">
        <f t="shared" si="508"/>
        <v>4.3203407592711539E-2</v>
      </c>
      <c r="AG224" s="394">
        <f t="shared" si="509"/>
        <v>4.1987947903842415E-2</v>
      </c>
      <c r="AH224" s="394">
        <f t="shared" si="510"/>
        <v>4.1186519645907742E-2</v>
      </c>
      <c r="AI224" s="394">
        <f t="shared" si="511"/>
        <v>4.0139356221897987E-2</v>
      </c>
      <c r="AJ224" s="394">
        <f t="shared" si="512"/>
        <v>3.9071864832467613E-2</v>
      </c>
      <c r="AK224" s="394">
        <f t="shared" si="513"/>
        <v>3.8167104111985997E-2</v>
      </c>
    </row>
    <row r="225" spans="1:37">
      <c r="A225" s="373" t="s">
        <v>39</v>
      </c>
      <c r="B225" s="373" t="s">
        <v>39</v>
      </c>
      <c r="C225" s="373" t="s">
        <v>60</v>
      </c>
      <c r="D225" s="393">
        <f t="shared" ref="D225:S225" si="518">D218+D211+D204</f>
        <v>271.11</v>
      </c>
      <c r="E225" s="393">
        <f t="shared" si="518"/>
        <v>287.29999999999995</v>
      </c>
      <c r="F225" s="393">
        <f t="shared" si="518"/>
        <v>337.17999999999995</v>
      </c>
      <c r="G225" s="393">
        <f t="shared" si="518"/>
        <v>309.82</v>
      </c>
      <c r="H225" s="393">
        <f t="shared" si="518"/>
        <v>324.16999999999996</v>
      </c>
      <c r="I225" s="393">
        <f t="shared" si="518"/>
        <v>240.93999999999994</v>
      </c>
      <c r="J225" s="393">
        <f t="shared" si="518"/>
        <v>249.81</v>
      </c>
      <c r="K225" s="393">
        <f t="shared" si="518"/>
        <v>259.89999999999998</v>
      </c>
      <c r="L225" s="393">
        <f t="shared" si="518"/>
        <v>270.61</v>
      </c>
      <c r="M225" s="393">
        <f t="shared" si="518"/>
        <v>282.76</v>
      </c>
      <c r="N225" s="393">
        <f t="shared" si="518"/>
        <v>295.81</v>
      </c>
      <c r="O225" s="393">
        <f t="shared" si="518"/>
        <v>308.66000000000003</v>
      </c>
      <c r="P225" s="393">
        <f t="shared" si="518"/>
        <v>321.95000000000005</v>
      </c>
      <c r="Q225" s="393">
        <f t="shared" si="518"/>
        <v>335.83</v>
      </c>
      <c r="R225" s="393">
        <f t="shared" si="518"/>
        <v>350.38</v>
      </c>
      <c r="S225" s="393">
        <f t="shared" si="518"/>
        <v>365.76</v>
      </c>
      <c r="V225" s="394">
        <f t="shared" si="496"/>
        <v>1</v>
      </c>
      <c r="W225" s="394">
        <f t="shared" si="499"/>
        <v>1</v>
      </c>
      <c r="X225" s="394">
        <f t="shared" si="500"/>
        <v>1</v>
      </c>
      <c r="Y225" s="394">
        <f t="shared" si="501"/>
        <v>1</v>
      </c>
      <c r="Z225" s="394">
        <f t="shared" si="502"/>
        <v>1</v>
      </c>
      <c r="AA225" s="394">
        <f t="shared" si="503"/>
        <v>1</v>
      </c>
      <c r="AB225" s="394">
        <f t="shared" si="504"/>
        <v>1</v>
      </c>
      <c r="AC225" s="394">
        <f t="shared" si="505"/>
        <v>1</v>
      </c>
      <c r="AD225" s="394">
        <f t="shared" si="506"/>
        <v>1</v>
      </c>
      <c r="AE225" s="394">
        <f t="shared" si="507"/>
        <v>1</v>
      </c>
      <c r="AF225" s="394">
        <f t="shared" si="508"/>
        <v>1</v>
      </c>
      <c r="AG225" s="394">
        <f t="shared" si="509"/>
        <v>1</v>
      </c>
      <c r="AH225" s="394">
        <f t="shared" si="510"/>
        <v>1</v>
      </c>
      <c r="AI225" s="394">
        <f t="shared" si="511"/>
        <v>1</v>
      </c>
      <c r="AJ225" s="394">
        <f t="shared" si="512"/>
        <v>1</v>
      </c>
      <c r="AK225" s="394">
        <f t="shared" si="513"/>
        <v>1</v>
      </c>
    </row>
    <row r="226" spans="1:37" ht="15">
      <c r="A226" s="373" t="s">
        <v>59</v>
      </c>
      <c r="B226" s="373" t="s">
        <v>59</v>
      </c>
      <c r="C226" s="96" t="s">
        <v>221</v>
      </c>
      <c r="D226" s="393">
        <f>D219+D191+D163+D135+D65</f>
        <v>1437.73</v>
      </c>
      <c r="E226" s="393">
        <f t="shared" ref="E226:S226" si="519">E219+E191+E163+E135+E65</f>
        <v>1488.1799999999998</v>
      </c>
      <c r="F226" s="393">
        <f t="shared" si="519"/>
        <v>1544.21</v>
      </c>
      <c r="G226" s="393">
        <f t="shared" si="519"/>
        <v>1663.09</v>
      </c>
      <c r="H226" s="393">
        <f t="shared" si="519"/>
        <v>1657.0100000000002</v>
      </c>
      <c r="I226" s="393">
        <f t="shared" si="519"/>
        <v>1462.34</v>
      </c>
      <c r="J226" s="393">
        <f t="shared" si="519"/>
        <v>1530.94</v>
      </c>
      <c r="K226" s="393">
        <f t="shared" si="519"/>
        <v>1640.5300000000002</v>
      </c>
      <c r="L226" s="393">
        <f t="shared" si="519"/>
        <v>1743.8100000000002</v>
      </c>
      <c r="M226" s="393">
        <f t="shared" si="519"/>
        <v>1844.45</v>
      </c>
      <c r="N226" s="393">
        <f t="shared" si="519"/>
        <v>1959.11</v>
      </c>
      <c r="O226" s="393">
        <f t="shared" si="519"/>
        <v>2074.8199999999997</v>
      </c>
      <c r="P226" s="393">
        <f t="shared" si="519"/>
        <v>2189.87</v>
      </c>
      <c r="Q226" s="393">
        <f t="shared" si="519"/>
        <v>2311.96</v>
      </c>
      <c r="R226" s="393">
        <f t="shared" si="519"/>
        <v>2435.3300000000004</v>
      </c>
      <c r="S226" s="393">
        <f t="shared" si="519"/>
        <v>2564.8599999999997</v>
      </c>
      <c r="V226" s="394">
        <f>D226/D$232</f>
        <v>0.43254179565632039</v>
      </c>
      <c r="W226" s="394">
        <f t="shared" ref="W226:AK226" si="520">E226/E$232</f>
        <v>0.43528799241848104</v>
      </c>
      <c r="X226" s="394">
        <f t="shared" si="520"/>
        <v>0.43331163328413408</v>
      </c>
      <c r="Y226" s="394">
        <f t="shared" si="520"/>
        <v>0.43239034181167729</v>
      </c>
      <c r="Z226" s="394">
        <f t="shared" si="520"/>
        <v>0.43256853311335214</v>
      </c>
      <c r="AA226" s="394">
        <f t="shared" si="520"/>
        <v>0.43098224600947821</v>
      </c>
      <c r="AB226" s="394">
        <f t="shared" si="520"/>
        <v>0.43363999954679877</v>
      </c>
      <c r="AC226" s="394">
        <f t="shared" si="520"/>
        <v>0.43554202153643568</v>
      </c>
      <c r="AD226" s="394">
        <f t="shared" si="520"/>
        <v>0.43725332865274191</v>
      </c>
      <c r="AE226" s="394">
        <f t="shared" si="520"/>
        <v>0.4367443490450324</v>
      </c>
      <c r="AF226" s="394">
        <f t="shared" si="520"/>
        <v>0.43901526271089591</v>
      </c>
      <c r="AG226" s="394">
        <f t="shared" si="520"/>
        <v>0.44026048706582838</v>
      </c>
      <c r="AH226" s="394">
        <f t="shared" si="520"/>
        <v>0.44073919772653619</v>
      </c>
      <c r="AI226" s="394">
        <f t="shared" si="520"/>
        <v>0.44165455215797444</v>
      </c>
      <c r="AJ226" s="394">
        <f t="shared" si="520"/>
        <v>0.44193233453827518</v>
      </c>
      <c r="AK226" s="394">
        <f t="shared" si="520"/>
        <v>0.44249036474237541</v>
      </c>
    </row>
    <row r="227" spans="1:37" ht="15">
      <c r="A227" s="373" t="s">
        <v>59</v>
      </c>
      <c r="B227" s="373" t="s">
        <v>59</v>
      </c>
      <c r="C227" s="96" t="s">
        <v>247</v>
      </c>
      <c r="D227" s="393">
        <f t="shared" ref="D227:S227" si="521">D220+D192+D164+D136+D66</f>
        <v>860.2399999999999</v>
      </c>
      <c r="E227" s="393">
        <f t="shared" si="521"/>
        <v>887.69</v>
      </c>
      <c r="F227" s="393">
        <f t="shared" si="521"/>
        <v>927.55</v>
      </c>
      <c r="G227" s="393">
        <f t="shared" si="521"/>
        <v>1000.66</v>
      </c>
      <c r="H227" s="393">
        <f t="shared" si="521"/>
        <v>1000.86</v>
      </c>
      <c r="I227" s="393">
        <f t="shared" si="521"/>
        <v>892.93999999999994</v>
      </c>
      <c r="J227" s="393">
        <f t="shared" si="521"/>
        <v>938.78</v>
      </c>
      <c r="K227" s="393">
        <f t="shared" si="521"/>
        <v>1005.1</v>
      </c>
      <c r="L227" s="393">
        <f t="shared" si="521"/>
        <v>1067.74</v>
      </c>
      <c r="M227" s="393">
        <f t="shared" si="521"/>
        <v>1133.93</v>
      </c>
      <c r="N227" s="393">
        <f t="shared" si="521"/>
        <v>1200.8799999999999</v>
      </c>
      <c r="O227" s="393">
        <f t="shared" si="521"/>
        <v>1270.19</v>
      </c>
      <c r="P227" s="393">
        <f t="shared" si="521"/>
        <v>1342.09</v>
      </c>
      <c r="Q227" s="393">
        <f t="shared" si="521"/>
        <v>1415.79</v>
      </c>
      <c r="R227" s="393">
        <f t="shared" si="521"/>
        <v>1494.31</v>
      </c>
      <c r="S227" s="393">
        <f t="shared" si="521"/>
        <v>1574.0300000000002</v>
      </c>
      <c r="V227" s="394">
        <f t="shared" ref="V227:V232" si="522">D227/D$232</f>
        <v>0.25880363788429883</v>
      </c>
      <c r="W227" s="394">
        <f t="shared" ref="W227:W232" si="523">E227/E$232</f>
        <v>0.25964654678194943</v>
      </c>
      <c r="X227" s="394">
        <f t="shared" ref="X227:X232" si="524">F227/F$232</f>
        <v>0.26027431855298083</v>
      </c>
      <c r="Y227" s="394">
        <f t="shared" ref="Y227:Y232" si="525">G227/G$232</f>
        <v>0.26016374305495976</v>
      </c>
      <c r="Z227" s="394">
        <f t="shared" ref="Z227:Z232" si="526">H227/H$232</f>
        <v>0.26127817095360295</v>
      </c>
      <c r="AA227" s="394">
        <f t="shared" ref="AA227:AA232" si="527">I227/I$232</f>
        <v>0.26316813241223208</v>
      </c>
      <c r="AB227" s="394">
        <f t="shared" ref="AB227:AB232" si="528">J227/J$232</f>
        <v>0.26591019816226874</v>
      </c>
      <c r="AC227" s="394">
        <f t="shared" ref="AC227:AC232" si="529">K227/K$232</f>
        <v>0.26684259711573177</v>
      </c>
      <c r="AD227" s="394">
        <f t="shared" ref="AD227:AD232" si="530">L227/L$232</f>
        <v>0.26773150121611794</v>
      </c>
      <c r="AE227" s="394">
        <f t="shared" ref="AE227:AE232" si="531">M227/M$232</f>
        <v>0.26850146098437672</v>
      </c>
      <c r="AF227" s="394">
        <f t="shared" ref="AF227:AF232" si="532">N227/N$232</f>
        <v>0.26910415887023226</v>
      </c>
      <c r="AG227" s="394">
        <f t="shared" ref="AG227:AG232" si="533">O227/O$232</f>
        <v>0.26952432888932276</v>
      </c>
      <c r="AH227" s="394">
        <f t="shared" ref="AH227:AH232" si="534">P227/P$232</f>
        <v>0.27011268699822683</v>
      </c>
      <c r="AI227" s="394">
        <f t="shared" ref="AI227:AI232" si="535">Q227/Q$232</f>
        <v>0.27045887402884938</v>
      </c>
      <c r="AJ227" s="394">
        <f t="shared" ref="AJ227:AJ232" si="536">R227/R$232</f>
        <v>0.27116814017972507</v>
      </c>
      <c r="AK227" s="394">
        <f t="shared" ref="AK227:AK232" si="537">S227/S$232</f>
        <v>0.2715520959488788</v>
      </c>
    </row>
    <row r="228" spans="1:37" ht="15">
      <c r="A228" s="373" t="s">
        <v>59</v>
      </c>
      <c r="B228" s="373" t="s">
        <v>59</v>
      </c>
      <c r="C228" s="96" t="s">
        <v>419</v>
      </c>
      <c r="D228" s="393">
        <f t="shared" ref="D228:S228" si="538">D221+D193+D165+D137+D67</f>
        <v>300.18</v>
      </c>
      <c r="E228" s="393">
        <f t="shared" si="538"/>
        <v>306.5</v>
      </c>
      <c r="F228" s="393">
        <f t="shared" si="538"/>
        <v>322.38</v>
      </c>
      <c r="G228" s="393">
        <f t="shared" si="538"/>
        <v>346.81</v>
      </c>
      <c r="H228" s="393">
        <f t="shared" si="538"/>
        <v>347.90999999999997</v>
      </c>
      <c r="I228" s="393">
        <f t="shared" si="538"/>
        <v>301.40999999999997</v>
      </c>
      <c r="J228" s="393">
        <f t="shared" si="538"/>
        <v>315.22000000000003</v>
      </c>
      <c r="K228" s="393">
        <f t="shared" si="538"/>
        <v>336.53</v>
      </c>
      <c r="L228" s="393">
        <f t="shared" si="538"/>
        <v>356.66</v>
      </c>
      <c r="M228" s="393">
        <f t="shared" si="538"/>
        <v>377.67</v>
      </c>
      <c r="N228" s="393">
        <f t="shared" si="538"/>
        <v>399.93</v>
      </c>
      <c r="O228" s="393">
        <f t="shared" si="538"/>
        <v>422.71</v>
      </c>
      <c r="P228" s="393">
        <f t="shared" si="538"/>
        <v>446.55</v>
      </c>
      <c r="Q228" s="393">
        <f t="shared" si="538"/>
        <v>470.39999999999992</v>
      </c>
      <c r="R228" s="393">
        <f t="shared" si="538"/>
        <v>496.26</v>
      </c>
      <c r="S228" s="393">
        <f t="shared" si="538"/>
        <v>522.56000000000006</v>
      </c>
      <c r="V228" s="394">
        <f t="shared" si="522"/>
        <v>9.0309304403548826E-2</v>
      </c>
      <c r="W228" s="394">
        <f t="shared" si="523"/>
        <v>8.9650290741889058E-2</v>
      </c>
      <c r="X228" s="394">
        <f t="shared" si="524"/>
        <v>9.0461144752423006E-2</v>
      </c>
      <c r="Y228" s="394">
        <f t="shared" si="525"/>
        <v>9.0167876930116728E-2</v>
      </c>
      <c r="Z228" s="394">
        <f t="shared" si="526"/>
        <v>9.0823180521219737E-2</v>
      </c>
      <c r="AA228" s="394">
        <f t="shared" si="527"/>
        <v>8.883184401009124E-2</v>
      </c>
      <c r="AB228" s="394">
        <f t="shared" si="528"/>
        <v>8.9286321251742004E-2</v>
      </c>
      <c r="AC228" s="394">
        <f t="shared" si="529"/>
        <v>8.9344880317736741E-2</v>
      </c>
      <c r="AD228" s="394">
        <f t="shared" si="530"/>
        <v>8.9431057395752356E-2</v>
      </c>
      <c r="AE228" s="394">
        <f t="shared" si="531"/>
        <v>8.9427871888008562E-2</v>
      </c>
      <c r="AF228" s="394">
        <f t="shared" si="532"/>
        <v>8.9619967238168674E-2</v>
      </c>
      <c r="AG228" s="394">
        <f t="shared" si="533"/>
        <v>8.9695737696569508E-2</v>
      </c>
      <c r="AH228" s="394">
        <f t="shared" si="534"/>
        <v>8.9873868651922137E-2</v>
      </c>
      <c r="AI228" s="394">
        <f t="shared" si="535"/>
        <v>8.9860681558120006E-2</v>
      </c>
      <c r="AJ228" s="394">
        <f t="shared" si="536"/>
        <v>9.0054875658725678E-2</v>
      </c>
      <c r="AK228" s="394">
        <f t="shared" si="537"/>
        <v>9.0152197390803296E-2</v>
      </c>
    </row>
    <row r="229" spans="1:37" ht="15">
      <c r="A229" s="373" t="s">
        <v>59</v>
      </c>
      <c r="B229" s="373" t="s">
        <v>59</v>
      </c>
      <c r="C229" s="96" t="s">
        <v>412</v>
      </c>
      <c r="D229" s="393">
        <f t="shared" ref="D229:S229" si="539">D222+D194+D166+D138+D68</f>
        <v>394.11</v>
      </c>
      <c r="E229" s="393">
        <f t="shared" si="539"/>
        <v>410.96000000000004</v>
      </c>
      <c r="F229" s="393">
        <f t="shared" si="539"/>
        <v>429.1</v>
      </c>
      <c r="G229" s="393">
        <f t="shared" si="539"/>
        <v>465.67</v>
      </c>
      <c r="H229" s="393">
        <f t="shared" si="539"/>
        <v>460.85</v>
      </c>
      <c r="I229" s="393">
        <f t="shared" si="539"/>
        <v>391.41999999999996</v>
      </c>
      <c r="J229" s="393">
        <f t="shared" si="539"/>
        <v>401.08000000000004</v>
      </c>
      <c r="K229" s="393">
        <f t="shared" si="539"/>
        <v>425.59999999999997</v>
      </c>
      <c r="L229" s="393">
        <f t="shared" si="539"/>
        <v>449.15</v>
      </c>
      <c r="M229" s="393">
        <f t="shared" si="539"/>
        <v>474.26</v>
      </c>
      <c r="N229" s="393">
        <f t="shared" si="539"/>
        <v>498.51</v>
      </c>
      <c r="O229" s="393">
        <f t="shared" si="539"/>
        <v>524.49</v>
      </c>
      <c r="P229" s="393">
        <f t="shared" si="539"/>
        <v>551.92999999999995</v>
      </c>
      <c r="Q229" s="393">
        <f t="shared" si="539"/>
        <v>579.74</v>
      </c>
      <c r="R229" s="393">
        <f t="shared" si="539"/>
        <v>609.15</v>
      </c>
      <c r="S229" s="393">
        <f t="shared" si="539"/>
        <v>639.21</v>
      </c>
      <c r="V229" s="394">
        <f t="shared" si="522"/>
        <v>0.11856819227957435</v>
      </c>
      <c r="W229" s="394">
        <f t="shared" si="523"/>
        <v>0.12020451381170222</v>
      </c>
      <c r="X229" s="394">
        <f t="shared" si="524"/>
        <v>0.1204072126473873</v>
      </c>
      <c r="Y229" s="394">
        <f t="shared" si="525"/>
        <v>0.1210705436695812</v>
      </c>
      <c r="Z229" s="394">
        <f t="shared" si="526"/>
        <v>0.12030658142394332</v>
      </c>
      <c r="AA229" s="394">
        <f t="shared" si="527"/>
        <v>0.11535967745738333</v>
      </c>
      <c r="AB229" s="394">
        <f t="shared" si="528"/>
        <v>0.11360623604989749</v>
      </c>
      <c r="AC229" s="394">
        <f t="shared" si="529"/>
        <v>0.11299195038548944</v>
      </c>
      <c r="AD229" s="394">
        <f t="shared" si="530"/>
        <v>0.1126225520924751</v>
      </c>
      <c r="AE229" s="394">
        <f t="shared" si="531"/>
        <v>0.11229926264094828</v>
      </c>
      <c r="AF229" s="394">
        <f t="shared" si="532"/>
        <v>0.11171067403770525</v>
      </c>
      <c r="AG229" s="394">
        <f t="shared" si="533"/>
        <v>0.11129265327168447</v>
      </c>
      <c r="AH229" s="394">
        <f t="shared" si="534"/>
        <v>0.1110829343299863</v>
      </c>
      <c r="AI229" s="394">
        <f t="shared" si="535"/>
        <v>0.11074794117029019</v>
      </c>
      <c r="AJ229" s="394">
        <f t="shared" si="536"/>
        <v>0.11054069944688821</v>
      </c>
      <c r="AK229" s="394">
        <f t="shared" si="537"/>
        <v>0.1102766880246773</v>
      </c>
    </row>
    <row r="230" spans="1:37" ht="15">
      <c r="A230" s="373" t="s">
        <v>59</v>
      </c>
      <c r="B230" s="373" t="s">
        <v>59</v>
      </c>
      <c r="C230" s="96" t="s">
        <v>248</v>
      </c>
      <c r="D230" s="393">
        <f t="shared" ref="D230:S230" si="540">D223+D195+D167+D139+D69</f>
        <v>208.34000000000003</v>
      </c>
      <c r="E230" s="393">
        <f t="shared" si="540"/>
        <v>218.67</v>
      </c>
      <c r="F230" s="393">
        <f t="shared" si="540"/>
        <v>228.01</v>
      </c>
      <c r="G230" s="393">
        <f t="shared" si="540"/>
        <v>247.11999999999998</v>
      </c>
      <c r="H230" s="393">
        <f t="shared" si="540"/>
        <v>244.22</v>
      </c>
      <c r="I230" s="393">
        <f t="shared" si="540"/>
        <v>216.19</v>
      </c>
      <c r="J230" s="393">
        <f t="shared" si="540"/>
        <v>224.87</v>
      </c>
      <c r="K230" s="393">
        <f t="shared" si="540"/>
        <v>240.17</v>
      </c>
      <c r="L230" s="393">
        <f t="shared" si="540"/>
        <v>255.04</v>
      </c>
      <c r="M230" s="393">
        <f t="shared" si="540"/>
        <v>270.39</v>
      </c>
      <c r="N230" s="393">
        <f t="shared" si="540"/>
        <v>286.52</v>
      </c>
      <c r="O230" s="393">
        <f t="shared" si="540"/>
        <v>302.97000000000003</v>
      </c>
      <c r="P230" s="393">
        <f t="shared" si="540"/>
        <v>318.89</v>
      </c>
      <c r="Q230" s="393">
        <f t="shared" si="540"/>
        <v>336.88</v>
      </c>
      <c r="R230" s="393">
        <f t="shared" si="540"/>
        <v>355.06999999999994</v>
      </c>
      <c r="S230" s="393">
        <f t="shared" si="540"/>
        <v>374.04</v>
      </c>
      <c r="V230" s="394">
        <f t="shared" si="522"/>
        <v>6.2679194081668888E-2</v>
      </c>
      <c r="W230" s="394">
        <f t="shared" si="523"/>
        <v>6.3960290624890309E-2</v>
      </c>
      <c r="X230" s="394">
        <f t="shared" si="524"/>
        <v>6.398053730070094E-2</v>
      </c>
      <c r="Y230" s="394">
        <f t="shared" si="525"/>
        <v>6.4249259672357895E-2</v>
      </c>
      <c r="Z230" s="394">
        <f t="shared" si="526"/>
        <v>6.3754526017913496E-2</v>
      </c>
      <c r="AA230" s="394">
        <f t="shared" si="527"/>
        <v>6.3715723952561712E-2</v>
      </c>
      <c r="AB230" s="394">
        <f t="shared" si="528"/>
        <v>6.3694610303531574E-2</v>
      </c>
      <c r="AC230" s="394">
        <f t="shared" si="529"/>
        <v>6.3762398317864191E-2</v>
      </c>
      <c r="AD230" s="394">
        <f t="shared" si="530"/>
        <v>6.3950251999699101E-2</v>
      </c>
      <c r="AE230" s="394">
        <f t="shared" si="531"/>
        <v>6.4025213227946701E-2</v>
      </c>
      <c r="AF230" s="394">
        <f t="shared" si="532"/>
        <v>6.4206018585952748E-2</v>
      </c>
      <c r="AG230" s="394">
        <f t="shared" si="533"/>
        <v>6.4287851363652782E-2</v>
      </c>
      <c r="AH230" s="394">
        <f t="shared" si="534"/>
        <v>6.4180669520572053E-2</v>
      </c>
      <c r="AI230" s="394">
        <f t="shared" si="535"/>
        <v>6.435430783014344E-2</v>
      </c>
      <c r="AJ230" s="394">
        <f t="shared" si="536"/>
        <v>6.4433532221302783E-2</v>
      </c>
      <c r="AK230" s="394">
        <f t="shared" si="537"/>
        <v>6.4529485441013598E-2</v>
      </c>
    </row>
    <row r="231" spans="1:37" ht="15">
      <c r="A231" s="373" t="s">
        <v>59</v>
      </c>
      <c r="B231" s="373" t="s">
        <v>59</v>
      </c>
      <c r="C231" s="372" t="s">
        <v>12</v>
      </c>
      <c r="D231" s="393">
        <f t="shared" ref="D231:S231" si="541">D224+D196+D168+D140+D70</f>
        <v>123.31</v>
      </c>
      <c r="E231" s="393">
        <f t="shared" si="541"/>
        <v>106.84</v>
      </c>
      <c r="F231" s="393">
        <f t="shared" si="541"/>
        <v>112.49000000000001</v>
      </c>
      <c r="G231" s="393">
        <f t="shared" si="541"/>
        <v>122.91999999999999</v>
      </c>
      <c r="H231" s="393">
        <f t="shared" si="541"/>
        <v>119.78</v>
      </c>
      <c r="I231" s="393">
        <f t="shared" si="541"/>
        <v>128.74</v>
      </c>
      <c r="J231" s="393">
        <f t="shared" si="541"/>
        <v>119.54999999999998</v>
      </c>
      <c r="K231" s="393">
        <f t="shared" si="541"/>
        <v>118.71000000000001</v>
      </c>
      <c r="L231" s="393">
        <f t="shared" si="541"/>
        <v>115.69999999999999</v>
      </c>
      <c r="M231" s="393">
        <f t="shared" si="541"/>
        <v>122.48000000000002</v>
      </c>
      <c r="N231" s="393">
        <f t="shared" si="541"/>
        <v>117.56</v>
      </c>
      <c r="O231" s="393">
        <f t="shared" si="541"/>
        <v>117.53000000000002</v>
      </c>
      <c r="P231" s="393">
        <f t="shared" si="541"/>
        <v>119.30000000000001</v>
      </c>
      <c r="Q231" s="393">
        <f t="shared" si="541"/>
        <v>120.00000000000001</v>
      </c>
      <c r="R231" s="393">
        <f t="shared" si="541"/>
        <v>120.52000000000001</v>
      </c>
      <c r="S231" s="393">
        <f t="shared" si="541"/>
        <v>121.72</v>
      </c>
      <c r="V231" s="394">
        <f t="shared" si="522"/>
        <v>3.7097875694588597E-2</v>
      </c>
      <c r="W231" s="394">
        <f t="shared" si="523"/>
        <v>3.1250365621087857E-2</v>
      </c>
      <c r="X231" s="394">
        <f t="shared" si="524"/>
        <v>3.1565153462373798E-2</v>
      </c>
      <c r="Y231" s="394">
        <f t="shared" si="525"/>
        <v>3.1958234861307187E-2</v>
      </c>
      <c r="Z231" s="394">
        <f t="shared" si="526"/>
        <v>3.1269007969968385E-2</v>
      </c>
      <c r="AA231" s="394">
        <f t="shared" si="527"/>
        <v>3.7942376158253369E-2</v>
      </c>
      <c r="AB231" s="394">
        <f t="shared" si="528"/>
        <v>3.3862634685761547E-2</v>
      </c>
      <c r="AC231" s="394">
        <f t="shared" si="529"/>
        <v>3.1516152326742139E-2</v>
      </c>
      <c r="AD231" s="394">
        <f t="shared" si="530"/>
        <v>2.9011308643213555E-2</v>
      </c>
      <c r="AE231" s="394">
        <f t="shared" si="531"/>
        <v>2.9001842213687318E-2</v>
      </c>
      <c r="AF231" s="394">
        <f t="shared" si="532"/>
        <v>2.6343918557045255E-2</v>
      </c>
      <c r="AG231" s="394">
        <f t="shared" si="533"/>
        <v>2.4938941712942243E-2</v>
      </c>
      <c r="AH231" s="394">
        <f t="shared" si="534"/>
        <v>2.4010642772756271E-2</v>
      </c>
      <c r="AI231" s="394">
        <f t="shared" si="535"/>
        <v>2.2923643254622459E-2</v>
      </c>
      <c r="AJ231" s="394">
        <f t="shared" si="536"/>
        <v>2.1870417955083262E-2</v>
      </c>
      <c r="AK231" s="394">
        <f t="shared" si="537"/>
        <v>2.0999168452251561E-2</v>
      </c>
    </row>
    <row r="232" spans="1:37">
      <c r="A232" s="373" t="s">
        <v>59</v>
      </c>
      <c r="B232" s="373" t="s">
        <v>59</v>
      </c>
      <c r="C232" s="373" t="s">
        <v>60</v>
      </c>
      <c r="D232" s="393">
        <f t="shared" ref="D232:S232" si="542">D225+D197+D169+D141+D71</f>
        <v>3323.9100000000003</v>
      </c>
      <c r="E232" s="393">
        <f t="shared" si="542"/>
        <v>3418.84</v>
      </c>
      <c r="F232" s="393">
        <f t="shared" si="542"/>
        <v>3563.7400000000002</v>
      </c>
      <c r="G232" s="393">
        <f t="shared" si="542"/>
        <v>3846.2699999999995</v>
      </c>
      <c r="H232" s="393">
        <f t="shared" si="542"/>
        <v>3830.63</v>
      </c>
      <c r="I232" s="393">
        <f t="shared" si="542"/>
        <v>3393.04</v>
      </c>
      <c r="J232" s="393">
        <f t="shared" si="542"/>
        <v>3530.4399999999996</v>
      </c>
      <c r="K232" s="393">
        <f t="shared" si="542"/>
        <v>3766.6400000000003</v>
      </c>
      <c r="L232" s="393">
        <f t="shared" si="542"/>
        <v>3988.1000000000004</v>
      </c>
      <c r="M232" s="393">
        <f t="shared" si="542"/>
        <v>4223.18</v>
      </c>
      <c r="N232" s="393">
        <f t="shared" si="542"/>
        <v>4462.5099999999993</v>
      </c>
      <c r="O232" s="393">
        <f t="shared" si="542"/>
        <v>4712.7099999999991</v>
      </c>
      <c r="P232" s="393">
        <f t="shared" si="542"/>
        <v>4968.630000000001</v>
      </c>
      <c r="Q232" s="393">
        <f t="shared" si="542"/>
        <v>5234.7700000000004</v>
      </c>
      <c r="R232" s="393">
        <f t="shared" si="542"/>
        <v>5510.6399999999994</v>
      </c>
      <c r="S232" s="393">
        <f t="shared" si="542"/>
        <v>5796.42</v>
      </c>
      <c r="V232" s="394">
        <f t="shared" si="522"/>
        <v>1</v>
      </c>
      <c r="W232" s="394">
        <f t="shared" si="523"/>
        <v>1</v>
      </c>
      <c r="X232" s="394">
        <f t="shared" si="524"/>
        <v>1</v>
      </c>
      <c r="Y232" s="394">
        <f t="shared" si="525"/>
        <v>1</v>
      </c>
      <c r="Z232" s="394">
        <f t="shared" si="526"/>
        <v>1</v>
      </c>
      <c r="AA232" s="394">
        <f t="shared" si="527"/>
        <v>1</v>
      </c>
      <c r="AB232" s="394">
        <f t="shared" si="528"/>
        <v>1</v>
      </c>
      <c r="AC232" s="394">
        <f t="shared" si="529"/>
        <v>1</v>
      </c>
      <c r="AD232" s="394">
        <f t="shared" si="530"/>
        <v>1</v>
      </c>
      <c r="AE232" s="394">
        <f t="shared" si="531"/>
        <v>1</v>
      </c>
      <c r="AF232" s="394">
        <f t="shared" si="532"/>
        <v>1</v>
      </c>
      <c r="AG232" s="394">
        <f t="shared" si="533"/>
        <v>1</v>
      </c>
      <c r="AH232" s="394">
        <f t="shared" si="534"/>
        <v>1</v>
      </c>
      <c r="AI232" s="394">
        <f t="shared" si="535"/>
        <v>1</v>
      </c>
      <c r="AJ232" s="394">
        <f t="shared" si="536"/>
        <v>1</v>
      </c>
      <c r="AK232" s="394">
        <f t="shared" si="537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124A-D889-48E9-BA5D-EDDEEAEDB462}">
  <dimension ref="A1:AJ1519"/>
  <sheetViews>
    <sheetView topLeftCell="A25" zoomScale="85" zoomScaleNormal="85" workbookViewId="0">
      <selection activeCell="B43" sqref="B43"/>
    </sheetView>
  </sheetViews>
  <sheetFormatPr defaultColWidth="9" defaultRowHeight="12.75"/>
  <cols>
    <col min="1" max="1" width="11.5703125" style="105" bestFit="1" customWidth="1"/>
    <col min="2" max="2" width="12.42578125" style="105" bestFit="1" customWidth="1"/>
    <col min="3" max="3" width="29.42578125" style="100" bestFit="1" customWidth="1"/>
    <col min="4" max="5" width="7.5703125" style="90" customWidth="1"/>
    <col min="6" max="6" width="7.85546875" style="90" customWidth="1"/>
    <col min="7" max="7" width="9.28515625" style="90" customWidth="1"/>
    <col min="8" max="8" width="9.5703125" style="90" customWidth="1"/>
    <col min="9" max="9" width="9.28515625" style="90" customWidth="1"/>
    <col min="10" max="10" width="9" style="90" customWidth="1"/>
    <col min="11" max="11" width="9.5703125" style="90" customWidth="1"/>
    <col min="12" max="13" width="7.85546875" style="90" customWidth="1"/>
    <col min="14" max="14" width="7.42578125" style="90" customWidth="1"/>
    <col min="15" max="15" width="7.85546875" style="90" customWidth="1"/>
    <col min="16" max="16" width="8" style="90" customWidth="1"/>
    <col min="17" max="17" width="8.140625" style="90" customWidth="1"/>
    <col min="18" max="18" width="7.5703125" style="81" customWidth="1"/>
    <col min="19" max="19" width="7.42578125" style="81" customWidth="1"/>
    <col min="20" max="20" width="9" style="71" customWidth="1"/>
    <col min="21" max="36" width="9.7109375" style="77" bestFit="1" customWidth="1"/>
    <col min="37" max="16384" width="9" style="77"/>
  </cols>
  <sheetData>
    <row r="1" spans="1:36" s="71" customFormat="1">
      <c r="A1" s="30" t="s">
        <v>31</v>
      </c>
      <c r="B1" s="131" t="s">
        <v>15</v>
      </c>
      <c r="C1" s="30" t="s">
        <v>31</v>
      </c>
      <c r="D1" s="132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U1" s="133">
        <v>2015</v>
      </c>
      <c r="V1" s="133">
        <v>2016</v>
      </c>
      <c r="W1" s="134">
        <v>2017</v>
      </c>
      <c r="X1" s="134">
        <v>2018</v>
      </c>
      <c r="Y1" s="134" t="s">
        <v>11</v>
      </c>
      <c r="Z1" s="134" t="s">
        <v>1</v>
      </c>
      <c r="AA1" s="134" t="s">
        <v>2</v>
      </c>
      <c r="AB1" s="134" t="s">
        <v>3</v>
      </c>
      <c r="AC1" s="134" t="s">
        <v>4</v>
      </c>
      <c r="AD1" s="134" t="s">
        <v>5</v>
      </c>
      <c r="AE1" s="134" t="s">
        <v>6</v>
      </c>
      <c r="AF1" s="134" t="s">
        <v>7</v>
      </c>
      <c r="AG1" s="134" t="s">
        <v>8</v>
      </c>
      <c r="AH1" s="134" t="s">
        <v>9</v>
      </c>
      <c r="AI1" s="134" t="s">
        <v>10</v>
      </c>
      <c r="AJ1" s="135" t="s">
        <v>16</v>
      </c>
    </row>
    <row r="2" spans="1:36" s="71" customFormat="1">
      <c r="A2" s="100" t="s">
        <v>32</v>
      </c>
      <c r="B2" s="104" t="s">
        <v>33</v>
      </c>
      <c r="C2" s="69" t="s">
        <v>101</v>
      </c>
      <c r="D2" s="84">
        <f>ROUND(U2*' Demand-Supply Gap'!D$8,2)</f>
        <v>35.840000000000003</v>
      </c>
      <c r="E2" s="51">
        <f>ROUND(V2*' Demand-Supply Gap'!E$8,2)</f>
        <v>37.53</v>
      </c>
      <c r="F2" s="51">
        <f>ROUND(W2*' Demand-Supply Gap'!F$8,2)</f>
        <v>41.78</v>
      </c>
      <c r="G2" s="51">
        <f>ROUND(X2*' Demand-Supply Gap'!G$8,2)</f>
        <v>46.67</v>
      </c>
      <c r="H2" s="51">
        <f>ROUND(Y2*' Demand-Supply Gap'!H$8,2)</f>
        <v>50.88</v>
      </c>
      <c r="I2" s="51">
        <f>ROUND(Z2*' Demand-Supply Gap'!I$8,2)</f>
        <v>58.64</v>
      </c>
      <c r="J2" s="51">
        <f>ROUND(AA2*' Demand-Supply Gap'!J$8,2)</f>
        <v>61.7</v>
      </c>
      <c r="K2" s="51">
        <f>ROUND(AB2*' Demand-Supply Gap'!K$8,2)</f>
        <v>65.61</v>
      </c>
      <c r="L2" s="51">
        <f>ROUND(AC2*' Demand-Supply Gap'!L$8,2)</f>
        <v>69.94</v>
      </c>
      <c r="M2" s="51">
        <f>ROUND(AD2*' Demand-Supply Gap'!M$8,2)</f>
        <v>74.069999999999993</v>
      </c>
      <c r="N2" s="51">
        <f>ROUND(AE2*' Demand-Supply Gap'!N$8,2)</f>
        <v>78.260000000000005</v>
      </c>
      <c r="O2" s="51">
        <f>ROUND(AF2*' Demand-Supply Gap'!O$8,2)</f>
        <v>82.58</v>
      </c>
      <c r="P2" s="51">
        <f>ROUND(AG2*' Demand-Supply Gap'!P$8,2)</f>
        <v>86.91</v>
      </c>
      <c r="Q2" s="51">
        <f>ROUND(AH2*' Demand-Supply Gap'!Q$8,2)</f>
        <v>91.29</v>
      </c>
      <c r="R2" s="85">
        <f>ROUND(AI2*' Demand-Supply Gap'!R$8,2)</f>
        <v>95.77</v>
      </c>
      <c r="S2" s="51">
        <f>ROUND(AJ2*' Demand-Supply Gap'!S$8,2)</f>
        <v>100.93</v>
      </c>
      <c r="U2" s="90">
        <v>0.44219999999999998</v>
      </c>
      <c r="V2" s="90">
        <v>0.44389999999999996</v>
      </c>
      <c r="W2" s="90">
        <v>0.44311999999999996</v>
      </c>
      <c r="X2" s="90">
        <v>0.44389999999999996</v>
      </c>
      <c r="Y2" s="90">
        <v>0.44429999999999997</v>
      </c>
      <c r="Z2" s="90">
        <v>0.44469999999999998</v>
      </c>
      <c r="AA2" s="90">
        <v>0.4451</v>
      </c>
      <c r="AB2" s="90">
        <v>0.44550000000000001</v>
      </c>
      <c r="AC2" s="90">
        <v>0.44589999999999996</v>
      </c>
      <c r="AD2" s="90">
        <v>0.44629999999999997</v>
      </c>
      <c r="AE2" s="90">
        <v>0.44669999999999999</v>
      </c>
      <c r="AF2" s="90">
        <v>0.4471</v>
      </c>
      <c r="AG2" s="90">
        <v>0.44749999999999995</v>
      </c>
      <c r="AH2" s="90">
        <v>0.44789999999999996</v>
      </c>
      <c r="AI2" s="90">
        <v>0.44829999999999998</v>
      </c>
      <c r="AJ2" s="90">
        <v>0.44869999999999999</v>
      </c>
    </row>
    <row r="3" spans="1:36" s="71" customFormat="1">
      <c r="A3" s="100" t="s">
        <v>32</v>
      </c>
      <c r="B3" s="104" t="s">
        <v>33</v>
      </c>
      <c r="C3" s="69" t="s">
        <v>102</v>
      </c>
      <c r="D3" s="84">
        <f>ROUND(U3*' Demand-Supply Gap'!D$8,2)</f>
        <v>18.55</v>
      </c>
      <c r="E3" s="51">
        <f>ROUND(V3*' Demand-Supply Gap'!E$8,2)</f>
        <v>19.54</v>
      </c>
      <c r="F3" s="51">
        <f>ROUND(W3*' Demand-Supply Gap'!F$8,2)</f>
        <v>22</v>
      </c>
      <c r="G3" s="51">
        <f>ROUND(X3*' Demand-Supply Gap'!G$8,2)</f>
        <v>24.51</v>
      </c>
      <c r="H3" s="51">
        <f>ROUND(Y3*' Demand-Supply Gap'!H$8,2)</f>
        <v>26.47</v>
      </c>
      <c r="I3" s="51">
        <f>ROUND(Z3*' Demand-Supply Gap'!I$8,2)</f>
        <v>30.21</v>
      </c>
      <c r="J3" s="51">
        <f>ROUND(AA3*' Demand-Supply Gap'!J$8,2)</f>
        <v>31.47</v>
      </c>
      <c r="K3" s="51">
        <f>ROUND(AB3*' Demand-Supply Gap'!K$8,2)</f>
        <v>33.14</v>
      </c>
      <c r="L3" s="51">
        <f>ROUND(AC3*' Demand-Supply Gap'!L$8,2)</f>
        <v>34.97</v>
      </c>
      <c r="M3" s="51">
        <f>ROUND(AD3*' Demand-Supply Gap'!M$8,2)</f>
        <v>36.67</v>
      </c>
      <c r="N3" s="51">
        <f>ROUND(AE3*' Demand-Supply Gap'!N$8,2)</f>
        <v>38.36</v>
      </c>
      <c r="O3" s="51">
        <f>ROUND(AF3*' Demand-Supply Gap'!O$8,2)</f>
        <v>41.91</v>
      </c>
      <c r="P3" s="51">
        <f>ROUND(AG3*' Demand-Supply Gap'!P$8,2)</f>
        <v>41.73</v>
      </c>
      <c r="Q3" s="51">
        <f>ROUND(AH3*' Demand-Supply Gap'!Q$8,2)</f>
        <v>43.38</v>
      </c>
      <c r="R3" s="85">
        <f>ROUND(AI3*' Demand-Supply Gap'!R$8,2)</f>
        <v>45.03</v>
      </c>
      <c r="S3" s="51">
        <f>ROUND(AJ3*' Demand-Supply Gap'!S$8,2)</f>
        <v>49.21</v>
      </c>
      <c r="U3" s="86">
        <v>0.22889999999999999</v>
      </c>
      <c r="V3" s="86">
        <v>0.2311</v>
      </c>
      <c r="W3" s="86">
        <v>0.23330000000000001</v>
      </c>
      <c r="X3" s="86">
        <v>0.23313</v>
      </c>
      <c r="Y3" s="86">
        <v>0.2311</v>
      </c>
      <c r="Z3" s="86">
        <v>0.22907</v>
      </c>
      <c r="AA3" s="86">
        <v>0.22703999999999999</v>
      </c>
      <c r="AB3" s="86">
        <v>0.22500999999999999</v>
      </c>
      <c r="AC3" s="86">
        <v>0.22298000000000001</v>
      </c>
      <c r="AD3" s="86">
        <v>0.22095000000000001</v>
      </c>
      <c r="AE3" s="86">
        <v>0.21892</v>
      </c>
      <c r="AF3" s="86">
        <v>0.22689000000000001</v>
      </c>
      <c r="AG3" s="86">
        <v>0.21486</v>
      </c>
      <c r="AH3" s="86">
        <v>0.21282999999999999</v>
      </c>
      <c r="AI3" s="86">
        <v>0.21079999999999999</v>
      </c>
      <c r="AJ3" s="86">
        <v>0.21876999999999999</v>
      </c>
    </row>
    <row r="4" spans="1:36" s="71" customFormat="1">
      <c r="A4" s="100" t="s">
        <v>32</v>
      </c>
      <c r="B4" s="104" t="s">
        <v>33</v>
      </c>
      <c r="C4" s="69" t="s">
        <v>103</v>
      </c>
      <c r="D4" s="84">
        <f>ROUND(U4*' Demand-Supply Gap'!D$8,2)</f>
        <v>16.07</v>
      </c>
      <c r="E4" s="51">
        <f>ROUND(V4*' Demand-Supply Gap'!E$8,2)</f>
        <v>17.190000000000001</v>
      </c>
      <c r="F4" s="51">
        <f>ROUND(W4*' Demand-Supply Gap'!F$8,2)</f>
        <v>19.649999999999999</v>
      </c>
      <c r="G4" s="51">
        <f>ROUND(X4*' Demand-Supply Gap'!G$8,2)</f>
        <v>21.54</v>
      </c>
      <c r="H4" s="51">
        <f>ROUND(Y4*' Demand-Supply Gap'!H$8,2)</f>
        <v>23.81</v>
      </c>
      <c r="I4" s="51">
        <f>ROUND(Z4*' Demand-Supply Gap'!I$8,2)</f>
        <v>27.81</v>
      </c>
      <c r="J4" s="51">
        <f>ROUND(AA4*' Demand-Supply Gap'!J$8,2)</f>
        <v>29.65</v>
      </c>
      <c r="K4" s="51">
        <f>ROUND(AB4*' Demand-Supply Gap'!K$8,2)</f>
        <v>31.94</v>
      </c>
      <c r="L4" s="51">
        <f>ROUND(AC4*' Demand-Supply Gap'!L$8,2)</f>
        <v>34.520000000000003</v>
      </c>
      <c r="M4" s="51">
        <f>ROUND(AD4*' Demand-Supply Gap'!M$8,2)</f>
        <v>37</v>
      </c>
      <c r="N4" s="51">
        <f>ROUND(AE4*' Demand-Supply Gap'!N$8,2)</f>
        <v>39.58</v>
      </c>
      <c r="O4" s="51">
        <f>ROUND(AF4*' Demand-Supply Gap'!O$8,2)</f>
        <v>41.7</v>
      </c>
      <c r="P4" s="51">
        <f>ROUND(AG4*' Demand-Supply Gap'!P$8,2)</f>
        <v>45.04</v>
      </c>
      <c r="Q4" s="51">
        <f>ROUND(AH4*' Demand-Supply Gap'!Q$8,2)</f>
        <v>43.8</v>
      </c>
      <c r="R4" s="85">
        <f>ROUND(AI4*' Demand-Supply Gap'!R$8,2)</f>
        <v>46.52</v>
      </c>
      <c r="S4" s="51">
        <f>ROUND(AJ4*' Demand-Supply Gap'!S$8,2)</f>
        <v>51.94</v>
      </c>
      <c r="T4" s="90"/>
      <c r="U4" s="90">
        <v>0.19819999999999999</v>
      </c>
      <c r="V4" s="90">
        <v>0.20330000000000001</v>
      </c>
      <c r="W4" s="90">
        <v>0.2084</v>
      </c>
      <c r="X4" s="90">
        <v>0.2049</v>
      </c>
      <c r="Y4" s="90">
        <v>0.2079</v>
      </c>
      <c r="Z4" s="90">
        <v>0.2109</v>
      </c>
      <c r="AA4" s="90">
        <v>0.21390000000000001</v>
      </c>
      <c r="AB4" s="90">
        <v>0.21690000000000001</v>
      </c>
      <c r="AC4" s="90">
        <v>0.22009999999999999</v>
      </c>
      <c r="AD4" s="90">
        <v>0.22290000000000001</v>
      </c>
      <c r="AE4" s="90">
        <v>0.22590000000000002</v>
      </c>
      <c r="AF4" s="90">
        <v>0.22574999999999998</v>
      </c>
      <c r="AG4" s="90">
        <v>0.23190000000000002</v>
      </c>
      <c r="AH4" s="90">
        <v>0.21490000000000001</v>
      </c>
      <c r="AI4" s="90">
        <v>0.21774999999999997</v>
      </c>
      <c r="AJ4" s="90">
        <v>0.23090000000000002</v>
      </c>
    </row>
    <row r="5" spans="1:36" s="71" customFormat="1">
      <c r="A5" s="100" t="s">
        <v>32</v>
      </c>
      <c r="B5" s="104" t="s">
        <v>33</v>
      </c>
      <c r="C5" s="69" t="s">
        <v>104</v>
      </c>
      <c r="D5" s="84">
        <f>ROUND(U5*' Demand-Supply Gap'!D$8,2)</f>
        <v>10.59</v>
      </c>
      <c r="E5" s="51">
        <f>ROUND(V5*' Demand-Supply Gap'!E$8,2)</f>
        <v>10.29</v>
      </c>
      <c r="F5" s="51">
        <f>ROUND(W5*' Demand-Supply Gap'!F$8,2)</f>
        <v>10.86</v>
      </c>
      <c r="G5" s="51">
        <f>ROUND(X5*' Demand-Supply Gap'!G$8,2)</f>
        <v>12.41</v>
      </c>
      <c r="H5" s="51">
        <f>ROUND(Y5*' Demand-Supply Gap'!H$8,2)</f>
        <v>13.37</v>
      </c>
      <c r="I5" s="51">
        <f>ROUND(Z5*' Demand-Supply Gap'!I$8,2)</f>
        <v>15.21</v>
      </c>
      <c r="J5" s="51">
        <f>ROUND(AA5*' Demand-Supply Gap'!J$8,2)</f>
        <v>15.8</v>
      </c>
      <c r="K5" s="51">
        <f>ROUND(AB5*' Demand-Supply Gap'!K$8,2)</f>
        <v>16.579999999999998</v>
      </c>
      <c r="L5" s="51">
        <f>ROUND(AC5*' Demand-Supply Gap'!L$8,2)</f>
        <v>17.41</v>
      </c>
      <c r="M5" s="51">
        <f>ROUND(AD5*' Demand-Supply Gap'!M$8,2)</f>
        <v>18.23</v>
      </c>
      <c r="N5" s="51">
        <f>ROUND(AE5*' Demand-Supply Gap'!N$8,2)</f>
        <v>19.010000000000002</v>
      </c>
      <c r="O5" s="51">
        <f>ROUND(AF5*' Demand-Supply Gap'!O$8,2)</f>
        <v>18.52</v>
      </c>
      <c r="P5" s="51">
        <f>ROUND(AG5*' Demand-Supply Gap'!P$8,2)</f>
        <v>20.54</v>
      </c>
      <c r="Q5" s="51">
        <f>ROUND(AH5*' Demand-Supply Gap'!Q$8,2)</f>
        <v>25.35</v>
      </c>
      <c r="R5" s="85">
        <f>ROUND(AI5*' Demand-Supply Gap'!R$8,2)</f>
        <v>26.31</v>
      </c>
      <c r="S5" s="51">
        <f>ROUND(AJ5*' Demand-Supply Gap'!S$8,2)</f>
        <v>22.86</v>
      </c>
      <c r="U5" s="86">
        <f>100%-SUM(U2:U4)</f>
        <v>0.13070000000000004</v>
      </c>
      <c r="V5" s="86">
        <f>100%-SUM(V2:V4)</f>
        <v>0.12170000000000003</v>
      </c>
      <c r="W5" s="86">
        <f t="shared" ref="W5:AJ5" si="0">100%-SUM(W2:W4)</f>
        <v>0.11517999999999995</v>
      </c>
      <c r="X5" s="86">
        <f t="shared" si="0"/>
        <v>0.11807000000000001</v>
      </c>
      <c r="Y5" s="86">
        <f>100%-SUM(Y2:Y4)</f>
        <v>0.11670000000000003</v>
      </c>
      <c r="Z5" s="86">
        <f t="shared" si="0"/>
        <v>0.11533000000000004</v>
      </c>
      <c r="AA5" s="86">
        <f t="shared" si="0"/>
        <v>0.11396000000000006</v>
      </c>
      <c r="AB5" s="86">
        <f t="shared" si="0"/>
        <v>0.11259000000000008</v>
      </c>
      <c r="AC5" s="86">
        <f t="shared" si="0"/>
        <v>0.11102000000000012</v>
      </c>
      <c r="AD5" s="86">
        <f t="shared" si="0"/>
        <v>0.10985</v>
      </c>
      <c r="AE5" s="86">
        <f t="shared" si="0"/>
        <v>0.10848000000000002</v>
      </c>
      <c r="AF5" s="86">
        <f t="shared" si="0"/>
        <v>0.10026000000000002</v>
      </c>
      <c r="AG5" s="86">
        <f t="shared" si="0"/>
        <v>0.10574000000000006</v>
      </c>
      <c r="AH5" s="86">
        <f t="shared" si="0"/>
        <v>0.12437000000000009</v>
      </c>
      <c r="AI5" s="86">
        <f t="shared" si="0"/>
        <v>0.12314999999999998</v>
      </c>
      <c r="AJ5" s="86">
        <f t="shared" si="0"/>
        <v>0.10163</v>
      </c>
    </row>
    <row r="6" spans="1:36" s="71" customFormat="1">
      <c r="A6" s="100" t="s">
        <v>32</v>
      </c>
      <c r="B6" s="104" t="s">
        <v>33</v>
      </c>
      <c r="C6" s="69" t="s">
        <v>105</v>
      </c>
      <c r="D6" s="84">
        <f>SUM(D2:D5)</f>
        <v>81.050000000000011</v>
      </c>
      <c r="E6" s="84">
        <f t="shared" ref="E6:S6" si="1">SUM(E2:E5)</f>
        <v>84.550000000000011</v>
      </c>
      <c r="F6" s="84">
        <f t="shared" si="1"/>
        <v>94.29</v>
      </c>
      <c r="G6" s="84">
        <f t="shared" si="1"/>
        <v>105.13</v>
      </c>
      <c r="H6" s="84">
        <f t="shared" si="1"/>
        <v>114.53</v>
      </c>
      <c r="I6" s="84">
        <f t="shared" si="1"/>
        <v>131.87</v>
      </c>
      <c r="J6" s="84">
        <f t="shared" si="1"/>
        <v>138.62</v>
      </c>
      <c r="K6" s="84">
        <f t="shared" si="1"/>
        <v>147.26999999999998</v>
      </c>
      <c r="L6" s="84">
        <f t="shared" si="1"/>
        <v>156.84</v>
      </c>
      <c r="M6" s="84">
        <f t="shared" si="1"/>
        <v>165.97</v>
      </c>
      <c r="N6" s="84">
        <f t="shared" si="1"/>
        <v>175.20999999999998</v>
      </c>
      <c r="O6" s="84">
        <f t="shared" si="1"/>
        <v>184.71</v>
      </c>
      <c r="P6" s="84">
        <f t="shared" si="1"/>
        <v>194.21999999999997</v>
      </c>
      <c r="Q6" s="84">
        <f t="shared" si="1"/>
        <v>203.82000000000002</v>
      </c>
      <c r="R6" s="84">
        <f t="shared" si="1"/>
        <v>213.63000000000002</v>
      </c>
      <c r="S6" s="84">
        <f t="shared" si="1"/>
        <v>224.94</v>
      </c>
      <c r="U6" s="86">
        <f>SUM(U2:U5)</f>
        <v>1</v>
      </c>
      <c r="V6" s="86">
        <f t="shared" ref="V6:AJ6" si="2">SUM(V2:V5)</f>
        <v>1</v>
      </c>
      <c r="W6" s="86">
        <f t="shared" si="2"/>
        <v>1</v>
      </c>
      <c r="X6" s="86">
        <f t="shared" si="2"/>
        <v>1</v>
      </c>
      <c r="Y6" s="86">
        <f t="shared" si="2"/>
        <v>1</v>
      </c>
      <c r="Z6" s="86">
        <f t="shared" si="2"/>
        <v>1</v>
      </c>
      <c r="AA6" s="86">
        <f t="shared" si="2"/>
        <v>1</v>
      </c>
      <c r="AB6" s="86">
        <f t="shared" si="2"/>
        <v>1</v>
      </c>
      <c r="AC6" s="86">
        <f t="shared" si="2"/>
        <v>1</v>
      </c>
      <c r="AD6" s="86">
        <f t="shared" si="2"/>
        <v>1</v>
      </c>
      <c r="AE6" s="86">
        <f t="shared" si="2"/>
        <v>1</v>
      </c>
      <c r="AF6" s="86">
        <f t="shared" si="2"/>
        <v>1</v>
      </c>
      <c r="AG6" s="86">
        <f t="shared" si="2"/>
        <v>1</v>
      </c>
      <c r="AH6" s="86">
        <f t="shared" si="2"/>
        <v>1</v>
      </c>
      <c r="AI6" s="86">
        <f t="shared" si="2"/>
        <v>1</v>
      </c>
      <c r="AJ6" s="86">
        <f t="shared" si="2"/>
        <v>1</v>
      </c>
    </row>
    <row r="7" spans="1:36" s="71" customFormat="1">
      <c r="A7" s="100" t="s">
        <v>32</v>
      </c>
      <c r="B7" s="104" t="s">
        <v>35</v>
      </c>
      <c r="C7" s="69" t="s">
        <v>106</v>
      </c>
      <c r="D7" s="84">
        <f>U7*' Demand-Supply Gap'!D$17</f>
        <v>563.53426970367457</v>
      </c>
      <c r="E7" s="51">
        <f>V7*' Demand-Supply Gap'!E$17</f>
        <v>577.71637806678223</v>
      </c>
      <c r="F7" s="51">
        <f>W7*' Demand-Supply Gap'!F$17</f>
        <v>572.16966676512925</v>
      </c>
      <c r="G7" s="51">
        <f>X7*' Demand-Supply Gap'!G$17</f>
        <v>630.18489316264436</v>
      </c>
      <c r="H7" s="51">
        <f>Y7*' Demand-Supply Gap'!H$17</f>
        <v>632.07567000429367</v>
      </c>
      <c r="I7" s="51">
        <f>Z7*' Demand-Supply Gap'!I$17</f>
        <v>636.83265607071871</v>
      </c>
      <c r="J7" s="51">
        <f>AA7*' Demand-Supply Gap'!J$17</f>
        <v>688.78734219623493</v>
      </c>
      <c r="K7" s="51">
        <f>AB7*' Demand-Supply Gap'!K$17</f>
        <v>751.5351832762733</v>
      </c>
      <c r="L7" s="51">
        <f>AC7*' Demand-Supply Gap'!L$17</f>
        <v>808.00416868843729</v>
      </c>
      <c r="M7" s="51">
        <f>AD7*' Demand-Supply Gap'!M$17</f>
        <v>868.48864303502341</v>
      </c>
      <c r="N7" s="51">
        <f>AE7*' Demand-Supply Gap'!N$17</f>
        <v>929.43000540265405</v>
      </c>
      <c r="O7" s="51">
        <f>AF7*' Demand-Supply Gap'!O$17</f>
        <v>995.88265561681681</v>
      </c>
      <c r="P7" s="51">
        <f>AG7*' Demand-Supply Gap'!P$17</f>
        <v>1064.9587707035641</v>
      </c>
      <c r="Q7" s="51">
        <f>AH7*' Demand-Supply Gap'!Q$17</f>
        <v>1138.1564318456683</v>
      </c>
      <c r="R7" s="51">
        <f>AI7*' Demand-Supply Gap'!R$17</f>
        <v>1213.7254387642395</v>
      </c>
      <c r="S7" s="51">
        <f>AJ7*' Demand-Supply Gap'!S$17</f>
        <v>1290.9881694690064</v>
      </c>
      <c r="U7" s="136">
        <v>0.3546805668050203</v>
      </c>
      <c r="V7" s="136">
        <v>0.35482498764001608</v>
      </c>
      <c r="W7" s="136">
        <v>0.35505375625694502</v>
      </c>
      <c r="X7" s="136">
        <v>0.3557782970167182</v>
      </c>
      <c r="Y7" s="137">
        <v>0.35737768664367831</v>
      </c>
      <c r="Z7" s="137">
        <v>0.3574032031678453</v>
      </c>
      <c r="AA7" s="137">
        <v>0.35792704673857523</v>
      </c>
      <c r="AB7" s="137">
        <v>0.3584852619101131</v>
      </c>
      <c r="AC7" s="137">
        <v>0.35906576469626317</v>
      </c>
      <c r="AD7" s="137">
        <v>0.35968706442123816</v>
      </c>
      <c r="AE7" s="137">
        <v>0.36024904498996019</v>
      </c>
      <c r="AF7" s="137">
        <v>0.36203923599196813</v>
      </c>
      <c r="AG7" s="137">
        <v>0.36382942699397613</v>
      </c>
      <c r="AH7" s="137">
        <v>0.36561961799598408</v>
      </c>
      <c r="AI7" s="137">
        <v>0.36740980899799203</v>
      </c>
      <c r="AJ7" s="137">
        <v>0.36919999999999997</v>
      </c>
    </row>
    <row r="8" spans="1:36" s="71" customFormat="1">
      <c r="A8" s="100" t="s">
        <v>32</v>
      </c>
      <c r="B8" s="104" t="s">
        <v>35</v>
      </c>
      <c r="C8" s="69" t="s">
        <v>123</v>
      </c>
      <c r="D8" s="84">
        <f>U8*' Demand-Supply Gap'!D$17</f>
        <v>340.72756657317018</v>
      </c>
      <c r="E8" s="51">
        <f>V8*' Demand-Supply Gap'!E$17</f>
        <v>349.41364986584085</v>
      </c>
      <c r="F8" s="51">
        <f>W8*' Demand-Supply Gap'!F$17</f>
        <v>345.71134930503462</v>
      </c>
      <c r="G8" s="51">
        <f>X8*' Demand-Supply Gap'!G$17</f>
        <v>386.09554917911089</v>
      </c>
      <c r="H8" s="51">
        <f>Y8*' Demand-Supply Gap'!H$17</f>
        <v>391.81860746391015</v>
      </c>
      <c r="I8" s="51">
        <f>Z8*' Demand-Supply Gap'!I$17</f>
        <v>392.17054425450073</v>
      </c>
      <c r="J8" s="51">
        <f>AA8*' Demand-Supply Gap'!J$17</f>
        <v>422.45576022116279</v>
      </c>
      <c r="K8" s="51">
        <f>AB8*' Demand-Supply Gap'!K$17</f>
        <v>459.17783525760075</v>
      </c>
      <c r="L8" s="51">
        <f>AC8*' Demand-Supply Gap'!L$17</f>
        <v>491.96639268576013</v>
      </c>
      <c r="M8" s="51">
        <f>AD8*' Demand-Supply Gap'!M$17</f>
        <v>527.27162574169722</v>
      </c>
      <c r="N8" s="51">
        <f>AE8*' Demand-Supply Gap'!N$17</f>
        <v>563.14886252897691</v>
      </c>
      <c r="O8" s="51">
        <f>AF8*' Demand-Supply Gap'!O$17</f>
        <v>603.79751384231224</v>
      </c>
      <c r="P8" s="51">
        <f>AG8*' Demand-Supply Gap'!P$17</f>
        <v>646.08503249647367</v>
      </c>
      <c r="Q8" s="51">
        <f>AH8*' Demand-Supply Gap'!Q$17</f>
        <v>690.92312030094024</v>
      </c>
      <c r="R8" s="51">
        <f>AI8*' Demand-Supply Gap'!R$17</f>
        <v>737.25257882464382</v>
      </c>
      <c r="S8" s="51">
        <f>AJ8*' Demand-Supply Gap'!S$17</f>
        <v>784.6634486155067</v>
      </c>
      <c r="U8" s="79">
        <v>0.21444915231475459</v>
      </c>
      <c r="V8" s="79">
        <v>0.21460477615292414</v>
      </c>
      <c r="W8" s="79">
        <v>0.21452747372187342</v>
      </c>
      <c r="X8" s="79">
        <v>0.21797478559554467</v>
      </c>
      <c r="Y8" s="79">
        <v>0.22153554418325969</v>
      </c>
      <c r="Z8" s="79">
        <v>0.22009394048578915</v>
      </c>
      <c r="AA8" s="79">
        <v>0.2195283411444883</v>
      </c>
      <c r="AB8" s="79">
        <v>0.21902964784434814</v>
      </c>
      <c r="AC8" s="79">
        <v>0.21862299210821193</v>
      </c>
      <c r="AD8" s="79">
        <v>0.21837105728047701</v>
      </c>
      <c r="AE8" s="79">
        <v>0.21827769572099825</v>
      </c>
      <c r="AF8" s="79">
        <v>0.21950215657679861</v>
      </c>
      <c r="AG8" s="79">
        <v>0.22072661743259894</v>
      </c>
      <c r="AH8" s="79">
        <v>0.2219510782883993</v>
      </c>
      <c r="AI8" s="79">
        <v>0.22317553914419966</v>
      </c>
      <c r="AJ8" s="79">
        <v>0.22440000000000002</v>
      </c>
    </row>
    <row r="9" spans="1:36" s="71" customFormat="1">
      <c r="A9" s="100" t="s">
        <v>32</v>
      </c>
      <c r="B9" s="104" t="s">
        <v>35</v>
      </c>
      <c r="C9" s="69" t="s">
        <v>124</v>
      </c>
      <c r="D9" s="84">
        <f>U9*' Demand-Supply Gap'!D$17</f>
        <v>318.59865330954347</v>
      </c>
      <c r="E9" s="51">
        <f>V9*' Demand-Supply Gap'!E$17</f>
        <v>327.05988005875514</v>
      </c>
      <c r="F9" s="51">
        <f>W9*' Demand-Supply Gap'!F$17</f>
        <v>326.31909207131491</v>
      </c>
      <c r="G9" s="51">
        <f>X9*' Demand-Supply Gap'!G$17</f>
        <v>350.3648701042153</v>
      </c>
      <c r="H9" s="51">
        <f>Y9*' Demand-Supply Gap'!H$17</f>
        <v>338.99165111017749</v>
      </c>
      <c r="I9" s="51">
        <f>Z9*' Demand-Supply Gap'!I$17</f>
        <v>344.47721548315411</v>
      </c>
      <c r="J9" s="51">
        <f>AA9*' Demand-Supply Gap'!J$17</f>
        <v>373.533365797334</v>
      </c>
      <c r="K9" s="51">
        <f>AB9*' Demand-Supply Gap'!K$17</f>
        <v>408.25784165846204</v>
      </c>
      <c r="L9" s="51">
        <f>AC9*' Demand-Supply Gap'!L$17</f>
        <v>439.06192679395548</v>
      </c>
      <c r="M9" s="51">
        <f>AD9*' Demand-Supply Gap'!M$17</f>
        <v>471.31139000575808</v>
      </c>
      <c r="N9" s="51">
        <f>AE9*' Demand-Supply Gap'!N$17</f>
        <v>502.87163952557376</v>
      </c>
      <c r="O9" s="51">
        <f>AF9*' Demand-Supply Gap'!O$17</f>
        <v>534.0083841639173</v>
      </c>
      <c r="P9" s="51">
        <f>AG9*' Demand-Supply Gap'!P$17</f>
        <v>565.94693344929715</v>
      </c>
      <c r="Q9" s="51">
        <f>AH9*' Demand-Supply Gap'!Q$17</f>
        <v>599.44767243694037</v>
      </c>
      <c r="R9" s="51">
        <f>AI9*' Demand-Supply Gap'!R$17</f>
        <v>633.54784095696698</v>
      </c>
      <c r="S9" s="51">
        <f>AJ9*' Demand-Supply Gap'!S$17</f>
        <v>667.87307792139825</v>
      </c>
      <c r="U9" s="90">
        <v>0.20052152462451781</v>
      </c>
      <c r="V9" s="90">
        <v>0.20087541621674093</v>
      </c>
      <c r="W9" s="90">
        <v>0.20249381627187191</v>
      </c>
      <c r="X9" s="90">
        <v>0.19780261026979254</v>
      </c>
      <c r="Y9" s="90">
        <v>0.1916670073133066</v>
      </c>
      <c r="Z9" s="90">
        <v>0.19332749201596769</v>
      </c>
      <c r="AA9" s="90">
        <v>0.19410591090692447</v>
      </c>
      <c r="AB9" s="90">
        <v>0.19474060902347617</v>
      </c>
      <c r="AC9" s="90">
        <v>0.19511298654459824</v>
      </c>
      <c r="AD9" s="90">
        <v>0.19519496502227493</v>
      </c>
      <c r="AE9" s="90">
        <v>0.19491411600504602</v>
      </c>
      <c r="AF9" s="90">
        <v>0.19413129280403682</v>
      </c>
      <c r="AG9" s="90">
        <v>0.1933484696030276</v>
      </c>
      <c r="AH9" s="90">
        <v>0.1925656464020184</v>
      </c>
      <c r="AI9" s="90">
        <v>0.1917828232010092</v>
      </c>
      <c r="AJ9" s="90">
        <v>0.191</v>
      </c>
    </row>
    <row r="10" spans="1:36" s="71" customFormat="1">
      <c r="A10" s="100" t="s">
        <v>32</v>
      </c>
      <c r="B10" s="104" t="s">
        <v>35</v>
      </c>
      <c r="C10" s="69" t="s">
        <v>125</v>
      </c>
      <c r="D10" s="84">
        <f>U10*' Demand-Supply Gap'!D$17</f>
        <v>247.18059595046185</v>
      </c>
      <c r="E10" s="51">
        <f>V10*' Demand-Supply Gap'!E$17</f>
        <v>252.19433076092454</v>
      </c>
      <c r="F10" s="51">
        <f>W10*' Demand-Supply Gap'!F$17</f>
        <v>246.95711575227432</v>
      </c>
      <c r="G10" s="51">
        <f>X10*' Demand-Supply Gap'!G$17</f>
        <v>273.80234670460368</v>
      </c>
      <c r="H10" s="51">
        <f>Y10*' Demand-Supply Gap'!H$17</f>
        <v>276.67782004853296</v>
      </c>
      <c r="I10" s="51">
        <f>Z10*' Demand-Supply Gap'!I$17</f>
        <v>277.66055769319223</v>
      </c>
      <c r="J10" s="51">
        <f>AA10*' Demand-Supply Gap'!J$17</f>
        <v>298.39893989862827</v>
      </c>
      <c r="K10" s="51">
        <f>AB10*' Demand-Supply Gap'!K$17</f>
        <v>323.6017692602021</v>
      </c>
      <c r="L10" s="51">
        <f>AC10*' Demand-Supply Gap'!L$17</f>
        <v>346.11905966472222</v>
      </c>
      <c r="M10" s="51">
        <f>AD10*' Demand-Supply Gap'!M$17</f>
        <v>370.37459703768974</v>
      </c>
      <c r="N10" s="51">
        <f>AE10*' Demand-Supply Gap'!N$17</f>
        <v>395.22962504211711</v>
      </c>
      <c r="O10" s="51">
        <f>AF10*' Demand-Supply Gap'!O$17</f>
        <v>419.03266143436394</v>
      </c>
      <c r="P10" s="51">
        <f>AG10*' Demand-Supply Gap'!P$17</f>
        <v>443.38013958401211</v>
      </c>
      <c r="Q10" s="51">
        <f>AH10*' Demand-Supply Gap'!Q$17</f>
        <v>468.8627182683357</v>
      </c>
      <c r="R10" s="51">
        <f>AI10*' Demand-Supply Gap'!R$17</f>
        <v>494.72152636412574</v>
      </c>
      <c r="S10" s="51">
        <f>AJ10*' Demand-Supply Gap'!S$17</f>
        <v>520.66126336385446</v>
      </c>
      <c r="U10" s="137">
        <v>0.15557200083148884</v>
      </c>
      <c r="V10" s="137">
        <v>0.15489408590867923</v>
      </c>
      <c r="W10" s="137">
        <v>0.15324659218297798</v>
      </c>
      <c r="X10" s="136">
        <v>0.15457833674950319</v>
      </c>
      <c r="Y10" s="136">
        <v>0.1564345599220564</v>
      </c>
      <c r="Z10" s="136">
        <v>0.15582864943706221</v>
      </c>
      <c r="AA10" s="136">
        <v>0.15506244781921233</v>
      </c>
      <c r="AB10" s="136">
        <v>0.15435932686756754</v>
      </c>
      <c r="AC10" s="137">
        <v>0.15381047481004598</v>
      </c>
      <c r="AD10" s="137">
        <v>0.15339170248575529</v>
      </c>
      <c r="AE10" s="137">
        <v>0.15319184246852394</v>
      </c>
      <c r="AF10" s="137">
        <v>0.15233347397481917</v>
      </c>
      <c r="AG10" s="137">
        <v>0.15147510548111437</v>
      </c>
      <c r="AH10" s="137">
        <v>0.1506167369874096</v>
      </c>
      <c r="AI10" s="137">
        <v>0.1497583684937048</v>
      </c>
      <c r="AJ10" s="137">
        <v>0.1489</v>
      </c>
    </row>
    <row r="11" spans="1:36" s="71" customFormat="1">
      <c r="A11" s="100" t="s">
        <v>32</v>
      </c>
      <c r="B11" s="104" t="s">
        <v>35</v>
      </c>
      <c r="C11" s="69" t="s">
        <v>126</v>
      </c>
      <c r="D11" s="84">
        <f>U11*' Demand-Supply Gap'!D$17</f>
        <v>118.80905863659189</v>
      </c>
      <c r="E11" s="51">
        <f>V11*' Demand-Supply Gap'!E$17</f>
        <v>121.78851736964825</v>
      </c>
      <c r="F11" s="51">
        <f>W11*' Demand-Supply Gap'!F$17</f>
        <v>120.34429293870633</v>
      </c>
      <c r="G11" s="51">
        <f>X11*' Demand-Supply Gap'!G$17</f>
        <v>130.83771279843964</v>
      </c>
      <c r="H11" s="51">
        <f>Y11*' Demand-Supply Gap'!H$17</f>
        <v>129.08520072537584</v>
      </c>
      <c r="I11" s="51">
        <f>Z11*' Demand-Supply Gap'!I$17</f>
        <v>130.69156304580943</v>
      </c>
      <c r="J11" s="51">
        <f>AA11*' Demand-Supply Gap'!J$17</f>
        <v>141.20373135780525</v>
      </c>
      <c r="K11" s="51">
        <f>AB11*' Demand-Supply Gap'!K$17</f>
        <v>153.84600508734928</v>
      </c>
      <c r="L11" s="51">
        <f>AC11*' Demand-Supply Gap'!L$17</f>
        <v>165.14421448224022</v>
      </c>
      <c r="M11" s="51">
        <f>AD11*' Demand-Supply Gap'!M$17</f>
        <v>177.1210971439501</v>
      </c>
      <c r="N11" s="51">
        <f>AE11*' Demand-Supply Gap'!N$17</f>
        <v>189.28508414283877</v>
      </c>
      <c r="O11" s="51">
        <f>AF11*' Demand-Supply Gap'!O$17</f>
        <v>198.0376989264611</v>
      </c>
      <c r="P11" s="51">
        <f>AG11*' Demand-Supply Gap'!P$17</f>
        <v>206.71168413689117</v>
      </c>
      <c r="Q11" s="51">
        <f>AH11*' Demand-Supply Gap'!Q$17</f>
        <v>215.56236010186325</v>
      </c>
      <c r="R11" s="51">
        <f>AI11*' Demand-Supply Gap'!R$17</f>
        <v>224.21759898454135</v>
      </c>
      <c r="S11" s="51">
        <f>AJ11*' Demand-Supply Gap'!S$17</f>
        <v>232.53172608258109</v>
      </c>
      <c r="U11" s="136">
        <f>1-SUM(U7:U10)</f>
        <v>7.4776755424218577E-2</v>
      </c>
      <c r="V11" s="136">
        <f t="shared" ref="V11:AJ11" si="3">1-SUM(V7:V10)</f>
        <v>7.4800734081639564E-2</v>
      </c>
      <c r="W11" s="136">
        <f t="shared" si="3"/>
        <v>7.4678361566331675E-2</v>
      </c>
      <c r="X11" s="136">
        <f t="shared" si="3"/>
        <v>7.3865970368441447E-2</v>
      </c>
      <c r="Y11" s="136">
        <f t="shared" si="3"/>
        <v>7.2985201937698863E-2</v>
      </c>
      <c r="Z11" s="136">
        <f t="shared" si="3"/>
        <v>7.3346714893335663E-2</v>
      </c>
      <c r="AA11" s="136">
        <f t="shared" si="3"/>
        <v>7.3376253390799673E-2</v>
      </c>
      <c r="AB11" s="136">
        <f t="shared" si="3"/>
        <v>7.3385154354494997E-2</v>
      </c>
      <c r="AC11" s="136">
        <f t="shared" si="3"/>
        <v>7.3387781840880795E-2</v>
      </c>
      <c r="AD11" s="136">
        <f t="shared" si="3"/>
        <v>7.3355210790254644E-2</v>
      </c>
      <c r="AE11" s="136">
        <f t="shared" si="3"/>
        <v>7.3367300815471603E-2</v>
      </c>
      <c r="AF11" s="136">
        <f t="shared" si="3"/>
        <v>7.1993840652377239E-2</v>
      </c>
      <c r="AG11" s="136">
        <f t="shared" si="3"/>
        <v>7.0620380489283097E-2</v>
      </c>
      <c r="AH11" s="136">
        <f t="shared" si="3"/>
        <v>6.924692032618851E-2</v>
      </c>
      <c r="AI11" s="136">
        <f t="shared" si="3"/>
        <v>6.7873460163094257E-2</v>
      </c>
      <c r="AJ11" s="136">
        <f t="shared" si="3"/>
        <v>6.6500000000000004E-2</v>
      </c>
    </row>
    <row r="12" spans="1:36" s="71" customFormat="1">
      <c r="A12" s="100" t="s">
        <v>32</v>
      </c>
      <c r="B12" s="104" t="s">
        <v>35</v>
      </c>
      <c r="C12" s="69" t="s">
        <v>105</v>
      </c>
      <c r="D12" s="84">
        <f>SUM(D7:D11)</f>
        <v>1588.850144173442</v>
      </c>
      <c r="E12" s="84">
        <f t="shared" ref="E12:S12" si="4">SUM(E7:E11)</f>
        <v>1628.1727561219509</v>
      </c>
      <c r="F12" s="84">
        <f t="shared" si="4"/>
        <v>1611.5015168324594</v>
      </c>
      <c r="G12" s="84">
        <f t="shared" si="4"/>
        <v>1771.285371949014</v>
      </c>
      <c r="H12" s="84">
        <f t="shared" si="4"/>
        <v>1768.6489493522904</v>
      </c>
      <c r="I12" s="84">
        <f t="shared" si="4"/>
        <v>1781.8325365473754</v>
      </c>
      <c r="J12" s="84">
        <f t="shared" si="4"/>
        <v>1924.3791394711652</v>
      </c>
      <c r="K12" s="84">
        <f t="shared" si="4"/>
        <v>2096.4186345398871</v>
      </c>
      <c r="L12" s="84">
        <f t="shared" si="4"/>
        <v>2250.2957623151156</v>
      </c>
      <c r="M12" s="84">
        <f t="shared" si="4"/>
        <v>2414.5673529641185</v>
      </c>
      <c r="N12" s="84">
        <f t="shared" si="4"/>
        <v>2579.9652166421611</v>
      </c>
      <c r="O12" s="84">
        <f t="shared" si="4"/>
        <v>2750.7589139838715</v>
      </c>
      <c r="P12" s="84">
        <f t="shared" si="4"/>
        <v>2927.0825603702383</v>
      </c>
      <c r="Q12" s="84">
        <f t="shared" si="4"/>
        <v>3112.9523029537477</v>
      </c>
      <c r="R12" s="84">
        <f t="shared" si="4"/>
        <v>3303.464983894517</v>
      </c>
      <c r="S12" s="84">
        <f t="shared" si="4"/>
        <v>3496.7176854523464</v>
      </c>
      <c r="U12" s="86">
        <v>1</v>
      </c>
      <c r="V12" s="86">
        <v>1</v>
      </c>
      <c r="W12" s="86">
        <v>1</v>
      </c>
      <c r="X12" s="86">
        <v>1</v>
      </c>
      <c r="Y12" s="86">
        <v>1</v>
      </c>
      <c r="Z12" s="86">
        <v>1</v>
      </c>
      <c r="AA12" s="86">
        <v>1</v>
      </c>
      <c r="AB12" s="86">
        <v>1</v>
      </c>
      <c r="AC12" s="86">
        <v>1</v>
      </c>
      <c r="AD12" s="86">
        <v>1</v>
      </c>
      <c r="AE12" s="86">
        <v>1</v>
      </c>
      <c r="AF12" s="86">
        <v>1</v>
      </c>
      <c r="AG12" s="86">
        <v>1</v>
      </c>
      <c r="AH12" s="86">
        <v>1</v>
      </c>
      <c r="AI12" s="86">
        <v>1</v>
      </c>
      <c r="AJ12" s="86">
        <v>1</v>
      </c>
    </row>
    <row r="13" spans="1:36" s="71" customFormat="1">
      <c r="A13" s="100" t="s">
        <v>32</v>
      </c>
      <c r="B13" s="104" t="s">
        <v>43</v>
      </c>
      <c r="C13" s="100" t="s">
        <v>131</v>
      </c>
      <c r="D13" s="84">
        <f>ROUND(U13*' Demand-Supply Gap'!D$26,2)</f>
        <v>4.87</v>
      </c>
      <c r="E13" s="51">
        <f>ROUND(V13*' Demand-Supply Gap'!E$26,2)</f>
        <v>4.8099999999999996</v>
      </c>
      <c r="F13" s="51">
        <f>ROUND(W13*' Demand-Supply Gap'!F$26,2)</f>
        <v>4.78</v>
      </c>
      <c r="G13" s="51">
        <f>ROUND(X13*' Demand-Supply Gap'!G$26,2)</f>
        <v>4.62</v>
      </c>
      <c r="H13" s="51">
        <f>ROUND(Y13*' Demand-Supply Gap'!H$26,2)</f>
        <v>4.6900000000000004</v>
      </c>
      <c r="I13" s="51">
        <f>ROUND(Z13*' Demand-Supply Gap'!I$26,2)</f>
        <v>3.5</v>
      </c>
      <c r="J13" s="51">
        <f>ROUND(AA13*' Demand-Supply Gap'!J$26,2)</f>
        <v>3.54</v>
      </c>
      <c r="K13" s="51">
        <f>ROUND(AB13*' Demand-Supply Gap'!K$26,2)</f>
        <v>3.64</v>
      </c>
      <c r="L13" s="51">
        <f>ROUND(AC13*' Demand-Supply Gap'!L$26,2)</f>
        <v>3.78</v>
      </c>
      <c r="M13" s="51">
        <f>ROUND(AD13*' Demand-Supply Gap'!M$26,2)</f>
        <v>3.96</v>
      </c>
      <c r="N13" s="51">
        <f>ROUND(AE13*' Demand-Supply Gap'!N$26,2)</f>
        <v>4.08</v>
      </c>
      <c r="O13" s="51">
        <f>ROUND(AF13*' Demand-Supply Gap'!O$26,2)</f>
        <v>4.2</v>
      </c>
      <c r="P13" s="51">
        <f>ROUND(AG13*' Demand-Supply Gap'!P$26,2)</f>
        <v>4.34</v>
      </c>
      <c r="Q13" s="51">
        <f>ROUND(AH13*' Demand-Supply Gap'!Q$26,2)</f>
        <v>4.49</v>
      </c>
      <c r="R13" s="51">
        <f>ROUND(AI13*' Demand-Supply Gap'!R$26,2)</f>
        <v>4.66</v>
      </c>
      <c r="S13" s="51">
        <f>ROUND(AJ13*' Demand-Supply Gap'!S$26,2)</f>
        <v>4.84</v>
      </c>
      <c r="U13" s="86">
        <v>0.05</v>
      </c>
      <c r="V13" s="86">
        <v>4.8916666666666671E-2</v>
      </c>
      <c r="W13" s="86">
        <v>4.7833333333333339E-2</v>
      </c>
      <c r="X13" s="86">
        <v>4.675E-2</v>
      </c>
      <c r="Y13" s="86">
        <v>4.5666666666666661E-2</v>
      </c>
      <c r="Z13" s="86">
        <v>4.4583333333333329E-2</v>
      </c>
      <c r="AA13" s="86">
        <v>4.3499999999999997E-2</v>
      </c>
      <c r="AB13" s="86">
        <v>4.31111111111111E-2</v>
      </c>
      <c r="AC13" s="86">
        <v>4.2722222222222217E-2</v>
      </c>
      <c r="AD13" s="86">
        <v>4.2333333333333327E-2</v>
      </c>
      <c r="AE13" s="86">
        <v>4.1944444444444437E-2</v>
      </c>
      <c r="AF13" s="86">
        <v>4.1555555555555547E-2</v>
      </c>
      <c r="AG13" s="86">
        <v>4.1166666666666657E-2</v>
      </c>
      <c r="AH13" s="86">
        <v>4.0777777777777774E-2</v>
      </c>
      <c r="AI13" s="86">
        <v>4.0388888888888884E-2</v>
      </c>
      <c r="AJ13" s="86">
        <v>3.9999999999999994E-2</v>
      </c>
    </row>
    <row r="14" spans="1:36" s="71" customFormat="1">
      <c r="A14" s="100" t="s">
        <v>32</v>
      </c>
      <c r="B14" s="104" t="s">
        <v>43</v>
      </c>
      <c r="C14" s="69" t="s">
        <v>127</v>
      </c>
      <c r="D14" s="84">
        <f>ROUND(U14*' Demand-Supply Gap'!D$26,2)</f>
        <v>6.33</v>
      </c>
      <c r="E14" s="51">
        <f>ROUND(V14*' Demand-Supply Gap'!E$26,2)</f>
        <v>6.32</v>
      </c>
      <c r="F14" s="51">
        <f>ROUND(W14*' Demand-Supply Gap'!F$26,2)</f>
        <v>6.37</v>
      </c>
      <c r="G14" s="51">
        <f>ROUND(X14*' Demand-Supply Gap'!G$26,2)</f>
        <v>6.23</v>
      </c>
      <c r="H14" s="51">
        <f>ROUND(Y14*' Demand-Supply Gap'!H$26,2)</f>
        <v>6.4</v>
      </c>
      <c r="I14" s="51">
        <f>ROUND(Z14*' Demand-Supply Gap'!I$26,2)</f>
        <v>4.84</v>
      </c>
      <c r="J14" s="51">
        <f>ROUND(AA14*' Demand-Supply Gap'!J$26,2)</f>
        <v>4.96</v>
      </c>
      <c r="K14" s="51">
        <f>ROUND(AB14*' Demand-Supply Gap'!K$26,2)</f>
        <v>5.09</v>
      </c>
      <c r="L14" s="51">
        <f>ROUND(AC14*' Demand-Supply Gap'!L$26,2)</f>
        <v>5.26</v>
      </c>
      <c r="M14" s="51">
        <f>ROUND(AD14*' Demand-Supply Gap'!M$26,2)</f>
        <v>5.51</v>
      </c>
      <c r="N14" s="51">
        <f>ROUND(AE14*' Demand-Supply Gap'!N$26,2)</f>
        <v>5.65</v>
      </c>
      <c r="O14" s="51">
        <f>ROUND(AF14*' Demand-Supply Gap'!O$26,2)</f>
        <v>5.81</v>
      </c>
      <c r="P14" s="51">
        <f>ROUND(AG14*' Demand-Supply Gap'!P$26,2)</f>
        <v>5.98</v>
      </c>
      <c r="Q14" s="51">
        <f>ROUND(AH14*' Demand-Supply Gap'!Q$26,2)</f>
        <v>6.17</v>
      </c>
      <c r="R14" s="51">
        <f>ROUND(AI14*' Demand-Supply Gap'!R$26,2)</f>
        <v>6.37</v>
      </c>
      <c r="S14" s="51">
        <f>ROUND(AJ14*' Demand-Supply Gap'!S$26,2)</f>
        <v>6.6</v>
      </c>
      <c r="U14" s="86">
        <v>6.5000000000000002E-2</v>
      </c>
      <c r="V14" s="86">
        <v>6.4333333333333326E-2</v>
      </c>
      <c r="W14" s="86">
        <v>6.3666666666666663E-2</v>
      </c>
      <c r="X14" s="86">
        <v>6.3E-2</v>
      </c>
      <c r="Y14" s="86">
        <v>6.2333333333333331E-2</v>
      </c>
      <c r="Z14" s="86">
        <v>6.1666666666666661E-2</v>
      </c>
      <c r="AA14" s="86">
        <v>6.0999999999999992E-2</v>
      </c>
      <c r="AB14" s="86">
        <v>6.0277777777777777E-2</v>
      </c>
      <c r="AC14" s="86">
        <v>5.9555555555555556E-2</v>
      </c>
      <c r="AD14" s="86">
        <v>5.8833333333333335E-2</v>
      </c>
      <c r="AE14" s="86">
        <v>5.8111111111111106E-2</v>
      </c>
      <c r="AF14" s="86">
        <v>5.7388888888888885E-2</v>
      </c>
      <c r="AG14" s="86">
        <v>5.6666666666666664E-2</v>
      </c>
      <c r="AH14" s="86">
        <v>5.5944444444444442E-2</v>
      </c>
      <c r="AI14" s="86">
        <v>5.5222222222222221E-2</v>
      </c>
      <c r="AJ14" s="86">
        <v>5.45E-2</v>
      </c>
    </row>
    <row r="15" spans="1:36" s="71" customFormat="1">
      <c r="A15" s="100" t="s">
        <v>32</v>
      </c>
      <c r="B15" s="104" t="s">
        <v>43</v>
      </c>
      <c r="C15" s="100" t="s">
        <v>132</v>
      </c>
      <c r="D15" s="84">
        <f>ROUND(U15*' Demand-Supply Gap'!D$26,2)</f>
        <v>23.68</v>
      </c>
      <c r="E15" s="51">
        <f>ROUND(V15*' Demand-Supply Gap'!E$26,2)</f>
        <v>23.95</v>
      </c>
      <c r="F15" s="51">
        <f>ROUND(W15*' Demand-Supply Gap'!F$26,2)</f>
        <v>24.45</v>
      </c>
      <c r="G15" s="51">
        <f>ROUND(X15*' Demand-Supply Gap'!G$26,2)</f>
        <v>24.25</v>
      </c>
      <c r="H15" s="51">
        <f>ROUND(Y15*' Demand-Supply Gap'!H$26,2)</f>
        <v>25.23</v>
      </c>
      <c r="I15" s="51">
        <f>ROUND(Z15*' Demand-Supply Gap'!I$26,2)</f>
        <v>19.350000000000001</v>
      </c>
      <c r="J15" s="51">
        <f>ROUND(AA15*' Demand-Supply Gap'!J$26,2)</f>
        <v>20.11</v>
      </c>
      <c r="K15" s="51">
        <f>ROUND(AB15*' Demand-Supply Gap'!K$26,2)</f>
        <v>20.92</v>
      </c>
      <c r="L15" s="51">
        <f>ROUND(AC15*' Demand-Supply Gap'!L$26,2)</f>
        <v>21.95</v>
      </c>
      <c r="M15" s="51">
        <f>ROUND(AD15*' Demand-Supply Gap'!M$26,2)</f>
        <v>23.3</v>
      </c>
      <c r="N15" s="51">
        <f>ROUND(AE15*' Demand-Supply Gap'!N$26,2)</f>
        <v>24.24</v>
      </c>
      <c r="O15" s="51">
        <f>ROUND(AF15*' Demand-Supply Gap'!O$26,2)</f>
        <v>25.29</v>
      </c>
      <c r="P15" s="51">
        <f>ROUND(AG15*' Demand-Supply Gap'!P$26,2)</f>
        <v>26.44</v>
      </c>
      <c r="Q15" s="51">
        <f>ROUND(AH15*' Demand-Supply Gap'!Q$26,2)</f>
        <v>27.68</v>
      </c>
      <c r="R15" s="51">
        <f>ROUND(AI15*' Demand-Supply Gap'!R$26,2)</f>
        <v>29.05</v>
      </c>
      <c r="S15" s="51">
        <f>ROUND(AJ15*' Demand-Supply Gap'!S$26,2)</f>
        <v>30.54</v>
      </c>
      <c r="U15" s="86">
        <v>0.24299999999999999</v>
      </c>
      <c r="V15" s="86">
        <v>0.2437</v>
      </c>
      <c r="W15" s="86">
        <v>0.24440000000000001</v>
      </c>
      <c r="X15" s="86">
        <v>0.24509999999999998</v>
      </c>
      <c r="Y15" s="86">
        <v>0.24579999999999999</v>
      </c>
      <c r="Z15" s="86">
        <v>0.2465</v>
      </c>
      <c r="AA15" s="86">
        <v>0.2472</v>
      </c>
      <c r="AB15" s="86">
        <v>0.24776666666666669</v>
      </c>
      <c r="AC15" s="86">
        <v>0.24833333333333335</v>
      </c>
      <c r="AD15" s="86">
        <v>0.24890000000000001</v>
      </c>
      <c r="AE15" s="86">
        <v>0.2494666666666667</v>
      </c>
      <c r="AF15" s="86">
        <v>0.25003333333333333</v>
      </c>
      <c r="AG15" s="86">
        <v>0.25060000000000004</v>
      </c>
      <c r="AH15" s="86">
        <v>0.2511666666666667</v>
      </c>
      <c r="AI15" s="86">
        <v>0.25173333333333336</v>
      </c>
      <c r="AJ15" s="86">
        <v>0.25230000000000002</v>
      </c>
    </row>
    <row r="16" spans="1:36" s="71" customFormat="1">
      <c r="A16" s="100" t="s">
        <v>32</v>
      </c>
      <c r="B16" s="104" t="s">
        <v>43</v>
      </c>
      <c r="C16" s="69" t="s">
        <v>128</v>
      </c>
      <c r="D16" s="84">
        <f>ROUND(U16*' Demand-Supply Gap'!D$26,2)</f>
        <v>22.06</v>
      </c>
      <c r="E16" s="51">
        <f>ROUND(V16*' Demand-Supply Gap'!E$26,2)</f>
        <v>22.4</v>
      </c>
      <c r="F16" s="51">
        <f>ROUND(W16*' Demand-Supply Gap'!F$26,2)</f>
        <v>22.95</v>
      </c>
      <c r="G16" s="51">
        <f>ROUND(X16*' Demand-Supply Gap'!G$26,2)</f>
        <v>22.85</v>
      </c>
      <c r="H16" s="51">
        <f>ROUND(Y16*' Demand-Supply Gap'!H$26,2)</f>
        <v>23.86</v>
      </c>
      <c r="I16" s="51">
        <f>ROUND(Z16*' Demand-Supply Gap'!I$26,2)</f>
        <v>18.37</v>
      </c>
      <c r="J16" s="51">
        <f>ROUND(AA16*' Demand-Supply Gap'!J$26,2)</f>
        <v>19.149999999999999</v>
      </c>
      <c r="K16" s="51">
        <f>ROUND(AB16*' Demand-Supply Gap'!K$26,2)</f>
        <v>19.96</v>
      </c>
      <c r="L16" s="51">
        <f>ROUND(AC16*' Demand-Supply Gap'!L$26,2)</f>
        <v>20.97</v>
      </c>
      <c r="M16" s="51">
        <f>ROUND(AD16*' Demand-Supply Gap'!M$26,2)</f>
        <v>22.29</v>
      </c>
      <c r="N16" s="51">
        <f>ROUND(AE16*' Demand-Supply Gap'!N$26,2)</f>
        <v>23.22</v>
      </c>
      <c r="O16" s="51">
        <f>ROUND(AF16*' Demand-Supply Gap'!O$26,2)</f>
        <v>24.26</v>
      </c>
      <c r="P16" s="51">
        <f>ROUND(AG16*' Demand-Supply Gap'!P$26,2)</f>
        <v>25.4</v>
      </c>
      <c r="Q16" s="51">
        <f>ROUND(AH16*' Demand-Supply Gap'!Q$26,2)</f>
        <v>26.63</v>
      </c>
      <c r="R16" s="51">
        <f>ROUND(AI16*' Demand-Supply Gap'!R$26,2)</f>
        <v>27.98</v>
      </c>
      <c r="S16" s="51">
        <f>ROUND(AJ16*' Demand-Supply Gap'!S$26,2)</f>
        <v>29.45</v>
      </c>
      <c r="U16" s="79">
        <v>0.22640000000000002</v>
      </c>
      <c r="V16" s="79">
        <v>0.22791666666666668</v>
      </c>
      <c r="W16" s="79">
        <v>0.22943333333333335</v>
      </c>
      <c r="X16" s="79">
        <v>0.23094999999999999</v>
      </c>
      <c r="Y16" s="79">
        <v>0.23246666666666665</v>
      </c>
      <c r="Z16" s="79">
        <v>0.23398333333333332</v>
      </c>
      <c r="AA16" s="79">
        <v>0.23549999999999999</v>
      </c>
      <c r="AB16" s="79">
        <v>0.23636666666666667</v>
      </c>
      <c r="AC16" s="79">
        <v>0.23723333333333332</v>
      </c>
      <c r="AD16" s="79">
        <v>0.23810000000000001</v>
      </c>
      <c r="AE16" s="79">
        <v>0.23896666666666666</v>
      </c>
      <c r="AF16" s="79">
        <v>0.23983333333333334</v>
      </c>
      <c r="AG16" s="79">
        <v>0.2407</v>
      </c>
      <c r="AH16" s="79">
        <v>0.24156666666666668</v>
      </c>
      <c r="AI16" s="79">
        <v>0.24243333333333333</v>
      </c>
      <c r="AJ16" s="79">
        <v>0.24330000000000002</v>
      </c>
    </row>
    <row r="17" spans="1:36" s="71" customFormat="1">
      <c r="A17" s="100" t="s">
        <v>32</v>
      </c>
      <c r="B17" s="104" t="s">
        <v>43</v>
      </c>
      <c r="C17" s="100" t="s">
        <v>133</v>
      </c>
      <c r="D17" s="84">
        <f>ROUND(U17*' Demand-Supply Gap'!D$26,2)</f>
        <v>19.489999999999998</v>
      </c>
      <c r="E17" s="51">
        <f>ROUND(V17*' Demand-Supply Gap'!E$26,2)</f>
        <v>19.670000000000002</v>
      </c>
      <c r="F17" s="51">
        <f>ROUND(W17*' Demand-Supply Gap'!F$26,2)</f>
        <v>20.04</v>
      </c>
      <c r="G17" s="51">
        <f>ROUND(X17*' Demand-Supply Gap'!G$26,2)</f>
        <v>19.829999999999998</v>
      </c>
      <c r="H17" s="51">
        <f>ROUND(Y17*' Demand-Supply Gap'!H$26,2)</f>
        <v>20.6</v>
      </c>
      <c r="I17" s="51">
        <f>ROUND(Z17*' Demand-Supply Gap'!I$26,2)</f>
        <v>15.77</v>
      </c>
      <c r="J17" s="51">
        <f>ROUND(AA17*' Demand-Supply Gap'!J$26,2)</f>
        <v>16.350000000000001</v>
      </c>
      <c r="K17" s="51">
        <f>ROUND(AB17*' Demand-Supply Gap'!K$26,2)</f>
        <v>17.02</v>
      </c>
      <c r="L17" s="51">
        <f>ROUND(AC17*' Demand-Supply Gap'!L$26,2)</f>
        <v>17.87</v>
      </c>
      <c r="M17" s="51">
        <f>ROUND(AD17*' Demand-Supply Gap'!M$26,2)</f>
        <v>18.97</v>
      </c>
      <c r="N17" s="51">
        <f>ROUND(AE17*' Demand-Supply Gap'!N$26,2)</f>
        <v>19.75</v>
      </c>
      <c r="O17" s="51">
        <f>ROUND(AF17*' Demand-Supply Gap'!O$26,2)</f>
        <v>20.61</v>
      </c>
      <c r="P17" s="51">
        <f>ROUND(AG17*' Demand-Supply Gap'!P$26,2)</f>
        <v>21.56</v>
      </c>
      <c r="Q17" s="51">
        <f>ROUND(AH17*' Demand-Supply Gap'!Q$26,2)</f>
        <v>22.58</v>
      </c>
      <c r="R17" s="51">
        <f>ROUND(AI17*' Demand-Supply Gap'!R$26,2)</f>
        <v>23.71</v>
      </c>
      <c r="S17" s="51">
        <f>ROUND(AJ17*' Demand-Supply Gap'!S$26,2)</f>
        <v>24.94</v>
      </c>
      <c r="U17" s="86">
        <v>0.2</v>
      </c>
      <c r="V17" s="86">
        <v>0.20016666666666669</v>
      </c>
      <c r="W17" s="86">
        <v>0.20033333333333336</v>
      </c>
      <c r="X17" s="86">
        <v>0.20050000000000001</v>
      </c>
      <c r="Y17" s="86">
        <v>0.20066666666666669</v>
      </c>
      <c r="Z17" s="86">
        <v>0.20083333333333336</v>
      </c>
      <c r="AA17" s="86">
        <v>0.20100000000000004</v>
      </c>
      <c r="AB17" s="86">
        <v>0.2015555555555556</v>
      </c>
      <c r="AC17" s="86">
        <v>0.20211111111111113</v>
      </c>
      <c r="AD17" s="86">
        <v>0.20266666666666669</v>
      </c>
      <c r="AE17" s="86">
        <v>0.20322222222222225</v>
      </c>
      <c r="AF17" s="86">
        <v>0.20377777777777781</v>
      </c>
      <c r="AG17" s="86">
        <v>0.20433333333333334</v>
      </c>
      <c r="AH17" s="86">
        <v>0.2048888888888889</v>
      </c>
      <c r="AI17" s="86">
        <v>0.20544444444444446</v>
      </c>
      <c r="AJ17" s="86">
        <v>0.20600000000000002</v>
      </c>
    </row>
    <row r="18" spans="1:36" s="71" customFormat="1">
      <c r="A18" s="100" t="s">
        <v>32</v>
      </c>
      <c r="B18" s="104" t="s">
        <v>43</v>
      </c>
      <c r="C18" s="69" t="s">
        <v>129</v>
      </c>
      <c r="D18" s="84">
        <f>ROUND(U18*' Demand-Supply Gap'!D$26,2)</f>
        <v>6.82</v>
      </c>
      <c r="E18" s="51">
        <f>ROUND(V18*' Demand-Supply Gap'!E$26,2)</f>
        <v>6.88</v>
      </c>
      <c r="F18" s="51">
        <f>ROUND(W18*' Demand-Supply Gap'!F$26,2)</f>
        <v>7.01</v>
      </c>
      <c r="G18" s="51">
        <f>ROUND(X18*' Demand-Supply Gap'!G$26,2)</f>
        <v>6.93</v>
      </c>
      <c r="H18" s="51">
        <f>ROUND(Y18*' Demand-Supply Gap'!H$26,2)</f>
        <v>7.2</v>
      </c>
      <c r="I18" s="51">
        <f>ROUND(Z18*' Demand-Supply Gap'!I$26,2)</f>
        <v>5.51</v>
      </c>
      <c r="J18" s="51">
        <f>ROUND(AA18*' Demand-Supply Gap'!J$26,2)</f>
        <v>5.71</v>
      </c>
      <c r="K18" s="51">
        <f>ROUND(AB18*' Demand-Supply Gap'!K$26,2)</f>
        <v>5.96</v>
      </c>
      <c r="L18" s="51">
        <f>ROUND(AC18*' Demand-Supply Gap'!L$26,2)</f>
        <v>6.28</v>
      </c>
      <c r="M18" s="51">
        <f>ROUND(AD18*' Demand-Supply Gap'!M$26,2)</f>
        <v>6.69</v>
      </c>
      <c r="N18" s="51">
        <f>ROUND(AE18*' Demand-Supply Gap'!N$26,2)</f>
        <v>6.99</v>
      </c>
      <c r="O18" s="51">
        <f>ROUND(AF18*' Demand-Supply Gap'!O$26,2)</f>
        <v>7.32</v>
      </c>
      <c r="P18" s="51">
        <f>ROUND(AG18*' Demand-Supply Gap'!P$26,2)</f>
        <v>7.68</v>
      </c>
      <c r="Q18" s="51">
        <f>ROUND(AH18*' Demand-Supply Gap'!Q$26,2)</f>
        <v>8.07</v>
      </c>
      <c r="R18" s="51">
        <f>ROUND(AI18*' Demand-Supply Gap'!R$26,2)</f>
        <v>8.5</v>
      </c>
      <c r="S18" s="51">
        <f>ROUND(AJ18*' Demand-Supply Gap'!S$26,2)</f>
        <v>8.9700000000000006</v>
      </c>
      <c r="U18" s="86">
        <v>7.0000000000000007E-2</v>
      </c>
      <c r="V18" s="86">
        <v>7.0033333333333336E-2</v>
      </c>
      <c r="W18" s="86">
        <v>7.0066666666666666E-2</v>
      </c>
      <c r="X18" s="86">
        <v>7.0099999999999996E-2</v>
      </c>
      <c r="Y18" s="86">
        <v>7.0133333333333325E-2</v>
      </c>
      <c r="Z18" s="86">
        <v>7.0166666666666655E-2</v>
      </c>
      <c r="AA18" s="86">
        <v>7.0199999999999985E-2</v>
      </c>
      <c r="AB18" s="86">
        <v>7.0633333333333326E-2</v>
      </c>
      <c r="AC18" s="86">
        <v>7.1066666666666653E-2</v>
      </c>
      <c r="AD18" s="86">
        <v>7.1499999999999994E-2</v>
      </c>
      <c r="AE18" s="86">
        <v>7.1933333333333321E-2</v>
      </c>
      <c r="AF18" s="86">
        <v>7.2366666666666662E-2</v>
      </c>
      <c r="AG18" s="86">
        <v>7.279999999999999E-2</v>
      </c>
      <c r="AH18" s="86">
        <v>7.3233333333333331E-2</v>
      </c>
      <c r="AI18" s="86">
        <v>7.3666666666666658E-2</v>
      </c>
      <c r="AJ18" s="86">
        <v>7.4099999999999999E-2</v>
      </c>
    </row>
    <row r="19" spans="1:36" s="71" customFormat="1">
      <c r="A19" s="100" t="s">
        <v>32</v>
      </c>
      <c r="B19" s="104" t="s">
        <v>43</v>
      </c>
      <c r="C19" s="100" t="s">
        <v>134</v>
      </c>
      <c r="D19" s="84">
        <f>ROUND(U19*' Demand-Supply Gap'!D$26,2)</f>
        <v>4</v>
      </c>
      <c r="E19" s="51">
        <f>ROUND(V19*' Demand-Supply Gap'!E$26,2)</f>
        <v>3.95</v>
      </c>
      <c r="F19" s="51">
        <f>ROUND(W19*' Demand-Supply Gap'!F$26,2)</f>
        <v>3.93</v>
      </c>
      <c r="G19" s="51">
        <f>ROUND(X19*' Demand-Supply Gap'!G$26,2)</f>
        <v>3.81</v>
      </c>
      <c r="H19" s="51">
        <f>ROUND(Y19*' Demand-Supply Gap'!H$26,2)</f>
        <v>3.87</v>
      </c>
      <c r="I19" s="51">
        <f>ROUND(Z19*' Demand-Supply Gap'!I$26,2)</f>
        <v>2.89</v>
      </c>
      <c r="J19" s="51">
        <f>ROUND(AA19*' Demand-Supply Gap'!J$26,2)</f>
        <v>2.93</v>
      </c>
      <c r="K19" s="51">
        <f>ROUND(AB19*' Demand-Supply Gap'!K$26,2)</f>
        <v>2.99</v>
      </c>
      <c r="L19" s="51">
        <f>ROUND(AC19*' Demand-Supply Gap'!L$26,2)</f>
        <v>3.08</v>
      </c>
      <c r="M19" s="51">
        <f>ROUND(AD19*' Demand-Supply Gap'!M$26,2)</f>
        <v>3.21</v>
      </c>
      <c r="N19" s="51">
        <f>ROUND(AE19*' Demand-Supply Gap'!N$26,2)</f>
        <v>3.28</v>
      </c>
      <c r="O19" s="51">
        <f>ROUND(AF19*' Demand-Supply Gap'!O$26,2)</f>
        <v>3.36</v>
      </c>
      <c r="P19" s="51">
        <f>ROUND(AG19*' Demand-Supply Gap'!P$26,2)</f>
        <v>3.45</v>
      </c>
      <c r="Q19" s="51">
        <f>ROUND(AH19*' Demand-Supply Gap'!Q$26,2)</f>
        <v>3.54</v>
      </c>
      <c r="R19" s="51">
        <f>ROUND(AI19*' Demand-Supply Gap'!R$26,2)</f>
        <v>3.64</v>
      </c>
      <c r="S19" s="51">
        <f>ROUND(AJ19*' Demand-Supply Gap'!S$26,2)</f>
        <v>3.75</v>
      </c>
      <c r="U19" s="90">
        <v>4.1000000000000002E-2</v>
      </c>
      <c r="V19" s="90">
        <v>4.0166666666666663E-2</v>
      </c>
      <c r="W19" s="90">
        <v>3.9333333333333331E-2</v>
      </c>
      <c r="X19" s="90">
        <v>3.85E-2</v>
      </c>
      <c r="Y19" s="90">
        <v>3.7666666666666661E-2</v>
      </c>
      <c r="Z19" s="90">
        <v>3.6833333333333329E-2</v>
      </c>
      <c r="AA19" s="90">
        <v>3.5999999999999997E-2</v>
      </c>
      <c r="AB19" s="90">
        <v>3.5444444444444438E-2</v>
      </c>
      <c r="AC19" s="90">
        <v>3.4888888888888886E-2</v>
      </c>
      <c r="AD19" s="90">
        <v>3.4333333333333327E-2</v>
      </c>
      <c r="AE19" s="90">
        <v>3.3777777777777775E-2</v>
      </c>
      <c r="AF19" s="90">
        <v>3.3222222222222215E-2</v>
      </c>
      <c r="AG19" s="90">
        <v>3.2666666666666663E-2</v>
      </c>
      <c r="AH19" s="90">
        <v>3.2111111111111111E-2</v>
      </c>
      <c r="AI19" s="90">
        <v>3.1555555555555552E-2</v>
      </c>
      <c r="AJ19" s="90">
        <v>3.1E-2</v>
      </c>
    </row>
    <row r="20" spans="1:36" s="71" customFormat="1">
      <c r="A20" s="100" t="s">
        <v>32</v>
      </c>
      <c r="B20" s="104" t="s">
        <v>43</v>
      </c>
      <c r="C20" s="69" t="s">
        <v>130</v>
      </c>
      <c r="D20" s="84">
        <f>ROUND(U20*' Demand-Supply Gap'!D$26,2)</f>
        <v>10.19</v>
      </c>
      <c r="E20" s="51">
        <f>ROUND(V20*' Demand-Supply Gap'!E$26,2)</f>
        <v>10.3</v>
      </c>
      <c r="F20" s="51">
        <f>ROUND(W20*' Demand-Supply Gap'!F$26,2)</f>
        <v>10.5</v>
      </c>
      <c r="G20" s="51">
        <f>ROUND(X20*' Demand-Supply Gap'!G$26,2)</f>
        <v>10.4</v>
      </c>
      <c r="H20" s="51">
        <f>ROUND(Y20*' Demand-Supply Gap'!H$26,2)</f>
        <v>10.81</v>
      </c>
      <c r="I20" s="51">
        <f>ROUND(Z20*' Demand-Supply Gap'!I$26,2)</f>
        <v>8.2799999999999994</v>
      </c>
      <c r="J20" s="51">
        <f>ROUND(AA20*' Demand-Supply Gap'!J$26,2)</f>
        <v>8.59</v>
      </c>
      <c r="K20" s="51">
        <f>ROUND(AB20*' Demand-Supply Gap'!K$26,2)</f>
        <v>8.85</v>
      </c>
      <c r="L20" s="51">
        <f>ROUND(AC20*' Demand-Supply Gap'!L$26,2)</f>
        <v>9.1999999999999993</v>
      </c>
      <c r="M20" s="51">
        <f>ROUND(AD20*' Demand-Supply Gap'!M$26,2)</f>
        <v>9.67</v>
      </c>
      <c r="N20" s="51">
        <f>ROUND(AE20*' Demand-Supply Gap'!N$26,2)</f>
        <v>9.9700000000000006</v>
      </c>
      <c r="O20" s="51">
        <f>ROUND(AF20*' Demand-Supply Gap'!O$26,2)</f>
        <v>10.3</v>
      </c>
      <c r="P20" s="51">
        <f>ROUND(AG20*' Demand-Supply Gap'!P$26,2)</f>
        <v>10.66</v>
      </c>
      <c r="Q20" s="51">
        <f>ROUND(AH20*' Demand-Supply Gap'!Q$26,2)</f>
        <v>11.06</v>
      </c>
      <c r="R20" s="51">
        <f>ROUND(AI20*' Demand-Supply Gap'!R$26,2)</f>
        <v>11.49</v>
      </c>
      <c r="S20" s="51">
        <f>ROUND(AJ20*' Demand-Supply Gap'!S$26,2)</f>
        <v>11.96</v>
      </c>
      <c r="U20" s="86">
        <f>1-SUM(U13:U19)</f>
        <v>0.10459999999999992</v>
      </c>
      <c r="V20" s="86">
        <f t="shared" ref="V20:AJ20" si="5">1-SUM(V13:V19)</f>
        <v>0.10476666666666667</v>
      </c>
      <c r="W20" s="86">
        <f t="shared" si="5"/>
        <v>0.10493333333333321</v>
      </c>
      <c r="X20" s="86">
        <f t="shared" si="5"/>
        <v>0.10509999999999997</v>
      </c>
      <c r="Y20" s="86">
        <f t="shared" si="5"/>
        <v>0.10526666666666673</v>
      </c>
      <c r="Z20" s="86">
        <f t="shared" si="5"/>
        <v>0.10543333333333327</v>
      </c>
      <c r="AA20" s="86">
        <f t="shared" si="5"/>
        <v>0.10559999999999992</v>
      </c>
      <c r="AB20" s="86">
        <f t="shared" si="5"/>
        <v>0.10484444444444441</v>
      </c>
      <c r="AC20" s="86">
        <f t="shared" si="5"/>
        <v>0.10408888888888901</v>
      </c>
      <c r="AD20" s="86">
        <f t="shared" si="5"/>
        <v>0.10333333333333339</v>
      </c>
      <c r="AE20" s="86">
        <f t="shared" si="5"/>
        <v>0.10257777777777788</v>
      </c>
      <c r="AF20" s="86">
        <f t="shared" si="5"/>
        <v>0.10182222222222204</v>
      </c>
      <c r="AG20" s="86">
        <f t="shared" si="5"/>
        <v>0.10106666666666664</v>
      </c>
      <c r="AH20" s="86">
        <f t="shared" si="5"/>
        <v>0.10031111111111102</v>
      </c>
      <c r="AI20" s="86">
        <f t="shared" si="5"/>
        <v>9.9555555555555619E-2</v>
      </c>
      <c r="AJ20" s="86">
        <f t="shared" si="5"/>
        <v>9.8799999999999888E-2</v>
      </c>
    </row>
    <row r="21" spans="1:36" s="71" customFormat="1">
      <c r="A21" s="100" t="s">
        <v>32</v>
      </c>
      <c r="B21" s="104" t="s">
        <v>43</v>
      </c>
      <c r="C21" s="69" t="s">
        <v>105</v>
      </c>
      <c r="D21" s="84">
        <f>SUM(D13:D20)</f>
        <v>97.44</v>
      </c>
      <c r="E21" s="84">
        <f t="shared" ref="E21:S21" si="6">SUM(E13:E20)</f>
        <v>98.28</v>
      </c>
      <c r="F21" s="84">
        <f t="shared" si="6"/>
        <v>100.03000000000002</v>
      </c>
      <c r="G21" s="84">
        <f t="shared" si="6"/>
        <v>98.920000000000016</v>
      </c>
      <c r="H21" s="84">
        <f t="shared" si="6"/>
        <v>102.66000000000001</v>
      </c>
      <c r="I21" s="84">
        <f t="shared" si="6"/>
        <v>78.510000000000005</v>
      </c>
      <c r="J21" s="84">
        <f t="shared" si="6"/>
        <v>81.34</v>
      </c>
      <c r="K21" s="84">
        <f t="shared" si="6"/>
        <v>84.429999999999978</v>
      </c>
      <c r="L21" s="84">
        <f t="shared" si="6"/>
        <v>88.39</v>
      </c>
      <c r="M21" s="84">
        <f t="shared" si="6"/>
        <v>93.6</v>
      </c>
      <c r="N21" s="84">
        <f t="shared" si="6"/>
        <v>97.179999999999993</v>
      </c>
      <c r="O21" s="84">
        <f t="shared" si="6"/>
        <v>101.15</v>
      </c>
      <c r="P21" s="84">
        <f t="shared" si="6"/>
        <v>105.51</v>
      </c>
      <c r="Q21" s="84">
        <f t="shared" si="6"/>
        <v>110.22000000000001</v>
      </c>
      <c r="R21" s="84">
        <f t="shared" si="6"/>
        <v>115.4</v>
      </c>
      <c r="S21" s="84">
        <f t="shared" si="6"/>
        <v>121.04999999999998</v>
      </c>
      <c r="U21" s="86">
        <f>SUM(U13:U20)</f>
        <v>1</v>
      </c>
      <c r="V21" s="86">
        <f t="shared" ref="V21:AJ21" si="7">SUM(V13:V20)</f>
        <v>1</v>
      </c>
      <c r="W21" s="86">
        <f t="shared" si="7"/>
        <v>1</v>
      </c>
      <c r="X21" s="86">
        <f t="shared" si="7"/>
        <v>1</v>
      </c>
      <c r="Y21" s="86">
        <f t="shared" si="7"/>
        <v>1</v>
      </c>
      <c r="Z21" s="86">
        <f t="shared" si="7"/>
        <v>1</v>
      </c>
      <c r="AA21" s="86">
        <f t="shared" si="7"/>
        <v>1</v>
      </c>
      <c r="AB21" s="86">
        <f t="shared" si="7"/>
        <v>1</v>
      </c>
      <c r="AC21" s="86">
        <f t="shared" si="7"/>
        <v>1</v>
      </c>
      <c r="AD21" s="86">
        <f t="shared" si="7"/>
        <v>1</v>
      </c>
      <c r="AE21" s="86">
        <f t="shared" si="7"/>
        <v>1</v>
      </c>
      <c r="AF21" s="86">
        <f t="shared" si="7"/>
        <v>1</v>
      </c>
      <c r="AG21" s="86">
        <f t="shared" si="7"/>
        <v>1</v>
      </c>
      <c r="AH21" s="86">
        <f t="shared" si="7"/>
        <v>1</v>
      </c>
      <c r="AI21" s="86">
        <f t="shared" si="7"/>
        <v>1</v>
      </c>
      <c r="AJ21" s="86">
        <f t="shared" si="7"/>
        <v>1</v>
      </c>
    </row>
    <row r="22" spans="1:36" s="71" customFormat="1">
      <c r="A22" s="100" t="s">
        <v>32</v>
      </c>
      <c r="B22" s="104" t="s">
        <v>51</v>
      </c>
      <c r="C22" s="69" t="s">
        <v>135</v>
      </c>
      <c r="D22" s="84">
        <f>ROUND(U22*' Demand-Supply Gap'!D$35,2)</f>
        <v>-22.79</v>
      </c>
      <c r="E22" s="51">
        <f>ROUND(V22*' Demand-Supply Gap'!E$35,2)</f>
        <v>-27.09</v>
      </c>
      <c r="F22" s="51">
        <f>ROUND(W22*' Demand-Supply Gap'!F$35,2)</f>
        <v>-27.87</v>
      </c>
      <c r="G22" s="51">
        <f>ROUND(X22*' Demand-Supply Gap'!G$35,2)</f>
        <v>-34.01</v>
      </c>
      <c r="H22" s="51">
        <f>ROUND(Y22*' Demand-Supply Gap'!H$35,2)</f>
        <v>-38.26</v>
      </c>
      <c r="I22" s="51">
        <f>ROUND(Z22*' Demand-Supply Gap'!I$35,2)</f>
        <v>-49.5</v>
      </c>
      <c r="J22" s="51">
        <f>ROUND(AA22*' Demand-Supply Gap'!J$35,2)</f>
        <v>-52.18</v>
      </c>
      <c r="K22" s="51">
        <f>ROUND(AB22*' Demand-Supply Gap'!K$35,2)</f>
        <v>-54.99</v>
      </c>
      <c r="L22" s="51">
        <f>ROUND(AC22*' Demand-Supply Gap'!L$35,2)</f>
        <v>-58.79</v>
      </c>
      <c r="M22" s="51">
        <f>ROUND(AD22*' Demand-Supply Gap'!M$35,2)</f>
        <v>-63.03</v>
      </c>
      <c r="N22" s="51">
        <f>ROUND(AE22*' Demand-Supply Gap'!N$35,2)</f>
        <v>-67.84</v>
      </c>
      <c r="O22" s="51">
        <f>ROUND(AF22*' Demand-Supply Gap'!O$35,2)</f>
        <v>-72.72</v>
      </c>
      <c r="P22" s="51">
        <f>ROUND(AG22*' Demand-Supply Gap'!P$35,2)</f>
        <v>-78</v>
      </c>
      <c r="Q22" s="51">
        <f>ROUND(AH22*' Demand-Supply Gap'!Q$35,2)</f>
        <v>-83.85</v>
      </c>
      <c r="R22" s="51">
        <f>ROUND(AI22*' Demand-Supply Gap'!R$35,2)</f>
        <v>-88.97</v>
      </c>
      <c r="S22" s="51">
        <f>ROUND(AJ22*' Demand-Supply Gap'!S$35,2)</f>
        <v>-94.58</v>
      </c>
      <c r="U22" s="86">
        <v>0.47000000000000003</v>
      </c>
      <c r="V22" s="86">
        <v>0.46873333333333334</v>
      </c>
      <c r="W22" s="86">
        <v>0.4674666666666667</v>
      </c>
      <c r="X22" s="86">
        <v>0.4662</v>
      </c>
      <c r="Y22" s="86">
        <v>0.46493333333333337</v>
      </c>
      <c r="Z22" s="86">
        <v>0.46366666666666667</v>
      </c>
      <c r="AA22" s="86">
        <v>0.46240000000000003</v>
      </c>
      <c r="AB22" s="86">
        <v>0.46113333333333334</v>
      </c>
      <c r="AC22" s="86">
        <v>0.4598666666666667</v>
      </c>
      <c r="AD22" s="86">
        <v>0.45860000000000001</v>
      </c>
      <c r="AE22" s="86">
        <v>0.45733333333333337</v>
      </c>
      <c r="AF22" s="86">
        <v>0.45606666666666668</v>
      </c>
      <c r="AG22" s="86">
        <v>0.45480000000000004</v>
      </c>
      <c r="AH22" s="86">
        <v>0.4535333333333334</v>
      </c>
      <c r="AI22" s="86">
        <v>0.45226666666666671</v>
      </c>
      <c r="AJ22" s="86">
        <v>0.45100000000000007</v>
      </c>
    </row>
    <row r="23" spans="1:36" s="71" customFormat="1">
      <c r="A23" s="100" t="s">
        <v>32</v>
      </c>
      <c r="B23" s="104" t="s">
        <v>51</v>
      </c>
      <c r="C23" s="69" t="s">
        <v>136</v>
      </c>
      <c r="D23" s="84">
        <f>ROUND(U23*' Demand-Supply Gap'!D$35,2)</f>
        <v>-11.64</v>
      </c>
      <c r="E23" s="51">
        <f>ROUND(V23*' Demand-Supply Gap'!E$35,2)</f>
        <v>-13.92</v>
      </c>
      <c r="F23" s="51">
        <f>ROUND(W23*' Demand-Supply Gap'!F$35,2)</f>
        <v>-14.42</v>
      </c>
      <c r="G23" s="51">
        <f>ROUND(X23*' Demand-Supply Gap'!G$35,2)</f>
        <v>-17.71</v>
      </c>
      <c r="H23" s="51">
        <f>ROUND(Y23*' Demand-Supply Gap'!H$35,2)</f>
        <v>-20.05</v>
      </c>
      <c r="I23" s="51">
        <f>ROUND(Z23*' Demand-Supply Gap'!I$35,2)</f>
        <v>-26.1</v>
      </c>
      <c r="J23" s="51">
        <f>ROUND(AA23*' Demand-Supply Gap'!J$35,2)</f>
        <v>-27.69</v>
      </c>
      <c r="K23" s="51">
        <f>ROUND(AB23*' Demand-Supply Gap'!K$35,2)</f>
        <v>-29.37</v>
      </c>
      <c r="L23" s="51">
        <f>ROUND(AC23*' Demand-Supply Gap'!L$35,2)</f>
        <v>-31.6</v>
      </c>
      <c r="M23" s="51">
        <f>ROUND(AD23*' Demand-Supply Gap'!M$35,2)</f>
        <v>-34.1</v>
      </c>
      <c r="N23" s="51">
        <f>ROUND(AE23*' Demand-Supply Gap'!N$35,2)</f>
        <v>-36.94</v>
      </c>
      <c r="O23" s="51">
        <f>ROUND(AF23*' Demand-Supply Gap'!O$35,2)</f>
        <v>-39.85</v>
      </c>
      <c r="P23" s="51">
        <f>ROUND(AG23*' Demand-Supply Gap'!P$35,2)</f>
        <v>-43.02</v>
      </c>
      <c r="Q23" s="51">
        <f>ROUND(AH23*' Demand-Supply Gap'!Q$35,2)</f>
        <v>-46.54</v>
      </c>
      <c r="R23" s="51">
        <f>ROUND(AI23*' Demand-Supply Gap'!R$35,2)</f>
        <v>-49.69</v>
      </c>
      <c r="S23" s="51">
        <f>ROUND(AJ23*' Demand-Supply Gap'!S$35,2)</f>
        <v>-53.16</v>
      </c>
      <c r="U23" s="79">
        <v>0.24000000000000005</v>
      </c>
      <c r="V23" s="79">
        <v>0.24090000000000003</v>
      </c>
      <c r="W23" s="79">
        <v>0.24180000000000004</v>
      </c>
      <c r="X23" s="79">
        <v>0.24270000000000003</v>
      </c>
      <c r="Y23" s="79">
        <v>0.24360000000000004</v>
      </c>
      <c r="Z23" s="79">
        <v>0.24450000000000002</v>
      </c>
      <c r="AA23" s="79">
        <v>0.24540000000000003</v>
      </c>
      <c r="AB23" s="79">
        <v>0.24630000000000002</v>
      </c>
      <c r="AC23" s="79">
        <v>0.24720000000000003</v>
      </c>
      <c r="AD23" s="79">
        <v>0.24810000000000001</v>
      </c>
      <c r="AE23" s="79">
        <v>0.24900000000000003</v>
      </c>
      <c r="AF23" s="79">
        <v>0.24990000000000001</v>
      </c>
      <c r="AG23" s="79">
        <v>0.25080000000000002</v>
      </c>
      <c r="AH23" s="79">
        <v>0.25169999999999998</v>
      </c>
      <c r="AI23" s="79">
        <v>0.25259999999999999</v>
      </c>
      <c r="AJ23" s="79">
        <v>0.2535</v>
      </c>
    </row>
    <row r="24" spans="1:36" s="71" customFormat="1">
      <c r="A24" s="100" t="s">
        <v>32</v>
      </c>
      <c r="B24" s="104" t="s">
        <v>51</v>
      </c>
      <c r="C24" s="69" t="s">
        <v>137</v>
      </c>
      <c r="D24" s="84">
        <f>ROUND(U24*' Demand-Supply Gap'!D$35,2)</f>
        <v>-14.06</v>
      </c>
      <c r="E24" s="51">
        <f>ROUND(V24*' Demand-Supply Gap'!E$35,2)</f>
        <v>-16.78</v>
      </c>
      <c r="F24" s="51">
        <f>ROUND(W24*' Demand-Supply Gap'!F$35,2)</f>
        <v>-17.34</v>
      </c>
      <c r="G24" s="51">
        <f>ROUND(X24*' Demand-Supply Gap'!G$35,2)</f>
        <v>-21.24</v>
      </c>
      <c r="H24" s="51">
        <f>ROUND(Y24*' Demand-Supply Gap'!H$35,2)</f>
        <v>-23.99</v>
      </c>
      <c r="I24" s="51">
        <f>ROUND(Z24*' Demand-Supply Gap'!I$35,2)</f>
        <v>-31.15</v>
      </c>
      <c r="J24" s="51">
        <f>ROUND(AA24*' Demand-Supply Gap'!J$35,2)</f>
        <v>-32.97</v>
      </c>
      <c r="K24" s="51">
        <f>ROUND(AB24*' Demand-Supply Gap'!K$35,2)</f>
        <v>-34.89</v>
      </c>
      <c r="L24" s="51">
        <f>ROUND(AC24*' Demand-Supply Gap'!L$35,2)</f>
        <v>-37.450000000000003</v>
      </c>
      <c r="M24" s="51">
        <f>ROUND(AD24*' Demand-Supply Gap'!M$35,2)</f>
        <v>-40.31</v>
      </c>
      <c r="N24" s="51">
        <f>ROUND(AE24*' Demand-Supply Gap'!N$35,2)</f>
        <v>-43.56</v>
      </c>
      <c r="O24" s="51">
        <f>ROUND(AF24*' Demand-Supply Gap'!O$35,2)</f>
        <v>-46.89</v>
      </c>
      <c r="P24" s="51">
        <f>ROUND(AG24*' Demand-Supply Gap'!P$35,2)</f>
        <v>-50.49</v>
      </c>
      <c r="Q24" s="51">
        <f>ROUND(AH24*' Demand-Supply Gap'!Q$35,2)</f>
        <v>-54.5</v>
      </c>
      <c r="R24" s="51">
        <f>ROUND(AI24*' Demand-Supply Gap'!R$35,2)</f>
        <v>-58.06</v>
      </c>
      <c r="S24" s="51">
        <f>ROUND(AJ24*' Demand-Supply Gap'!S$35,2)</f>
        <v>-61.97</v>
      </c>
      <c r="U24" s="86">
        <f>100%-SUM(U22:U23)</f>
        <v>0.28999999999999992</v>
      </c>
      <c r="V24" s="86">
        <f t="shared" ref="V24:AJ24" si="8">100%-SUM(V22:V23)</f>
        <v>0.29036666666666666</v>
      </c>
      <c r="W24" s="86">
        <f t="shared" si="8"/>
        <v>0.29073333333333329</v>
      </c>
      <c r="X24" s="86">
        <f t="shared" si="8"/>
        <v>0.29109999999999991</v>
      </c>
      <c r="Y24" s="86">
        <f t="shared" si="8"/>
        <v>0.29146666666666654</v>
      </c>
      <c r="Z24" s="86">
        <f t="shared" si="8"/>
        <v>0.29183333333333328</v>
      </c>
      <c r="AA24" s="86">
        <f t="shared" si="8"/>
        <v>0.2921999999999999</v>
      </c>
      <c r="AB24" s="86">
        <f t="shared" si="8"/>
        <v>0.29256666666666664</v>
      </c>
      <c r="AC24" s="86">
        <f t="shared" si="8"/>
        <v>0.29293333333333327</v>
      </c>
      <c r="AD24" s="86">
        <f t="shared" si="8"/>
        <v>0.29330000000000001</v>
      </c>
      <c r="AE24" s="86">
        <f t="shared" si="8"/>
        <v>0.29366666666666663</v>
      </c>
      <c r="AF24" s="86">
        <f t="shared" si="8"/>
        <v>0.29403333333333337</v>
      </c>
      <c r="AG24" s="86">
        <f t="shared" si="8"/>
        <v>0.2944</v>
      </c>
      <c r="AH24" s="86">
        <f t="shared" si="8"/>
        <v>0.29476666666666662</v>
      </c>
      <c r="AI24" s="86">
        <f t="shared" si="8"/>
        <v>0.29513333333333325</v>
      </c>
      <c r="AJ24" s="86">
        <f t="shared" si="8"/>
        <v>0.29549999999999987</v>
      </c>
    </row>
    <row r="25" spans="1:36" s="71" customFormat="1">
      <c r="A25" s="100" t="s">
        <v>32</v>
      </c>
      <c r="B25" s="104" t="s">
        <v>51</v>
      </c>
      <c r="C25" s="69" t="s">
        <v>105</v>
      </c>
      <c r="D25" s="84">
        <f>SUM(D22:D24)</f>
        <v>-48.49</v>
      </c>
      <c r="E25" s="84">
        <f t="shared" ref="E25:S25" si="9">SUM(E22:E24)</f>
        <v>-57.79</v>
      </c>
      <c r="F25" s="84">
        <f t="shared" si="9"/>
        <v>-59.629999999999995</v>
      </c>
      <c r="G25" s="84">
        <f t="shared" si="9"/>
        <v>-72.959999999999994</v>
      </c>
      <c r="H25" s="84">
        <f t="shared" si="9"/>
        <v>-82.3</v>
      </c>
      <c r="I25" s="84">
        <f t="shared" si="9"/>
        <v>-106.75</v>
      </c>
      <c r="J25" s="84">
        <f t="shared" si="9"/>
        <v>-112.84</v>
      </c>
      <c r="K25" s="84">
        <f t="shared" si="9"/>
        <v>-119.25</v>
      </c>
      <c r="L25" s="84">
        <f t="shared" si="9"/>
        <v>-127.84</v>
      </c>
      <c r="M25" s="84">
        <f t="shared" si="9"/>
        <v>-137.44</v>
      </c>
      <c r="N25" s="84">
        <f t="shared" si="9"/>
        <v>-148.34</v>
      </c>
      <c r="O25" s="84">
        <f t="shared" si="9"/>
        <v>-159.45999999999998</v>
      </c>
      <c r="P25" s="84">
        <f t="shared" si="9"/>
        <v>-171.51000000000002</v>
      </c>
      <c r="Q25" s="84">
        <f t="shared" si="9"/>
        <v>-184.89</v>
      </c>
      <c r="R25" s="84">
        <f t="shared" si="9"/>
        <v>-196.72</v>
      </c>
      <c r="S25" s="84">
        <f t="shared" si="9"/>
        <v>-209.71</v>
      </c>
      <c r="U25" s="86">
        <v>1</v>
      </c>
      <c r="V25" s="86">
        <v>1</v>
      </c>
      <c r="W25" s="86">
        <v>1</v>
      </c>
      <c r="X25" s="86">
        <v>1</v>
      </c>
      <c r="Y25" s="86">
        <v>1</v>
      </c>
      <c r="Z25" s="86">
        <v>1</v>
      </c>
      <c r="AA25" s="86">
        <v>1</v>
      </c>
      <c r="AB25" s="86">
        <v>1</v>
      </c>
      <c r="AC25" s="86">
        <v>1</v>
      </c>
      <c r="AD25" s="86">
        <v>1</v>
      </c>
      <c r="AE25" s="86">
        <v>1</v>
      </c>
      <c r="AF25" s="86">
        <v>1</v>
      </c>
      <c r="AG25" s="86">
        <v>1</v>
      </c>
      <c r="AH25" s="86">
        <v>1</v>
      </c>
      <c r="AI25" s="86">
        <v>1</v>
      </c>
      <c r="AJ25" s="86">
        <v>1</v>
      </c>
    </row>
    <row r="26" spans="1:36" s="71" customFormat="1">
      <c r="A26" s="100" t="s">
        <v>32</v>
      </c>
      <c r="B26" s="104" t="s">
        <v>108</v>
      </c>
      <c r="C26" s="153" t="s">
        <v>163</v>
      </c>
      <c r="D26" s="84">
        <f>ROUND(U26*' Demand-Supply Gap'!D$44,2)</f>
        <v>2.4</v>
      </c>
      <c r="E26" s="84">
        <f>ROUND(V26*' Demand-Supply Gap'!E$44,2)</f>
        <v>2.15</v>
      </c>
      <c r="F26" s="84">
        <f>ROUND(W26*' Demand-Supply Gap'!F$44,2)</f>
        <v>1.86</v>
      </c>
      <c r="G26" s="84">
        <f>ROUND(X26*' Demand-Supply Gap'!G$44,2)</f>
        <v>1.61</v>
      </c>
      <c r="H26" s="84">
        <f>ROUND(Y26*' Demand-Supply Gap'!H$44,2)</f>
        <v>2.33</v>
      </c>
      <c r="I26" s="84">
        <f>ROUND(Z26*' Demand-Supply Gap'!I$44,2)</f>
        <v>2.0499999999999998</v>
      </c>
      <c r="J26" s="84">
        <f>ROUND(AA26*' Demand-Supply Gap'!J$44,2)</f>
        <v>2.1800000000000002</v>
      </c>
      <c r="K26" s="84">
        <f>ROUND(AB26*' Demand-Supply Gap'!K$44,2)</f>
        <v>2.37</v>
      </c>
      <c r="L26" s="84">
        <f>ROUND(AC26*' Demand-Supply Gap'!L$44,2)</f>
        <v>2.54</v>
      </c>
      <c r="M26" s="84">
        <f>ROUND(AD26*' Demand-Supply Gap'!M$44,2)</f>
        <v>2.73</v>
      </c>
      <c r="N26" s="84">
        <f>ROUND(AE26*' Demand-Supply Gap'!N$44,2)</f>
        <v>2.95</v>
      </c>
      <c r="O26" s="84">
        <f>ROUND(AF26*' Demand-Supply Gap'!O$44,2)</f>
        <v>3.21</v>
      </c>
      <c r="P26" s="84">
        <f>ROUND(AG26*' Demand-Supply Gap'!P$44,2)</f>
        <v>3.44</v>
      </c>
      <c r="Q26" s="84">
        <f>ROUND(AH26*' Demand-Supply Gap'!Q$44,2)</f>
        <v>3.69</v>
      </c>
      <c r="R26" s="84">
        <f>ROUND(AI26*' Demand-Supply Gap'!R$44,2)</f>
        <v>3.97</v>
      </c>
      <c r="S26" s="84">
        <f>ROUND(AJ26*' Demand-Supply Gap'!S$44,2)</f>
        <v>4.28</v>
      </c>
      <c r="T26" s="90"/>
      <c r="U26" s="90">
        <v>0.32200000000000001</v>
      </c>
      <c r="V26" s="90">
        <v>0.32219999999999999</v>
      </c>
      <c r="W26" s="90">
        <v>0.32250000000000001</v>
      </c>
      <c r="X26" s="90">
        <v>0.32269999999999999</v>
      </c>
      <c r="Y26" s="90">
        <v>0.32289999999999996</v>
      </c>
      <c r="Z26" s="90">
        <v>0.3231</v>
      </c>
      <c r="AA26" s="90">
        <v>0.32339999999999997</v>
      </c>
      <c r="AB26" s="90">
        <v>0.3236</v>
      </c>
      <c r="AC26" s="90">
        <v>0.32379999999999998</v>
      </c>
      <c r="AD26" s="90">
        <v>0.32400000000000001</v>
      </c>
      <c r="AE26" s="90">
        <v>0.32429999999999998</v>
      </c>
      <c r="AF26" s="90">
        <v>0.32450000000000001</v>
      </c>
      <c r="AG26" s="90">
        <v>0.32469999999999999</v>
      </c>
      <c r="AH26" s="90">
        <v>0.32489999999999997</v>
      </c>
      <c r="AI26" s="90">
        <v>0.32519999999999999</v>
      </c>
      <c r="AJ26" s="90">
        <v>0.32539999999999997</v>
      </c>
    </row>
    <row r="27" spans="1:36" s="71" customFormat="1">
      <c r="A27" s="100" t="s">
        <v>32</v>
      </c>
      <c r="B27" s="104" t="s">
        <v>108</v>
      </c>
      <c r="C27" s="153" t="s">
        <v>349</v>
      </c>
      <c r="D27" s="84">
        <f>ROUND(U27*' Demand-Supply Gap'!D$44,2)</f>
        <v>1.99</v>
      </c>
      <c r="E27" s="84">
        <f>ROUND(V27*' Demand-Supply Gap'!E$44,2)</f>
        <v>1.79</v>
      </c>
      <c r="F27" s="84">
        <f>ROUND(W27*' Demand-Supply Gap'!F$44,2)</f>
        <v>1.55</v>
      </c>
      <c r="G27" s="84">
        <f>ROUND(X27*' Demand-Supply Gap'!G$44,2)</f>
        <v>1.34</v>
      </c>
      <c r="H27" s="84">
        <f>ROUND(Y27*' Demand-Supply Gap'!H$44,2)</f>
        <v>1.95</v>
      </c>
      <c r="I27" s="84">
        <f>ROUND(Z27*' Demand-Supply Gap'!I$44,2)</f>
        <v>1.71</v>
      </c>
      <c r="J27" s="84">
        <f>ROUND(AA27*' Demand-Supply Gap'!J$44,2)</f>
        <v>1.83</v>
      </c>
      <c r="K27" s="84">
        <f>ROUND(AB27*' Demand-Supply Gap'!K$44,2)</f>
        <v>1.98</v>
      </c>
      <c r="L27" s="84">
        <f>ROUND(AC27*' Demand-Supply Gap'!L$44,2)</f>
        <v>2.13</v>
      </c>
      <c r="M27" s="84">
        <f>ROUND(AD27*' Demand-Supply Gap'!M$44,2)</f>
        <v>2.2999999999999998</v>
      </c>
      <c r="N27" s="84">
        <f>ROUND(AE27*' Demand-Supply Gap'!N$44,2)</f>
        <v>2.48</v>
      </c>
      <c r="O27" s="84">
        <f>ROUND(AF27*' Demand-Supply Gap'!O$44,2)</f>
        <v>2.7</v>
      </c>
      <c r="P27" s="84">
        <f>ROUND(AG27*' Demand-Supply Gap'!P$44,2)</f>
        <v>2.9</v>
      </c>
      <c r="Q27" s="84">
        <f>ROUND(AH27*' Demand-Supply Gap'!Q$44,2)</f>
        <v>3.12</v>
      </c>
      <c r="R27" s="84">
        <f>ROUND(AI27*' Demand-Supply Gap'!R$44,2)</f>
        <v>3.36</v>
      </c>
      <c r="S27" s="84">
        <f>ROUND(AJ27*' Demand-Supply Gap'!S$44,2)</f>
        <v>3.62</v>
      </c>
      <c r="U27" s="86">
        <v>0.26729999999999998</v>
      </c>
      <c r="V27" s="86">
        <v>0.26779999999999998</v>
      </c>
      <c r="W27" s="86">
        <v>0.26840000000000003</v>
      </c>
      <c r="X27" s="86">
        <v>0.26890000000000003</v>
      </c>
      <c r="Y27" s="86">
        <v>0.26940000000000003</v>
      </c>
      <c r="Z27" s="86">
        <v>0.27</v>
      </c>
      <c r="AA27" s="86">
        <v>0.27050000000000002</v>
      </c>
      <c r="AB27" s="86">
        <v>0.27100000000000002</v>
      </c>
      <c r="AC27" s="86">
        <v>0.27160000000000001</v>
      </c>
      <c r="AD27" s="86">
        <v>0.27210000000000001</v>
      </c>
      <c r="AE27" s="86">
        <v>0.27260000000000001</v>
      </c>
      <c r="AF27" s="86">
        <v>0.2732</v>
      </c>
      <c r="AG27" s="86">
        <v>0.2737</v>
      </c>
      <c r="AH27" s="86">
        <v>0.2742</v>
      </c>
      <c r="AI27" s="86">
        <v>0.27479999999999999</v>
      </c>
      <c r="AJ27" s="86">
        <v>0.27529999999999999</v>
      </c>
    </row>
    <row r="28" spans="1:36" s="71" customFormat="1">
      <c r="A28" s="100" t="s">
        <v>32</v>
      </c>
      <c r="B28" s="104" t="s">
        <v>108</v>
      </c>
      <c r="C28" s="153" t="s">
        <v>350</v>
      </c>
      <c r="D28" s="84">
        <f>ROUND(U28*' Demand-Supply Gap'!D$44,2)</f>
        <v>1.55</v>
      </c>
      <c r="E28" s="84">
        <f>ROUND(V28*' Demand-Supply Gap'!E$44,2)</f>
        <v>1.4</v>
      </c>
      <c r="F28" s="84">
        <f>ROUND(W28*' Demand-Supply Gap'!F$44,2)</f>
        <v>1.22</v>
      </c>
      <c r="G28" s="84">
        <f>ROUND(X28*' Demand-Supply Gap'!G$44,2)</f>
        <v>1.06</v>
      </c>
      <c r="H28" s="84">
        <f>ROUND(Y28*' Demand-Supply Gap'!H$44,2)</f>
        <v>1.53</v>
      </c>
      <c r="I28" s="84">
        <f>ROUND(Z28*' Demand-Supply Gap'!I$44,2)</f>
        <v>1.35</v>
      </c>
      <c r="J28" s="84">
        <f>ROUND(AA28*' Demand-Supply Gap'!J$44,2)</f>
        <v>1.45</v>
      </c>
      <c r="K28" s="84">
        <f>ROUND(AB28*' Demand-Supply Gap'!K$44,2)</f>
        <v>1.57</v>
      </c>
      <c r="L28" s="84">
        <f>ROUND(AC28*' Demand-Supply Gap'!L$44,2)</f>
        <v>1.69</v>
      </c>
      <c r="M28" s="84">
        <f>ROUND(AD28*' Demand-Supply Gap'!M$44,2)</f>
        <v>1.83</v>
      </c>
      <c r="N28" s="84">
        <f>ROUND(AE28*' Demand-Supply Gap'!N$44,2)</f>
        <v>1.98</v>
      </c>
      <c r="O28" s="84">
        <f>ROUND(AF28*' Demand-Supply Gap'!O$44,2)</f>
        <v>2.16</v>
      </c>
      <c r="P28" s="84">
        <f>ROUND(AG28*' Demand-Supply Gap'!P$44,2)</f>
        <v>2.3199999999999998</v>
      </c>
      <c r="Q28" s="84">
        <f>ROUND(AH28*' Demand-Supply Gap'!Q$44,2)</f>
        <v>2.5</v>
      </c>
      <c r="R28" s="84">
        <f>ROUND(AI28*' Demand-Supply Gap'!R$44,2)</f>
        <v>2.7</v>
      </c>
      <c r="S28" s="84">
        <f>ROUND(AJ28*' Demand-Supply Gap'!S$44,2)</f>
        <v>2.92</v>
      </c>
      <c r="U28" s="90">
        <v>0.20860000000000004</v>
      </c>
      <c r="V28" s="90">
        <v>0.20950000000000002</v>
      </c>
      <c r="W28" s="90">
        <v>0.21040000000000003</v>
      </c>
      <c r="X28" s="90">
        <v>0.21120000000000003</v>
      </c>
      <c r="Y28" s="90">
        <v>0.21210000000000004</v>
      </c>
      <c r="Z28" s="90">
        <v>0.21300000000000002</v>
      </c>
      <c r="AA28" s="90">
        <v>0.21390000000000003</v>
      </c>
      <c r="AB28" s="90">
        <v>0.21480000000000002</v>
      </c>
      <c r="AC28" s="90">
        <v>0.21560000000000004</v>
      </c>
      <c r="AD28" s="90">
        <v>0.21650000000000003</v>
      </c>
      <c r="AE28" s="90">
        <v>0.21740000000000004</v>
      </c>
      <c r="AF28" s="90">
        <v>0.21830000000000002</v>
      </c>
      <c r="AG28" s="90">
        <v>0.21920000000000003</v>
      </c>
      <c r="AH28" s="90">
        <v>0.22000000000000003</v>
      </c>
      <c r="AI28" s="90">
        <v>0.22090000000000004</v>
      </c>
      <c r="AJ28" s="90">
        <v>0.22180000000000002</v>
      </c>
    </row>
    <row r="29" spans="1:36" s="71" customFormat="1">
      <c r="A29" s="100" t="s">
        <v>32</v>
      </c>
      <c r="B29" s="104" t="s">
        <v>108</v>
      </c>
      <c r="C29" s="153" t="s">
        <v>12</v>
      </c>
      <c r="D29" s="84">
        <f>ROUND(U29*' Demand-Supply Gap'!D$44,2)</f>
        <v>1.5</v>
      </c>
      <c r="E29" s="84">
        <f>ROUND(V29*' Demand-Supply Gap'!E$44,2)</f>
        <v>1.34</v>
      </c>
      <c r="F29" s="84">
        <f>ROUND(W29*' Demand-Supply Gap'!F$44,2)</f>
        <v>1.1499999999999999</v>
      </c>
      <c r="G29" s="84">
        <f>ROUND(X29*' Demand-Supply Gap'!G$44,2)</f>
        <v>0.99</v>
      </c>
      <c r="H29" s="84">
        <f>ROUND(Y29*' Demand-Supply Gap'!H$44,2)</f>
        <v>1.41</v>
      </c>
      <c r="I29" s="84">
        <f>ROUND(Z29*' Demand-Supply Gap'!I$44,2)</f>
        <v>1.23</v>
      </c>
      <c r="J29" s="84">
        <f>ROUND(AA29*' Demand-Supply Gap'!J$44,2)</f>
        <v>1.3</v>
      </c>
      <c r="K29" s="84">
        <f>ROUND(AB29*' Demand-Supply Gap'!K$44,2)</f>
        <v>1.39</v>
      </c>
      <c r="L29" s="84">
        <f>ROUND(AC29*' Demand-Supply Gap'!L$44,2)</f>
        <v>1.48</v>
      </c>
      <c r="M29" s="84">
        <f>ROUND(AD29*' Demand-Supply Gap'!M$44,2)</f>
        <v>1.58</v>
      </c>
      <c r="N29" s="84">
        <f>ROUND(AE29*' Demand-Supply Gap'!N$44,2)</f>
        <v>1.69</v>
      </c>
      <c r="O29" s="84">
        <f>ROUND(AF29*' Demand-Supply Gap'!O$44,2)</f>
        <v>1.82</v>
      </c>
      <c r="P29" s="84">
        <f>ROUND(AG29*' Demand-Supply Gap'!P$44,2)</f>
        <v>1.93</v>
      </c>
      <c r="Q29" s="84">
        <f>ROUND(AH29*' Demand-Supply Gap'!Q$44,2)</f>
        <v>2.06</v>
      </c>
      <c r="R29" s="84">
        <f>ROUND(AI29*' Demand-Supply Gap'!R$44,2)</f>
        <v>2.19</v>
      </c>
      <c r="S29" s="84">
        <f>ROUND(AJ29*' Demand-Supply Gap'!S$44,2)</f>
        <v>2.34</v>
      </c>
      <c r="U29" s="86">
        <f t="shared" ref="U29:AJ29" si="10">ROUND(1-SUM(U26:U28),4)</f>
        <v>0.2021</v>
      </c>
      <c r="V29" s="86">
        <f t="shared" si="10"/>
        <v>0.20050000000000001</v>
      </c>
      <c r="W29" s="86">
        <f t="shared" si="10"/>
        <v>0.19869999999999999</v>
      </c>
      <c r="X29" s="86">
        <f t="shared" si="10"/>
        <v>0.19719999999999999</v>
      </c>
      <c r="Y29" s="86">
        <f t="shared" si="10"/>
        <v>0.1956</v>
      </c>
      <c r="Z29" s="86">
        <f t="shared" si="10"/>
        <v>0.19389999999999999</v>
      </c>
      <c r="AA29" s="86">
        <f t="shared" si="10"/>
        <v>0.19220000000000001</v>
      </c>
      <c r="AB29" s="86">
        <f t="shared" si="10"/>
        <v>0.19059999999999999</v>
      </c>
      <c r="AC29" s="86">
        <f t="shared" si="10"/>
        <v>0.189</v>
      </c>
      <c r="AD29" s="86">
        <f t="shared" si="10"/>
        <v>0.18740000000000001</v>
      </c>
      <c r="AE29" s="86">
        <f t="shared" si="10"/>
        <v>0.1857</v>
      </c>
      <c r="AF29" s="86">
        <f t="shared" si="10"/>
        <v>0.184</v>
      </c>
      <c r="AG29" s="86">
        <f t="shared" si="10"/>
        <v>0.18240000000000001</v>
      </c>
      <c r="AH29" s="86">
        <f t="shared" si="10"/>
        <v>0.18090000000000001</v>
      </c>
      <c r="AI29" s="86">
        <f t="shared" si="10"/>
        <v>0.17910000000000001</v>
      </c>
      <c r="AJ29" s="86">
        <f t="shared" si="10"/>
        <v>0.17749999999999999</v>
      </c>
    </row>
    <row r="30" spans="1:36" s="71" customFormat="1">
      <c r="A30" s="100" t="s">
        <v>32</v>
      </c>
      <c r="B30" s="104" t="s">
        <v>108</v>
      </c>
      <c r="C30" s="153" t="s">
        <v>105</v>
      </c>
      <c r="D30" s="84">
        <f>SUM(D26:D29)</f>
        <v>7.4399999999999995</v>
      </c>
      <c r="E30" s="84">
        <f t="shared" ref="E30:S30" si="11">SUM(E26:E29)</f>
        <v>6.68</v>
      </c>
      <c r="F30" s="84">
        <f t="shared" si="11"/>
        <v>5.7799999999999994</v>
      </c>
      <c r="G30" s="84">
        <f t="shared" si="11"/>
        <v>5</v>
      </c>
      <c r="H30" s="84">
        <f t="shared" si="11"/>
        <v>7.2200000000000006</v>
      </c>
      <c r="I30" s="84">
        <f t="shared" si="11"/>
        <v>6.34</v>
      </c>
      <c r="J30" s="84">
        <f t="shared" si="11"/>
        <v>6.76</v>
      </c>
      <c r="K30" s="84">
        <f t="shared" si="11"/>
        <v>7.31</v>
      </c>
      <c r="L30" s="84">
        <f t="shared" si="11"/>
        <v>7.84</v>
      </c>
      <c r="M30" s="84">
        <f t="shared" si="11"/>
        <v>8.44</v>
      </c>
      <c r="N30" s="84">
        <f t="shared" si="11"/>
        <v>9.1</v>
      </c>
      <c r="O30" s="84">
        <f t="shared" si="11"/>
        <v>9.89</v>
      </c>
      <c r="P30" s="84">
        <f t="shared" si="11"/>
        <v>10.59</v>
      </c>
      <c r="Q30" s="84">
        <f t="shared" si="11"/>
        <v>11.370000000000001</v>
      </c>
      <c r="R30" s="84">
        <f t="shared" si="11"/>
        <v>12.22</v>
      </c>
      <c r="S30" s="84">
        <f t="shared" si="11"/>
        <v>13.16</v>
      </c>
      <c r="U30" s="86">
        <f>SUM(U26:U29)</f>
        <v>1</v>
      </c>
      <c r="V30" s="86">
        <f t="shared" ref="V30:AJ30" si="12">SUM(V26:V29)</f>
        <v>1</v>
      </c>
      <c r="W30" s="86">
        <f t="shared" si="12"/>
        <v>1</v>
      </c>
      <c r="X30" s="86">
        <f t="shared" si="12"/>
        <v>1</v>
      </c>
      <c r="Y30" s="86">
        <f t="shared" si="12"/>
        <v>1</v>
      </c>
      <c r="Z30" s="86">
        <f t="shared" si="12"/>
        <v>1</v>
      </c>
      <c r="AA30" s="86">
        <f t="shared" si="12"/>
        <v>1</v>
      </c>
      <c r="AB30" s="86">
        <f t="shared" si="12"/>
        <v>1</v>
      </c>
      <c r="AC30" s="86">
        <f t="shared" si="12"/>
        <v>1</v>
      </c>
      <c r="AD30" s="86">
        <f t="shared" si="12"/>
        <v>1</v>
      </c>
      <c r="AE30" s="86">
        <f t="shared" si="12"/>
        <v>1</v>
      </c>
      <c r="AF30" s="86">
        <f t="shared" si="12"/>
        <v>1</v>
      </c>
      <c r="AG30" s="86">
        <f t="shared" si="12"/>
        <v>1</v>
      </c>
      <c r="AH30" s="86">
        <f t="shared" si="12"/>
        <v>1</v>
      </c>
      <c r="AI30" s="86">
        <f t="shared" si="12"/>
        <v>1</v>
      </c>
      <c r="AJ30" s="86">
        <f t="shared" si="12"/>
        <v>1</v>
      </c>
    </row>
    <row r="31" spans="1:36" s="71" customFormat="1">
      <c r="A31" s="100" t="s">
        <v>32</v>
      </c>
      <c r="B31" s="104" t="s">
        <v>53</v>
      </c>
      <c r="C31" s="69" t="s">
        <v>168</v>
      </c>
      <c r="D31" s="84">
        <f>ROUND(U31*' Demand-Supply Gap'!D$53,2)</f>
        <v>30.18</v>
      </c>
      <c r="E31" s="51">
        <f>ROUND(V31*' Demand-Supply Gap'!E$53,2)</f>
        <v>30.2</v>
      </c>
      <c r="F31" s="51">
        <f>ROUND(W31*' Demand-Supply Gap'!F$53,2)</f>
        <v>32.47</v>
      </c>
      <c r="G31" s="51">
        <f>ROUND(X31*' Demand-Supply Gap'!G$53,2)</f>
        <v>35.26</v>
      </c>
      <c r="H31" s="51">
        <f>ROUND(Y31*' Demand-Supply Gap'!H$53,2)</f>
        <v>33.32</v>
      </c>
      <c r="I31" s="51">
        <f>ROUND(Z31*' Demand-Supply Gap'!I$53,2)</f>
        <v>23.76</v>
      </c>
      <c r="J31" s="51">
        <f>ROUND(AA31*' Demand-Supply Gap'!J$53,2)</f>
        <v>25.15</v>
      </c>
      <c r="K31" s="51">
        <f>ROUND(AB31*' Demand-Supply Gap'!K$53,2)</f>
        <v>26.61</v>
      </c>
      <c r="L31" s="51">
        <f>ROUND(AC31*' Demand-Supply Gap'!L$53,2)</f>
        <v>28.91</v>
      </c>
      <c r="M31" s="51">
        <f>ROUND(AD31*' Demand-Supply Gap'!M$53,2)</f>
        <v>31.59</v>
      </c>
      <c r="N31" s="51">
        <f>ROUND(AE31*' Demand-Supply Gap'!N$53,2)</f>
        <v>34.64</v>
      </c>
      <c r="O31" s="51">
        <f>ROUND(AF31*' Demand-Supply Gap'!O$53,2)</f>
        <v>38.08</v>
      </c>
      <c r="P31" s="51">
        <f>ROUND(AG31*' Demand-Supply Gap'!P$53,2)</f>
        <v>41.79</v>
      </c>
      <c r="Q31" s="51">
        <f>ROUND(AH31*' Demand-Supply Gap'!Q$53,2)</f>
        <v>45.75</v>
      </c>
      <c r="R31" s="51">
        <f>ROUND(AI31*' Demand-Supply Gap'!R$53,2)</f>
        <v>49.78</v>
      </c>
      <c r="S31" s="51">
        <f>ROUND(AJ31*' Demand-Supply Gap'!S$53,2)</f>
        <v>54.38</v>
      </c>
      <c r="U31" s="79">
        <v>0.25119999999999998</v>
      </c>
      <c r="V31" s="79">
        <v>0.25290000000000001</v>
      </c>
      <c r="W31" s="79">
        <v>0.25459999999999999</v>
      </c>
      <c r="X31" s="79">
        <v>0.2591</v>
      </c>
      <c r="Y31" s="79">
        <v>0.25779999999999997</v>
      </c>
      <c r="Z31" s="79">
        <v>0.25969999999999999</v>
      </c>
      <c r="AA31" s="79">
        <v>0.26205333333333303</v>
      </c>
      <c r="AB31" s="79">
        <v>0.26381619047618998</v>
      </c>
      <c r="AC31" s="79">
        <v>0.26557904761904799</v>
      </c>
      <c r="AD31" s="79">
        <v>0.267341904761905</v>
      </c>
      <c r="AE31" s="79">
        <v>0.26910476190476201</v>
      </c>
      <c r="AF31" s="79">
        <v>0.27086761904761902</v>
      </c>
      <c r="AG31" s="79">
        <v>0.27263047619047603</v>
      </c>
      <c r="AH31" s="79">
        <v>0.27439333333333299</v>
      </c>
      <c r="AI31" s="79">
        <v>0.27615619047619</v>
      </c>
      <c r="AJ31" s="79">
        <v>0.27791904761904801</v>
      </c>
    </row>
    <row r="32" spans="1:36" s="71" customFormat="1">
      <c r="A32" s="100" t="s">
        <v>32</v>
      </c>
      <c r="B32" s="104" t="s">
        <v>53</v>
      </c>
      <c r="C32" s="69" t="s">
        <v>169</v>
      </c>
      <c r="D32" s="84">
        <f>ROUND(U32*' Demand-Supply Gap'!D$53,2)</f>
        <v>32.31</v>
      </c>
      <c r="E32" s="51">
        <f>ROUND(V32*' Demand-Supply Gap'!E$53,2)</f>
        <v>32.01</v>
      </c>
      <c r="F32" s="51">
        <f>ROUND(W32*' Demand-Supply Gap'!F$53,2)</f>
        <v>29.76</v>
      </c>
      <c r="G32" s="51">
        <f>ROUND(X32*' Demand-Supply Gap'!G$53,2)</f>
        <v>31.72</v>
      </c>
      <c r="H32" s="51">
        <f>ROUND(Y32*' Demand-Supply Gap'!H$53,2)</f>
        <v>30.97</v>
      </c>
      <c r="I32" s="51">
        <f>ROUND(Z32*' Demand-Supply Gap'!I$53,2)</f>
        <v>21.2</v>
      </c>
      <c r="J32" s="51">
        <f>ROUND(AA32*' Demand-Supply Gap'!J$53,2)</f>
        <v>20.99</v>
      </c>
      <c r="K32" s="51">
        <f>ROUND(AB32*' Demand-Supply Gap'!K$53,2)</f>
        <v>21.28</v>
      </c>
      <c r="L32" s="51">
        <f>ROUND(AC32*' Demand-Supply Gap'!L$53,2)</f>
        <v>22.12</v>
      </c>
      <c r="M32" s="51">
        <f>ROUND(AD32*' Demand-Supply Gap'!M$53,2)</f>
        <v>23.09</v>
      </c>
      <c r="N32" s="51">
        <f>ROUND(AE32*' Demand-Supply Gap'!N$53,2)</f>
        <v>24.16</v>
      </c>
      <c r="O32" s="51">
        <f>ROUND(AF32*' Demand-Supply Gap'!O$53,2)</f>
        <v>25.3</v>
      </c>
      <c r="P32" s="51">
        <f>ROUND(AG32*' Demand-Supply Gap'!P$53,2)</f>
        <v>26.39</v>
      </c>
      <c r="Q32" s="51">
        <f>ROUND(AH32*' Demand-Supply Gap'!Q$53,2)</f>
        <v>27.42</v>
      </c>
      <c r="R32" s="51">
        <f>ROUND(AI32*' Demand-Supply Gap'!R$53,2)</f>
        <v>28.24</v>
      </c>
      <c r="S32" s="51">
        <f>ROUND(AJ32*' Demand-Supply Gap'!S$53,2)</f>
        <v>29.14</v>
      </c>
      <c r="U32" s="86">
        <v>0.26889999999999997</v>
      </c>
      <c r="V32" s="86">
        <v>0.2681</v>
      </c>
      <c r="W32" s="86">
        <v>0.23330000000000001</v>
      </c>
      <c r="X32" s="86">
        <v>0.23313</v>
      </c>
      <c r="Y32" s="86">
        <v>0.23960000000000001</v>
      </c>
      <c r="Z32" s="86">
        <v>0.23179</v>
      </c>
      <c r="AA32" s="86">
        <v>0.21868133333333301</v>
      </c>
      <c r="AB32" s="86">
        <v>0.21093219047619</v>
      </c>
      <c r="AC32" s="86">
        <v>0.20318304761904801</v>
      </c>
      <c r="AD32" s="86">
        <v>0.195433904761905</v>
      </c>
      <c r="AE32" s="86">
        <v>0.18768476190476199</v>
      </c>
      <c r="AF32" s="86">
        <v>0.17993561904761901</v>
      </c>
      <c r="AG32" s="86">
        <v>0.172186476190476</v>
      </c>
      <c r="AH32" s="86">
        <v>0.16443733333333299</v>
      </c>
      <c r="AI32" s="86">
        <v>0.15668819047619101</v>
      </c>
      <c r="AJ32" s="86">
        <v>0.148939047619048</v>
      </c>
    </row>
    <row r="33" spans="1:36" s="71" customFormat="1">
      <c r="A33" s="100" t="s">
        <v>32</v>
      </c>
      <c r="B33" s="104" t="s">
        <v>53</v>
      </c>
      <c r="C33" s="69" t="s">
        <v>170</v>
      </c>
      <c r="D33" s="51">
        <f>ROUND(U33*' Demand-Supply Gap'!D$53,2)</f>
        <v>23.81</v>
      </c>
      <c r="E33" s="51">
        <f>ROUND(V33*' Demand-Supply Gap'!E$53,2)</f>
        <v>24.18</v>
      </c>
      <c r="F33" s="51">
        <f>ROUND(W33*' Demand-Supply Gap'!F$53,2)</f>
        <v>26.38</v>
      </c>
      <c r="G33" s="51">
        <f>ROUND(X33*' Demand-Supply Gap'!G$53,2)</f>
        <v>27.88</v>
      </c>
      <c r="H33" s="51">
        <f>ROUND(Y33*' Demand-Supply Gap'!H$53,2)</f>
        <v>27.53</v>
      </c>
      <c r="I33" s="51">
        <f>ROUND(Z33*' Demand-Supply Gap'!I$53,2)</f>
        <v>19.309999999999999</v>
      </c>
      <c r="J33" s="51">
        <f>ROUND(AA33*' Demand-Supply Gap'!J$53,2)</f>
        <v>20.68</v>
      </c>
      <c r="K33" s="51">
        <f>ROUND(AB33*' Demand-Supply Gap'!K$53,2)</f>
        <v>22.01</v>
      </c>
      <c r="L33" s="51">
        <f>ROUND(AC33*' Demand-Supply Gap'!L$53,2)</f>
        <v>24.04</v>
      </c>
      <c r="M33" s="51">
        <f>ROUND(AD33*' Demand-Supply Gap'!M$53,2)</f>
        <v>26.42</v>
      </c>
      <c r="N33" s="51">
        <f>ROUND(AE33*' Demand-Supply Gap'!N$53,2)</f>
        <v>29.12</v>
      </c>
      <c r="O33" s="51">
        <f>ROUND(AF33*' Demand-Supply Gap'!O$53,2)</f>
        <v>32.18</v>
      </c>
      <c r="P33" s="51">
        <f>ROUND(AG33*' Demand-Supply Gap'!P$53,2)</f>
        <v>35.5</v>
      </c>
      <c r="Q33" s="51">
        <f>ROUND(AH33*' Demand-Supply Gap'!Q$53,2)</f>
        <v>39.07</v>
      </c>
      <c r="R33" s="51">
        <f>ROUND(AI33*' Demand-Supply Gap'!R$53,2)</f>
        <v>42.72</v>
      </c>
      <c r="S33" s="51">
        <f>ROUND(AJ33*' Demand-Supply Gap'!S$53,2)</f>
        <v>46.9</v>
      </c>
      <c r="U33" s="79">
        <v>0.19820000000000002</v>
      </c>
      <c r="V33" s="79">
        <v>0.20250000000000001</v>
      </c>
      <c r="W33" s="79">
        <v>0.20680000000000001</v>
      </c>
      <c r="X33" s="79">
        <v>0.20490000000000003</v>
      </c>
      <c r="Y33" s="79">
        <v>0.21300000000000002</v>
      </c>
      <c r="Z33" s="79">
        <v>0.21110000000000001</v>
      </c>
      <c r="AA33" s="79">
        <v>0.21549333333333301</v>
      </c>
      <c r="AB33" s="79">
        <v>0.21818190476190502</v>
      </c>
      <c r="AC33" s="79">
        <v>0.22087047619047601</v>
      </c>
      <c r="AD33" s="79">
        <v>0.22355904761904802</v>
      </c>
      <c r="AE33" s="79">
        <v>0.226247619047619</v>
      </c>
      <c r="AF33" s="79">
        <v>0.22893619047619004</v>
      </c>
      <c r="AG33" s="79">
        <v>0.23162476190476203</v>
      </c>
      <c r="AH33" s="79">
        <v>0.23431333333333301</v>
      </c>
      <c r="AI33" s="79">
        <v>0.237001904761905</v>
      </c>
      <c r="AJ33" s="79">
        <v>0.23969047619047604</v>
      </c>
    </row>
    <row r="34" spans="1:36" s="71" customFormat="1">
      <c r="A34" s="100" t="s">
        <v>32</v>
      </c>
      <c r="B34" s="104" t="s">
        <v>53</v>
      </c>
      <c r="C34" s="69" t="s">
        <v>171</v>
      </c>
      <c r="D34" s="51">
        <f>ROUND(U34*' Demand-Supply Gap'!D$53,2)</f>
        <v>33.840000000000003</v>
      </c>
      <c r="E34" s="51">
        <f>ROUND(V34*' Demand-Supply Gap'!E$53,2)</f>
        <v>33.01</v>
      </c>
      <c r="F34" s="51">
        <f>ROUND(W34*' Demand-Supply Gap'!F$53,2)</f>
        <v>38.94</v>
      </c>
      <c r="G34" s="51">
        <f>ROUND(X34*' Demand-Supply Gap'!G$53,2)</f>
        <v>41.21</v>
      </c>
      <c r="H34" s="51">
        <f>ROUND(Y34*' Demand-Supply Gap'!H$53,2)</f>
        <v>37.43</v>
      </c>
      <c r="I34" s="51">
        <f>ROUND(Z34*' Demand-Supply Gap'!I$53,2)</f>
        <v>27.21</v>
      </c>
      <c r="J34" s="51">
        <f>ROUND(AA34*' Demand-Supply Gap'!J$53,2)</f>
        <v>29.16</v>
      </c>
      <c r="K34" s="51">
        <f>ROUND(AB34*' Demand-Supply Gap'!K$53,2)</f>
        <v>30.98</v>
      </c>
      <c r="L34" s="51">
        <f>ROUND(AC34*' Demand-Supply Gap'!L$53,2)</f>
        <v>33.78</v>
      </c>
      <c r="M34" s="51">
        <f>ROUND(AD34*' Demand-Supply Gap'!M$53,2)</f>
        <v>37.06</v>
      </c>
      <c r="N34" s="51">
        <f>ROUND(AE34*' Demand-Supply Gap'!N$53,2)</f>
        <v>40.799999999999997</v>
      </c>
      <c r="O34" s="51">
        <f>ROUND(AF34*' Demand-Supply Gap'!O$53,2)</f>
        <v>45.02</v>
      </c>
      <c r="P34" s="51">
        <f>ROUND(AG34*' Demand-Supply Gap'!P$53,2)</f>
        <v>49.59</v>
      </c>
      <c r="Q34" s="51">
        <f>ROUND(AH34*' Demand-Supply Gap'!Q$53,2)</f>
        <v>54.5</v>
      </c>
      <c r="R34" s="51">
        <f>ROUND(AI34*' Demand-Supply Gap'!R$53,2)</f>
        <v>59.51</v>
      </c>
      <c r="S34" s="51">
        <f>ROUND(AJ34*' Demand-Supply Gap'!S$53,2)</f>
        <v>65.25</v>
      </c>
      <c r="U34" s="86">
        <f>100%-SUM(U31:U33)</f>
        <v>0.28169999999999995</v>
      </c>
      <c r="V34" s="86">
        <f t="shared" ref="V34:AA34" si="13">100%-SUM(V31:V33)</f>
        <v>0.27649999999999997</v>
      </c>
      <c r="W34" s="86">
        <f t="shared" si="13"/>
        <v>0.30530000000000002</v>
      </c>
      <c r="X34" s="86">
        <f t="shared" si="13"/>
        <v>0.30286999999999997</v>
      </c>
      <c r="Y34" s="86">
        <f t="shared" si="13"/>
        <v>0.28960000000000008</v>
      </c>
      <c r="Z34" s="86">
        <f t="shared" si="13"/>
        <v>0.29740999999999995</v>
      </c>
      <c r="AA34" s="86">
        <f t="shared" si="13"/>
        <v>0.30377200000000093</v>
      </c>
      <c r="AB34" s="86">
        <f t="shared" ref="AB34:AJ34" si="14">100%-SUM(AB31:AB33)</f>
        <v>0.30706971428571506</v>
      </c>
      <c r="AC34" s="86">
        <f t="shared" si="14"/>
        <v>0.31036742857142796</v>
      </c>
      <c r="AD34" s="86">
        <f t="shared" si="14"/>
        <v>0.31366514285714198</v>
      </c>
      <c r="AE34" s="86">
        <f t="shared" si="14"/>
        <v>0.31696285714285699</v>
      </c>
      <c r="AF34" s="86">
        <f t="shared" si="14"/>
        <v>0.32026057142857189</v>
      </c>
      <c r="AG34" s="86">
        <f t="shared" si="14"/>
        <v>0.32355828571428591</v>
      </c>
      <c r="AH34" s="86">
        <f t="shared" si="14"/>
        <v>0.32685600000000103</v>
      </c>
      <c r="AI34" s="86">
        <f t="shared" si="14"/>
        <v>0.33015371428571405</v>
      </c>
      <c r="AJ34" s="86">
        <f t="shared" si="14"/>
        <v>0.33345142857142795</v>
      </c>
    </row>
    <row r="35" spans="1:36" s="71" customFormat="1">
      <c r="A35" s="100" t="s">
        <v>32</v>
      </c>
      <c r="B35" s="104" t="s">
        <v>53</v>
      </c>
      <c r="C35" s="101" t="s">
        <v>105</v>
      </c>
      <c r="D35" s="51">
        <f>SUM(D31:D34)</f>
        <v>120.14</v>
      </c>
      <c r="E35" s="51">
        <f t="shared" ref="E35:S35" si="15">SUM(E31:E34)</f>
        <v>119.39999999999998</v>
      </c>
      <c r="F35" s="51">
        <f t="shared" si="15"/>
        <v>127.55</v>
      </c>
      <c r="G35" s="51">
        <f t="shared" si="15"/>
        <v>136.07</v>
      </c>
      <c r="H35" s="51">
        <f t="shared" si="15"/>
        <v>129.25</v>
      </c>
      <c r="I35" s="51">
        <f t="shared" si="15"/>
        <v>91.47999999999999</v>
      </c>
      <c r="J35" s="51">
        <f t="shared" si="15"/>
        <v>95.97999999999999</v>
      </c>
      <c r="K35" s="51">
        <f t="shared" si="15"/>
        <v>100.88000000000001</v>
      </c>
      <c r="L35" s="51">
        <f t="shared" si="15"/>
        <v>108.85</v>
      </c>
      <c r="M35" s="51">
        <f t="shared" si="15"/>
        <v>118.16</v>
      </c>
      <c r="N35" s="51">
        <f t="shared" si="15"/>
        <v>128.72</v>
      </c>
      <c r="O35" s="51">
        <f t="shared" si="15"/>
        <v>140.58000000000001</v>
      </c>
      <c r="P35" s="51">
        <f t="shared" si="15"/>
        <v>153.27000000000001</v>
      </c>
      <c r="Q35" s="51">
        <f t="shared" si="15"/>
        <v>166.74</v>
      </c>
      <c r="R35" s="51">
        <f t="shared" si="15"/>
        <v>180.25</v>
      </c>
      <c r="S35" s="51">
        <f t="shared" si="15"/>
        <v>195.67000000000002</v>
      </c>
      <c r="U35" s="86">
        <v>1</v>
      </c>
      <c r="V35" s="86">
        <v>1</v>
      </c>
      <c r="W35" s="86">
        <v>1</v>
      </c>
      <c r="X35" s="86">
        <v>1</v>
      </c>
      <c r="Y35" s="86">
        <v>1</v>
      </c>
      <c r="Z35" s="86">
        <v>1</v>
      </c>
      <c r="AA35" s="86">
        <v>1</v>
      </c>
      <c r="AB35" s="86">
        <v>1</v>
      </c>
      <c r="AC35" s="86">
        <v>1</v>
      </c>
      <c r="AD35" s="86">
        <v>1</v>
      </c>
      <c r="AE35" s="86">
        <v>1</v>
      </c>
      <c r="AF35" s="86">
        <v>1</v>
      </c>
      <c r="AG35" s="86">
        <v>1</v>
      </c>
      <c r="AH35" s="86">
        <v>1</v>
      </c>
      <c r="AI35" s="86">
        <v>1</v>
      </c>
      <c r="AJ35" s="86">
        <v>1</v>
      </c>
    </row>
    <row r="36" spans="1:36" s="71" customFormat="1" ht="13.5" customHeight="1">
      <c r="A36" s="100" t="s">
        <v>32</v>
      </c>
      <c r="B36" s="104" t="s">
        <v>17</v>
      </c>
      <c r="C36" s="102" t="s">
        <v>175</v>
      </c>
      <c r="D36" s="51">
        <f>ROUND(U36*' Demand-Supply Gap'!D$62,2)</f>
        <v>1.39</v>
      </c>
      <c r="E36" s="51">
        <f>ROUND(V36*' Demand-Supply Gap'!E$62,2)</f>
        <v>0.82</v>
      </c>
      <c r="F36" s="51">
        <f>ROUND(W36*' Demand-Supply Gap'!F$62,2)</f>
        <v>0.79</v>
      </c>
      <c r="G36" s="51">
        <f>ROUND(X36*' Demand-Supply Gap'!G$62,2)</f>
        <v>1.01</v>
      </c>
      <c r="H36" s="51">
        <f>ROUND(Y36*' Demand-Supply Gap'!H$62,2)</f>
        <v>0.92</v>
      </c>
      <c r="I36" s="51">
        <f>ROUND(Z36*' Demand-Supply Gap'!I$62,2)</f>
        <v>0.96</v>
      </c>
      <c r="J36" s="51">
        <f>ROUND(AA36*' Demand-Supply Gap'!J$62,2)</f>
        <v>1.04</v>
      </c>
      <c r="K36" s="51">
        <f>ROUND(AB36*' Demand-Supply Gap'!K$62,2)</f>
        <v>1.1000000000000001</v>
      </c>
      <c r="L36" s="51">
        <f>ROUND(AC36*' Demand-Supply Gap'!L$62,2)</f>
        <v>1.1399999999999999</v>
      </c>
      <c r="M36" s="51">
        <f>ROUND(AD36*' Demand-Supply Gap'!M$62,2)</f>
        <v>1.1599999999999999</v>
      </c>
      <c r="N36" s="51">
        <f>ROUND(AE36*' Demand-Supply Gap'!N$62,2)</f>
        <v>1.17</v>
      </c>
      <c r="O36" s="51">
        <f>ROUND(AF36*' Demand-Supply Gap'!O$62,2)</f>
        <v>1.23</v>
      </c>
      <c r="P36" s="51">
        <f>ROUND(AG36*' Demand-Supply Gap'!P$62,2)</f>
        <v>1.27</v>
      </c>
      <c r="Q36" s="51">
        <f>ROUND(AH36*' Demand-Supply Gap'!Q$62,2)</f>
        <v>1.33</v>
      </c>
      <c r="R36" s="51">
        <f>ROUND(AI36*' Demand-Supply Gap'!R$62,2)</f>
        <v>1.38</v>
      </c>
      <c r="S36" s="51">
        <f>ROUND(AJ36*' Demand-Supply Gap'!S$62,2)</f>
        <v>1.44</v>
      </c>
      <c r="U36" s="89">
        <v>0.12340000000000007</v>
      </c>
      <c r="V36" s="89">
        <v>0.11900000000000011</v>
      </c>
      <c r="W36" s="89">
        <v>0.11680000000000001</v>
      </c>
      <c r="X36" s="89">
        <v>0.10590000000000011</v>
      </c>
      <c r="Y36" s="89">
        <v>0.10160000000000013</v>
      </c>
      <c r="Z36" s="89">
        <v>0.11169999999999991</v>
      </c>
      <c r="AA36" s="89">
        <v>0.11639314128246991</v>
      </c>
      <c r="AB36" s="89">
        <v>0.11900605735976244</v>
      </c>
      <c r="AC36" s="89">
        <v>0.11744613157913841</v>
      </c>
      <c r="AD36" s="89">
        <v>0.11386305467887936</v>
      </c>
      <c r="AE36" s="89">
        <v>0.11010651321009401</v>
      </c>
      <c r="AF36" s="89">
        <v>0.1096452105680752</v>
      </c>
      <c r="AG36" s="89">
        <v>0.10918390792605641</v>
      </c>
      <c r="AH36" s="89">
        <v>0.1087226052840376</v>
      </c>
      <c r="AI36" s="89">
        <v>0.1082613026420188</v>
      </c>
      <c r="AJ36" s="89">
        <v>0.10780000000000001</v>
      </c>
    </row>
    <row r="37" spans="1:36" s="71" customFormat="1">
      <c r="A37" s="100" t="s">
        <v>32</v>
      </c>
      <c r="B37" s="104" t="s">
        <v>17</v>
      </c>
      <c r="C37" s="88" t="s">
        <v>141</v>
      </c>
      <c r="D37" s="51">
        <f>ROUND(U37*' Demand-Supply Gap'!D$62,2)</f>
        <v>1.32</v>
      </c>
      <c r="E37" s="51">
        <f>ROUND(V37*' Demand-Supply Gap'!E$62,2)</f>
        <v>0.83</v>
      </c>
      <c r="F37" s="51">
        <f>ROUND(W37*' Demand-Supply Gap'!F$62,2)</f>
        <v>0.83</v>
      </c>
      <c r="G37" s="51">
        <f>ROUND(X37*' Demand-Supply Gap'!G$62,2)</f>
        <v>1.19</v>
      </c>
      <c r="H37" s="51">
        <f>ROUND(Y37*' Demand-Supply Gap'!H$62,2)</f>
        <v>1.1499999999999999</v>
      </c>
      <c r="I37" s="51">
        <f>ROUND(Z37*' Demand-Supply Gap'!I$62,2)</f>
        <v>1.1100000000000001</v>
      </c>
      <c r="J37" s="51">
        <f>ROUND(AA37*' Demand-Supply Gap'!J$62,2)</f>
        <v>1.08</v>
      </c>
      <c r="K37" s="51">
        <f>ROUND(AB37*' Demand-Supply Gap'!K$62,2)</f>
        <v>1.1399999999999999</v>
      </c>
      <c r="L37" s="51">
        <f>ROUND(AC37*' Demand-Supply Gap'!L$62,2)</f>
        <v>1.21</v>
      </c>
      <c r="M37" s="51">
        <f>ROUND(AD37*' Demand-Supply Gap'!M$62,2)</f>
        <v>1.29</v>
      </c>
      <c r="N37" s="51">
        <f>ROUND(AE37*' Demand-Supply Gap'!N$62,2)</f>
        <v>1.37</v>
      </c>
      <c r="O37" s="51">
        <f>ROUND(AF37*' Demand-Supply Gap'!O$62,2)</f>
        <v>1.44</v>
      </c>
      <c r="P37" s="51">
        <f>ROUND(AG37*' Demand-Supply Gap'!P$62,2)</f>
        <v>1.51</v>
      </c>
      <c r="Q37" s="51">
        <f>ROUND(AH37*' Demand-Supply Gap'!Q$62,2)</f>
        <v>1.59</v>
      </c>
      <c r="R37" s="51">
        <f>ROUND(AI37*' Demand-Supply Gap'!R$62,2)</f>
        <v>1.68</v>
      </c>
      <c r="S37" s="51">
        <f>ROUND(AJ37*' Demand-Supply Gap'!S$62,2)</f>
        <v>1.77</v>
      </c>
      <c r="U37" s="90">
        <v>0.1169</v>
      </c>
      <c r="V37" s="90">
        <v>0.121</v>
      </c>
      <c r="W37" s="90">
        <v>0.12269999999999999</v>
      </c>
      <c r="X37" s="90">
        <v>0.12499999999999999</v>
      </c>
      <c r="Y37" s="90">
        <v>0.12610000000000002</v>
      </c>
      <c r="Z37" s="90">
        <v>0.12910000000000002</v>
      </c>
      <c r="AA37" s="90">
        <v>0.12120685871753011</v>
      </c>
      <c r="AB37" s="90">
        <v>0.12289394264023752</v>
      </c>
      <c r="AC37" s="90">
        <v>0.1246038684208615</v>
      </c>
      <c r="AD37" s="90">
        <v>0.12633694532112055</v>
      </c>
      <c r="AE37" s="90">
        <v>0.12809348678990598</v>
      </c>
      <c r="AF37" s="90">
        <v>0.12891478943192478</v>
      </c>
      <c r="AG37" s="90">
        <v>0.1297360920739436</v>
      </c>
      <c r="AH37" s="90">
        <v>0.13055739471596239</v>
      </c>
      <c r="AI37" s="90">
        <v>0.13137869735798119</v>
      </c>
      <c r="AJ37" s="90">
        <v>0.13219999999999998</v>
      </c>
    </row>
    <row r="38" spans="1:36" s="71" customFormat="1">
      <c r="A38" s="100" t="s">
        <v>32</v>
      </c>
      <c r="B38" s="104" t="s">
        <v>17</v>
      </c>
      <c r="C38" s="88" t="s">
        <v>142</v>
      </c>
      <c r="D38" s="51">
        <f>ROUND(U38*' Demand-Supply Gap'!D$62,2)</f>
        <v>1.67</v>
      </c>
      <c r="E38" s="51">
        <f>ROUND(V38*' Demand-Supply Gap'!E$62,2)</f>
        <v>1.03</v>
      </c>
      <c r="F38" s="51">
        <f>ROUND(W38*' Demand-Supply Gap'!F$62,2)</f>
        <v>1.02</v>
      </c>
      <c r="G38" s="51">
        <f>ROUND(X38*' Demand-Supply Gap'!G$62,2)</f>
        <v>1.41</v>
      </c>
      <c r="H38" s="51">
        <f>ROUND(Y38*' Demand-Supply Gap'!H$62,2)</f>
        <v>1.31</v>
      </c>
      <c r="I38" s="51">
        <f>ROUND(Z38*' Demand-Supply Gap'!I$62,2)</f>
        <v>1.28</v>
      </c>
      <c r="J38" s="51">
        <f>ROUND(AA38*' Demand-Supply Gap'!J$62,2)</f>
        <v>1.34</v>
      </c>
      <c r="K38" s="51">
        <f>ROUND(AB38*' Demand-Supply Gap'!K$62,2)</f>
        <v>1.36</v>
      </c>
      <c r="L38" s="51">
        <f>ROUND(AC38*' Demand-Supply Gap'!L$62,2)</f>
        <v>1.4</v>
      </c>
      <c r="M38" s="51">
        <f>ROUND(AD38*' Demand-Supply Gap'!M$62,2)</f>
        <v>1.47</v>
      </c>
      <c r="N38" s="51">
        <f>ROUND(AE38*' Demand-Supply Gap'!N$62,2)</f>
        <v>1.53</v>
      </c>
      <c r="O38" s="51">
        <f>ROUND(AF38*' Demand-Supply Gap'!O$62,2)</f>
        <v>1.6</v>
      </c>
      <c r="P38" s="51">
        <f>ROUND(AG38*' Demand-Supply Gap'!P$62,2)</f>
        <v>1.66</v>
      </c>
      <c r="Q38" s="51">
        <f>ROUND(AH38*' Demand-Supply Gap'!Q$62,2)</f>
        <v>1.72</v>
      </c>
      <c r="R38" s="51">
        <f>ROUND(AI38*' Demand-Supply Gap'!R$62,2)</f>
        <v>1.8</v>
      </c>
      <c r="S38" s="51">
        <f>ROUND(AJ38*' Demand-Supply Gap'!S$62,2)</f>
        <v>1.87</v>
      </c>
      <c r="U38" s="91">
        <v>0.1484</v>
      </c>
      <c r="V38" s="91">
        <v>0.14929999999999999</v>
      </c>
      <c r="W38" s="91">
        <v>0.1502</v>
      </c>
      <c r="X38" s="91">
        <v>0.14849999999999999</v>
      </c>
      <c r="Y38" s="91">
        <v>0.14349999999999999</v>
      </c>
      <c r="Z38" s="91">
        <v>0.14910000000000001</v>
      </c>
      <c r="AA38" s="91">
        <v>0.1502</v>
      </c>
      <c r="AB38" s="91">
        <v>0.1464</v>
      </c>
      <c r="AC38" s="91">
        <v>0.14480000000000001</v>
      </c>
      <c r="AD38" s="91">
        <v>0.14419999999999999</v>
      </c>
      <c r="AE38" s="91">
        <v>0.14369999999999999</v>
      </c>
      <c r="AF38" s="91">
        <v>0.14296</v>
      </c>
      <c r="AG38" s="91">
        <v>0.14221999999999999</v>
      </c>
      <c r="AH38" s="91">
        <v>0.14147999999999999</v>
      </c>
      <c r="AI38" s="91">
        <v>0.14074</v>
      </c>
      <c r="AJ38" s="91">
        <v>0.14000000000000001</v>
      </c>
    </row>
    <row r="39" spans="1:36" s="71" customFormat="1">
      <c r="A39" s="100" t="s">
        <v>32</v>
      </c>
      <c r="B39" s="104" t="s">
        <v>17</v>
      </c>
      <c r="C39" s="88" t="s">
        <v>143</v>
      </c>
      <c r="D39" s="51">
        <f>ROUND(U39*' Demand-Supply Gap'!D$62,2)</f>
        <v>3.3</v>
      </c>
      <c r="E39" s="51">
        <f>ROUND(V39*' Demand-Supply Gap'!E$62,2)</f>
        <v>1.99</v>
      </c>
      <c r="F39" s="51">
        <f>ROUND(W39*' Demand-Supply Gap'!F$62,2)</f>
        <v>1.99</v>
      </c>
      <c r="G39" s="51">
        <f>ROUND(X39*' Demand-Supply Gap'!G$62,2)</f>
        <v>2.82</v>
      </c>
      <c r="H39" s="51">
        <f>ROUND(Y39*' Demand-Supply Gap'!H$62,2)</f>
        <v>2.72</v>
      </c>
      <c r="I39" s="51">
        <f>ROUND(Z39*' Demand-Supply Gap'!I$62,2)</f>
        <v>2.46</v>
      </c>
      <c r="J39" s="51">
        <f>ROUND(AA39*' Demand-Supply Gap'!J$62,2)</f>
        <v>2.5099999999999998</v>
      </c>
      <c r="K39" s="51">
        <f>ROUND(AB39*' Demand-Supply Gap'!K$62,2)</f>
        <v>2.62</v>
      </c>
      <c r="L39" s="51">
        <f>ROUND(AC39*' Demand-Supply Gap'!L$62,2)</f>
        <v>2.74</v>
      </c>
      <c r="M39" s="51">
        <f>ROUND(AD39*' Demand-Supply Gap'!M$62,2)</f>
        <v>2.89</v>
      </c>
      <c r="N39" s="51">
        <f>ROUND(AE39*' Demand-Supply Gap'!N$62,2)</f>
        <v>3.04</v>
      </c>
      <c r="O39" s="51">
        <f>ROUND(AF39*' Demand-Supply Gap'!O$62,2)</f>
        <v>3.18</v>
      </c>
      <c r="P39" s="51">
        <f>ROUND(AG39*' Demand-Supply Gap'!P$62,2)</f>
        <v>3.3</v>
      </c>
      <c r="Q39" s="51">
        <f>ROUND(AH39*' Demand-Supply Gap'!Q$62,2)</f>
        <v>3.44</v>
      </c>
      <c r="R39" s="51">
        <f>ROUND(AI39*' Demand-Supply Gap'!R$62,2)</f>
        <v>3.59</v>
      </c>
      <c r="S39" s="51">
        <f>ROUND(AJ39*' Demand-Supply Gap'!S$62,2)</f>
        <v>3.74</v>
      </c>
      <c r="U39" s="91">
        <v>0.29239999999999999</v>
      </c>
      <c r="V39" s="91">
        <v>0.29020000000000001</v>
      </c>
      <c r="W39" s="91">
        <v>0.29430000000000001</v>
      </c>
      <c r="X39" s="91">
        <v>0.29609999999999997</v>
      </c>
      <c r="Y39" s="91">
        <v>0.29949999999999999</v>
      </c>
      <c r="Z39" s="91">
        <v>0.28549999999999998</v>
      </c>
      <c r="AA39" s="91">
        <v>0.28149999999999997</v>
      </c>
      <c r="AB39" s="91">
        <v>0.28239999999999998</v>
      </c>
      <c r="AC39" s="91">
        <v>0.2833</v>
      </c>
      <c r="AD39" s="91">
        <v>0.28410000000000002</v>
      </c>
      <c r="AE39" s="91">
        <v>0.28520000000000001</v>
      </c>
      <c r="AF39" s="91">
        <v>0.28416000000000002</v>
      </c>
      <c r="AG39" s="91">
        <v>0.28311999999999998</v>
      </c>
      <c r="AH39" s="91">
        <v>0.28208</v>
      </c>
      <c r="AI39" s="91">
        <v>0.28104000000000001</v>
      </c>
      <c r="AJ39" s="91">
        <v>0.28000000000000003</v>
      </c>
    </row>
    <row r="40" spans="1:36" s="71" customFormat="1">
      <c r="A40" s="100" t="s">
        <v>32</v>
      </c>
      <c r="B40" s="104" t="s">
        <v>17</v>
      </c>
      <c r="C40" s="88" t="s">
        <v>144</v>
      </c>
      <c r="D40" s="51">
        <f>ROUND(U40*' Demand-Supply Gap'!D$62,2)</f>
        <v>3.6</v>
      </c>
      <c r="E40" s="51">
        <f>ROUND(V40*' Demand-Supply Gap'!E$62,2)</f>
        <v>2.2000000000000002</v>
      </c>
      <c r="F40" s="51">
        <f>ROUND(W40*' Demand-Supply Gap'!F$62,2)</f>
        <v>2.14</v>
      </c>
      <c r="G40" s="51">
        <f>ROUND(X40*' Demand-Supply Gap'!G$62,2)</f>
        <v>3.09</v>
      </c>
      <c r="H40" s="51">
        <f>ROUND(Y40*' Demand-Supply Gap'!H$62,2)</f>
        <v>3</v>
      </c>
      <c r="I40" s="51">
        <f>ROUND(Z40*' Demand-Supply Gap'!I$62,2)</f>
        <v>2.79</v>
      </c>
      <c r="J40" s="51">
        <f>ROUND(AA40*' Demand-Supply Gap'!J$62,2)</f>
        <v>2.95</v>
      </c>
      <c r="K40" s="51">
        <f>ROUND(AB40*' Demand-Supply Gap'!K$62,2)</f>
        <v>3.06</v>
      </c>
      <c r="L40" s="51">
        <f>ROUND(AC40*' Demand-Supply Gap'!L$62,2)</f>
        <v>3.19</v>
      </c>
      <c r="M40" s="51">
        <f>ROUND(AD40*' Demand-Supply Gap'!M$62,2)</f>
        <v>3.37</v>
      </c>
      <c r="N40" s="51">
        <f>ROUND(AE40*' Demand-Supply Gap'!N$62,2)</f>
        <v>3.55</v>
      </c>
      <c r="O40" s="51">
        <f>ROUND(AF40*' Demand-Supply Gap'!O$62,2)</f>
        <v>3.74</v>
      </c>
      <c r="P40" s="51">
        <f>ROUND(AG40*' Demand-Supply Gap'!P$62,2)</f>
        <v>3.92</v>
      </c>
      <c r="Q40" s="51">
        <f>ROUND(AH40*' Demand-Supply Gap'!Q$62,2)</f>
        <v>4.1100000000000003</v>
      </c>
      <c r="R40" s="51">
        <f>ROUND(AI40*' Demand-Supply Gap'!R$62,2)</f>
        <v>4.32</v>
      </c>
      <c r="S40" s="51">
        <f>ROUND(AJ40*' Demand-Supply Gap'!S$62,2)</f>
        <v>4.55</v>
      </c>
      <c r="U40" s="91">
        <f>1-SUM(U36:U39)</f>
        <v>0.31889999999999996</v>
      </c>
      <c r="V40" s="91">
        <f t="shared" ref="V40:AJ40" si="16">1-SUM(V36:V39)</f>
        <v>0.3204999999999999</v>
      </c>
      <c r="W40" s="91">
        <f t="shared" si="16"/>
        <v>0.31600000000000006</v>
      </c>
      <c r="X40" s="91">
        <f t="shared" si="16"/>
        <v>0.32450000000000001</v>
      </c>
      <c r="Y40" s="91">
        <f t="shared" si="16"/>
        <v>0.32929999999999993</v>
      </c>
      <c r="Z40" s="91">
        <f t="shared" si="16"/>
        <v>0.32460000000000011</v>
      </c>
      <c r="AA40" s="91">
        <f t="shared" si="16"/>
        <v>0.33069999999999999</v>
      </c>
      <c r="AB40" s="91">
        <f t="shared" si="16"/>
        <v>0.32930000000000004</v>
      </c>
      <c r="AC40" s="91">
        <f t="shared" si="16"/>
        <v>0.32985000000000009</v>
      </c>
      <c r="AD40" s="91">
        <f t="shared" si="16"/>
        <v>0.33150000000000013</v>
      </c>
      <c r="AE40" s="91">
        <f t="shared" si="16"/>
        <v>0.33289999999999997</v>
      </c>
      <c r="AF40" s="91">
        <f t="shared" si="16"/>
        <v>0.33431999999999995</v>
      </c>
      <c r="AG40" s="91">
        <f t="shared" si="16"/>
        <v>0.33573999999999993</v>
      </c>
      <c r="AH40" s="91">
        <f t="shared" si="16"/>
        <v>0.33716000000000002</v>
      </c>
      <c r="AI40" s="91">
        <f t="shared" si="16"/>
        <v>0.33857999999999999</v>
      </c>
      <c r="AJ40" s="91">
        <f t="shared" si="16"/>
        <v>0.33999999999999997</v>
      </c>
    </row>
    <row r="41" spans="1:36" s="71" customFormat="1">
      <c r="A41" s="100" t="s">
        <v>32</v>
      </c>
      <c r="B41" s="104" t="s">
        <v>17</v>
      </c>
      <c r="C41" s="69" t="s">
        <v>105</v>
      </c>
      <c r="D41" s="51">
        <f>SUM(D36:D40)</f>
        <v>11.28</v>
      </c>
      <c r="E41" s="51">
        <f t="shared" ref="E41:S41" si="17">SUM(E36:E40)</f>
        <v>6.87</v>
      </c>
      <c r="F41" s="51">
        <f t="shared" si="17"/>
        <v>6.77</v>
      </c>
      <c r="G41" s="51">
        <f t="shared" si="17"/>
        <v>9.52</v>
      </c>
      <c r="H41" s="51">
        <f t="shared" si="17"/>
        <v>9.1</v>
      </c>
      <c r="I41" s="51">
        <f t="shared" si="17"/>
        <v>8.6000000000000014</v>
      </c>
      <c r="J41" s="51">
        <f t="shared" si="17"/>
        <v>8.92</v>
      </c>
      <c r="K41" s="51">
        <f t="shared" si="17"/>
        <v>9.2800000000000011</v>
      </c>
      <c r="L41" s="51">
        <f t="shared" si="17"/>
        <v>9.68</v>
      </c>
      <c r="M41" s="51">
        <f t="shared" si="17"/>
        <v>10.18</v>
      </c>
      <c r="N41" s="51">
        <f t="shared" si="17"/>
        <v>10.66</v>
      </c>
      <c r="O41" s="51">
        <f t="shared" si="17"/>
        <v>11.19</v>
      </c>
      <c r="P41" s="51">
        <f t="shared" si="17"/>
        <v>11.66</v>
      </c>
      <c r="Q41" s="51">
        <f t="shared" si="17"/>
        <v>12.190000000000001</v>
      </c>
      <c r="R41" s="51">
        <f t="shared" si="17"/>
        <v>12.77</v>
      </c>
      <c r="S41" s="51">
        <f t="shared" si="17"/>
        <v>13.370000000000001</v>
      </c>
      <c r="U41" s="86">
        <v>1</v>
      </c>
      <c r="V41" s="86">
        <v>1</v>
      </c>
      <c r="W41" s="86">
        <v>1</v>
      </c>
      <c r="X41" s="86">
        <v>1</v>
      </c>
      <c r="Y41" s="86">
        <v>1</v>
      </c>
      <c r="Z41" s="86">
        <v>1</v>
      </c>
      <c r="AA41" s="86">
        <v>1</v>
      </c>
      <c r="AB41" s="86">
        <v>1</v>
      </c>
      <c r="AC41" s="86">
        <v>1</v>
      </c>
      <c r="AD41" s="86">
        <v>1</v>
      </c>
      <c r="AE41" s="86">
        <v>1</v>
      </c>
      <c r="AF41" s="86">
        <v>1</v>
      </c>
      <c r="AG41" s="86">
        <v>1</v>
      </c>
      <c r="AH41" s="86">
        <v>1</v>
      </c>
      <c r="AI41" s="86">
        <v>1</v>
      </c>
      <c r="AJ41" s="86">
        <v>1</v>
      </c>
    </row>
    <row r="42" spans="1:36" s="71" customFormat="1">
      <c r="A42" s="100" t="s">
        <v>32</v>
      </c>
      <c r="B42" s="104" t="s">
        <v>52</v>
      </c>
      <c r="C42" s="69" t="s">
        <v>138</v>
      </c>
      <c r="D42" s="84">
        <f>ROUND(U42*' Demand-Supply Gap'!D$71,2)</f>
        <v>1.8</v>
      </c>
      <c r="E42" s="84">
        <f>ROUND(V42*' Demand-Supply Gap'!E$71,2)</f>
        <v>3.48</v>
      </c>
      <c r="F42" s="84">
        <f>ROUND(W42*' Demand-Supply Gap'!F$71,2)</f>
        <v>16.079999999999998</v>
      </c>
      <c r="G42" s="84">
        <f>ROUND(X42*' Demand-Supply Gap'!G$71,2)</f>
        <v>16.489999999999998</v>
      </c>
      <c r="H42" s="84">
        <f>ROUND(Y42*' Demand-Supply Gap'!H$71,2)</f>
        <v>18.7</v>
      </c>
      <c r="I42" s="84">
        <f>ROUND(Z42*' Demand-Supply Gap'!I$71,2)</f>
        <v>19.13</v>
      </c>
      <c r="J42" s="84">
        <f>ROUND(AA42*' Demand-Supply Gap'!J$71,2)</f>
        <v>19.61</v>
      </c>
      <c r="K42" s="84">
        <f>ROUND(AB42*' Demand-Supply Gap'!K$71,2)</f>
        <v>20.170000000000002</v>
      </c>
      <c r="L42" s="84">
        <f>ROUND(AC42*' Demand-Supply Gap'!L$71,2)</f>
        <v>20.87</v>
      </c>
      <c r="M42" s="84">
        <f>ROUND(AD42*' Demand-Supply Gap'!M$71,2)</f>
        <v>21.68</v>
      </c>
      <c r="N42" s="84">
        <f>ROUND(AE42*' Demand-Supply Gap'!N$71,2)</f>
        <v>22.56</v>
      </c>
      <c r="O42" s="84">
        <f>ROUND(AF42*' Demand-Supply Gap'!O$71,2)</f>
        <v>23.51</v>
      </c>
      <c r="P42" s="84">
        <f>ROUND(AG42*' Demand-Supply Gap'!P$71,2)</f>
        <v>24.44</v>
      </c>
      <c r="Q42" s="84">
        <f>ROUND(AH42*' Demand-Supply Gap'!Q$71,2)</f>
        <v>25.47</v>
      </c>
      <c r="R42" s="84">
        <f>ROUND(AI42*' Demand-Supply Gap'!R$71,2)</f>
        <v>26.59</v>
      </c>
      <c r="S42" s="84">
        <f>ROUND(AJ42*' Demand-Supply Gap'!S$71,2)</f>
        <v>27.82</v>
      </c>
      <c r="U42" s="79">
        <v>0.31880000000000003</v>
      </c>
      <c r="V42" s="79">
        <v>0.31902666666666668</v>
      </c>
      <c r="W42" s="79">
        <v>0.31925333333333339</v>
      </c>
      <c r="X42" s="79">
        <v>0.31948000000000004</v>
      </c>
      <c r="Y42" s="79">
        <v>0.31970666666666669</v>
      </c>
      <c r="Z42" s="79">
        <v>0.31993333333333335</v>
      </c>
      <c r="AA42" s="79">
        <v>0.32016</v>
      </c>
      <c r="AB42" s="79">
        <v>0.32038666666666671</v>
      </c>
      <c r="AC42" s="79">
        <v>0.32061333333333336</v>
      </c>
      <c r="AD42" s="79">
        <v>0.32084000000000001</v>
      </c>
      <c r="AE42" s="79">
        <v>0.32106666666666667</v>
      </c>
      <c r="AF42" s="79">
        <v>0.32129333333333332</v>
      </c>
      <c r="AG42" s="79">
        <v>0.32152000000000003</v>
      </c>
      <c r="AH42" s="79">
        <v>0.32174666666666668</v>
      </c>
      <c r="AI42" s="79">
        <v>0.32197333333333333</v>
      </c>
      <c r="AJ42" s="79">
        <v>0.32219999999999999</v>
      </c>
    </row>
    <row r="43" spans="1:36" s="71" customFormat="1">
      <c r="A43" s="100" t="s">
        <v>32</v>
      </c>
      <c r="B43" s="104" t="s">
        <v>52</v>
      </c>
      <c r="C43" s="69" t="s">
        <v>139</v>
      </c>
      <c r="D43" s="84">
        <f>ROUND(U43*' Demand-Supply Gap'!D$71,2)</f>
        <v>1.45</v>
      </c>
      <c r="E43" s="84">
        <f>ROUND(V43*' Demand-Supply Gap'!E$71,2)</f>
        <v>2.81</v>
      </c>
      <c r="F43" s="84">
        <f>ROUND(W43*' Demand-Supply Gap'!F$71,2)</f>
        <v>13.02</v>
      </c>
      <c r="G43" s="84">
        <f>ROUND(X43*' Demand-Supply Gap'!G$71,2)</f>
        <v>13.36</v>
      </c>
      <c r="H43" s="84">
        <f>ROUND(Y43*' Demand-Supply Gap'!H$71,2)</f>
        <v>15.18</v>
      </c>
      <c r="I43" s="84">
        <f>ROUND(Z43*' Demand-Supply Gap'!I$71,2)</f>
        <v>15.54</v>
      </c>
      <c r="J43" s="84">
        <f>ROUND(AA43*' Demand-Supply Gap'!J$71,2)</f>
        <v>15.96</v>
      </c>
      <c r="K43" s="84">
        <f>ROUND(AB43*' Demand-Supply Gap'!K$71,2)</f>
        <v>16.43</v>
      </c>
      <c r="L43" s="84">
        <f>ROUND(AC43*' Demand-Supply Gap'!L$71,2)</f>
        <v>17.03</v>
      </c>
      <c r="M43" s="84">
        <f>ROUND(AD43*' Demand-Supply Gap'!M$71,2)</f>
        <v>17.71</v>
      </c>
      <c r="N43" s="84">
        <f>ROUND(AE43*' Demand-Supply Gap'!N$71,2)</f>
        <v>18.46</v>
      </c>
      <c r="O43" s="84">
        <f>ROUND(AF43*' Demand-Supply Gap'!O$71,2)</f>
        <v>19.25</v>
      </c>
      <c r="P43" s="84">
        <f>ROUND(AG43*' Demand-Supply Gap'!P$71,2)</f>
        <v>20.04</v>
      </c>
      <c r="Q43" s="84">
        <f>ROUND(AH43*' Demand-Supply Gap'!Q$71,2)</f>
        <v>20.91</v>
      </c>
      <c r="R43" s="84">
        <f>ROUND(AI43*' Demand-Supply Gap'!R$71,2)</f>
        <v>21.86</v>
      </c>
      <c r="S43" s="84">
        <f>ROUND(AJ43*' Demand-Supply Gap'!S$71,2)</f>
        <v>22.91</v>
      </c>
      <c r="U43" s="86">
        <v>0.25730000000000003</v>
      </c>
      <c r="V43" s="86">
        <v>0.2578326984126984</v>
      </c>
      <c r="W43" s="86">
        <v>0.25836539682539683</v>
      </c>
      <c r="X43" s="86">
        <v>0.2588980952380952</v>
      </c>
      <c r="Y43" s="86">
        <v>0.25943079365079363</v>
      </c>
      <c r="Z43" s="86">
        <v>0.25996349206349201</v>
      </c>
      <c r="AA43" s="86">
        <v>0.26049619047619044</v>
      </c>
      <c r="AB43" s="86">
        <v>0.26102888888888881</v>
      </c>
      <c r="AC43" s="86">
        <v>0.26156158730158724</v>
      </c>
      <c r="AD43" s="86">
        <v>0.26209428571428561</v>
      </c>
      <c r="AE43" s="86">
        <v>0.26262698412698404</v>
      </c>
      <c r="AF43" s="86">
        <v>0.26315968253968242</v>
      </c>
      <c r="AG43" s="86">
        <v>0.26369238095238084</v>
      </c>
      <c r="AH43" s="86">
        <v>0.26422507936507922</v>
      </c>
      <c r="AI43" s="86">
        <v>0.26475777777777765</v>
      </c>
      <c r="AJ43" s="86">
        <v>0.26529047619047602</v>
      </c>
    </row>
    <row r="44" spans="1:36" s="71" customFormat="1">
      <c r="A44" s="100" t="s">
        <v>32</v>
      </c>
      <c r="B44" s="104" t="s">
        <v>52</v>
      </c>
      <c r="C44" s="69" t="s">
        <v>140</v>
      </c>
      <c r="D44" s="84">
        <f>ROUND(U44*' Demand-Supply Gap'!D$71,2)</f>
        <v>1.17</v>
      </c>
      <c r="E44" s="84">
        <f>ROUND(V44*' Demand-Supply Gap'!E$71,2)</f>
        <v>2.2599999999999998</v>
      </c>
      <c r="F44" s="84">
        <f>ROUND(W44*' Demand-Supply Gap'!F$71,2)</f>
        <v>10.5</v>
      </c>
      <c r="G44" s="84">
        <f>ROUND(X44*' Demand-Supply Gap'!G$71,2)</f>
        <v>10.8</v>
      </c>
      <c r="H44" s="84">
        <f>ROUND(Y44*' Demand-Supply Gap'!H$71,2)</f>
        <v>12.29</v>
      </c>
      <c r="I44" s="84">
        <f>ROUND(Z44*' Demand-Supply Gap'!I$71,2)</f>
        <v>12.62</v>
      </c>
      <c r="J44" s="84">
        <f>ROUND(AA44*' Demand-Supply Gap'!J$71,2)</f>
        <v>12.98</v>
      </c>
      <c r="K44" s="84">
        <f>ROUND(AB44*' Demand-Supply Gap'!K$71,2)</f>
        <v>13.39</v>
      </c>
      <c r="L44" s="84">
        <f>ROUND(AC44*' Demand-Supply Gap'!L$71,2)</f>
        <v>13.91</v>
      </c>
      <c r="M44" s="84">
        <f>ROUND(AD44*' Demand-Supply Gap'!M$71,2)</f>
        <v>14.5</v>
      </c>
      <c r="N44" s="84">
        <f>ROUND(AE44*' Demand-Supply Gap'!N$71,2)</f>
        <v>15.14</v>
      </c>
      <c r="O44" s="84">
        <f>ROUND(AF44*' Demand-Supply Gap'!O$71,2)</f>
        <v>15.82</v>
      </c>
      <c r="P44" s="84">
        <f>ROUND(AG44*' Demand-Supply Gap'!P$71,2)</f>
        <v>16.510000000000002</v>
      </c>
      <c r="Q44" s="84">
        <f>ROUND(AH44*' Demand-Supply Gap'!Q$71,2)</f>
        <v>17.260000000000002</v>
      </c>
      <c r="R44" s="84">
        <f>ROUND(AI44*' Demand-Supply Gap'!R$71,2)</f>
        <v>18.079999999999998</v>
      </c>
      <c r="S44" s="84">
        <f>ROUND(AJ44*' Demand-Supply Gap'!S$71,2)</f>
        <v>18.98</v>
      </c>
      <c r="U44" s="86">
        <v>0.20660000000000001</v>
      </c>
      <c r="V44" s="86">
        <v>0.20748000000000003</v>
      </c>
      <c r="W44" s="86">
        <v>0.20836000000000002</v>
      </c>
      <c r="X44" s="86">
        <v>0.20924000000000001</v>
      </c>
      <c r="Y44" s="86">
        <v>0.21012</v>
      </c>
      <c r="Z44" s="86">
        <v>0.21100000000000002</v>
      </c>
      <c r="AA44" s="86">
        <v>0.21188000000000001</v>
      </c>
      <c r="AB44" s="86">
        <v>0.21276</v>
      </c>
      <c r="AC44" s="86">
        <v>0.21364</v>
      </c>
      <c r="AD44" s="86">
        <v>0.21452000000000002</v>
      </c>
      <c r="AE44" s="86">
        <v>0.21540000000000001</v>
      </c>
      <c r="AF44" s="86">
        <v>0.21628</v>
      </c>
      <c r="AG44" s="86">
        <v>0.21715999999999999</v>
      </c>
      <c r="AH44" s="86">
        <v>0.21804000000000001</v>
      </c>
      <c r="AI44" s="86">
        <v>0.21892</v>
      </c>
      <c r="AJ44" s="86">
        <v>0.2198</v>
      </c>
    </row>
    <row r="45" spans="1:36" s="71" customFormat="1">
      <c r="A45" s="100" t="s">
        <v>32</v>
      </c>
      <c r="B45" s="104" t="s">
        <v>52</v>
      </c>
      <c r="C45" s="69" t="s">
        <v>12</v>
      </c>
      <c r="D45" s="84">
        <f>ROUND(U45*' Demand-Supply Gap'!D$71,2)</f>
        <v>1.23</v>
      </c>
      <c r="E45" s="84">
        <f>ROUND(V45*' Demand-Supply Gap'!E$71,2)</f>
        <v>2.35</v>
      </c>
      <c r="F45" s="84">
        <f>ROUND(W45*' Demand-Supply Gap'!F$71,2)</f>
        <v>10.78</v>
      </c>
      <c r="G45" s="84">
        <f>ROUND(X45*' Demand-Supply Gap'!G$71,2)</f>
        <v>10.96</v>
      </c>
      <c r="H45" s="84">
        <f>ROUND(Y45*' Demand-Supply Gap'!H$71,2)</f>
        <v>12.33</v>
      </c>
      <c r="I45" s="84">
        <f>ROUND(Z45*' Demand-Supply Gap'!I$71,2)</f>
        <v>12.5</v>
      </c>
      <c r="J45" s="84">
        <f>ROUND(AA45*' Demand-Supply Gap'!J$71,2)</f>
        <v>12.71</v>
      </c>
      <c r="K45" s="84">
        <f>ROUND(AB45*' Demand-Supply Gap'!K$71,2)</f>
        <v>12.96</v>
      </c>
      <c r="L45" s="84">
        <f>ROUND(AC45*' Demand-Supply Gap'!L$71,2)</f>
        <v>13.29</v>
      </c>
      <c r="M45" s="84">
        <f>ROUND(AD45*' Demand-Supply Gap'!M$71,2)</f>
        <v>13.69</v>
      </c>
      <c r="N45" s="84">
        <f>ROUND(AE45*' Demand-Supply Gap'!N$71,2)</f>
        <v>14.12</v>
      </c>
      <c r="O45" s="84">
        <f>ROUND(AF45*' Demand-Supply Gap'!O$71,2)</f>
        <v>14.58</v>
      </c>
      <c r="P45" s="84">
        <f>ROUND(AG45*' Demand-Supply Gap'!P$71,2)</f>
        <v>15.02</v>
      </c>
      <c r="Q45" s="84">
        <f>ROUND(AH45*' Demand-Supply Gap'!Q$71,2)</f>
        <v>15.51</v>
      </c>
      <c r="R45" s="84">
        <f>ROUND(AI45*' Demand-Supply Gap'!R$71,2)</f>
        <v>16.05</v>
      </c>
      <c r="S45" s="84">
        <f>ROUND(AJ45*' Demand-Supply Gap'!S$71,2)</f>
        <v>16.64</v>
      </c>
      <c r="U45" s="86">
        <f>1-SUM(U42:U44)</f>
        <v>0.21729999999999994</v>
      </c>
      <c r="V45" s="86">
        <f t="shared" ref="V45:AJ45" si="18">1-SUM(V42:V44)</f>
        <v>0.21566063492063492</v>
      </c>
      <c r="W45" s="86">
        <f t="shared" si="18"/>
        <v>0.21402126984126979</v>
      </c>
      <c r="X45" s="86">
        <f t="shared" si="18"/>
        <v>0.21238190476190477</v>
      </c>
      <c r="Y45" s="86">
        <f t="shared" si="18"/>
        <v>0.21074253968253964</v>
      </c>
      <c r="Z45" s="86">
        <f t="shared" si="18"/>
        <v>0.20910317460317462</v>
      </c>
      <c r="AA45" s="86">
        <f t="shared" si="18"/>
        <v>0.20746380952380949</v>
      </c>
      <c r="AB45" s="86">
        <f t="shared" si="18"/>
        <v>0.20582444444444437</v>
      </c>
      <c r="AC45" s="86">
        <f t="shared" si="18"/>
        <v>0.20418507936507946</v>
      </c>
      <c r="AD45" s="86">
        <f t="shared" si="18"/>
        <v>0.20254571428571433</v>
      </c>
      <c r="AE45" s="86">
        <f t="shared" si="18"/>
        <v>0.2009063492063492</v>
      </c>
      <c r="AF45" s="86">
        <f t="shared" si="18"/>
        <v>0.19926698412698429</v>
      </c>
      <c r="AG45" s="86">
        <f t="shared" si="18"/>
        <v>0.19762761904761916</v>
      </c>
      <c r="AH45" s="86">
        <f t="shared" si="18"/>
        <v>0.19598825396825403</v>
      </c>
      <c r="AI45" s="86">
        <f t="shared" si="18"/>
        <v>0.19434888888888902</v>
      </c>
      <c r="AJ45" s="86">
        <f t="shared" si="18"/>
        <v>0.192709523809524</v>
      </c>
    </row>
    <row r="46" spans="1:36" s="71" customFormat="1">
      <c r="A46" s="100" t="s">
        <v>32</v>
      </c>
      <c r="B46" s="104" t="s">
        <v>52</v>
      </c>
      <c r="C46" s="69" t="s">
        <v>105</v>
      </c>
      <c r="D46" s="84">
        <f>SUM(D42:D45)</f>
        <v>5.65</v>
      </c>
      <c r="E46" s="84">
        <f t="shared" ref="E46:S46" si="19">SUM(E42:E45)</f>
        <v>10.9</v>
      </c>
      <c r="F46" s="84">
        <f t="shared" si="19"/>
        <v>50.379999999999995</v>
      </c>
      <c r="G46" s="84">
        <f t="shared" si="19"/>
        <v>51.61</v>
      </c>
      <c r="H46" s="84">
        <f t="shared" si="19"/>
        <v>58.499999999999993</v>
      </c>
      <c r="I46" s="84">
        <f t="shared" si="19"/>
        <v>59.79</v>
      </c>
      <c r="J46" s="84">
        <f t="shared" si="19"/>
        <v>61.26</v>
      </c>
      <c r="K46" s="84">
        <f t="shared" si="19"/>
        <v>62.95</v>
      </c>
      <c r="L46" s="84">
        <f t="shared" si="19"/>
        <v>65.099999999999994</v>
      </c>
      <c r="M46" s="84">
        <f t="shared" si="19"/>
        <v>67.58</v>
      </c>
      <c r="N46" s="84">
        <f t="shared" si="19"/>
        <v>70.28</v>
      </c>
      <c r="O46" s="84">
        <f t="shared" si="19"/>
        <v>73.160000000000011</v>
      </c>
      <c r="P46" s="84">
        <f t="shared" si="19"/>
        <v>76.010000000000005</v>
      </c>
      <c r="Q46" s="84">
        <f t="shared" si="19"/>
        <v>79.150000000000006</v>
      </c>
      <c r="R46" s="84">
        <f t="shared" si="19"/>
        <v>82.58</v>
      </c>
      <c r="S46" s="84">
        <f t="shared" si="19"/>
        <v>86.350000000000009</v>
      </c>
      <c r="U46" s="86">
        <v>1</v>
      </c>
      <c r="V46" s="86">
        <v>1</v>
      </c>
      <c r="W46" s="86">
        <v>1</v>
      </c>
      <c r="X46" s="86">
        <v>1</v>
      </c>
      <c r="Y46" s="86">
        <v>1</v>
      </c>
      <c r="Z46" s="86">
        <v>1</v>
      </c>
      <c r="AA46" s="86">
        <v>1</v>
      </c>
      <c r="AB46" s="86">
        <v>1</v>
      </c>
      <c r="AC46" s="86">
        <v>1</v>
      </c>
      <c r="AD46" s="86">
        <v>1</v>
      </c>
      <c r="AE46" s="86">
        <v>1</v>
      </c>
      <c r="AF46" s="86">
        <v>1</v>
      </c>
      <c r="AG46" s="86">
        <v>1</v>
      </c>
      <c r="AH46" s="86">
        <v>1</v>
      </c>
      <c r="AI46" s="86">
        <v>1</v>
      </c>
      <c r="AJ46" s="86">
        <v>1</v>
      </c>
    </row>
    <row r="47" spans="1:36" s="71" customFormat="1">
      <c r="A47" s="100" t="s">
        <v>41</v>
      </c>
      <c r="B47" s="104" t="s">
        <v>38</v>
      </c>
      <c r="C47" s="100" t="s">
        <v>145</v>
      </c>
      <c r="D47" s="51">
        <f>ROUND(U47*' Demand-Supply Gap'!D$98,2)</f>
        <v>82.6</v>
      </c>
      <c r="E47" s="51">
        <f>ROUND(V47*' Demand-Supply Gap'!E$98,2)</f>
        <v>93.86</v>
      </c>
      <c r="F47" s="51">
        <f>ROUND(W47*' Demand-Supply Gap'!F$98,2)</f>
        <v>101.33</v>
      </c>
      <c r="G47" s="51">
        <f>ROUND(X47*' Demand-Supply Gap'!G$98,2)</f>
        <v>101.94</v>
      </c>
      <c r="H47" s="51">
        <f>ROUND(Y47*' Demand-Supply Gap'!H$98,2)</f>
        <v>103.1</v>
      </c>
      <c r="I47" s="51">
        <f>ROUND(Z47*' Demand-Supply Gap'!I$98,2)</f>
        <v>47.23</v>
      </c>
      <c r="J47" s="51">
        <f>ROUND(AA47*' Demand-Supply Gap'!J$98,2)</f>
        <v>48.85</v>
      </c>
      <c r="K47" s="51">
        <f>ROUND(AB47*' Demand-Supply Gap'!K$98,2)</f>
        <v>50.6</v>
      </c>
      <c r="L47" s="51">
        <f>ROUND(AC47*' Demand-Supply Gap'!L$98,2)</f>
        <v>52.48</v>
      </c>
      <c r="M47" s="51">
        <f>ROUND(AD47*' Demand-Supply Gap'!M$98,2)</f>
        <v>54.41</v>
      </c>
      <c r="N47" s="51">
        <f>ROUND(AE47*' Demand-Supply Gap'!N$98,2)</f>
        <v>56.46</v>
      </c>
      <c r="O47" s="51">
        <f>ROUND(AF47*' Demand-Supply Gap'!O$98,2)</f>
        <v>58.68</v>
      </c>
      <c r="P47" s="51">
        <f>ROUND(AG47*' Demand-Supply Gap'!P$98,2)</f>
        <v>61.04</v>
      </c>
      <c r="Q47" s="51">
        <f>ROUND(AH47*' Demand-Supply Gap'!Q$98,2)</f>
        <v>63.58</v>
      </c>
      <c r="R47" s="51">
        <f>ROUND(AI47*' Demand-Supply Gap'!R$98,2)</f>
        <v>66.38</v>
      </c>
      <c r="S47" s="51">
        <f>ROUND(AJ47*' Demand-Supply Gap'!S$98,2)</f>
        <v>69.38</v>
      </c>
      <c r="U47" s="87">
        <v>0.47919999999999996</v>
      </c>
      <c r="V47" s="87">
        <v>0.47983999999999999</v>
      </c>
      <c r="W47" s="87">
        <v>0.48047999999999996</v>
      </c>
      <c r="X47" s="87">
        <v>0.48111999999999999</v>
      </c>
      <c r="Y47" s="87">
        <v>0.48175999999999997</v>
      </c>
      <c r="Z47" s="87">
        <v>0.4824</v>
      </c>
      <c r="AA47" s="87">
        <v>0.48303999999999997</v>
      </c>
      <c r="AB47" s="87">
        <v>0.48368</v>
      </c>
      <c r="AC47" s="87">
        <v>0.48431999999999997</v>
      </c>
      <c r="AD47" s="87">
        <v>0.48496</v>
      </c>
      <c r="AE47" s="87">
        <v>0.48559999999999998</v>
      </c>
      <c r="AF47" s="87">
        <v>0.48624000000000001</v>
      </c>
      <c r="AG47" s="87">
        <v>0.48687999999999998</v>
      </c>
      <c r="AH47" s="87">
        <v>0.48752000000000001</v>
      </c>
      <c r="AI47" s="87">
        <v>0.48815999999999998</v>
      </c>
      <c r="AJ47" s="87">
        <v>0.48879999999999996</v>
      </c>
    </row>
    <row r="48" spans="1:36" s="71" customFormat="1">
      <c r="A48" s="100" t="s">
        <v>41</v>
      </c>
      <c r="B48" s="104" t="s">
        <v>38</v>
      </c>
      <c r="C48" s="100" t="s">
        <v>146</v>
      </c>
      <c r="D48" s="51">
        <f>ROUND(U48*' Demand-Supply Gap'!D$98,2)</f>
        <v>44.54</v>
      </c>
      <c r="E48" s="51">
        <f>ROUND(V48*' Demand-Supply Gap'!E$98,2)</f>
        <v>50.38</v>
      </c>
      <c r="F48" s="51">
        <f>ROUND(W48*' Demand-Supply Gap'!F$98,2)</f>
        <v>54.13</v>
      </c>
      <c r="G48" s="51">
        <f>ROUND(X48*' Demand-Supply Gap'!G$98,2)</f>
        <v>54.2</v>
      </c>
      <c r="H48" s="51">
        <f>ROUND(Y48*' Demand-Supply Gap'!H$98,2)</f>
        <v>54.56</v>
      </c>
      <c r="I48" s="51">
        <f>ROUND(Z48*' Demand-Supply Gap'!I$98,2)</f>
        <v>24.87</v>
      </c>
      <c r="J48" s="51">
        <f>ROUND(AA48*' Demand-Supply Gap'!J$98,2)</f>
        <v>25.61</v>
      </c>
      <c r="K48" s="51">
        <f>ROUND(AB48*' Demand-Supply Gap'!K$98,2)</f>
        <v>26.4</v>
      </c>
      <c r="L48" s="51">
        <f>ROUND(AC48*' Demand-Supply Gap'!L$98,2)</f>
        <v>27.25</v>
      </c>
      <c r="M48" s="51">
        <f>ROUND(AD48*' Demand-Supply Gap'!M$98,2)</f>
        <v>28.12</v>
      </c>
      <c r="N48" s="51">
        <f>ROUND(AE48*' Demand-Supply Gap'!N$98,2)</f>
        <v>29.04</v>
      </c>
      <c r="O48" s="51">
        <f>ROUND(AF48*' Demand-Supply Gap'!O$98,2)</f>
        <v>30.03</v>
      </c>
      <c r="P48" s="51">
        <f>ROUND(AG48*' Demand-Supply Gap'!P$98,2)</f>
        <v>31.09</v>
      </c>
      <c r="Q48" s="51">
        <f>ROUND(AH48*' Demand-Supply Gap'!Q$98,2)</f>
        <v>32.229999999999997</v>
      </c>
      <c r="R48" s="51">
        <f>ROUND(AI48*' Demand-Supply Gap'!R$98,2)</f>
        <v>33.49</v>
      </c>
      <c r="S48" s="51">
        <f>ROUND(AJ48*' Demand-Supply Gap'!S$98,2)</f>
        <v>34.83</v>
      </c>
      <c r="U48" s="79">
        <v>0.25840000000000002</v>
      </c>
      <c r="V48" s="79">
        <v>0.25753333333333339</v>
      </c>
      <c r="W48" s="79">
        <v>0.25666666666666671</v>
      </c>
      <c r="X48" s="79">
        <v>0.25580000000000003</v>
      </c>
      <c r="Y48" s="79">
        <v>0.25493333333333335</v>
      </c>
      <c r="Z48" s="79">
        <v>0.25406666666666672</v>
      </c>
      <c r="AA48" s="79">
        <v>0.25320000000000004</v>
      </c>
      <c r="AB48" s="79">
        <v>0.25233333333333335</v>
      </c>
      <c r="AC48" s="79">
        <v>0.25146666666666667</v>
      </c>
      <c r="AD48" s="79">
        <v>0.25060000000000004</v>
      </c>
      <c r="AE48" s="79">
        <v>0.24973333333333336</v>
      </c>
      <c r="AF48" s="79">
        <v>0.24886666666666668</v>
      </c>
      <c r="AG48" s="79">
        <v>0.248</v>
      </c>
      <c r="AH48" s="79">
        <v>0.24713333333333337</v>
      </c>
      <c r="AI48" s="79">
        <v>0.24626666666666669</v>
      </c>
      <c r="AJ48" s="79">
        <v>0.24540000000000001</v>
      </c>
    </row>
    <row r="49" spans="1:36" s="71" customFormat="1">
      <c r="A49" s="100" t="s">
        <v>41</v>
      </c>
      <c r="B49" s="104" t="s">
        <v>38</v>
      </c>
      <c r="C49" s="100" t="s">
        <v>147</v>
      </c>
      <c r="D49" s="51">
        <f>ROUND(U49*' Demand-Supply Gap'!D$98,2)</f>
        <v>19.649999999999999</v>
      </c>
      <c r="E49" s="51">
        <f>ROUND(V49*' Demand-Supply Gap'!E$98,2)</f>
        <v>22.23</v>
      </c>
      <c r="F49" s="51">
        <f>ROUND(W49*' Demand-Supply Gap'!F$98,2)</f>
        <v>23.89</v>
      </c>
      <c r="G49" s="51">
        <f>ROUND(X49*' Demand-Supply Gap'!G$98,2)</f>
        <v>23.93</v>
      </c>
      <c r="H49" s="51">
        <f>ROUND(Y49*' Demand-Supply Gap'!H$98,2)</f>
        <v>24.09</v>
      </c>
      <c r="I49" s="51">
        <f>ROUND(Z49*' Demand-Supply Gap'!I$98,2)</f>
        <v>10.99</v>
      </c>
      <c r="J49" s="51">
        <f>ROUND(AA49*' Demand-Supply Gap'!J$98,2)</f>
        <v>11.31</v>
      </c>
      <c r="K49" s="51">
        <f>ROUND(AB49*' Demand-Supply Gap'!K$98,2)</f>
        <v>11.67</v>
      </c>
      <c r="L49" s="51">
        <f>ROUND(AC49*' Demand-Supply Gap'!L$98,2)</f>
        <v>12.05</v>
      </c>
      <c r="M49" s="51">
        <f>ROUND(AD49*' Demand-Supply Gap'!M$98,2)</f>
        <v>12.43</v>
      </c>
      <c r="N49" s="51">
        <f>ROUND(AE49*' Demand-Supply Gap'!N$98,2)</f>
        <v>12.84</v>
      </c>
      <c r="O49" s="51">
        <f>ROUND(AF49*' Demand-Supply Gap'!O$98,2)</f>
        <v>13.29</v>
      </c>
      <c r="P49" s="51">
        <f>ROUND(AG49*' Demand-Supply Gap'!P$98,2)</f>
        <v>13.76</v>
      </c>
      <c r="Q49" s="51">
        <f>ROUND(AH49*' Demand-Supply Gap'!Q$98,2)</f>
        <v>14.27</v>
      </c>
      <c r="R49" s="51">
        <f>ROUND(AI49*' Demand-Supply Gap'!R$98,2)</f>
        <v>14.83</v>
      </c>
      <c r="S49" s="51">
        <f>ROUND(AJ49*' Demand-Supply Gap'!S$98,2)</f>
        <v>15.43</v>
      </c>
      <c r="U49" s="87">
        <v>0.114</v>
      </c>
      <c r="V49" s="87">
        <v>0.11364666666666667</v>
      </c>
      <c r="W49" s="87">
        <v>0.11329333333333333</v>
      </c>
      <c r="X49" s="87">
        <v>0.11294</v>
      </c>
      <c r="Y49" s="87">
        <v>0.11258666666666667</v>
      </c>
      <c r="Z49" s="87">
        <v>0.11223333333333334</v>
      </c>
      <c r="AA49" s="87">
        <v>0.11188000000000001</v>
      </c>
      <c r="AB49" s="87">
        <v>0.11152666666666666</v>
      </c>
      <c r="AC49" s="87">
        <v>0.11117333333333333</v>
      </c>
      <c r="AD49" s="87">
        <v>0.11082</v>
      </c>
      <c r="AE49" s="87">
        <v>0.11046666666666667</v>
      </c>
      <c r="AF49" s="87">
        <v>0.11011333333333334</v>
      </c>
      <c r="AG49" s="87">
        <v>0.10976</v>
      </c>
      <c r="AH49" s="87">
        <v>0.10940666666666667</v>
      </c>
      <c r="AI49" s="87">
        <v>0.10905333333333334</v>
      </c>
      <c r="AJ49" s="87">
        <v>0.1087</v>
      </c>
    </row>
    <row r="50" spans="1:36" s="71" customFormat="1">
      <c r="A50" s="100" t="s">
        <v>41</v>
      </c>
      <c r="B50" s="104" t="s">
        <v>38</v>
      </c>
      <c r="C50" s="100" t="s">
        <v>148</v>
      </c>
      <c r="D50" s="51">
        <f>ROUND(U50*' Demand-Supply Gap'!D$98,2)</f>
        <v>25.58</v>
      </c>
      <c r="E50" s="51">
        <f>ROUND(V50*' Demand-Supply Gap'!E$98,2)</f>
        <v>29.14</v>
      </c>
      <c r="F50" s="51">
        <f>ROUND(W50*' Demand-Supply Gap'!F$98,2)</f>
        <v>31.54</v>
      </c>
      <c r="G50" s="51">
        <f>ROUND(X50*' Demand-Supply Gap'!G$98,2)</f>
        <v>31.81</v>
      </c>
      <c r="H50" s="51">
        <f>ROUND(Y50*' Demand-Supply Gap'!H$98,2)</f>
        <v>32.25</v>
      </c>
      <c r="I50" s="51">
        <f>ROUND(Z50*' Demand-Supply Gap'!I$98,2)</f>
        <v>14.81</v>
      </c>
      <c r="J50" s="51">
        <f>ROUND(AA50*' Demand-Supply Gap'!J$98,2)</f>
        <v>15.36</v>
      </c>
      <c r="K50" s="51">
        <f>ROUND(AB50*' Demand-Supply Gap'!K$98,2)</f>
        <v>15.95</v>
      </c>
      <c r="L50" s="51">
        <f>ROUND(AC50*' Demand-Supply Gap'!L$98,2)</f>
        <v>16.579999999999998</v>
      </c>
      <c r="M50" s="51">
        <f>ROUND(AD50*' Demand-Supply Gap'!M$98,2)</f>
        <v>17.239999999999998</v>
      </c>
      <c r="N50" s="51">
        <f>ROUND(AE50*' Demand-Supply Gap'!N$98,2)</f>
        <v>17.93</v>
      </c>
      <c r="O50" s="51">
        <f>ROUND(AF50*' Demand-Supply Gap'!O$98,2)</f>
        <v>18.68</v>
      </c>
      <c r="P50" s="51">
        <f>ROUND(AG50*' Demand-Supply Gap'!P$98,2)</f>
        <v>19.48</v>
      </c>
      <c r="Q50" s="51">
        <f>ROUND(AH50*' Demand-Supply Gap'!Q$98,2)</f>
        <v>20.34</v>
      </c>
      <c r="R50" s="51">
        <f>ROUND(AI50*' Demand-Supply Gap'!R$98,2)</f>
        <v>21.28</v>
      </c>
      <c r="S50" s="51">
        <f>ROUND(AJ50*' Demand-Supply Gap'!S$98,2)</f>
        <v>22.3</v>
      </c>
      <c r="U50" s="87">
        <f>1-SUM(U47:U49)</f>
        <v>0.14839999999999998</v>
      </c>
      <c r="V50" s="87">
        <f t="shared" ref="V50:AJ50" si="20">1-SUM(V47:V49)</f>
        <v>0.14897999999999989</v>
      </c>
      <c r="W50" s="87">
        <f t="shared" si="20"/>
        <v>0.14956000000000003</v>
      </c>
      <c r="X50" s="87">
        <f t="shared" si="20"/>
        <v>0.15013999999999994</v>
      </c>
      <c r="Y50" s="87">
        <f t="shared" si="20"/>
        <v>0.15071999999999997</v>
      </c>
      <c r="Z50" s="87">
        <f t="shared" si="20"/>
        <v>0.15129999999999999</v>
      </c>
      <c r="AA50" s="87">
        <f t="shared" si="20"/>
        <v>0.15188000000000001</v>
      </c>
      <c r="AB50" s="87">
        <f t="shared" si="20"/>
        <v>0.15245999999999993</v>
      </c>
      <c r="AC50" s="87">
        <f t="shared" si="20"/>
        <v>0.15304000000000006</v>
      </c>
      <c r="AD50" s="87">
        <f t="shared" si="20"/>
        <v>0.15361999999999998</v>
      </c>
      <c r="AE50" s="87">
        <f t="shared" si="20"/>
        <v>0.15419999999999989</v>
      </c>
      <c r="AF50" s="87">
        <f t="shared" si="20"/>
        <v>0.15477999999999992</v>
      </c>
      <c r="AG50" s="87">
        <f t="shared" si="20"/>
        <v>0.15536000000000005</v>
      </c>
      <c r="AH50" s="87">
        <f t="shared" si="20"/>
        <v>0.15593999999999997</v>
      </c>
      <c r="AI50" s="87">
        <f t="shared" si="20"/>
        <v>0.15651999999999999</v>
      </c>
      <c r="AJ50" s="87">
        <f t="shared" si="20"/>
        <v>0.15710000000000002</v>
      </c>
    </row>
    <row r="51" spans="1:36" s="71" customFormat="1">
      <c r="A51" s="100" t="s">
        <v>41</v>
      </c>
      <c r="B51" s="104" t="s">
        <v>38</v>
      </c>
      <c r="C51" s="100" t="s">
        <v>105</v>
      </c>
      <c r="D51" s="51">
        <f>SUM(D47:D50)</f>
        <v>172.37</v>
      </c>
      <c r="E51" s="51">
        <f t="shared" ref="E51:S51" si="21">SUM(E47:E50)</f>
        <v>195.61</v>
      </c>
      <c r="F51" s="51">
        <f t="shared" si="21"/>
        <v>210.89000000000001</v>
      </c>
      <c r="G51" s="51">
        <f t="shared" si="21"/>
        <v>211.88</v>
      </c>
      <c r="H51" s="51">
        <f t="shared" si="21"/>
        <v>214</v>
      </c>
      <c r="I51" s="51">
        <f t="shared" si="21"/>
        <v>97.899999999999991</v>
      </c>
      <c r="J51" s="51">
        <f t="shared" si="21"/>
        <v>101.13000000000001</v>
      </c>
      <c r="K51" s="51">
        <f t="shared" si="21"/>
        <v>104.62</v>
      </c>
      <c r="L51" s="51">
        <f t="shared" si="21"/>
        <v>108.35999999999999</v>
      </c>
      <c r="M51" s="51">
        <f t="shared" si="21"/>
        <v>112.2</v>
      </c>
      <c r="N51" s="51">
        <f t="shared" si="21"/>
        <v>116.27000000000001</v>
      </c>
      <c r="O51" s="51">
        <f t="shared" si="21"/>
        <v>120.68</v>
      </c>
      <c r="P51" s="51">
        <f t="shared" si="21"/>
        <v>125.37</v>
      </c>
      <c r="Q51" s="51">
        <f t="shared" si="21"/>
        <v>130.41999999999999</v>
      </c>
      <c r="R51" s="51">
        <f t="shared" si="21"/>
        <v>135.98000000000002</v>
      </c>
      <c r="S51" s="51">
        <f t="shared" si="21"/>
        <v>141.94</v>
      </c>
      <c r="U51" s="87">
        <f>SUM(U47:U50)</f>
        <v>1</v>
      </c>
      <c r="V51" s="87">
        <f t="shared" ref="V51:AJ51" si="22">SUM(V47:V50)</f>
        <v>1</v>
      </c>
      <c r="W51" s="87">
        <f t="shared" si="22"/>
        <v>1</v>
      </c>
      <c r="X51" s="87">
        <f t="shared" si="22"/>
        <v>1</v>
      </c>
      <c r="Y51" s="87">
        <f t="shared" si="22"/>
        <v>1</v>
      </c>
      <c r="Z51" s="87">
        <f t="shared" si="22"/>
        <v>1</v>
      </c>
      <c r="AA51" s="87">
        <f t="shared" si="22"/>
        <v>1</v>
      </c>
      <c r="AB51" s="87">
        <f t="shared" si="22"/>
        <v>1</v>
      </c>
      <c r="AC51" s="87">
        <f t="shared" si="22"/>
        <v>1</v>
      </c>
      <c r="AD51" s="87">
        <f t="shared" si="22"/>
        <v>1</v>
      </c>
      <c r="AE51" s="87">
        <f t="shared" si="22"/>
        <v>1</v>
      </c>
      <c r="AF51" s="87">
        <f t="shared" si="22"/>
        <v>1</v>
      </c>
      <c r="AG51" s="87">
        <f t="shared" si="22"/>
        <v>1</v>
      </c>
      <c r="AH51" s="87">
        <f t="shared" si="22"/>
        <v>1</v>
      </c>
      <c r="AI51" s="87">
        <f t="shared" si="22"/>
        <v>1</v>
      </c>
      <c r="AJ51" s="87">
        <f t="shared" si="22"/>
        <v>1</v>
      </c>
    </row>
    <row r="52" spans="1:36" s="71" customFormat="1">
      <c r="A52" s="100" t="s">
        <v>41</v>
      </c>
      <c r="B52" s="104" t="s">
        <v>37</v>
      </c>
      <c r="C52" s="100" t="s">
        <v>149</v>
      </c>
      <c r="D52" s="51">
        <f>ROUND(U52*' Demand-Supply Gap'!D$107,2)</f>
        <v>5.0999999999999996</v>
      </c>
      <c r="E52" s="51">
        <f>ROUND(V52*' Demand-Supply Gap'!E$107,2)</f>
        <v>7.12</v>
      </c>
      <c r="F52" s="51">
        <f>ROUND(W52*' Demand-Supply Gap'!F$107,2)</f>
        <v>8.17</v>
      </c>
      <c r="G52" s="51">
        <f>ROUND(X52*' Demand-Supply Gap'!G$107,2)</f>
        <v>12.84</v>
      </c>
      <c r="H52" s="51">
        <f>ROUND(Y52*' Demand-Supply Gap'!H$107,2)</f>
        <v>12.63</v>
      </c>
      <c r="I52" s="51">
        <f>ROUND(Z52*' Demand-Supply Gap'!I$107,2)</f>
        <v>12.01</v>
      </c>
      <c r="J52" s="51">
        <f>ROUND(AA52*' Demand-Supply Gap'!J$107,2)</f>
        <v>12.4</v>
      </c>
      <c r="K52" s="51">
        <f>ROUND(AB52*' Demand-Supply Gap'!K$107,2)</f>
        <v>12.82</v>
      </c>
      <c r="L52" s="51">
        <f>ROUND(AC52*' Demand-Supply Gap'!L$107,2)</f>
        <v>13.28</v>
      </c>
      <c r="M52" s="51">
        <f>ROUND(AD52*' Demand-Supply Gap'!M$107,2)</f>
        <v>13.77</v>
      </c>
      <c r="N52" s="51">
        <f>ROUND(AE52*' Demand-Supply Gap'!N$107,2)</f>
        <v>14.3</v>
      </c>
      <c r="O52" s="51">
        <f>ROUND(AF52*' Demand-Supply Gap'!O$107,2)</f>
        <v>14.88</v>
      </c>
      <c r="P52" s="51">
        <f>ROUND(AG52*' Demand-Supply Gap'!P$107,2)</f>
        <v>15.49</v>
      </c>
      <c r="Q52" s="51">
        <f>ROUND(AH52*' Demand-Supply Gap'!Q$107,2)</f>
        <v>16.16</v>
      </c>
      <c r="R52" s="51">
        <f>ROUND(AI52*' Demand-Supply Gap'!R$107,2)</f>
        <v>16.86</v>
      </c>
      <c r="S52" s="51">
        <f>ROUND(AJ52*' Demand-Supply Gap'!S$107,2)</f>
        <v>17.61</v>
      </c>
      <c r="U52" s="79">
        <v>0.30999999999999994</v>
      </c>
      <c r="V52" s="79">
        <v>0.30860666666666664</v>
      </c>
      <c r="W52" s="79">
        <v>0.30721333333333328</v>
      </c>
      <c r="X52" s="79">
        <v>0.30581999999999998</v>
      </c>
      <c r="Y52" s="79">
        <v>0.30442666666666662</v>
      </c>
      <c r="Z52" s="79">
        <v>0.30303333333333332</v>
      </c>
      <c r="AA52" s="79">
        <v>0.30163999999999996</v>
      </c>
      <c r="AB52" s="79">
        <v>0.30024666666666666</v>
      </c>
      <c r="AC52" s="79">
        <v>0.2988533333333333</v>
      </c>
      <c r="AD52" s="79">
        <v>0.29746</v>
      </c>
      <c r="AE52" s="79">
        <v>0.29606666666666664</v>
      </c>
      <c r="AF52" s="79">
        <v>0.29467333333333334</v>
      </c>
      <c r="AG52" s="79">
        <v>0.29327999999999999</v>
      </c>
      <c r="AH52" s="79">
        <v>0.29188666666666668</v>
      </c>
      <c r="AI52" s="79">
        <v>0.29049333333333333</v>
      </c>
      <c r="AJ52" s="79">
        <v>0.28910000000000002</v>
      </c>
    </row>
    <row r="53" spans="1:36" s="71" customFormat="1">
      <c r="A53" s="100" t="s">
        <v>41</v>
      </c>
      <c r="B53" s="104" t="s">
        <v>37</v>
      </c>
      <c r="C53" s="100" t="s">
        <v>118</v>
      </c>
      <c r="D53" s="51">
        <f>ROUND(U53*' Demand-Supply Gap'!D$107,2)</f>
        <v>4.6100000000000003</v>
      </c>
      <c r="E53" s="51">
        <f>ROUND(V53*' Demand-Supply Gap'!E$107,2)</f>
        <v>6.48</v>
      </c>
      <c r="F53" s="51">
        <f>ROUND(W53*' Demand-Supply Gap'!F$107,2)</f>
        <v>7.51</v>
      </c>
      <c r="G53" s="51">
        <f>ROUND(X53*' Demand-Supply Gap'!G$107,2)</f>
        <v>11.9</v>
      </c>
      <c r="H53" s="51">
        <f>ROUND(Y53*' Demand-Supply Gap'!H$107,2)</f>
        <v>11.8</v>
      </c>
      <c r="I53" s="51">
        <f>ROUND(Z53*' Demand-Supply Gap'!I$107,2)</f>
        <v>11.32</v>
      </c>
      <c r="J53" s="51">
        <f>ROUND(AA53*' Demand-Supply Gap'!J$107,2)</f>
        <v>11.79</v>
      </c>
      <c r="K53" s="51">
        <f>ROUND(AB53*' Demand-Supply Gap'!K$107,2)</f>
        <v>12.29</v>
      </c>
      <c r="L53" s="51">
        <f>ROUND(AC53*' Demand-Supply Gap'!L$107,2)</f>
        <v>12.84</v>
      </c>
      <c r="M53" s="51">
        <f>ROUND(AD53*' Demand-Supply Gap'!M$107,2)</f>
        <v>13.43</v>
      </c>
      <c r="N53" s="51">
        <f>ROUND(AE53*' Demand-Supply Gap'!N$107,2)</f>
        <v>14.07</v>
      </c>
      <c r="O53" s="51">
        <f>ROUND(AF53*' Demand-Supply Gap'!O$107,2)</f>
        <v>14.76</v>
      </c>
      <c r="P53" s="51">
        <f>ROUND(AG53*' Demand-Supply Gap'!P$107,2)</f>
        <v>15.5</v>
      </c>
      <c r="Q53" s="51">
        <f>ROUND(AH53*' Demand-Supply Gap'!Q$107,2)</f>
        <v>16.309999999999999</v>
      </c>
      <c r="R53" s="51">
        <f>ROUND(AI53*' Demand-Supply Gap'!R$107,2)</f>
        <v>17.16</v>
      </c>
      <c r="S53" s="51">
        <f>ROUND(AJ53*' Demand-Supply Gap'!S$107,2)</f>
        <v>18.079999999999998</v>
      </c>
      <c r="U53" s="87">
        <v>0.28000000000000003</v>
      </c>
      <c r="V53" s="87">
        <v>0.28112000000000004</v>
      </c>
      <c r="W53" s="87">
        <v>0.28223999999999999</v>
      </c>
      <c r="X53" s="87">
        <v>0.28336</v>
      </c>
      <c r="Y53" s="87">
        <v>0.28448000000000001</v>
      </c>
      <c r="Z53" s="87">
        <v>0.28560000000000002</v>
      </c>
      <c r="AA53" s="87">
        <v>0.28672000000000003</v>
      </c>
      <c r="AB53" s="87">
        <v>0.28783999999999998</v>
      </c>
      <c r="AC53" s="87">
        <v>0.28895999999999999</v>
      </c>
      <c r="AD53" s="87">
        <v>0.29008</v>
      </c>
      <c r="AE53" s="87">
        <v>0.29120000000000001</v>
      </c>
      <c r="AF53" s="87">
        <v>0.29232000000000002</v>
      </c>
      <c r="AG53" s="87">
        <v>0.29343999999999998</v>
      </c>
      <c r="AH53" s="87">
        <v>0.29455999999999999</v>
      </c>
      <c r="AI53" s="87">
        <v>0.29568</v>
      </c>
      <c r="AJ53" s="87">
        <v>0.29680000000000001</v>
      </c>
    </row>
    <row r="54" spans="1:36" s="71" customFormat="1">
      <c r="A54" s="100" t="s">
        <v>41</v>
      </c>
      <c r="B54" s="104" t="s">
        <v>37</v>
      </c>
      <c r="C54" s="100" t="s">
        <v>150</v>
      </c>
      <c r="D54" s="51">
        <f>ROUND(U54*' Demand-Supply Gap'!D$107,2)</f>
        <v>3.62</v>
      </c>
      <c r="E54" s="51">
        <f>ROUND(V54*' Demand-Supply Gap'!E$107,2)</f>
        <v>5.09</v>
      </c>
      <c r="F54" s="51">
        <f>ROUND(W54*' Demand-Supply Gap'!F$107,2)</f>
        <v>5.89</v>
      </c>
      <c r="G54" s="51">
        <f>ROUND(X54*' Demand-Supply Gap'!G$107,2)</f>
        <v>9.33</v>
      </c>
      <c r="H54" s="51">
        <f>ROUND(Y54*' Demand-Supply Gap'!H$107,2)</f>
        <v>9.25</v>
      </c>
      <c r="I54" s="51">
        <f>ROUND(Z54*' Demand-Supply Gap'!I$107,2)</f>
        <v>8.86</v>
      </c>
      <c r="J54" s="51">
        <f>ROUND(AA54*' Demand-Supply Gap'!J$107,2)</f>
        <v>9.23</v>
      </c>
      <c r="K54" s="51">
        <f>ROUND(AB54*' Demand-Supply Gap'!K$107,2)</f>
        <v>9.6199999999999992</v>
      </c>
      <c r="L54" s="51">
        <f>ROUND(AC54*' Demand-Supply Gap'!L$107,2)</f>
        <v>10.039999999999999</v>
      </c>
      <c r="M54" s="51">
        <f>ROUND(AD54*' Demand-Supply Gap'!M$107,2)</f>
        <v>10.49</v>
      </c>
      <c r="N54" s="51">
        <f>ROUND(AE54*' Demand-Supply Gap'!N$107,2)</f>
        <v>10.98</v>
      </c>
      <c r="O54" s="51">
        <f>ROUND(AF54*' Demand-Supply Gap'!O$107,2)</f>
        <v>11.52</v>
      </c>
      <c r="P54" s="51">
        <f>ROUND(AG54*' Demand-Supply Gap'!P$107,2)</f>
        <v>12.09</v>
      </c>
      <c r="Q54" s="51">
        <f>ROUND(AH54*' Demand-Supply Gap'!Q$107,2)</f>
        <v>12.71</v>
      </c>
      <c r="R54" s="51">
        <f>ROUND(AI54*' Demand-Supply Gap'!R$107,2)</f>
        <v>13.37</v>
      </c>
      <c r="S54" s="51">
        <f>ROUND(AJ54*' Demand-Supply Gap'!S$107,2)</f>
        <v>14.08</v>
      </c>
      <c r="U54" s="87">
        <v>0.22</v>
      </c>
      <c r="V54" s="87">
        <v>0.22074000000000002</v>
      </c>
      <c r="W54" s="87">
        <v>0.22148000000000001</v>
      </c>
      <c r="X54" s="87">
        <v>0.22222</v>
      </c>
      <c r="Y54" s="87">
        <v>0.22296000000000002</v>
      </c>
      <c r="Z54" s="87">
        <v>0.22370000000000001</v>
      </c>
      <c r="AA54" s="87">
        <v>0.22444</v>
      </c>
      <c r="AB54" s="87">
        <v>0.22518000000000002</v>
      </c>
      <c r="AC54" s="87">
        <v>0.22592000000000001</v>
      </c>
      <c r="AD54" s="87">
        <v>0.22666</v>
      </c>
      <c r="AE54" s="87">
        <v>0.22740000000000002</v>
      </c>
      <c r="AF54" s="87">
        <v>0.22814000000000001</v>
      </c>
      <c r="AG54" s="87">
        <v>0.22888</v>
      </c>
      <c r="AH54" s="87">
        <v>0.22962000000000002</v>
      </c>
      <c r="AI54" s="87">
        <v>0.23036000000000001</v>
      </c>
      <c r="AJ54" s="87">
        <v>0.2311</v>
      </c>
    </row>
    <row r="55" spans="1:36" s="71" customFormat="1">
      <c r="A55" s="100" t="s">
        <v>41</v>
      </c>
      <c r="B55" s="104" t="s">
        <v>37</v>
      </c>
      <c r="C55" s="100" t="s">
        <v>151</v>
      </c>
      <c r="D55" s="51">
        <f>ROUND(U55*' Demand-Supply Gap'!D$107,2)</f>
        <v>3.13</v>
      </c>
      <c r="E55" s="51">
        <f>ROUND(V55*' Demand-Supply Gap'!E$107,2)</f>
        <v>4.37</v>
      </c>
      <c r="F55" s="51">
        <f>ROUND(W55*' Demand-Supply Gap'!F$107,2)</f>
        <v>5.03</v>
      </c>
      <c r="G55" s="51">
        <f>ROUND(X55*' Demand-Supply Gap'!G$107,2)</f>
        <v>7.92</v>
      </c>
      <c r="H55" s="51">
        <f>ROUND(Y55*' Demand-Supply Gap'!H$107,2)</f>
        <v>7.81</v>
      </c>
      <c r="I55" s="51">
        <f>ROUND(Z55*' Demand-Supply Gap'!I$107,2)</f>
        <v>7.44</v>
      </c>
      <c r="J55" s="51">
        <f>ROUND(AA55*' Demand-Supply Gap'!J$107,2)</f>
        <v>7.7</v>
      </c>
      <c r="K55" s="51">
        <f>ROUND(AB55*' Demand-Supply Gap'!K$107,2)</f>
        <v>7.98</v>
      </c>
      <c r="L55" s="51">
        <f>ROUND(AC55*' Demand-Supply Gap'!L$107,2)</f>
        <v>8.27</v>
      </c>
      <c r="M55" s="51">
        <f>ROUND(AD55*' Demand-Supply Gap'!M$107,2)</f>
        <v>8.6</v>
      </c>
      <c r="N55" s="51">
        <f>ROUND(AE55*' Demand-Supply Gap'!N$107,2)</f>
        <v>8.9499999999999993</v>
      </c>
      <c r="O55" s="51">
        <f>ROUND(AF55*' Demand-Supply Gap'!O$107,2)</f>
        <v>9.33</v>
      </c>
      <c r="P55" s="51">
        <f>ROUND(AG55*' Demand-Supply Gap'!P$107,2)</f>
        <v>9.74</v>
      </c>
      <c r="Q55" s="51">
        <f>ROUND(AH55*' Demand-Supply Gap'!Q$107,2)</f>
        <v>10.18</v>
      </c>
      <c r="R55" s="51">
        <f>ROUND(AI55*' Demand-Supply Gap'!R$107,2)</f>
        <v>10.65</v>
      </c>
      <c r="S55" s="51">
        <f>ROUND(AJ55*' Demand-Supply Gap'!S$107,2)</f>
        <v>11.15</v>
      </c>
      <c r="U55" s="87">
        <f>1-SUM(U52:U54)</f>
        <v>0.19000000000000006</v>
      </c>
      <c r="V55" s="87">
        <f t="shared" ref="V55:AJ55" si="23">1-SUM(V52:V54)</f>
        <v>0.18953333333333322</v>
      </c>
      <c r="W55" s="87">
        <f t="shared" si="23"/>
        <v>0.18906666666666672</v>
      </c>
      <c r="X55" s="87">
        <f t="shared" si="23"/>
        <v>0.18859999999999999</v>
      </c>
      <c r="Y55" s="87">
        <f t="shared" si="23"/>
        <v>0.18813333333333326</v>
      </c>
      <c r="Z55" s="87">
        <f t="shared" si="23"/>
        <v>0.18766666666666665</v>
      </c>
      <c r="AA55" s="87">
        <f t="shared" si="23"/>
        <v>0.18720000000000003</v>
      </c>
      <c r="AB55" s="87">
        <f t="shared" si="23"/>
        <v>0.18673333333333331</v>
      </c>
      <c r="AC55" s="87">
        <f t="shared" si="23"/>
        <v>0.18626666666666669</v>
      </c>
      <c r="AD55" s="87">
        <f t="shared" si="23"/>
        <v>0.18580000000000008</v>
      </c>
      <c r="AE55" s="87">
        <f t="shared" si="23"/>
        <v>0.18533333333333335</v>
      </c>
      <c r="AF55" s="87">
        <f t="shared" si="23"/>
        <v>0.18486666666666662</v>
      </c>
      <c r="AG55" s="87">
        <f t="shared" si="23"/>
        <v>0.18440000000000012</v>
      </c>
      <c r="AH55" s="87">
        <f t="shared" si="23"/>
        <v>0.18393333333333328</v>
      </c>
      <c r="AI55" s="87">
        <f t="shared" si="23"/>
        <v>0.18346666666666667</v>
      </c>
      <c r="AJ55" s="87">
        <f t="shared" si="23"/>
        <v>0.18299999999999994</v>
      </c>
    </row>
    <row r="56" spans="1:36" s="71" customFormat="1">
      <c r="A56" s="100" t="s">
        <v>41</v>
      </c>
      <c r="B56" s="104" t="s">
        <v>37</v>
      </c>
      <c r="C56" s="100" t="s">
        <v>105</v>
      </c>
      <c r="D56" s="51">
        <f>SUM(D52:D55)</f>
        <v>16.46</v>
      </c>
      <c r="E56" s="51">
        <f t="shared" ref="E56:S56" si="24">SUM(E52:E55)</f>
        <v>23.060000000000002</v>
      </c>
      <c r="F56" s="51">
        <f t="shared" si="24"/>
        <v>26.6</v>
      </c>
      <c r="G56" s="51">
        <f t="shared" si="24"/>
        <v>41.99</v>
      </c>
      <c r="H56" s="51">
        <f t="shared" si="24"/>
        <v>41.49</v>
      </c>
      <c r="I56" s="51">
        <f t="shared" si="24"/>
        <v>39.629999999999995</v>
      </c>
      <c r="J56" s="51">
        <f t="shared" si="24"/>
        <v>41.120000000000005</v>
      </c>
      <c r="K56" s="51">
        <f t="shared" si="24"/>
        <v>42.709999999999994</v>
      </c>
      <c r="L56" s="51">
        <f t="shared" si="24"/>
        <v>44.429999999999993</v>
      </c>
      <c r="M56" s="51">
        <f t="shared" si="24"/>
        <v>46.29</v>
      </c>
      <c r="N56" s="51">
        <f t="shared" si="24"/>
        <v>48.3</v>
      </c>
      <c r="O56" s="51">
        <f t="shared" si="24"/>
        <v>50.489999999999995</v>
      </c>
      <c r="P56" s="51">
        <f t="shared" si="24"/>
        <v>52.82</v>
      </c>
      <c r="Q56" s="51">
        <f t="shared" si="24"/>
        <v>55.36</v>
      </c>
      <c r="R56" s="51">
        <f t="shared" si="24"/>
        <v>58.039999999999992</v>
      </c>
      <c r="S56" s="51">
        <f t="shared" si="24"/>
        <v>60.919999999999995</v>
      </c>
      <c r="U56" s="87">
        <f>SUM(U52:U55)</f>
        <v>1</v>
      </c>
      <c r="V56" s="87">
        <f t="shared" ref="V56:AJ56" si="25">SUM(V52:V55)</f>
        <v>1</v>
      </c>
      <c r="W56" s="87">
        <f t="shared" si="25"/>
        <v>1</v>
      </c>
      <c r="X56" s="87">
        <f t="shared" si="25"/>
        <v>1</v>
      </c>
      <c r="Y56" s="87">
        <f t="shared" si="25"/>
        <v>1</v>
      </c>
      <c r="Z56" s="87">
        <f t="shared" si="25"/>
        <v>1</v>
      </c>
      <c r="AA56" s="87">
        <f t="shared" si="25"/>
        <v>1</v>
      </c>
      <c r="AB56" s="87">
        <f t="shared" si="25"/>
        <v>1</v>
      </c>
      <c r="AC56" s="87">
        <f t="shared" si="25"/>
        <v>1</v>
      </c>
      <c r="AD56" s="87">
        <f t="shared" si="25"/>
        <v>1</v>
      </c>
      <c r="AE56" s="87">
        <f t="shared" si="25"/>
        <v>1</v>
      </c>
      <c r="AF56" s="87">
        <f t="shared" si="25"/>
        <v>1</v>
      </c>
      <c r="AG56" s="87">
        <f t="shared" si="25"/>
        <v>1</v>
      </c>
      <c r="AH56" s="87">
        <f t="shared" si="25"/>
        <v>1</v>
      </c>
      <c r="AI56" s="87">
        <f t="shared" si="25"/>
        <v>1</v>
      </c>
      <c r="AJ56" s="87">
        <f t="shared" si="25"/>
        <v>1</v>
      </c>
    </row>
    <row r="57" spans="1:36" s="71" customFormat="1">
      <c r="A57" s="100" t="s">
        <v>41</v>
      </c>
      <c r="B57" s="104" t="s">
        <v>44</v>
      </c>
      <c r="C57" s="100" t="s">
        <v>152</v>
      </c>
      <c r="D57" s="51">
        <f>ROUND(U57*' Demand-Supply Gap'!D$116,2)</f>
        <v>20.12</v>
      </c>
      <c r="E57" s="51">
        <f>ROUND(V57*' Demand-Supply Gap'!E$116,2)</f>
        <v>20.12</v>
      </c>
      <c r="F57" s="51">
        <f>ROUND(W57*' Demand-Supply Gap'!F$116,2)</f>
        <v>20.71</v>
      </c>
      <c r="G57" s="51">
        <f>ROUND(X57*' Demand-Supply Gap'!G$116,2)</f>
        <v>19.47</v>
      </c>
      <c r="H57" s="51">
        <f>ROUND(Y57*' Demand-Supply Gap'!H$116,2)</f>
        <v>20.58</v>
      </c>
      <c r="I57" s="51">
        <f>ROUND(Z57*' Demand-Supply Gap'!I$116,2)</f>
        <v>16.37</v>
      </c>
      <c r="J57" s="51">
        <f>ROUND(AA57*' Demand-Supply Gap'!J$116,2)</f>
        <v>16.78</v>
      </c>
      <c r="K57" s="51">
        <f>ROUND(AB57*' Demand-Supply Gap'!K$116,2)</f>
        <v>17.25</v>
      </c>
      <c r="L57" s="51">
        <f>ROUND(AC57*' Demand-Supply Gap'!L$116,2)</f>
        <v>17.8</v>
      </c>
      <c r="M57" s="51">
        <f>ROUND(AD57*' Demand-Supply Gap'!M$116,2)</f>
        <v>18.399999999999999</v>
      </c>
      <c r="N57" s="51">
        <f>ROUND(AE57*' Demand-Supply Gap'!N$116,2)</f>
        <v>19.04</v>
      </c>
      <c r="O57" s="51">
        <f>ROUND(AF57*' Demand-Supply Gap'!O$116,2)</f>
        <v>19.73</v>
      </c>
      <c r="P57" s="51">
        <f>ROUND(AG57*' Demand-Supply Gap'!P$116,2)</f>
        <v>20.47</v>
      </c>
      <c r="Q57" s="51">
        <f>ROUND(AH57*' Demand-Supply Gap'!Q$116,2)</f>
        <v>21.28</v>
      </c>
      <c r="R57" s="51">
        <f>ROUND(AI57*' Demand-Supply Gap'!R$116,2)</f>
        <v>22.13</v>
      </c>
      <c r="S57" s="51">
        <f>ROUND(AJ57*' Demand-Supply Gap'!S$116,2)</f>
        <v>22.99</v>
      </c>
      <c r="U57" s="87">
        <v>0.35249999999999998</v>
      </c>
      <c r="V57" s="87">
        <v>0.34959333333333331</v>
      </c>
      <c r="W57" s="87">
        <v>0.34668666666666664</v>
      </c>
      <c r="X57" s="87">
        <v>0.34377999999999997</v>
      </c>
      <c r="Y57" s="87">
        <v>0.34087333333333331</v>
      </c>
      <c r="Z57" s="87">
        <v>0.33796666666666664</v>
      </c>
      <c r="AA57" s="87">
        <v>0.33506000000000002</v>
      </c>
      <c r="AB57" s="87">
        <v>0.33215333333333336</v>
      </c>
      <c r="AC57" s="87">
        <v>0.32924666666666669</v>
      </c>
      <c r="AD57" s="87">
        <v>0.32634000000000002</v>
      </c>
      <c r="AE57" s="87">
        <v>0.32343333333333335</v>
      </c>
      <c r="AF57" s="87">
        <v>0.32052666666666668</v>
      </c>
      <c r="AG57" s="87">
        <v>0.31762000000000001</v>
      </c>
      <c r="AH57" s="87">
        <v>0.31471333333333334</v>
      </c>
      <c r="AI57" s="87">
        <v>0.31180666666666668</v>
      </c>
      <c r="AJ57" s="87">
        <v>0.30890000000000001</v>
      </c>
    </row>
    <row r="58" spans="1:36" s="71" customFormat="1">
      <c r="A58" s="100" t="s">
        <v>41</v>
      </c>
      <c r="B58" s="104" t="s">
        <v>44</v>
      </c>
      <c r="C58" s="100" t="s">
        <v>153</v>
      </c>
      <c r="D58" s="51">
        <f>ROUND(U58*' Demand-Supply Gap'!D$116,2)</f>
        <v>15.27</v>
      </c>
      <c r="E58" s="51">
        <f>ROUND(V58*' Demand-Supply Gap'!E$116,2)</f>
        <v>15.45</v>
      </c>
      <c r="F58" s="51">
        <f>ROUND(W58*' Demand-Supply Gap'!F$116,2)</f>
        <v>16.09</v>
      </c>
      <c r="G58" s="51">
        <f>ROUND(X58*' Demand-Supply Gap'!G$116,2)</f>
        <v>15.3</v>
      </c>
      <c r="H58" s="51">
        <f>ROUND(Y58*' Demand-Supply Gap'!H$116,2)</f>
        <v>16.36</v>
      </c>
      <c r="I58" s="51">
        <f>ROUND(Z58*' Demand-Supply Gap'!I$116,2)</f>
        <v>13.17</v>
      </c>
      <c r="J58" s="51">
        <f>ROUND(AA58*' Demand-Supply Gap'!J$116,2)</f>
        <v>13.67</v>
      </c>
      <c r="K58" s="51">
        <f>ROUND(AB58*' Demand-Supply Gap'!K$116,2)</f>
        <v>14.22</v>
      </c>
      <c r="L58" s="51">
        <f>ROUND(AC58*' Demand-Supply Gap'!L$116,2)</f>
        <v>14.85</v>
      </c>
      <c r="M58" s="51">
        <f>ROUND(AD58*' Demand-Supply Gap'!M$116,2)</f>
        <v>15.54</v>
      </c>
      <c r="N58" s="51">
        <f>ROUND(AE58*' Demand-Supply Gap'!N$116,2)</f>
        <v>16.28</v>
      </c>
      <c r="O58" s="51">
        <f>ROUND(AF58*' Demand-Supply Gap'!O$116,2)</f>
        <v>17.079999999999998</v>
      </c>
      <c r="P58" s="51">
        <f>ROUND(AG58*' Demand-Supply Gap'!P$116,2)</f>
        <v>17.940000000000001</v>
      </c>
      <c r="Q58" s="51">
        <f>ROUND(AH58*' Demand-Supply Gap'!Q$116,2)</f>
        <v>18.88</v>
      </c>
      <c r="R58" s="51">
        <f>ROUND(AI58*' Demand-Supply Gap'!R$116,2)</f>
        <v>19.88</v>
      </c>
      <c r="S58" s="51">
        <f>ROUND(AJ58*' Demand-Supply Gap'!S$116,2)</f>
        <v>20.91</v>
      </c>
      <c r="U58" s="87">
        <v>0.26750000000000002</v>
      </c>
      <c r="V58" s="87">
        <v>0.26840000000000003</v>
      </c>
      <c r="W58" s="87">
        <v>0.26929999999999998</v>
      </c>
      <c r="X58" s="87">
        <v>0.2702</v>
      </c>
      <c r="Y58" s="87">
        <v>0.27110000000000001</v>
      </c>
      <c r="Z58" s="87">
        <v>0.27200000000000002</v>
      </c>
      <c r="AA58" s="87">
        <v>0.27290000000000003</v>
      </c>
      <c r="AB58" s="87">
        <v>0.27379999999999999</v>
      </c>
      <c r="AC58" s="87">
        <v>0.2747</v>
      </c>
      <c r="AD58" s="87">
        <v>0.27560000000000001</v>
      </c>
      <c r="AE58" s="87">
        <v>0.27650000000000002</v>
      </c>
      <c r="AF58" s="87">
        <v>0.27740000000000004</v>
      </c>
      <c r="AG58" s="87">
        <v>0.27829999999999999</v>
      </c>
      <c r="AH58" s="87">
        <v>0.2792</v>
      </c>
      <c r="AI58" s="87">
        <v>0.28010000000000002</v>
      </c>
      <c r="AJ58" s="87">
        <v>0.28100000000000003</v>
      </c>
    </row>
    <row r="59" spans="1:36" s="71" customFormat="1">
      <c r="A59" s="100" t="s">
        <v>41</v>
      </c>
      <c r="B59" s="104" t="s">
        <v>44</v>
      </c>
      <c r="C59" s="100" t="s">
        <v>154</v>
      </c>
      <c r="D59" s="51">
        <f>ROUND(U59*' Demand-Supply Gap'!D$116,2)</f>
        <v>11.1</v>
      </c>
      <c r="E59" s="51">
        <f>ROUND(V59*' Demand-Supply Gap'!E$116,2)</f>
        <v>11.27</v>
      </c>
      <c r="F59" s="51">
        <f>ROUND(W59*' Demand-Supply Gap'!F$116,2)</f>
        <v>11.77</v>
      </c>
      <c r="G59" s="51">
        <f>ROUND(X59*' Demand-Supply Gap'!G$116,2)</f>
        <v>11.23</v>
      </c>
      <c r="H59" s="51">
        <f>ROUND(Y59*' Demand-Supply Gap'!H$116,2)</f>
        <v>12.06</v>
      </c>
      <c r="I59" s="51">
        <f>ROUND(Z59*' Demand-Supply Gap'!I$116,2)</f>
        <v>9.74</v>
      </c>
      <c r="J59" s="51">
        <f>ROUND(AA59*' Demand-Supply Gap'!J$116,2)</f>
        <v>10.14</v>
      </c>
      <c r="K59" s="51">
        <f>ROUND(AB59*' Demand-Supply Gap'!K$116,2)</f>
        <v>10.58</v>
      </c>
      <c r="L59" s="51">
        <f>ROUND(AC59*' Demand-Supply Gap'!L$116,2)</f>
        <v>11.09</v>
      </c>
      <c r="M59" s="51">
        <f>ROUND(AD59*' Demand-Supply Gap'!M$116,2)</f>
        <v>11.64</v>
      </c>
      <c r="N59" s="51">
        <f>ROUND(AE59*' Demand-Supply Gap'!N$116,2)</f>
        <v>12.23</v>
      </c>
      <c r="O59" s="51">
        <f>ROUND(AF59*' Demand-Supply Gap'!O$116,2)</f>
        <v>12.87</v>
      </c>
      <c r="P59" s="51">
        <f>ROUND(AG59*' Demand-Supply Gap'!P$116,2)</f>
        <v>13.56</v>
      </c>
      <c r="Q59" s="51">
        <f>ROUND(AH59*' Demand-Supply Gap'!Q$116,2)</f>
        <v>14.31</v>
      </c>
      <c r="R59" s="51">
        <f>ROUND(AI59*' Demand-Supply Gap'!R$116,2)</f>
        <v>15.12</v>
      </c>
      <c r="S59" s="51">
        <f>ROUND(AJ59*' Demand-Supply Gap'!S$116,2)</f>
        <v>15.95</v>
      </c>
      <c r="U59" s="79">
        <v>0.19440000000000002</v>
      </c>
      <c r="V59" s="79">
        <v>0.19573333333333337</v>
      </c>
      <c r="W59" s="79">
        <v>0.1970666666666667</v>
      </c>
      <c r="X59" s="79">
        <v>0.19840000000000002</v>
      </c>
      <c r="Y59" s="79">
        <v>0.19973333333333335</v>
      </c>
      <c r="Z59" s="79">
        <v>0.2010666666666667</v>
      </c>
      <c r="AA59" s="79">
        <v>0.20240000000000002</v>
      </c>
      <c r="AB59" s="79">
        <v>0.20373333333333335</v>
      </c>
      <c r="AC59" s="79">
        <v>0.20506666666666667</v>
      </c>
      <c r="AD59" s="79">
        <v>0.20640000000000003</v>
      </c>
      <c r="AE59" s="79">
        <v>0.20773333333333335</v>
      </c>
      <c r="AF59" s="79">
        <v>0.20906666666666668</v>
      </c>
      <c r="AG59" s="79">
        <v>0.21040000000000003</v>
      </c>
      <c r="AH59" s="79">
        <v>0.21173333333333336</v>
      </c>
      <c r="AI59" s="79">
        <v>0.21306666666666668</v>
      </c>
      <c r="AJ59" s="79">
        <v>0.21440000000000001</v>
      </c>
    </row>
    <row r="60" spans="1:36" s="71" customFormat="1">
      <c r="A60" s="100" t="s">
        <v>41</v>
      </c>
      <c r="B60" s="104" t="s">
        <v>44</v>
      </c>
      <c r="C60" s="100" t="s">
        <v>155</v>
      </c>
      <c r="D60" s="51">
        <f>ROUND(U60*' Demand-Supply Gap'!D$116,2)</f>
        <v>10.6</v>
      </c>
      <c r="E60" s="51">
        <f>ROUND(V60*' Demand-Supply Gap'!E$116,2)</f>
        <v>10.72</v>
      </c>
      <c r="F60" s="51">
        <f>ROUND(W60*' Demand-Supply Gap'!F$116,2)</f>
        <v>11.17</v>
      </c>
      <c r="G60" s="51">
        <f>ROUND(X60*' Demand-Supply Gap'!G$116,2)</f>
        <v>10.62</v>
      </c>
      <c r="H60" s="51">
        <f>ROUND(Y60*' Demand-Supply Gap'!H$116,2)</f>
        <v>11.37</v>
      </c>
      <c r="I60" s="51">
        <f>ROUND(Z60*' Demand-Supply Gap'!I$116,2)</f>
        <v>9.15</v>
      </c>
      <c r="J60" s="51">
        <f>ROUND(AA60*' Demand-Supply Gap'!J$116,2)</f>
        <v>9.5</v>
      </c>
      <c r="K60" s="51">
        <f>ROUND(AB60*' Demand-Supply Gap'!K$116,2)</f>
        <v>9.8800000000000008</v>
      </c>
      <c r="L60" s="51">
        <f>ROUND(AC60*' Demand-Supply Gap'!L$116,2)</f>
        <v>10.32</v>
      </c>
      <c r="M60" s="51">
        <f>ROUND(AD60*' Demand-Supply Gap'!M$116,2)</f>
        <v>10.81</v>
      </c>
      <c r="N60" s="51">
        <f>ROUND(AE60*' Demand-Supply Gap'!N$116,2)</f>
        <v>11.32</v>
      </c>
      <c r="O60" s="51">
        <f>ROUND(AF60*' Demand-Supply Gap'!O$116,2)</f>
        <v>11.88</v>
      </c>
      <c r="P60" s="51">
        <f>ROUND(AG60*' Demand-Supply Gap'!P$116,2)</f>
        <v>12.48</v>
      </c>
      <c r="Q60" s="51">
        <f>ROUND(AH60*' Demand-Supply Gap'!Q$116,2)</f>
        <v>13.14</v>
      </c>
      <c r="R60" s="51">
        <f>ROUND(AI60*' Demand-Supply Gap'!R$116,2)</f>
        <v>13.84</v>
      </c>
      <c r="S60" s="51">
        <f>ROUND(AJ60*' Demand-Supply Gap'!S$116,2)</f>
        <v>14.56</v>
      </c>
      <c r="U60" s="87">
        <f>1-SUM(U57:U59)</f>
        <v>0.18559999999999999</v>
      </c>
      <c r="V60" s="87">
        <f t="shared" ref="V60" si="26">1-SUM(V57:V59)</f>
        <v>0.18627333333333329</v>
      </c>
      <c r="W60" s="87">
        <f t="shared" ref="W60" si="27">1-SUM(W57:W59)</f>
        <v>0.18694666666666659</v>
      </c>
      <c r="X60" s="87">
        <f t="shared" ref="X60" si="28">1-SUM(X57:X59)</f>
        <v>0.18762000000000001</v>
      </c>
      <c r="Y60" s="87">
        <f t="shared" ref="Y60" si="29">1-SUM(Y57:Y59)</f>
        <v>0.18829333333333342</v>
      </c>
      <c r="Z60" s="87">
        <f t="shared" ref="Z60" si="30">1-SUM(Z57:Z59)</f>
        <v>0.18896666666666662</v>
      </c>
      <c r="AA60" s="87">
        <f t="shared" ref="AA60" si="31">1-SUM(AA57:AA59)</f>
        <v>0.18963999999999992</v>
      </c>
      <c r="AB60" s="87">
        <f t="shared" ref="AB60" si="32">1-SUM(AB57:AB59)</f>
        <v>0.19031333333333333</v>
      </c>
      <c r="AC60" s="87">
        <f t="shared" ref="AC60" si="33">1-SUM(AC57:AC59)</f>
        <v>0.19098666666666664</v>
      </c>
      <c r="AD60" s="87">
        <f t="shared" ref="AD60" si="34">1-SUM(AD57:AD59)</f>
        <v>0.19165999999999994</v>
      </c>
      <c r="AE60" s="87">
        <f t="shared" ref="AE60" si="35">1-SUM(AE57:AE59)</f>
        <v>0.19233333333333325</v>
      </c>
      <c r="AF60" s="87">
        <f t="shared" ref="AF60" si="36">1-SUM(AF57:AF59)</f>
        <v>0.19300666666666655</v>
      </c>
      <c r="AG60" s="87">
        <f t="shared" ref="AG60" si="37">1-SUM(AG57:AG59)</f>
        <v>0.19367999999999996</v>
      </c>
      <c r="AH60" s="87">
        <f t="shared" ref="AH60" si="38">1-SUM(AH57:AH59)</f>
        <v>0.19435333333333338</v>
      </c>
      <c r="AI60" s="87">
        <f t="shared" ref="AI60" si="39">1-SUM(AI57:AI59)</f>
        <v>0.19502666666666668</v>
      </c>
      <c r="AJ60" s="87">
        <f t="shared" ref="AJ60" si="40">1-SUM(AJ57:AJ59)</f>
        <v>0.19569999999999987</v>
      </c>
    </row>
    <row r="61" spans="1:36" s="71" customFormat="1">
      <c r="A61" s="100" t="s">
        <v>41</v>
      </c>
      <c r="B61" s="104" t="s">
        <v>44</v>
      </c>
      <c r="C61" s="100" t="s">
        <v>105</v>
      </c>
      <c r="D61" s="51">
        <f>SUM(D57:D60)</f>
        <v>57.09</v>
      </c>
      <c r="E61" s="51">
        <f t="shared" ref="E61:S61" si="41">SUM(E57:E60)</f>
        <v>57.56</v>
      </c>
      <c r="F61" s="51">
        <f t="shared" si="41"/>
        <v>59.739999999999995</v>
      </c>
      <c r="G61" s="51">
        <f t="shared" si="41"/>
        <v>56.62</v>
      </c>
      <c r="H61" s="51">
        <f t="shared" si="41"/>
        <v>60.37</v>
      </c>
      <c r="I61" s="51">
        <f t="shared" si="41"/>
        <v>48.43</v>
      </c>
      <c r="J61" s="51">
        <f t="shared" si="41"/>
        <v>50.09</v>
      </c>
      <c r="K61" s="51">
        <f t="shared" si="41"/>
        <v>51.93</v>
      </c>
      <c r="L61" s="51">
        <f t="shared" si="41"/>
        <v>54.059999999999995</v>
      </c>
      <c r="M61" s="51">
        <f t="shared" si="41"/>
        <v>56.39</v>
      </c>
      <c r="N61" s="51">
        <f t="shared" si="41"/>
        <v>58.87</v>
      </c>
      <c r="O61" s="51">
        <f t="shared" si="41"/>
        <v>61.56</v>
      </c>
      <c r="P61" s="51">
        <f t="shared" si="41"/>
        <v>64.45</v>
      </c>
      <c r="Q61" s="51">
        <f t="shared" si="41"/>
        <v>67.61</v>
      </c>
      <c r="R61" s="51">
        <f t="shared" si="41"/>
        <v>70.97</v>
      </c>
      <c r="S61" s="51">
        <f t="shared" si="41"/>
        <v>74.41</v>
      </c>
      <c r="U61" s="87">
        <f>SUM(U57:U60)</f>
        <v>1</v>
      </c>
      <c r="V61" s="87">
        <f t="shared" ref="V61" si="42">SUM(V57:V60)</f>
        <v>1</v>
      </c>
      <c r="W61" s="87">
        <f t="shared" ref="W61" si="43">SUM(W57:W60)</f>
        <v>1</v>
      </c>
      <c r="X61" s="87">
        <f t="shared" ref="X61" si="44">SUM(X57:X60)</f>
        <v>1</v>
      </c>
      <c r="Y61" s="87">
        <f t="shared" ref="Y61" si="45">SUM(Y57:Y60)</f>
        <v>1</v>
      </c>
      <c r="Z61" s="87">
        <f t="shared" ref="Z61" si="46">SUM(Z57:Z60)</f>
        <v>1</v>
      </c>
      <c r="AA61" s="87">
        <f t="shared" ref="AA61" si="47">SUM(AA57:AA60)</f>
        <v>1</v>
      </c>
      <c r="AB61" s="87">
        <f t="shared" ref="AB61" si="48">SUM(AB57:AB60)</f>
        <v>1</v>
      </c>
      <c r="AC61" s="87">
        <f t="shared" ref="AC61" si="49">SUM(AC57:AC60)</f>
        <v>1</v>
      </c>
      <c r="AD61" s="87">
        <f t="shared" ref="AD61" si="50">SUM(AD57:AD60)</f>
        <v>1</v>
      </c>
      <c r="AE61" s="87">
        <f t="shared" ref="AE61" si="51">SUM(AE57:AE60)</f>
        <v>1</v>
      </c>
      <c r="AF61" s="87">
        <f t="shared" ref="AF61" si="52">SUM(AF57:AF60)</f>
        <v>1</v>
      </c>
      <c r="AG61" s="87">
        <f t="shared" ref="AG61" si="53">SUM(AG57:AG60)</f>
        <v>1</v>
      </c>
      <c r="AH61" s="87">
        <f t="shared" ref="AH61" si="54">SUM(AH57:AH60)</f>
        <v>1</v>
      </c>
      <c r="AI61" s="87">
        <f t="shared" ref="AI61" si="55">SUM(AI57:AI60)</f>
        <v>1</v>
      </c>
      <c r="AJ61" s="87">
        <f t="shared" ref="AJ61" si="56">SUM(AJ57:AJ60)</f>
        <v>1</v>
      </c>
    </row>
    <row r="62" spans="1:36" s="71" customFormat="1">
      <c r="A62" s="100" t="s">
        <v>41</v>
      </c>
      <c r="B62" s="290" t="s">
        <v>113</v>
      </c>
      <c r="C62" s="289"/>
      <c r="D62" s="51">
        <f>ROUND(U62*' Demand-Supply Gap'!D$125,2)</f>
        <v>-2.79</v>
      </c>
      <c r="E62" s="51">
        <f>ROUND(V62*' Demand-Supply Gap'!E$125,2)</f>
        <v>-1.48</v>
      </c>
      <c r="F62" s="51">
        <f>ROUND(W62*' Demand-Supply Gap'!F$125,2)</f>
        <v>-2.98</v>
      </c>
      <c r="G62" s="51">
        <f>ROUND(X62*' Demand-Supply Gap'!G$125,2)</f>
        <v>16.36</v>
      </c>
      <c r="H62" s="51">
        <f>ROUND(Y62*' Demand-Supply Gap'!H$125,2)</f>
        <v>20</v>
      </c>
      <c r="I62" s="51">
        <f>ROUND(Z62*' Demand-Supply Gap'!I$125,2)</f>
        <v>16.05</v>
      </c>
      <c r="J62" s="51">
        <f>ROUND(AA62*' Demand-Supply Gap'!J$125,2)</f>
        <v>16.760000000000002</v>
      </c>
      <c r="K62" s="51">
        <f>ROUND(AB62*' Demand-Supply Gap'!K$125,2)</f>
        <v>17.559999999999999</v>
      </c>
      <c r="L62" s="51">
        <f>ROUND(AC62*' Demand-Supply Gap'!L$125,2)</f>
        <v>18.43</v>
      </c>
      <c r="M62" s="51">
        <f>ROUND(AD62*' Demand-Supply Gap'!M$125,2)</f>
        <v>19.37</v>
      </c>
      <c r="N62" s="51">
        <f>ROUND(AE62*' Demand-Supply Gap'!N$125,2)</f>
        <v>20.3</v>
      </c>
      <c r="O62" s="51">
        <f>ROUND(AF62*' Demand-Supply Gap'!O$125,2)</f>
        <v>21.21</v>
      </c>
      <c r="P62" s="51">
        <f>ROUND(AG62*' Demand-Supply Gap'!P$125,2)</f>
        <v>22.18</v>
      </c>
      <c r="Q62" s="51">
        <f>ROUND(AH62*' Demand-Supply Gap'!Q$125,2)</f>
        <v>23.24</v>
      </c>
      <c r="R62" s="51">
        <f>ROUND(AI62*' Demand-Supply Gap'!R$125,2)</f>
        <v>24.49</v>
      </c>
      <c r="S62" s="51">
        <f>ROUND(AJ62*' Demand-Supply Gap'!S$125,2)</f>
        <v>25.83</v>
      </c>
      <c r="U62" s="87">
        <v>0.4</v>
      </c>
      <c r="V62" s="87">
        <v>0.40104000000000006</v>
      </c>
      <c r="W62" s="87">
        <v>0.40208000000000005</v>
      </c>
      <c r="X62" s="87">
        <v>0.40312000000000003</v>
      </c>
      <c r="Y62" s="87">
        <v>0.40416000000000002</v>
      </c>
      <c r="Z62" s="87">
        <v>0.40520000000000006</v>
      </c>
      <c r="AA62" s="87">
        <v>0.40624000000000005</v>
      </c>
      <c r="AB62" s="87">
        <v>0.40728000000000003</v>
      </c>
      <c r="AC62" s="87">
        <v>0.40832000000000002</v>
      </c>
      <c r="AD62" s="87">
        <v>0.40936000000000006</v>
      </c>
      <c r="AE62" s="87">
        <v>0.41040000000000004</v>
      </c>
      <c r="AF62" s="87">
        <v>0.41144000000000003</v>
      </c>
      <c r="AG62" s="87">
        <v>0.41248000000000001</v>
      </c>
      <c r="AH62" s="87">
        <v>0.41352000000000005</v>
      </c>
      <c r="AI62" s="87">
        <v>0.41456000000000004</v>
      </c>
      <c r="AJ62" s="87">
        <v>0.41560000000000002</v>
      </c>
    </row>
    <row r="63" spans="1:36" s="71" customFormat="1">
      <c r="A63" s="100" t="s">
        <v>41</v>
      </c>
      <c r="B63" s="290" t="s">
        <v>113</v>
      </c>
      <c r="C63" s="289"/>
      <c r="D63" s="51">
        <f>ROUND(U63*' Demand-Supply Gap'!D$125,2)</f>
        <v>-1.99</v>
      </c>
      <c r="E63" s="51">
        <f>ROUND(V63*' Demand-Supply Gap'!E$125,2)</f>
        <v>-1.05</v>
      </c>
      <c r="F63" s="51">
        <f>ROUND(W63*' Demand-Supply Gap'!F$125,2)</f>
        <v>-2.1</v>
      </c>
      <c r="G63" s="51">
        <f>ROUND(X63*' Demand-Supply Gap'!G$125,2)</f>
        <v>11.49</v>
      </c>
      <c r="H63" s="51">
        <f>ROUND(Y63*' Demand-Supply Gap'!H$125,2)</f>
        <v>13.98</v>
      </c>
      <c r="I63" s="51">
        <f>ROUND(Z63*' Demand-Supply Gap'!I$125,2)</f>
        <v>11.17</v>
      </c>
      <c r="J63" s="51">
        <f>ROUND(AA63*' Demand-Supply Gap'!J$125,2)</f>
        <v>11.6</v>
      </c>
      <c r="K63" s="51">
        <f>ROUND(AB63*' Demand-Supply Gap'!K$125,2)</f>
        <v>12.1</v>
      </c>
      <c r="L63" s="51">
        <f>ROUND(AC63*' Demand-Supply Gap'!L$125,2)</f>
        <v>12.64</v>
      </c>
      <c r="M63" s="51">
        <f>ROUND(AD63*' Demand-Supply Gap'!M$125,2)</f>
        <v>13.23</v>
      </c>
      <c r="N63" s="51">
        <f>ROUND(AE63*' Demand-Supply Gap'!N$125,2)</f>
        <v>13.79</v>
      </c>
      <c r="O63" s="51">
        <f>ROUND(AF63*' Demand-Supply Gap'!O$125,2)</f>
        <v>14.34</v>
      </c>
      <c r="P63" s="51">
        <f>ROUND(AG63*' Demand-Supply Gap'!P$125,2)</f>
        <v>14.93</v>
      </c>
      <c r="Q63" s="51">
        <f>ROUND(AH63*' Demand-Supply Gap'!Q$125,2)</f>
        <v>15.57</v>
      </c>
      <c r="R63" s="51">
        <f>ROUND(AI63*' Demand-Supply Gap'!R$125,2)</f>
        <v>16.329999999999998</v>
      </c>
      <c r="S63" s="51">
        <f>ROUND(AJ63*' Demand-Supply Gap'!S$125,2)</f>
        <v>17.149999999999999</v>
      </c>
      <c r="U63" s="90">
        <v>0.28480000000000005</v>
      </c>
      <c r="V63" s="90">
        <v>0.28420666666666672</v>
      </c>
      <c r="W63" s="90">
        <v>0.28361333333333338</v>
      </c>
      <c r="X63" s="90">
        <v>0.28302000000000005</v>
      </c>
      <c r="Y63" s="90">
        <v>0.28242666666666671</v>
      </c>
      <c r="Z63" s="90">
        <v>0.28183333333333338</v>
      </c>
      <c r="AA63" s="90">
        <v>0.28124000000000005</v>
      </c>
      <c r="AB63" s="90">
        <v>0.28064666666666671</v>
      </c>
      <c r="AC63" s="90">
        <v>0.28005333333333338</v>
      </c>
      <c r="AD63" s="90">
        <v>0.27946000000000004</v>
      </c>
      <c r="AE63" s="90">
        <v>0.27886666666666671</v>
      </c>
      <c r="AF63" s="90">
        <v>0.27827333333333337</v>
      </c>
      <c r="AG63" s="90">
        <v>0.27768000000000004</v>
      </c>
      <c r="AH63" s="90">
        <v>0.2770866666666667</v>
      </c>
      <c r="AI63" s="90">
        <v>0.27649333333333337</v>
      </c>
      <c r="AJ63" s="90">
        <v>0.27590000000000003</v>
      </c>
    </row>
    <row r="64" spans="1:36" s="71" customFormat="1">
      <c r="A64" s="100" t="s">
        <v>41</v>
      </c>
      <c r="B64" s="290" t="s">
        <v>113</v>
      </c>
      <c r="C64" s="289"/>
      <c r="D64" s="51">
        <f>ROUND(U64*' Demand-Supply Gap'!D$125,2)</f>
        <v>-2.2000000000000002</v>
      </c>
      <c r="E64" s="51">
        <f>ROUND(V64*' Demand-Supply Gap'!E$125,2)</f>
        <v>-1.1599999999999999</v>
      </c>
      <c r="F64" s="51">
        <f>ROUND(W64*' Demand-Supply Gap'!F$125,2)</f>
        <v>-2.33</v>
      </c>
      <c r="G64" s="51">
        <f>ROUND(X64*' Demand-Supply Gap'!G$125,2)</f>
        <v>12.74</v>
      </c>
      <c r="H64" s="51">
        <f>ROUND(Y64*' Demand-Supply Gap'!H$125,2)</f>
        <v>15.51</v>
      </c>
      <c r="I64" s="51">
        <f>ROUND(Z64*' Demand-Supply Gap'!I$125,2)</f>
        <v>12.4</v>
      </c>
      <c r="J64" s="51">
        <f>ROUND(AA64*' Demand-Supply Gap'!J$125,2)</f>
        <v>12.89</v>
      </c>
      <c r="K64" s="51">
        <f>ROUND(AB64*' Demand-Supply Gap'!K$125,2)</f>
        <v>13.46</v>
      </c>
      <c r="L64" s="51">
        <f>ROUND(AC64*' Demand-Supply Gap'!L$125,2)</f>
        <v>14.07</v>
      </c>
      <c r="M64" s="51">
        <f>ROUND(AD64*' Demand-Supply Gap'!M$125,2)</f>
        <v>14.73</v>
      </c>
      <c r="N64" s="51">
        <f>ROUND(AE64*' Demand-Supply Gap'!N$125,2)</f>
        <v>15.37</v>
      </c>
      <c r="O64" s="51">
        <f>ROUND(AF64*' Demand-Supply Gap'!O$125,2)</f>
        <v>15.99</v>
      </c>
      <c r="P64" s="51">
        <f>ROUND(AG64*' Demand-Supply Gap'!P$125,2)</f>
        <v>16.66</v>
      </c>
      <c r="Q64" s="51">
        <f>ROUND(AH64*' Demand-Supply Gap'!Q$125,2)</f>
        <v>17.39</v>
      </c>
      <c r="R64" s="51">
        <f>ROUND(AI64*' Demand-Supply Gap'!R$125,2)</f>
        <v>18.25</v>
      </c>
      <c r="S64" s="51">
        <f>ROUND(AJ64*' Demand-Supply Gap'!S$125,2)</f>
        <v>19.170000000000002</v>
      </c>
      <c r="U64" s="87">
        <f t="shared" ref="U64:AJ64" si="57">1-SUM(U62:U63)</f>
        <v>0.31519999999999992</v>
      </c>
      <c r="V64" s="87">
        <f t="shared" si="57"/>
        <v>0.31475333333333322</v>
      </c>
      <c r="W64" s="87">
        <f t="shared" si="57"/>
        <v>0.31430666666666651</v>
      </c>
      <c r="X64" s="87">
        <f t="shared" si="57"/>
        <v>0.31385999999999992</v>
      </c>
      <c r="Y64" s="87">
        <f t="shared" si="57"/>
        <v>0.31341333333333332</v>
      </c>
      <c r="Z64" s="87">
        <f t="shared" si="57"/>
        <v>0.31296666666666662</v>
      </c>
      <c r="AA64" s="87">
        <f t="shared" si="57"/>
        <v>0.31251999999999991</v>
      </c>
      <c r="AB64" s="87">
        <f t="shared" si="57"/>
        <v>0.3120733333333332</v>
      </c>
      <c r="AC64" s="87">
        <f t="shared" si="57"/>
        <v>0.31162666666666661</v>
      </c>
      <c r="AD64" s="87">
        <f t="shared" si="57"/>
        <v>0.3111799999999999</v>
      </c>
      <c r="AE64" s="87">
        <f t="shared" si="57"/>
        <v>0.31073333333333331</v>
      </c>
      <c r="AF64" s="87">
        <f t="shared" si="57"/>
        <v>0.3102866666666666</v>
      </c>
      <c r="AG64" s="87">
        <f t="shared" si="57"/>
        <v>0.30983999999999989</v>
      </c>
      <c r="AH64" s="87">
        <f t="shared" si="57"/>
        <v>0.30939333333333319</v>
      </c>
      <c r="AI64" s="87">
        <f t="shared" si="57"/>
        <v>0.30894666666666659</v>
      </c>
      <c r="AJ64" s="87">
        <f t="shared" si="57"/>
        <v>0.3085</v>
      </c>
    </row>
    <row r="65" spans="1:36" s="71" customFormat="1" ht="13.5" thickBot="1">
      <c r="A65" s="100" t="s">
        <v>41</v>
      </c>
      <c r="B65" s="290" t="s">
        <v>113</v>
      </c>
      <c r="C65" s="289" t="s">
        <v>105</v>
      </c>
      <c r="D65" s="51">
        <f>ROUND(U65*' Demand-Supply Gap'!D$125,2)</f>
        <v>-6.97</v>
      </c>
      <c r="E65" s="51">
        <f>ROUND(V65*' Demand-Supply Gap'!E$125,2)</f>
        <v>-3.69</v>
      </c>
      <c r="F65" s="51">
        <f>ROUND(W65*' Demand-Supply Gap'!F$125,2)</f>
        <v>-7.41</v>
      </c>
      <c r="G65" s="51">
        <f>ROUND(X65*' Demand-Supply Gap'!G$125,2)</f>
        <v>40.590000000000003</v>
      </c>
      <c r="H65" s="51">
        <f>ROUND(Y65*' Demand-Supply Gap'!H$125,2)</f>
        <v>49.49</v>
      </c>
      <c r="I65" s="51">
        <f>ROUND(Z65*' Demand-Supply Gap'!I$125,2)</f>
        <v>39.619999999999997</v>
      </c>
      <c r="J65" s="51">
        <f>ROUND(AA65*' Demand-Supply Gap'!J$125,2)</f>
        <v>41.24</v>
      </c>
      <c r="K65" s="51">
        <f>ROUND(AB65*' Demand-Supply Gap'!K$125,2)</f>
        <v>43.12</v>
      </c>
      <c r="L65" s="51">
        <f>ROUND(AC65*' Demand-Supply Gap'!L$125,2)</f>
        <v>45.15</v>
      </c>
      <c r="M65" s="51">
        <f>ROUND(AD65*' Demand-Supply Gap'!M$125,2)</f>
        <v>47.32</v>
      </c>
      <c r="N65" s="51">
        <f>ROUND(AE65*' Demand-Supply Gap'!N$125,2)</f>
        <v>49.47</v>
      </c>
      <c r="O65" s="51">
        <f>ROUND(AF65*' Demand-Supply Gap'!O$125,2)</f>
        <v>51.55</v>
      </c>
      <c r="P65" s="51">
        <f>ROUND(AG65*' Demand-Supply Gap'!P$125,2)</f>
        <v>53.78</v>
      </c>
      <c r="Q65" s="51">
        <f>ROUND(AH65*' Demand-Supply Gap'!Q$125,2)</f>
        <v>56.2</v>
      </c>
      <c r="R65" s="51">
        <f>ROUND(AI65*' Demand-Supply Gap'!R$125,2)</f>
        <v>59.06</v>
      </c>
      <c r="S65" s="51">
        <f>ROUND(AJ65*' Demand-Supply Gap'!S$125,2)</f>
        <v>62.15</v>
      </c>
      <c r="U65" s="87">
        <f t="shared" ref="U65:AJ65" si="58">SUM(U62:U64)</f>
        <v>1</v>
      </c>
      <c r="V65" s="87">
        <f t="shared" si="58"/>
        <v>1</v>
      </c>
      <c r="W65" s="87">
        <f t="shared" si="58"/>
        <v>1</v>
      </c>
      <c r="X65" s="87">
        <f t="shared" si="58"/>
        <v>1</v>
      </c>
      <c r="Y65" s="87">
        <f t="shared" si="58"/>
        <v>1</v>
      </c>
      <c r="Z65" s="87">
        <f t="shared" si="58"/>
        <v>1</v>
      </c>
      <c r="AA65" s="87">
        <f t="shared" si="58"/>
        <v>1</v>
      </c>
      <c r="AB65" s="87">
        <f t="shared" si="58"/>
        <v>1</v>
      </c>
      <c r="AC65" s="87">
        <f t="shared" si="58"/>
        <v>1</v>
      </c>
      <c r="AD65" s="87">
        <f t="shared" si="58"/>
        <v>1</v>
      </c>
      <c r="AE65" s="87">
        <f t="shared" si="58"/>
        <v>1</v>
      </c>
      <c r="AF65" s="87">
        <f t="shared" si="58"/>
        <v>1</v>
      </c>
      <c r="AG65" s="87">
        <f t="shared" si="58"/>
        <v>1</v>
      </c>
      <c r="AH65" s="87">
        <f t="shared" si="58"/>
        <v>1</v>
      </c>
      <c r="AI65" s="87">
        <f t="shared" si="58"/>
        <v>1</v>
      </c>
      <c r="AJ65" s="87">
        <f t="shared" si="58"/>
        <v>1</v>
      </c>
    </row>
    <row r="66" spans="1:36" s="71" customFormat="1">
      <c r="A66" s="100" t="s">
        <v>41</v>
      </c>
      <c r="B66" s="104" t="s">
        <v>110</v>
      </c>
      <c r="C66" s="203" t="s">
        <v>152</v>
      </c>
      <c r="D66" s="51">
        <f>ROUND(U66*' Demand-Supply Gap'!D$125,2)</f>
        <v>-2.42</v>
      </c>
      <c r="E66" s="51">
        <f>ROUND(V66*' Demand-Supply Gap'!E$125,2)</f>
        <v>-1.27</v>
      </c>
      <c r="F66" s="51">
        <f>ROUND(W66*' Demand-Supply Gap'!F$125,2)</f>
        <v>-2.5299999999999998</v>
      </c>
      <c r="G66" s="51">
        <f>ROUND(X66*' Demand-Supply Gap'!G$125,2)</f>
        <v>13.73</v>
      </c>
      <c r="H66" s="51">
        <f>ROUND(Y66*' Demand-Supply Gap'!H$125,2)</f>
        <v>16.59</v>
      </c>
      <c r="I66" s="51">
        <f>ROUND(Z66*' Demand-Supply Gap'!I$125,2)</f>
        <v>13.17</v>
      </c>
      <c r="J66" s="51">
        <f>ROUND(AA66*' Demand-Supply Gap'!J$125,2)</f>
        <v>13.59</v>
      </c>
      <c r="K66" s="51">
        <f>ROUND(AB66*' Demand-Supply Gap'!K$125,2)</f>
        <v>14.08</v>
      </c>
      <c r="L66" s="51">
        <f>ROUND(AC66*' Demand-Supply Gap'!L$125,2)</f>
        <v>14.61</v>
      </c>
      <c r="M66" s="51">
        <f>ROUND(AD66*' Demand-Supply Gap'!M$125,2)</f>
        <v>15.18</v>
      </c>
      <c r="N66" s="51">
        <f>ROUND(AE66*' Demand-Supply Gap'!N$125,2)</f>
        <v>15.72</v>
      </c>
      <c r="O66" s="51">
        <f>ROUND(AF66*' Demand-Supply Gap'!O$125,2)</f>
        <v>16.23</v>
      </c>
      <c r="P66" s="51">
        <f>ROUND(AG66*' Demand-Supply Gap'!P$125,2)</f>
        <v>16.78</v>
      </c>
      <c r="Q66" s="51">
        <f>ROUND(AH66*' Demand-Supply Gap'!Q$125,2)</f>
        <v>17.37</v>
      </c>
      <c r="R66" s="51">
        <f>ROUND(AI66*' Demand-Supply Gap'!R$125,2)</f>
        <v>18.09</v>
      </c>
      <c r="S66" s="51">
        <f>ROUND(AJ66*' Demand-Supply Gap'!S$125,2)</f>
        <v>18.850000000000001</v>
      </c>
      <c r="U66" s="204">
        <v>0.34689999999999999</v>
      </c>
      <c r="V66" s="205">
        <v>0.34400000000000003</v>
      </c>
      <c r="W66" s="205">
        <v>0.34110000000000001</v>
      </c>
      <c r="X66" s="205">
        <v>0.3382</v>
      </c>
      <c r="Y66" s="205">
        <v>0.33529999999999999</v>
      </c>
      <c r="Z66" s="205">
        <v>0.33240000000000003</v>
      </c>
      <c r="AA66" s="205">
        <v>0.32950000000000002</v>
      </c>
      <c r="AB66" s="205">
        <v>0.3266</v>
      </c>
      <c r="AC66" s="205">
        <v>0.3236</v>
      </c>
      <c r="AD66" s="205">
        <v>0.32069999999999999</v>
      </c>
      <c r="AE66" s="205">
        <v>0.31780000000000003</v>
      </c>
      <c r="AF66" s="205">
        <v>0.31490000000000001</v>
      </c>
      <c r="AG66" s="205">
        <v>0.312</v>
      </c>
      <c r="AH66" s="205">
        <v>0.30909999999999999</v>
      </c>
      <c r="AI66" s="205">
        <v>0.30620000000000003</v>
      </c>
      <c r="AJ66" s="206">
        <v>0.30330000000000001</v>
      </c>
    </row>
    <row r="67" spans="1:36" s="71" customFormat="1">
      <c r="A67" s="100" t="s">
        <v>41</v>
      </c>
      <c r="B67" s="104" t="s">
        <v>110</v>
      </c>
      <c r="C67" s="153" t="s">
        <v>153</v>
      </c>
      <c r="D67" s="51">
        <f>ROUND(U67*' Demand-Supply Gap'!D$125,2)</f>
        <v>-1.88</v>
      </c>
      <c r="E67" s="51">
        <f>ROUND(V67*' Demand-Supply Gap'!E$125,2)</f>
        <v>-1</v>
      </c>
      <c r="F67" s="51">
        <f>ROUND(W67*' Demand-Supply Gap'!F$125,2)</f>
        <v>-2.0099999999999998</v>
      </c>
      <c r="G67" s="51">
        <f>ROUND(X67*' Demand-Supply Gap'!G$125,2)</f>
        <v>11.06</v>
      </c>
      <c r="H67" s="51">
        <f>ROUND(Y67*' Demand-Supply Gap'!H$125,2)</f>
        <v>13.52</v>
      </c>
      <c r="I67" s="51">
        <f>ROUND(Z67*' Demand-Supply Gap'!I$125,2)</f>
        <v>10.86</v>
      </c>
      <c r="J67" s="51">
        <f>ROUND(AA67*' Demand-Supply Gap'!J$125,2)</f>
        <v>11.35</v>
      </c>
      <c r="K67" s="51">
        <f>ROUND(AB67*' Demand-Supply Gap'!K$125,2)</f>
        <v>11.9</v>
      </c>
      <c r="L67" s="51">
        <f>ROUND(AC67*' Demand-Supply Gap'!L$125,2)</f>
        <v>12.5</v>
      </c>
      <c r="M67" s="51">
        <f>ROUND(AD67*' Demand-Supply Gap'!M$125,2)</f>
        <v>13.15</v>
      </c>
      <c r="N67" s="51">
        <f>ROUND(AE67*' Demand-Supply Gap'!N$125,2)</f>
        <v>13.79</v>
      </c>
      <c r="O67" s="51">
        <f>ROUND(AF67*' Demand-Supply Gap'!O$125,2)</f>
        <v>14.41</v>
      </c>
      <c r="P67" s="51">
        <f>ROUND(AG67*' Demand-Supply Gap'!P$125,2)</f>
        <v>15.08</v>
      </c>
      <c r="Q67" s="51">
        <f>ROUND(AH67*' Demand-Supply Gap'!Q$125,2)</f>
        <v>15.81</v>
      </c>
      <c r="R67" s="51">
        <f>ROUND(AI67*' Demand-Supply Gap'!R$125,2)</f>
        <v>16.670000000000002</v>
      </c>
      <c r="S67" s="51">
        <f>ROUND(AJ67*' Demand-Supply Gap'!S$125,2)</f>
        <v>17.600000000000001</v>
      </c>
      <c r="U67" s="204">
        <v>0.2697</v>
      </c>
      <c r="V67" s="205">
        <v>0.27060000000000001</v>
      </c>
      <c r="W67" s="205">
        <v>0.27149999999999996</v>
      </c>
      <c r="X67" s="205">
        <v>0.27239999999999998</v>
      </c>
      <c r="Y67" s="205">
        <v>0.27329999999999999</v>
      </c>
      <c r="Z67" s="205">
        <v>0.2742</v>
      </c>
      <c r="AA67" s="205">
        <v>0.27509999999999996</v>
      </c>
      <c r="AB67" s="205">
        <v>0.27599999999999997</v>
      </c>
      <c r="AC67" s="205">
        <v>0.27689999999999998</v>
      </c>
      <c r="AD67" s="205">
        <v>0.27779999999999999</v>
      </c>
      <c r="AE67" s="205">
        <v>0.2787</v>
      </c>
      <c r="AF67" s="205">
        <v>0.27959999999999996</v>
      </c>
      <c r="AG67" s="205">
        <v>0.28049999999999997</v>
      </c>
      <c r="AH67" s="205">
        <v>0.28139999999999998</v>
      </c>
      <c r="AI67" s="205">
        <v>0.2823</v>
      </c>
      <c r="AJ67" s="206">
        <v>0.28320000000000001</v>
      </c>
    </row>
    <row r="68" spans="1:36" s="71" customFormat="1">
      <c r="A68" s="100" t="s">
        <v>41</v>
      </c>
      <c r="B68" s="104" t="s">
        <v>110</v>
      </c>
      <c r="C68" s="153" t="s">
        <v>154</v>
      </c>
      <c r="D68" s="51">
        <f>ROUND(U68*' Demand-Supply Gap'!D$125,2)</f>
        <v>-1.43</v>
      </c>
      <c r="E68" s="51">
        <f>ROUND(V68*' Demand-Supply Gap'!E$125,2)</f>
        <v>-0.76</v>
      </c>
      <c r="F68" s="51">
        <f>ROUND(W68*' Demand-Supply Gap'!F$125,2)</f>
        <v>-1.54</v>
      </c>
      <c r="G68" s="51">
        <f>ROUND(X68*' Demand-Supply Gap'!G$125,2)</f>
        <v>8.51</v>
      </c>
      <c r="H68" s="51">
        <f>ROUND(Y68*' Demand-Supply Gap'!H$125,2)</f>
        <v>10.44</v>
      </c>
      <c r="I68" s="51">
        <f>ROUND(Z68*' Demand-Supply Gap'!I$125,2)</f>
        <v>8.41</v>
      </c>
      <c r="J68" s="51">
        <f>ROUND(AA68*' Demand-Supply Gap'!J$125,2)</f>
        <v>8.81</v>
      </c>
      <c r="K68" s="51">
        <f>ROUND(AB68*' Demand-Supply Gap'!K$125,2)</f>
        <v>9.27</v>
      </c>
      <c r="L68" s="51">
        <f>ROUND(AC68*' Demand-Supply Gap'!L$125,2)</f>
        <v>9.77</v>
      </c>
      <c r="M68" s="51">
        <f>ROUND(AD68*' Demand-Supply Gap'!M$125,2)</f>
        <v>10.3</v>
      </c>
      <c r="N68" s="51">
        <f>ROUND(AE68*' Demand-Supply Gap'!N$125,2)</f>
        <v>10.83</v>
      </c>
      <c r="O68" s="51">
        <f>ROUND(AF68*' Demand-Supply Gap'!O$125,2)</f>
        <v>11.36</v>
      </c>
      <c r="P68" s="51">
        <f>ROUND(AG68*' Demand-Supply Gap'!P$125,2)</f>
        <v>11.92</v>
      </c>
      <c r="Q68" s="51">
        <f>ROUND(AH68*' Demand-Supply Gap'!Q$125,2)</f>
        <v>12.53</v>
      </c>
      <c r="R68" s="51">
        <f>ROUND(AI68*' Demand-Supply Gap'!R$125,2)</f>
        <v>13.25</v>
      </c>
      <c r="S68" s="51">
        <f>ROUND(AJ68*' Demand-Supply Gap'!S$125,2)</f>
        <v>14.02</v>
      </c>
      <c r="U68" s="204">
        <v>0.2056</v>
      </c>
      <c r="V68" s="205">
        <v>0.2069</v>
      </c>
      <c r="W68" s="205">
        <v>0.20829999999999999</v>
      </c>
      <c r="X68" s="205">
        <v>0.20959999999999998</v>
      </c>
      <c r="Y68" s="205">
        <v>0.2109</v>
      </c>
      <c r="Z68" s="205">
        <v>0.21229999999999999</v>
      </c>
      <c r="AA68" s="205">
        <v>0.21359999999999998</v>
      </c>
      <c r="AB68" s="205">
        <v>0.21490000000000001</v>
      </c>
      <c r="AC68" s="205">
        <v>0.21629999999999999</v>
      </c>
      <c r="AD68" s="205">
        <v>0.21759999999999999</v>
      </c>
      <c r="AE68" s="205">
        <v>0.21889999999999998</v>
      </c>
      <c r="AF68" s="205">
        <v>0.2203</v>
      </c>
      <c r="AG68" s="205">
        <v>0.22159999999999999</v>
      </c>
      <c r="AH68" s="205">
        <v>0.22289999999999999</v>
      </c>
      <c r="AI68" s="205">
        <v>0.2243</v>
      </c>
      <c r="AJ68" s="206">
        <v>0.22559999999999999</v>
      </c>
    </row>
    <row r="69" spans="1:36" s="71" customFormat="1">
      <c r="A69" s="100" t="s">
        <v>41</v>
      </c>
      <c r="B69" s="104" t="s">
        <v>110</v>
      </c>
      <c r="C69" s="153" t="s">
        <v>155</v>
      </c>
      <c r="D69" s="51">
        <f>ROUND(U69*' Demand-Supply Gap'!D$125,2)</f>
        <v>-1.24</v>
      </c>
      <c r="E69" s="51">
        <f>ROUND(V69*' Demand-Supply Gap'!E$125,2)</f>
        <v>-0.66</v>
      </c>
      <c r="F69" s="51">
        <f>ROUND(W69*' Demand-Supply Gap'!F$125,2)</f>
        <v>-1.33</v>
      </c>
      <c r="G69" s="51">
        <f>ROUND(X69*' Demand-Supply Gap'!G$125,2)</f>
        <v>7.3</v>
      </c>
      <c r="H69" s="51">
        <f>ROUND(Y69*' Demand-Supply Gap'!H$125,2)</f>
        <v>8.93</v>
      </c>
      <c r="I69" s="51">
        <f>ROUND(Z69*' Demand-Supply Gap'!I$125,2)</f>
        <v>7.17</v>
      </c>
      <c r="J69" s="51">
        <f>ROUND(AA69*' Demand-Supply Gap'!J$125,2)</f>
        <v>7.5</v>
      </c>
      <c r="K69" s="51">
        <f>ROUND(AB69*' Demand-Supply Gap'!K$125,2)</f>
        <v>7.87</v>
      </c>
      <c r="L69" s="51">
        <f>ROUND(AC69*' Demand-Supply Gap'!L$125,2)</f>
        <v>8.27</v>
      </c>
      <c r="M69" s="51">
        <f>ROUND(AD69*' Demand-Supply Gap'!M$125,2)</f>
        <v>8.6999999999999993</v>
      </c>
      <c r="N69" s="51">
        <f>ROUND(AE69*' Demand-Supply Gap'!N$125,2)</f>
        <v>9.1300000000000008</v>
      </c>
      <c r="O69" s="51">
        <f>ROUND(AF69*' Demand-Supply Gap'!O$125,2)</f>
        <v>9.5500000000000007</v>
      </c>
      <c r="P69" s="51">
        <f>ROUND(AG69*' Demand-Supply Gap'!P$125,2)</f>
        <v>10</v>
      </c>
      <c r="Q69" s="51">
        <f>ROUND(AH69*' Demand-Supply Gap'!Q$125,2)</f>
        <v>10.49</v>
      </c>
      <c r="R69" s="51">
        <f>ROUND(AI69*' Demand-Supply Gap'!R$125,2)</f>
        <v>11.06</v>
      </c>
      <c r="S69" s="51">
        <f>ROUND(AJ69*' Demand-Supply Gap'!S$125,2)</f>
        <v>11.68</v>
      </c>
      <c r="U69" s="204">
        <f t="shared" ref="U69:AJ69" si="59">ROUND(1-SUM(U66:U68),4)</f>
        <v>0.17780000000000001</v>
      </c>
      <c r="V69" s="205">
        <f t="shared" si="59"/>
        <v>0.17849999999999999</v>
      </c>
      <c r="W69" s="205">
        <f t="shared" si="59"/>
        <v>0.17910000000000001</v>
      </c>
      <c r="X69" s="205">
        <f t="shared" si="59"/>
        <v>0.17979999999999999</v>
      </c>
      <c r="Y69" s="205">
        <f t="shared" si="59"/>
        <v>0.18049999999999999</v>
      </c>
      <c r="Z69" s="205">
        <f t="shared" si="59"/>
        <v>0.18110000000000001</v>
      </c>
      <c r="AA69" s="205">
        <f t="shared" si="59"/>
        <v>0.18179999999999999</v>
      </c>
      <c r="AB69" s="205">
        <f t="shared" si="59"/>
        <v>0.1825</v>
      </c>
      <c r="AC69" s="205">
        <f t="shared" si="59"/>
        <v>0.1832</v>
      </c>
      <c r="AD69" s="205">
        <f t="shared" si="59"/>
        <v>0.18390000000000001</v>
      </c>
      <c r="AE69" s="205">
        <f t="shared" si="59"/>
        <v>0.18459999999999999</v>
      </c>
      <c r="AF69" s="205">
        <f t="shared" si="59"/>
        <v>0.1852</v>
      </c>
      <c r="AG69" s="205">
        <f t="shared" si="59"/>
        <v>0.18590000000000001</v>
      </c>
      <c r="AH69" s="205">
        <f t="shared" si="59"/>
        <v>0.18659999999999999</v>
      </c>
      <c r="AI69" s="205">
        <f t="shared" si="59"/>
        <v>0.18720000000000001</v>
      </c>
      <c r="AJ69" s="206">
        <f t="shared" si="59"/>
        <v>0.18790000000000001</v>
      </c>
    </row>
    <row r="70" spans="1:36" s="71" customFormat="1">
      <c r="A70" s="100" t="s">
        <v>41</v>
      </c>
      <c r="B70" s="104" t="s">
        <v>110</v>
      </c>
      <c r="C70" s="153" t="s">
        <v>105</v>
      </c>
      <c r="D70" s="51">
        <f>SUM(D66:D69)</f>
        <v>-6.97</v>
      </c>
      <c r="E70" s="51">
        <f t="shared" ref="E70:S70" si="60">SUM(E66:E69)</f>
        <v>-3.6900000000000004</v>
      </c>
      <c r="F70" s="51">
        <f t="shared" si="60"/>
        <v>-7.4099999999999993</v>
      </c>
      <c r="G70" s="51">
        <f t="shared" si="60"/>
        <v>40.599999999999994</v>
      </c>
      <c r="H70" s="51">
        <f t="shared" si="60"/>
        <v>49.48</v>
      </c>
      <c r="I70" s="51">
        <f t="shared" si="60"/>
        <v>39.61</v>
      </c>
      <c r="J70" s="51">
        <f t="shared" si="60"/>
        <v>41.25</v>
      </c>
      <c r="K70" s="51">
        <f t="shared" si="60"/>
        <v>43.12</v>
      </c>
      <c r="L70" s="51">
        <f t="shared" si="60"/>
        <v>45.149999999999991</v>
      </c>
      <c r="M70" s="51">
        <f t="shared" si="60"/>
        <v>47.33</v>
      </c>
      <c r="N70" s="51">
        <f t="shared" si="60"/>
        <v>49.47</v>
      </c>
      <c r="O70" s="51">
        <f t="shared" si="60"/>
        <v>51.55</v>
      </c>
      <c r="P70" s="51">
        <f t="shared" si="60"/>
        <v>53.78</v>
      </c>
      <c r="Q70" s="51">
        <f t="shared" si="60"/>
        <v>56.2</v>
      </c>
      <c r="R70" s="51">
        <f t="shared" si="60"/>
        <v>59.070000000000007</v>
      </c>
      <c r="S70" s="51">
        <f t="shared" si="60"/>
        <v>62.15</v>
      </c>
      <c r="U70" s="87">
        <f>SUM(U66:U69)</f>
        <v>1</v>
      </c>
      <c r="V70" s="87">
        <f t="shared" ref="V70:AJ70" si="61">SUM(V66:V69)</f>
        <v>1</v>
      </c>
      <c r="W70" s="87">
        <f t="shared" si="61"/>
        <v>1</v>
      </c>
      <c r="X70" s="87">
        <f t="shared" si="61"/>
        <v>1</v>
      </c>
      <c r="Y70" s="87">
        <f t="shared" si="61"/>
        <v>1</v>
      </c>
      <c r="Z70" s="87">
        <f t="shared" si="61"/>
        <v>1</v>
      </c>
      <c r="AA70" s="87">
        <f t="shared" si="61"/>
        <v>1</v>
      </c>
      <c r="AB70" s="87">
        <f t="shared" si="61"/>
        <v>1</v>
      </c>
      <c r="AC70" s="87">
        <f t="shared" si="61"/>
        <v>1</v>
      </c>
      <c r="AD70" s="87">
        <f t="shared" si="61"/>
        <v>1</v>
      </c>
      <c r="AE70" s="87">
        <f t="shared" si="61"/>
        <v>1</v>
      </c>
      <c r="AF70" s="87">
        <f t="shared" si="61"/>
        <v>1</v>
      </c>
      <c r="AG70" s="87">
        <f t="shared" si="61"/>
        <v>1</v>
      </c>
      <c r="AH70" s="87">
        <f t="shared" si="61"/>
        <v>1</v>
      </c>
      <c r="AI70" s="87">
        <f t="shared" si="61"/>
        <v>1</v>
      </c>
      <c r="AJ70" s="87">
        <f t="shared" si="61"/>
        <v>1</v>
      </c>
    </row>
    <row r="71" spans="1:36" s="71" customFormat="1">
      <c r="A71" s="100" t="s">
        <v>41</v>
      </c>
      <c r="B71" s="104" t="s">
        <v>100</v>
      </c>
      <c r="C71" s="100" t="s">
        <v>121</v>
      </c>
      <c r="D71" s="51">
        <f>ROUND(U71*' Demand-Supply Gap'!D$152,2)</f>
        <v>8.02</v>
      </c>
      <c r="E71" s="51">
        <f>ROUND(V71*' Demand-Supply Gap'!E$152,2)</f>
        <v>7.76</v>
      </c>
      <c r="F71" s="51">
        <f>ROUND(W71*' Demand-Supply Gap'!F$152,2)</f>
        <v>5.89</v>
      </c>
      <c r="G71" s="51">
        <f>ROUND(X71*' Demand-Supply Gap'!G$152,2)</f>
        <v>1.91</v>
      </c>
      <c r="H71" s="51">
        <f>ROUND(Y71*' Demand-Supply Gap'!H$152,2)</f>
        <v>1.04</v>
      </c>
      <c r="I71" s="51">
        <f>ROUND(Z71*' Demand-Supply Gap'!I$152,2)</f>
        <v>-1.47</v>
      </c>
      <c r="J71" s="51">
        <f>ROUND(AA71*' Demand-Supply Gap'!J$152,2)</f>
        <v>-1.53</v>
      </c>
      <c r="K71" s="51">
        <f>ROUND(AB71*' Demand-Supply Gap'!K$152,2)</f>
        <v>-1.6</v>
      </c>
      <c r="L71" s="51">
        <f>ROUND(AC71*' Demand-Supply Gap'!L$152,2)</f>
        <v>-1.68</v>
      </c>
      <c r="M71" s="51">
        <f>ROUND(AD71*' Demand-Supply Gap'!M$152,2)</f>
        <v>-1.77</v>
      </c>
      <c r="N71" s="51">
        <f>ROUND(AE71*' Demand-Supply Gap'!N$152,2)</f>
        <v>-1.86</v>
      </c>
      <c r="O71" s="51">
        <f>ROUND(AF71*' Demand-Supply Gap'!O$152,2)</f>
        <v>-1.94</v>
      </c>
      <c r="P71" s="51">
        <f>ROUND(AG71*' Demand-Supply Gap'!P$152,2)</f>
        <v>-2.0299999999999998</v>
      </c>
      <c r="Q71" s="51">
        <f>ROUND(AH71*' Demand-Supply Gap'!Q$152,2)</f>
        <v>-2.12</v>
      </c>
      <c r="R71" s="51">
        <f>ROUND(AI71*' Demand-Supply Gap'!R$152,2)</f>
        <v>-2.2000000000000002</v>
      </c>
      <c r="S71" s="51">
        <f>ROUND(AJ71*' Demand-Supply Gap'!S$152,2)</f>
        <v>-2.29</v>
      </c>
      <c r="U71" s="87">
        <v>0.5081</v>
      </c>
      <c r="V71" s="87">
        <v>0.50943515889844926</v>
      </c>
      <c r="W71" s="87">
        <v>0.51077382625839052</v>
      </c>
      <c r="X71" s="87">
        <v>0.5121160112991775</v>
      </c>
      <c r="Y71" s="87">
        <v>0.51346172326438988</v>
      </c>
      <c r="Z71" s="87">
        <v>0.51481097142189736</v>
      </c>
      <c r="AA71" s="87">
        <v>0.51616376506392303</v>
      </c>
      <c r="AB71" s="87">
        <v>0.51752011350710769</v>
      </c>
      <c r="AC71" s="87">
        <v>0.51888002609257411</v>
      </c>
      <c r="AD71" s="87">
        <v>0.52024351218599085</v>
      </c>
      <c r="AE71" s="87">
        <v>0.52161058117763748</v>
      </c>
      <c r="AF71" s="87">
        <v>0.52298124248246836</v>
      </c>
      <c r="AG71" s="87">
        <v>0.5243555055401784</v>
      </c>
      <c r="AH71" s="87">
        <v>0.52573337981526758</v>
      </c>
      <c r="AI71" s="87">
        <v>0.52711487479710617</v>
      </c>
      <c r="AJ71" s="87">
        <v>0.52849999999999986</v>
      </c>
    </row>
    <row r="72" spans="1:36" s="71" customFormat="1">
      <c r="A72" s="100" t="s">
        <v>41</v>
      </c>
      <c r="B72" s="104" t="s">
        <v>100</v>
      </c>
      <c r="C72" s="100" t="s">
        <v>122</v>
      </c>
      <c r="D72" s="51">
        <f>ROUND(U72*' Demand-Supply Gap'!D$152,2)</f>
        <v>3.34</v>
      </c>
      <c r="E72" s="51">
        <f>ROUND(V72*' Demand-Supply Gap'!E$152,2)</f>
        <v>3.19</v>
      </c>
      <c r="F72" s="51">
        <f>ROUND(W72*' Demand-Supply Gap'!F$152,2)</f>
        <v>2.39</v>
      </c>
      <c r="G72" s="51">
        <f>ROUND(X72*' Demand-Supply Gap'!G$152,2)</f>
        <v>0.77</v>
      </c>
      <c r="H72" s="51">
        <f>ROUND(Y72*' Demand-Supply Gap'!H$152,2)</f>
        <v>0.41</v>
      </c>
      <c r="I72" s="51">
        <f>ROUND(Z72*' Demand-Supply Gap'!I$152,2)</f>
        <v>-0.56999999999999995</v>
      </c>
      <c r="J72" s="51">
        <f>ROUND(AA72*' Demand-Supply Gap'!J$152,2)</f>
        <v>-0.59</v>
      </c>
      <c r="K72" s="51">
        <f>ROUND(AB72*' Demand-Supply Gap'!K$152,2)</f>
        <v>-0.61</v>
      </c>
      <c r="L72" s="51">
        <f>ROUND(AC72*' Demand-Supply Gap'!L$152,2)</f>
        <v>-0.64</v>
      </c>
      <c r="M72" s="51">
        <f>ROUND(AD72*' Demand-Supply Gap'!M$152,2)</f>
        <v>-0.66</v>
      </c>
      <c r="N72" s="51">
        <f>ROUND(AE72*' Demand-Supply Gap'!N$152,2)</f>
        <v>-0.69</v>
      </c>
      <c r="O72" s="51">
        <f>ROUND(AF72*' Demand-Supply Gap'!O$152,2)</f>
        <v>-0.71</v>
      </c>
      <c r="P72" s="51">
        <f>ROUND(AG72*' Demand-Supply Gap'!P$152,2)</f>
        <v>-0.73</v>
      </c>
      <c r="Q72" s="51">
        <f>ROUND(AH72*' Demand-Supply Gap'!Q$152,2)</f>
        <v>-0.76</v>
      </c>
      <c r="R72" s="51">
        <f>ROUND(AI72*' Demand-Supply Gap'!R$152,2)</f>
        <v>-0.78</v>
      </c>
      <c r="S72" s="51">
        <f>ROUND(AJ72*' Demand-Supply Gap'!S$152,2)</f>
        <v>-0.8</v>
      </c>
      <c r="U72" s="90">
        <v>0.21129999999999993</v>
      </c>
      <c r="V72" s="90">
        <v>0.20937992534346117</v>
      </c>
      <c r="W72" s="90">
        <v>0.20747770389121628</v>
      </c>
      <c r="X72" s="90">
        <v>0.20559316964091609</v>
      </c>
      <c r="Y72" s="90">
        <v>0.20372615813373152</v>
      </c>
      <c r="Z72" s="90">
        <v>0.20187650644000177</v>
      </c>
      <c r="AA72" s="90">
        <v>0.20004405314501558</v>
      </c>
      <c r="AB72" s="90">
        <v>0.19822863833492527</v>
      </c>
      <c r="AC72" s="90">
        <v>0.19643010358279114</v>
      </c>
      <c r="AD72" s="90">
        <v>0.19464829193475622</v>
      </c>
      <c r="AE72" s="90">
        <v>0.19288304789634897</v>
      </c>
      <c r="AF72" s="90">
        <v>0.1911342174189139</v>
      </c>
      <c r="AG72" s="90">
        <v>0.18940164788616792</v>
      </c>
      <c r="AH72" s="90">
        <v>0.18768518810088214</v>
      </c>
      <c r="AI72" s="90">
        <v>0.18598468827168685</v>
      </c>
      <c r="AJ72" s="90">
        <v>0.18429999999999994</v>
      </c>
    </row>
    <row r="73" spans="1:36" s="71" customFormat="1">
      <c r="A73" s="100" t="s">
        <v>41</v>
      </c>
      <c r="B73" s="104" t="s">
        <v>100</v>
      </c>
      <c r="C73" s="100" t="s">
        <v>119</v>
      </c>
      <c r="D73" s="51">
        <f>ROUND(U73*' Demand-Supply Gap'!D$152,2)</f>
        <v>1.74</v>
      </c>
      <c r="E73" s="51">
        <f>ROUND(V73*' Demand-Supply Gap'!E$152,2)</f>
        <v>1.7</v>
      </c>
      <c r="F73" s="51">
        <f>ROUND(W73*' Demand-Supply Gap'!F$152,2)</f>
        <v>1.3</v>
      </c>
      <c r="G73" s="51">
        <f>ROUND(X73*' Demand-Supply Gap'!G$152,2)</f>
        <v>0.43</v>
      </c>
      <c r="H73" s="51">
        <f>ROUND(Y73*' Demand-Supply Gap'!H$152,2)</f>
        <v>0.23</v>
      </c>
      <c r="I73" s="51">
        <f>ROUND(Z73*' Demand-Supply Gap'!I$152,2)</f>
        <v>-0.33</v>
      </c>
      <c r="J73" s="51">
        <f>ROUND(AA73*' Demand-Supply Gap'!J$152,2)</f>
        <v>-0.35</v>
      </c>
      <c r="K73" s="51">
        <f>ROUND(AB73*' Demand-Supply Gap'!K$152,2)</f>
        <v>-0.37</v>
      </c>
      <c r="L73" s="51">
        <f>ROUND(AC73*' Demand-Supply Gap'!L$152,2)</f>
        <v>-0.39</v>
      </c>
      <c r="M73" s="51">
        <f>ROUND(AD73*' Demand-Supply Gap'!M$152,2)</f>
        <v>-0.41</v>
      </c>
      <c r="N73" s="51">
        <f>ROUND(AE73*' Demand-Supply Gap'!N$152,2)</f>
        <v>-0.44</v>
      </c>
      <c r="O73" s="51">
        <f>ROUND(AF73*' Demand-Supply Gap'!O$152,2)</f>
        <v>-0.46</v>
      </c>
      <c r="P73" s="51">
        <f>ROUND(AG73*' Demand-Supply Gap'!P$152,2)</f>
        <v>-0.48</v>
      </c>
      <c r="Q73" s="51">
        <f>ROUND(AH73*' Demand-Supply Gap'!Q$152,2)</f>
        <v>-0.51</v>
      </c>
      <c r="R73" s="51">
        <f>ROUND(AI73*' Demand-Supply Gap'!R$152,2)</f>
        <v>-0.53</v>
      </c>
      <c r="S73" s="51">
        <f>ROUND(AJ73*' Demand-Supply Gap'!S$152,2)</f>
        <v>-0.56000000000000005</v>
      </c>
      <c r="U73" s="87">
        <v>0.1105</v>
      </c>
      <c r="V73" s="87">
        <v>0.11161733988406634</v>
      </c>
      <c r="W73" s="87">
        <v>0.11274597794384784</v>
      </c>
      <c r="X73" s="87">
        <v>0.11388602842280464</v>
      </c>
      <c r="Y73" s="87">
        <v>0.11503760671958937</v>
      </c>
      <c r="Z73" s="87">
        <v>0.11620082939972816</v>
      </c>
      <c r="AA73" s="87">
        <v>0.11737581420741959</v>
      </c>
      <c r="AB73" s="87">
        <v>0.11856268007745319</v>
      </c>
      <c r="AC73" s="87">
        <v>0.11976154714724808</v>
      </c>
      <c r="AD73" s="87">
        <v>0.12097253676901382</v>
      </c>
      <c r="AE73" s="87">
        <v>0.12219577152203372</v>
      </c>
      <c r="AF73" s="87">
        <v>0.12343137522507289</v>
      </c>
      <c r="AG73" s="87">
        <v>0.12467947294891119</v>
      </c>
      <c r="AH73" s="87">
        <v>0.12594019102900339</v>
      </c>
      <c r="AI73" s="87">
        <v>0.1272136570782671</v>
      </c>
      <c r="AJ73" s="87">
        <v>0.1285</v>
      </c>
    </row>
    <row r="74" spans="1:36" s="71" customFormat="1">
      <c r="A74" s="100" t="s">
        <v>41</v>
      </c>
      <c r="B74" s="104" t="s">
        <v>100</v>
      </c>
      <c r="C74" s="100" t="s">
        <v>120</v>
      </c>
      <c r="D74" s="51">
        <f>ROUND(U74*' Demand-Supply Gap'!D$152,2)</f>
        <v>2.69</v>
      </c>
      <c r="E74" s="51">
        <f>ROUND(V74*' Demand-Supply Gap'!E$152,2)</f>
        <v>2.58</v>
      </c>
      <c r="F74" s="51">
        <f>ROUND(W74*' Demand-Supply Gap'!F$152,2)</f>
        <v>1.95</v>
      </c>
      <c r="G74" s="51">
        <f>ROUND(X74*' Demand-Supply Gap'!G$152,2)</f>
        <v>0.63</v>
      </c>
      <c r="H74" s="51">
        <f>ROUND(Y74*' Demand-Supply Gap'!H$152,2)</f>
        <v>0.34</v>
      </c>
      <c r="I74" s="51">
        <f>ROUND(Z74*' Demand-Supply Gap'!I$152,2)</f>
        <v>-0.48</v>
      </c>
      <c r="J74" s="51">
        <f>ROUND(AA74*' Demand-Supply Gap'!J$152,2)</f>
        <v>-0.49</v>
      </c>
      <c r="K74" s="51">
        <f>ROUND(AB74*' Demand-Supply Gap'!K$152,2)</f>
        <v>-0.51</v>
      </c>
      <c r="L74" s="51">
        <f>ROUND(AC74*' Demand-Supply Gap'!L$152,2)</f>
        <v>-0.54</v>
      </c>
      <c r="M74" s="51">
        <f>ROUND(AD74*' Demand-Supply Gap'!M$152,2)</f>
        <v>-0.56000000000000005</v>
      </c>
      <c r="N74" s="51">
        <f>ROUND(AE74*' Demand-Supply Gap'!N$152,2)</f>
        <v>-0.57999999999999996</v>
      </c>
      <c r="O74" s="51">
        <f>ROUND(AF74*' Demand-Supply Gap'!O$152,2)</f>
        <v>-0.6</v>
      </c>
      <c r="P74" s="51">
        <f>ROUND(AG74*' Demand-Supply Gap'!P$152,2)</f>
        <v>-0.62</v>
      </c>
      <c r="Q74" s="51">
        <f>ROUND(AH74*' Demand-Supply Gap'!Q$152,2)</f>
        <v>-0.65</v>
      </c>
      <c r="R74" s="51">
        <f>ROUND(AI74*' Demand-Supply Gap'!R$152,2)</f>
        <v>-0.67</v>
      </c>
      <c r="S74" s="51">
        <f>ROUND(AJ74*' Demand-Supply Gap'!S$152,2)</f>
        <v>-0.69</v>
      </c>
      <c r="U74" s="87">
        <f>1-SUM(U71:U73)</f>
        <v>0.17010000000000003</v>
      </c>
      <c r="V74" s="87">
        <f t="shared" ref="V74:AJ74" si="62">1-SUM(V71:V73)</f>
        <v>0.16956757587402327</v>
      </c>
      <c r="W74" s="87">
        <f t="shared" si="62"/>
        <v>0.16900249190654526</v>
      </c>
      <c r="X74" s="87">
        <f t="shared" si="62"/>
        <v>0.16840479063710179</v>
      </c>
      <c r="Y74" s="87">
        <f t="shared" si="62"/>
        <v>0.1677745118822892</v>
      </c>
      <c r="Z74" s="87">
        <f t="shared" si="62"/>
        <v>0.16711169273837267</v>
      </c>
      <c r="AA74" s="87">
        <f t="shared" si="62"/>
        <v>0.16641636758364176</v>
      </c>
      <c r="AB74" s="87">
        <f t="shared" si="62"/>
        <v>0.16568856808051391</v>
      </c>
      <c r="AC74" s="87">
        <f t="shared" si="62"/>
        <v>0.1649283231773867</v>
      </c>
      <c r="AD74" s="87">
        <f t="shared" si="62"/>
        <v>0.1641356591102392</v>
      </c>
      <c r="AE74" s="87">
        <f t="shared" si="62"/>
        <v>0.16331059940397974</v>
      </c>
      <c r="AF74" s="87">
        <f t="shared" si="62"/>
        <v>0.16245316487354489</v>
      </c>
      <c r="AG74" s="87">
        <f t="shared" si="62"/>
        <v>0.1615633736247426</v>
      </c>
      <c r="AH74" s="87">
        <f t="shared" si="62"/>
        <v>0.16064124105484678</v>
      </c>
      <c r="AI74" s="87">
        <f t="shared" si="62"/>
        <v>0.15968677985293978</v>
      </c>
      <c r="AJ74" s="87">
        <f t="shared" si="62"/>
        <v>0.15870000000000029</v>
      </c>
    </row>
    <row r="75" spans="1:36" s="71" customFormat="1">
      <c r="A75" s="100" t="s">
        <v>41</v>
      </c>
      <c r="B75" s="104" t="s">
        <v>100</v>
      </c>
      <c r="C75" s="100" t="s">
        <v>105</v>
      </c>
      <c r="D75" s="51">
        <f>ROUND(U75*' Demand-Supply Gap'!D$152,2)</f>
        <v>15.79</v>
      </c>
      <c r="E75" s="51">
        <f>ROUND(V75*' Demand-Supply Gap'!E$152,2)</f>
        <v>15.24</v>
      </c>
      <c r="F75" s="51">
        <f>ROUND(W75*' Demand-Supply Gap'!F$152,2)</f>
        <v>11.53</v>
      </c>
      <c r="G75" s="51">
        <f>ROUND(X75*' Demand-Supply Gap'!G$152,2)</f>
        <v>3.74</v>
      </c>
      <c r="H75" s="51">
        <f>ROUND(Y75*' Demand-Supply Gap'!H$152,2)</f>
        <v>2.0299999999999998</v>
      </c>
      <c r="I75" s="51">
        <f>ROUND(Z75*' Demand-Supply Gap'!I$152,2)</f>
        <v>-2.85</v>
      </c>
      <c r="J75" s="51">
        <f>ROUND(AA75*' Demand-Supply Gap'!J$152,2)</f>
        <v>-2.96</v>
      </c>
      <c r="K75" s="51">
        <f>ROUND(AB75*' Demand-Supply Gap'!K$152,2)</f>
        <v>-3.1</v>
      </c>
      <c r="L75" s="51">
        <f>ROUND(AC75*' Demand-Supply Gap'!L$152,2)</f>
        <v>-3.25</v>
      </c>
      <c r="M75" s="51">
        <f>ROUND(AD75*' Demand-Supply Gap'!M$152,2)</f>
        <v>-3.41</v>
      </c>
      <c r="N75" s="51">
        <f>ROUND(AE75*' Demand-Supply Gap'!N$152,2)</f>
        <v>-3.56</v>
      </c>
      <c r="O75" s="51">
        <f>ROUND(AF75*' Demand-Supply Gap'!O$152,2)</f>
        <v>-3.72</v>
      </c>
      <c r="P75" s="51">
        <f>ROUND(AG75*' Demand-Supply Gap'!P$152,2)</f>
        <v>-3.87</v>
      </c>
      <c r="Q75" s="51">
        <f>ROUND(AH75*' Demand-Supply Gap'!Q$152,2)</f>
        <v>-4.0199999999999996</v>
      </c>
      <c r="R75" s="51">
        <f>ROUND(AI75*' Demand-Supply Gap'!R$152,2)</f>
        <v>-4.18</v>
      </c>
      <c r="S75" s="51">
        <f>ROUND(AJ75*' Demand-Supply Gap'!S$152,2)</f>
        <v>-4.34</v>
      </c>
      <c r="U75" s="87">
        <v>1</v>
      </c>
      <c r="V75" s="87">
        <v>1</v>
      </c>
      <c r="W75" s="87">
        <v>1</v>
      </c>
      <c r="X75" s="87">
        <v>1</v>
      </c>
      <c r="Y75" s="87">
        <v>1</v>
      </c>
      <c r="Z75" s="87">
        <v>1</v>
      </c>
      <c r="AA75" s="87">
        <v>1</v>
      </c>
      <c r="AB75" s="87">
        <v>1</v>
      </c>
      <c r="AC75" s="87">
        <v>1</v>
      </c>
      <c r="AD75" s="87">
        <v>1</v>
      </c>
      <c r="AE75" s="87">
        <v>1</v>
      </c>
      <c r="AF75" s="87">
        <v>1</v>
      </c>
      <c r="AG75" s="87">
        <v>1</v>
      </c>
      <c r="AH75" s="87">
        <v>1</v>
      </c>
      <c r="AI75" s="87">
        <v>1</v>
      </c>
      <c r="AJ75" s="87">
        <v>1</v>
      </c>
    </row>
    <row r="76" spans="1:36" s="71" customFormat="1">
      <c r="A76" s="100" t="s">
        <v>41</v>
      </c>
      <c r="B76" s="104" t="s">
        <v>223</v>
      </c>
      <c r="C76" s="100"/>
      <c r="D76" s="51">
        <f>ROUND(U76*' Demand-Supply Gap'!D$143,2)</f>
        <v>5.25</v>
      </c>
      <c r="E76" s="51">
        <f>ROUND(V76*' Demand-Supply Gap'!E$143,2)</f>
        <v>7.39</v>
      </c>
      <c r="F76" s="51">
        <f>ROUND(W76*' Demand-Supply Gap'!F$143,2)</f>
        <v>8.3000000000000007</v>
      </c>
      <c r="G76" s="51">
        <f>ROUND(X76*' Demand-Supply Gap'!G$143,2)</f>
        <v>9.24</v>
      </c>
      <c r="H76" s="51">
        <f>ROUND(Y76*' Demand-Supply Gap'!H$143,2)</f>
        <v>8.93</v>
      </c>
      <c r="I76" s="51">
        <f>ROUND(Z76*' Demand-Supply Gap'!I$143,2)</f>
        <v>7.57</v>
      </c>
      <c r="J76" s="51">
        <f>ROUND(AA76*' Demand-Supply Gap'!J$143,2)</f>
        <v>7.82</v>
      </c>
      <c r="K76" s="51">
        <f>ROUND(AB76*' Demand-Supply Gap'!K$143,2)</f>
        <v>8.1199999999999992</v>
      </c>
      <c r="L76" s="51">
        <f>ROUND(AC76*' Demand-Supply Gap'!L$143,2)</f>
        <v>8.41</v>
      </c>
      <c r="M76" s="51">
        <f>ROUND(AD76*' Demand-Supply Gap'!M$143,2)</f>
        <v>8.65</v>
      </c>
      <c r="N76" s="51">
        <f>ROUND(AE76*' Demand-Supply Gap'!N$143,2)</f>
        <v>8.91</v>
      </c>
      <c r="O76" s="51">
        <f>ROUND(AF76*' Demand-Supply Gap'!O$143,2)</f>
        <v>9.2100000000000009</v>
      </c>
      <c r="P76" s="51">
        <f>ROUND(AG76*' Demand-Supply Gap'!P$143,2)</f>
        <v>9.52</v>
      </c>
      <c r="Q76" s="51">
        <f>ROUND(AH76*' Demand-Supply Gap'!Q$143,2)</f>
        <v>9.86</v>
      </c>
      <c r="R76" s="51">
        <f>ROUND(AI76*' Demand-Supply Gap'!R$143,2)</f>
        <v>10.220000000000001</v>
      </c>
      <c r="S76" s="51">
        <f>ROUND(AJ76*' Demand-Supply Gap'!S$143,2)</f>
        <v>10.61</v>
      </c>
      <c r="U76" s="87">
        <v>0.27000000000000007</v>
      </c>
      <c r="V76" s="87">
        <v>0.27080000000000004</v>
      </c>
      <c r="W76" s="87">
        <v>0.27160000000000006</v>
      </c>
      <c r="X76" s="87">
        <v>0.27240000000000003</v>
      </c>
      <c r="Y76" s="87">
        <v>0.27320000000000005</v>
      </c>
      <c r="Z76" s="87">
        <v>0.27400000000000002</v>
      </c>
      <c r="AA76" s="87">
        <v>0.27480000000000004</v>
      </c>
      <c r="AB76" s="87">
        <v>0.27560000000000001</v>
      </c>
      <c r="AC76" s="87">
        <v>0.27640000000000003</v>
      </c>
      <c r="AD76" s="87">
        <v>0.2772</v>
      </c>
      <c r="AE76" s="87">
        <v>0.27800000000000002</v>
      </c>
      <c r="AF76" s="87">
        <v>0.27879999999999999</v>
      </c>
      <c r="AG76" s="87">
        <v>0.27960000000000002</v>
      </c>
      <c r="AH76" s="87">
        <v>0.28039999999999998</v>
      </c>
      <c r="AI76" s="87">
        <v>0.28120000000000001</v>
      </c>
      <c r="AJ76" s="87">
        <v>0.28200000000000003</v>
      </c>
    </row>
    <row r="77" spans="1:36" s="71" customFormat="1">
      <c r="A77" s="100" t="s">
        <v>41</v>
      </c>
      <c r="B77" s="104" t="s">
        <v>223</v>
      </c>
      <c r="C77" s="100"/>
      <c r="D77" s="51">
        <f>ROUND(U77*' Demand-Supply Gap'!D$143,2)</f>
        <v>4.08</v>
      </c>
      <c r="E77" s="51">
        <f>ROUND(V77*' Demand-Supply Gap'!E$143,2)</f>
        <v>5.77</v>
      </c>
      <c r="F77" s="51">
        <f>ROUND(W77*' Demand-Supply Gap'!F$143,2)</f>
        <v>6.5</v>
      </c>
      <c r="G77" s="51">
        <f>ROUND(X77*' Demand-Supply Gap'!G$143,2)</f>
        <v>7.26</v>
      </c>
      <c r="H77" s="51">
        <f>ROUND(Y77*' Demand-Supply Gap'!H$143,2)</f>
        <v>7.04</v>
      </c>
      <c r="I77" s="51">
        <f>ROUND(Z77*' Demand-Supply Gap'!I$143,2)</f>
        <v>5.98</v>
      </c>
      <c r="J77" s="51">
        <f>ROUND(AA77*' Demand-Supply Gap'!J$143,2)</f>
        <v>6.2</v>
      </c>
      <c r="K77" s="51">
        <f>ROUND(AB77*' Demand-Supply Gap'!K$143,2)</f>
        <v>6.46</v>
      </c>
      <c r="L77" s="51">
        <f>ROUND(AC77*' Demand-Supply Gap'!L$143,2)</f>
        <v>6.71</v>
      </c>
      <c r="M77" s="51">
        <f>ROUND(AD77*' Demand-Supply Gap'!M$143,2)</f>
        <v>6.92</v>
      </c>
      <c r="N77" s="51">
        <f>ROUND(AE77*' Demand-Supply Gap'!N$143,2)</f>
        <v>7.16</v>
      </c>
      <c r="O77" s="51">
        <f>ROUND(AF77*' Demand-Supply Gap'!O$143,2)</f>
        <v>7.42</v>
      </c>
      <c r="P77" s="51">
        <f>ROUND(AG77*' Demand-Supply Gap'!P$143,2)</f>
        <v>7.69</v>
      </c>
      <c r="Q77" s="51">
        <f>ROUND(AH77*' Demand-Supply Gap'!Q$143,2)</f>
        <v>7.99</v>
      </c>
      <c r="R77" s="51">
        <f>ROUND(AI77*' Demand-Supply Gap'!R$143,2)</f>
        <v>8.31</v>
      </c>
      <c r="S77" s="51">
        <f>ROUND(AJ77*' Demand-Supply Gap'!S$143,2)</f>
        <v>8.65</v>
      </c>
      <c r="U77" s="79">
        <v>0.21000000000000002</v>
      </c>
      <c r="V77" s="79">
        <v>0.21133333333333337</v>
      </c>
      <c r="W77" s="79">
        <v>0.2126666666666667</v>
      </c>
      <c r="X77" s="79">
        <v>0.21400000000000002</v>
      </c>
      <c r="Y77" s="79">
        <v>0.21533333333333335</v>
      </c>
      <c r="Z77" s="79">
        <v>0.2166666666666667</v>
      </c>
      <c r="AA77" s="79">
        <v>0.21800000000000003</v>
      </c>
      <c r="AB77" s="79">
        <v>0.21933333333333335</v>
      </c>
      <c r="AC77" s="79">
        <v>0.22066666666666668</v>
      </c>
      <c r="AD77" s="79">
        <v>0.22200000000000003</v>
      </c>
      <c r="AE77" s="79">
        <v>0.22333333333333336</v>
      </c>
      <c r="AF77" s="79">
        <v>0.22466666666666668</v>
      </c>
      <c r="AG77" s="79">
        <v>0.22600000000000003</v>
      </c>
      <c r="AH77" s="79">
        <v>0.22733333333333336</v>
      </c>
      <c r="AI77" s="79">
        <v>0.22866666666666668</v>
      </c>
      <c r="AJ77" s="79">
        <v>0.23</v>
      </c>
    </row>
    <row r="78" spans="1:36" s="71" customFormat="1">
      <c r="A78" s="100" t="s">
        <v>41</v>
      </c>
      <c r="B78" s="104" t="s">
        <v>223</v>
      </c>
      <c r="C78" s="100"/>
      <c r="D78" s="51">
        <f>ROUND(U78*' Demand-Supply Gap'!D$143,2)</f>
        <v>1.24</v>
      </c>
      <c r="E78" s="51">
        <f>ROUND(V78*' Demand-Supply Gap'!E$143,2)</f>
        <v>1.72</v>
      </c>
      <c r="F78" s="51">
        <f>ROUND(W78*' Demand-Supply Gap'!F$143,2)</f>
        <v>1.9</v>
      </c>
      <c r="G78" s="51">
        <f>ROUND(X78*' Demand-Supply Gap'!G$143,2)</f>
        <v>2.08</v>
      </c>
      <c r="H78" s="51">
        <f>ROUND(Y78*' Demand-Supply Gap'!H$143,2)</f>
        <v>1.97</v>
      </c>
      <c r="I78" s="51">
        <f>ROUND(Z78*' Demand-Supply Gap'!I$143,2)</f>
        <v>1.64</v>
      </c>
      <c r="J78" s="51">
        <f>ROUND(AA78*' Demand-Supply Gap'!J$143,2)</f>
        <v>1.66</v>
      </c>
      <c r="K78" s="51">
        <f>ROUND(AB78*' Demand-Supply Gap'!K$143,2)</f>
        <v>1.69</v>
      </c>
      <c r="L78" s="51">
        <f>ROUND(AC78*' Demand-Supply Gap'!L$143,2)</f>
        <v>1.72</v>
      </c>
      <c r="M78" s="51">
        <f>ROUND(AD78*' Demand-Supply Gap'!M$143,2)</f>
        <v>1.73</v>
      </c>
      <c r="N78" s="51">
        <f>ROUND(AE78*' Demand-Supply Gap'!N$143,2)</f>
        <v>1.75</v>
      </c>
      <c r="O78" s="51">
        <f>ROUND(AF78*' Demand-Supply Gap'!O$143,2)</f>
        <v>1.77</v>
      </c>
      <c r="P78" s="51">
        <f>ROUND(AG78*' Demand-Supply Gap'!P$143,2)</f>
        <v>1.8</v>
      </c>
      <c r="Q78" s="51">
        <f>ROUND(AH78*' Demand-Supply Gap'!Q$143,2)</f>
        <v>1.82</v>
      </c>
      <c r="R78" s="51">
        <f>ROUND(AI78*' Demand-Supply Gap'!R$143,2)</f>
        <v>1.85</v>
      </c>
      <c r="S78" s="51">
        <f>ROUND(AJ78*' Demand-Supply Gap'!S$143,2)</f>
        <v>1.88</v>
      </c>
      <c r="U78" s="87">
        <v>6.4000000000000001E-2</v>
      </c>
      <c r="V78" s="87">
        <v>6.306666666666666E-2</v>
      </c>
      <c r="W78" s="87">
        <v>6.2133333333333332E-2</v>
      </c>
      <c r="X78" s="87">
        <v>6.1199999999999997E-2</v>
      </c>
      <c r="Y78" s="87">
        <v>6.0266666666666663E-2</v>
      </c>
      <c r="Z78" s="87">
        <v>5.9333333333333328E-2</v>
      </c>
      <c r="AA78" s="87">
        <v>5.8399999999999994E-2</v>
      </c>
      <c r="AB78" s="87">
        <v>5.7466666666666666E-2</v>
      </c>
      <c r="AC78" s="87">
        <v>5.6533333333333331E-2</v>
      </c>
      <c r="AD78" s="87">
        <v>5.5599999999999997E-2</v>
      </c>
      <c r="AE78" s="87">
        <v>5.4666666666666662E-2</v>
      </c>
      <c r="AF78" s="87">
        <v>5.3733333333333327E-2</v>
      </c>
      <c r="AG78" s="87">
        <v>5.28E-2</v>
      </c>
      <c r="AH78" s="87">
        <v>5.1866666666666665E-2</v>
      </c>
      <c r="AI78" s="87">
        <v>5.093333333333333E-2</v>
      </c>
      <c r="AJ78" s="87">
        <v>4.9999999999999996E-2</v>
      </c>
    </row>
    <row r="79" spans="1:36" s="71" customFormat="1">
      <c r="A79" s="100" t="s">
        <v>41</v>
      </c>
      <c r="B79" s="104" t="s">
        <v>223</v>
      </c>
      <c r="C79" s="100"/>
      <c r="D79" s="51">
        <f>ROUND(U79*' Demand-Supply Gap'!D$143,2)</f>
        <v>4.66</v>
      </c>
      <c r="E79" s="51">
        <f>ROUND(V79*' Demand-Supply Gap'!E$143,2)</f>
        <v>6.52</v>
      </c>
      <c r="F79" s="51">
        <f>ROUND(W79*' Demand-Supply Gap'!F$143,2)</f>
        <v>7.27</v>
      </c>
      <c r="G79" s="51">
        <f>ROUND(X79*' Demand-Supply Gap'!G$143,2)</f>
        <v>8.0299999999999994</v>
      </c>
      <c r="H79" s="51">
        <f>ROUND(Y79*' Demand-Supply Gap'!H$143,2)</f>
        <v>7.71</v>
      </c>
      <c r="I79" s="51">
        <f>ROUND(Z79*' Demand-Supply Gap'!I$143,2)</f>
        <v>6.48</v>
      </c>
      <c r="J79" s="51">
        <f>ROUND(AA79*' Demand-Supply Gap'!J$143,2)</f>
        <v>6.65</v>
      </c>
      <c r="K79" s="51">
        <f>ROUND(AB79*' Demand-Supply Gap'!K$143,2)</f>
        <v>6.86</v>
      </c>
      <c r="L79" s="51">
        <f>ROUND(AC79*' Demand-Supply Gap'!L$143,2)</f>
        <v>7.05</v>
      </c>
      <c r="M79" s="51">
        <f>ROUND(AD79*' Demand-Supply Gap'!M$143,2)</f>
        <v>7.19</v>
      </c>
      <c r="N79" s="51">
        <f>ROUND(AE79*' Demand-Supply Gap'!N$143,2)</f>
        <v>7.36</v>
      </c>
      <c r="O79" s="51">
        <f>ROUND(AF79*' Demand-Supply Gap'!O$143,2)</f>
        <v>7.55</v>
      </c>
      <c r="P79" s="51">
        <f>ROUND(AG79*' Demand-Supply Gap'!P$143,2)</f>
        <v>7.75</v>
      </c>
      <c r="Q79" s="51">
        <f>ROUND(AH79*' Demand-Supply Gap'!Q$143,2)</f>
        <v>7.96</v>
      </c>
      <c r="R79" s="51">
        <f>ROUND(AI79*' Demand-Supply Gap'!R$143,2)</f>
        <v>8.19</v>
      </c>
      <c r="S79" s="51">
        <f>ROUND(AJ79*' Demand-Supply Gap'!S$143,2)</f>
        <v>8.44</v>
      </c>
      <c r="U79" s="79">
        <v>0.24000000000000002</v>
      </c>
      <c r="V79" s="79">
        <v>0.23896000000000003</v>
      </c>
      <c r="W79" s="79">
        <v>0.23792000000000002</v>
      </c>
      <c r="X79" s="79">
        <v>0.23688000000000003</v>
      </c>
      <c r="Y79" s="79">
        <v>0.23584000000000002</v>
      </c>
      <c r="Z79" s="79">
        <v>0.23480000000000004</v>
      </c>
      <c r="AA79" s="79">
        <v>0.23376000000000002</v>
      </c>
      <c r="AB79" s="79">
        <v>0.23272000000000004</v>
      </c>
      <c r="AC79" s="79">
        <v>0.23168000000000002</v>
      </c>
      <c r="AD79" s="79">
        <v>0.23064000000000004</v>
      </c>
      <c r="AE79" s="79">
        <v>0.22960000000000003</v>
      </c>
      <c r="AF79" s="79">
        <v>0.22856000000000004</v>
      </c>
      <c r="AG79" s="79">
        <v>0.22752000000000003</v>
      </c>
      <c r="AH79" s="79">
        <v>0.22648000000000004</v>
      </c>
      <c r="AI79" s="79">
        <v>0.22544000000000003</v>
      </c>
      <c r="AJ79" s="79">
        <v>0.22440000000000004</v>
      </c>
    </row>
    <row r="80" spans="1:36" s="71" customFormat="1">
      <c r="A80" s="100" t="s">
        <v>41</v>
      </c>
      <c r="B80" s="104" t="s">
        <v>223</v>
      </c>
      <c r="C80" s="100"/>
      <c r="D80" s="51">
        <f>ROUND(U80*' Demand-Supply Gap'!D$143,2)</f>
        <v>3.15</v>
      </c>
      <c r="E80" s="51">
        <f>ROUND(V80*' Demand-Supply Gap'!E$143,2)</f>
        <v>4.37</v>
      </c>
      <c r="F80" s="51">
        <f>ROUND(W80*' Demand-Supply Gap'!F$143,2)</f>
        <v>4.84</v>
      </c>
      <c r="G80" s="51">
        <f>ROUND(X80*' Demand-Supply Gap'!G$143,2)</f>
        <v>5.31</v>
      </c>
      <c r="H80" s="51">
        <f>ROUND(Y80*' Demand-Supply Gap'!H$143,2)</f>
        <v>5.0599999999999996</v>
      </c>
      <c r="I80" s="51">
        <f>ROUND(Z80*' Demand-Supply Gap'!I$143,2)</f>
        <v>4.22</v>
      </c>
      <c r="J80" s="51">
        <f>ROUND(AA80*' Demand-Supply Gap'!J$143,2)</f>
        <v>4.3</v>
      </c>
      <c r="K80" s="51">
        <f>ROUND(AB80*' Demand-Supply Gap'!K$143,2)</f>
        <v>4.4000000000000004</v>
      </c>
      <c r="L80" s="51">
        <f>ROUND(AC80*' Demand-Supply Gap'!L$143,2)</f>
        <v>4.49</v>
      </c>
      <c r="M80" s="51">
        <f>ROUND(AD80*' Demand-Supply Gap'!M$143,2)</f>
        <v>4.54</v>
      </c>
      <c r="N80" s="51">
        <f>ROUND(AE80*' Demand-Supply Gap'!N$143,2)</f>
        <v>4.6100000000000003</v>
      </c>
      <c r="O80" s="51">
        <f>ROUND(AF80*' Demand-Supply Gap'!O$143,2)</f>
        <v>4.6900000000000004</v>
      </c>
      <c r="P80" s="51">
        <f>ROUND(AG80*' Demand-Supply Gap'!P$143,2)</f>
        <v>4.7699999999999996</v>
      </c>
      <c r="Q80" s="51">
        <f>ROUND(AH80*' Demand-Supply Gap'!Q$143,2)</f>
        <v>4.87</v>
      </c>
      <c r="R80" s="51">
        <f>ROUND(AI80*' Demand-Supply Gap'!R$143,2)</f>
        <v>4.96</v>
      </c>
      <c r="S80" s="51">
        <f>ROUND(AJ80*' Demand-Supply Gap'!S$143,2)</f>
        <v>5.07</v>
      </c>
      <c r="U80" s="90">
        <v>0.16200000000000001</v>
      </c>
      <c r="V80" s="90">
        <v>0.16018666666666667</v>
      </c>
      <c r="W80" s="90">
        <v>0.15837333333333334</v>
      </c>
      <c r="X80" s="90">
        <v>0.15656</v>
      </c>
      <c r="Y80" s="90">
        <v>0.15474666666666667</v>
      </c>
      <c r="Z80" s="90">
        <v>0.15293333333333334</v>
      </c>
      <c r="AA80" s="90">
        <v>0.15112</v>
      </c>
      <c r="AB80" s="90">
        <v>0.14930666666666667</v>
      </c>
      <c r="AC80" s="90">
        <v>0.14749333333333334</v>
      </c>
      <c r="AD80" s="90">
        <v>0.14568</v>
      </c>
      <c r="AE80" s="90">
        <v>0.14386666666666667</v>
      </c>
      <c r="AF80" s="90">
        <v>0.14205333333333334</v>
      </c>
      <c r="AG80" s="90">
        <v>0.14024</v>
      </c>
      <c r="AH80" s="90">
        <v>0.13842666666666667</v>
      </c>
      <c r="AI80" s="90">
        <v>0.13661333333333334</v>
      </c>
      <c r="AJ80" s="90">
        <v>0.1348</v>
      </c>
    </row>
    <row r="81" spans="1:36" s="71" customFormat="1">
      <c r="A81" s="100" t="s">
        <v>41</v>
      </c>
      <c r="B81" s="104" t="s">
        <v>223</v>
      </c>
      <c r="C81" s="100"/>
      <c r="D81" s="51">
        <f>ROUND(U81*' Demand-Supply Gap'!D$143,2)</f>
        <v>1.05</v>
      </c>
      <c r="E81" s="51">
        <f>ROUND(V81*' Demand-Supply Gap'!E$143,2)</f>
        <v>1.52</v>
      </c>
      <c r="F81" s="51">
        <f>ROUND(W81*' Demand-Supply Gap'!F$143,2)</f>
        <v>1.75</v>
      </c>
      <c r="G81" s="51">
        <f>ROUND(X81*' Demand-Supply Gap'!G$143,2)</f>
        <v>2</v>
      </c>
      <c r="H81" s="51">
        <f>ROUND(Y81*' Demand-Supply Gap'!H$143,2)</f>
        <v>1.98</v>
      </c>
      <c r="I81" s="51">
        <f>ROUND(Z81*' Demand-Supply Gap'!I$143,2)</f>
        <v>1.72</v>
      </c>
      <c r="J81" s="51">
        <f>ROUND(AA81*' Demand-Supply Gap'!J$143,2)</f>
        <v>1.82</v>
      </c>
      <c r="K81" s="51">
        <f>ROUND(AB81*' Demand-Supply Gap'!K$143,2)</f>
        <v>1.93</v>
      </c>
      <c r="L81" s="51">
        <f>ROUND(AC81*' Demand-Supply Gap'!L$143,2)</f>
        <v>2.04</v>
      </c>
      <c r="M81" s="51">
        <f>ROUND(AD81*' Demand-Supply Gap'!M$143,2)</f>
        <v>2.15</v>
      </c>
      <c r="N81" s="51">
        <f>ROUND(AE81*' Demand-Supply Gap'!N$143,2)</f>
        <v>2.2599999999999998</v>
      </c>
      <c r="O81" s="51">
        <f>ROUND(AF81*' Demand-Supply Gap'!O$143,2)</f>
        <v>2.38</v>
      </c>
      <c r="P81" s="51">
        <f>ROUND(AG81*' Demand-Supply Gap'!P$143,2)</f>
        <v>2.5099999999999998</v>
      </c>
      <c r="Q81" s="51">
        <f>ROUND(AH81*' Demand-Supply Gap'!Q$143,2)</f>
        <v>2.65</v>
      </c>
      <c r="R81" s="51">
        <f>ROUND(AI81*' Demand-Supply Gap'!R$143,2)</f>
        <v>2.8</v>
      </c>
      <c r="S81" s="51">
        <f>ROUND(AJ81*' Demand-Supply Gap'!S$143,2)</f>
        <v>2.96</v>
      </c>
      <c r="U81" s="87">
        <f>1-SUM(U76:U80)</f>
        <v>5.3999999999999937E-2</v>
      </c>
      <c r="V81" s="87">
        <f t="shared" ref="V81:AJ81" si="63">1-SUM(V76:V80)</f>
        <v>5.565333333333311E-2</v>
      </c>
      <c r="W81" s="87">
        <f t="shared" si="63"/>
        <v>5.7306666666666506E-2</v>
      </c>
      <c r="X81" s="87">
        <f t="shared" si="63"/>
        <v>5.8959999999999901E-2</v>
      </c>
      <c r="Y81" s="87">
        <f t="shared" si="63"/>
        <v>6.0613333333333186E-2</v>
      </c>
      <c r="Z81" s="87">
        <f t="shared" si="63"/>
        <v>6.2266666666666581E-2</v>
      </c>
      <c r="AA81" s="87">
        <f t="shared" si="63"/>
        <v>6.3919999999999866E-2</v>
      </c>
      <c r="AB81" s="87">
        <f t="shared" si="63"/>
        <v>6.5573333333333261E-2</v>
      </c>
      <c r="AC81" s="87">
        <f t="shared" si="63"/>
        <v>6.7226666666666546E-2</v>
      </c>
      <c r="AD81" s="87">
        <f t="shared" si="63"/>
        <v>6.887999999999983E-2</v>
      </c>
      <c r="AE81" s="87">
        <f t="shared" si="63"/>
        <v>7.0533333333333226E-2</v>
      </c>
      <c r="AF81" s="87">
        <f t="shared" si="63"/>
        <v>7.2186666666666621E-2</v>
      </c>
      <c r="AG81" s="87">
        <f t="shared" si="63"/>
        <v>7.3839999999999906E-2</v>
      </c>
      <c r="AH81" s="87">
        <f t="shared" si="63"/>
        <v>7.5493333333333301E-2</v>
      </c>
      <c r="AI81" s="87">
        <f t="shared" si="63"/>
        <v>7.7146666666666586E-2</v>
      </c>
      <c r="AJ81" s="87">
        <f t="shared" si="63"/>
        <v>7.879999999999987E-2</v>
      </c>
    </row>
    <row r="82" spans="1:36" s="71" customFormat="1" ht="13.5" thickBot="1">
      <c r="A82" s="100" t="s">
        <v>41</v>
      </c>
      <c r="B82" s="104" t="s">
        <v>223</v>
      </c>
      <c r="C82" s="100" t="s">
        <v>105</v>
      </c>
      <c r="D82" s="51">
        <f>ROUND(U82*' Demand-Supply Gap'!D$143,2)</f>
        <v>19.43</v>
      </c>
      <c r="E82" s="51">
        <f>ROUND(V82*' Demand-Supply Gap'!E$143,2)</f>
        <v>27.29</v>
      </c>
      <c r="F82" s="51">
        <f>ROUND(W82*' Demand-Supply Gap'!F$143,2)</f>
        <v>30.57</v>
      </c>
      <c r="G82" s="51">
        <f>ROUND(X82*' Demand-Supply Gap'!G$143,2)</f>
        <v>33.909999999999997</v>
      </c>
      <c r="H82" s="51">
        <f>ROUND(Y82*' Demand-Supply Gap'!H$143,2)</f>
        <v>32.69</v>
      </c>
      <c r="I82" s="51">
        <f>ROUND(Z82*' Demand-Supply Gap'!I$143,2)</f>
        <v>27.61</v>
      </c>
      <c r="J82" s="51">
        <f>ROUND(AA82*' Demand-Supply Gap'!J$143,2)</f>
        <v>28.44</v>
      </c>
      <c r="K82" s="51">
        <f>ROUND(AB82*' Demand-Supply Gap'!K$143,2)</f>
        <v>29.46</v>
      </c>
      <c r="L82" s="51">
        <f>ROUND(AC82*' Demand-Supply Gap'!L$143,2)</f>
        <v>30.41</v>
      </c>
      <c r="M82" s="51">
        <f>ROUND(AD82*' Demand-Supply Gap'!M$143,2)</f>
        <v>31.19</v>
      </c>
      <c r="N82" s="51">
        <f>ROUND(AE82*' Demand-Supply Gap'!N$143,2)</f>
        <v>32.06</v>
      </c>
      <c r="O82" s="51">
        <f>ROUND(AF82*' Demand-Supply Gap'!O$143,2)</f>
        <v>33.020000000000003</v>
      </c>
      <c r="P82" s="51">
        <f>ROUND(AG82*' Demand-Supply Gap'!P$143,2)</f>
        <v>34.04</v>
      </c>
      <c r="Q82" s="51">
        <f>ROUND(AH82*' Demand-Supply Gap'!Q$143,2)</f>
        <v>35.15</v>
      </c>
      <c r="R82" s="51">
        <f>ROUND(AI82*' Demand-Supply Gap'!R$143,2)</f>
        <v>36.340000000000003</v>
      </c>
      <c r="S82" s="51">
        <f>ROUND(AJ82*' Demand-Supply Gap'!S$143,2)</f>
        <v>37.61</v>
      </c>
      <c r="U82" s="87">
        <f>SUM(U76:U81)</f>
        <v>1</v>
      </c>
      <c r="V82" s="87">
        <f t="shared" ref="V82:AJ82" si="64">SUM(V76:V81)</f>
        <v>1</v>
      </c>
      <c r="W82" s="87">
        <f t="shared" si="64"/>
        <v>1</v>
      </c>
      <c r="X82" s="87">
        <f t="shared" si="64"/>
        <v>1</v>
      </c>
      <c r="Y82" s="87">
        <f t="shared" si="64"/>
        <v>1</v>
      </c>
      <c r="Z82" s="87">
        <f t="shared" si="64"/>
        <v>1</v>
      </c>
      <c r="AA82" s="87">
        <f t="shared" si="64"/>
        <v>1</v>
      </c>
      <c r="AB82" s="87">
        <f t="shared" si="64"/>
        <v>1</v>
      </c>
      <c r="AC82" s="87">
        <f t="shared" si="64"/>
        <v>1</v>
      </c>
      <c r="AD82" s="87">
        <f t="shared" si="64"/>
        <v>1</v>
      </c>
      <c r="AE82" s="87">
        <f t="shared" si="64"/>
        <v>1</v>
      </c>
      <c r="AF82" s="87">
        <f t="shared" si="64"/>
        <v>1</v>
      </c>
      <c r="AG82" s="87">
        <f t="shared" si="64"/>
        <v>1</v>
      </c>
      <c r="AH82" s="87">
        <f t="shared" si="64"/>
        <v>1</v>
      </c>
      <c r="AI82" s="87">
        <f t="shared" si="64"/>
        <v>1</v>
      </c>
      <c r="AJ82" s="87">
        <f t="shared" si="64"/>
        <v>1</v>
      </c>
    </row>
    <row r="83" spans="1:36" s="71" customFormat="1">
      <c r="A83" s="100" t="s">
        <v>41</v>
      </c>
      <c r="B83" s="104" t="s">
        <v>111</v>
      </c>
      <c r="C83" s="203" t="s">
        <v>345</v>
      </c>
      <c r="D83" s="51">
        <f>ROUND(U83*' Demand-Supply Gap'!D$161,2)</f>
        <v>69.2</v>
      </c>
      <c r="E83" s="51">
        <f>ROUND(V83*' Demand-Supply Gap'!E$161,2)</f>
        <v>73.53</v>
      </c>
      <c r="F83" s="51">
        <f>ROUND(W83*' Demand-Supply Gap'!F$161,2)</f>
        <v>77.92</v>
      </c>
      <c r="G83" s="51">
        <f>ROUND(X83*' Demand-Supply Gap'!G$161,2)</f>
        <v>77.11</v>
      </c>
      <c r="H83" s="51">
        <f>ROUND(Y83*' Demand-Supply Gap'!H$161,2)</f>
        <v>78.2</v>
      </c>
      <c r="I83" s="51">
        <f>ROUND(Z83*' Demand-Supply Gap'!I$161,2)</f>
        <v>65.33</v>
      </c>
      <c r="J83" s="51">
        <f>ROUND(AA83*' Demand-Supply Gap'!J$161,2)</f>
        <v>68.28</v>
      </c>
      <c r="K83" s="51">
        <f>ROUND(AB83*' Demand-Supply Gap'!K$161,2)</f>
        <v>71.19</v>
      </c>
      <c r="L83" s="51">
        <f>ROUND(AC83*' Demand-Supply Gap'!L$161,2)</f>
        <v>74.05</v>
      </c>
      <c r="M83" s="51">
        <f>ROUND(AD83*' Demand-Supply Gap'!M$161,2)</f>
        <v>76.63</v>
      </c>
      <c r="N83" s="51">
        <f>ROUND(AE83*' Demand-Supply Gap'!N$161,2)</f>
        <v>78.989999999999995</v>
      </c>
      <c r="O83" s="51">
        <f>ROUND(AF83*' Demand-Supply Gap'!O$161,2)</f>
        <v>81.599999999999994</v>
      </c>
      <c r="P83" s="51">
        <f>ROUND(AG83*' Demand-Supply Gap'!P$161,2)</f>
        <v>84.44</v>
      </c>
      <c r="Q83" s="51">
        <f>ROUND(AH83*' Demand-Supply Gap'!Q$161,2)</f>
        <v>87.38</v>
      </c>
      <c r="R83" s="51">
        <f>ROUND(AI83*' Demand-Supply Gap'!R$161,2)</f>
        <v>90.45</v>
      </c>
      <c r="S83" s="51">
        <f>ROUND(AJ83*' Demand-Supply Gap'!S$161,2)</f>
        <v>93.72</v>
      </c>
      <c r="U83" s="79">
        <v>0.69495999999999991</v>
      </c>
      <c r="V83" s="79">
        <v>0.69214131450955108</v>
      </c>
      <c r="W83" s="79">
        <v>0.68933396992908014</v>
      </c>
      <c r="X83" s="79">
        <v>0.68653792062872177</v>
      </c>
      <c r="Y83" s="79">
        <v>0.68375312116220133</v>
      </c>
      <c r="Z83" s="79">
        <v>0.68097952626609604</v>
      </c>
      <c r="AA83" s="79">
        <v>0.67821709085909954</v>
      </c>
      <c r="AB83" s="79">
        <v>0.67546577004128894</v>
      </c>
      <c r="AC83" s="79">
        <v>0.67272551909339473</v>
      </c>
      <c r="AD83" s="79">
        <v>0.6699962934760747</v>
      </c>
      <c r="AE83" s="79">
        <v>0.6672780488291894</v>
      </c>
      <c r="AF83" s="79">
        <v>0.66457074097108115</v>
      </c>
      <c r="AG83" s="79">
        <v>0.66187432589785611</v>
      </c>
      <c r="AH83" s="79">
        <v>0.65918875978266911</v>
      </c>
      <c r="AI83" s="79">
        <v>0.65651399897501128</v>
      </c>
      <c r="AJ83" s="79">
        <v>0.65384999999999993</v>
      </c>
    </row>
    <row r="84" spans="1:36" s="71" customFormat="1">
      <c r="A84" s="100" t="s">
        <v>41</v>
      </c>
      <c r="B84" s="104" t="s">
        <v>111</v>
      </c>
      <c r="C84" s="153" t="s">
        <v>346</v>
      </c>
      <c r="D84" s="51">
        <f>ROUND(U84*' Demand-Supply Gap'!D$161,2)</f>
        <v>16.87</v>
      </c>
      <c r="E84" s="51">
        <f>ROUND(V84*' Demand-Supply Gap'!E$161,2)</f>
        <v>18.170000000000002</v>
      </c>
      <c r="F84" s="51">
        <f>ROUND(W84*' Demand-Supply Gap'!F$161,2)</f>
        <v>19.53</v>
      </c>
      <c r="G84" s="51">
        <f>ROUND(X84*' Demand-Supply Gap'!G$161,2)</f>
        <v>19.600000000000001</v>
      </c>
      <c r="H84" s="51">
        <f>ROUND(Y84*' Demand-Supply Gap'!H$161,2)</f>
        <v>20.149999999999999</v>
      </c>
      <c r="I84" s="51">
        <f>ROUND(Z84*' Demand-Supply Gap'!I$161,2)</f>
        <v>17.07</v>
      </c>
      <c r="J84" s="51">
        <f>ROUND(AA84*' Demand-Supply Gap'!J$161,2)</f>
        <v>18.09</v>
      </c>
      <c r="K84" s="51">
        <f>ROUND(AB84*' Demand-Supply Gap'!K$161,2)</f>
        <v>19.12</v>
      </c>
      <c r="L84" s="51">
        <f>ROUND(AC84*' Demand-Supply Gap'!L$161,2)</f>
        <v>20.170000000000002</v>
      </c>
      <c r="M84" s="51">
        <f>ROUND(AD84*' Demand-Supply Gap'!M$161,2)</f>
        <v>21.17</v>
      </c>
      <c r="N84" s="51">
        <f>ROUND(AE84*' Demand-Supply Gap'!N$161,2)</f>
        <v>22.12</v>
      </c>
      <c r="O84" s="51">
        <f>ROUND(AF84*' Demand-Supply Gap'!O$161,2)</f>
        <v>23.17</v>
      </c>
      <c r="P84" s="51">
        <f>ROUND(AG84*' Demand-Supply Gap'!P$161,2)</f>
        <v>24.32</v>
      </c>
      <c r="Q84" s="51">
        <f>ROUND(AH84*' Demand-Supply Gap'!Q$161,2)</f>
        <v>25.51</v>
      </c>
      <c r="R84" s="51">
        <f>ROUND(AI84*' Demand-Supply Gap'!R$161,2)</f>
        <v>26.78</v>
      </c>
      <c r="S84" s="51">
        <f>ROUND(AJ84*' Demand-Supply Gap'!S$161,2)</f>
        <v>28.14</v>
      </c>
      <c r="U84" s="87">
        <v>0.16940000000000005</v>
      </c>
      <c r="V84" s="87">
        <v>0.1710726300546257</v>
      </c>
      <c r="W84" s="87">
        <v>0.17276177540617957</v>
      </c>
      <c r="X84" s="87">
        <v>0.174467599124213</v>
      </c>
      <c r="Y84" s="87">
        <v>0.17619026588840153</v>
      </c>
      <c r="Z84" s="87">
        <v>0.17792994200444304</v>
      </c>
      <c r="AA84" s="87">
        <v>0.17968679542011265</v>
      </c>
      <c r="AB84" s="87">
        <v>0.18146099574147659</v>
      </c>
      <c r="AC84" s="87">
        <v>0.18325271424926579</v>
      </c>
      <c r="AD84" s="87">
        <v>0.1850621239154113</v>
      </c>
      <c r="AE84" s="87">
        <v>0.18688939941974292</v>
      </c>
      <c r="AF84" s="87">
        <v>0.18873471716685272</v>
      </c>
      <c r="AG84" s="87">
        <v>0.19059825530312516</v>
      </c>
      <c r="AH84" s="87">
        <v>0.19248019373393524</v>
      </c>
      <c r="AI84" s="87">
        <v>0.1943807141410164</v>
      </c>
      <c r="AJ84" s="87">
        <v>0.19630000000000022</v>
      </c>
    </row>
    <row r="85" spans="1:36" s="71" customFormat="1">
      <c r="A85" s="100" t="s">
        <v>41</v>
      </c>
      <c r="B85" s="104" t="s">
        <v>111</v>
      </c>
      <c r="C85" s="153" t="s">
        <v>347</v>
      </c>
      <c r="D85" s="51">
        <f>ROUND(U85*' Demand-Supply Gap'!D$161,2)</f>
        <v>10.9</v>
      </c>
      <c r="E85" s="51">
        <f>ROUND(V85*' Demand-Supply Gap'!E$161,2)</f>
        <v>11.66</v>
      </c>
      <c r="F85" s="51">
        <f>ROUND(W85*' Demand-Supply Gap'!F$161,2)</f>
        <v>12.44</v>
      </c>
      <c r="G85" s="51">
        <f>ROUND(X85*' Demand-Supply Gap'!G$161,2)</f>
        <v>12.4</v>
      </c>
      <c r="H85" s="51">
        <f>ROUND(Y85*' Demand-Supply Gap'!H$161,2)</f>
        <v>12.66</v>
      </c>
      <c r="I85" s="51">
        <f>ROUND(Z85*' Demand-Supply Gap'!I$161,2)</f>
        <v>10.65</v>
      </c>
      <c r="J85" s="51">
        <f>ROUND(AA85*' Demand-Supply Gap'!J$161,2)</f>
        <v>11.2</v>
      </c>
      <c r="K85" s="51">
        <f>ROUND(AB85*' Demand-Supply Gap'!K$161,2)</f>
        <v>11.76</v>
      </c>
      <c r="L85" s="51">
        <f>ROUND(AC85*' Demand-Supply Gap'!L$161,2)</f>
        <v>12.31</v>
      </c>
      <c r="M85" s="51">
        <f>ROUND(AD85*' Demand-Supply Gap'!M$161,2)</f>
        <v>12.83</v>
      </c>
      <c r="N85" s="51">
        <f>ROUND(AE85*' Demand-Supply Gap'!N$161,2)</f>
        <v>13.32</v>
      </c>
      <c r="O85" s="51">
        <f>ROUND(AF85*' Demand-Supply Gap'!O$161,2)</f>
        <v>13.85</v>
      </c>
      <c r="P85" s="51">
        <f>ROUND(AG85*' Demand-Supply Gap'!P$161,2)</f>
        <v>14.43</v>
      </c>
      <c r="Q85" s="51">
        <f>ROUND(AH85*' Demand-Supply Gap'!Q$161,2)</f>
        <v>15.03</v>
      </c>
      <c r="R85" s="51">
        <f>ROUND(AI85*' Demand-Supply Gap'!R$161,2)</f>
        <v>15.66</v>
      </c>
      <c r="S85" s="51">
        <f>ROUND(AJ85*' Demand-Supply Gap'!S$161,2)</f>
        <v>16.34</v>
      </c>
      <c r="U85" s="87">
        <v>0.1095</v>
      </c>
      <c r="V85" s="87">
        <v>0.10979439450066787</v>
      </c>
      <c r="W85" s="87">
        <v>0.11008958049103458</v>
      </c>
      <c r="X85" s="87">
        <v>0.11038556009904729</v>
      </c>
      <c r="Y85" s="87">
        <v>0.11068233545837425</v>
      </c>
      <c r="Z85" s="87">
        <v>0.1109799087084201</v>
      </c>
      <c r="AA85" s="87">
        <v>0.11127828199434139</v>
      </c>
      <c r="AB85" s="87">
        <v>0.11157745746706196</v>
      </c>
      <c r="AC85" s="87">
        <v>0.11187743728328851</v>
      </c>
      <c r="AD85" s="87">
        <v>0.1121782236055261</v>
      </c>
      <c r="AE85" s="87">
        <v>0.11247981860209372</v>
      </c>
      <c r="AF85" s="87">
        <v>0.11278222444714008</v>
      </c>
      <c r="AG85" s="87">
        <v>0.11308544332065905</v>
      </c>
      <c r="AH85" s="87">
        <v>0.11338947740850552</v>
      </c>
      <c r="AI85" s="87">
        <v>0.11369432890241118</v>
      </c>
      <c r="AJ85" s="87">
        <v>0.11400000000000014</v>
      </c>
    </row>
    <row r="86" spans="1:36" s="71" customFormat="1">
      <c r="A86" s="100" t="s">
        <v>41</v>
      </c>
      <c r="B86" s="104" t="s">
        <v>111</v>
      </c>
      <c r="C86" s="153" t="s">
        <v>348</v>
      </c>
      <c r="D86" s="51">
        <f>ROUND(U86*' Demand-Supply Gap'!D$161,2)</f>
        <v>2.6</v>
      </c>
      <c r="E86" s="51">
        <f>ROUND(V86*' Demand-Supply Gap'!E$161,2)</f>
        <v>2.87</v>
      </c>
      <c r="F86" s="51">
        <f>ROUND(W86*' Demand-Supply Gap'!F$161,2)</f>
        <v>3.14</v>
      </c>
      <c r="G86" s="51">
        <f>ROUND(X86*' Demand-Supply Gap'!G$161,2)</f>
        <v>3.21</v>
      </c>
      <c r="H86" s="51">
        <f>ROUND(Y86*' Demand-Supply Gap'!H$161,2)</f>
        <v>3.36</v>
      </c>
      <c r="I86" s="51">
        <f>ROUND(Z86*' Demand-Supply Gap'!I$161,2)</f>
        <v>2.89</v>
      </c>
      <c r="J86" s="51">
        <f>ROUND(AA86*' Demand-Supply Gap'!J$161,2)</f>
        <v>3.1</v>
      </c>
      <c r="K86" s="51">
        <f>ROUND(AB86*' Demand-Supply Gap'!K$161,2)</f>
        <v>3.32</v>
      </c>
      <c r="L86" s="51">
        <f>ROUND(AC86*' Demand-Supply Gap'!L$161,2)</f>
        <v>3.54</v>
      </c>
      <c r="M86" s="51">
        <f>ROUND(AD86*' Demand-Supply Gap'!M$161,2)</f>
        <v>3.75</v>
      </c>
      <c r="N86" s="51">
        <f>ROUND(AE86*' Demand-Supply Gap'!N$161,2)</f>
        <v>3.95</v>
      </c>
      <c r="O86" s="51">
        <f>ROUND(AF86*' Demand-Supply Gap'!O$161,2)</f>
        <v>4.16</v>
      </c>
      <c r="P86" s="51">
        <f>ROUND(AG86*' Demand-Supply Gap'!P$161,2)</f>
        <v>4.3899999999999997</v>
      </c>
      <c r="Q86" s="51">
        <f>ROUND(AH86*' Demand-Supply Gap'!Q$161,2)</f>
        <v>4.63</v>
      </c>
      <c r="R86" s="51">
        <f>ROUND(AI86*' Demand-Supply Gap'!R$161,2)</f>
        <v>4.88</v>
      </c>
      <c r="S86" s="51">
        <f>ROUND(AJ86*' Demand-Supply Gap'!S$161,2)</f>
        <v>5.14</v>
      </c>
      <c r="U86" s="87">
        <f>1-SUM(U83:U85)</f>
        <v>2.6139999999999941E-2</v>
      </c>
      <c r="V86" s="87">
        <f t="shared" ref="V86:AJ86" si="65">1-SUM(V83:V85)</f>
        <v>2.699166093515537E-2</v>
      </c>
      <c r="W86" s="87">
        <f t="shared" si="65"/>
        <v>2.7814674173705756E-2</v>
      </c>
      <c r="X86" s="87">
        <f t="shared" si="65"/>
        <v>2.8608920148017969E-2</v>
      </c>
      <c r="Y86" s="87">
        <f t="shared" si="65"/>
        <v>2.9374277491022949E-2</v>
      </c>
      <c r="Z86" s="87">
        <f t="shared" si="65"/>
        <v>3.0110623021040839E-2</v>
      </c>
      <c r="AA86" s="87">
        <f t="shared" si="65"/>
        <v>3.0817831726446365E-2</v>
      </c>
      <c r="AB86" s="87">
        <f t="shared" si="65"/>
        <v>3.1495776750172566E-2</v>
      </c>
      <c r="AC86" s="87">
        <f t="shared" si="65"/>
        <v>3.2144329374050984E-2</v>
      </c>
      <c r="AD86" s="87">
        <f t="shared" si="65"/>
        <v>3.276335900298788E-2</v>
      </c>
      <c r="AE86" s="87">
        <f t="shared" si="65"/>
        <v>3.3352733148974023E-2</v>
      </c>
      <c r="AF86" s="87">
        <f t="shared" si="65"/>
        <v>3.3912317414926063E-2</v>
      </c>
      <c r="AG86" s="87">
        <f t="shared" si="65"/>
        <v>3.4441975478359699E-2</v>
      </c>
      <c r="AH86" s="87">
        <f t="shared" si="65"/>
        <v>3.4941569074890211E-2</v>
      </c>
      <c r="AI86" s="87">
        <f t="shared" si="65"/>
        <v>3.5410957981561131E-2</v>
      </c>
      <c r="AJ86" s="87">
        <f t="shared" si="65"/>
        <v>3.5849999999999715E-2</v>
      </c>
    </row>
    <row r="87" spans="1:36" s="71" customFormat="1">
      <c r="A87" s="100" t="s">
        <v>41</v>
      </c>
      <c r="B87" s="104" t="s">
        <v>111</v>
      </c>
      <c r="C87" s="100" t="s">
        <v>105</v>
      </c>
      <c r="D87" s="51">
        <f>ROUND(U87*' Demand-Supply Gap'!D$161,2)</f>
        <v>99.57</v>
      </c>
      <c r="E87" s="51">
        <f>ROUND(V87*' Demand-Supply Gap'!E$161,2)</f>
        <v>106.24</v>
      </c>
      <c r="F87" s="51">
        <f>ROUND(W87*' Demand-Supply Gap'!F$161,2)</f>
        <v>113.03</v>
      </c>
      <c r="G87" s="51">
        <f>ROUND(X87*' Demand-Supply Gap'!G$161,2)</f>
        <v>112.32</v>
      </c>
      <c r="H87" s="51">
        <f>ROUND(Y87*' Demand-Supply Gap'!H$161,2)</f>
        <v>114.37</v>
      </c>
      <c r="I87" s="51">
        <f>ROUND(Z87*' Demand-Supply Gap'!I$161,2)</f>
        <v>95.93</v>
      </c>
      <c r="J87" s="51">
        <f>ROUND(AA87*' Demand-Supply Gap'!J$161,2)</f>
        <v>100.67</v>
      </c>
      <c r="K87" s="51">
        <f>ROUND(AB87*' Demand-Supply Gap'!K$161,2)</f>
        <v>105.39</v>
      </c>
      <c r="L87" s="51">
        <f>ROUND(AC87*' Demand-Supply Gap'!L$161,2)</f>
        <v>110.07</v>
      </c>
      <c r="M87" s="51">
        <f>ROUND(AD87*' Demand-Supply Gap'!M$161,2)</f>
        <v>114.37</v>
      </c>
      <c r="N87" s="51">
        <f>ROUND(AE87*' Demand-Supply Gap'!N$161,2)</f>
        <v>118.38</v>
      </c>
      <c r="O87" s="51">
        <f>ROUND(AF87*' Demand-Supply Gap'!O$161,2)</f>
        <v>122.78</v>
      </c>
      <c r="P87" s="51">
        <f>ROUND(AG87*' Demand-Supply Gap'!P$161,2)</f>
        <v>127.58</v>
      </c>
      <c r="Q87" s="51">
        <f>ROUND(AH87*' Demand-Supply Gap'!Q$161,2)</f>
        <v>132.55000000000001</v>
      </c>
      <c r="R87" s="51">
        <f>ROUND(AI87*' Demand-Supply Gap'!R$161,2)</f>
        <v>137.77000000000001</v>
      </c>
      <c r="S87" s="51">
        <f>ROUND(AJ87*' Demand-Supply Gap'!S$161,2)</f>
        <v>143.34</v>
      </c>
      <c r="U87" s="87">
        <f>SUM(U83:U86)</f>
        <v>1</v>
      </c>
      <c r="V87" s="87">
        <f t="shared" ref="V87:AJ87" si="66">SUM(V83:V86)</f>
        <v>1</v>
      </c>
      <c r="W87" s="87">
        <f t="shared" si="66"/>
        <v>1</v>
      </c>
      <c r="X87" s="87">
        <f t="shared" si="66"/>
        <v>1</v>
      </c>
      <c r="Y87" s="87">
        <f t="shared" si="66"/>
        <v>1</v>
      </c>
      <c r="Z87" s="87">
        <f t="shared" si="66"/>
        <v>1</v>
      </c>
      <c r="AA87" s="87">
        <f t="shared" si="66"/>
        <v>1</v>
      </c>
      <c r="AB87" s="87">
        <f t="shared" si="66"/>
        <v>1</v>
      </c>
      <c r="AC87" s="87">
        <f t="shared" si="66"/>
        <v>1</v>
      </c>
      <c r="AD87" s="87">
        <f t="shared" si="66"/>
        <v>1</v>
      </c>
      <c r="AE87" s="87">
        <f t="shared" si="66"/>
        <v>1</v>
      </c>
      <c r="AF87" s="87">
        <f t="shared" si="66"/>
        <v>1</v>
      </c>
      <c r="AG87" s="87">
        <f t="shared" si="66"/>
        <v>1</v>
      </c>
      <c r="AH87" s="87">
        <f t="shared" si="66"/>
        <v>1</v>
      </c>
      <c r="AI87" s="87">
        <f t="shared" si="66"/>
        <v>1</v>
      </c>
      <c r="AJ87" s="87">
        <f t="shared" si="66"/>
        <v>1</v>
      </c>
    </row>
    <row r="88" spans="1:36" s="71" customFormat="1">
      <c r="A88" s="100" t="s">
        <v>40</v>
      </c>
      <c r="B88" s="104" t="s">
        <v>36</v>
      </c>
      <c r="C88" s="100" t="s">
        <v>125</v>
      </c>
      <c r="D88" s="51">
        <f>ROUND(U88*' Demand-Supply Gap'!D$188,2)</f>
        <v>97.8</v>
      </c>
      <c r="E88" s="51">
        <f>ROUND(V88*' Demand-Supply Gap'!E$188,2)</f>
        <v>91.35</v>
      </c>
      <c r="F88" s="51">
        <f>ROUND(W88*' Demand-Supply Gap'!F$188,2)</f>
        <v>91.68</v>
      </c>
      <c r="G88" s="51">
        <f>ROUND(X88*' Demand-Supply Gap'!G$188,2)</f>
        <v>101.83</v>
      </c>
      <c r="H88" s="51">
        <f>ROUND(Y88*' Demand-Supply Gap'!H$188,2)</f>
        <v>88.99</v>
      </c>
      <c r="I88" s="51">
        <f>ROUND(Z88*' Demand-Supply Gap'!I$188,2)</f>
        <v>71.38</v>
      </c>
      <c r="J88" s="51">
        <f>ROUND(AA88*' Demand-Supply Gap'!J$188,2)</f>
        <v>74.459999999999994</v>
      </c>
      <c r="K88" s="51">
        <f>ROUND(AB88*' Demand-Supply Gap'!K$188,2)</f>
        <v>78.12</v>
      </c>
      <c r="L88" s="51">
        <f>ROUND(AC88*' Demand-Supply Gap'!L$188,2)</f>
        <v>81.739999999999995</v>
      </c>
      <c r="M88" s="51">
        <f>ROUND(AD88*' Demand-Supply Gap'!M$188,2)</f>
        <v>85.28</v>
      </c>
      <c r="N88" s="51">
        <f>ROUND(AE88*' Demand-Supply Gap'!N$188,2)</f>
        <v>88.73</v>
      </c>
      <c r="O88" s="51">
        <f>ROUND(AF88*' Demand-Supply Gap'!O$188,2)</f>
        <v>92.29</v>
      </c>
      <c r="P88" s="51">
        <f>ROUND(AG88*' Demand-Supply Gap'!P$188,2)</f>
        <v>95.57</v>
      </c>
      <c r="Q88" s="51">
        <f>ROUND(AH88*' Demand-Supply Gap'!Q$188,2)</f>
        <v>98.63</v>
      </c>
      <c r="R88" s="51">
        <f>ROUND(AI88*' Demand-Supply Gap'!R$188,2)</f>
        <v>101.53</v>
      </c>
      <c r="S88" s="51">
        <f>ROUND(AJ88*' Demand-Supply Gap'!S$188,2)</f>
        <v>104.62</v>
      </c>
      <c r="U88" s="79">
        <v>0.23800000000000002</v>
      </c>
      <c r="V88" s="79">
        <v>0.23822000000000002</v>
      </c>
      <c r="W88" s="79">
        <v>0.23844000000000001</v>
      </c>
      <c r="X88" s="79">
        <v>0.23866000000000001</v>
      </c>
      <c r="Y88" s="79">
        <v>0.23888000000000001</v>
      </c>
      <c r="Z88" s="79">
        <v>0.23910000000000001</v>
      </c>
      <c r="AA88" s="79">
        <v>0.23932</v>
      </c>
      <c r="AB88" s="79">
        <v>0.23954000000000003</v>
      </c>
      <c r="AC88" s="79">
        <v>0.23976000000000003</v>
      </c>
      <c r="AD88" s="79">
        <v>0.23998000000000003</v>
      </c>
      <c r="AE88" s="79">
        <v>0.24020000000000002</v>
      </c>
      <c r="AF88" s="79">
        <v>0.24042000000000002</v>
      </c>
      <c r="AG88" s="79">
        <v>0.24064000000000002</v>
      </c>
      <c r="AH88" s="79">
        <v>0.24086000000000002</v>
      </c>
      <c r="AI88" s="79">
        <v>0.24108000000000002</v>
      </c>
      <c r="AJ88" s="79">
        <v>0.24130000000000001</v>
      </c>
    </row>
    <row r="89" spans="1:36" s="71" customFormat="1">
      <c r="A89" s="100" t="s">
        <v>40</v>
      </c>
      <c r="B89" s="104" t="s">
        <v>36</v>
      </c>
      <c r="C89" s="100" t="s">
        <v>156</v>
      </c>
      <c r="D89" s="51">
        <f>ROUND(U89*' Demand-Supply Gap'!D$188,2)</f>
        <v>92.37</v>
      </c>
      <c r="E89" s="51">
        <f>ROUND(V89*' Demand-Supply Gap'!E$188,2)</f>
        <v>86.38</v>
      </c>
      <c r="F89" s="51">
        <f>ROUND(W89*' Demand-Supply Gap'!F$188,2)</f>
        <v>86.78</v>
      </c>
      <c r="G89" s="51">
        <f>ROUND(X89*' Demand-Supply Gap'!G$188,2)</f>
        <v>96.48</v>
      </c>
      <c r="H89" s="51">
        <f>ROUND(Y89*' Demand-Supply Gap'!H$188,2)</f>
        <v>84.41</v>
      </c>
      <c r="I89" s="51">
        <f>ROUND(Z89*' Demand-Supply Gap'!I$188,2)</f>
        <v>67.78</v>
      </c>
      <c r="J89" s="51">
        <f>ROUND(AA89*' Demand-Supply Gap'!J$188,2)</f>
        <v>70.78</v>
      </c>
      <c r="K89" s="51">
        <f>ROUND(AB89*' Demand-Supply Gap'!K$188,2)</f>
        <v>74.33</v>
      </c>
      <c r="L89" s="51">
        <f>ROUND(AC89*' Demand-Supply Gap'!L$188,2)</f>
        <v>77.86</v>
      </c>
      <c r="M89" s="51">
        <f>ROUND(AD89*' Demand-Supply Gap'!M$188,2)</f>
        <v>81.319999999999993</v>
      </c>
      <c r="N89" s="51">
        <f>ROUND(AE89*' Demand-Supply Gap'!N$188,2)</f>
        <v>84.69</v>
      </c>
      <c r="O89" s="51">
        <f>ROUND(AF89*' Demand-Supply Gap'!O$188,2)</f>
        <v>88.18</v>
      </c>
      <c r="P89" s="51">
        <f>ROUND(AG89*' Demand-Supply Gap'!P$188,2)</f>
        <v>91.4</v>
      </c>
      <c r="Q89" s="51">
        <f>ROUND(AH89*' Demand-Supply Gap'!Q$188,2)</f>
        <v>94.43</v>
      </c>
      <c r="R89" s="51">
        <f>ROUND(AI89*' Demand-Supply Gap'!R$188,2)</f>
        <v>97.3</v>
      </c>
      <c r="S89" s="51">
        <f>ROUND(AJ89*' Demand-Supply Gap'!S$188,2)</f>
        <v>100.37</v>
      </c>
      <c r="U89" s="90">
        <v>0.2248</v>
      </c>
      <c r="V89" s="90">
        <v>0.22524666666666665</v>
      </c>
      <c r="W89" s="90">
        <v>0.22569333333333333</v>
      </c>
      <c r="X89" s="90">
        <v>0.22613999999999998</v>
      </c>
      <c r="Y89" s="90">
        <v>0.22658666666666666</v>
      </c>
      <c r="Z89" s="90">
        <v>0.22703333333333334</v>
      </c>
      <c r="AA89" s="90">
        <v>0.22747999999999999</v>
      </c>
      <c r="AB89" s="90">
        <v>0.22792666666666667</v>
      </c>
      <c r="AC89" s="90">
        <v>0.22837333333333332</v>
      </c>
      <c r="AD89" s="90">
        <v>0.22882</v>
      </c>
      <c r="AE89" s="90">
        <v>0.22926666666666667</v>
      </c>
      <c r="AF89" s="90">
        <v>0.22971333333333332</v>
      </c>
      <c r="AG89" s="90">
        <v>0.23016</v>
      </c>
      <c r="AH89" s="90">
        <v>0.23060666666666665</v>
      </c>
      <c r="AI89" s="90">
        <v>0.23105333333333333</v>
      </c>
      <c r="AJ89" s="90">
        <v>0.23150000000000001</v>
      </c>
    </row>
    <row r="90" spans="1:36" s="71" customFormat="1">
      <c r="A90" s="100" t="s">
        <v>40</v>
      </c>
      <c r="B90" s="104" t="s">
        <v>36</v>
      </c>
      <c r="C90" s="100" t="s">
        <v>147</v>
      </c>
      <c r="D90" s="51">
        <f>ROUND(U90*' Demand-Supply Gap'!D$188,2)</f>
        <v>65.83</v>
      </c>
      <c r="E90" s="51">
        <f>ROUND(V90*' Demand-Supply Gap'!E$188,2)</f>
        <v>61.2</v>
      </c>
      <c r="F90" s="51">
        <f>ROUND(W90*' Demand-Supply Gap'!F$188,2)</f>
        <v>61.12</v>
      </c>
      <c r="G90" s="51">
        <f>ROUND(X90*' Demand-Supply Gap'!G$188,2)</f>
        <v>67.569999999999993</v>
      </c>
      <c r="H90" s="51">
        <f>ROUND(Y90*' Demand-Supply Gap'!H$188,2)</f>
        <v>58.76</v>
      </c>
      <c r="I90" s="51">
        <f>ROUND(Z90*' Demand-Supply Gap'!I$188,2)</f>
        <v>46.91</v>
      </c>
      <c r="J90" s="51">
        <f>ROUND(AA90*' Demand-Supply Gap'!J$188,2)</f>
        <v>48.7</v>
      </c>
      <c r="K90" s="51">
        <f>ROUND(AB90*' Demand-Supply Gap'!K$188,2)</f>
        <v>50.84</v>
      </c>
      <c r="L90" s="51">
        <f>ROUND(AC90*' Demand-Supply Gap'!L$188,2)</f>
        <v>52.94</v>
      </c>
      <c r="M90" s="51">
        <f>ROUND(AD90*' Demand-Supply Gap'!M$188,2)</f>
        <v>54.97</v>
      </c>
      <c r="N90" s="51">
        <f>ROUND(AE90*' Demand-Supply Gap'!N$188,2)</f>
        <v>56.91</v>
      </c>
      <c r="O90" s="51">
        <f>ROUND(AF90*' Demand-Supply Gap'!O$188,2)</f>
        <v>58.91</v>
      </c>
      <c r="P90" s="51">
        <f>ROUND(AG90*' Demand-Supply Gap'!P$188,2)</f>
        <v>60.7</v>
      </c>
      <c r="Q90" s="51">
        <f>ROUND(AH90*' Demand-Supply Gap'!Q$188,2)</f>
        <v>62.33</v>
      </c>
      <c r="R90" s="51">
        <f>ROUND(AI90*' Demand-Supply Gap'!R$188,2)</f>
        <v>63.85</v>
      </c>
      <c r="S90" s="51">
        <f>ROUND(AJ90*' Demand-Supply Gap'!S$188,2)</f>
        <v>65.47</v>
      </c>
      <c r="U90" s="87">
        <v>0.16020000000000004</v>
      </c>
      <c r="V90" s="87">
        <v>0.15958666666666668</v>
      </c>
      <c r="W90" s="87">
        <v>0.15897333333333336</v>
      </c>
      <c r="X90" s="87">
        <v>0.15836000000000003</v>
      </c>
      <c r="Y90" s="87">
        <v>0.1577466666666667</v>
      </c>
      <c r="Z90" s="87">
        <v>0.15713333333333335</v>
      </c>
      <c r="AA90" s="87">
        <v>0.15652000000000002</v>
      </c>
      <c r="AB90" s="87">
        <v>0.15590666666666669</v>
      </c>
      <c r="AC90" s="87">
        <v>0.15529333333333337</v>
      </c>
      <c r="AD90" s="87">
        <v>0.15468000000000001</v>
      </c>
      <c r="AE90" s="87">
        <v>0.15406666666666669</v>
      </c>
      <c r="AF90" s="87">
        <v>0.15345333333333336</v>
      </c>
      <c r="AG90" s="87">
        <v>0.15284000000000003</v>
      </c>
      <c r="AH90" s="87">
        <v>0.15222666666666668</v>
      </c>
      <c r="AI90" s="87">
        <v>0.15161333333333335</v>
      </c>
      <c r="AJ90" s="87">
        <v>0.15100000000000002</v>
      </c>
    </row>
    <row r="91" spans="1:36" s="71" customFormat="1">
      <c r="A91" s="100" t="s">
        <v>40</v>
      </c>
      <c r="B91" s="104" t="s">
        <v>36</v>
      </c>
      <c r="C91" s="100" t="s">
        <v>145</v>
      </c>
      <c r="D91" s="51">
        <f>ROUND(U91*' Demand-Supply Gap'!D$188,2)</f>
        <v>75.36</v>
      </c>
      <c r="E91" s="51">
        <f>ROUND(V91*' Demand-Supply Gap'!E$188,2)</f>
        <v>70.47</v>
      </c>
      <c r="F91" s="51">
        <f>ROUND(W91*' Demand-Supply Gap'!F$188,2)</f>
        <v>70.8</v>
      </c>
      <c r="G91" s="51">
        <f>ROUND(X91*' Demand-Supply Gap'!G$188,2)</f>
        <v>78.73</v>
      </c>
      <c r="H91" s="51">
        <f>ROUND(Y91*' Demand-Supply Gap'!H$188,2)</f>
        <v>68.88</v>
      </c>
      <c r="I91" s="51">
        <f>ROUND(Z91*' Demand-Supply Gap'!I$188,2)</f>
        <v>55.31</v>
      </c>
      <c r="J91" s="51">
        <f>ROUND(AA91*' Demand-Supply Gap'!J$188,2)</f>
        <v>57.76</v>
      </c>
      <c r="K91" s="51">
        <f>ROUND(AB91*' Demand-Supply Gap'!K$188,2)</f>
        <v>60.66</v>
      </c>
      <c r="L91" s="51">
        <f>ROUND(AC91*' Demand-Supply Gap'!L$188,2)</f>
        <v>63.54</v>
      </c>
      <c r="M91" s="51">
        <f>ROUND(AD91*' Demand-Supply Gap'!M$188,2)</f>
        <v>66.37</v>
      </c>
      <c r="N91" s="51">
        <f>ROUND(AE91*' Demand-Supply Gap'!N$188,2)</f>
        <v>69.13</v>
      </c>
      <c r="O91" s="51">
        <f>ROUND(AF91*' Demand-Supply Gap'!O$188,2)</f>
        <v>71.98</v>
      </c>
      <c r="P91" s="51">
        <f>ROUND(AG91*' Demand-Supply Gap'!P$188,2)</f>
        <v>74.61</v>
      </c>
      <c r="Q91" s="51">
        <f>ROUND(AH91*' Demand-Supply Gap'!Q$188,2)</f>
        <v>77.09</v>
      </c>
      <c r="R91" s="51">
        <f>ROUND(AI91*' Demand-Supply Gap'!R$188,2)</f>
        <v>79.44</v>
      </c>
      <c r="S91" s="51">
        <f>ROUND(AJ91*' Demand-Supply Gap'!S$188,2)</f>
        <v>81.94</v>
      </c>
      <c r="U91" s="90">
        <v>0.18339999999999998</v>
      </c>
      <c r="V91" s="90">
        <v>0.18377333333333332</v>
      </c>
      <c r="W91" s="90">
        <v>0.18414666666666665</v>
      </c>
      <c r="X91" s="90">
        <v>0.18451999999999996</v>
      </c>
      <c r="Y91" s="90">
        <v>0.1848933333333333</v>
      </c>
      <c r="Z91" s="90">
        <v>0.18526666666666664</v>
      </c>
      <c r="AA91" s="90">
        <v>0.18563999999999997</v>
      </c>
      <c r="AB91" s="90">
        <v>0.18601333333333331</v>
      </c>
      <c r="AC91" s="90">
        <v>0.18638666666666664</v>
      </c>
      <c r="AD91" s="90">
        <v>0.18675999999999998</v>
      </c>
      <c r="AE91" s="90">
        <v>0.18713333333333329</v>
      </c>
      <c r="AF91" s="90">
        <v>0.18750666666666663</v>
      </c>
      <c r="AG91" s="90">
        <v>0.18787999999999996</v>
      </c>
      <c r="AH91" s="90">
        <v>0.1882533333333333</v>
      </c>
      <c r="AI91" s="90">
        <v>0.18862666666666664</v>
      </c>
      <c r="AJ91" s="90">
        <v>0.18899999999999997</v>
      </c>
    </row>
    <row r="92" spans="1:36" s="71" customFormat="1">
      <c r="A92" s="100" t="s">
        <v>40</v>
      </c>
      <c r="B92" s="104" t="s">
        <v>36</v>
      </c>
      <c r="C92" s="100" t="s">
        <v>146</v>
      </c>
      <c r="D92" s="51">
        <f>ROUND(U92*' Demand-Supply Gap'!D$188,2)</f>
        <v>79.55</v>
      </c>
      <c r="E92" s="51">
        <f>ROUND(V92*' Demand-Supply Gap'!E$188,2)</f>
        <v>74.08</v>
      </c>
      <c r="F92" s="51">
        <f>ROUND(W92*' Demand-Supply Gap'!F$188,2)</f>
        <v>74.11</v>
      </c>
      <c r="G92" s="51">
        <f>ROUND(X92*' Demand-Supply Gap'!G$188,2)</f>
        <v>82.06</v>
      </c>
      <c r="H92" s="51">
        <f>ROUND(Y92*' Demand-Supply Gap'!H$188,2)</f>
        <v>71.48</v>
      </c>
      <c r="I92" s="51">
        <f>ROUND(Z92*' Demand-Supply Gap'!I$188,2)</f>
        <v>57.16</v>
      </c>
      <c r="J92" s="51">
        <f>ROUND(AA92*' Demand-Supply Gap'!J$188,2)</f>
        <v>59.44</v>
      </c>
      <c r="K92" s="51">
        <f>ROUND(AB92*' Demand-Supply Gap'!K$188,2)</f>
        <v>62.16</v>
      </c>
      <c r="L92" s="51">
        <f>ROUND(AC92*' Demand-Supply Gap'!L$188,2)</f>
        <v>64.84</v>
      </c>
      <c r="M92" s="51">
        <f>ROUND(AD92*' Demand-Supply Gap'!M$188,2)</f>
        <v>67.430000000000007</v>
      </c>
      <c r="N92" s="51">
        <f>ROUND(AE92*' Demand-Supply Gap'!N$188,2)</f>
        <v>69.94</v>
      </c>
      <c r="O92" s="51">
        <f>ROUND(AF92*' Demand-Supply Gap'!O$188,2)</f>
        <v>72.52</v>
      </c>
      <c r="P92" s="51">
        <f>ROUND(AG92*' Demand-Supply Gap'!P$188,2)</f>
        <v>74.849999999999994</v>
      </c>
      <c r="Q92" s="51">
        <f>ROUND(AH92*' Demand-Supply Gap'!Q$188,2)</f>
        <v>77</v>
      </c>
      <c r="R92" s="51">
        <f>ROUND(AI92*' Demand-Supply Gap'!R$188,2)</f>
        <v>79.02</v>
      </c>
      <c r="S92" s="51">
        <f>ROUND(AJ92*' Demand-Supply Gap'!S$188,2)</f>
        <v>81.16</v>
      </c>
      <c r="U92" s="87">
        <f>1-SUM(U88:U91)</f>
        <v>0.19359999999999999</v>
      </c>
      <c r="V92" s="87">
        <f t="shared" ref="V92:AJ92" si="67">1-SUM(V88:V91)</f>
        <v>0.19317333333333331</v>
      </c>
      <c r="W92" s="87">
        <f t="shared" si="67"/>
        <v>0.19274666666666662</v>
      </c>
      <c r="X92" s="87">
        <f t="shared" si="67"/>
        <v>0.19232000000000005</v>
      </c>
      <c r="Y92" s="87">
        <f t="shared" si="67"/>
        <v>0.19189333333333325</v>
      </c>
      <c r="Z92" s="87">
        <f t="shared" si="67"/>
        <v>0.19146666666666667</v>
      </c>
      <c r="AA92" s="87">
        <f t="shared" si="67"/>
        <v>0.1910400000000001</v>
      </c>
      <c r="AB92" s="87">
        <f t="shared" si="67"/>
        <v>0.1906133333333333</v>
      </c>
      <c r="AC92" s="87">
        <f t="shared" si="67"/>
        <v>0.19018666666666673</v>
      </c>
      <c r="AD92" s="87">
        <f t="shared" si="67"/>
        <v>0.18975999999999993</v>
      </c>
      <c r="AE92" s="87">
        <f t="shared" si="67"/>
        <v>0.18933333333333335</v>
      </c>
      <c r="AF92" s="87">
        <f t="shared" si="67"/>
        <v>0.18890666666666667</v>
      </c>
      <c r="AG92" s="87">
        <f t="shared" si="67"/>
        <v>0.18848000000000009</v>
      </c>
      <c r="AH92" s="87">
        <f t="shared" si="67"/>
        <v>0.18805333333333329</v>
      </c>
      <c r="AI92" s="87">
        <f t="shared" si="67"/>
        <v>0.18762666666666672</v>
      </c>
      <c r="AJ92" s="87">
        <f t="shared" si="67"/>
        <v>0.18720000000000003</v>
      </c>
    </row>
    <row r="93" spans="1:36" s="71" customFormat="1">
      <c r="A93" s="100" t="s">
        <v>40</v>
      </c>
      <c r="B93" s="104" t="s">
        <v>36</v>
      </c>
      <c r="C93" s="100" t="s">
        <v>105</v>
      </c>
      <c r="D93" s="51">
        <f>ROUND(U93*' Demand-Supply Gap'!D$188,2)</f>
        <v>410.91</v>
      </c>
      <c r="E93" s="51">
        <f>ROUND(V93*' Demand-Supply Gap'!E$188,2)</f>
        <v>383.47</v>
      </c>
      <c r="F93" s="51">
        <f>ROUND(W93*' Demand-Supply Gap'!F$188,2)</f>
        <v>384.49</v>
      </c>
      <c r="G93" s="51">
        <f>ROUND(X93*' Demand-Supply Gap'!G$188,2)</f>
        <v>426.66</v>
      </c>
      <c r="H93" s="51">
        <f>ROUND(Y93*' Demand-Supply Gap'!H$188,2)</f>
        <v>372.52</v>
      </c>
      <c r="I93" s="51">
        <f>ROUND(Z93*' Demand-Supply Gap'!I$188,2)</f>
        <v>298.54000000000002</v>
      </c>
      <c r="J93" s="51">
        <f>ROUND(AA93*' Demand-Supply Gap'!J$188,2)</f>
        <v>311.14</v>
      </c>
      <c r="K93" s="51">
        <f>ROUND(AB93*' Demand-Supply Gap'!K$188,2)</f>
        <v>326.11</v>
      </c>
      <c r="L93" s="51">
        <f>ROUND(AC93*' Demand-Supply Gap'!L$188,2)</f>
        <v>340.91</v>
      </c>
      <c r="M93" s="51">
        <f>ROUND(AD93*' Demand-Supply Gap'!M$188,2)</f>
        <v>355.37</v>
      </c>
      <c r="N93" s="51">
        <f>ROUND(AE93*' Demand-Supply Gap'!N$188,2)</f>
        <v>369.4</v>
      </c>
      <c r="O93" s="51">
        <f>ROUND(AF93*' Demand-Supply Gap'!O$188,2)</f>
        <v>383.88</v>
      </c>
      <c r="P93" s="51">
        <f>ROUND(AG93*' Demand-Supply Gap'!P$188,2)</f>
        <v>397.13</v>
      </c>
      <c r="Q93" s="51">
        <f>ROUND(AH93*' Demand-Supply Gap'!Q$188,2)</f>
        <v>409.48</v>
      </c>
      <c r="R93" s="51">
        <f>ROUND(AI93*' Demand-Supply Gap'!R$188,2)</f>
        <v>421.13</v>
      </c>
      <c r="S93" s="51">
        <f>ROUND(AJ93*' Demand-Supply Gap'!S$188,2)</f>
        <v>433.55</v>
      </c>
      <c r="U93" s="87">
        <f>SUM(U88:U92)</f>
        <v>1</v>
      </c>
      <c r="V93" s="87">
        <f t="shared" ref="V93:AJ93" si="68">SUM(V88:V92)</f>
        <v>1</v>
      </c>
      <c r="W93" s="87">
        <f t="shared" si="68"/>
        <v>1</v>
      </c>
      <c r="X93" s="87">
        <f t="shared" si="68"/>
        <v>1</v>
      </c>
      <c r="Y93" s="87">
        <f t="shared" si="68"/>
        <v>1</v>
      </c>
      <c r="Z93" s="87">
        <f t="shared" si="68"/>
        <v>1</v>
      </c>
      <c r="AA93" s="87">
        <f t="shared" si="68"/>
        <v>1</v>
      </c>
      <c r="AB93" s="87">
        <f t="shared" si="68"/>
        <v>1</v>
      </c>
      <c r="AC93" s="87">
        <f t="shared" si="68"/>
        <v>1</v>
      </c>
      <c r="AD93" s="87">
        <f t="shared" si="68"/>
        <v>1</v>
      </c>
      <c r="AE93" s="87">
        <f t="shared" si="68"/>
        <v>1</v>
      </c>
      <c r="AF93" s="87">
        <f t="shared" si="68"/>
        <v>1</v>
      </c>
      <c r="AG93" s="87">
        <f t="shared" si="68"/>
        <v>1</v>
      </c>
      <c r="AH93" s="87">
        <f t="shared" si="68"/>
        <v>1</v>
      </c>
      <c r="AI93" s="87">
        <f t="shared" si="68"/>
        <v>1</v>
      </c>
      <c r="AJ93" s="87">
        <f t="shared" si="68"/>
        <v>1</v>
      </c>
    </row>
    <row r="94" spans="1:36" s="71" customFormat="1">
      <c r="A94" s="100" t="s">
        <v>40</v>
      </c>
      <c r="B94" s="104" t="s">
        <v>109</v>
      </c>
      <c r="C94" s="100" t="s">
        <v>157</v>
      </c>
      <c r="D94" s="51">
        <f>ROUND(U94*' Demand-Supply Gap'!D$197,2)</f>
        <v>4.97</v>
      </c>
      <c r="E94" s="51">
        <f>ROUND(V94*' Demand-Supply Gap'!E$197,2)</f>
        <v>5.25</v>
      </c>
      <c r="F94" s="51">
        <f>ROUND(W94*' Demand-Supply Gap'!F$197,2)</f>
        <v>5.34</v>
      </c>
      <c r="G94" s="51">
        <f>ROUND(X94*' Demand-Supply Gap'!G$197,2)</f>
        <v>4.8899999999999997</v>
      </c>
      <c r="H94" s="51">
        <f>ROUND(Y94*' Demand-Supply Gap'!H$197,2)</f>
        <v>4.43</v>
      </c>
      <c r="I94" s="51">
        <f>ROUND(Z94*' Demand-Supply Gap'!I$197,2)</f>
        <v>3.72</v>
      </c>
      <c r="J94" s="51">
        <f>ROUND(AA94*' Demand-Supply Gap'!J$197,2)</f>
        <v>3.92</v>
      </c>
      <c r="K94" s="51">
        <f>ROUND(AB94*' Demand-Supply Gap'!K$197,2)</f>
        <v>4.13</v>
      </c>
      <c r="L94" s="51">
        <f>ROUND(AC94*' Demand-Supply Gap'!L$197,2)</f>
        <v>4.37</v>
      </c>
      <c r="M94" s="51">
        <f>ROUND(AD94*' Demand-Supply Gap'!M$197,2)</f>
        <v>4.58</v>
      </c>
      <c r="N94" s="51">
        <f>ROUND(AE94*' Demand-Supply Gap'!N$197,2)</f>
        <v>4.79</v>
      </c>
      <c r="O94" s="51">
        <f>ROUND(AF94*' Demand-Supply Gap'!O$197,2)</f>
        <v>4.99</v>
      </c>
      <c r="P94" s="51">
        <f>ROUND(AG94*' Demand-Supply Gap'!P$197,2)</f>
        <v>5.19</v>
      </c>
      <c r="Q94" s="51">
        <f>ROUND(AH94*' Demand-Supply Gap'!Q$197,2)</f>
        <v>5.4</v>
      </c>
      <c r="R94" s="51">
        <f>ROUND(AI94*' Demand-Supply Gap'!R$197,2)</f>
        <v>5.6</v>
      </c>
      <c r="S94" s="51">
        <f>ROUND(AJ94*' Demand-Supply Gap'!S$197,2)</f>
        <v>5.8</v>
      </c>
      <c r="U94" s="87">
        <v>0.13500000000000004</v>
      </c>
      <c r="V94" s="87">
        <v>0.13546666666666671</v>
      </c>
      <c r="W94" s="87">
        <v>0.13593333333333335</v>
      </c>
      <c r="X94" s="87">
        <v>0.13640000000000002</v>
      </c>
      <c r="Y94" s="87">
        <v>0.13686666666666669</v>
      </c>
      <c r="Z94" s="87">
        <v>0.13733333333333336</v>
      </c>
      <c r="AA94" s="87">
        <v>0.13780000000000003</v>
      </c>
      <c r="AB94" s="87">
        <v>0.13826666666666668</v>
      </c>
      <c r="AC94" s="87">
        <v>0.13873333333333335</v>
      </c>
      <c r="AD94" s="87">
        <v>0.13920000000000002</v>
      </c>
      <c r="AE94" s="87">
        <v>0.13966666666666669</v>
      </c>
      <c r="AF94" s="87">
        <v>0.14013333333333333</v>
      </c>
      <c r="AG94" s="87">
        <v>0.1406</v>
      </c>
      <c r="AH94" s="87">
        <v>0.14106666666666667</v>
      </c>
      <c r="AI94" s="87">
        <v>0.14153333333333334</v>
      </c>
      <c r="AJ94" s="87">
        <v>0.14200000000000002</v>
      </c>
    </row>
    <row r="95" spans="1:36" s="71" customFormat="1">
      <c r="A95" s="100" t="s">
        <v>40</v>
      </c>
      <c r="B95" s="104" t="s">
        <v>109</v>
      </c>
      <c r="C95" s="100" t="s">
        <v>158</v>
      </c>
      <c r="D95" s="51">
        <f>ROUND(U95*' Demand-Supply Gap'!D$197,2)</f>
        <v>6.41</v>
      </c>
      <c r="E95" s="51">
        <f>ROUND(V95*' Demand-Supply Gap'!E$197,2)</f>
        <v>6.76</v>
      </c>
      <c r="F95" s="51">
        <f>ROUND(W95*' Demand-Supply Gap'!F$197,2)</f>
        <v>6.86</v>
      </c>
      <c r="G95" s="51">
        <f>ROUND(X95*' Demand-Supply Gap'!G$197,2)</f>
        <v>6.27</v>
      </c>
      <c r="H95" s="51">
        <f>ROUND(Y95*' Demand-Supply Gap'!H$197,2)</f>
        <v>5.67</v>
      </c>
      <c r="I95" s="51">
        <f>ROUND(Z95*' Demand-Supply Gap'!I$197,2)</f>
        <v>4.76</v>
      </c>
      <c r="J95" s="51">
        <f>ROUND(AA95*' Demand-Supply Gap'!J$197,2)</f>
        <v>5</v>
      </c>
      <c r="K95" s="51">
        <f>ROUND(AB95*' Demand-Supply Gap'!K$197,2)</f>
        <v>5.27</v>
      </c>
      <c r="L95" s="51">
        <f>ROUND(AC95*' Demand-Supply Gap'!L$197,2)</f>
        <v>5.56</v>
      </c>
      <c r="M95" s="51">
        <f>ROUND(AD95*' Demand-Supply Gap'!M$197,2)</f>
        <v>5.83</v>
      </c>
      <c r="N95" s="51">
        <f>ROUND(AE95*' Demand-Supply Gap'!N$197,2)</f>
        <v>6.08</v>
      </c>
      <c r="O95" s="51">
        <f>ROUND(AF95*' Demand-Supply Gap'!O$197,2)</f>
        <v>6.33</v>
      </c>
      <c r="P95" s="51">
        <f>ROUND(AG95*' Demand-Supply Gap'!P$197,2)</f>
        <v>6.58</v>
      </c>
      <c r="Q95" s="51">
        <f>ROUND(AH95*' Demand-Supply Gap'!Q$197,2)</f>
        <v>6.83</v>
      </c>
      <c r="R95" s="51">
        <f>ROUND(AI95*' Demand-Supply Gap'!R$197,2)</f>
        <v>7.08</v>
      </c>
      <c r="S95" s="51">
        <f>ROUND(AJ95*' Demand-Supply Gap'!S$197,2)</f>
        <v>7.32</v>
      </c>
      <c r="U95" s="87">
        <v>0.17399999999999999</v>
      </c>
      <c r="V95" s="87">
        <v>0.17433999999999999</v>
      </c>
      <c r="W95" s="87">
        <v>0.17467999999999997</v>
      </c>
      <c r="X95" s="87">
        <v>0.17501999999999998</v>
      </c>
      <c r="Y95" s="87">
        <v>0.17535999999999999</v>
      </c>
      <c r="Z95" s="87">
        <v>0.1757</v>
      </c>
      <c r="AA95" s="87">
        <v>0.17604</v>
      </c>
      <c r="AB95" s="87">
        <v>0.17637999999999998</v>
      </c>
      <c r="AC95" s="87">
        <v>0.17671999999999999</v>
      </c>
      <c r="AD95" s="87">
        <v>0.17706</v>
      </c>
      <c r="AE95" s="87">
        <v>0.1774</v>
      </c>
      <c r="AF95" s="87">
        <v>0.17774000000000001</v>
      </c>
      <c r="AG95" s="87">
        <v>0.17807999999999999</v>
      </c>
      <c r="AH95" s="87">
        <v>0.17842</v>
      </c>
      <c r="AI95" s="87">
        <v>0.17876</v>
      </c>
      <c r="AJ95" s="87">
        <v>0.17910000000000001</v>
      </c>
    </row>
    <row r="96" spans="1:36" s="71" customFormat="1">
      <c r="A96" s="100" t="s">
        <v>40</v>
      </c>
      <c r="B96" s="104" t="s">
        <v>109</v>
      </c>
      <c r="C96" s="100" t="s">
        <v>159</v>
      </c>
      <c r="D96" s="51">
        <f>ROUND(U96*' Demand-Supply Gap'!D$197,2)</f>
        <v>2.89</v>
      </c>
      <c r="E96" s="51">
        <f>ROUND(V96*' Demand-Supply Gap'!E$197,2)</f>
        <v>3.07</v>
      </c>
      <c r="F96" s="51">
        <f>ROUND(W96*' Demand-Supply Gap'!F$197,2)</f>
        <v>3.13</v>
      </c>
      <c r="G96" s="51">
        <f>ROUND(X96*' Demand-Supply Gap'!G$197,2)</f>
        <v>2.88</v>
      </c>
      <c r="H96" s="51">
        <f>ROUND(Y96*' Demand-Supply Gap'!H$197,2)</f>
        <v>2.62</v>
      </c>
      <c r="I96" s="51">
        <f>ROUND(Z96*' Demand-Supply Gap'!I$197,2)</f>
        <v>2.21</v>
      </c>
      <c r="J96" s="51">
        <f>ROUND(AA96*' Demand-Supply Gap'!J$197,2)</f>
        <v>2.34</v>
      </c>
      <c r="K96" s="51">
        <f>ROUND(AB96*' Demand-Supply Gap'!K$197,2)</f>
        <v>2.48</v>
      </c>
      <c r="L96" s="51">
        <f>ROUND(AC96*' Demand-Supply Gap'!L$197,2)</f>
        <v>2.63</v>
      </c>
      <c r="M96" s="51">
        <f>ROUND(AD96*' Demand-Supply Gap'!M$197,2)</f>
        <v>2.77</v>
      </c>
      <c r="N96" s="51">
        <f>ROUND(AE96*' Demand-Supply Gap'!N$197,2)</f>
        <v>2.91</v>
      </c>
      <c r="O96" s="51">
        <f>ROUND(AF96*' Demand-Supply Gap'!O$197,2)</f>
        <v>3.05</v>
      </c>
      <c r="P96" s="51">
        <f>ROUND(AG96*' Demand-Supply Gap'!P$197,2)</f>
        <v>3.19</v>
      </c>
      <c r="Q96" s="51">
        <f>ROUND(AH96*' Demand-Supply Gap'!Q$197,2)</f>
        <v>3.33</v>
      </c>
      <c r="R96" s="51">
        <f>ROUND(AI96*' Demand-Supply Gap'!R$197,2)</f>
        <v>3.46</v>
      </c>
      <c r="S96" s="51">
        <f>ROUND(AJ96*' Demand-Supply Gap'!S$197,2)</f>
        <v>3.6</v>
      </c>
      <c r="U96" s="90">
        <v>7.8400000000000011E-2</v>
      </c>
      <c r="V96" s="90">
        <v>7.9053333333333337E-2</v>
      </c>
      <c r="W96" s="90">
        <v>7.9706666666666676E-2</v>
      </c>
      <c r="X96" s="90">
        <v>8.0360000000000001E-2</v>
      </c>
      <c r="Y96" s="90">
        <v>8.101333333333334E-2</v>
      </c>
      <c r="Z96" s="90">
        <v>8.1666666666666679E-2</v>
      </c>
      <c r="AA96" s="90">
        <v>8.2320000000000004E-2</v>
      </c>
      <c r="AB96" s="90">
        <v>8.2973333333333343E-2</v>
      </c>
      <c r="AC96" s="90">
        <v>8.3626666666666669E-2</v>
      </c>
      <c r="AD96" s="90">
        <v>8.4280000000000008E-2</v>
      </c>
      <c r="AE96" s="90">
        <v>8.4933333333333333E-2</v>
      </c>
      <c r="AF96" s="90">
        <v>8.5586666666666672E-2</v>
      </c>
      <c r="AG96" s="90">
        <v>8.6240000000000011E-2</v>
      </c>
      <c r="AH96" s="90">
        <v>8.6893333333333336E-2</v>
      </c>
      <c r="AI96" s="90">
        <v>8.7546666666666675E-2</v>
      </c>
      <c r="AJ96" s="90">
        <v>8.8200000000000001E-2</v>
      </c>
    </row>
    <row r="97" spans="1:36" s="71" customFormat="1">
      <c r="A97" s="100" t="s">
        <v>40</v>
      </c>
      <c r="B97" s="104" t="s">
        <v>109</v>
      </c>
      <c r="C97" s="100" t="s">
        <v>160</v>
      </c>
      <c r="D97" s="51">
        <f>ROUND(U97*' Demand-Supply Gap'!D$197,2)</f>
        <v>7.53</v>
      </c>
      <c r="E97" s="51">
        <f>ROUND(V97*' Demand-Supply Gap'!E$197,2)</f>
        <v>7.95</v>
      </c>
      <c r="F97" s="51">
        <f>ROUND(W97*' Demand-Supply Gap'!F$197,2)</f>
        <v>8.07</v>
      </c>
      <c r="G97" s="51">
        <f>ROUND(X97*' Demand-Supply Gap'!G$197,2)</f>
        <v>7.39</v>
      </c>
      <c r="H97" s="51">
        <f>ROUND(Y97*' Demand-Supply Gap'!H$197,2)</f>
        <v>6.69</v>
      </c>
      <c r="I97" s="51">
        <f>ROUND(Z97*' Demand-Supply Gap'!I$197,2)</f>
        <v>5.62</v>
      </c>
      <c r="J97" s="51">
        <f>ROUND(AA97*' Demand-Supply Gap'!J$197,2)</f>
        <v>5.91</v>
      </c>
      <c r="K97" s="51">
        <f>ROUND(AB97*' Demand-Supply Gap'!K$197,2)</f>
        <v>6.23</v>
      </c>
      <c r="L97" s="51">
        <f>ROUND(AC97*' Demand-Supply Gap'!L$197,2)</f>
        <v>6.58</v>
      </c>
      <c r="M97" s="51">
        <f>ROUND(AD97*' Demand-Supply Gap'!M$197,2)</f>
        <v>6.9</v>
      </c>
      <c r="N97" s="51">
        <f>ROUND(AE97*' Demand-Supply Gap'!N$197,2)</f>
        <v>7.21</v>
      </c>
      <c r="O97" s="51">
        <f>ROUND(AF97*' Demand-Supply Gap'!O$197,2)</f>
        <v>7.51</v>
      </c>
      <c r="P97" s="51">
        <f>ROUND(AG97*' Demand-Supply Gap'!P$197,2)</f>
        <v>7.81</v>
      </c>
      <c r="Q97" s="51">
        <f>ROUND(AH97*' Demand-Supply Gap'!Q$197,2)</f>
        <v>8.1199999999999992</v>
      </c>
      <c r="R97" s="51">
        <f>ROUND(AI97*' Demand-Supply Gap'!R$197,2)</f>
        <v>8.42</v>
      </c>
      <c r="S97" s="51">
        <f>ROUND(AJ97*' Demand-Supply Gap'!S$197,2)</f>
        <v>8.7200000000000006</v>
      </c>
      <c r="U97" s="79">
        <v>0.2044</v>
      </c>
      <c r="V97" s="79">
        <v>0.20499333333333333</v>
      </c>
      <c r="W97" s="79">
        <v>0.20558666666666667</v>
      </c>
      <c r="X97" s="79">
        <v>0.20618</v>
      </c>
      <c r="Y97" s="79">
        <v>0.20677333333333334</v>
      </c>
      <c r="Z97" s="79">
        <v>0.20736666666666667</v>
      </c>
      <c r="AA97" s="79">
        <v>0.20796000000000001</v>
      </c>
      <c r="AB97" s="79">
        <v>0.20855333333333334</v>
      </c>
      <c r="AC97" s="79">
        <v>0.20914666666666668</v>
      </c>
      <c r="AD97" s="79">
        <v>0.20974000000000001</v>
      </c>
      <c r="AE97" s="79">
        <v>0.21033333333333334</v>
      </c>
      <c r="AF97" s="79">
        <v>0.21092666666666668</v>
      </c>
      <c r="AG97" s="79">
        <v>0.21152000000000001</v>
      </c>
      <c r="AH97" s="79">
        <v>0.21211333333333335</v>
      </c>
      <c r="AI97" s="79">
        <v>0.21270666666666668</v>
      </c>
      <c r="AJ97" s="79">
        <v>0.21330000000000002</v>
      </c>
    </row>
    <row r="98" spans="1:36" s="71" customFormat="1">
      <c r="A98" s="100" t="s">
        <v>40</v>
      </c>
      <c r="B98" s="104" t="s">
        <v>109</v>
      </c>
      <c r="C98" s="100" t="s">
        <v>161</v>
      </c>
      <c r="D98" s="51">
        <f>ROUND(U98*' Demand-Supply Gap'!D$197,2)</f>
        <v>12.96</v>
      </c>
      <c r="E98" s="51">
        <f>ROUND(V98*' Demand-Supply Gap'!E$197,2)</f>
        <v>13.62</v>
      </c>
      <c r="F98" s="51">
        <f>ROUND(W98*' Demand-Supply Gap'!F$197,2)</f>
        <v>13.76</v>
      </c>
      <c r="G98" s="51">
        <f>ROUND(X98*' Demand-Supply Gap'!G$197,2)</f>
        <v>12.53</v>
      </c>
      <c r="H98" s="51">
        <f>ROUND(Y98*' Demand-Supply Gap'!H$197,2)</f>
        <v>11.28</v>
      </c>
      <c r="I98" s="51">
        <f>ROUND(Z98*' Demand-Supply Gap'!I$197,2)</f>
        <v>9.43</v>
      </c>
      <c r="J98" s="51">
        <f>ROUND(AA98*' Demand-Supply Gap'!J$197,2)</f>
        <v>9.86</v>
      </c>
      <c r="K98" s="51">
        <f>ROUND(AB98*' Demand-Supply Gap'!K$197,2)</f>
        <v>10.34</v>
      </c>
      <c r="L98" s="51">
        <f>ROUND(AC98*' Demand-Supply Gap'!L$197,2)</f>
        <v>10.86</v>
      </c>
      <c r="M98" s="51">
        <f>ROUND(AD98*' Demand-Supply Gap'!M$197,2)</f>
        <v>11.32</v>
      </c>
      <c r="N98" s="51">
        <f>ROUND(AE98*' Demand-Supply Gap'!N$197,2)</f>
        <v>11.77</v>
      </c>
      <c r="O98" s="51">
        <f>ROUND(AF98*' Demand-Supply Gap'!O$197,2)</f>
        <v>12.2</v>
      </c>
      <c r="P98" s="51">
        <f>ROUND(AG98*' Demand-Supply Gap'!P$197,2)</f>
        <v>12.62</v>
      </c>
      <c r="Q98" s="51">
        <f>ROUND(AH98*' Demand-Supply Gap'!Q$197,2)</f>
        <v>13.04</v>
      </c>
      <c r="R98" s="51">
        <f>ROUND(AI98*' Demand-Supply Gap'!R$197,2)</f>
        <v>13.45</v>
      </c>
      <c r="S98" s="51">
        <f>ROUND(AJ98*' Demand-Supply Gap'!S$197,2)</f>
        <v>13.85</v>
      </c>
      <c r="U98" s="87">
        <v>0.35210000000000008</v>
      </c>
      <c r="V98" s="87">
        <v>0.35122000000000009</v>
      </c>
      <c r="W98" s="87">
        <v>0.35034000000000004</v>
      </c>
      <c r="X98" s="87">
        <v>0.34946000000000005</v>
      </c>
      <c r="Y98" s="87">
        <v>0.34858000000000006</v>
      </c>
      <c r="Z98" s="87">
        <v>0.34770000000000006</v>
      </c>
      <c r="AA98" s="87">
        <v>0.34682000000000007</v>
      </c>
      <c r="AB98" s="87">
        <v>0.34594000000000003</v>
      </c>
      <c r="AC98" s="87">
        <v>0.34506000000000003</v>
      </c>
      <c r="AD98" s="87">
        <v>0.34418000000000004</v>
      </c>
      <c r="AE98" s="87">
        <v>0.34330000000000005</v>
      </c>
      <c r="AF98" s="87">
        <v>0.34242000000000006</v>
      </c>
      <c r="AG98" s="87">
        <v>0.34154000000000007</v>
      </c>
      <c r="AH98" s="87">
        <v>0.34066000000000002</v>
      </c>
      <c r="AI98" s="87">
        <v>0.33978000000000003</v>
      </c>
      <c r="AJ98" s="87">
        <v>0.33890000000000003</v>
      </c>
    </row>
    <row r="99" spans="1:36" s="71" customFormat="1">
      <c r="A99" s="100" t="s">
        <v>40</v>
      </c>
      <c r="B99" s="104" t="s">
        <v>109</v>
      </c>
      <c r="C99" s="100" t="s">
        <v>162</v>
      </c>
      <c r="D99" s="51">
        <f>ROUND(U99*' Demand-Supply Gap'!D$197,2)</f>
        <v>2.0699999999999998</v>
      </c>
      <c r="E99" s="51">
        <f>ROUND(V99*' Demand-Supply Gap'!E$197,2)</f>
        <v>2.13</v>
      </c>
      <c r="F99" s="51">
        <f>ROUND(W99*' Demand-Supply Gap'!F$197,2)</f>
        <v>2.11</v>
      </c>
      <c r="G99" s="51">
        <f>ROUND(X99*' Demand-Supply Gap'!G$197,2)</f>
        <v>1.88</v>
      </c>
      <c r="H99" s="51">
        <f>ROUND(Y99*' Demand-Supply Gap'!H$197,2)</f>
        <v>1.66</v>
      </c>
      <c r="I99" s="51">
        <f>ROUND(Z99*' Demand-Supply Gap'!I$197,2)</f>
        <v>1.36</v>
      </c>
      <c r="J99" s="51">
        <f>ROUND(AA99*' Demand-Supply Gap'!J$197,2)</f>
        <v>1.39</v>
      </c>
      <c r="K99" s="51">
        <f>ROUND(AB99*' Demand-Supply Gap'!K$197,2)</f>
        <v>1.43</v>
      </c>
      <c r="L99" s="51">
        <f>ROUND(AC99*' Demand-Supply Gap'!L$197,2)</f>
        <v>1.47</v>
      </c>
      <c r="M99" s="51">
        <f>ROUND(AD99*' Demand-Supply Gap'!M$197,2)</f>
        <v>1.5</v>
      </c>
      <c r="N99" s="51">
        <f>ROUND(AE99*' Demand-Supply Gap'!N$197,2)</f>
        <v>1.52</v>
      </c>
      <c r="O99" s="51">
        <f>ROUND(AF99*' Demand-Supply Gap'!O$197,2)</f>
        <v>1.54</v>
      </c>
      <c r="P99" s="51">
        <f>ROUND(AG99*' Demand-Supply Gap'!P$197,2)</f>
        <v>1.55</v>
      </c>
      <c r="Q99" s="51">
        <f>ROUND(AH99*' Demand-Supply Gap'!Q$197,2)</f>
        <v>1.56</v>
      </c>
      <c r="R99" s="51">
        <f>ROUND(AI99*' Demand-Supply Gap'!R$197,2)</f>
        <v>1.57</v>
      </c>
      <c r="S99" s="51">
        <f>ROUND(AJ99*' Demand-Supply Gap'!S$197,2)</f>
        <v>1.57</v>
      </c>
      <c r="U99" s="87">
        <f>1-SUM(U94:U98)</f>
        <v>5.6099999999999817E-2</v>
      </c>
      <c r="V99" s="87">
        <f t="shared" ref="V99:AJ99" si="69">1-SUM(V94:V98)</f>
        <v>5.4926666666666568E-2</v>
      </c>
      <c r="W99" s="87">
        <f t="shared" si="69"/>
        <v>5.375333333333332E-2</v>
      </c>
      <c r="X99" s="87">
        <f t="shared" si="69"/>
        <v>5.2579999999999849E-2</v>
      </c>
      <c r="Y99" s="87">
        <f t="shared" si="69"/>
        <v>5.1406666666666601E-2</v>
      </c>
      <c r="Z99" s="87">
        <f t="shared" si="69"/>
        <v>5.023333333333313E-2</v>
      </c>
      <c r="AA99" s="87">
        <f t="shared" si="69"/>
        <v>4.9059999999999881E-2</v>
      </c>
      <c r="AB99" s="87">
        <f t="shared" si="69"/>
        <v>4.7886666666666633E-2</v>
      </c>
      <c r="AC99" s="87">
        <f t="shared" si="69"/>
        <v>4.6713333333333273E-2</v>
      </c>
      <c r="AD99" s="87">
        <f t="shared" si="69"/>
        <v>4.5539999999999914E-2</v>
      </c>
      <c r="AE99" s="87">
        <f t="shared" si="69"/>
        <v>4.4366666666666554E-2</v>
      </c>
      <c r="AF99" s="87">
        <f t="shared" si="69"/>
        <v>4.3193333333333195E-2</v>
      </c>
      <c r="AG99" s="87">
        <f t="shared" si="69"/>
        <v>4.2019999999999946E-2</v>
      </c>
      <c r="AH99" s="87">
        <f t="shared" si="69"/>
        <v>4.0846666666666698E-2</v>
      </c>
      <c r="AI99" s="87">
        <f t="shared" si="69"/>
        <v>3.9673333333333227E-2</v>
      </c>
      <c r="AJ99" s="87">
        <f t="shared" si="69"/>
        <v>3.8499999999999979E-2</v>
      </c>
    </row>
    <row r="100" spans="1:36" s="71" customFormat="1">
      <c r="A100" s="100" t="s">
        <v>40</v>
      </c>
      <c r="B100" s="104" t="s">
        <v>109</v>
      </c>
      <c r="C100" s="100" t="s">
        <v>105</v>
      </c>
      <c r="D100" s="51">
        <f>ROUND(U100*' Demand-Supply Gap'!D$197,2)</f>
        <v>36.82</v>
      </c>
      <c r="E100" s="51">
        <f>ROUND(V100*' Demand-Supply Gap'!E$197,2)</f>
        <v>38.78</v>
      </c>
      <c r="F100" s="51">
        <f>ROUND(W100*' Demand-Supply Gap'!F$197,2)</f>
        <v>39.270000000000003</v>
      </c>
      <c r="G100" s="51">
        <f>ROUND(X100*' Demand-Supply Gap'!G$197,2)</f>
        <v>35.85</v>
      </c>
      <c r="H100" s="51">
        <f>ROUND(Y100*' Demand-Supply Gap'!H$197,2)</f>
        <v>32.36</v>
      </c>
      <c r="I100" s="51">
        <f>ROUND(Z100*' Demand-Supply Gap'!I$197,2)</f>
        <v>27.11</v>
      </c>
      <c r="J100" s="51">
        <f>ROUND(AA100*' Demand-Supply Gap'!J$197,2)</f>
        <v>28.43</v>
      </c>
      <c r="K100" s="51">
        <f>ROUND(AB100*' Demand-Supply Gap'!K$197,2)</f>
        <v>29.89</v>
      </c>
      <c r="L100" s="51">
        <f>ROUND(AC100*' Demand-Supply Gap'!L$197,2)</f>
        <v>31.48</v>
      </c>
      <c r="M100" s="51">
        <f>ROUND(AD100*' Demand-Supply Gap'!M$197,2)</f>
        <v>32.9</v>
      </c>
      <c r="N100" s="51">
        <f>ROUND(AE100*' Demand-Supply Gap'!N$197,2)</f>
        <v>34.29</v>
      </c>
      <c r="O100" s="51">
        <f>ROUND(AF100*' Demand-Supply Gap'!O$197,2)</f>
        <v>35.61</v>
      </c>
      <c r="P100" s="51">
        <f>ROUND(AG100*' Demand-Supply Gap'!P$197,2)</f>
        <v>36.94</v>
      </c>
      <c r="Q100" s="51">
        <f>ROUND(AH100*' Demand-Supply Gap'!Q$197,2)</f>
        <v>38.270000000000003</v>
      </c>
      <c r="R100" s="51">
        <f>ROUND(AI100*' Demand-Supply Gap'!R$197,2)</f>
        <v>39.58</v>
      </c>
      <c r="S100" s="51">
        <f>ROUND(AJ100*' Demand-Supply Gap'!S$197,2)</f>
        <v>40.86</v>
      </c>
      <c r="U100" s="87">
        <f>SUM(U94:U99)</f>
        <v>1</v>
      </c>
      <c r="V100" s="87">
        <f t="shared" ref="V100:AJ100" si="70">SUM(V94:V99)</f>
        <v>1</v>
      </c>
      <c r="W100" s="87">
        <f t="shared" si="70"/>
        <v>1</v>
      </c>
      <c r="X100" s="87">
        <f t="shared" si="70"/>
        <v>1</v>
      </c>
      <c r="Y100" s="87">
        <f t="shared" si="70"/>
        <v>1</v>
      </c>
      <c r="Z100" s="87">
        <f t="shared" si="70"/>
        <v>1</v>
      </c>
      <c r="AA100" s="87">
        <f t="shared" si="70"/>
        <v>1</v>
      </c>
      <c r="AB100" s="87">
        <f t="shared" si="70"/>
        <v>1</v>
      </c>
      <c r="AC100" s="87">
        <f t="shared" si="70"/>
        <v>1</v>
      </c>
      <c r="AD100" s="87">
        <f t="shared" si="70"/>
        <v>1</v>
      </c>
      <c r="AE100" s="87">
        <f t="shared" si="70"/>
        <v>1</v>
      </c>
      <c r="AF100" s="87">
        <f t="shared" si="70"/>
        <v>1</v>
      </c>
      <c r="AG100" s="87">
        <f t="shared" si="70"/>
        <v>1</v>
      </c>
      <c r="AH100" s="87">
        <f t="shared" si="70"/>
        <v>1</v>
      </c>
      <c r="AI100" s="87">
        <f t="shared" si="70"/>
        <v>1</v>
      </c>
      <c r="AJ100" s="87">
        <f t="shared" si="70"/>
        <v>1</v>
      </c>
    </row>
    <row r="101" spans="1:36" s="71" customFormat="1">
      <c r="A101" s="100" t="s">
        <v>42</v>
      </c>
      <c r="B101" s="104" t="s">
        <v>18</v>
      </c>
      <c r="C101" s="100" t="s">
        <v>124</v>
      </c>
      <c r="D101" s="51">
        <f>ROUND(U101*' Demand-Supply Gap'!D$224,2)</f>
        <v>10.75</v>
      </c>
      <c r="E101" s="51">
        <f>ROUND(V101*' Demand-Supply Gap'!E$224,2)</f>
        <v>8.9499999999999993</v>
      </c>
      <c r="F101" s="51">
        <f>ROUND(W101*' Demand-Supply Gap'!F$224,2)</f>
        <v>8.66</v>
      </c>
      <c r="G101" s="51">
        <f>ROUND(X101*' Demand-Supply Gap'!G$224,2)</f>
        <v>8.9700000000000006</v>
      </c>
      <c r="H101" s="51">
        <f>ROUND(Y101*' Demand-Supply Gap'!H$224,2)</f>
        <v>9.56</v>
      </c>
      <c r="I101" s="51">
        <f>ROUND(Z101*' Demand-Supply Gap'!I$224,2)</f>
        <v>9.3000000000000007</v>
      </c>
      <c r="J101" s="51">
        <f>ROUND(AA101*' Demand-Supply Gap'!J$224,2)</f>
        <v>9.81</v>
      </c>
      <c r="K101" s="51">
        <f>ROUND(AB101*' Demand-Supply Gap'!K$224,2)</f>
        <v>10.43</v>
      </c>
      <c r="L101" s="51">
        <f>ROUND(AC101*' Demand-Supply Gap'!L$224,2)</f>
        <v>11.04</v>
      </c>
      <c r="M101" s="51">
        <f>ROUND(AD101*' Demand-Supply Gap'!M$224,2)</f>
        <v>11.61</v>
      </c>
      <c r="N101" s="51">
        <f>ROUND(AE101*' Demand-Supply Gap'!N$224,2)</f>
        <v>12.16</v>
      </c>
      <c r="O101" s="51">
        <f>ROUND(AF101*' Demand-Supply Gap'!O$224,2)</f>
        <v>12.74</v>
      </c>
      <c r="P101" s="51">
        <f>ROUND(AG101*' Demand-Supply Gap'!P$224,2)</f>
        <v>13.3</v>
      </c>
      <c r="Q101" s="51">
        <f>ROUND(AH101*' Demand-Supply Gap'!Q$224,2)</f>
        <v>13.85</v>
      </c>
      <c r="R101" s="51">
        <f>ROUND(AI101*' Demand-Supply Gap'!R$224,2)</f>
        <v>14.4</v>
      </c>
      <c r="S101" s="51">
        <f>ROUND(AJ101*' Demand-Supply Gap'!S$224,2)</f>
        <v>14.97</v>
      </c>
      <c r="U101" s="79">
        <v>0.15440000000000001</v>
      </c>
      <c r="V101" s="79">
        <v>0.15493333333333334</v>
      </c>
      <c r="W101" s="79">
        <v>0.15546666666666667</v>
      </c>
      <c r="X101" s="79">
        <v>0.15600000000000003</v>
      </c>
      <c r="Y101" s="79">
        <v>0.15653333333333336</v>
      </c>
      <c r="Z101" s="79">
        <v>0.15706666666666669</v>
      </c>
      <c r="AA101" s="79">
        <v>0.15760000000000002</v>
      </c>
      <c r="AB101" s="79">
        <v>0.15813333333333335</v>
      </c>
      <c r="AC101" s="79">
        <v>0.15866666666666668</v>
      </c>
      <c r="AD101" s="79">
        <v>0.15920000000000001</v>
      </c>
      <c r="AE101" s="79">
        <v>0.15973333333333334</v>
      </c>
      <c r="AF101" s="79">
        <v>0.1602666666666667</v>
      </c>
      <c r="AG101" s="79">
        <v>0.16080000000000003</v>
      </c>
      <c r="AH101" s="79">
        <v>0.16133333333333336</v>
      </c>
      <c r="AI101" s="79">
        <v>0.16186666666666669</v>
      </c>
      <c r="AJ101" s="79">
        <v>0.16240000000000002</v>
      </c>
    </row>
    <row r="102" spans="1:36" s="71" customFormat="1">
      <c r="A102" s="100" t="s">
        <v>42</v>
      </c>
      <c r="B102" s="104" t="s">
        <v>18</v>
      </c>
      <c r="C102" s="100" t="s">
        <v>147</v>
      </c>
      <c r="D102" s="51">
        <f>ROUND(U102*' Demand-Supply Gap'!D$224,2)</f>
        <v>20.260000000000002</v>
      </c>
      <c r="E102" s="51">
        <f>ROUND(V102*' Demand-Supply Gap'!E$224,2)</f>
        <v>16.89</v>
      </c>
      <c r="F102" s="51">
        <f>ROUND(W102*' Demand-Supply Gap'!F$224,2)</f>
        <v>16.350000000000001</v>
      </c>
      <c r="G102" s="51">
        <f>ROUND(X102*' Demand-Supply Gap'!G$224,2)</f>
        <v>16.940000000000001</v>
      </c>
      <c r="H102" s="51">
        <f>ROUND(Y102*' Demand-Supply Gap'!H$224,2)</f>
        <v>18.07</v>
      </c>
      <c r="I102" s="51">
        <f>ROUND(Z102*' Demand-Supply Gap'!I$224,2)</f>
        <v>17.57</v>
      </c>
      <c r="J102" s="51">
        <f>ROUND(AA102*' Demand-Supply Gap'!J$224,2)</f>
        <v>18.559999999999999</v>
      </c>
      <c r="K102" s="51">
        <f>ROUND(AB102*' Demand-Supply Gap'!K$224,2)</f>
        <v>19.75</v>
      </c>
      <c r="L102" s="51">
        <f>ROUND(AC102*' Demand-Supply Gap'!L$224,2)</f>
        <v>20.9</v>
      </c>
      <c r="M102" s="51">
        <f>ROUND(AD102*' Demand-Supply Gap'!M$224,2)</f>
        <v>21.99</v>
      </c>
      <c r="N102" s="51">
        <f>ROUND(AE102*' Demand-Supply Gap'!N$224,2)</f>
        <v>23.05</v>
      </c>
      <c r="O102" s="51">
        <f>ROUND(AF102*' Demand-Supply Gap'!O$224,2)</f>
        <v>24.17</v>
      </c>
      <c r="P102" s="51">
        <f>ROUND(AG102*' Demand-Supply Gap'!P$224,2)</f>
        <v>25.24</v>
      </c>
      <c r="Q102" s="51">
        <f>ROUND(AH102*' Demand-Supply Gap'!Q$224,2)</f>
        <v>26.3</v>
      </c>
      <c r="R102" s="51">
        <f>ROUND(AI102*' Demand-Supply Gap'!R$224,2)</f>
        <v>27.36</v>
      </c>
      <c r="S102" s="51">
        <f>ROUND(AJ102*' Demand-Supply Gap'!S$224,2)</f>
        <v>28.46</v>
      </c>
      <c r="U102" s="87">
        <v>0.29099999999999998</v>
      </c>
      <c r="V102" s="87">
        <v>0.29217999999999994</v>
      </c>
      <c r="W102" s="87">
        <v>0.29335999999999995</v>
      </c>
      <c r="X102" s="87">
        <v>0.29453999999999997</v>
      </c>
      <c r="Y102" s="87">
        <v>0.29571999999999998</v>
      </c>
      <c r="Z102" s="87">
        <v>0.29689999999999994</v>
      </c>
      <c r="AA102" s="87">
        <v>0.29807999999999996</v>
      </c>
      <c r="AB102" s="87">
        <v>0.29925999999999997</v>
      </c>
      <c r="AC102" s="87">
        <v>0.30043999999999998</v>
      </c>
      <c r="AD102" s="87">
        <v>0.30161999999999994</v>
      </c>
      <c r="AE102" s="87">
        <v>0.30279999999999996</v>
      </c>
      <c r="AF102" s="87">
        <v>0.30397999999999997</v>
      </c>
      <c r="AG102" s="87">
        <v>0.30515999999999993</v>
      </c>
      <c r="AH102" s="87">
        <v>0.30633999999999995</v>
      </c>
      <c r="AI102" s="87">
        <v>0.30751999999999996</v>
      </c>
      <c r="AJ102" s="87">
        <v>0.30869999999999997</v>
      </c>
    </row>
    <row r="103" spans="1:36" s="71" customFormat="1">
      <c r="A103" s="100" t="s">
        <v>42</v>
      </c>
      <c r="B103" s="104" t="s">
        <v>18</v>
      </c>
      <c r="C103" s="100" t="s">
        <v>164</v>
      </c>
      <c r="D103" s="51">
        <f>ROUND(U103*' Demand-Supply Gap'!D$224,2)</f>
        <v>8.59</v>
      </c>
      <c r="E103" s="51">
        <f>ROUND(V103*' Demand-Supply Gap'!E$224,2)</f>
        <v>7.09</v>
      </c>
      <c r="F103" s="51">
        <f>ROUND(W103*' Demand-Supply Gap'!F$224,2)</f>
        <v>6.8</v>
      </c>
      <c r="G103" s="51">
        <f>ROUND(X103*' Demand-Supply Gap'!G$224,2)</f>
        <v>6.98</v>
      </c>
      <c r="H103" s="51">
        <f>ROUND(Y103*' Demand-Supply Gap'!H$224,2)</f>
        <v>7.38</v>
      </c>
      <c r="I103" s="51">
        <f>ROUND(Z103*' Demand-Supply Gap'!I$224,2)</f>
        <v>7.11</v>
      </c>
      <c r="J103" s="51">
        <f>ROUND(AA103*' Demand-Supply Gap'!J$224,2)</f>
        <v>7.44</v>
      </c>
      <c r="K103" s="51">
        <f>ROUND(AB103*' Demand-Supply Gap'!K$224,2)</f>
        <v>7.83</v>
      </c>
      <c r="L103" s="51">
        <f>ROUND(AC103*' Demand-Supply Gap'!L$224,2)</f>
        <v>8.2100000000000009</v>
      </c>
      <c r="M103" s="51">
        <f>ROUND(AD103*' Demand-Supply Gap'!M$224,2)</f>
        <v>8.56</v>
      </c>
      <c r="N103" s="51">
        <f>ROUND(AE103*' Demand-Supply Gap'!N$224,2)</f>
        <v>8.89</v>
      </c>
      <c r="O103" s="51">
        <f>ROUND(AF103*' Demand-Supply Gap'!O$224,2)</f>
        <v>9.23</v>
      </c>
      <c r="P103" s="51">
        <f>ROUND(AG103*' Demand-Supply Gap'!P$224,2)</f>
        <v>9.5500000000000007</v>
      </c>
      <c r="Q103" s="51">
        <f>ROUND(AH103*' Demand-Supply Gap'!Q$224,2)</f>
        <v>9.85</v>
      </c>
      <c r="R103" s="51">
        <f>ROUND(AI103*' Demand-Supply Gap'!R$224,2)</f>
        <v>10.15</v>
      </c>
      <c r="S103" s="51">
        <f>ROUND(AJ103*' Demand-Supply Gap'!S$224,2)</f>
        <v>10.45</v>
      </c>
      <c r="U103" s="90">
        <v>0.1234</v>
      </c>
      <c r="V103" s="90">
        <v>0.12273333333333332</v>
      </c>
      <c r="W103" s="90">
        <v>0.12206666666666666</v>
      </c>
      <c r="X103" s="90">
        <v>0.12139999999999999</v>
      </c>
      <c r="Y103" s="90">
        <v>0.12073333333333333</v>
      </c>
      <c r="Z103" s="90">
        <v>0.12006666666666665</v>
      </c>
      <c r="AA103" s="90">
        <v>0.11939999999999999</v>
      </c>
      <c r="AB103" s="90">
        <v>0.11873333333333333</v>
      </c>
      <c r="AC103" s="90">
        <v>0.11806666666666667</v>
      </c>
      <c r="AD103" s="90">
        <v>0.11739999999999999</v>
      </c>
      <c r="AE103" s="90">
        <v>0.11673333333333333</v>
      </c>
      <c r="AF103" s="90">
        <v>0.11606666666666667</v>
      </c>
      <c r="AG103" s="90">
        <v>0.11539999999999999</v>
      </c>
      <c r="AH103" s="90">
        <v>0.11473333333333333</v>
      </c>
      <c r="AI103" s="90">
        <v>0.11406666666666666</v>
      </c>
      <c r="AJ103" s="90">
        <v>0.1134</v>
      </c>
    </row>
    <row r="104" spans="1:36" s="71" customFormat="1">
      <c r="A104" s="100" t="s">
        <v>42</v>
      </c>
      <c r="B104" s="104" t="s">
        <v>18</v>
      </c>
      <c r="C104" s="100" t="s">
        <v>146</v>
      </c>
      <c r="D104" s="51">
        <f>ROUND(U104*' Demand-Supply Gap'!D$224,2)</f>
        <v>16.010000000000002</v>
      </c>
      <c r="E104" s="51">
        <f>ROUND(V104*' Demand-Supply Gap'!E$224,2)</f>
        <v>13.25</v>
      </c>
      <c r="F104" s="51">
        <f>ROUND(W104*' Demand-Supply Gap'!F$224,2)</f>
        <v>12.73</v>
      </c>
      <c r="G104" s="51">
        <f>ROUND(X104*' Demand-Supply Gap'!G$224,2)</f>
        <v>13.09</v>
      </c>
      <c r="H104" s="51">
        <f>ROUND(Y104*' Demand-Supply Gap'!H$224,2)</f>
        <v>13.85</v>
      </c>
      <c r="I104" s="51">
        <f>ROUND(Z104*' Demand-Supply Gap'!I$224,2)</f>
        <v>13.37</v>
      </c>
      <c r="J104" s="51">
        <f>ROUND(AA104*' Demand-Supply Gap'!J$224,2)</f>
        <v>14.02</v>
      </c>
      <c r="K104" s="51">
        <f>ROUND(AB104*' Demand-Supply Gap'!K$224,2)</f>
        <v>14.8</v>
      </c>
      <c r="L104" s="51">
        <f>ROUND(AC104*' Demand-Supply Gap'!L$224,2)</f>
        <v>15.55</v>
      </c>
      <c r="M104" s="51">
        <f>ROUND(AD104*' Demand-Supply Gap'!M$224,2)</f>
        <v>16.239999999999998</v>
      </c>
      <c r="N104" s="51">
        <f>ROUND(AE104*' Demand-Supply Gap'!N$224,2)</f>
        <v>16.89</v>
      </c>
      <c r="O104" s="51">
        <f>ROUND(AF104*' Demand-Supply Gap'!O$224,2)</f>
        <v>17.57</v>
      </c>
      <c r="P104" s="51">
        <f>ROUND(AG104*' Demand-Supply Gap'!P$224,2)</f>
        <v>18.22</v>
      </c>
      <c r="Q104" s="51">
        <f>ROUND(AH104*' Demand-Supply Gap'!Q$224,2)</f>
        <v>18.84</v>
      </c>
      <c r="R104" s="51">
        <f>ROUND(AI104*' Demand-Supply Gap'!R$224,2)</f>
        <v>19.45</v>
      </c>
      <c r="S104" s="51">
        <f>ROUND(AJ104*' Demand-Supply Gap'!S$224,2)</f>
        <v>20.079999999999998</v>
      </c>
      <c r="U104" s="87">
        <v>0.22999999999999998</v>
      </c>
      <c r="V104" s="87">
        <v>0.22918666666666665</v>
      </c>
      <c r="W104" s="87">
        <v>0.22837333333333332</v>
      </c>
      <c r="X104" s="87">
        <v>0.22755999999999998</v>
      </c>
      <c r="Y104" s="87">
        <v>0.22674666666666665</v>
      </c>
      <c r="Z104" s="87">
        <v>0.22593333333333332</v>
      </c>
      <c r="AA104" s="87">
        <v>0.22511999999999999</v>
      </c>
      <c r="AB104" s="87">
        <v>0.22430666666666665</v>
      </c>
      <c r="AC104" s="87">
        <v>0.22349333333333332</v>
      </c>
      <c r="AD104" s="87">
        <v>0.22267999999999996</v>
      </c>
      <c r="AE104" s="87">
        <v>0.22186666666666663</v>
      </c>
      <c r="AF104" s="87">
        <v>0.2210533333333333</v>
      </c>
      <c r="AG104" s="87">
        <v>0.22023999999999996</v>
      </c>
      <c r="AH104" s="87">
        <v>0.21942666666666663</v>
      </c>
      <c r="AI104" s="87">
        <v>0.2186133333333333</v>
      </c>
      <c r="AJ104" s="87">
        <v>0.21779999999999997</v>
      </c>
    </row>
    <row r="105" spans="1:36" s="71" customFormat="1">
      <c r="A105" s="100" t="s">
        <v>42</v>
      </c>
      <c r="B105" s="104" t="s">
        <v>18</v>
      </c>
      <c r="C105" s="100" t="s">
        <v>165</v>
      </c>
      <c r="D105" s="51">
        <f>ROUND(U105*' Demand-Supply Gap'!D$224,2)</f>
        <v>14.01</v>
      </c>
      <c r="E105" s="51">
        <f>ROUND(V105*' Demand-Supply Gap'!E$224,2)</f>
        <v>11.62</v>
      </c>
      <c r="F105" s="51">
        <f>ROUND(W105*' Demand-Supply Gap'!F$224,2)</f>
        <v>11.19</v>
      </c>
      <c r="G105" s="51">
        <f>ROUND(X105*' Demand-Supply Gap'!G$224,2)</f>
        <v>11.53</v>
      </c>
      <c r="H105" s="51">
        <f>ROUND(Y105*' Demand-Supply Gap'!H$224,2)</f>
        <v>12.24</v>
      </c>
      <c r="I105" s="51">
        <f>ROUND(Z105*' Demand-Supply Gap'!I$224,2)</f>
        <v>11.84</v>
      </c>
      <c r="J105" s="51">
        <f>ROUND(AA105*' Demand-Supply Gap'!J$224,2)</f>
        <v>12.44</v>
      </c>
      <c r="K105" s="51">
        <f>ROUND(AB105*' Demand-Supply Gap'!K$224,2)</f>
        <v>13.17</v>
      </c>
      <c r="L105" s="51">
        <f>ROUND(AC105*' Demand-Supply Gap'!L$224,2)</f>
        <v>13.87</v>
      </c>
      <c r="M105" s="51">
        <f>ROUND(AD105*' Demand-Supply Gap'!M$224,2)</f>
        <v>14.52</v>
      </c>
      <c r="N105" s="51">
        <f>ROUND(AE105*' Demand-Supply Gap'!N$224,2)</f>
        <v>15.14</v>
      </c>
      <c r="O105" s="51">
        <f>ROUND(AF105*' Demand-Supply Gap'!O$224,2)</f>
        <v>15.79</v>
      </c>
      <c r="P105" s="51">
        <f>ROUND(AG105*' Demand-Supply Gap'!P$224,2)</f>
        <v>16.41</v>
      </c>
      <c r="Q105" s="51">
        <f>ROUND(AH105*' Demand-Supply Gap'!Q$224,2)</f>
        <v>17.02</v>
      </c>
      <c r="R105" s="51">
        <f>ROUND(AI105*' Demand-Supply Gap'!R$224,2)</f>
        <v>17.61</v>
      </c>
      <c r="S105" s="51">
        <f>ROUND(AJ105*' Demand-Supply Gap'!S$224,2)</f>
        <v>18.22</v>
      </c>
      <c r="U105" s="87">
        <f>1-SUM(U101:U104)</f>
        <v>0.20120000000000005</v>
      </c>
      <c r="V105" s="87">
        <f t="shared" ref="V105:AJ105" si="71">1-SUM(V101:V104)</f>
        <v>0.20096666666666674</v>
      </c>
      <c r="W105" s="87">
        <f t="shared" si="71"/>
        <v>0.20073333333333343</v>
      </c>
      <c r="X105" s="87">
        <f t="shared" si="71"/>
        <v>0.20050000000000001</v>
      </c>
      <c r="Y105" s="87">
        <f t="shared" si="71"/>
        <v>0.2002666666666667</v>
      </c>
      <c r="Z105" s="87">
        <f t="shared" si="71"/>
        <v>0.2000333333333334</v>
      </c>
      <c r="AA105" s="87">
        <f t="shared" si="71"/>
        <v>0.19980000000000009</v>
      </c>
      <c r="AB105" s="87">
        <f t="shared" si="71"/>
        <v>0.19956666666666667</v>
      </c>
      <c r="AC105" s="87">
        <f t="shared" si="71"/>
        <v>0.19933333333333336</v>
      </c>
      <c r="AD105" s="87">
        <f t="shared" si="71"/>
        <v>0.19910000000000005</v>
      </c>
      <c r="AE105" s="87">
        <f t="shared" si="71"/>
        <v>0.19886666666666675</v>
      </c>
      <c r="AF105" s="87">
        <f t="shared" si="71"/>
        <v>0.19863333333333333</v>
      </c>
      <c r="AG105" s="87">
        <f t="shared" si="71"/>
        <v>0.19840000000000013</v>
      </c>
      <c r="AH105" s="87">
        <f t="shared" si="71"/>
        <v>0.19816666666666671</v>
      </c>
      <c r="AI105" s="87">
        <f t="shared" si="71"/>
        <v>0.19793333333333341</v>
      </c>
      <c r="AJ105" s="87">
        <f t="shared" si="71"/>
        <v>0.19769999999999999</v>
      </c>
    </row>
    <row r="106" spans="1:36" s="71" customFormat="1">
      <c r="A106" s="100" t="s">
        <v>42</v>
      </c>
      <c r="B106" s="104" t="s">
        <v>18</v>
      </c>
      <c r="C106" s="100" t="s">
        <v>105</v>
      </c>
      <c r="D106" s="51">
        <f>ROUND(U106*' Demand-Supply Gap'!D$224,2)</f>
        <v>69.63</v>
      </c>
      <c r="E106" s="51">
        <f>ROUND(V106*' Demand-Supply Gap'!E$224,2)</f>
        <v>57.8</v>
      </c>
      <c r="F106" s="51">
        <f>ROUND(W106*' Demand-Supply Gap'!F$224,2)</f>
        <v>55.72</v>
      </c>
      <c r="G106" s="51">
        <f>ROUND(X106*' Demand-Supply Gap'!G$224,2)</f>
        <v>57.52</v>
      </c>
      <c r="H106" s="51">
        <f>ROUND(Y106*' Demand-Supply Gap'!H$224,2)</f>
        <v>61.1</v>
      </c>
      <c r="I106" s="51">
        <f>ROUND(Z106*' Demand-Supply Gap'!I$224,2)</f>
        <v>59.19</v>
      </c>
      <c r="J106" s="51">
        <f>ROUND(AA106*' Demand-Supply Gap'!J$224,2)</f>
        <v>62.28</v>
      </c>
      <c r="K106" s="51">
        <f>ROUND(AB106*' Demand-Supply Gap'!K$224,2)</f>
        <v>65.98</v>
      </c>
      <c r="L106" s="51">
        <f>ROUND(AC106*' Demand-Supply Gap'!L$224,2)</f>
        <v>69.56</v>
      </c>
      <c r="M106" s="51">
        <f>ROUND(AD106*' Demand-Supply Gap'!M$224,2)</f>
        <v>72.92</v>
      </c>
      <c r="N106" s="51">
        <f>ROUND(AE106*' Demand-Supply Gap'!N$224,2)</f>
        <v>76.13</v>
      </c>
      <c r="O106" s="51">
        <f>ROUND(AF106*' Demand-Supply Gap'!O$224,2)</f>
        <v>79.5</v>
      </c>
      <c r="P106" s="51">
        <f>ROUND(AG106*' Demand-Supply Gap'!P$224,2)</f>
        <v>82.72</v>
      </c>
      <c r="Q106" s="51">
        <f>ROUND(AH106*' Demand-Supply Gap'!Q$224,2)</f>
        <v>85.86</v>
      </c>
      <c r="R106" s="51">
        <f>ROUND(AI106*' Demand-Supply Gap'!R$224,2)</f>
        <v>88.97</v>
      </c>
      <c r="S106" s="51">
        <f>ROUND(AJ106*' Demand-Supply Gap'!S$224,2)</f>
        <v>92.18</v>
      </c>
      <c r="U106" s="87">
        <f>SUM(U101:U105)</f>
        <v>1</v>
      </c>
      <c r="V106" s="87">
        <f t="shared" ref="V106:AJ106" si="72">SUM(V101:V105)</f>
        <v>1</v>
      </c>
      <c r="W106" s="87">
        <f t="shared" si="72"/>
        <v>1</v>
      </c>
      <c r="X106" s="87">
        <f t="shared" si="72"/>
        <v>1</v>
      </c>
      <c r="Y106" s="87">
        <f t="shared" si="72"/>
        <v>1</v>
      </c>
      <c r="Z106" s="87">
        <f t="shared" si="72"/>
        <v>1</v>
      </c>
      <c r="AA106" s="87">
        <f t="shared" si="72"/>
        <v>1</v>
      </c>
      <c r="AB106" s="87">
        <f t="shared" si="72"/>
        <v>1</v>
      </c>
      <c r="AC106" s="87">
        <f t="shared" si="72"/>
        <v>1</v>
      </c>
      <c r="AD106" s="87">
        <f t="shared" si="72"/>
        <v>1</v>
      </c>
      <c r="AE106" s="87">
        <f t="shared" si="72"/>
        <v>1</v>
      </c>
      <c r="AF106" s="87">
        <f t="shared" si="72"/>
        <v>1</v>
      </c>
      <c r="AG106" s="87">
        <f t="shared" si="72"/>
        <v>1</v>
      </c>
      <c r="AH106" s="87">
        <f t="shared" si="72"/>
        <v>1</v>
      </c>
      <c r="AI106" s="87">
        <f t="shared" si="72"/>
        <v>1</v>
      </c>
      <c r="AJ106" s="87">
        <f t="shared" si="72"/>
        <v>1</v>
      </c>
    </row>
    <row r="107" spans="1:36" s="71" customFormat="1">
      <c r="A107" s="100" t="s">
        <v>42</v>
      </c>
      <c r="B107" s="104" t="s">
        <v>107</v>
      </c>
      <c r="C107" s="100" t="s">
        <v>172</v>
      </c>
      <c r="D107" s="51">
        <f>ROUND(U107*' Demand-Supply Gap'!D$233,2)</f>
        <v>3.85</v>
      </c>
      <c r="E107" s="51">
        <f>ROUND(V107*' Demand-Supply Gap'!E$233,2)</f>
        <v>2.73</v>
      </c>
      <c r="F107" s="51">
        <f>ROUND(W107*' Demand-Supply Gap'!F$233,2)</f>
        <v>2.93</v>
      </c>
      <c r="G107" s="51">
        <f>ROUND(X107*' Demand-Supply Gap'!G$233,2)</f>
        <v>3.07</v>
      </c>
      <c r="H107" s="51">
        <f>ROUND(Y107*' Demand-Supply Gap'!H$233,2)</f>
        <v>2.88</v>
      </c>
      <c r="I107" s="51">
        <f>ROUND(Z107*' Demand-Supply Gap'!I$233,2)</f>
        <v>3.22</v>
      </c>
      <c r="J107" s="51">
        <f>ROUND(AA107*' Demand-Supply Gap'!J$233,2)</f>
        <v>3.39</v>
      </c>
      <c r="K107" s="51">
        <f>ROUND(AB107*' Demand-Supply Gap'!K$233,2)</f>
        <v>3.56</v>
      </c>
      <c r="L107" s="51">
        <f>ROUND(AC107*' Demand-Supply Gap'!L$233,2)</f>
        <v>3.72</v>
      </c>
      <c r="M107" s="51">
        <f>ROUND(AD107*' Demand-Supply Gap'!M$233,2)</f>
        <v>3.88</v>
      </c>
      <c r="N107" s="51">
        <f>ROUND(AE107*' Demand-Supply Gap'!N$233,2)</f>
        <v>4.04</v>
      </c>
      <c r="O107" s="51">
        <f>ROUND(AF107*' Demand-Supply Gap'!O$233,2)</f>
        <v>4.2</v>
      </c>
      <c r="P107" s="51">
        <f>ROUND(AG107*' Demand-Supply Gap'!P$233,2)</f>
        <v>4.3600000000000003</v>
      </c>
      <c r="Q107" s="51">
        <f>ROUND(AH107*' Demand-Supply Gap'!Q$233,2)</f>
        <v>4.53</v>
      </c>
      <c r="R107" s="51">
        <f>ROUND(AI107*' Demand-Supply Gap'!R$233,2)</f>
        <v>4.7</v>
      </c>
      <c r="S107" s="51">
        <f>ROUND(AJ107*' Demand-Supply Gap'!S$233,2)</f>
        <v>4.87</v>
      </c>
      <c r="U107" s="87">
        <v>0.41</v>
      </c>
      <c r="V107" s="87">
        <v>0.41099999999999998</v>
      </c>
      <c r="W107" s="87">
        <v>0.41199999999999998</v>
      </c>
      <c r="X107" s="87">
        <v>0.41299999999999998</v>
      </c>
      <c r="Y107" s="87">
        <v>0.41399999999999998</v>
      </c>
      <c r="Z107" s="87">
        <v>0.41499999999999998</v>
      </c>
      <c r="AA107" s="87">
        <v>0.41599999999999998</v>
      </c>
      <c r="AB107" s="87">
        <v>0.41699999999999998</v>
      </c>
      <c r="AC107" s="87">
        <v>0.41799999999999998</v>
      </c>
      <c r="AD107" s="87">
        <v>0.41899999999999998</v>
      </c>
      <c r="AE107" s="87">
        <v>0.42</v>
      </c>
      <c r="AF107" s="87">
        <v>0.42099999999999999</v>
      </c>
      <c r="AG107" s="87">
        <v>0.42199999999999999</v>
      </c>
      <c r="AH107" s="87">
        <v>0.42299999999999999</v>
      </c>
      <c r="AI107" s="87">
        <v>0.42399999999999999</v>
      </c>
      <c r="AJ107" s="87">
        <v>0.42499999999999999</v>
      </c>
    </row>
    <row r="108" spans="1:36" s="71" customFormat="1">
      <c r="A108" s="100" t="s">
        <v>42</v>
      </c>
      <c r="B108" s="104" t="s">
        <v>107</v>
      </c>
      <c r="C108" s="100" t="s">
        <v>173</v>
      </c>
      <c r="D108" s="51">
        <f>ROUND(U108*' Demand-Supply Gap'!D$233,2)</f>
        <v>2.72</v>
      </c>
      <c r="E108" s="51">
        <f>ROUND(V108*' Demand-Supply Gap'!E$233,2)</f>
        <v>1.93</v>
      </c>
      <c r="F108" s="51">
        <f>ROUND(W108*' Demand-Supply Gap'!F$233,2)</f>
        <v>2.06</v>
      </c>
      <c r="G108" s="51">
        <f>ROUND(X108*' Demand-Supply Gap'!G$233,2)</f>
        <v>2.14</v>
      </c>
      <c r="H108" s="51">
        <f>ROUND(Y108*' Demand-Supply Gap'!H$233,2)</f>
        <v>2</v>
      </c>
      <c r="I108" s="51">
        <f>ROUND(Z108*' Demand-Supply Gap'!I$233,2)</f>
        <v>2.2200000000000002</v>
      </c>
      <c r="J108" s="51">
        <f>ROUND(AA108*' Demand-Supply Gap'!J$233,2)</f>
        <v>2.33</v>
      </c>
      <c r="K108" s="51">
        <f>ROUND(AB108*' Demand-Supply Gap'!K$233,2)</f>
        <v>2.44</v>
      </c>
      <c r="L108" s="51">
        <f>ROUND(AC108*' Demand-Supply Gap'!L$233,2)</f>
        <v>2.54</v>
      </c>
      <c r="M108" s="51">
        <f>ROUND(AD108*' Demand-Supply Gap'!M$233,2)</f>
        <v>2.63</v>
      </c>
      <c r="N108" s="51">
        <f>ROUND(AE108*' Demand-Supply Gap'!N$233,2)</f>
        <v>2.72</v>
      </c>
      <c r="O108" s="51">
        <f>ROUND(AF108*' Demand-Supply Gap'!O$233,2)</f>
        <v>2.82</v>
      </c>
      <c r="P108" s="51">
        <f>ROUND(AG108*' Demand-Supply Gap'!P$233,2)</f>
        <v>2.91</v>
      </c>
      <c r="Q108" s="51">
        <f>ROUND(AH108*' Demand-Supply Gap'!Q$233,2)</f>
        <v>3.01</v>
      </c>
      <c r="R108" s="51">
        <f>ROUND(AI108*' Demand-Supply Gap'!R$233,2)</f>
        <v>3.11</v>
      </c>
      <c r="S108" s="51">
        <f>ROUND(AJ108*' Demand-Supply Gap'!S$233,2)</f>
        <v>3.21</v>
      </c>
      <c r="U108" s="87">
        <v>0.29000000000000004</v>
      </c>
      <c r="V108" s="87">
        <v>0.28933333333333333</v>
      </c>
      <c r="W108" s="87">
        <v>0.28866666666666668</v>
      </c>
      <c r="X108" s="87">
        <v>0.28800000000000003</v>
      </c>
      <c r="Y108" s="87">
        <v>0.28733333333333338</v>
      </c>
      <c r="Z108" s="87">
        <v>0.28666666666666668</v>
      </c>
      <c r="AA108" s="87">
        <v>0.28600000000000003</v>
      </c>
      <c r="AB108" s="87">
        <v>0.28533333333333338</v>
      </c>
      <c r="AC108" s="87">
        <v>0.28466666666666673</v>
      </c>
      <c r="AD108" s="87">
        <v>0.28400000000000003</v>
      </c>
      <c r="AE108" s="87">
        <v>0.28333333333333338</v>
      </c>
      <c r="AF108" s="87">
        <v>0.28266666666666673</v>
      </c>
      <c r="AG108" s="87">
        <v>0.28200000000000008</v>
      </c>
      <c r="AH108" s="87">
        <v>0.28133333333333338</v>
      </c>
      <c r="AI108" s="87">
        <v>0.28066666666666673</v>
      </c>
      <c r="AJ108" s="87">
        <v>0.28000000000000008</v>
      </c>
    </row>
    <row r="109" spans="1:36" s="71" customFormat="1">
      <c r="A109" s="100" t="s">
        <v>42</v>
      </c>
      <c r="B109" s="104" t="s">
        <v>107</v>
      </c>
      <c r="C109" s="100" t="s">
        <v>174</v>
      </c>
      <c r="D109" s="51">
        <f>ROUND(U109*' Demand-Supply Gap'!D$233,2)</f>
        <v>1.63</v>
      </c>
      <c r="E109" s="51">
        <f>ROUND(V109*' Demand-Supply Gap'!E$233,2)</f>
        <v>1.1599999999999999</v>
      </c>
      <c r="F109" s="51">
        <f>ROUND(W109*' Demand-Supply Gap'!F$233,2)</f>
        <v>1.25</v>
      </c>
      <c r="G109" s="51">
        <f>ROUND(X109*' Demand-Supply Gap'!G$233,2)</f>
        <v>1.31</v>
      </c>
      <c r="H109" s="51">
        <f>ROUND(Y109*' Demand-Supply Gap'!H$233,2)</f>
        <v>1.24</v>
      </c>
      <c r="I109" s="51">
        <f>ROUND(Z109*' Demand-Supply Gap'!I$233,2)</f>
        <v>1.39</v>
      </c>
      <c r="J109" s="51">
        <f>ROUND(AA109*' Demand-Supply Gap'!J$233,2)</f>
        <v>1.47</v>
      </c>
      <c r="K109" s="51">
        <f>ROUND(AB109*' Demand-Supply Gap'!K$233,2)</f>
        <v>1.55</v>
      </c>
      <c r="L109" s="51">
        <f>ROUND(AC109*' Demand-Supply Gap'!L$233,2)</f>
        <v>1.63</v>
      </c>
      <c r="M109" s="51">
        <f>ROUND(AD109*' Demand-Supply Gap'!M$233,2)</f>
        <v>1.7</v>
      </c>
      <c r="N109" s="51">
        <f>ROUND(AE109*' Demand-Supply Gap'!N$233,2)</f>
        <v>1.78</v>
      </c>
      <c r="O109" s="51">
        <f>ROUND(AF109*' Demand-Supply Gap'!O$233,2)</f>
        <v>1.85</v>
      </c>
      <c r="P109" s="51">
        <f>ROUND(AG109*' Demand-Supply Gap'!P$233,2)</f>
        <v>1.93</v>
      </c>
      <c r="Q109" s="51">
        <f>ROUND(AH109*' Demand-Supply Gap'!Q$233,2)</f>
        <v>2.0099999999999998</v>
      </c>
      <c r="R109" s="51">
        <f>ROUND(AI109*' Demand-Supply Gap'!R$233,2)</f>
        <v>2.1</v>
      </c>
      <c r="S109" s="51">
        <f>ROUND(AJ109*' Demand-Supply Gap'!S$233,2)</f>
        <v>2.1800000000000002</v>
      </c>
      <c r="U109" s="90">
        <v>0.17339999999999997</v>
      </c>
      <c r="V109" s="90">
        <v>0.17453333333333332</v>
      </c>
      <c r="W109" s="90">
        <v>0.17566666666666664</v>
      </c>
      <c r="X109" s="90">
        <v>0.17679999999999998</v>
      </c>
      <c r="Y109" s="90">
        <v>0.1779333333333333</v>
      </c>
      <c r="Z109" s="90">
        <v>0.17906666666666665</v>
      </c>
      <c r="AA109" s="90">
        <v>0.18019999999999997</v>
      </c>
      <c r="AB109" s="90">
        <v>0.18133333333333332</v>
      </c>
      <c r="AC109" s="90">
        <v>0.18246666666666664</v>
      </c>
      <c r="AD109" s="90">
        <v>0.18359999999999999</v>
      </c>
      <c r="AE109" s="90">
        <v>0.1847333333333333</v>
      </c>
      <c r="AF109" s="90">
        <v>0.18586666666666665</v>
      </c>
      <c r="AG109" s="90">
        <v>0.18699999999999997</v>
      </c>
      <c r="AH109" s="90">
        <v>0.18813333333333329</v>
      </c>
      <c r="AI109" s="90">
        <v>0.18926666666666664</v>
      </c>
      <c r="AJ109" s="90">
        <v>0.19039999999999999</v>
      </c>
    </row>
    <row r="110" spans="1:36" s="71" customFormat="1">
      <c r="A110" s="100" t="s">
        <v>42</v>
      </c>
      <c r="B110" s="104" t="s">
        <v>107</v>
      </c>
      <c r="C110" s="100" t="s">
        <v>12</v>
      </c>
      <c r="D110" s="51">
        <f>ROUND(U110*' Demand-Supply Gap'!D$233,2)</f>
        <v>1.19</v>
      </c>
      <c r="E110" s="51">
        <f>ROUND(V110*' Demand-Supply Gap'!E$233,2)</f>
        <v>0.83</v>
      </c>
      <c r="F110" s="51">
        <f>ROUND(W110*' Demand-Supply Gap'!F$233,2)</f>
        <v>0.88</v>
      </c>
      <c r="G110" s="51">
        <f>ROUND(X110*' Demand-Supply Gap'!G$233,2)</f>
        <v>0.91</v>
      </c>
      <c r="H110" s="51">
        <f>ROUND(Y110*' Demand-Supply Gap'!H$233,2)</f>
        <v>0.84</v>
      </c>
      <c r="I110" s="51">
        <f>ROUND(Z110*' Demand-Supply Gap'!I$233,2)</f>
        <v>0.93</v>
      </c>
      <c r="J110" s="51">
        <f>ROUND(AA110*' Demand-Supply Gap'!J$233,2)</f>
        <v>0.96</v>
      </c>
      <c r="K110" s="51">
        <f>ROUND(AB110*' Demand-Supply Gap'!K$233,2)</f>
        <v>0.99</v>
      </c>
      <c r="L110" s="51">
        <f>ROUND(AC110*' Demand-Supply Gap'!L$233,2)</f>
        <v>1.02</v>
      </c>
      <c r="M110" s="51">
        <f>ROUND(AD110*' Demand-Supply Gap'!M$233,2)</f>
        <v>1.05</v>
      </c>
      <c r="N110" s="51">
        <f>ROUND(AE110*' Demand-Supply Gap'!N$233,2)</f>
        <v>1.08</v>
      </c>
      <c r="O110" s="51">
        <f>ROUND(AF110*' Demand-Supply Gap'!O$233,2)</f>
        <v>1.1000000000000001</v>
      </c>
      <c r="P110" s="51">
        <f>ROUND(AG110*' Demand-Supply Gap'!P$233,2)</f>
        <v>1.1299999999999999</v>
      </c>
      <c r="Q110" s="51">
        <f>ROUND(AH110*' Demand-Supply Gap'!Q$233,2)</f>
        <v>1.1499999999999999</v>
      </c>
      <c r="R110" s="51">
        <f>ROUND(AI110*' Demand-Supply Gap'!R$233,2)</f>
        <v>1.18</v>
      </c>
      <c r="S110" s="51">
        <f>ROUND(AJ110*' Demand-Supply Gap'!S$233,2)</f>
        <v>1.2</v>
      </c>
      <c r="U110" s="87">
        <f>1-SUM(U107:U109)</f>
        <v>0.12660000000000005</v>
      </c>
      <c r="V110" s="87">
        <f t="shared" ref="V110:AJ110" si="73">1-SUM(V107:V109)</f>
        <v>0.12513333333333343</v>
      </c>
      <c r="W110" s="87">
        <f t="shared" si="73"/>
        <v>0.1236666666666667</v>
      </c>
      <c r="X110" s="87">
        <f t="shared" si="73"/>
        <v>0.12219999999999998</v>
      </c>
      <c r="Y110" s="87">
        <f t="shared" si="73"/>
        <v>0.12073333333333336</v>
      </c>
      <c r="Z110" s="87">
        <f t="shared" si="73"/>
        <v>0.11926666666666663</v>
      </c>
      <c r="AA110" s="87">
        <f t="shared" si="73"/>
        <v>0.11780000000000013</v>
      </c>
      <c r="AB110" s="87">
        <f t="shared" si="73"/>
        <v>0.11633333333333329</v>
      </c>
      <c r="AC110" s="87">
        <f t="shared" si="73"/>
        <v>0.11486666666666656</v>
      </c>
      <c r="AD110" s="87">
        <f t="shared" si="73"/>
        <v>0.11339999999999995</v>
      </c>
      <c r="AE110" s="87">
        <f t="shared" si="73"/>
        <v>0.11193333333333333</v>
      </c>
      <c r="AF110" s="87">
        <f t="shared" si="73"/>
        <v>0.11046666666666671</v>
      </c>
      <c r="AG110" s="87">
        <f t="shared" si="73"/>
        <v>0.10899999999999999</v>
      </c>
      <c r="AH110" s="87">
        <f t="shared" si="73"/>
        <v>0.10753333333333337</v>
      </c>
      <c r="AI110" s="87">
        <f t="shared" si="73"/>
        <v>0.10606666666666653</v>
      </c>
      <c r="AJ110" s="87">
        <f t="shared" si="73"/>
        <v>0.10459999999999992</v>
      </c>
    </row>
    <row r="111" spans="1:36" s="71" customFormat="1">
      <c r="A111" s="100" t="s">
        <v>42</v>
      </c>
      <c r="B111" s="104" t="s">
        <v>107</v>
      </c>
      <c r="C111" s="100" t="s">
        <v>105</v>
      </c>
      <c r="D111" s="51">
        <f>ROUND(U111*' Demand-Supply Gap'!D$233,2)</f>
        <v>9.3800000000000008</v>
      </c>
      <c r="E111" s="51">
        <f>ROUND(V111*' Demand-Supply Gap'!E$233,2)</f>
        <v>6.65</v>
      </c>
      <c r="F111" s="51">
        <f>ROUND(W111*' Demand-Supply Gap'!F$233,2)</f>
        <v>7.12</v>
      </c>
      <c r="G111" s="51">
        <f>ROUND(X111*' Demand-Supply Gap'!G$233,2)</f>
        <v>7.42</v>
      </c>
      <c r="H111" s="51">
        <f>ROUND(Y111*' Demand-Supply Gap'!H$233,2)</f>
        <v>6.96</v>
      </c>
      <c r="I111" s="51">
        <f>ROUND(Z111*' Demand-Supply Gap'!I$233,2)</f>
        <v>7.76</v>
      </c>
      <c r="J111" s="51">
        <f>ROUND(AA111*' Demand-Supply Gap'!J$233,2)</f>
        <v>8.15</v>
      </c>
      <c r="K111" s="51">
        <f>ROUND(AB111*' Demand-Supply Gap'!K$233,2)</f>
        <v>8.5399999999999991</v>
      </c>
      <c r="L111" s="51">
        <f>ROUND(AC111*' Demand-Supply Gap'!L$233,2)</f>
        <v>8.91</v>
      </c>
      <c r="M111" s="51">
        <f>ROUND(AD111*' Demand-Supply Gap'!M$233,2)</f>
        <v>9.26</v>
      </c>
      <c r="N111" s="51">
        <f>ROUND(AE111*' Demand-Supply Gap'!N$233,2)</f>
        <v>9.61</v>
      </c>
      <c r="O111" s="51">
        <f>ROUND(AF111*' Demand-Supply Gap'!O$233,2)</f>
        <v>9.98</v>
      </c>
      <c r="P111" s="51">
        <f>ROUND(AG111*' Demand-Supply Gap'!P$233,2)</f>
        <v>10.34</v>
      </c>
      <c r="Q111" s="51">
        <f>ROUND(AH111*' Demand-Supply Gap'!Q$233,2)</f>
        <v>10.71</v>
      </c>
      <c r="R111" s="51">
        <f>ROUND(AI111*' Demand-Supply Gap'!R$233,2)</f>
        <v>11.09</v>
      </c>
      <c r="S111" s="51">
        <f>ROUND(AJ111*' Demand-Supply Gap'!S$233,2)</f>
        <v>11.47</v>
      </c>
      <c r="U111" s="87">
        <f>SUM(U107:U110)</f>
        <v>1</v>
      </c>
      <c r="V111" s="87">
        <f t="shared" ref="V111:AJ111" si="74">SUM(V107:V110)</f>
        <v>1</v>
      </c>
      <c r="W111" s="87">
        <f t="shared" si="74"/>
        <v>1</v>
      </c>
      <c r="X111" s="87">
        <f t="shared" si="74"/>
        <v>1</v>
      </c>
      <c r="Y111" s="87">
        <f t="shared" si="74"/>
        <v>1</v>
      </c>
      <c r="Z111" s="87">
        <f t="shared" si="74"/>
        <v>1</v>
      </c>
      <c r="AA111" s="87">
        <f t="shared" si="74"/>
        <v>1</v>
      </c>
      <c r="AB111" s="87">
        <f t="shared" si="74"/>
        <v>1</v>
      </c>
      <c r="AC111" s="87">
        <f t="shared" si="74"/>
        <v>1</v>
      </c>
      <c r="AD111" s="87">
        <f t="shared" si="74"/>
        <v>1</v>
      </c>
      <c r="AE111" s="87">
        <f t="shared" si="74"/>
        <v>1</v>
      </c>
      <c r="AF111" s="87">
        <f t="shared" si="74"/>
        <v>1</v>
      </c>
      <c r="AG111" s="87">
        <f t="shared" si="74"/>
        <v>1</v>
      </c>
      <c r="AH111" s="87">
        <f t="shared" si="74"/>
        <v>1</v>
      </c>
      <c r="AI111" s="87">
        <f t="shared" si="74"/>
        <v>1</v>
      </c>
      <c r="AJ111" s="87">
        <f t="shared" si="74"/>
        <v>1</v>
      </c>
    </row>
    <row r="112" spans="1:36" s="71" customFormat="1">
      <c r="A112" s="100" t="s">
        <v>39</v>
      </c>
      <c r="B112" s="104" t="s">
        <v>34</v>
      </c>
      <c r="C112" s="100" t="s">
        <v>166</v>
      </c>
      <c r="D112" s="51">
        <f>ROUND(U112*' Demand-Supply Gap'!D$260,2)</f>
        <v>64.930000000000007</v>
      </c>
      <c r="E112" s="51">
        <f>ROUND(V112*' Demand-Supply Gap'!E$260,2)</f>
        <v>54.89</v>
      </c>
      <c r="F112" s="51">
        <f>ROUND(W112*' Demand-Supply Gap'!F$260,2)</f>
        <v>60.02</v>
      </c>
      <c r="G112" s="51">
        <f>ROUND(X112*' Demand-Supply Gap'!G$260,2)</f>
        <v>69.010000000000005</v>
      </c>
      <c r="H112" s="51">
        <f>ROUND(Y112*' Demand-Supply Gap'!H$260,2)</f>
        <v>76.790000000000006</v>
      </c>
      <c r="I112" s="51">
        <f>ROUND(Z112*' Demand-Supply Gap'!I$260,2)</f>
        <v>55.9</v>
      </c>
      <c r="J112" s="51">
        <f>ROUND(AA112*' Demand-Supply Gap'!J$260,2)</f>
        <v>59.01</v>
      </c>
      <c r="K112" s="51">
        <f>ROUND(AB112*' Demand-Supply Gap'!K$260,2)</f>
        <v>62.51</v>
      </c>
      <c r="L112" s="51">
        <f>ROUND(AC112*' Demand-Supply Gap'!L$260,2)</f>
        <v>65.680000000000007</v>
      </c>
      <c r="M112" s="51">
        <f>ROUND(AD112*' Demand-Supply Gap'!M$260,2)</f>
        <v>69.260000000000005</v>
      </c>
      <c r="N112" s="51">
        <f>ROUND(AE112*' Demand-Supply Gap'!N$260,2)</f>
        <v>72.92</v>
      </c>
      <c r="O112" s="51">
        <f>ROUND(AF112*' Demand-Supply Gap'!O$260,2)</f>
        <v>75.72</v>
      </c>
      <c r="P112" s="51">
        <f>ROUND(AG112*' Demand-Supply Gap'!P$260,2)</f>
        <v>78.23</v>
      </c>
      <c r="Q112" s="51">
        <f>ROUND(AH112*' Demand-Supply Gap'!Q$260,2)</f>
        <v>80.59</v>
      </c>
      <c r="R112" s="51">
        <f>ROUND(AI112*' Demand-Supply Gap'!R$260,2)</f>
        <v>82.88</v>
      </c>
      <c r="S112" s="51">
        <f>ROUND(AJ112*' Demand-Supply Gap'!S$260,2)</f>
        <v>85.17</v>
      </c>
      <c r="U112" s="79">
        <v>0.87699999999999989</v>
      </c>
      <c r="V112" s="79">
        <v>0.87602666666666662</v>
      </c>
      <c r="W112" s="79">
        <v>0.87505333333333324</v>
      </c>
      <c r="X112" s="79">
        <v>0.87407999999999997</v>
      </c>
      <c r="Y112" s="79">
        <v>0.87310666666666659</v>
      </c>
      <c r="Z112" s="79">
        <v>0.8721333333333332</v>
      </c>
      <c r="AA112" s="79">
        <v>0.87115999999999993</v>
      </c>
      <c r="AB112" s="79">
        <v>0.87018666666666655</v>
      </c>
      <c r="AC112" s="79">
        <v>0.86921333333333328</v>
      </c>
      <c r="AD112" s="79">
        <v>0.8682399999999999</v>
      </c>
      <c r="AE112" s="79">
        <v>0.86726666666666652</v>
      </c>
      <c r="AF112" s="79">
        <v>0.86629333333333325</v>
      </c>
      <c r="AG112" s="79">
        <v>0.86531999999999987</v>
      </c>
      <c r="AH112" s="79">
        <v>0.8643466666666666</v>
      </c>
      <c r="AI112" s="79">
        <v>0.86337333333333321</v>
      </c>
      <c r="AJ112" s="79">
        <v>0.86239999999999983</v>
      </c>
    </row>
    <row r="113" spans="1:36" s="71" customFormat="1">
      <c r="A113" s="100" t="s">
        <v>39</v>
      </c>
      <c r="B113" s="104" t="s">
        <v>34</v>
      </c>
      <c r="C113" s="100" t="s">
        <v>163</v>
      </c>
      <c r="D113" s="51">
        <f>ROUND(U113*' Demand-Supply Gap'!D$260,2)</f>
        <v>5.53</v>
      </c>
      <c r="E113" s="51">
        <f>ROUND(V113*' Demand-Supply Gap'!E$260,2)</f>
        <v>4.7</v>
      </c>
      <c r="F113" s="51">
        <f>ROUND(W113*' Demand-Supply Gap'!F$260,2)</f>
        <v>5.17</v>
      </c>
      <c r="G113" s="51">
        <f>ROUND(X113*' Demand-Supply Gap'!G$260,2)</f>
        <v>5.98</v>
      </c>
      <c r="H113" s="51">
        <f>ROUND(Y113*' Demand-Supply Gap'!H$260,2)</f>
        <v>6.69</v>
      </c>
      <c r="I113" s="51">
        <f>ROUND(Z113*' Demand-Supply Gap'!I$260,2)</f>
        <v>4.9000000000000004</v>
      </c>
      <c r="J113" s="51">
        <f>ROUND(AA113*' Demand-Supply Gap'!J$260,2)</f>
        <v>5.2</v>
      </c>
      <c r="K113" s="51">
        <f>ROUND(AB113*' Demand-Supply Gap'!K$260,2)</f>
        <v>5.54</v>
      </c>
      <c r="L113" s="51">
        <f>ROUND(AC113*' Demand-Supply Gap'!L$260,2)</f>
        <v>5.86</v>
      </c>
      <c r="M113" s="51">
        <f>ROUND(AD113*' Demand-Supply Gap'!M$260,2)</f>
        <v>6.21</v>
      </c>
      <c r="N113" s="51">
        <f>ROUND(AE113*' Demand-Supply Gap'!N$260,2)</f>
        <v>6.58</v>
      </c>
      <c r="O113" s="51">
        <f>ROUND(AF113*' Demand-Supply Gap'!O$260,2)</f>
        <v>6.87</v>
      </c>
      <c r="P113" s="51">
        <f>ROUND(AG113*' Demand-Supply Gap'!P$260,2)</f>
        <v>7.14</v>
      </c>
      <c r="Q113" s="51">
        <f>ROUND(AH113*' Demand-Supply Gap'!Q$260,2)</f>
        <v>7.39</v>
      </c>
      <c r="R113" s="51">
        <f>ROUND(AI113*' Demand-Supply Gap'!R$260,2)</f>
        <v>7.65</v>
      </c>
      <c r="S113" s="51">
        <f>ROUND(AJ113*' Demand-Supply Gap'!S$260,2)</f>
        <v>7.9</v>
      </c>
      <c r="U113" s="79">
        <v>7.4699999999999975E-2</v>
      </c>
      <c r="V113" s="79">
        <v>7.5053333333333319E-2</v>
      </c>
      <c r="W113" s="79">
        <v>7.540666666666665E-2</v>
      </c>
      <c r="X113" s="79">
        <v>7.575999999999998E-2</v>
      </c>
      <c r="Y113" s="79">
        <v>7.6113333333333311E-2</v>
      </c>
      <c r="Z113" s="79">
        <v>7.6466666666666655E-2</v>
      </c>
      <c r="AA113" s="79">
        <v>7.6819999999999986E-2</v>
      </c>
      <c r="AB113" s="79">
        <v>7.7173333333333316E-2</v>
      </c>
      <c r="AC113" s="79">
        <v>7.7526666666666647E-2</v>
      </c>
      <c r="AD113" s="79">
        <v>7.7879999999999991E-2</v>
      </c>
      <c r="AE113" s="79">
        <v>7.8233333333333321E-2</v>
      </c>
      <c r="AF113" s="79">
        <v>7.8586666666666652E-2</v>
      </c>
      <c r="AG113" s="79">
        <v>7.8939999999999996E-2</v>
      </c>
      <c r="AH113" s="79">
        <v>7.9293333333333327E-2</v>
      </c>
      <c r="AI113" s="79">
        <v>7.9646666666666657E-2</v>
      </c>
      <c r="AJ113" s="79">
        <v>7.9999999999999988E-2</v>
      </c>
    </row>
    <row r="114" spans="1:36" s="71" customFormat="1">
      <c r="A114" s="100" t="s">
        <v>39</v>
      </c>
      <c r="B114" s="104" t="s">
        <v>34</v>
      </c>
      <c r="C114" s="100" t="s">
        <v>167</v>
      </c>
      <c r="D114" s="51">
        <f>ROUND(U114*' Demand-Supply Gap'!D$260,2)</f>
        <v>3.58</v>
      </c>
      <c r="E114" s="51">
        <f>ROUND(V114*' Demand-Supply Gap'!E$260,2)</f>
        <v>3.07</v>
      </c>
      <c r="F114" s="51">
        <f>ROUND(W114*' Demand-Supply Gap'!F$260,2)</f>
        <v>3.4</v>
      </c>
      <c r="G114" s="51">
        <f>ROUND(X114*' Demand-Supply Gap'!G$260,2)</f>
        <v>3.96</v>
      </c>
      <c r="H114" s="51">
        <f>ROUND(Y114*' Demand-Supply Gap'!H$260,2)</f>
        <v>4.47</v>
      </c>
      <c r="I114" s="51">
        <f>ROUND(Z114*' Demand-Supply Gap'!I$260,2)</f>
        <v>3.29</v>
      </c>
      <c r="J114" s="51">
        <f>ROUND(AA114*' Demand-Supply Gap'!J$260,2)</f>
        <v>3.52</v>
      </c>
      <c r="K114" s="51">
        <f>ROUND(AB114*' Demand-Supply Gap'!K$260,2)</f>
        <v>3.78</v>
      </c>
      <c r="L114" s="51">
        <f>ROUND(AC114*' Demand-Supply Gap'!L$260,2)</f>
        <v>4.0199999999999996</v>
      </c>
      <c r="M114" s="51">
        <f>ROUND(AD114*' Demand-Supply Gap'!M$260,2)</f>
        <v>4.3</v>
      </c>
      <c r="N114" s="51">
        <f>ROUND(AE114*' Demand-Supply Gap'!N$260,2)</f>
        <v>4.58</v>
      </c>
      <c r="O114" s="51">
        <f>ROUND(AF114*' Demand-Supply Gap'!O$260,2)</f>
        <v>4.82</v>
      </c>
      <c r="P114" s="51">
        <f>ROUND(AG114*' Demand-Supply Gap'!P$260,2)</f>
        <v>5.04</v>
      </c>
      <c r="Q114" s="51">
        <f>ROUND(AH114*' Demand-Supply Gap'!Q$260,2)</f>
        <v>5.25</v>
      </c>
      <c r="R114" s="51">
        <f>ROUND(AI114*' Demand-Supply Gap'!R$260,2)</f>
        <v>5.47</v>
      </c>
      <c r="S114" s="51">
        <f>ROUND(AJ114*' Demand-Supply Gap'!S$260,2)</f>
        <v>5.69</v>
      </c>
      <c r="U114" s="87">
        <f>1-SUM(U112:U113)</f>
        <v>4.8300000000000121E-2</v>
      </c>
      <c r="V114" s="87">
        <f t="shared" ref="V114:AJ114" si="75">1-SUM(V112:V113)</f>
        <v>4.8920000000000075E-2</v>
      </c>
      <c r="W114" s="87">
        <f t="shared" si="75"/>
        <v>4.9540000000000139E-2</v>
      </c>
      <c r="X114" s="87">
        <f t="shared" si="75"/>
        <v>5.0160000000000093E-2</v>
      </c>
      <c r="Y114" s="87">
        <f t="shared" si="75"/>
        <v>5.0780000000000047E-2</v>
      </c>
      <c r="Z114" s="87">
        <f t="shared" si="75"/>
        <v>5.1400000000000112E-2</v>
      </c>
      <c r="AA114" s="87">
        <f t="shared" si="75"/>
        <v>5.2020000000000066E-2</v>
      </c>
      <c r="AB114" s="87">
        <f t="shared" si="75"/>
        <v>5.2640000000000131E-2</v>
      </c>
      <c r="AC114" s="87">
        <f t="shared" si="75"/>
        <v>5.3260000000000085E-2</v>
      </c>
      <c r="AD114" s="87">
        <f t="shared" si="75"/>
        <v>5.388000000000015E-2</v>
      </c>
      <c r="AE114" s="87">
        <f t="shared" si="75"/>
        <v>5.4500000000000215E-2</v>
      </c>
      <c r="AF114" s="87">
        <f t="shared" si="75"/>
        <v>5.5120000000000058E-2</v>
      </c>
      <c r="AG114" s="87">
        <f t="shared" si="75"/>
        <v>5.5740000000000123E-2</v>
      </c>
      <c r="AH114" s="87">
        <f t="shared" si="75"/>
        <v>5.6360000000000077E-2</v>
      </c>
      <c r="AI114" s="87">
        <f t="shared" si="75"/>
        <v>5.6980000000000142E-2</v>
      </c>
      <c r="AJ114" s="87">
        <f t="shared" si="75"/>
        <v>5.7600000000000207E-2</v>
      </c>
    </row>
    <row r="115" spans="1:36" s="71" customFormat="1">
      <c r="A115" s="100" t="s">
        <v>39</v>
      </c>
      <c r="B115" s="104" t="s">
        <v>34</v>
      </c>
      <c r="C115" s="100" t="s">
        <v>105</v>
      </c>
      <c r="D115" s="51">
        <f>ROUND(U115*' Demand-Supply Gap'!D$260,2)</f>
        <v>74.040000000000006</v>
      </c>
      <c r="E115" s="51">
        <f>ROUND(V115*' Demand-Supply Gap'!E$260,2)</f>
        <v>62.66</v>
      </c>
      <c r="F115" s="51">
        <f>ROUND(W115*' Demand-Supply Gap'!F$260,2)</f>
        <v>68.59</v>
      </c>
      <c r="G115" s="51">
        <f>ROUND(X115*' Demand-Supply Gap'!G$260,2)</f>
        <v>78.95</v>
      </c>
      <c r="H115" s="51">
        <f>ROUND(Y115*' Demand-Supply Gap'!H$260,2)</f>
        <v>87.95</v>
      </c>
      <c r="I115" s="51">
        <f>ROUND(Z115*' Demand-Supply Gap'!I$260,2)</f>
        <v>64.099999999999994</v>
      </c>
      <c r="J115" s="51">
        <f>ROUND(AA115*' Demand-Supply Gap'!J$260,2)</f>
        <v>67.73</v>
      </c>
      <c r="K115" s="51">
        <f>ROUND(AB115*' Demand-Supply Gap'!K$260,2)</f>
        <v>71.83</v>
      </c>
      <c r="L115" s="51">
        <f>ROUND(AC115*' Demand-Supply Gap'!L$260,2)</f>
        <v>75.56</v>
      </c>
      <c r="M115" s="51">
        <f>ROUND(AD115*' Demand-Supply Gap'!M$260,2)</f>
        <v>79.77</v>
      </c>
      <c r="N115" s="51">
        <f>ROUND(AE115*' Demand-Supply Gap'!N$260,2)</f>
        <v>84.08</v>
      </c>
      <c r="O115" s="51">
        <f>ROUND(AF115*' Demand-Supply Gap'!O$260,2)</f>
        <v>87.4</v>
      </c>
      <c r="P115" s="51">
        <f>ROUND(AG115*' Demand-Supply Gap'!P$260,2)</f>
        <v>90.41</v>
      </c>
      <c r="Q115" s="51">
        <f>ROUND(AH115*' Demand-Supply Gap'!Q$260,2)</f>
        <v>93.24</v>
      </c>
      <c r="R115" s="51">
        <f>ROUND(AI115*' Demand-Supply Gap'!R$260,2)</f>
        <v>96</v>
      </c>
      <c r="S115" s="51">
        <f>ROUND(AJ115*' Demand-Supply Gap'!S$260,2)</f>
        <v>98.76</v>
      </c>
      <c r="U115" s="87">
        <f>SUM(U112:U114)</f>
        <v>1</v>
      </c>
      <c r="V115" s="87">
        <f t="shared" ref="V115:AJ115" si="76">SUM(V112:V114)</f>
        <v>1</v>
      </c>
      <c r="W115" s="87">
        <f t="shared" si="76"/>
        <v>1</v>
      </c>
      <c r="X115" s="87">
        <f t="shared" si="76"/>
        <v>1</v>
      </c>
      <c r="Y115" s="87">
        <f t="shared" si="76"/>
        <v>1</v>
      </c>
      <c r="Z115" s="87">
        <f t="shared" si="76"/>
        <v>1</v>
      </c>
      <c r="AA115" s="87">
        <f t="shared" si="76"/>
        <v>1</v>
      </c>
      <c r="AB115" s="87">
        <f t="shared" si="76"/>
        <v>1</v>
      </c>
      <c r="AC115" s="87">
        <f t="shared" si="76"/>
        <v>1</v>
      </c>
      <c r="AD115" s="87">
        <f t="shared" si="76"/>
        <v>1</v>
      </c>
      <c r="AE115" s="87">
        <f t="shared" si="76"/>
        <v>1</v>
      </c>
      <c r="AF115" s="87">
        <f t="shared" si="76"/>
        <v>1</v>
      </c>
      <c r="AG115" s="87">
        <f t="shared" si="76"/>
        <v>1</v>
      </c>
      <c r="AH115" s="87">
        <f t="shared" si="76"/>
        <v>1</v>
      </c>
      <c r="AI115" s="87">
        <f t="shared" si="76"/>
        <v>1</v>
      </c>
      <c r="AJ115" s="87">
        <f t="shared" si="76"/>
        <v>1</v>
      </c>
    </row>
    <row r="116" spans="1:36" s="71" customFormat="1">
      <c r="A116" s="100" t="s">
        <v>39</v>
      </c>
      <c r="B116" s="104" t="s">
        <v>207</v>
      </c>
      <c r="C116" s="100" t="s">
        <v>361</v>
      </c>
      <c r="D116" s="51">
        <f>ROUND(U116*' Demand-Supply Gap'!D$269,2)</f>
        <v>17.440000000000001</v>
      </c>
      <c r="E116" s="51">
        <f>ROUND(V116*' Demand-Supply Gap'!E$269,2)</f>
        <v>18.239999999999998</v>
      </c>
      <c r="F116" s="51">
        <f>ROUND(W116*' Demand-Supply Gap'!F$269,2)</f>
        <v>15.94</v>
      </c>
      <c r="G116" s="51">
        <f>ROUND(X116*' Demand-Supply Gap'!G$269,2)</f>
        <v>13.75</v>
      </c>
      <c r="H116" s="51">
        <f>ROUND(Y116*' Demand-Supply Gap'!H$269,2)</f>
        <v>23.14</v>
      </c>
      <c r="I116" s="51">
        <f>ROUND(Z116*' Demand-Supply Gap'!I$269,2)</f>
        <v>21.67</v>
      </c>
      <c r="J116" s="51">
        <f>ROUND(AA116*' Demand-Supply Gap'!J$269,2)</f>
        <v>22.42</v>
      </c>
      <c r="K116" s="51">
        <f>ROUND(AB116*' Demand-Supply Gap'!K$269,2)</f>
        <v>23.28</v>
      </c>
      <c r="L116" s="51">
        <f>ROUND(AC116*' Demand-Supply Gap'!L$269,2)</f>
        <v>24.45</v>
      </c>
      <c r="M116" s="51">
        <f>ROUND(AD116*' Demand-Supply Gap'!M$269,2)</f>
        <v>25.71</v>
      </c>
      <c r="N116" s="51">
        <f>ROUND(AE116*' Demand-Supply Gap'!N$269,2)</f>
        <v>27.13</v>
      </c>
      <c r="O116" s="51">
        <f>ROUND(AF116*' Demand-Supply Gap'!O$269,2)</f>
        <v>28.67</v>
      </c>
      <c r="P116" s="51">
        <f>ROUND(AG116*' Demand-Supply Gap'!P$269,2)</f>
        <v>29.92</v>
      </c>
      <c r="Q116" s="51">
        <f>ROUND(AH116*' Demand-Supply Gap'!Q$269,2)</f>
        <v>32.26</v>
      </c>
      <c r="R116" s="51">
        <f>ROUND(AI116*' Demand-Supply Gap'!R$269,2)</f>
        <v>34.31</v>
      </c>
      <c r="S116" s="51">
        <f>ROUND(AJ116*' Demand-Supply Gap'!S$269,2)</f>
        <v>36.520000000000003</v>
      </c>
      <c r="U116" s="79">
        <v>0.48280000000000006</v>
      </c>
      <c r="V116" s="79">
        <v>0.48109999999999992</v>
      </c>
      <c r="W116" s="79">
        <v>0.47949999999999998</v>
      </c>
      <c r="X116" s="79">
        <v>0.47889999999999994</v>
      </c>
      <c r="Y116" s="79">
        <v>0.47810000000000002</v>
      </c>
      <c r="Z116" s="79">
        <v>0.47699999999999992</v>
      </c>
      <c r="AA116" s="79">
        <v>0.47539999999999999</v>
      </c>
      <c r="AB116" s="79">
        <v>0.47410000000000002</v>
      </c>
      <c r="AC116" s="79">
        <v>0.47339999999999999</v>
      </c>
      <c r="AD116" s="79">
        <v>0.47249999999999998</v>
      </c>
      <c r="AE116" s="79">
        <v>0.47179999999999994</v>
      </c>
      <c r="AF116" s="79">
        <v>0.47120000000000001</v>
      </c>
      <c r="AG116" s="79">
        <v>0.46339999999999998</v>
      </c>
      <c r="AH116" s="79">
        <v>0.46989999999999993</v>
      </c>
      <c r="AI116" s="79">
        <v>0.46889999999999993</v>
      </c>
      <c r="AJ116" s="79">
        <v>0.46759999999999996</v>
      </c>
    </row>
    <row r="117" spans="1:36" s="71" customFormat="1">
      <c r="A117" s="100" t="s">
        <v>39</v>
      </c>
      <c r="B117" s="104" t="s">
        <v>207</v>
      </c>
      <c r="C117" s="100" t="s">
        <v>362</v>
      </c>
      <c r="D117" s="51">
        <f>ROUND(U117*' Demand-Supply Gap'!D$269,2)</f>
        <v>2.59</v>
      </c>
      <c r="E117" s="51">
        <f>ROUND(V117*' Demand-Supply Gap'!E$269,2)</f>
        <v>2.7</v>
      </c>
      <c r="F117" s="51">
        <f>ROUND(W117*' Demand-Supply Gap'!F$269,2)</f>
        <v>2.35</v>
      </c>
      <c r="G117" s="51">
        <f>ROUND(X117*' Demand-Supply Gap'!G$269,2)</f>
        <v>2.02</v>
      </c>
      <c r="H117" s="51">
        <f>ROUND(Y117*' Demand-Supply Gap'!H$269,2)</f>
        <v>3.38</v>
      </c>
      <c r="I117" s="51">
        <f>ROUND(Z117*' Demand-Supply Gap'!I$269,2)</f>
        <v>3.15</v>
      </c>
      <c r="J117" s="51">
        <f>ROUND(AA117*' Demand-Supply Gap'!J$269,2)</f>
        <v>3.25</v>
      </c>
      <c r="K117" s="51">
        <f>ROUND(AB117*' Demand-Supply Gap'!K$269,2)</f>
        <v>3.3</v>
      </c>
      <c r="L117" s="51">
        <f>ROUND(AC117*' Demand-Supply Gap'!L$269,2)</f>
        <v>3.38</v>
      </c>
      <c r="M117" s="51">
        <f>ROUND(AD117*' Demand-Supply Gap'!M$269,2)</f>
        <v>3.51</v>
      </c>
      <c r="N117" s="51">
        <f>ROUND(AE117*' Demand-Supply Gap'!N$269,2)</f>
        <v>3.67</v>
      </c>
      <c r="O117" s="51">
        <f>ROUND(AF117*' Demand-Supply Gap'!O$269,2)</f>
        <v>3.83</v>
      </c>
      <c r="P117" s="51">
        <f>ROUND(AG117*' Demand-Supply Gap'!P$269,2)</f>
        <v>4.0199999999999996</v>
      </c>
      <c r="Q117" s="51">
        <f>ROUND(AH117*' Demand-Supply Gap'!Q$269,2)</f>
        <v>4.24</v>
      </c>
      <c r="R117" s="51">
        <f>ROUND(AI117*' Demand-Supply Gap'!R$269,2)</f>
        <v>4.49</v>
      </c>
      <c r="S117" s="51">
        <f>ROUND(AJ117*' Demand-Supply Gap'!S$269,2)</f>
        <v>4.7300000000000004</v>
      </c>
      <c r="U117" s="79">
        <v>7.1600000000000011E-2</v>
      </c>
      <c r="V117" s="79">
        <v>7.1199999999999999E-2</v>
      </c>
      <c r="W117" s="79">
        <v>7.0699999999999999E-2</v>
      </c>
      <c r="X117" s="79">
        <v>7.0300000000000001E-2</v>
      </c>
      <c r="Y117" s="79">
        <v>6.986666666666666E-2</v>
      </c>
      <c r="Z117" s="79">
        <v>6.9400000000000003E-2</v>
      </c>
      <c r="AA117" s="79">
        <v>6.8999999999999992E-2</v>
      </c>
      <c r="AB117" s="79">
        <v>6.7199999999999996E-2</v>
      </c>
      <c r="AC117" s="79">
        <v>6.54E-2</v>
      </c>
      <c r="AD117" s="79">
        <v>6.4500000000000002E-2</v>
      </c>
      <c r="AE117" s="79">
        <v>6.3799999999999996E-2</v>
      </c>
      <c r="AF117" s="79">
        <v>6.3E-2</v>
      </c>
      <c r="AG117" s="79">
        <v>6.2299999999999994E-2</v>
      </c>
      <c r="AH117" s="79">
        <v>6.1700000000000005E-2</v>
      </c>
      <c r="AI117" s="79">
        <v>6.1300000000000007E-2</v>
      </c>
      <c r="AJ117" s="79">
        <v>6.0499999999999998E-2</v>
      </c>
    </row>
    <row r="118" spans="1:36" s="71" customFormat="1">
      <c r="A118" s="100" t="s">
        <v>39</v>
      </c>
      <c r="B118" s="104" t="s">
        <v>207</v>
      </c>
      <c r="C118" s="100" t="s">
        <v>363</v>
      </c>
      <c r="D118" s="51">
        <f>ROUND(U118*' Demand-Supply Gap'!D$269,2)</f>
        <v>4.76</v>
      </c>
      <c r="E118" s="51">
        <f>ROUND(V118*' Demand-Supply Gap'!E$269,2)</f>
        <v>5.05</v>
      </c>
      <c r="F118" s="51">
        <f>ROUND(W118*' Demand-Supply Gap'!F$269,2)</f>
        <v>4.45</v>
      </c>
      <c r="G118" s="51">
        <f>ROUND(X118*' Demand-Supply Gap'!G$269,2)</f>
        <v>3.87</v>
      </c>
      <c r="H118" s="51">
        <f>ROUND(Y118*' Demand-Supply Gap'!H$269,2)</f>
        <v>6.55</v>
      </c>
      <c r="I118" s="51">
        <f>ROUND(Z118*' Demand-Supply Gap'!I$269,2)</f>
        <v>6.19</v>
      </c>
      <c r="J118" s="51">
        <f>ROUND(AA118*' Demand-Supply Gap'!J$269,2)</f>
        <v>6.49</v>
      </c>
      <c r="K118" s="51">
        <f>ROUND(AB118*' Demand-Supply Gap'!K$269,2)</f>
        <v>6.8</v>
      </c>
      <c r="L118" s="51">
        <f>ROUND(AC118*' Demand-Supply Gap'!L$269,2)</f>
        <v>7.18</v>
      </c>
      <c r="M118" s="51">
        <f>ROUND(AD118*' Demand-Supply Gap'!M$269,2)</f>
        <v>7.55</v>
      </c>
      <c r="N118" s="51">
        <f>ROUND(AE118*' Demand-Supply Gap'!N$269,2)</f>
        <v>8</v>
      </c>
      <c r="O118" s="51">
        <f>ROUND(AF118*' Demand-Supply Gap'!O$269,2)</f>
        <v>8.5</v>
      </c>
      <c r="P118" s="51">
        <f>ROUND(AG118*' Demand-Supply Gap'!P$269,2)</f>
        <v>9.06</v>
      </c>
      <c r="Q118" s="51">
        <f>ROUND(AH118*' Demand-Supply Gap'!Q$269,2)</f>
        <v>9.6999999999999993</v>
      </c>
      <c r="R118" s="51">
        <f>ROUND(AI118*' Demand-Supply Gap'!R$269,2)</f>
        <v>10.39</v>
      </c>
      <c r="S118" s="51">
        <f>ROUND(AJ118*' Demand-Supply Gap'!S$269,2)</f>
        <v>11.15</v>
      </c>
      <c r="T118" s="217">
        <v>2E-3</v>
      </c>
      <c r="U118" s="79">
        <v>0.13189999999999996</v>
      </c>
      <c r="V118" s="79">
        <v>0.13320000000000001</v>
      </c>
      <c r="W118" s="79">
        <v>0.13389999999999999</v>
      </c>
      <c r="X118" s="79">
        <v>0.13469999999999999</v>
      </c>
      <c r="Y118" s="79">
        <v>0.13539999999999999</v>
      </c>
      <c r="Z118" s="79">
        <v>0.13619999999999999</v>
      </c>
      <c r="AA118" s="79">
        <v>0.13769999999999999</v>
      </c>
      <c r="AB118" s="79">
        <v>0.1384</v>
      </c>
      <c r="AC118" s="79">
        <v>0.1391</v>
      </c>
      <c r="AD118" s="79">
        <v>0.13876666666666659</v>
      </c>
      <c r="AE118" s="79">
        <v>0.13919999999999999</v>
      </c>
      <c r="AF118" s="79">
        <v>0.13969999999999999</v>
      </c>
      <c r="AG118" s="79">
        <v>0.1404</v>
      </c>
      <c r="AH118" s="79">
        <v>0.14130000000000001</v>
      </c>
      <c r="AI118" s="79">
        <v>0.14199999999999999</v>
      </c>
      <c r="AJ118" s="79">
        <v>0.14269999999999999</v>
      </c>
    </row>
    <row r="119" spans="1:36" s="71" customFormat="1">
      <c r="A119" s="100" t="s">
        <v>39</v>
      </c>
      <c r="B119" s="104" t="s">
        <v>207</v>
      </c>
      <c r="C119" s="100" t="s">
        <v>364</v>
      </c>
      <c r="D119" s="51">
        <f>ROUND(U119*' Demand-Supply Gap'!D$269,2)</f>
        <v>1.77</v>
      </c>
      <c r="E119" s="51">
        <f>ROUND(V119*' Demand-Supply Gap'!E$269,2)</f>
        <v>1.87</v>
      </c>
      <c r="F119" s="51">
        <f>ROUND(W119*' Demand-Supply Gap'!F$269,2)</f>
        <v>1.65</v>
      </c>
      <c r="G119" s="51">
        <f>ROUND(X119*' Demand-Supply Gap'!G$269,2)</f>
        <v>1.43</v>
      </c>
      <c r="H119" s="51">
        <f>ROUND(Y119*' Demand-Supply Gap'!H$269,2)</f>
        <v>2.44</v>
      </c>
      <c r="I119" s="51">
        <f>ROUND(Z119*' Demand-Supply Gap'!I$269,2)</f>
        <v>2.31</v>
      </c>
      <c r="J119" s="51">
        <f>ROUND(AA119*' Demand-Supply Gap'!J$269,2)</f>
        <v>2.41</v>
      </c>
      <c r="K119" s="51">
        <f>ROUND(AB119*' Demand-Supply Gap'!K$269,2)</f>
        <v>2.5299999999999998</v>
      </c>
      <c r="L119" s="51">
        <f>ROUND(AC119*' Demand-Supply Gap'!L$269,2)</f>
        <v>2.7</v>
      </c>
      <c r="M119" s="51">
        <f>ROUND(AD119*' Demand-Supply Gap'!M$269,2)</f>
        <v>2.87</v>
      </c>
      <c r="N119" s="51">
        <f>ROUND(AE119*' Demand-Supply Gap'!N$269,2)</f>
        <v>3.06</v>
      </c>
      <c r="O119" s="51">
        <f>ROUND(AF119*' Demand-Supply Gap'!O$269,2)</f>
        <v>3.27</v>
      </c>
      <c r="P119" s="51">
        <f>ROUND(AG119*' Demand-Supply Gap'!P$269,2)</f>
        <v>3.52</v>
      </c>
      <c r="Q119" s="51">
        <f>ROUND(AH119*' Demand-Supply Gap'!Q$269,2)</f>
        <v>3.77</v>
      </c>
      <c r="R119" s="51">
        <f>ROUND(AI119*' Demand-Supply Gap'!R$269,2)</f>
        <v>4.05</v>
      </c>
      <c r="S119" s="51">
        <f>ROUND(AJ119*' Demand-Supply Gap'!S$269,2)</f>
        <v>4.3899999999999997</v>
      </c>
      <c r="U119" s="90">
        <v>4.8999999999999995E-2</v>
      </c>
      <c r="V119" s="90">
        <v>4.9200000000000001E-2</v>
      </c>
      <c r="W119" s="90">
        <v>4.9499999999999995E-2</v>
      </c>
      <c r="X119" s="90">
        <v>4.99E-2</v>
      </c>
      <c r="Y119" s="90">
        <v>5.0499999999999996E-2</v>
      </c>
      <c r="Z119" s="90">
        <v>5.0900000000000001E-2</v>
      </c>
      <c r="AA119" s="90">
        <v>5.1199999999999996E-2</v>
      </c>
      <c r="AB119" s="90">
        <v>5.16E-2</v>
      </c>
      <c r="AC119" s="90">
        <v>5.2199999999999996E-2</v>
      </c>
      <c r="AD119" s="90">
        <v>5.28E-2</v>
      </c>
      <c r="AE119" s="90">
        <v>5.3199999999999997E-2</v>
      </c>
      <c r="AF119" s="90">
        <v>5.3699999999999998E-2</v>
      </c>
      <c r="AG119" s="90">
        <v>5.45E-2</v>
      </c>
      <c r="AH119" s="90">
        <v>5.4899999999999997E-2</v>
      </c>
      <c r="AI119" s="90">
        <v>5.5399999999999998E-2</v>
      </c>
      <c r="AJ119" s="90">
        <v>5.62E-2</v>
      </c>
    </row>
    <row r="120" spans="1:36" s="71" customFormat="1">
      <c r="A120" s="100" t="s">
        <v>39</v>
      </c>
      <c r="B120" s="104" t="s">
        <v>207</v>
      </c>
      <c r="C120" s="100" t="s">
        <v>365</v>
      </c>
      <c r="D120" s="51">
        <f>ROUND(U120*' Demand-Supply Gap'!D$269,2)</f>
        <v>3.16</v>
      </c>
      <c r="E120" s="51">
        <f>ROUND(V120*' Demand-Supply Gap'!E$269,2)</f>
        <v>3.29</v>
      </c>
      <c r="F120" s="51">
        <f>ROUND(W120*' Demand-Supply Gap'!F$269,2)</f>
        <v>2.87</v>
      </c>
      <c r="G120" s="51">
        <f>ROUND(X120*' Demand-Supply Gap'!G$269,2)</f>
        <v>2.46</v>
      </c>
      <c r="H120" s="51">
        <f>ROUND(Y120*' Demand-Supply Gap'!H$269,2)</f>
        <v>4.0999999999999996</v>
      </c>
      <c r="I120" s="51">
        <f>ROUND(Z120*' Demand-Supply Gap'!I$269,2)</f>
        <v>3.83</v>
      </c>
      <c r="J120" s="51">
        <f>ROUND(AA120*' Demand-Supply Gap'!J$269,2)</f>
        <v>3.94</v>
      </c>
      <c r="K120" s="51">
        <f>ROUND(AB120*' Demand-Supply Gap'!K$269,2)</f>
        <v>4.0599999999999996</v>
      </c>
      <c r="L120" s="51">
        <f>ROUND(AC120*' Demand-Supply Gap'!L$269,2)</f>
        <v>4.2300000000000004</v>
      </c>
      <c r="M120" s="51">
        <f>ROUND(AD120*' Demand-Supply Gap'!M$269,2)</f>
        <v>4.41</v>
      </c>
      <c r="N120" s="51">
        <f>ROUND(AE120*' Demand-Supply Gap'!N$269,2)</f>
        <v>4.62</v>
      </c>
      <c r="O120" s="51">
        <f>ROUND(AF120*' Demand-Supply Gap'!O$269,2)</f>
        <v>4.8499999999999996</v>
      </c>
      <c r="P120" s="51">
        <f>ROUND(AG120*' Demand-Supply Gap'!P$269,2)</f>
        <v>5.1100000000000003</v>
      </c>
      <c r="Q120" s="51">
        <f>ROUND(AH120*' Demand-Supply Gap'!Q$269,2)</f>
        <v>5.4</v>
      </c>
      <c r="R120" s="51">
        <f>ROUND(AI120*' Demand-Supply Gap'!R$269,2)</f>
        <v>5.71</v>
      </c>
      <c r="S120" s="51">
        <f>ROUND(AJ120*' Demand-Supply Gap'!S$269,2)</f>
        <v>6.03</v>
      </c>
      <c r="U120" s="79">
        <v>8.7500000000000008E-2</v>
      </c>
      <c r="V120" s="79">
        <v>8.6800000000000002E-2</v>
      </c>
      <c r="W120" s="79">
        <v>8.6300000000000002E-2</v>
      </c>
      <c r="X120" s="79">
        <v>8.5500000000000007E-2</v>
      </c>
      <c r="Y120" s="79">
        <v>8.48E-2</v>
      </c>
      <c r="Z120" s="79">
        <v>8.43E-2</v>
      </c>
      <c r="AA120" s="79">
        <v>8.3600000000000008E-2</v>
      </c>
      <c r="AB120" s="79">
        <v>8.2600000000000007E-2</v>
      </c>
      <c r="AC120" s="79">
        <v>8.1799999999999998E-2</v>
      </c>
      <c r="AD120" s="79">
        <v>8.1000000000000003E-2</v>
      </c>
      <c r="AE120" s="79">
        <v>8.030000000000001E-2</v>
      </c>
      <c r="AF120" s="79">
        <v>7.9700000000000007E-2</v>
      </c>
      <c r="AG120" s="79">
        <v>7.9200000000000007E-2</v>
      </c>
      <c r="AH120" s="79">
        <v>7.8700000000000006E-2</v>
      </c>
      <c r="AI120" s="79">
        <v>7.8E-2</v>
      </c>
      <c r="AJ120" s="79">
        <v>7.7200000000000005E-2</v>
      </c>
    </row>
    <row r="121" spans="1:36" s="71" customFormat="1">
      <c r="A121" s="100" t="s">
        <v>39</v>
      </c>
      <c r="B121" s="104" t="s">
        <v>207</v>
      </c>
      <c r="C121" s="100" t="s">
        <v>366</v>
      </c>
      <c r="D121" s="51">
        <f>ROUND(U121*' Demand-Supply Gap'!D$269,2)</f>
        <v>4.0599999999999996</v>
      </c>
      <c r="E121" s="51">
        <f>ROUND(V121*' Demand-Supply Gap'!E$269,2)</f>
        <v>4.3</v>
      </c>
      <c r="F121" s="51">
        <f>ROUND(W121*' Demand-Supply Gap'!F$269,2)</f>
        <v>3.8</v>
      </c>
      <c r="G121" s="51">
        <f>ROUND(X121*' Demand-Supply Gap'!G$269,2)</f>
        <v>3.3</v>
      </c>
      <c r="H121" s="51">
        <f>ROUND(Y121*' Demand-Supply Gap'!H$269,2)</f>
        <v>5.6</v>
      </c>
      <c r="I121" s="51">
        <f>ROUND(Z121*' Demand-Supply Gap'!I$269,2)</f>
        <v>5.29</v>
      </c>
      <c r="J121" s="51">
        <f>ROUND(AA121*' Demand-Supply Gap'!J$269,2)</f>
        <v>5.52</v>
      </c>
      <c r="K121" s="51">
        <f>ROUND(AB121*' Demand-Supply Gap'!K$269,2)</f>
        <v>5.78</v>
      </c>
      <c r="L121" s="51">
        <f>ROUND(AC121*' Demand-Supply Gap'!L$269,2)</f>
        <v>6.1</v>
      </c>
      <c r="M121" s="51">
        <f>ROUND(AD121*' Demand-Supply Gap'!M$269,2)</f>
        <v>6.46</v>
      </c>
      <c r="N121" s="51">
        <f>ROUND(AE121*' Demand-Supply Gap'!N$269,2)</f>
        <v>6.85</v>
      </c>
      <c r="O121" s="51">
        <f>ROUND(AF121*' Demand-Supply Gap'!O$269,2)</f>
        <v>7.3</v>
      </c>
      <c r="P121" s="51">
        <f>ROUND(AG121*' Demand-Supply Gap'!P$269,2)</f>
        <v>7.79</v>
      </c>
      <c r="Q121" s="51">
        <f>ROUND(AH121*' Demand-Supply Gap'!Q$269,2)</f>
        <v>8.32</v>
      </c>
      <c r="R121" s="51">
        <f>ROUND(AI121*' Demand-Supply Gap'!R$269,2)</f>
        <v>8.91</v>
      </c>
      <c r="S121" s="51">
        <f>ROUND(AJ121*' Demand-Supply Gap'!S$269,2)</f>
        <v>9.57</v>
      </c>
      <c r="U121" s="79">
        <v>0.11230000000000001</v>
      </c>
      <c r="V121" s="79">
        <v>0.1135</v>
      </c>
      <c r="W121" s="79">
        <v>0.1142</v>
      </c>
      <c r="X121" s="79">
        <v>0.115</v>
      </c>
      <c r="Y121" s="79">
        <v>0.1157</v>
      </c>
      <c r="Z121" s="79">
        <v>0.1164</v>
      </c>
      <c r="AA121" s="79">
        <v>0.11700000000000001</v>
      </c>
      <c r="AB121" s="79">
        <v>0.11768888888888887</v>
      </c>
      <c r="AC121" s="79">
        <v>0.1181</v>
      </c>
      <c r="AD121" s="79">
        <v>0.1187</v>
      </c>
      <c r="AE121" s="79">
        <v>0.1192</v>
      </c>
      <c r="AF121" s="79">
        <v>0.12</v>
      </c>
      <c r="AG121" s="79">
        <v>0.1206</v>
      </c>
      <c r="AH121" s="79">
        <v>0.1212</v>
      </c>
      <c r="AI121" s="79">
        <v>0.12180000000000001</v>
      </c>
      <c r="AJ121" s="79">
        <v>0.1225</v>
      </c>
    </row>
    <row r="122" spans="1:36" s="71" customFormat="1" ht="15">
      <c r="A122" s="100" t="s">
        <v>39</v>
      </c>
      <c r="B122" s="104" t="s">
        <v>207</v>
      </c>
      <c r="C122" s="100" t="s">
        <v>367</v>
      </c>
      <c r="D122" s="51">
        <f>ROUND(U122*' Demand-Supply Gap'!D$269,2)</f>
        <v>2.86</v>
      </c>
      <c r="E122" s="51">
        <f>ROUND(V122*' Demand-Supply Gap'!E$269,2)</f>
        <v>3.01</v>
      </c>
      <c r="F122" s="51">
        <f>ROUND(W122*' Demand-Supply Gap'!F$269,2)</f>
        <v>2.67</v>
      </c>
      <c r="G122" s="51">
        <f>ROUND(X122*' Demand-Supply Gap'!G$269,2)</f>
        <v>2.2999999999999998</v>
      </c>
      <c r="H122" s="51">
        <f>ROUND(Y122*' Demand-Supply Gap'!H$269,2)</f>
        <v>3.87</v>
      </c>
      <c r="I122" s="51">
        <f>ROUND(Z122*' Demand-Supply Gap'!I$269,2)</f>
        <v>3.64</v>
      </c>
      <c r="J122" s="51">
        <f>ROUND(AA122*' Demand-Supply Gap'!J$269,2)</f>
        <v>3.8</v>
      </c>
      <c r="K122" s="51">
        <f>ROUND(AB122*' Demand-Supply Gap'!K$269,2)</f>
        <v>4.07</v>
      </c>
      <c r="L122" s="51">
        <f>ROUND(AC122*' Demand-Supply Gap'!L$269,2)</f>
        <v>4.3600000000000003</v>
      </c>
      <c r="M122" s="51">
        <f>ROUND(AD122*' Demand-Supply Gap'!M$269,2)</f>
        <v>4.6900000000000004</v>
      </c>
      <c r="N122" s="51">
        <f>ROUND(AE122*' Demand-Supply Gap'!N$269,2)</f>
        <v>5</v>
      </c>
      <c r="O122" s="51">
        <f>ROUND(AF122*' Demand-Supply Gap'!O$269,2)</f>
        <v>5.3</v>
      </c>
      <c r="P122" s="51">
        <f>ROUND(AG122*' Demand-Supply Gap'!P$269,2)</f>
        <v>6.07</v>
      </c>
      <c r="Q122" s="51">
        <f>ROUND(AH122*' Demand-Supply Gap'!Q$269,2)</f>
        <v>5.95</v>
      </c>
      <c r="R122" s="51">
        <f>ROUND(AI122*' Demand-Supply Gap'!R$269,2)</f>
        <v>6.37</v>
      </c>
      <c r="S122" s="51">
        <f>ROUND(AJ122*' Demand-Supply Gap'!S$269,2)</f>
        <v>6.85</v>
      </c>
      <c r="U122" s="218">
        <v>7.9299999999999995E-2</v>
      </c>
      <c r="V122" s="218">
        <v>7.9399999999999998E-2</v>
      </c>
      <c r="W122" s="218">
        <v>8.0299999999999996E-2</v>
      </c>
      <c r="X122" s="218">
        <v>8.0100000000000005E-2</v>
      </c>
      <c r="Y122" s="218">
        <v>0.08</v>
      </c>
      <c r="Z122" s="218">
        <v>8.0199999999999994E-2</v>
      </c>
      <c r="AA122" s="218">
        <v>8.0500000000000002E-2</v>
      </c>
      <c r="AB122" s="218">
        <v>8.2799999999999999E-2</v>
      </c>
      <c r="AC122" s="218">
        <v>8.4400000000000003E-2</v>
      </c>
      <c r="AD122" s="218">
        <v>8.6099999999999996E-2</v>
      </c>
      <c r="AE122" s="218">
        <v>8.6900000000000005E-2</v>
      </c>
      <c r="AF122" s="218">
        <v>8.7099999999999997E-2</v>
      </c>
      <c r="AG122" s="218">
        <v>9.4E-2</v>
      </c>
      <c r="AH122" s="218">
        <v>8.6699999999999999E-2</v>
      </c>
      <c r="AI122" s="218">
        <v>8.6999999999999994E-2</v>
      </c>
      <c r="AJ122" s="218">
        <v>8.77E-2</v>
      </c>
    </row>
    <row r="123" spans="1:36" s="71" customFormat="1">
      <c r="A123" s="100" t="s">
        <v>39</v>
      </c>
      <c r="B123" s="104" t="s">
        <v>207</v>
      </c>
      <c r="C123" s="100" t="s">
        <v>105</v>
      </c>
      <c r="D123" s="51">
        <f>ROUND(U123*' Demand-Supply Gap'!D$269,2)</f>
        <v>36.64</v>
      </c>
      <c r="E123" s="51">
        <f>ROUND(V123*' Demand-Supply Gap'!E$269,2)</f>
        <v>38.450000000000003</v>
      </c>
      <c r="F123" s="51">
        <f>ROUND(W123*' Demand-Supply Gap'!F$269,2)</f>
        <v>33.72</v>
      </c>
      <c r="G123" s="51">
        <f>ROUND(X123*' Demand-Supply Gap'!G$269,2)</f>
        <v>29.13</v>
      </c>
      <c r="H123" s="51">
        <f>ROUND(Y123*' Demand-Supply Gap'!H$269,2)</f>
        <v>49.1</v>
      </c>
      <c r="I123" s="51">
        <f>ROUND(Z123*' Demand-Supply Gap'!I$269,2)</f>
        <v>46.08</v>
      </c>
      <c r="J123" s="51">
        <f>ROUND(AA123*' Demand-Supply Gap'!J$269,2)</f>
        <v>47.84</v>
      </c>
      <c r="K123" s="51">
        <f>ROUND(AB123*' Demand-Supply Gap'!K$269,2)</f>
        <v>49.81</v>
      </c>
      <c r="L123" s="51">
        <f>ROUND(AC123*' Demand-Supply Gap'!L$269,2)</f>
        <v>52.4</v>
      </c>
      <c r="M123" s="51">
        <f>ROUND(AD123*' Demand-Supply Gap'!M$269,2)</f>
        <v>55.2</v>
      </c>
      <c r="N123" s="51">
        <f>ROUND(AE123*' Demand-Supply Gap'!N$269,2)</f>
        <v>58.33</v>
      </c>
      <c r="O123" s="51">
        <f>ROUND(AF123*' Demand-Supply Gap'!O$269,2)</f>
        <v>61.72</v>
      </c>
      <c r="P123" s="51">
        <f>ROUND(AG123*' Demand-Supply Gap'!P$269,2)</f>
        <v>65.489999999999995</v>
      </c>
      <c r="Q123" s="51">
        <f>ROUND(AH123*' Demand-Supply Gap'!Q$269,2)</f>
        <v>69.64</v>
      </c>
      <c r="R123" s="51">
        <f>ROUND(AI123*' Demand-Supply Gap'!R$269,2)</f>
        <v>74.22</v>
      </c>
      <c r="S123" s="51">
        <f>ROUND(AJ123*' Demand-Supply Gap'!S$269,2)</f>
        <v>79.23</v>
      </c>
      <c r="U123" s="87">
        <f>SUM(U116:U122)</f>
        <v>1.0144000000000002</v>
      </c>
      <c r="V123" s="87">
        <f t="shared" ref="V123:AJ123" si="77">SUM(V116:V122)</f>
        <v>1.0144</v>
      </c>
      <c r="W123" s="87">
        <f t="shared" si="77"/>
        <v>1.0144</v>
      </c>
      <c r="X123" s="87">
        <f t="shared" si="77"/>
        <v>1.0144</v>
      </c>
      <c r="Y123" s="87">
        <f t="shared" si="77"/>
        <v>1.0143666666666666</v>
      </c>
      <c r="Z123" s="87">
        <f t="shared" si="77"/>
        <v>1.0144</v>
      </c>
      <c r="AA123" s="87">
        <f t="shared" si="77"/>
        <v>1.0144</v>
      </c>
      <c r="AB123" s="87">
        <f t="shared" si="77"/>
        <v>1.0143888888888888</v>
      </c>
      <c r="AC123" s="87">
        <f t="shared" si="77"/>
        <v>1.0144</v>
      </c>
      <c r="AD123" s="87">
        <f t="shared" si="77"/>
        <v>1.0143666666666664</v>
      </c>
      <c r="AE123" s="87">
        <f t="shared" si="77"/>
        <v>1.0144</v>
      </c>
      <c r="AF123" s="87">
        <f t="shared" si="77"/>
        <v>1.0144</v>
      </c>
      <c r="AG123" s="87">
        <f t="shared" si="77"/>
        <v>1.0144</v>
      </c>
      <c r="AH123" s="87">
        <f t="shared" si="77"/>
        <v>1.0143999999999997</v>
      </c>
      <c r="AI123" s="87">
        <f t="shared" si="77"/>
        <v>1.0144</v>
      </c>
      <c r="AJ123" s="87">
        <f t="shared" si="77"/>
        <v>1.0144000000000002</v>
      </c>
    </row>
    <row r="124" spans="1:36">
      <c r="B124" s="103"/>
      <c r="C124" s="103"/>
    </row>
    <row r="125" spans="1:36">
      <c r="B125" s="103"/>
      <c r="C125" s="103"/>
    </row>
    <row r="126" spans="1:36">
      <c r="B126" s="103"/>
      <c r="C126" s="103"/>
    </row>
    <row r="127" spans="1:36">
      <c r="B127" s="103"/>
      <c r="C127" s="103"/>
    </row>
    <row r="128" spans="1:36">
      <c r="B128" s="103"/>
      <c r="C128" s="103"/>
    </row>
    <row r="129" spans="2:3">
      <c r="B129" s="103"/>
      <c r="C129" s="103"/>
    </row>
    <row r="130" spans="2:3">
      <c r="B130" s="103"/>
      <c r="C130" s="103"/>
    </row>
    <row r="131" spans="2:3">
      <c r="B131" s="103"/>
      <c r="C131" s="103"/>
    </row>
    <row r="132" spans="2:3">
      <c r="B132" s="103"/>
      <c r="C132" s="103"/>
    </row>
    <row r="133" spans="2:3">
      <c r="B133" s="103"/>
      <c r="C133" s="103"/>
    </row>
    <row r="134" spans="2:3">
      <c r="B134" s="103"/>
      <c r="C134" s="103"/>
    </row>
    <row r="135" spans="2:3">
      <c r="B135" s="103"/>
      <c r="C135" s="103"/>
    </row>
    <row r="136" spans="2:3">
      <c r="B136" s="103"/>
      <c r="C136" s="103"/>
    </row>
    <row r="137" spans="2:3">
      <c r="B137" s="103"/>
      <c r="C137" s="103"/>
    </row>
    <row r="138" spans="2:3">
      <c r="B138" s="103"/>
      <c r="C138" s="103"/>
    </row>
    <row r="139" spans="2:3">
      <c r="B139" s="103"/>
      <c r="C139" s="103"/>
    </row>
    <row r="140" spans="2:3">
      <c r="B140" s="103"/>
      <c r="C140" s="103"/>
    </row>
    <row r="141" spans="2:3">
      <c r="B141" s="103"/>
      <c r="C141" s="103"/>
    </row>
    <row r="142" spans="2:3">
      <c r="B142" s="103"/>
      <c r="C142" s="103"/>
    </row>
    <row r="143" spans="2:3">
      <c r="B143" s="103"/>
      <c r="C143" s="103"/>
    </row>
    <row r="144" spans="2:3">
      <c r="B144" s="103"/>
      <c r="C144" s="103"/>
    </row>
    <row r="145" spans="2:3">
      <c r="B145" s="103"/>
      <c r="C145" s="103"/>
    </row>
    <row r="146" spans="2:3">
      <c r="B146" s="103"/>
      <c r="C146" s="103"/>
    </row>
    <row r="147" spans="2:3">
      <c r="B147" s="103"/>
      <c r="C147" s="103"/>
    </row>
    <row r="148" spans="2:3">
      <c r="B148" s="103"/>
      <c r="C148" s="103"/>
    </row>
    <row r="149" spans="2:3">
      <c r="B149" s="103"/>
      <c r="C149" s="103"/>
    </row>
    <row r="150" spans="2:3">
      <c r="B150" s="103"/>
      <c r="C150" s="103"/>
    </row>
    <row r="151" spans="2:3">
      <c r="B151" s="103"/>
      <c r="C151" s="103"/>
    </row>
    <row r="152" spans="2:3">
      <c r="B152" s="103"/>
      <c r="C152" s="103"/>
    </row>
    <row r="153" spans="2:3">
      <c r="B153" s="103"/>
      <c r="C153" s="103"/>
    </row>
    <row r="154" spans="2:3">
      <c r="B154" s="103"/>
      <c r="C154" s="103"/>
    </row>
    <row r="155" spans="2:3">
      <c r="B155" s="103"/>
      <c r="C155" s="103"/>
    </row>
    <row r="156" spans="2:3">
      <c r="B156" s="103"/>
      <c r="C156" s="103"/>
    </row>
    <row r="157" spans="2:3">
      <c r="B157" s="103"/>
      <c r="C157" s="103"/>
    </row>
    <row r="158" spans="2:3">
      <c r="B158" s="103"/>
      <c r="C158" s="103"/>
    </row>
    <row r="159" spans="2:3">
      <c r="B159" s="103"/>
      <c r="C159" s="103"/>
    </row>
    <row r="160" spans="2:3">
      <c r="B160" s="103"/>
      <c r="C160" s="103"/>
    </row>
    <row r="161" spans="2:3">
      <c r="B161" s="103"/>
      <c r="C161" s="103"/>
    </row>
    <row r="162" spans="2:3">
      <c r="B162" s="103"/>
      <c r="C162" s="103"/>
    </row>
    <row r="163" spans="2:3">
      <c r="B163" s="103"/>
      <c r="C163" s="103"/>
    </row>
    <row r="164" spans="2:3">
      <c r="B164" s="103"/>
      <c r="C164" s="103"/>
    </row>
    <row r="165" spans="2:3">
      <c r="B165" s="103"/>
      <c r="C165" s="103"/>
    </row>
    <row r="166" spans="2:3">
      <c r="B166" s="103"/>
      <c r="C166" s="103"/>
    </row>
    <row r="167" spans="2:3">
      <c r="B167" s="103"/>
      <c r="C167" s="103"/>
    </row>
    <row r="168" spans="2:3">
      <c r="B168" s="103"/>
      <c r="C168" s="103"/>
    </row>
    <row r="169" spans="2:3">
      <c r="B169" s="103"/>
      <c r="C169" s="103"/>
    </row>
    <row r="170" spans="2:3">
      <c r="B170" s="103"/>
      <c r="C170" s="103"/>
    </row>
    <row r="171" spans="2:3">
      <c r="B171" s="103"/>
      <c r="C171" s="103"/>
    </row>
    <row r="172" spans="2:3">
      <c r="B172" s="103"/>
      <c r="C172" s="103"/>
    </row>
    <row r="173" spans="2:3">
      <c r="B173" s="103"/>
      <c r="C173" s="103"/>
    </row>
    <row r="174" spans="2:3">
      <c r="B174" s="103"/>
      <c r="C174" s="103"/>
    </row>
    <row r="175" spans="2:3">
      <c r="B175" s="103"/>
      <c r="C175" s="103"/>
    </row>
    <row r="176" spans="2:3">
      <c r="B176" s="103"/>
      <c r="C176" s="103"/>
    </row>
    <row r="177" spans="2:3">
      <c r="B177" s="103"/>
      <c r="C177" s="103"/>
    </row>
    <row r="178" spans="2:3">
      <c r="B178" s="103"/>
      <c r="C178" s="103"/>
    </row>
    <row r="179" spans="2:3">
      <c r="B179" s="103"/>
      <c r="C179" s="103"/>
    </row>
    <row r="180" spans="2:3">
      <c r="B180" s="103"/>
      <c r="C180" s="103"/>
    </row>
    <row r="181" spans="2:3">
      <c r="B181" s="103"/>
      <c r="C181" s="103"/>
    </row>
    <row r="182" spans="2:3">
      <c r="B182" s="103"/>
      <c r="C182" s="103"/>
    </row>
    <row r="183" spans="2:3">
      <c r="B183" s="103"/>
      <c r="C183" s="103"/>
    </row>
    <row r="184" spans="2:3">
      <c r="B184" s="103"/>
      <c r="C184" s="103"/>
    </row>
    <row r="185" spans="2:3">
      <c r="B185" s="103"/>
      <c r="C185" s="103"/>
    </row>
    <row r="186" spans="2:3">
      <c r="B186" s="103"/>
      <c r="C186" s="103"/>
    </row>
    <row r="187" spans="2:3">
      <c r="B187" s="103"/>
      <c r="C187" s="103"/>
    </row>
    <row r="188" spans="2:3">
      <c r="B188" s="103"/>
      <c r="C188" s="103"/>
    </row>
    <row r="189" spans="2:3">
      <c r="B189" s="103"/>
      <c r="C189" s="103"/>
    </row>
    <row r="190" spans="2:3">
      <c r="B190" s="103"/>
      <c r="C190" s="103"/>
    </row>
    <row r="191" spans="2:3">
      <c r="B191" s="103"/>
      <c r="C191" s="103"/>
    </row>
    <row r="192" spans="2:3">
      <c r="B192" s="103"/>
      <c r="C192" s="103"/>
    </row>
    <row r="193" spans="2:3">
      <c r="B193" s="103"/>
      <c r="C193" s="103"/>
    </row>
    <row r="194" spans="2:3">
      <c r="B194" s="103"/>
      <c r="C194" s="103"/>
    </row>
    <row r="195" spans="2:3">
      <c r="B195" s="103"/>
      <c r="C195" s="103"/>
    </row>
    <row r="196" spans="2:3">
      <c r="B196" s="103"/>
      <c r="C196" s="103"/>
    </row>
    <row r="197" spans="2:3">
      <c r="B197" s="103"/>
      <c r="C197" s="103"/>
    </row>
    <row r="198" spans="2:3">
      <c r="B198" s="103"/>
      <c r="C198" s="103"/>
    </row>
    <row r="199" spans="2:3">
      <c r="B199" s="103"/>
      <c r="C199" s="103"/>
    </row>
    <row r="200" spans="2:3">
      <c r="B200" s="103"/>
      <c r="C200" s="103"/>
    </row>
    <row r="201" spans="2:3">
      <c r="B201" s="103"/>
      <c r="C201" s="103"/>
    </row>
    <row r="202" spans="2:3">
      <c r="B202" s="103"/>
      <c r="C202" s="103"/>
    </row>
    <row r="203" spans="2:3">
      <c r="B203" s="103"/>
      <c r="C203" s="103"/>
    </row>
    <row r="204" spans="2:3">
      <c r="B204" s="103"/>
      <c r="C204" s="103"/>
    </row>
    <row r="205" spans="2:3">
      <c r="B205" s="103"/>
      <c r="C205" s="103"/>
    </row>
    <row r="206" spans="2:3">
      <c r="B206" s="103"/>
      <c r="C206" s="103"/>
    </row>
    <row r="207" spans="2:3">
      <c r="B207" s="103"/>
      <c r="C207" s="103"/>
    </row>
    <row r="208" spans="2:3">
      <c r="B208" s="103"/>
      <c r="C208" s="103"/>
    </row>
    <row r="209" spans="2:3">
      <c r="B209" s="103"/>
      <c r="C209" s="103"/>
    </row>
    <row r="210" spans="2:3">
      <c r="B210" s="103"/>
      <c r="C210" s="103"/>
    </row>
    <row r="211" spans="2:3">
      <c r="B211" s="103"/>
      <c r="C211" s="103"/>
    </row>
    <row r="212" spans="2:3">
      <c r="B212" s="103"/>
      <c r="C212" s="103"/>
    </row>
    <row r="213" spans="2:3">
      <c r="B213" s="103"/>
      <c r="C213" s="103"/>
    </row>
    <row r="214" spans="2:3">
      <c r="B214" s="103"/>
      <c r="C214" s="103"/>
    </row>
    <row r="215" spans="2:3">
      <c r="B215" s="103"/>
      <c r="C215" s="103"/>
    </row>
    <row r="216" spans="2:3">
      <c r="B216" s="103"/>
      <c r="C216" s="103"/>
    </row>
    <row r="217" spans="2:3">
      <c r="B217" s="103"/>
      <c r="C217" s="103"/>
    </row>
    <row r="218" spans="2:3">
      <c r="B218" s="103"/>
      <c r="C218" s="103"/>
    </row>
    <row r="219" spans="2:3">
      <c r="B219" s="103"/>
      <c r="C219" s="103"/>
    </row>
    <row r="220" spans="2:3">
      <c r="B220" s="103"/>
      <c r="C220" s="103"/>
    </row>
    <row r="221" spans="2:3">
      <c r="B221" s="103"/>
      <c r="C221" s="103"/>
    </row>
    <row r="222" spans="2:3">
      <c r="B222" s="103"/>
      <c r="C222" s="103"/>
    </row>
    <row r="223" spans="2:3">
      <c r="B223" s="103"/>
      <c r="C223" s="103"/>
    </row>
    <row r="224" spans="2:3">
      <c r="B224" s="103"/>
      <c r="C224" s="103"/>
    </row>
    <row r="225" spans="2:3">
      <c r="B225" s="103"/>
      <c r="C225" s="103"/>
    </row>
    <row r="226" spans="2:3">
      <c r="B226" s="103"/>
      <c r="C226" s="103"/>
    </row>
    <row r="227" spans="2:3">
      <c r="B227" s="103"/>
      <c r="C227" s="103"/>
    </row>
    <row r="228" spans="2:3">
      <c r="B228" s="103"/>
      <c r="C228" s="103"/>
    </row>
    <row r="229" spans="2:3">
      <c r="B229" s="103"/>
      <c r="C229" s="103"/>
    </row>
    <row r="230" spans="2:3">
      <c r="B230" s="103"/>
      <c r="C230" s="103"/>
    </row>
    <row r="231" spans="2:3">
      <c r="B231" s="103"/>
      <c r="C231" s="103"/>
    </row>
    <row r="232" spans="2:3">
      <c r="B232" s="103"/>
      <c r="C232" s="103"/>
    </row>
    <row r="233" spans="2:3">
      <c r="B233" s="103"/>
      <c r="C233" s="103"/>
    </row>
    <row r="234" spans="2:3">
      <c r="B234" s="103"/>
      <c r="C234" s="103"/>
    </row>
    <row r="235" spans="2:3">
      <c r="B235" s="103"/>
      <c r="C235" s="103"/>
    </row>
    <row r="236" spans="2:3">
      <c r="B236" s="103"/>
      <c r="C236" s="103"/>
    </row>
    <row r="237" spans="2:3">
      <c r="B237" s="103"/>
      <c r="C237" s="103"/>
    </row>
    <row r="238" spans="2:3">
      <c r="B238" s="103"/>
      <c r="C238" s="103"/>
    </row>
    <row r="239" spans="2:3">
      <c r="B239" s="103"/>
      <c r="C239" s="103"/>
    </row>
    <row r="240" spans="2:3">
      <c r="B240" s="103"/>
      <c r="C240" s="103"/>
    </row>
    <row r="241" spans="2:3">
      <c r="B241" s="103"/>
      <c r="C241" s="103"/>
    </row>
    <row r="242" spans="2:3">
      <c r="B242" s="103"/>
      <c r="C242" s="103"/>
    </row>
    <row r="243" spans="2:3">
      <c r="B243" s="103"/>
      <c r="C243" s="103"/>
    </row>
    <row r="244" spans="2:3">
      <c r="B244" s="103"/>
      <c r="C244" s="103"/>
    </row>
    <row r="245" spans="2:3">
      <c r="B245" s="103"/>
      <c r="C245" s="103"/>
    </row>
    <row r="246" spans="2:3">
      <c r="B246" s="103"/>
      <c r="C246" s="103"/>
    </row>
    <row r="247" spans="2:3">
      <c r="B247" s="103"/>
      <c r="C247" s="103"/>
    </row>
    <row r="248" spans="2:3">
      <c r="B248" s="103"/>
      <c r="C248" s="103"/>
    </row>
    <row r="249" spans="2:3">
      <c r="B249" s="103"/>
      <c r="C249" s="103"/>
    </row>
    <row r="250" spans="2:3">
      <c r="B250" s="103"/>
      <c r="C250" s="103"/>
    </row>
    <row r="251" spans="2:3">
      <c r="B251" s="103"/>
      <c r="C251" s="103"/>
    </row>
    <row r="252" spans="2:3">
      <c r="B252" s="103"/>
      <c r="C252" s="103"/>
    </row>
    <row r="253" spans="2:3">
      <c r="B253" s="103"/>
      <c r="C253" s="103"/>
    </row>
    <row r="254" spans="2:3">
      <c r="B254" s="103"/>
      <c r="C254" s="103"/>
    </row>
    <row r="255" spans="2:3">
      <c r="B255" s="103"/>
      <c r="C255" s="103"/>
    </row>
    <row r="256" spans="2:3">
      <c r="B256" s="103"/>
      <c r="C256" s="103"/>
    </row>
    <row r="257" spans="2:3">
      <c r="B257" s="103"/>
      <c r="C257" s="103"/>
    </row>
    <row r="258" spans="2:3">
      <c r="B258" s="103"/>
      <c r="C258" s="103"/>
    </row>
    <row r="259" spans="2:3">
      <c r="B259" s="103"/>
      <c r="C259" s="103"/>
    </row>
    <row r="260" spans="2:3">
      <c r="B260" s="103"/>
      <c r="C260" s="103"/>
    </row>
    <row r="261" spans="2:3">
      <c r="B261" s="103"/>
      <c r="C261" s="103"/>
    </row>
    <row r="262" spans="2:3">
      <c r="B262" s="103"/>
      <c r="C262" s="103"/>
    </row>
    <row r="263" spans="2:3">
      <c r="B263" s="103"/>
      <c r="C263" s="103"/>
    </row>
    <row r="264" spans="2:3">
      <c r="B264" s="103"/>
      <c r="C264" s="103"/>
    </row>
    <row r="265" spans="2:3">
      <c r="B265" s="103"/>
      <c r="C265" s="103"/>
    </row>
    <row r="266" spans="2:3">
      <c r="B266" s="103"/>
      <c r="C266" s="103"/>
    </row>
    <row r="267" spans="2:3">
      <c r="B267" s="103"/>
      <c r="C267" s="103"/>
    </row>
    <row r="268" spans="2:3">
      <c r="B268" s="103"/>
      <c r="C268" s="103"/>
    </row>
    <row r="269" spans="2:3">
      <c r="B269" s="103"/>
      <c r="C269" s="103"/>
    </row>
    <row r="270" spans="2:3">
      <c r="B270" s="103"/>
      <c r="C270" s="103"/>
    </row>
    <row r="271" spans="2:3">
      <c r="B271" s="103"/>
      <c r="C271" s="103"/>
    </row>
    <row r="272" spans="2:3">
      <c r="B272" s="103"/>
      <c r="C272" s="103"/>
    </row>
    <row r="273" spans="2:3">
      <c r="B273" s="103"/>
      <c r="C273" s="103"/>
    </row>
    <row r="274" spans="2:3">
      <c r="B274" s="103"/>
      <c r="C274" s="103"/>
    </row>
    <row r="275" spans="2:3">
      <c r="B275" s="103"/>
      <c r="C275" s="103"/>
    </row>
    <row r="276" spans="2:3">
      <c r="B276" s="103"/>
      <c r="C276" s="103"/>
    </row>
    <row r="277" spans="2:3">
      <c r="B277" s="103"/>
      <c r="C277" s="103"/>
    </row>
    <row r="278" spans="2:3">
      <c r="B278" s="103"/>
      <c r="C278" s="103"/>
    </row>
    <row r="279" spans="2:3">
      <c r="B279" s="103"/>
      <c r="C279" s="103"/>
    </row>
    <row r="280" spans="2:3">
      <c r="B280" s="103"/>
      <c r="C280" s="103"/>
    </row>
    <row r="281" spans="2:3">
      <c r="B281" s="103"/>
      <c r="C281" s="103"/>
    </row>
    <row r="282" spans="2:3">
      <c r="B282" s="103"/>
      <c r="C282" s="103"/>
    </row>
    <row r="283" spans="2:3">
      <c r="B283" s="103"/>
      <c r="C283" s="103"/>
    </row>
    <row r="284" spans="2:3">
      <c r="B284" s="103"/>
      <c r="C284" s="103"/>
    </row>
    <row r="285" spans="2:3">
      <c r="B285" s="103"/>
      <c r="C285" s="103"/>
    </row>
    <row r="286" spans="2:3">
      <c r="B286" s="103"/>
      <c r="C286" s="103"/>
    </row>
    <row r="287" spans="2:3">
      <c r="B287" s="103"/>
      <c r="C287" s="103"/>
    </row>
    <row r="288" spans="2:3">
      <c r="B288" s="103"/>
      <c r="C288" s="103"/>
    </row>
    <row r="289" spans="2:3">
      <c r="B289" s="103"/>
      <c r="C289" s="103"/>
    </row>
    <row r="290" spans="2:3">
      <c r="B290" s="103"/>
      <c r="C290" s="103"/>
    </row>
    <row r="291" spans="2:3">
      <c r="B291" s="103"/>
      <c r="C291" s="103"/>
    </row>
    <row r="292" spans="2:3">
      <c r="B292" s="103"/>
      <c r="C292" s="103"/>
    </row>
    <row r="293" spans="2:3">
      <c r="B293" s="103"/>
      <c r="C293" s="103"/>
    </row>
    <row r="294" spans="2:3">
      <c r="B294" s="103"/>
      <c r="C294" s="103"/>
    </row>
    <row r="295" spans="2:3">
      <c r="B295" s="103"/>
      <c r="C295" s="103"/>
    </row>
    <row r="296" spans="2:3">
      <c r="B296" s="103"/>
      <c r="C296" s="103"/>
    </row>
    <row r="297" spans="2:3">
      <c r="B297" s="103"/>
      <c r="C297" s="103"/>
    </row>
    <row r="298" spans="2:3">
      <c r="B298" s="103"/>
      <c r="C298" s="103"/>
    </row>
    <row r="299" spans="2:3">
      <c r="B299" s="103"/>
      <c r="C299" s="103"/>
    </row>
    <row r="300" spans="2:3">
      <c r="B300" s="103"/>
      <c r="C300" s="103"/>
    </row>
    <row r="301" spans="2:3">
      <c r="B301" s="103"/>
      <c r="C301" s="103"/>
    </row>
    <row r="302" spans="2:3">
      <c r="B302" s="103"/>
      <c r="C302" s="103"/>
    </row>
    <row r="303" spans="2:3">
      <c r="B303" s="103"/>
      <c r="C303" s="103"/>
    </row>
    <row r="304" spans="2:3">
      <c r="B304" s="103"/>
      <c r="C304" s="103"/>
    </row>
    <row r="305" spans="2:3">
      <c r="B305" s="103"/>
      <c r="C305" s="103"/>
    </row>
    <row r="306" spans="2:3">
      <c r="B306" s="103"/>
      <c r="C306" s="103"/>
    </row>
    <row r="307" spans="2:3">
      <c r="B307" s="103"/>
      <c r="C307" s="103"/>
    </row>
    <row r="308" spans="2:3">
      <c r="B308" s="103"/>
      <c r="C308" s="103"/>
    </row>
    <row r="309" spans="2:3">
      <c r="B309" s="103"/>
      <c r="C309" s="103"/>
    </row>
    <row r="310" spans="2:3">
      <c r="B310" s="103"/>
      <c r="C310" s="103"/>
    </row>
    <row r="311" spans="2:3">
      <c r="B311" s="103"/>
      <c r="C311" s="103"/>
    </row>
    <row r="312" spans="2:3">
      <c r="B312" s="103"/>
      <c r="C312" s="103"/>
    </row>
    <row r="313" spans="2:3">
      <c r="B313" s="103"/>
      <c r="C313" s="103"/>
    </row>
    <row r="314" spans="2:3">
      <c r="B314" s="103"/>
      <c r="C314" s="103"/>
    </row>
    <row r="315" spans="2:3">
      <c r="B315" s="103"/>
      <c r="C315" s="103"/>
    </row>
    <row r="316" spans="2:3">
      <c r="B316" s="103"/>
      <c r="C316" s="103"/>
    </row>
    <row r="317" spans="2:3">
      <c r="B317" s="103"/>
      <c r="C317" s="103"/>
    </row>
    <row r="318" spans="2:3">
      <c r="B318" s="103"/>
      <c r="C318" s="103"/>
    </row>
    <row r="319" spans="2:3">
      <c r="B319" s="103"/>
      <c r="C319" s="103"/>
    </row>
    <row r="320" spans="2:3">
      <c r="B320" s="103"/>
      <c r="C320" s="103"/>
    </row>
    <row r="321" spans="2:3">
      <c r="B321" s="103"/>
      <c r="C321" s="103"/>
    </row>
    <row r="322" spans="2:3">
      <c r="B322" s="103"/>
      <c r="C322" s="103"/>
    </row>
    <row r="323" spans="2:3">
      <c r="B323" s="103"/>
      <c r="C323" s="103"/>
    </row>
    <row r="324" spans="2:3">
      <c r="B324" s="103"/>
      <c r="C324" s="103"/>
    </row>
    <row r="325" spans="2:3">
      <c r="B325" s="103"/>
      <c r="C325" s="103"/>
    </row>
    <row r="326" spans="2:3">
      <c r="B326" s="103"/>
      <c r="C326" s="103"/>
    </row>
    <row r="327" spans="2:3">
      <c r="B327" s="103"/>
      <c r="C327" s="103"/>
    </row>
    <row r="328" spans="2:3">
      <c r="B328" s="103"/>
      <c r="C328" s="103"/>
    </row>
    <row r="329" spans="2:3">
      <c r="B329" s="103"/>
      <c r="C329" s="103"/>
    </row>
    <row r="330" spans="2:3">
      <c r="B330" s="103"/>
      <c r="C330" s="103"/>
    </row>
    <row r="331" spans="2:3">
      <c r="B331" s="103"/>
      <c r="C331" s="103"/>
    </row>
    <row r="332" spans="2:3">
      <c r="B332" s="103"/>
      <c r="C332" s="103"/>
    </row>
    <row r="333" spans="2:3">
      <c r="B333" s="103"/>
      <c r="C333" s="103"/>
    </row>
    <row r="334" spans="2:3">
      <c r="B334" s="103"/>
      <c r="C334" s="103"/>
    </row>
    <row r="335" spans="2:3">
      <c r="B335" s="103"/>
      <c r="C335" s="103"/>
    </row>
    <row r="336" spans="2:3">
      <c r="B336" s="103"/>
      <c r="C336" s="103"/>
    </row>
    <row r="337" spans="2:3">
      <c r="B337" s="103"/>
      <c r="C337" s="103"/>
    </row>
    <row r="338" spans="2:3">
      <c r="B338" s="103"/>
      <c r="C338" s="103"/>
    </row>
    <row r="339" spans="2:3">
      <c r="B339" s="103"/>
      <c r="C339" s="103"/>
    </row>
    <row r="340" spans="2:3">
      <c r="B340" s="103"/>
      <c r="C340" s="103"/>
    </row>
    <row r="341" spans="2:3">
      <c r="B341" s="103"/>
      <c r="C341" s="103"/>
    </row>
    <row r="342" spans="2:3">
      <c r="B342" s="103"/>
      <c r="C342" s="103"/>
    </row>
    <row r="343" spans="2:3">
      <c r="B343" s="103"/>
      <c r="C343" s="103"/>
    </row>
    <row r="344" spans="2:3">
      <c r="B344" s="103"/>
      <c r="C344" s="103"/>
    </row>
    <row r="345" spans="2:3">
      <c r="B345" s="103"/>
      <c r="C345" s="103"/>
    </row>
    <row r="346" spans="2:3">
      <c r="B346" s="103"/>
      <c r="C346" s="103"/>
    </row>
    <row r="347" spans="2:3">
      <c r="B347" s="103"/>
      <c r="C347" s="103"/>
    </row>
    <row r="348" spans="2:3">
      <c r="B348" s="103"/>
      <c r="C348" s="103"/>
    </row>
    <row r="349" spans="2:3">
      <c r="B349" s="103"/>
      <c r="C349" s="103"/>
    </row>
    <row r="350" spans="2:3">
      <c r="B350" s="103"/>
      <c r="C350" s="103"/>
    </row>
    <row r="351" spans="2:3">
      <c r="B351" s="103"/>
      <c r="C351" s="103"/>
    </row>
    <row r="352" spans="2:3">
      <c r="B352" s="103"/>
      <c r="C352" s="103"/>
    </row>
    <row r="353" spans="2:3">
      <c r="B353" s="103"/>
      <c r="C353" s="103"/>
    </row>
    <row r="354" spans="2:3">
      <c r="B354" s="103"/>
      <c r="C354" s="103"/>
    </row>
    <row r="355" spans="2:3">
      <c r="B355" s="103"/>
      <c r="C355" s="103"/>
    </row>
    <row r="356" spans="2:3">
      <c r="B356" s="103"/>
      <c r="C356" s="103"/>
    </row>
    <row r="357" spans="2:3">
      <c r="B357" s="103"/>
      <c r="C357" s="103"/>
    </row>
    <row r="358" spans="2:3">
      <c r="B358" s="103"/>
      <c r="C358" s="103"/>
    </row>
    <row r="359" spans="2:3">
      <c r="B359" s="103"/>
      <c r="C359" s="103"/>
    </row>
    <row r="360" spans="2:3">
      <c r="B360" s="103"/>
      <c r="C360" s="103"/>
    </row>
    <row r="361" spans="2:3">
      <c r="B361" s="103"/>
      <c r="C361" s="103"/>
    </row>
    <row r="362" spans="2:3">
      <c r="B362" s="103"/>
      <c r="C362" s="103"/>
    </row>
    <row r="363" spans="2:3">
      <c r="B363" s="103"/>
      <c r="C363" s="103"/>
    </row>
    <row r="364" spans="2:3">
      <c r="B364" s="103"/>
      <c r="C364" s="103"/>
    </row>
    <row r="365" spans="2:3">
      <c r="B365" s="103"/>
      <c r="C365" s="103"/>
    </row>
    <row r="366" spans="2:3">
      <c r="B366" s="103"/>
      <c r="C366" s="103"/>
    </row>
    <row r="367" spans="2:3">
      <c r="B367" s="103"/>
      <c r="C367" s="103"/>
    </row>
    <row r="368" spans="2:3">
      <c r="B368" s="103"/>
      <c r="C368" s="103"/>
    </row>
    <row r="369" spans="2:3">
      <c r="B369" s="103"/>
      <c r="C369" s="103"/>
    </row>
    <row r="370" spans="2:3">
      <c r="B370" s="103"/>
      <c r="C370" s="103"/>
    </row>
    <row r="371" spans="2:3">
      <c r="B371" s="103"/>
      <c r="C371" s="103"/>
    </row>
    <row r="372" spans="2:3">
      <c r="B372" s="103"/>
      <c r="C372" s="103"/>
    </row>
    <row r="373" spans="2:3">
      <c r="B373" s="103"/>
      <c r="C373" s="103"/>
    </row>
    <row r="374" spans="2:3">
      <c r="B374" s="103"/>
      <c r="C374" s="103"/>
    </row>
    <row r="375" spans="2:3">
      <c r="B375" s="103"/>
      <c r="C375" s="103"/>
    </row>
    <row r="376" spans="2:3">
      <c r="B376" s="103"/>
      <c r="C376" s="103"/>
    </row>
    <row r="377" spans="2:3">
      <c r="B377" s="103"/>
      <c r="C377" s="103"/>
    </row>
    <row r="378" spans="2:3">
      <c r="B378" s="103"/>
      <c r="C378" s="103"/>
    </row>
    <row r="379" spans="2:3">
      <c r="B379" s="103"/>
      <c r="C379" s="103"/>
    </row>
    <row r="380" spans="2:3">
      <c r="B380" s="103"/>
      <c r="C380" s="103"/>
    </row>
    <row r="381" spans="2:3">
      <c r="B381" s="103"/>
      <c r="C381" s="103"/>
    </row>
    <row r="382" spans="2:3">
      <c r="B382" s="103"/>
      <c r="C382" s="103"/>
    </row>
    <row r="383" spans="2:3">
      <c r="B383" s="103"/>
      <c r="C383" s="103"/>
    </row>
    <row r="384" spans="2:3">
      <c r="B384" s="103"/>
      <c r="C384" s="103"/>
    </row>
    <row r="385" spans="2:3">
      <c r="B385" s="103"/>
      <c r="C385" s="103"/>
    </row>
    <row r="386" spans="2:3">
      <c r="B386" s="103"/>
      <c r="C386" s="103"/>
    </row>
    <row r="387" spans="2:3">
      <c r="B387" s="103"/>
      <c r="C387" s="103"/>
    </row>
    <row r="388" spans="2:3">
      <c r="B388" s="103"/>
      <c r="C388" s="103"/>
    </row>
    <row r="389" spans="2:3">
      <c r="B389" s="103"/>
      <c r="C389" s="103"/>
    </row>
    <row r="390" spans="2:3">
      <c r="B390" s="103"/>
      <c r="C390" s="103"/>
    </row>
    <row r="391" spans="2:3">
      <c r="B391" s="103"/>
      <c r="C391" s="103"/>
    </row>
    <row r="392" spans="2:3">
      <c r="B392" s="103"/>
      <c r="C392" s="103"/>
    </row>
    <row r="393" spans="2:3">
      <c r="B393" s="103"/>
      <c r="C393" s="103"/>
    </row>
    <row r="394" spans="2:3">
      <c r="B394" s="103"/>
      <c r="C394" s="103"/>
    </row>
    <row r="395" spans="2:3">
      <c r="B395" s="103"/>
      <c r="C395" s="103"/>
    </row>
    <row r="396" spans="2:3">
      <c r="B396" s="103"/>
      <c r="C396" s="103"/>
    </row>
    <row r="397" spans="2:3">
      <c r="B397" s="103"/>
      <c r="C397" s="103"/>
    </row>
    <row r="398" spans="2:3">
      <c r="B398" s="103"/>
      <c r="C398" s="103"/>
    </row>
    <row r="399" spans="2:3">
      <c r="B399" s="103"/>
      <c r="C399" s="103"/>
    </row>
    <row r="400" spans="2:3">
      <c r="B400" s="103"/>
      <c r="C400" s="103"/>
    </row>
    <row r="401" spans="2:3">
      <c r="B401" s="103"/>
      <c r="C401" s="103"/>
    </row>
    <row r="402" spans="2:3">
      <c r="B402" s="103"/>
      <c r="C402" s="103"/>
    </row>
    <row r="403" spans="2:3">
      <c r="B403" s="103"/>
      <c r="C403" s="103"/>
    </row>
    <row r="404" spans="2:3">
      <c r="B404" s="103"/>
      <c r="C404" s="103"/>
    </row>
    <row r="405" spans="2:3">
      <c r="B405" s="103"/>
      <c r="C405" s="103"/>
    </row>
    <row r="406" spans="2:3">
      <c r="B406" s="103"/>
      <c r="C406" s="103"/>
    </row>
    <row r="407" spans="2:3">
      <c r="B407" s="103"/>
      <c r="C407" s="103"/>
    </row>
    <row r="408" spans="2:3">
      <c r="B408" s="103"/>
      <c r="C408" s="103"/>
    </row>
    <row r="409" spans="2:3">
      <c r="B409" s="103"/>
      <c r="C409" s="103"/>
    </row>
    <row r="410" spans="2:3">
      <c r="B410" s="103"/>
      <c r="C410" s="103"/>
    </row>
    <row r="411" spans="2:3">
      <c r="B411" s="103"/>
      <c r="C411" s="103"/>
    </row>
    <row r="412" spans="2:3">
      <c r="B412" s="103"/>
      <c r="C412" s="103"/>
    </row>
    <row r="413" spans="2:3">
      <c r="B413" s="103"/>
      <c r="C413" s="103"/>
    </row>
    <row r="414" spans="2:3">
      <c r="B414" s="103"/>
      <c r="C414" s="103"/>
    </row>
    <row r="415" spans="2:3">
      <c r="B415" s="103"/>
      <c r="C415" s="103"/>
    </row>
    <row r="416" spans="2:3">
      <c r="B416" s="103"/>
      <c r="C416" s="103"/>
    </row>
    <row r="417" spans="2:3">
      <c r="B417" s="103"/>
      <c r="C417" s="103"/>
    </row>
    <row r="418" spans="2:3">
      <c r="B418" s="103"/>
      <c r="C418" s="103"/>
    </row>
    <row r="419" spans="2:3">
      <c r="B419" s="103"/>
      <c r="C419" s="103"/>
    </row>
    <row r="420" spans="2:3">
      <c r="B420" s="103"/>
      <c r="C420" s="103"/>
    </row>
    <row r="421" spans="2:3">
      <c r="B421" s="103"/>
      <c r="C421" s="103"/>
    </row>
    <row r="422" spans="2:3">
      <c r="B422" s="103"/>
      <c r="C422" s="103"/>
    </row>
    <row r="423" spans="2:3">
      <c r="B423" s="103"/>
      <c r="C423" s="103"/>
    </row>
    <row r="424" spans="2:3">
      <c r="B424" s="103"/>
      <c r="C424" s="103"/>
    </row>
    <row r="425" spans="2:3">
      <c r="B425" s="103"/>
      <c r="C425" s="103"/>
    </row>
    <row r="426" spans="2:3">
      <c r="B426" s="103"/>
      <c r="C426" s="103"/>
    </row>
    <row r="427" spans="2:3">
      <c r="B427" s="103"/>
      <c r="C427" s="103"/>
    </row>
    <row r="428" spans="2:3">
      <c r="B428" s="103"/>
      <c r="C428" s="103"/>
    </row>
    <row r="429" spans="2:3">
      <c r="B429" s="103"/>
      <c r="C429" s="103"/>
    </row>
    <row r="430" spans="2:3">
      <c r="B430" s="103"/>
      <c r="C430" s="103"/>
    </row>
    <row r="431" spans="2:3">
      <c r="B431" s="103"/>
      <c r="C431" s="103"/>
    </row>
    <row r="432" spans="2:3">
      <c r="B432" s="103"/>
      <c r="C432" s="103"/>
    </row>
    <row r="433" spans="2:3">
      <c r="B433" s="103"/>
      <c r="C433" s="103"/>
    </row>
    <row r="434" spans="2:3">
      <c r="B434" s="103"/>
      <c r="C434" s="103"/>
    </row>
    <row r="435" spans="2:3">
      <c r="B435" s="103"/>
      <c r="C435" s="103"/>
    </row>
    <row r="436" spans="2:3">
      <c r="B436" s="103"/>
      <c r="C436" s="103"/>
    </row>
    <row r="437" spans="2:3">
      <c r="B437" s="103"/>
      <c r="C437" s="103"/>
    </row>
    <row r="438" spans="2:3">
      <c r="B438" s="103"/>
      <c r="C438" s="103"/>
    </row>
    <row r="439" spans="2:3">
      <c r="B439" s="103"/>
      <c r="C439" s="103"/>
    </row>
    <row r="440" spans="2:3">
      <c r="B440" s="103"/>
      <c r="C440" s="103"/>
    </row>
    <row r="441" spans="2:3">
      <c r="B441" s="103"/>
      <c r="C441" s="103"/>
    </row>
    <row r="442" spans="2:3">
      <c r="B442" s="103"/>
      <c r="C442" s="103"/>
    </row>
    <row r="443" spans="2:3">
      <c r="B443" s="103"/>
      <c r="C443" s="103"/>
    </row>
    <row r="444" spans="2:3">
      <c r="B444" s="103"/>
      <c r="C444" s="103"/>
    </row>
    <row r="445" spans="2:3">
      <c r="B445" s="103"/>
      <c r="C445" s="103"/>
    </row>
    <row r="446" spans="2:3">
      <c r="B446" s="103"/>
      <c r="C446" s="103"/>
    </row>
    <row r="447" spans="2:3">
      <c r="B447" s="103"/>
      <c r="C447" s="103"/>
    </row>
    <row r="448" spans="2:3">
      <c r="B448" s="103"/>
      <c r="C448" s="103"/>
    </row>
    <row r="449" spans="2:3">
      <c r="B449" s="103"/>
      <c r="C449" s="103"/>
    </row>
    <row r="450" spans="2:3">
      <c r="B450" s="103"/>
      <c r="C450" s="103"/>
    </row>
    <row r="451" spans="2:3">
      <c r="B451" s="103"/>
      <c r="C451" s="103"/>
    </row>
    <row r="452" spans="2:3">
      <c r="B452" s="103"/>
      <c r="C452" s="103"/>
    </row>
    <row r="453" spans="2:3">
      <c r="B453" s="103"/>
      <c r="C453" s="103"/>
    </row>
    <row r="454" spans="2:3">
      <c r="B454" s="103"/>
      <c r="C454" s="103"/>
    </row>
    <row r="455" spans="2:3">
      <c r="B455" s="103"/>
      <c r="C455" s="103"/>
    </row>
    <row r="456" spans="2:3">
      <c r="B456" s="103"/>
      <c r="C456" s="103"/>
    </row>
    <row r="457" spans="2:3">
      <c r="B457" s="103"/>
      <c r="C457" s="103"/>
    </row>
    <row r="458" spans="2:3">
      <c r="B458" s="103"/>
      <c r="C458" s="103"/>
    </row>
    <row r="459" spans="2:3">
      <c r="B459" s="103"/>
      <c r="C459" s="103"/>
    </row>
    <row r="460" spans="2:3">
      <c r="B460" s="103"/>
      <c r="C460" s="103"/>
    </row>
    <row r="461" spans="2:3">
      <c r="B461" s="103"/>
      <c r="C461" s="103"/>
    </row>
    <row r="462" spans="2:3">
      <c r="B462" s="103"/>
      <c r="C462" s="103"/>
    </row>
    <row r="463" spans="2:3">
      <c r="B463" s="103"/>
      <c r="C463" s="103"/>
    </row>
    <row r="464" spans="2:3">
      <c r="B464" s="103"/>
      <c r="C464" s="103"/>
    </row>
    <row r="465" spans="2:3">
      <c r="B465" s="103"/>
      <c r="C465" s="103"/>
    </row>
    <row r="466" spans="2:3">
      <c r="B466" s="103"/>
      <c r="C466" s="103"/>
    </row>
    <row r="467" spans="2:3">
      <c r="B467" s="103"/>
      <c r="C467" s="103"/>
    </row>
    <row r="468" spans="2:3">
      <c r="B468" s="103"/>
      <c r="C468" s="103"/>
    </row>
    <row r="469" spans="2:3">
      <c r="B469" s="103"/>
      <c r="C469" s="103"/>
    </row>
    <row r="470" spans="2:3">
      <c r="B470" s="103"/>
      <c r="C470" s="103"/>
    </row>
    <row r="471" spans="2:3">
      <c r="B471" s="103"/>
      <c r="C471" s="103"/>
    </row>
    <row r="472" spans="2:3">
      <c r="B472" s="103"/>
      <c r="C472" s="103"/>
    </row>
    <row r="473" spans="2:3">
      <c r="B473" s="103"/>
      <c r="C473" s="103"/>
    </row>
    <row r="474" spans="2:3">
      <c r="B474" s="103"/>
      <c r="C474" s="103"/>
    </row>
    <row r="475" spans="2:3">
      <c r="B475" s="103"/>
      <c r="C475" s="103"/>
    </row>
    <row r="476" spans="2:3">
      <c r="B476" s="103"/>
      <c r="C476" s="103"/>
    </row>
    <row r="477" spans="2:3">
      <c r="B477" s="103"/>
      <c r="C477" s="103"/>
    </row>
    <row r="478" spans="2:3">
      <c r="B478" s="103"/>
      <c r="C478" s="103"/>
    </row>
    <row r="479" spans="2:3">
      <c r="B479" s="103"/>
      <c r="C479" s="103"/>
    </row>
    <row r="480" spans="2:3">
      <c r="B480" s="103"/>
      <c r="C480" s="103"/>
    </row>
    <row r="481" spans="2:3">
      <c r="B481" s="103"/>
      <c r="C481" s="103"/>
    </row>
    <row r="482" spans="2:3">
      <c r="B482" s="103"/>
      <c r="C482" s="103"/>
    </row>
    <row r="483" spans="2:3">
      <c r="B483" s="103"/>
      <c r="C483" s="103"/>
    </row>
    <row r="484" spans="2:3">
      <c r="B484" s="103"/>
      <c r="C484" s="103"/>
    </row>
    <row r="485" spans="2:3">
      <c r="B485" s="103"/>
      <c r="C485" s="103"/>
    </row>
    <row r="486" spans="2:3">
      <c r="B486" s="103"/>
      <c r="C486" s="103"/>
    </row>
    <row r="487" spans="2:3">
      <c r="B487" s="103"/>
      <c r="C487" s="103"/>
    </row>
    <row r="488" spans="2:3">
      <c r="B488" s="103"/>
      <c r="C488" s="103"/>
    </row>
    <row r="489" spans="2:3">
      <c r="B489" s="103"/>
      <c r="C489" s="103"/>
    </row>
    <row r="490" spans="2:3">
      <c r="B490" s="103"/>
      <c r="C490" s="103"/>
    </row>
    <row r="491" spans="2:3">
      <c r="B491" s="103"/>
      <c r="C491" s="103"/>
    </row>
    <row r="492" spans="2:3">
      <c r="B492" s="103"/>
      <c r="C492" s="103"/>
    </row>
    <row r="493" spans="2:3">
      <c r="B493" s="103"/>
      <c r="C493" s="103"/>
    </row>
    <row r="494" spans="2:3">
      <c r="B494" s="103"/>
      <c r="C494" s="103"/>
    </row>
    <row r="495" spans="2:3">
      <c r="B495" s="103"/>
      <c r="C495" s="103"/>
    </row>
    <row r="496" spans="2:3">
      <c r="B496" s="103"/>
      <c r="C496" s="103"/>
    </row>
    <row r="497" spans="2:3">
      <c r="B497" s="103"/>
      <c r="C497" s="103"/>
    </row>
    <row r="498" spans="2:3">
      <c r="B498" s="103"/>
      <c r="C498" s="103"/>
    </row>
    <row r="499" spans="2:3">
      <c r="B499" s="103"/>
      <c r="C499" s="103"/>
    </row>
    <row r="500" spans="2:3">
      <c r="B500" s="103"/>
      <c r="C500" s="103"/>
    </row>
    <row r="501" spans="2:3">
      <c r="B501" s="103"/>
      <c r="C501" s="103"/>
    </row>
    <row r="502" spans="2:3">
      <c r="B502" s="103"/>
      <c r="C502" s="103"/>
    </row>
    <row r="503" spans="2:3">
      <c r="B503" s="103"/>
      <c r="C503" s="103"/>
    </row>
    <row r="504" spans="2:3">
      <c r="B504" s="103"/>
      <c r="C504" s="103"/>
    </row>
    <row r="505" spans="2:3">
      <c r="B505" s="103"/>
      <c r="C505" s="103"/>
    </row>
    <row r="506" spans="2:3">
      <c r="B506" s="103"/>
      <c r="C506" s="103"/>
    </row>
    <row r="507" spans="2:3">
      <c r="B507" s="103"/>
      <c r="C507" s="103"/>
    </row>
    <row r="508" spans="2:3">
      <c r="B508" s="103"/>
      <c r="C508" s="103"/>
    </row>
    <row r="509" spans="2:3">
      <c r="B509" s="103"/>
      <c r="C509" s="103"/>
    </row>
    <row r="510" spans="2:3">
      <c r="B510" s="103"/>
      <c r="C510" s="103"/>
    </row>
    <row r="511" spans="2:3">
      <c r="B511" s="103"/>
      <c r="C511" s="103"/>
    </row>
    <row r="512" spans="2:3">
      <c r="B512" s="103"/>
      <c r="C512" s="103"/>
    </row>
    <row r="513" spans="2:3">
      <c r="B513" s="103"/>
      <c r="C513" s="103"/>
    </row>
    <row r="514" spans="2:3">
      <c r="B514" s="103"/>
      <c r="C514" s="103"/>
    </row>
    <row r="515" spans="2:3">
      <c r="B515" s="103"/>
      <c r="C515" s="103"/>
    </row>
    <row r="516" spans="2:3">
      <c r="B516" s="103"/>
      <c r="C516" s="103"/>
    </row>
    <row r="517" spans="2:3">
      <c r="B517" s="103"/>
      <c r="C517" s="103"/>
    </row>
    <row r="518" spans="2:3">
      <c r="B518" s="103"/>
      <c r="C518" s="103"/>
    </row>
    <row r="519" spans="2:3">
      <c r="B519" s="103"/>
      <c r="C519" s="103"/>
    </row>
    <row r="520" spans="2:3">
      <c r="B520" s="103"/>
      <c r="C520" s="103"/>
    </row>
    <row r="521" spans="2:3">
      <c r="B521" s="103"/>
      <c r="C521" s="103"/>
    </row>
    <row r="522" spans="2:3">
      <c r="B522" s="103"/>
      <c r="C522" s="103"/>
    </row>
    <row r="523" spans="2:3">
      <c r="B523" s="103"/>
      <c r="C523" s="103"/>
    </row>
    <row r="524" spans="2:3">
      <c r="B524" s="103"/>
      <c r="C524" s="103"/>
    </row>
    <row r="525" spans="2:3">
      <c r="B525" s="103"/>
      <c r="C525" s="103"/>
    </row>
    <row r="526" spans="2:3">
      <c r="B526" s="103"/>
      <c r="C526" s="103"/>
    </row>
    <row r="527" spans="2:3">
      <c r="B527" s="103"/>
      <c r="C527" s="103"/>
    </row>
    <row r="528" spans="2:3">
      <c r="B528" s="103"/>
      <c r="C528" s="103"/>
    </row>
    <row r="529" spans="2:3">
      <c r="B529" s="103"/>
      <c r="C529" s="103"/>
    </row>
    <row r="530" spans="2:3">
      <c r="B530" s="103"/>
      <c r="C530" s="103"/>
    </row>
    <row r="531" spans="2:3">
      <c r="B531" s="103"/>
      <c r="C531" s="103"/>
    </row>
    <row r="532" spans="2:3">
      <c r="B532" s="103"/>
      <c r="C532" s="103"/>
    </row>
    <row r="533" spans="2:3">
      <c r="B533" s="103"/>
      <c r="C533" s="103"/>
    </row>
    <row r="534" spans="2:3">
      <c r="B534" s="103"/>
      <c r="C534" s="103"/>
    </row>
    <row r="535" spans="2:3">
      <c r="B535" s="103"/>
      <c r="C535" s="103"/>
    </row>
    <row r="536" spans="2:3">
      <c r="B536" s="103"/>
      <c r="C536" s="103"/>
    </row>
    <row r="537" spans="2:3">
      <c r="B537" s="103"/>
      <c r="C537" s="103"/>
    </row>
    <row r="538" spans="2:3">
      <c r="B538" s="103"/>
      <c r="C538" s="103"/>
    </row>
    <row r="539" spans="2:3">
      <c r="B539" s="103"/>
      <c r="C539" s="103"/>
    </row>
    <row r="540" spans="2:3">
      <c r="B540" s="103"/>
      <c r="C540" s="103"/>
    </row>
    <row r="541" spans="2:3">
      <c r="B541" s="103"/>
      <c r="C541" s="103"/>
    </row>
    <row r="542" spans="2:3">
      <c r="B542" s="103"/>
      <c r="C542" s="103"/>
    </row>
    <row r="543" spans="2:3">
      <c r="B543" s="103"/>
      <c r="C543" s="103"/>
    </row>
    <row r="544" spans="2:3">
      <c r="B544" s="103"/>
      <c r="C544" s="103"/>
    </row>
    <row r="545" spans="2:3">
      <c r="B545" s="103"/>
      <c r="C545" s="103"/>
    </row>
    <row r="546" spans="2:3">
      <c r="B546" s="103"/>
      <c r="C546" s="103"/>
    </row>
    <row r="547" spans="2:3">
      <c r="B547" s="103"/>
      <c r="C547" s="103"/>
    </row>
    <row r="548" spans="2:3">
      <c r="B548" s="103"/>
      <c r="C548" s="103"/>
    </row>
    <row r="549" spans="2:3">
      <c r="B549" s="103"/>
      <c r="C549" s="103"/>
    </row>
    <row r="550" spans="2:3">
      <c r="B550" s="103"/>
      <c r="C550" s="103"/>
    </row>
    <row r="551" spans="2:3">
      <c r="B551" s="103"/>
      <c r="C551" s="103"/>
    </row>
    <row r="552" spans="2:3">
      <c r="B552" s="103"/>
      <c r="C552" s="103"/>
    </row>
    <row r="553" spans="2:3">
      <c r="B553" s="103"/>
      <c r="C553" s="103"/>
    </row>
    <row r="554" spans="2:3">
      <c r="B554" s="103"/>
      <c r="C554" s="103"/>
    </row>
    <row r="555" spans="2:3">
      <c r="B555" s="103"/>
      <c r="C555" s="103"/>
    </row>
    <row r="556" spans="2:3">
      <c r="B556" s="103"/>
      <c r="C556" s="103"/>
    </row>
    <row r="557" spans="2:3">
      <c r="B557" s="103"/>
      <c r="C557" s="103"/>
    </row>
    <row r="558" spans="2:3">
      <c r="B558" s="103"/>
      <c r="C558" s="103"/>
    </row>
    <row r="559" spans="2:3">
      <c r="B559" s="103"/>
      <c r="C559" s="103"/>
    </row>
    <row r="560" spans="2:3">
      <c r="B560" s="103"/>
      <c r="C560" s="103"/>
    </row>
    <row r="561" spans="2:3">
      <c r="B561" s="103"/>
      <c r="C561" s="103"/>
    </row>
    <row r="562" spans="2:3">
      <c r="B562" s="103"/>
      <c r="C562" s="103"/>
    </row>
    <row r="563" spans="2:3">
      <c r="B563" s="103"/>
      <c r="C563" s="103"/>
    </row>
    <row r="564" spans="2:3">
      <c r="B564" s="103"/>
      <c r="C564" s="103"/>
    </row>
    <row r="565" spans="2:3">
      <c r="B565" s="103"/>
      <c r="C565" s="103"/>
    </row>
    <row r="566" spans="2:3">
      <c r="B566" s="103"/>
      <c r="C566" s="103"/>
    </row>
    <row r="567" spans="2:3">
      <c r="B567" s="103"/>
      <c r="C567" s="103"/>
    </row>
    <row r="568" spans="2:3">
      <c r="B568" s="103"/>
      <c r="C568" s="103"/>
    </row>
    <row r="569" spans="2:3">
      <c r="B569" s="103"/>
      <c r="C569" s="103"/>
    </row>
    <row r="570" spans="2:3">
      <c r="B570" s="103"/>
      <c r="C570" s="103"/>
    </row>
    <row r="571" spans="2:3">
      <c r="B571" s="103"/>
      <c r="C571" s="103"/>
    </row>
    <row r="572" spans="2:3">
      <c r="B572" s="103"/>
      <c r="C572" s="103"/>
    </row>
    <row r="573" spans="2:3">
      <c r="B573" s="103"/>
      <c r="C573" s="103"/>
    </row>
    <row r="574" spans="2:3">
      <c r="B574" s="103"/>
      <c r="C574" s="103"/>
    </row>
    <row r="575" spans="2:3">
      <c r="B575" s="103"/>
      <c r="C575" s="103"/>
    </row>
    <row r="576" spans="2:3">
      <c r="B576" s="103"/>
      <c r="C576" s="103"/>
    </row>
    <row r="577" spans="2:3">
      <c r="B577" s="103"/>
      <c r="C577" s="103"/>
    </row>
    <row r="578" spans="2:3">
      <c r="B578" s="103"/>
      <c r="C578" s="103"/>
    </row>
    <row r="579" spans="2:3">
      <c r="B579" s="103"/>
      <c r="C579" s="103"/>
    </row>
    <row r="580" spans="2:3">
      <c r="B580" s="103"/>
      <c r="C580" s="103"/>
    </row>
    <row r="581" spans="2:3">
      <c r="B581" s="103"/>
      <c r="C581" s="103"/>
    </row>
    <row r="582" spans="2:3">
      <c r="B582" s="103"/>
      <c r="C582" s="103"/>
    </row>
    <row r="583" spans="2:3">
      <c r="B583" s="103"/>
      <c r="C583" s="103"/>
    </row>
    <row r="584" spans="2:3">
      <c r="B584" s="103"/>
      <c r="C584" s="103"/>
    </row>
    <row r="585" spans="2:3">
      <c r="B585" s="103"/>
      <c r="C585" s="103"/>
    </row>
    <row r="586" spans="2:3">
      <c r="B586" s="103"/>
      <c r="C586" s="103"/>
    </row>
    <row r="587" spans="2:3">
      <c r="B587" s="103"/>
      <c r="C587" s="103"/>
    </row>
    <row r="588" spans="2:3">
      <c r="B588" s="103"/>
      <c r="C588" s="103"/>
    </row>
    <row r="589" spans="2:3">
      <c r="B589" s="103"/>
      <c r="C589" s="103"/>
    </row>
    <row r="590" spans="2:3">
      <c r="B590" s="103"/>
      <c r="C590" s="103"/>
    </row>
    <row r="591" spans="2:3">
      <c r="B591" s="103"/>
      <c r="C591" s="103"/>
    </row>
    <row r="592" spans="2:3">
      <c r="B592" s="103"/>
      <c r="C592" s="103"/>
    </row>
    <row r="593" spans="2:3">
      <c r="B593" s="103"/>
      <c r="C593" s="103"/>
    </row>
    <row r="594" spans="2:3">
      <c r="B594" s="103"/>
      <c r="C594" s="103"/>
    </row>
    <row r="595" spans="2:3">
      <c r="B595" s="103"/>
      <c r="C595" s="103"/>
    </row>
    <row r="596" spans="2:3">
      <c r="B596" s="103"/>
      <c r="C596" s="103"/>
    </row>
    <row r="597" spans="2:3">
      <c r="B597" s="103"/>
      <c r="C597" s="103"/>
    </row>
    <row r="598" spans="2:3">
      <c r="B598" s="103"/>
      <c r="C598" s="103"/>
    </row>
    <row r="599" spans="2:3">
      <c r="B599" s="103"/>
      <c r="C599" s="103"/>
    </row>
    <row r="600" spans="2:3">
      <c r="B600" s="103"/>
      <c r="C600" s="103"/>
    </row>
    <row r="601" spans="2:3">
      <c r="B601" s="103"/>
      <c r="C601" s="103"/>
    </row>
    <row r="602" spans="2:3">
      <c r="B602" s="103"/>
      <c r="C602" s="103"/>
    </row>
    <row r="603" spans="2:3">
      <c r="B603" s="103"/>
      <c r="C603" s="103"/>
    </row>
    <row r="604" spans="2:3">
      <c r="B604" s="103"/>
      <c r="C604" s="103"/>
    </row>
    <row r="605" spans="2:3">
      <c r="B605" s="103"/>
      <c r="C605" s="103"/>
    </row>
    <row r="606" spans="2:3">
      <c r="B606" s="103"/>
      <c r="C606" s="103"/>
    </row>
    <row r="607" spans="2:3">
      <c r="B607" s="103"/>
      <c r="C607" s="103"/>
    </row>
    <row r="608" spans="2:3">
      <c r="B608" s="103"/>
      <c r="C608" s="103"/>
    </row>
    <row r="609" spans="2:3">
      <c r="B609" s="103"/>
      <c r="C609" s="103"/>
    </row>
    <row r="610" spans="2:3">
      <c r="B610" s="103"/>
      <c r="C610" s="103"/>
    </row>
    <row r="611" spans="2:3">
      <c r="B611" s="103"/>
      <c r="C611" s="103"/>
    </row>
    <row r="612" spans="2:3">
      <c r="B612" s="103"/>
      <c r="C612" s="103"/>
    </row>
    <row r="613" spans="2:3">
      <c r="B613" s="103"/>
      <c r="C613" s="103"/>
    </row>
    <row r="614" spans="2:3">
      <c r="B614" s="103"/>
      <c r="C614" s="103"/>
    </row>
    <row r="615" spans="2:3">
      <c r="B615" s="103"/>
      <c r="C615" s="103"/>
    </row>
    <row r="616" spans="2:3">
      <c r="B616" s="103"/>
      <c r="C616" s="103"/>
    </row>
    <row r="617" spans="2:3">
      <c r="B617" s="103"/>
      <c r="C617" s="103"/>
    </row>
    <row r="618" spans="2:3">
      <c r="B618" s="103"/>
      <c r="C618" s="103"/>
    </row>
    <row r="619" spans="2:3">
      <c r="B619" s="103"/>
      <c r="C619" s="103"/>
    </row>
    <row r="620" spans="2:3">
      <c r="B620" s="103"/>
      <c r="C620" s="103"/>
    </row>
    <row r="621" spans="2:3">
      <c r="B621" s="103"/>
      <c r="C621" s="103"/>
    </row>
    <row r="622" spans="2:3">
      <c r="B622" s="103"/>
      <c r="C622" s="103"/>
    </row>
    <row r="623" spans="2:3">
      <c r="B623" s="103"/>
      <c r="C623" s="103"/>
    </row>
    <row r="624" spans="2:3">
      <c r="B624" s="103"/>
      <c r="C624" s="103"/>
    </row>
    <row r="625" spans="2:3">
      <c r="B625" s="103"/>
      <c r="C625" s="103"/>
    </row>
    <row r="626" spans="2:3">
      <c r="B626" s="103"/>
      <c r="C626" s="103"/>
    </row>
    <row r="627" spans="2:3">
      <c r="B627" s="103"/>
      <c r="C627" s="103"/>
    </row>
    <row r="628" spans="2:3">
      <c r="B628" s="103"/>
      <c r="C628" s="103"/>
    </row>
    <row r="629" spans="2:3">
      <c r="B629" s="103"/>
      <c r="C629" s="103"/>
    </row>
    <row r="630" spans="2:3">
      <c r="B630" s="103"/>
      <c r="C630" s="103"/>
    </row>
    <row r="631" spans="2:3">
      <c r="B631" s="103"/>
      <c r="C631" s="103"/>
    </row>
    <row r="632" spans="2:3">
      <c r="B632" s="103"/>
      <c r="C632" s="103"/>
    </row>
    <row r="633" spans="2:3">
      <c r="B633" s="103"/>
      <c r="C633" s="103"/>
    </row>
    <row r="634" spans="2:3">
      <c r="B634" s="103"/>
      <c r="C634" s="103"/>
    </row>
    <row r="635" spans="2:3">
      <c r="B635" s="103"/>
      <c r="C635" s="103"/>
    </row>
    <row r="636" spans="2:3">
      <c r="B636" s="103"/>
      <c r="C636" s="103"/>
    </row>
    <row r="637" spans="2:3">
      <c r="B637" s="103"/>
      <c r="C637" s="103"/>
    </row>
    <row r="638" spans="2:3">
      <c r="B638" s="103"/>
      <c r="C638" s="103"/>
    </row>
    <row r="639" spans="2:3">
      <c r="B639" s="103"/>
      <c r="C639" s="103"/>
    </row>
    <row r="640" spans="2:3">
      <c r="B640" s="103"/>
      <c r="C640" s="103"/>
    </row>
    <row r="641" spans="2:3">
      <c r="B641" s="103"/>
      <c r="C641" s="103"/>
    </row>
    <row r="642" spans="2:3">
      <c r="B642" s="103"/>
      <c r="C642" s="103"/>
    </row>
    <row r="643" spans="2:3">
      <c r="B643" s="103"/>
      <c r="C643" s="103"/>
    </row>
    <row r="644" spans="2:3">
      <c r="B644" s="103"/>
      <c r="C644" s="103"/>
    </row>
    <row r="645" spans="2:3">
      <c r="B645" s="103"/>
      <c r="C645" s="103"/>
    </row>
    <row r="646" spans="2:3">
      <c r="B646" s="103"/>
      <c r="C646" s="103"/>
    </row>
    <row r="647" spans="2:3">
      <c r="B647" s="103"/>
      <c r="C647" s="103"/>
    </row>
    <row r="648" spans="2:3">
      <c r="B648" s="103"/>
      <c r="C648" s="103"/>
    </row>
    <row r="649" spans="2:3">
      <c r="B649" s="103"/>
      <c r="C649" s="103"/>
    </row>
    <row r="650" spans="2:3">
      <c r="B650" s="103"/>
      <c r="C650" s="103"/>
    </row>
    <row r="651" spans="2:3">
      <c r="B651" s="103"/>
      <c r="C651" s="103"/>
    </row>
    <row r="652" spans="2:3">
      <c r="B652" s="103"/>
      <c r="C652" s="103"/>
    </row>
    <row r="653" spans="2:3">
      <c r="B653" s="103"/>
      <c r="C653" s="103"/>
    </row>
    <row r="654" spans="2:3">
      <c r="B654" s="103"/>
      <c r="C654" s="103"/>
    </row>
    <row r="655" spans="2:3">
      <c r="B655" s="103"/>
      <c r="C655" s="103"/>
    </row>
    <row r="656" spans="2:3">
      <c r="B656" s="103"/>
      <c r="C656" s="103"/>
    </row>
    <row r="657" spans="2:3">
      <c r="B657" s="103"/>
      <c r="C657" s="103"/>
    </row>
    <row r="658" spans="2:3">
      <c r="B658" s="103"/>
      <c r="C658" s="103"/>
    </row>
    <row r="659" spans="2:3">
      <c r="B659" s="103"/>
      <c r="C659" s="103"/>
    </row>
    <row r="660" spans="2:3">
      <c r="B660" s="103"/>
      <c r="C660" s="103"/>
    </row>
    <row r="661" spans="2:3">
      <c r="B661" s="103"/>
      <c r="C661" s="103"/>
    </row>
    <row r="662" spans="2:3">
      <c r="B662" s="103"/>
      <c r="C662" s="103"/>
    </row>
    <row r="663" spans="2:3">
      <c r="B663" s="103"/>
      <c r="C663" s="103"/>
    </row>
    <row r="664" spans="2:3">
      <c r="B664" s="103"/>
      <c r="C664" s="103"/>
    </row>
    <row r="665" spans="2:3">
      <c r="B665" s="103"/>
      <c r="C665" s="103"/>
    </row>
    <row r="666" spans="2:3">
      <c r="B666" s="103"/>
      <c r="C666" s="103"/>
    </row>
    <row r="667" spans="2:3">
      <c r="B667" s="103"/>
      <c r="C667" s="103"/>
    </row>
    <row r="668" spans="2:3">
      <c r="B668" s="103"/>
      <c r="C668" s="103"/>
    </row>
    <row r="669" spans="2:3">
      <c r="B669" s="103"/>
      <c r="C669" s="103"/>
    </row>
    <row r="670" spans="2:3">
      <c r="B670" s="103"/>
      <c r="C670" s="103"/>
    </row>
    <row r="671" spans="2:3">
      <c r="B671" s="103"/>
      <c r="C671" s="103"/>
    </row>
    <row r="672" spans="2:3">
      <c r="B672" s="103"/>
      <c r="C672" s="103"/>
    </row>
    <row r="673" spans="2:3">
      <c r="B673" s="103"/>
      <c r="C673" s="103"/>
    </row>
    <row r="674" spans="2:3">
      <c r="B674" s="103"/>
      <c r="C674" s="103"/>
    </row>
    <row r="675" spans="2:3">
      <c r="B675" s="103"/>
      <c r="C675" s="103"/>
    </row>
    <row r="676" spans="2:3">
      <c r="B676" s="103"/>
      <c r="C676" s="103"/>
    </row>
    <row r="677" spans="2:3">
      <c r="B677" s="103"/>
      <c r="C677" s="103"/>
    </row>
    <row r="678" spans="2:3">
      <c r="B678" s="103"/>
      <c r="C678" s="103"/>
    </row>
    <row r="679" spans="2:3">
      <c r="B679" s="103"/>
      <c r="C679" s="103"/>
    </row>
    <row r="680" spans="2:3">
      <c r="B680" s="103"/>
      <c r="C680" s="103"/>
    </row>
    <row r="681" spans="2:3">
      <c r="B681" s="103"/>
      <c r="C681" s="103"/>
    </row>
    <row r="682" spans="2:3">
      <c r="B682" s="103"/>
      <c r="C682" s="103"/>
    </row>
    <row r="683" spans="2:3">
      <c r="B683" s="103"/>
      <c r="C683" s="103"/>
    </row>
    <row r="684" spans="2:3">
      <c r="B684" s="103"/>
      <c r="C684" s="103"/>
    </row>
    <row r="685" spans="2:3">
      <c r="B685" s="103"/>
      <c r="C685" s="103"/>
    </row>
    <row r="686" spans="2:3">
      <c r="B686" s="103"/>
      <c r="C686" s="103"/>
    </row>
    <row r="687" spans="2:3">
      <c r="B687" s="103"/>
      <c r="C687" s="103"/>
    </row>
    <row r="688" spans="2:3">
      <c r="B688" s="103"/>
      <c r="C688" s="103"/>
    </row>
    <row r="689" spans="2:3">
      <c r="B689" s="103"/>
      <c r="C689" s="103"/>
    </row>
    <row r="690" spans="2:3">
      <c r="B690" s="103"/>
      <c r="C690" s="103"/>
    </row>
    <row r="691" spans="2:3">
      <c r="B691" s="103"/>
      <c r="C691" s="103"/>
    </row>
    <row r="692" spans="2:3">
      <c r="B692" s="103"/>
      <c r="C692" s="103"/>
    </row>
    <row r="693" spans="2:3">
      <c r="B693" s="103"/>
      <c r="C693" s="103"/>
    </row>
    <row r="694" spans="2:3">
      <c r="B694" s="103"/>
      <c r="C694" s="103"/>
    </row>
    <row r="695" spans="2:3">
      <c r="B695" s="103"/>
      <c r="C695" s="103"/>
    </row>
    <row r="696" spans="2:3">
      <c r="B696" s="103"/>
      <c r="C696" s="103"/>
    </row>
    <row r="697" spans="2:3">
      <c r="B697" s="103"/>
      <c r="C697" s="103"/>
    </row>
    <row r="698" spans="2:3">
      <c r="B698" s="103"/>
      <c r="C698" s="103"/>
    </row>
    <row r="699" spans="2:3">
      <c r="B699" s="103"/>
      <c r="C699" s="103"/>
    </row>
    <row r="700" spans="2:3">
      <c r="B700" s="103"/>
      <c r="C700" s="103"/>
    </row>
    <row r="701" spans="2:3">
      <c r="B701" s="103"/>
      <c r="C701" s="103"/>
    </row>
    <row r="702" spans="2:3">
      <c r="B702" s="103"/>
      <c r="C702" s="103"/>
    </row>
    <row r="703" spans="2:3">
      <c r="B703" s="103"/>
      <c r="C703" s="103"/>
    </row>
    <row r="704" spans="2:3">
      <c r="B704" s="103"/>
      <c r="C704" s="103"/>
    </row>
    <row r="705" spans="2:3">
      <c r="B705" s="103"/>
      <c r="C705" s="103"/>
    </row>
    <row r="706" spans="2:3">
      <c r="B706" s="103"/>
      <c r="C706" s="103"/>
    </row>
    <row r="707" spans="2:3">
      <c r="B707" s="103"/>
      <c r="C707" s="103"/>
    </row>
    <row r="708" spans="2:3">
      <c r="B708" s="103"/>
      <c r="C708" s="103"/>
    </row>
    <row r="709" spans="2:3">
      <c r="B709" s="103"/>
      <c r="C709" s="103"/>
    </row>
    <row r="710" spans="2:3">
      <c r="B710" s="103"/>
      <c r="C710" s="103"/>
    </row>
    <row r="711" spans="2:3">
      <c r="B711" s="103"/>
      <c r="C711" s="103"/>
    </row>
    <row r="712" spans="2:3">
      <c r="B712" s="103"/>
      <c r="C712" s="103"/>
    </row>
    <row r="713" spans="2:3">
      <c r="B713" s="103"/>
      <c r="C713" s="103"/>
    </row>
    <row r="714" spans="2:3">
      <c r="B714" s="103"/>
      <c r="C714" s="103"/>
    </row>
    <row r="715" spans="2:3">
      <c r="B715" s="103"/>
      <c r="C715" s="103"/>
    </row>
    <row r="716" spans="2:3">
      <c r="B716" s="103"/>
      <c r="C716" s="103"/>
    </row>
    <row r="717" spans="2:3">
      <c r="B717" s="103"/>
      <c r="C717" s="103"/>
    </row>
    <row r="718" spans="2:3">
      <c r="B718" s="103"/>
      <c r="C718" s="103"/>
    </row>
    <row r="719" spans="2:3">
      <c r="B719" s="103"/>
      <c r="C719" s="103"/>
    </row>
    <row r="720" spans="2:3">
      <c r="B720" s="103"/>
      <c r="C720" s="103"/>
    </row>
    <row r="721" spans="2:3">
      <c r="B721" s="103"/>
      <c r="C721" s="103"/>
    </row>
    <row r="722" spans="2:3">
      <c r="B722" s="103"/>
      <c r="C722" s="103"/>
    </row>
    <row r="723" spans="2:3">
      <c r="B723" s="103"/>
      <c r="C723" s="103"/>
    </row>
    <row r="724" spans="2:3">
      <c r="B724" s="103"/>
      <c r="C724" s="103"/>
    </row>
    <row r="725" spans="2:3">
      <c r="B725" s="103"/>
      <c r="C725" s="103"/>
    </row>
    <row r="726" spans="2:3">
      <c r="B726" s="103"/>
      <c r="C726" s="103"/>
    </row>
    <row r="727" spans="2:3">
      <c r="B727" s="103"/>
      <c r="C727" s="103"/>
    </row>
    <row r="728" spans="2:3">
      <c r="B728" s="103"/>
      <c r="C728" s="103"/>
    </row>
    <row r="729" spans="2:3">
      <c r="B729" s="103"/>
      <c r="C729" s="103"/>
    </row>
    <row r="730" spans="2:3">
      <c r="B730" s="103"/>
      <c r="C730" s="103"/>
    </row>
    <row r="731" spans="2:3">
      <c r="B731" s="103"/>
      <c r="C731" s="103"/>
    </row>
    <row r="732" spans="2:3">
      <c r="B732" s="103"/>
      <c r="C732" s="103"/>
    </row>
    <row r="733" spans="2:3">
      <c r="B733" s="103"/>
      <c r="C733" s="103"/>
    </row>
    <row r="734" spans="2:3">
      <c r="B734" s="103"/>
      <c r="C734" s="103"/>
    </row>
    <row r="735" spans="2:3">
      <c r="B735" s="103"/>
      <c r="C735" s="103"/>
    </row>
    <row r="736" spans="2:3">
      <c r="B736" s="103"/>
      <c r="C736" s="103"/>
    </row>
    <row r="737" spans="2:3">
      <c r="B737" s="103"/>
      <c r="C737" s="103"/>
    </row>
    <row r="738" spans="2:3">
      <c r="B738" s="103"/>
      <c r="C738" s="103"/>
    </row>
    <row r="739" spans="2:3">
      <c r="B739" s="103"/>
      <c r="C739" s="103"/>
    </row>
    <row r="740" spans="2:3">
      <c r="B740" s="103"/>
      <c r="C740" s="103"/>
    </row>
    <row r="741" spans="2:3">
      <c r="B741" s="103"/>
      <c r="C741" s="103"/>
    </row>
    <row r="742" spans="2:3">
      <c r="B742" s="103"/>
      <c r="C742" s="103"/>
    </row>
    <row r="743" spans="2:3">
      <c r="B743" s="103"/>
      <c r="C743" s="103"/>
    </row>
    <row r="744" spans="2:3">
      <c r="B744" s="103"/>
      <c r="C744" s="103"/>
    </row>
    <row r="745" spans="2:3">
      <c r="B745" s="103"/>
      <c r="C745" s="103"/>
    </row>
    <row r="746" spans="2:3">
      <c r="B746" s="103"/>
      <c r="C746" s="103"/>
    </row>
    <row r="747" spans="2:3">
      <c r="B747" s="103"/>
      <c r="C747" s="103"/>
    </row>
    <row r="748" spans="2:3">
      <c r="B748" s="103"/>
      <c r="C748" s="103"/>
    </row>
    <row r="749" spans="2:3">
      <c r="B749" s="103"/>
      <c r="C749" s="103"/>
    </row>
    <row r="750" spans="2:3">
      <c r="B750" s="103"/>
      <c r="C750" s="103"/>
    </row>
    <row r="751" spans="2:3">
      <c r="B751" s="103"/>
      <c r="C751" s="103"/>
    </row>
    <row r="752" spans="2:3">
      <c r="B752" s="103"/>
      <c r="C752" s="103"/>
    </row>
    <row r="753" spans="2:3">
      <c r="B753" s="103"/>
      <c r="C753" s="103"/>
    </row>
    <row r="754" spans="2:3">
      <c r="B754" s="103"/>
      <c r="C754" s="103"/>
    </row>
    <row r="755" spans="2:3">
      <c r="B755" s="103"/>
      <c r="C755" s="103"/>
    </row>
    <row r="756" spans="2:3">
      <c r="B756" s="103"/>
      <c r="C756" s="103"/>
    </row>
    <row r="757" spans="2:3">
      <c r="B757" s="103"/>
      <c r="C757" s="103"/>
    </row>
    <row r="758" spans="2:3">
      <c r="B758" s="103"/>
      <c r="C758" s="103"/>
    </row>
    <row r="759" spans="2:3">
      <c r="B759" s="103"/>
      <c r="C759" s="103"/>
    </row>
    <row r="760" spans="2:3">
      <c r="B760" s="103"/>
      <c r="C760" s="103"/>
    </row>
    <row r="761" spans="2:3">
      <c r="B761" s="103"/>
      <c r="C761" s="103"/>
    </row>
    <row r="762" spans="2:3">
      <c r="B762" s="103"/>
      <c r="C762" s="103"/>
    </row>
    <row r="763" spans="2:3">
      <c r="B763" s="103"/>
      <c r="C763" s="103"/>
    </row>
    <row r="764" spans="2:3">
      <c r="B764" s="103"/>
      <c r="C764" s="103"/>
    </row>
    <row r="765" spans="2:3">
      <c r="B765" s="103"/>
      <c r="C765" s="103"/>
    </row>
    <row r="766" spans="2:3">
      <c r="B766" s="103"/>
      <c r="C766" s="103"/>
    </row>
    <row r="767" spans="2:3">
      <c r="B767" s="103"/>
      <c r="C767" s="103"/>
    </row>
    <row r="768" spans="2:3">
      <c r="B768" s="103"/>
      <c r="C768" s="103"/>
    </row>
    <row r="769" spans="2:3">
      <c r="B769" s="103"/>
      <c r="C769" s="103"/>
    </row>
    <row r="770" spans="2:3">
      <c r="B770" s="103"/>
      <c r="C770" s="103"/>
    </row>
    <row r="771" spans="2:3">
      <c r="B771" s="103"/>
      <c r="C771" s="103"/>
    </row>
    <row r="772" spans="2:3">
      <c r="B772" s="103"/>
      <c r="C772" s="103"/>
    </row>
    <row r="773" spans="2:3">
      <c r="B773" s="103"/>
      <c r="C773" s="103"/>
    </row>
    <row r="774" spans="2:3">
      <c r="B774" s="103"/>
      <c r="C774" s="103"/>
    </row>
    <row r="775" spans="2:3">
      <c r="B775" s="103"/>
      <c r="C775" s="103"/>
    </row>
    <row r="776" spans="2:3">
      <c r="B776" s="103"/>
      <c r="C776" s="103"/>
    </row>
    <row r="777" spans="2:3">
      <c r="B777" s="103"/>
      <c r="C777" s="103"/>
    </row>
    <row r="778" spans="2:3">
      <c r="B778" s="103"/>
      <c r="C778" s="103"/>
    </row>
    <row r="779" spans="2:3">
      <c r="B779" s="103"/>
      <c r="C779" s="103"/>
    </row>
    <row r="780" spans="2:3">
      <c r="B780" s="103"/>
      <c r="C780" s="103"/>
    </row>
    <row r="781" spans="2:3">
      <c r="B781" s="103"/>
      <c r="C781" s="103"/>
    </row>
    <row r="782" spans="2:3">
      <c r="B782" s="103"/>
      <c r="C782" s="103"/>
    </row>
    <row r="783" spans="2:3">
      <c r="B783" s="103"/>
      <c r="C783" s="103"/>
    </row>
    <row r="784" spans="2:3">
      <c r="B784" s="103"/>
      <c r="C784" s="103"/>
    </row>
    <row r="785" spans="2:3">
      <c r="B785" s="103"/>
      <c r="C785" s="103"/>
    </row>
    <row r="786" spans="2:3">
      <c r="B786" s="103"/>
      <c r="C786" s="103"/>
    </row>
    <row r="787" spans="2:3">
      <c r="B787" s="103"/>
      <c r="C787" s="103"/>
    </row>
    <row r="788" spans="2:3">
      <c r="B788" s="103"/>
      <c r="C788" s="103"/>
    </row>
    <row r="789" spans="2:3">
      <c r="B789" s="103"/>
      <c r="C789" s="103"/>
    </row>
    <row r="790" spans="2:3">
      <c r="B790" s="103"/>
      <c r="C790" s="103"/>
    </row>
    <row r="791" spans="2:3">
      <c r="B791" s="103"/>
      <c r="C791" s="103"/>
    </row>
    <row r="792" spans="2:3">
      <c r="B792" s="103"/>
      <c r="C792" s="103"/>
    </row>
    <row r="793" spans="2:3">
      <c r="B793" s="103"/>
      <c r="C793" s="103"/>
    </row>
    <row r="794" spans="2:3">
      <c r="B794" s="103"/>
      <c r="C794" s="103"/>
    </row>
    <row r="795" spans="2:3">
      <c r="B795" s="103"/>
      <c r="C795" s="103"/>
    </row>
    <row r="796" spans="2:3">
      <c r="B796" s="103"/>
      <c r="C796" s="103"/>
    </row>
    <row r="797" spans="2:3">
      <c r="B797" s="103"/>
      <c r="C797" s="103"/>
    </row>
    <row r="798" spans="2:3">
      <c r="B798" s="103"/>
      <c r="C798" s="103"/>
    </row>
    <row r="799" spans="2:3">
      <c r="B799" s="103"/>
      <c r="C799" s="103"/>
    </row>
    <row r="800" spans="2:3">
      <c r="B800" s="103"/>
      <c r="C800" s="103"/>
    </row>
    <row r="801" spans="2:3">
      <c r="B801" s="103"/>
      <c r="C801" s="103"/>
    </row>
    <row r="802" spans="2:3">
      <c r="B802" s="103"/>
      <c r="C802" s="103"/>
    </row>
    <row r="803" spans="2:3">
      <c r="B803" s="103"/>
      <c r="C803" s="103"/>
    </row>
    <row r="804" spans="2:3">
      <c r="B804" s="103"/>
      <c r="C804" s="103"/>
    </row>
    <row r="805" spans="2:3">
      <c r="B805" s="103"/>
      <c r="C805" s="103"/>
    </row>
    <row r="806" spans="2:3">
      <c r="B806" s="103"/>
      <c r="C806" s="103"/>
    </row>
    <row r="807" spans="2:3">
      <c r="B807" s="103"/>
      <c r="C807" s="103"/>
    </row>
    <row r="808" spans="2:3">
      <c r="B808" s="103"/>
      <c r="C808" s="103"/>
    </row>
    <row r="809" spans="2:3">
      <c r="B809" s="103"/>
      <c r="C809" s="103"/>
    </row>
    <row r="810" spans="2:3">
      <c r="B810" s="103"/>
      <c r="C810" s="103"/>
    </row>
    <row r="811" spans="2:3">
      <c r="B811" s="103"/>
      <c r="C811" s="103"/>
    </row>
    <row r="812" spans="2:3">
      <c r="B812" s="103"/>
      <c r="C812" s="103"/>
    </row>
    <row r="813" spans="2:3">
      <c r="B813" s="103"/>
      <c r="C813" s="103"/>
    </row>
    <row r="814" spans="2:3">
      <c r="B814" s="103"/>
      <c r="C814" s="103"/>
    </row>
    <row r="815" spans="2:3">
      <c r="B815" s="103"/>
      <c r="C815" s="103"/>
    </row>
    <row r="816" spans="2:3">
      <c r="B816" s="103"/>
      <c r="C816" s="103"/>
    </row>
    <row r="817" spans="2:3">
      <c r="B817" s="103"/>
      <c r="C817" s="103"/>
    </row>
    <row r="818" spans="2:3">
      <c r="B818" s="103"/>
      <c r="C818" s="103"/>
    </row>
    <row r="819" spans="2:3">
      <c r="B819" s="103"/>
      <c r="C819" s="103"/>
    </row>
    <row r="820" spans="2:3">
      <c r="B820" s="103"/>
      <c r="C820" s="103"/>
    </row>
    <row r="821" spans="2:3">
      <c r="B821" s="103"/>
      <c r="C821" s="103"/>
    </row>
    <row r="822" spans="2:3">
      <c r="B822" s="103"/>
      <c r="C822" s="103"/>
    </row>
    <row r="823" spans="2:3">
      <c r="B823" s="103"/>
      <c r="C823" s="103"/>
    </row>
    <row r="824" spans="2:3">
      <c r="B824" s="103"/>
      <c r="C824" s="103"/>
    </row>
    <row r="825" spans="2:3">
      <c r="B825" s="103"/>
      <c r="C825" s="103"/>
    </row>
    <row r="826" spans="2:3">
      <c r="B826" s="103"/>
      <c r="C826" s="103"/>
    </row>
    <row r="827" spans="2:3">
      <c r="B827" s="103"/>
      <c r="C827" s="103"/>
    </row>
    <row r="828" spans="2:3">
      <c r="B828" s="103"/>
      <c r="C828" s="103"/>
    </row>
    <row r="829" spans="2:3">
      <c r="B829" s="103"/>
      <c r="C829" s="103"/>
    </row>
    <row r="830" spans="2:3">
      <c r="B830" s="103"/>
      <c r="C830" s="103"/>
    </row>
    <row r="831" spans="2:3">
      <c r="B831" s="103"/>
      <c r="C831" s="103"/>
    </row>
    <row r="832" spans="2:3">
      <c r="B832" s="103"/>
      <c r="C832" s="103"/>
    </row>
    <row r="833" spans="2:3">
      <c r="B833" s="103"/>
      <c r="C833" s="103"/>
    </row>
    <row r="834" spans="2:3">
      <c r="B834" s="103"/>
      <c r="C834" s="103"/>
    </row>
    <row r="835" spans="2:3">
      <c r="B835" s="103"/>
      <c r="C835" s="103"/>
    </row>
    <row r="836" spans="2:3">
      <c r="B836" s="103"/>
      <c r="C836" s="103"/>
    </row>
    <row r="837" spans="2:3">
      <c r="B837" s="103"/>
      <c r="C837" s="103"/>
    </row>
    <row r="838" spans="2:3">
      <c r="B838" s="103"/>
      <c r="C838" s="103"/>
    </row>
    <row r="839" spans="2:3">
      <c r="B839" s="103"/>
      <c r="C839" s="103"/>
    </row>
    <row r="840" spans="2:3">
      <c r="B840" s="103"/>
      <c r="C840" s="103"/>
    </row>
    <row r="841" spans="2:3">
      <c r="B841" s="103"/>
      <c r="C841" s="103"/>
    </row>
    <row r="842" spans="2:3">
      <c r="B842" s="103"/>
      <c r="C842" s="103"/>
    </row>
    <row r="843" spans="2:3">
      <c r="B843" s="103"/>
      <c r="C843" s="103"/>
    </row>
    <row r="844" spans="2:3">
      <c r="B844" s="103"/>
      <c r="C844" s="103"/>
    </row>
    <row r="845" spans="2:3">
      <c r="B845" s="103"/>
      <c r="C845" s="103"/>
    </row>
    <row r="846" spans="2:3">
      <c r="B846" s="103"/>
      <c r="C846" s="103"/>
    </row>
    <row r="847" spans="2:3">
      <c r="B847" s="103"/>
      <c r="C847" s="103"/>
    </row>
    <row r="848" spans="2:3">
      <c r="B848" s="103"/>
      <c r="C848" s="103"/>
    </row>
    <row r="849" spans="2:3">
      <c r="B849" s="103"/>
      <c r="C849" s="103"/>
    </row>
    <row r="850" spans="2:3">
      <c r="B850" s="103"/>
      <c r="C850" s="103"/>
    </row>
    <row r="851" spans="2:3">
      <c r="B851" s="103"/>
      <c r="C851" s="103"/>
    </row>
    <row r="852" spans="2:3">
      <c r="B852" s="103"/>
      <c r="C852" s="103"/>
    </row>
    <row r="853" spans="2:3">
      <c r="B853" s="103"/>
      <c r="C853" s="103"/>
    </row>
    <row r="854" spans="2:3">
      <c r="B854" s="103"/>
      <c r="C854" s="103"/>
    </row>
    <row r="855" spans="2:3">
      <c r="B855" s="103"/>
      <c r="C855" s="103"/>
    </row>
    <row r="856" spans="2:3">
      <c r="B856" s="103"/>
      <c r="C856" s="103"/>
    </row>
    <row r="857" spans="2:3">
      <c r="B857" s="103"/>
      <c r="C857" s="103"/>
    </row>
    <row r="858" spans="2:3">
      <c r="B858" s="103"/>
      <c r="C858" s="103"/>
    </row>
    <row r="859" spans="2:3">
      <c r="B859" s="103"/>
      <c r="C859" s="103"/>
    </row>
    <row r="860" spans="2:3">
      <c r="B860" s="103"/>
      <c r="C860" s="103"/>
    </row>
    <row r="861" spans="2:3">
      <c r="B861" s="103"/>
      <c r="C861" s="103"/>
    </row>
    <row r="862" spans="2:3">
      <c r="B862" s="103"/>
      <c r="C862" s="103"/>
    </row>
    <row r="863" spans="2:3">
      <c r="B863" s="103"/>
      <c r="C863" s="103"/>
    </row>
    <row r="864" spans="2:3">
      <c r="B864" s="103"/>
      <c r="C864" s="103"/>
    </row>
    <row r="865" spans="2:3">
      <c r="B865" s="103"/>
      <c r="C865" s="103"/>
    </row>
    <row r="866" spans="2:3">
      <c r="B866" s="103"/>
      <c r="C866" s="103"/>
    </row>
    <row r="867" spans="2:3">
      <c r="B867" s="103"/>
      <c r="C867" s="103"/>
    </row>
    <row r="868" spans="2:3">
      <c r="B868" s="103"/>
      <c r="C868" s="103"/>
    </row>
    <row r="869" spans="2:3">
      <c r="B869" s="103"/>
      <c r="C869" s="103"/>
    </row>
    <row r="870" spans="2:3">
      <c r="B870" s="103"/>
      <c r="C870" s="103"/>
    </row>
    <row r="871" spans="2:3">
      <c r="B871" s="103"/>
      <c r="C871" s="103"/>
    </row>
    <row r="872" spans="2:3">
      <c r="B872" s="103"/>
      <c r="C872" s="103"/>
    </row>
    <row r="873" spans="2:3">
      <c r="B873" s="103"/>
      <c r="C873" s="103"/>
    </row>
    <row r="874" spans="2:3">
      <c r="B874" s="103"/>
      <c r="C874" s="103"/>
    </row>
    <row r="875" spans="2:3">
      <c r="B875" s="103"/>
      <c r="C875" s="103"/>
    </row>
    <row r="876" spans="2:3">
      <c r="B876" s="103"/>
      <c r="C876" s="103"/>
    </row>
    <row r="877" spans="2:3">
      <c r="B877" s="103"/>
      <c r="C877" s="103"/>
    </row>
    <row r="878" spans="2:3">
      <c r="B878" s="103"/>
      <c r="C878" s="103"/>
    </row>
    <row r="879" spans="2:3">
      <c r="B879" s="103"/>
      <c r="C879" s="103"/>
    </row>
    <row r="880" spans="2:3">
      <c r="B880" s="103"/>
      <c r="C880" s="103"/>
    </row>
    <row r="881" spans="2:3">
      <c r="B881" s="103"/>
      <c r="C881" s="103"/>
    </row>
    <row r="882" spans="2:3">
      <c r="B882" s="103"/>
      <c r="C882" s="103"/>
    </row>
    <row r="883" spans="2:3">
      <c r="B883" s="103"/>
      <c r="C883" s="103"/>
    </row>
    <row r="884" spans="2:3">
      <c r="B884" s="103"/>
      <c r="C884" s="103"/>
    </row>
    <row r="885" spans="2:3">
      <c r="B885" s="103"/>
      <c r="C885" s="103"/>
    </row>
    <row r="886" spans="2:3">
      <c r="B886" s="103"/>
      <c r="C886" s="103"/>
    </row>
    <row r="887" spans="2:3">
      <c r="B887" s="103"/>
      <c r="C887" s="103"/>
    </row>
    <row r="888" spans="2:3">
      <c r="B888" s="103"/>
      <c r="C888" s="103"/>
    </row>
    <row r="889" spans="2:3">
      <c r="B889" s="103"/>
      <c r="C889" s="103"/>
    </row>
    <row r="890" spans="2:3">
      <c r="B890" s="103"/>
      <c r="C890" s="103"/>
    </row>
    <row r="891" spans="2:3">
      <c r="B891" s="103"/>
      <c r="C891" s="103"/>
    </row>
    <row r="892" spans="2:3">
      <c r="B892" s="103"/>
      <c r="C892" s="103"/>
    </row>
    <row r="893" spans="2:3">
      <c r="B893" s="103"/>
      <c r="C893" s="103"/>
    </row>
    <row r="894" spans="2:3">
      <c r="B894" s="103"/>
      <c r="C894" s="103"/>
    </row>
    <row r="895" spans="2:3">
      <c r="B895" s="103"/>
      <c r="C895" s="103"/>
    </row>
    <row r="896" spans="2:3">
      <c r="B896" s="103"/>
      <c r="C896" s="103"/>
    </row>
    <row r="897" spans="2:3">
      <c r="B897" s="103"/>
      <c r="C897" s="103"/>
    </row>
    <row r="898" spans="2:3">
      <c r="B898" s="103"/>
      <c r="C898" s="103"/>
    </row>
    <row r="899" spans="2:3">
      <c r="B899" s="103"/>
      <c r="C899" s="103"/>
    </row>
    <row r="900" spans="2:3">
      <c r="B900" s="103"/>
      <c r="C900" s="103"/>
    </row>
    <row r="901" spans="2:3">
      <c r="B901" s="103"/>
      <c r="C901" s="103"/>
    </row>
    <row r="902" spans="2:3">
      <c r="B902" s="103"/>
      <c r="C902" s="103"/>
    </row>
    <row r="903" spans="2:3">
      <c r="B903" s="103"/>
      <c r="C903" s="103"/>
    </row>
    <row r="904" spans="2:3">
      <c r="B904" s="103"/>
      <c r="C904" s="103"/>
    </row>
    <row r="905" spans="2:3">
      <c r="B905" s="103"/>
      <c r="C905" s="103"/>
    </row>
    <row r="906" spans="2:3">
      <c r="B906" s="103"/>
      <c r="C906" s="103"/>
    </row>
    <row r="907" spans="2:3">
      <c r="B907" s="103"/>
      <c r="C907" s="103"/>
    </row>
    <row r="908" spans="2:3">
      <c r="B908" s="103"/>
      <c r="C908" s="103"/>
    </row>
    <row r="909" spans="2:3">
      <c r="B909" s="103"/>
      <c r="C909" s="103"/>
    </row>
    <row r="910" spans="2:3">
      <c r="B910" s="103"/>
      <c r="C910" s="103"/>
    </row>
    <row r="911" spans="2:3">
      <c r="B911" s="103"/>
      <c r="C911" s="103"/>
    </row>
    <row r="912" spans="2:3">
      <c r="B912" s="103"/>
      <c r="C912" s="103"/>
    </row>
    <row r="913" spans="2:3">
      <c r="B913" s="103"/>
      <c r="C913" s="103"/>
    </row>
    <row r="914" spans="2:3">
      <c r="B914" s="103"/>
      <c r="C914" s="103"/>
    </row>
    <row r="915" spans="2:3">
      <c r="B915" s="103"/>
      <c r="C915" s="103"/>
    </row>
    <row r="916" spans="2:3">
      <c r="B916" s="103"/>
      <c r="C916" s="103"/>
    </row>
    <row r="917" spans="2:3">
      <c r="B917" s="103"/>
      <c r="C917" s="103"/>
    </row>
    <row r="918" spans="2:3">
      <c r="B918" s="103"/>
      <c r="C918" s="103"/>
    </row>
    <row r="919" spans="2:3">
      <c r="B919" s="103"/>
      <c r="C919" s="103"/>
    </row>
    <row r="920" spans="2:3">
      <c r="B920" s="103"/>
      <c r="C920" s="103"/>
    </row>
    <row r="921" spans="2:3">
      <c r="B921" s="103"/>
      <c r="C921" s="103"/>
    </row>
    <row r="922" spans="2:3">
      <c r="B922" s="103"/>
      <c r="C922" s="103"/>
    </row>
    <row r="923" spans="2:3">
      <c r="B923" s="103"/>
      <c r="C923" s="103"/>
    </row>
    <row r="924" spans="2:3">
      <c r="B924" s="103"/>
      <c r="C924" s="103"/>
    </row>
    <row r="925" spans="2:3">
      <c r="B925" s="103"/>
      <c r="C925" s="103"/>
    </row>
    <row r="926" spans="2:3">
      <c r="B926" s="103"/>
      <c r="C926" s="103"/>
    </row>
    <row r="927" spans="2:3">
      <c r="B927" s="103"/>
      <c r="C927" s="103"/>
    </row>
    <row r="928" spans="2:3">
      <c r="B928" s="103"/>
      <c r="C928" s="103"/>
    </row>
    <row r="929" spans="2:3">
      <c r="B929" s="103"/>
      <c r="C929" s="103"/>
    </row>
    <row r="930" spans="2:3">
      <c r="B930" s="103"/>
      <c r="C930" s="103"/>
    </row>
    <row r="931" spans="2:3">
      <c r="B931" s="103"/>
      <c r="C931" s="103"/>
    </row>
    <row r="932" spans="2:3">
      <c r="B932" s="103"/>
      <c r="C932" s="103"/>
    </row>
    <row r="933" spans="2:3">
      <c r="B933" s="103"/>
      <c r="C933" s="103"/>
    </row>
    <row r="934" spans="2:3">
      <c r="B934" s="103"/>
      <c r="C934" s="103"/>
    </row>
    <row r="935" spans="2:3">
      <c r="B935" s="103"/>
      <c r="C935" s="103"/>
    </row>
    <row r="936" spans="2:3">
      <c r="B936" s="103"/>
      <c r="C936" s="103"/>
    </row>
    <row r="937" spans="2:3">
      <c r="B937" s="103"/>
      <c r="C937" s="103"/>
    </row>
    <row r="938" spans="2:3">
      <c r="B938" s="103"/>
      <c r="C938" s="103"/>
    </row>
    <row r="939" spans="2:3">
      <c r="B939" s="103"/>
      <c r="C939" s="103"/>
    </row>
    <row r="940" spans="2:3">
      <c r="B940" s="103"/>
      <c r="C940" s="103"/>
    </row>
    <row r="941" spans="2:3">
      <c r="B941" s="103"/>
      <c r="C941" s="103"/>
    </row>
    <row r="942" spans="2:3">
      <c r="B942" s="103"/>
      <c r="C942" s="103"/>
    </row>
    <row r="943" spans="2:3">
      <c r="B943" s="103"/>
      <c r="C943" s="103"/>
    </row>
    <row r="944" spans="2:3">
      <c r="B944" s="103"/>
      <c r="C944" s="103"/>
    </row>
    <row r="945" spans="2:3">
      <c r="B945" s="103"/>
      <c r="C945" s="103"/>
    </row>
    <row r="946" spans="2:3">
      <c r="B946" s="103"/>
      <c r="C946" s="103"/>
    </row>
    <row r="947" spans="2:3">
      <c r="B947" s="103"/>
      <c r="C947" s="103"/>
    </row>
    <row r="948" spans="2:3">
      <c r="B948" s="103"/>
      <c r="C948" s="103"/>
    </row>
    <row r="949" spans="2:3">
      <c r="B949" s="103"/>
      <c r="C949" s="103"/>
    </row>
    <row r="950" spans="2:3">
      <c r="B950" s="103"/>
      <c r="C950" s="103"/>
    </row>
    <row r="951" spans="2:3">
      <c r="B951" s="103"/>
      <c r="C951" s="103"/>
    </row>
    <row r="952" spans="2:3">
      <c r="B952" s="103"/>
      <c r="C952" s="103"/>
    </row>
    <row r="953" spans="2:3">
      <c r="B953" s="103"/>
      <c r="C953" s="103"/>
    </row>
    <row r="954" spans="2:3">
      <c r="B954" s="103"/>
      <c r="C954" s="103"/>
    </row>
    <row r="955" spans="2:3">
      <c r="B955" s="103"/>
      <c r="C955" s="103"/>
    </row>
    <row r="956" spans="2:3">
      <c r="B956" s="103"/>
      <c r="C956" s="103"/>
    </row>
    <row r="957" spans="2:3">
      <c r="B957" s="103"/>
      <c r="C957" s="103"/>
    </row>
    <row r="958" spans="2:3">
      <c r="B958" s="103"/>
      <c r="C958" s="103"/>
    </row>
    <row r="959" spans="2:3">
      <c r="B959" s="103"/>
      <c r="C959" s="103"/>
    </row>
    <row r="960" spans="2:3">
      <c r="B960" s="103"/>
      <c r="C960" s="103"/>
    </row>
    <row r="961" spans="2:3">
      <c r="B961" s="103"/>
      <c r="C961" s="103"/>
    </row>
    <row r="962" spans="2:3">
      <c r="B962" s="103"/>
      <c r="C962" s="103"/>
    </row>
    <row r="963" spans="2:3">
      <c r="B963" s="103"/>
      <c r="C963" s="103"/>
    </row>
    <row r="964" spans="2:3">
      <c r="B964" s="103"/>
      <c r="C964" s="103"/>
    </row>
    <row r="965" spans="2:3">
      <c r="B965" s="103"/>
      <c r="C965" s="103"/>
    </row>
    <row r="966" spans="2:3">
      <c r="B966" s="103"/>
      <c r="C966" s="103"/>
    </row>
    <row r="967" spans="2:3">
      <c r="B967" s="103"/>
      <c r="C967" s="103"/>
    </row>
    <row r="968" spans="2:3">
      <c r="B968" s="103"/>
      <c r="C968" s="103"/>
    </row>
    <row r="969" spans="2:3">
      <c r="B969" s="103"/>
      <c r="C969" s="103"/>
    </row>
    <row r="970" spans="2:3">
      <c r="B970" s="103"/>
      <c r="C970" s="103"/>
    </row>
    <row r="971" spans="2:3">
      <c r="B971" s="103"/>
      <c r="C971" s="103"/>
    </row>
    <row r="972" spans="2:3">
      <c r="B972" s="103"/>
      <c r="C972" s="103"/>
    </row>
    <row r="973" spans="2:3">
      <c r="B973" s="103"/>
      <c r="C973" s="103"/>
    </row>
    <row r="974" spans="2:3">
      <c r="B974" s="103"/>
      <c r="C974" s="103"/>
    </row>
    <row r="975" spans="2:3">
      <c r="B975" s="103"/>
      <c r="C975" s="103"/>
    </row>
    <row r="976" spans="2:3">
      <c r="B976" s="103"/>
      <c r="C976" s="103"/>
    </row>
    <row r="977" spans="2:3">
      <c r="B977" s="103"/>
      <c r="C977" s="103"/>
    </row>
    <row r="978" spans="2:3">
      <c r="B978" s="103"/>
      <c r="C978" s="103"/>
    </row>
    <row r="979" spans="2:3">
      <c r="B979" s="103"/>
      <c r="C979" s="103"/>
    </row>
    <row r="980" spans="2:3">
      <c r="B980" s="103"/>
      <c r="C980" s="103"/>
    </row>
    <row r="981" spans="2:3">
      <c r="B981" s="103"/>
      <c r="C981" s="103"/>
    </row>
    <row r="982" spans="2:3">
      <c r="B982" s="103"/>
      <c r="C982" s="103"/>
    </row>
    <row r="983" spans="2:3">
      <c r="B983" s="103"/>
      <c r="C983" s="103"/>
    </row>
    <row r="984" spans="2:3">
      <c r="B984" s="103"/>
      <c r="C984" s="103"/>
    </row>
    <row r="985" spans="2:3">
      <c r="B985" s="103"/>
      <c r="C985" s="103"/>
    </row>
    <row r="986" spans="2:3">
      <c r="B986" s="103"/>
      <c r="C986" s="103"/>
    </row>
    <row r="987" spans="2:3">
      <c r="B987" s="103"/>
      <c r="C987" s="103"/>
    </row>
    <row r="988" spans="2:3">
      <c r="B988" s="103"/>
      <c r="C988" s="103"/>
    </row>
    <row r="989" spans="2:3">
      <c r="B989" s="103"/>
      <c r="C989" s="103"/>
    </row>
    <row r="990" spans="2:3">
      <c r="B990" s="103"/>
      <c r="C990" s="103"/>
    </row>
    <row r="991" spans="2:3">
      <c r="B991" s="103"/>
      <c r="C991" s="103"/>
    </row>
    <row r="992" spans="2:3">
      <c r="B992" s="103"/>
      <c r="C992" s="103"/>
    </row>
    <row r="993" spans="2:3">
      <c r="B993" s="103"/>
      <c r="C993" s="103"/>
    </row>
    <row r="994" spans="2:3">
      <c r="B994" s="103"/>
      <c r="C994" s="103"/>
    </row>
    <row r="995" spans="2:3">
      <c r="B995" s="103"/>
      <c r="C995" s="103"/>
    </row>
    <row r="996" spans="2:3">
      <c r="B996" s="103"/>
      <c r="C996" s="103"/>
    </row>
    <row r="997" spans="2:3">
      <c r="B997" s="103"/>
      <c r="C997" s="103"/>
    </row>
    <row r="998" spans="2:3">
      <c r="B998" s="103"/>
      <c r="C998" s="103"/>
    </row>
    <row r="999" spans="2:3">
      <c r="B999" s="103"/>
      <c r="C999" s="103"/>
    </row>
    <row r="1000" spans="2:3">
      <c r="B1000" s="103"/>
      <c r="C1000" s="103"/>
    </row>
    <row r="1001" spans="2:3">
      <c r="B1001" s="103"/>
      <c r="C1001" s="103"/>
    </row>
    <row r="1002" spans="2:3">
      <c r="B1002" s="103"/>
      <c r="C1002" s="103"/>
    </row>
    <row r="1003" spans="2:3">
      <c r="B1003" s="103"/>
      <c r="C1003" s="103"/>
    </row>
    <row r="1004" spans="2:3">
      <c r="B1004" s="103"/>
      <c r="C1004" s="103"/>
    </row>
    <row r="1005" spans="2:3">
      <c r="B1005" s="103"/>
      <c r="C1005" s="103"/>
    </row>
    <row r="1006" spans="2:3">
      <c r="B1006" s="103"/>
      <c r="C1006" s="103"/>
    </row>
    <row r="1007" spans="2:3">
      <c r="B1007" s="103"/>
      <c r="C1007" s="103"/>
    </row>
    <row r="1008" spans="2:3">
      <c r="B1008" s="103"/>
      <c r="C1008" s="103"/>
    </row>
    <row r="1009" spans="2:3">
      <c r="B1009" s="103"/>
      <c r="C1009" s="103"/>
    </row>
    <row r="1010" spans="2:3">
      <c r="B1010" s="103"/>
      <c r="C1010" s="103"/>
    </row>
    <row r="1011" spans="2:3">
      <c r="B1011" s="103"/>
      <c r="C1011" s="103"/>
    </row>
    <row r="1012" spans="2:3">
      <c r="B1012" s="103"/>
      <c r="C1012" s="103"/>
    </row>
    <row r="1013" spans="2:3">
      <c r="B1013" s="103"/>
      <c r="C1013" s="103"/>
    </row>
    <row r="1014" spans="2:3">
      <c r="B1014" s="103"/>
      <c r="C1014" s="103"/>
    </row>
    <row r="1015" spans="2:3">
      <c r="B1015" s="103"/>
      <c r="C1015" s="103"/>
    </row>
    <row r="1016" spans="2:3">
      <c r="B1016" s="103"/>
      <c r="C1016" s="103"/>
    </row>
    <row r="1017" spans="2:3">
      <c r="B1017" s="103"/>
      <c r="C1017" s="103"/>
    </row>
    <row r="1018" spans="2:3">
      <c r="B1018" s="103"/>
      <c r="C1018" s="103"/>
    </row>
    <row r="1019" spans="2:3">
      <c r="B1019" s="103"/>
      <c r="C1019" s="103"/>
    </row>
    <row r="1020" spans="2:3">
      <c r="B1020" s="103"/>
      <c r="C1020" s="103"/>
    </row>
    <row r="1021" spans="2:3">
      <c r="B1021" s="103"/>
      <c r="C1021" s="103"/>
    </row>
    <row r="1022" spans="2:3">
      <c r="B1022" s="103"/>
      <c r="C1022" s="103"/>
    </row>
    <row r="1023" spans="2:3">
      <c r="B1023" s="103"/>
      <c r="C1023" s="103"/>
    </row>
    <row r="1024" spans="2:3">
      <c r="B1024" s="103"/>
      <c r="C1024" s="103"/>
    </row>
    <row r="1025" spans="2:3">
      <c r="B1025" s="103"/>
      <c r="C1025" s="103"/>
    </row>
    <row r="1026" spans="2:3">
      <c r="B1026" s="103"/>
      <c r="C1026" s="103"/>
    </row>
    <row r="1027" spans="2:3">
      <c r="B1027" s="103"/>
      <c r="C1027" s="103"/>
    </row>
    <row r="1028" spans="2:3">
      <c r="B1028" s="103"/>
      <c r="C1028" s="103"/>
    </row>
    <row r="1029" spans="2:3">
      <c r="B1029" s="103"/>
      <c r="C1029" s="103"/>
    </row>
    <row r="1030" spans="2:3">
      <c r="B1030" s="103"/>
      <c r="C1030" s="103"/>
    </row>
    <row r="1031" spans="2:3">
      <c r="B1031" s="103"/>
      <c r="C1031" s="103"/>
    </row>
    <row r="1032" spans="2:3">
      <c r="B1032" s="103"/>
      <c r="C1032" s="103"/>
    </row>
    <row r="1033" spans="2:3">
      <c r="B1033" s="103"/>
      <c r="C1033" s="103"/>
    </row>
    <row r="1034" spans="2:3">
      <c r="B1034" s="103"/>
      <c r="C1034" s="103"/>
    </row>
    <row r="1035" spans="2:3">
      <c r="B1035" s="103"/>
      <c r="C1035" s="103"/>
    </row>
    <row r="1036" spans="2:3">
      <c r="B1036" s="103"/>
      <c r="C1036" s="103"/>
    </row>
    <row r="1037" spans="2:3">
      <c r="B1037" s="103"/>
      <c r="C1037" s="103"/>
    </row>
    <row r="1038" spans="2:3">
      <c r="B1038" s="103"/>
      <c r="C1038" s="103"/>
    </row>
    <row r="1039" spans="2:3">
      <c r="B1039" s="103"/>
      <c r="C1039" s="103"/>
    </row>
    <row r="1040" spans="2:3">
      <c r="B1040" s="103"/>
      <c r="C1040" s="103"/>
    </row>
    <row r="1041" spans="2:3">
      <c r="B1041" s="103"/>
      <c r="C1041" s="103"/>
    </row>
    <row r="1042" spans="2:3">
      <c r="B1042" s="103"/>
      <c r="C1042" s="103"/>
    </row>
    <row r="1043" spans="2:3">
      <c r="B1043" s="103"/>
      <c r="C1043" s="103"/>
    </row>
    <row r="1044" spans="2:3">
      <c r="B1044" s="103"/>
      <c r="C1044" s="103"/>
    </row>
    <row r="1045" spans="2:3">
      <c r="B1045" s="103"/>
      <c r="C1045" s="103"/>
    </row>
    <row r="1046" spans="2:3">
      <c r="B1046" s="103"/>
      <c r="C1046" s="103"/>
    </row>
    <row r="1047" spans="2:3">
      <c r="B1047" s="103"/>
      <c r="C1047" s="103"/>
    </row>
    <row r="1048" spans="2:3">
      <c r="B1048" s="103"/>
      <c r="C1048" s="103"/>
    </row>
    <row r="1049" spans="2:3">
      <c r="B1049" s="103"/>
      <c r="C1049" s="103"/>
    </row>
    <row r="1050" spans="2:3">
      <c r="B1050" s="103"/>
      <c r="C1050" s="103"/>
    </row>
    <row r="1051" spans="2:3">
      <c r="B1051" s="103"/>
      <c r="C1051" s="103"/>
    </row>
    <row r="1052" spans="2:3">
      <c r="B1052" s="103"/>
      <c r="C1052" s="103"/>
    </row>
    <row r="1053" spans="2:3">
      <c r="B1053" s="103"/>
      <c r="C1053" s="103"/>
    </row>
    <row r="1054" spans="2:3">
      <c r="B1054" s="103"/>
      <c r="C1054" s="103"/>
    </row>
    <row r="1055" spans="2:3">
      <c r="B1055" s="103"/>
      <c r="C1055" s="103"/>
    </row>
    <row r="1056" spans="2:3">
      <c r="B1056" s="103"/>
      <c r="C1056" s="103"/>
    </row>
    <row r="1057" spans="2:3">
      <c r="B1057" s="103"/>
      <c r="C1057" s="103"/>
    </row>
    <row r="1058" spans="2:3">
      <c r="B1058" s="103"/>
      <c r="C1058" s="103"/>
    </row>
    <row r="1059" spans="2:3">
      <c r="B1059" s="103"/>
      <c r="C1059" s="103"/>
    </row>
    <row r="1060" spans="2:3">
      <c r="B1060" s="103"/>
      <c r="C1060" s="103"/>
    </row>
    <row r="1061" spans="2:3">
      <c r="B1061" s="103"/>
      <c r="C1061" s="103"/>
    </row>
    <row r="1062" spans="2:3">
      <c r="B1062" s="103"/>
      <c r="C1062" s="103"/>
    </row>
    <row r="1063" spans="2:3">
      <c r="B1063" s="103"/>
      <c r="C1063" s="103"/>
    </row>
    <row r="1064" spans="2:3">
      <c r="B1064" s="103"/>
      <c r="C1064" s="103"/>
    </row>
    <row r="1065" spans="2:3">
      <c r="B1065" s="103"/>
      <c r="C1065" s="103"/>
    </row>
    <row r="1066" spans="2:3">
      <c r="B1066" s="103"/>
      <c r="C1066" s="103"/>
    </row>
    <row r="1067" spans="2:3">
      <c r="B1067" s="103"/>
      <c r="C1067" s="103"/>
    </row>
    <row r="1068" spans="2:3">
      <c r="B1068" s="103"/>
      <c r="C1068" s="103"/>
    </row>
    <row r="1069" spans="2:3">
      <c r="B1069" s="103"/>
      <c r="C1069" s="103"/>
    </row>
    <row r="1070" spans="2:3">
      <c r="B1070" s="103"/>
      <c r="C1070" s="103"/>
    </row>
    <row r="1071" spans="2:3">
      <c r="B1071" s="103"/>
      <c r="C1071" s="103"/>
    </row>
    <row r="1072" spans="2:3">
      <c r="B1072" s="103"/>
      <c r="C1072" s="103"/>
    </row>
    <row r="1073" spans="2:3">
      <c r="B1073" s="103"/>
      <c r="C1073" s="103"/>
    </row>
    <row r="1074" spans="2:3">
      <c r="B1074" s="103"/>
      <c r="C1074" s="103"/>
    </row>
    <row r="1075" spans="2:3">
      <c r="B1075" s="103"/>
      <c r="C1075" s="103"/>
    </row>
    <row r="1076" spans="2:3">
      <c r="B1076" s="103"/>
      <c r="C1076" s="103"/>
    </row>
    <row r="1077" spans="2:3">
      <c r="B1077" s="103"/>
      <c r="C1077" s="103"/>
    </row>
    <row r="1078" spans="2:3">
      <c r="B1078" s="103"/>
      <c r="C1078" s="103"/>
    </row>
    <row r="1079" spans="2:3">
      <c r="B1079" s="103"/>
      <c r="C1079" s="103"/>
    </row>
    <row r="1080" spans="2:3">
      <c r="B1080" s="103"/>
      <c r="C1080" s="103"/>
    </row>
    <row r="1081" spans="2:3">
      <c r="B1081" s="103"/>
      <c r="C1081" s="103"/>
    </row>
    <row r="1082" spans="2:3">
      <c r="B1082" s="103"/>
      <c r="C1082" s="103"/>
    </row>
    <row r="1083" spans="2:3">
      <c r="B1083" s="103"/>
      <c r="C1083" s="103"/>
    </row>
    <row r="1084" spans="2:3">
      <c r="B1084" s="103"/>
      <c r="C1084" s="103"/>
    </row>
    <row r="1085" spans="2:3">
      <c r="B1085" s="103"/>
      <c r="C1085" s="103"/>
    </row>
    <row r="1086" spans="2:3">
      <c r="B1086" s="103"/>
      <c r="C1086" s="103"/>
    </row>
    <row r="1087" spans="2:3">
      <c r="B1087" s="103"/>
      <c r="C1087" s="103"/>
    </row>
    <row r="1088" spans="2:3">
      <c r="B1088" s="103"/>
      <c r="C1088" s="103"/>
    </row>
    <row r="1089" spans="2:3">
      <c r="B1089" s="103"/>
      <c r="C1089" s="103"/>
    </row>
    <row r="1090" spans="2:3">
      <c r="B1090" s="103"/>
      <c r="C1090" s="103"/>
    </row>
    <row r="1091" spans="2:3">
      <c r="B1091" s="103"/>
      <c r="C1091" s="103"/>
    </row>
    <row r="1092" spans="2:3">
      <c r="B1092" s="103"/>
      <c r="C1092" s="103"/>
    </row>
    <row r="1093" spans="2:3">
      <c r="B1093" s="103"/>
      <c r="C1093" s="103"/>
    </row>
    <row r="1094" spans="2:3">
      <c r="B1094" s="103"/>
      <c r="C1094" s="103"/>
    </row>
    <row r="1095" spans="2:3">
      <c r="B1095" s="103"/>
      <c r="C1095" s="103"/>
    </row>
    <row r="1096" spans="2:3">
      <c r="B1096" s="103"/>
      <c r="C1096" s="103"/>
    </row>
    <row r="1097" spans="2:3">
      <c r="B1097" s="103"/>
      <c r="C1097" s="103"/>
    </row>
    <row r="1098" spans="2:3">
      <c r="B1098" s="103"/>
      <c r="C1098" s="103"/>
    </row>
    <row r="1099" spans="2:3">
      <c r="B1099" s="103"/>
      <c r="C1099" s="103"/>
    </row>
    <row r="1100" spans="2:3">
      <c r="B1100" s="103"/>
      <c r="C1100" s="103"/>
    </row>
    <row r="1101" spans="2:3">
      <c r="B1101" s="103"/>
      <c r="C1101" s="103"/>
    </row>
    <row r="1102" spans="2:3">
      <c r="B1102" s="103"/>
      <c r="C1102" s="103"/>
    </row>
    <row r="1103" spans="2:3">
      <c r="B1103" s="103"/>
      <c r="C1103" s="103"/>
    </row>
    <row r="1104" spans="2:3">
      <c r="B1104" s="103"/>
      <c r="C1104" s="103"/>
    </row>
    <row r="1105" spans="2:3">
      <c r="B1105" s="103"/>
      <c r="C1105" s="103"/>
    </row>
    <row r="1106" spans="2:3">
      <c r="B1106" s="103"/>
      <c r="C1106" s="103"/>
    </row>
    <row r="1107" spans="2:3">
      <c r="B1107" s="103"/>
      <c r="C1107" s="103"/>
    </row>
    <row r="1108" spans="2:3">
      <c r="B1108" s="103"/>
      <c r="C1108" s="103"/>
    </row>
    <row r="1109" spans="2:3">
      <c r="B1109" s="103"/>
      <c r="C1109" s="103"/>
    </row>
    <row r="1110" spans="2:3">
      <c r="B1110" s="103"/>
      <c r="C1110" s="103"/>
    </row>
    <row r="1111" spans="2:3">
      <c r="B1111" s="103"/>
      <c r="C1111" s="103"/>
    </row>
    <row r="1112" spans="2:3">
      <c r="B1112" s="103"/>
      <c r="C1112" s="103"/>
    </row>
    <row r="1113" spans="2:3">
      <c r="B1113" s="103"/>
      <c r="C1113" s="103"/>
    </row>
    <row r="1114" spans="2:3">
      <c r="B1114" s="103"/>
      <c r="C1114" s="103"/>
    </row>
    <row r="1115" spans="2:3">
      <c r="B1115" s="103"/>
      <c r="C1115" s="103"/>
    </row>
    <row r="1116" spans="2:3">
      <c r="B1116" s="103"/>
      <c r="C1116" s="103"/>
    </row>
    <row r="1117" spans="2:3">
      <c r="B1117" s="103"/>
      <c r="C1117" s="103"/>
    </row>
    <row r="1118" spans="2:3">
      <c r="B1118" s="103"/>
      <c r="C1118" s="103"/>
    </row>
    <row r="1119" spans="2:3">
      <c r="B1119" s="103"/>
      <c r="C1119" s="103"/>
    </row>
    <row r="1120" spans="2:3">
      <c r="B1120" s="103"/>
      <c r="C1120" s="103"/>
    </row>
    <row r="1121" spans="2:3">
      <c r="B1121" s="103"/>
      <c r="C1121" s="103"/>
    </row>
    <row r="1122" spans="2:3">
      <c r="B1122" s="103"/>
      <c r="C1122" s="103"/>
    </row>
    <row r="1123" spans="2:3">
      <c r="B1123" s="103"/>
      <c r="C1123" s="103"/>
    </row>
    <row r="1124" spans="2:3">
      <c r="B1124" s="103"/>
      <c r="C1124" s="103"/>
    </row>
    <row r="1125" spans="2:3">
      <c r="B1125" s="103"/>
      <c r="C1125" s="103"/>
    </row>
    <row r="1126" spans="2:3">
      <c r="B1126" s="103"/>
      <c r="C1126" s="103"/>
    </row>
    <row r="1127" spans="2:3">
      <c r="B1127" s="103"/>
      <c r="C1127" s="103"/>
    </row>
    <row r="1128" spans="2:3">
      <c r="B1128" s="103"/>
      <c r="C1128" s="103"/>
    </row>
    <row r="1129" spans="2:3">
      <c r="B1129" s="103"/>
      <c r="C1129" s="103"/>
    </row>
    <row r="1130" spans="2:3">
      <c r="B1130" s="103"/>
      <c r="C1130" s="103"/>
    </row>
    <row r="1131" spans="2:3">
      <c r="B1131" s="103"/>
      <c r="C1131" s="103"/>
    </row>
    <row r="1132" spans="2:3">
      <c r="B1132" s="103"/>
      <c r="C1132" s="103"/>
    </row>
    <row r="1133" spans="2:3">
      <c r="B1133" s="103"/>
      <c r="C1133" s="103"/>
    </row>
    <row r="1134" spans="2:3">
      <c r="B1134" s="103"/>
      <c r="C1134" s="103"/>
    </row>
    <row r="1135" spans="2:3">
      <c r="B1135" s="103"/>
      <c r="C1135" s="103"/>
    </row>
    <row r="1136" spans="2:3">
      <c r="B1136" s="103"/>
      <c r="C1136" s="103"/>
    </row>
    <row r="1137" spans="2:3">
      <c r="B1137" s="103"/>
      <c r="C1137" s="103"/>
    </row>
    <row r="1138" spans="2:3">
      <c r="B1138" s="103"/>
      <c r="C1138" s="103"/>
    </row>
    <row r="1139" spans="2:3">
      <c r="B1139" s="103"/>
      <c r="C1139" s="103"/>
    </row>
    <row r="1140" spans="2:3">
      <c r="B1140" s="103"/>
      <c r="C1140" s="103"/>
    </row>
    <row r="1141" spans="2:3">
      <c r="B1141" s="103"/>
      <c r="C1141" s="103"/>
    </row>
    <row r="1142" spans="2:3">
      <c r="B1142" s="103"/>
      <c r="C1142" s="103"/>
    </row>
    <row r="1143" spans="2:3">
      <c r="B1143" s="103"/>
      <c r="C1143" s="103"/>
    </row>
    <row r="1144" spans="2:3">
      <c r="B1144" s="103"/>
      <c r="C1144" s="103"/>
    </row>
    <row r="1145" spans="2:3">
      <c r="B1145" s="103"/>
      <c r="C1145" s="103"/>
    </row>
    <row r="1146" spans="2:3">
      <c r="B1146" s="103"/>
      <c r="C1146" s="103"/>
    </row>
    <row r="1147" spans="2:3">
      <c r="B1147" s="103"/>
      <c r="C1147" s="103"/>
    </row>
    <row r="1148" spans="2:3">
      <c r="B1148" s="103"/>
      <c r="C1148" s="103"/>
    </row>
    <row r="1149" spans="2:3">
      <c r="B1149" s="103"/>
      <c r="C1149" s="103"/>
    </row>
    <row r="1150" spans="2:3">
      <c r="B1150" s="103"/>
      <c r="C1150" s="103"/>
    </row>
    <row r="1151" spans="2:3">
      <c r="B1151" s="103"/>
      <c r="C1151" s="103"/>
    </row>
    <row r="1152" spans="2:3">
      <c r="B1152" s="103"/>
      <c r="C1152" s="103"/>
    </row>
    <row r="1153" spans="2:3">
      <c r="B1153" s="103"/>
      <c r="C1153" s="103"/>
    </row>
    <row r="1154" spans="2:3">
      <c r="B1154" s="103"/>
      <c r="C1154" s="103"/>
    </row>
    <row r="1155" spans="2:3">
      <c r="B1155" s="103"/>
      <c r="C1155" s="103"/>
    </row>
    <row r="1156" spans="2:3">
      <c r="B1156" s="103"/>
      <c r="C1156" s="103"/>
    </row>
    <row r="1157" spans="2:3">
      <c r="B1157" s="103"/>
      <c r="C1157" s="103"/>
    </row>
    <row r="1158" spans="2:3">
      <c r="B1158" s="103"/>
      <c r="C1158" s="103"/>
    </row>
    <row r="1159" spans="2:3">
      <c r="B1159" s="103"/>
      <c r="C1159" s="103"/>
    </row>
    <row r="1160" spans="2:3">
      <c r="B1160" s="103"/>
      <c r="C1160" s="103"/>
    </row>
    <row r="1161" spans="2:3">
      <c r="B1161" s="103"/>
      <c r="C1161" s="103"/>
    </row>
    <row r="1162" spans="2:3">
      <c r="B1162" s="103"/>
      <c r="C1162" s="103"/>
    </row>
    <row r="1163" spans="2:3">
      <c r="B1163" s="103"/>
      <c r="C1163" s="103"/>
    </row>
    <row r="1164" spans="2:3">
      <c r="B1164" s="103"/>
      <c r="C1164" s="103"/>
    </row>
    <row r="1165" spans="2:3">
      <c r="B1165" s="103"/>
      <c r="C1165" s="103"/>
    </row>
    <row r="1166" spans="2:3">
      <c r="B1166" s="103"/>
      <c r="C1166" s="103"/>
    </row>
    <row r="1167" spans="2:3">
      <c r="B1167" s="103"/>
      <c r="C1167" s="103"/>
    </row>
    <row r="1168" spans="2:3">
      <c r="B1168" s="103"/>
      <c r="C1168" s="103"/>
    </row>
    <row r="1169" spans="2:3">
      <c r="B1169" s="103"/>
      <c r="C1169" s="103"/>
    </row>
    <row r="1170" spans="2:3">
      <c r="B1170" s="103"/>
      <c r="C1170" s="103"/>
    </row>
    <row r="1171" spans="2:3">
      <c r="B1171" s="103"/>
      <c r="C1171" s="103"/>
    </row>
    <row r="1172" spans="2:3">
      <c r="B1172" s="103"/>
      <c r="C1172" s="103"/>
    </row>
    <row r="1173" spans="2:3">
      <c r="B1173" s="103"/>
      <c r="C1173" s="103"/>
    </row>
    <row r="1174" spans="2:3">
      <c r="B1174" s="103"/>
      <c r="C1174" s="103"/>
    </row>
    <row r="1175" spans="2:3">
      <c r="B1175" s="103"/>
      <c r="C1175" s="103"/>
    </row>
    <row r="1176" spans="2:3">
      <c r="B1176" s="103"/>
      <c r="C1176" s="103"/>
    </row>
    <row r="1177" spans="2:3">
      <c r="B1177" s="103"/>
      <c r="C1177" s="103"/>
    </row>
    <row r="1178" spans="2:3">
      <c r="B1178" s="103"/>
      <c r="C1178" s="103"/>
    </row>
    <row r="1179" spans="2:3">
      <c r="B1179" s="103"/>
      <c r="C1179" s="103"/>
    </row>
    <row r="1180" spans="2:3">
      <c r="B1180" s="103"/>
      <c r="C1180" s="103"/>
    </row>
    <row r="1181" spans="2:3">
      <c r="B1181" s="103"/>
      <c r="C1181" s="103"/>
    </row>
    <row r="1182" spans="2:3">
      <c r="B1182" s="103"/>
      <c r="C1182" s="103"/>
    </row>
    <row r="1183" spans="2:3">
      <c r="B1183" s="103"/>
      <c r="C1183" s="103"/>
    </row>
    <row r="1184" spans="2:3">
      <c r="B1184" s="103"/>
      <c r="C1184" s="103"/>
    </row>
    <row r="1185" spans="2:3">
      <c r="B1185" s="103"/>
      <c r="C1185" s="103"/>
    </row>
    <row r="1186" spans="2:3">
      <c r="B1186" s="103"/>
      <c r="C1186" s="103"/>
    </row>
    <row r="1187" spans="2:3">
      <c r="B1187" s="103"/>
      <c r="C1187" s="103"/>
    </row>
    <row r="1188" spans="2:3">
      <c r="B1188" s="103"/>
      <c r="C1188" s="103"/>
    </row>
    <row r="1189" spans="2:3">
      <c r="B1189" s="103"/>
      <c r="C1189" s="103"/>
    </row>
    <row r="1190" spans="2:3">
      <c r="B1190" s="103"/>
      <c r="C1190" s="103"/>
    </row>
    <row r="1191" spans="2:3">
      <c r="B1191" s="103"/>
      <c r="C1191" s="103"/>
    </row>
    <row r="1192" spans="2:3">
      <c r="B1192" s="103"/>
      <c r="C1192" s="103"/>
    </row>
    <row r="1193" spans="2:3">
      <c r="B1193" s="103"/>
      <c r="C1193" s="103"/>
    </row>
    <row r="1194" spans="2:3">
      <c r="B1194" s="103"/>
      <c r="C1194" s="103"/>
    </row>
    <row r="1195" spans="2:3">
      <c r="B1195" s="103"/>
      <c r="C1195" s="103"/>
    </row>
    <row r="1196" spans="2:3">
      <c r="B1196" s="103"/>
      <c r="C1196" s="103"/>
    </row>
    <row r="1197" spans="2:3">
      <c r="B1197" s="103"/>
      <c r="C1197" s="103"/>
    </row>
    <row r="1198" spans="2:3">
      <c r="B1198" s="103"/>
      <c r="C1198" s="103"/>
    </row>
    <row r="1199" spans="2:3">
      <c r="B1199" s="103"/>
      <c r="C1199" s="103"/>
    </row>
    <row r="1200" spans="2:3">
      <c r="B1200" s="103"/>
      <c r="C1200" s="103"/>
    </row>
    <row r="1201" spans="2:3">
      <c r="B1201" s="103"/>
      <c r="C1201" s="103"/>
    </row>
    <row r="1202" spans="2:3">
      <c r="B1202" s="103"/>
      <c r="C1202" s="103"/>
    </row>
    <row r="1203" spans="2:3">
      <c r="B1203" s="103"/>
      <c r="C1203" s="103"/>
    </row>
    <row r="1204" spans="2:3">
      <c r="B1204" s="103"/>
      <c r="C1204" s="103"/>
    </row>
    <row r="1205" spans="2:3">
      <c r="B1205" s="103"/>
      <c r="C1205" s="103"/>
    </row>
    <row r="1206" spans="2:3">
      <c r="B1206" s="103"/>
      <c r="C1206" s="103"/>
    </row>
    <row r="1207" spans="2:3">
      <c r="B1207" s="103"/>
      <c r="C1207" s="103"/>
    </row>
    <row r="1208" spans="2:3">
      <c r="B1208" s="103"/>
      <c r="C1208" s="103"/>
    </row>
    <row r="1209" spans="2:3">
      <c r="B1209" s="103"/>
      <c r="C1209" s="103"/>
    </row>
    <row r="1210" spans="2:3">
      <c r="B1210" s="103"/>
      <c r="C1210" s="103"/>
    </row>
    <row r="1211" spans="2:3">
      <c r="B1211" s="103"/>
      <c r="C1211" s="103"/>
    </row>
    <row r="1212" spans="2:3">
      <c r="B1212" s="103"/>
      <c r="C1212" s="103"/>
    </row>
    <row r="1213" spans="2:3">
      <c r="B1213" s="103"/>
      <c r="C1213" s="103"/>
    </row>
    <row r="1214" spans="2:3">
      <c r="B1214" s="103"/>
      <c r="C1214" s="103"/>
    </row>
    <row r="1215" spans="2:3">
      <c r="B1215" s="103"/>
      <c r="C1215" s="103"/>
    </row>
    <row r="1216" spans="2:3">
      <c r="B1216" s="103"/>
      <c r="C1216" s="103"/>
    </row>
    <row r="1217" spans="2:3">
      <c r="B1217" s="103"/>
      <c r="C1217" s="103"/>
    </row>
    <row r="1218" spans="2:3">
      <c r="B1218" s="103"/>
      <c r="C1218" s="103"/>
    </row>
    <row r="1219" spans="2:3">
      <c r="B1219" s="103"/>
      <c r="C1219" s="103"/>
    </row>
    <row r="1220" spans="2:3">
      <c r="B1220" s="103"/>
      <c r="C1220" s="103"/>
    </row>
    <row r="1221" spans="2:3">
      <c r="B1221" s="103"/>
      <c r="C1221" s="103"/>
    </row>
    <row r="1222" spans="2:3">
      <c r="B1222" s="103"/>
      <c r="C1222" s="103"/>
    </row>
    <row r="1223" spans="2:3">
      <c r="B1223" s="103"/>
      <c r="C1223" s="103"/>
    </row>
    <row r="1224" spans="2:3">
      <c r="B1224" s="103"/>
      <c r="C1224" s="103"/>
    </row>
    <row r="1225" spans="2:3">
      <c r="B1225" s="103"/>
      <c r="C1225" s="103"/>
    </row>
    <row r="1226" spans="2:3">
      <c r="B1226" s="103"/>
      <c r="C1226" s="103"/>
    </row>
    <row r="1227" spans="2:3">
      <c r="B1227" s="103"/>
      <c r="C1227" s="103"/>
    </row>
    <row r="1228" spans="2:3">
      <c r="B1228" s="103"/>
      <c r="C1228" s="103"/>
    </row>
    <row r="1229" spans="2:3">
      <c r="B1229" s="103"/>
      <c r="C1229" s="103"/>
    </row>
    <row r="1230" spans="2:3">
      <c r="B1230" s="103"/>
      <c r="C1230" s="103"/>
    </row>
    <row r="1231" spans="2:3">
      <c r="B1231" s="103"/>
      <c r="C1231" s="103"/>
    </row>
    <row r="1232" spans="2:3">
      <c r="B1232" s="103"/>
      <c r="C1232" s="103"/>
    </row>
    <row r="1233" spans="2:3">
      <c r="B1233" s="103"/>
      <c r="C1233" s="103"/>
    </row>
    <row r="1234" spans="2:3">
      <c r="B1234" s="103"/>
      <c r="C1234" s="103"/>
    </row>
    <row r="1235" spans="2:3">
      <c r="B1235" s="103"/>
      <c r="C1235" s="103"/>
    </row>
    <row r="1236" spans="2:3">
      <c r="B1236" s="103"/>
      <c r="C1236" s="103"/>
    </row>
    <row r="1237" spans="2:3">
      <c r="B1237" s="103"/>
      <c r="C1237" s="103"/>
    </row>
    <row r="1238" spans="2:3">
      <c r="B1238" s="103"/>
      <c r="C1238" s="103"/>
    </row>
    <row r="1239" spans="2:3">
      <c r="B1239" s="103"/>
      <c r="C1239" s="103"/>
    </row>
    <row r="1240" spans="2:3">
      <c r="B1240" s="103"/>
      <c r="C1240" s="103"/>
    </row>
    <row r="1241" spans="2:3">
      <c r="B1241" s="103"/>
      <c r="C1241" s="103"/>
    </row>
    <row r="1242" spans="2:3">
      <c r="B1242" s="103"/>
      <c r="C1242" s="103"/>
    </row>
    <row r="1243" spans="2:3">
      <c r="B1243" s="103"/>
      <c r="C1243" s="103"/>
    </row>
    <row r="1244" spans="2:3">
      <c r="B1244" s="103"/>
      <c r="C1244" s="103"/>
    </row>
    <row r="1245" spans="2:3">
      <c r="B1245" s="103"/>
      <c r="C1245" s="103"/>
    </row>
    <row r="1246" spans="2:3">
      <c r="B1246" s="103"/>
      <c r="C1246" s="103"/>
    </row>
    <row r="1247" spans="2:3">
      <c r="B1247" s="103"/>
      <c r="C1247" s="103"/>
    </row>
    <row r="1248" spans="2:3">
      <c r="B1248" s="103"/>
      <c r="C1248" s="103"/>
    </row>
    <row r="1249" spans="2:3">
      <c r="B1249" s="103"/>
      <c r="C1249" s="103"/>
    </row>
    <row r="1250" spans="2:3">
      <c r="B1250" s="103"/>
      <c r="C1250" s="103"/>
    </row>
    <row r="1251" spans="2:3">
      <c r="B1251" s="103"/>
      <c r="C1251" s="103"/>
    </row>
    <row r="1252" spans="2:3">
      <c r="B1252" s="103"/>
      <c r="C1252" s="103"/>
    </row>
    <row r="1253" spans="2:3">
      <c r="B1253" s="103"/>
      <c r="C1253" s="103"/>
    </row>
    <row r="1254" spans="2:3">
      <c r="B1254" s="103"/>
      <c r="C1254" s="103"/>
    </row>
    <row r="1255" spans="2:3">
      <c r="B1255" s="103"/>
      <c r="C1255" s="103"/>
    </row>
    <row r="1256" spans="2:3">
      <c r="B1256" s="103"/>
      <c r="C1256" s="103"/>
    </row>
    <row r="1257" spans="2:3">
      <c r="B1257" s="103"/>
      <c r="C1257" s="103"/>
    </row>
    <row r="1258" spans="2:3">
      <c r="B1258" s="103"/>
      <c r="C1258" s="103"/>
    </row>
    <row r="1259" spans="2:3">
      <c r="B1259" s="103"/>
      <c r="C1259" s="103"/>
    </row>
    <row r="1260" spans="2:3">
      <c r="B1260" s="103"/>
      <c r="C1260" s="103"/>
    </row>
    <row r="1261" spans="2:3">
      <c r="B1261" s="103"/>
      <c r="C1261" s="103"/>
    </row>
    <row r="1262" spans="2:3">
      <c r="B1262" s="103"/>
      <c r="C1262" s="103"/>
    </row>
    <row r="1263" spans="2:3">
      <c r="B1263" s="103"/>
      <c r="C1263" s="103"/>
    </row>
    <row r="1264" spans="2:3">
      <c r="B1264" s="103"/>
      <c r="C1264" s="103"/>
    </row>
    <row r="1265" spans="2:3">
      <c r="B1265" s="103"/>
      <c r="C1265" s="103"/>
    </row>
    <row r="1266" spans="2:3">
      <c r="B1266" s="103"/>
      <c r="C1266" s="103"/>
    </row>
    <row r="1267" spans="2:3">
      <c r="B1267" s="103"/>
      <c r="C1267" s="103"/>
    </row>
    <row r="1268" spans="2:3">
      <c r="B1268" s="103"/>
      <c r="C1268" s="103"/>
    </row>
    <row r="1269" spans="2:3">
      <c r="B1269" s="103"/>
      <c r="C1269" s="103"/>
    </row>
    <row r="1270" spans="2:3">
      <c r="B1270" s="103"/>
      <c r="C1270" s="103"/>
    </row>
    <row r="1271" spans="2:3">
      <c r="B1271" s="103"/>
      <c r="C1271" s="103"/>
    </row>
    <row r="1272" spans="2:3">
      <c r="B1272" s="103"/>
      <c r="C1272" s="103"/>
    </row>
    <row r="1273" spans="2:3">
      <c r="B1273" s="103"/>
      <c r="C1273" s="103"/>
    </row>
    <row r="1274" spans="2:3">
      <c r="B1274" s="103"/>
      <c r="C1274" s="103"/>
    </row>
    <row r="1275" spans="2:3">
      <c r="B1275" s="103"/>
      <c r="C1275" s="103"/>
    </row>
    <row r="1276" spans="2:3">
      <c r="B1276" s="103"/>
      <c r="C1276" s="103"/>
    </row>
    <row r="1277" spans="2:3">
      <c r="B1277" s="103"/>
      <c r="C1277" s="103"/>
    </row>
    <row r="1278" spans="2:3">
      <c r="B1278" s="103"/>
      <c r="C1278" s="103"/>
    </row>
    <row r="1279" spans="2:3">
      <c r="B1279" s="103"/>
      <c r="C1279" s="103"/>
    </row>
    <row r="1280" spans="2:3">
      <c r="B1280" s="103"/>
      <c r="C1280" s="103"/>
    </row>
    <row r="1281" spans="2:3">
      <c r="B1281" s="103"/>
      <c r="C1281" s="103"/>
    </row>
    <row r="1282" spans="2:3">
      <c r="B1282" s="103"/>
      <c r="C1282" s="103"/>
    </row>
    <row r="1283" spans="2:3">
      <c r="B1283" s="103"/>
      <c r="C1283" s="103"/>
    </row>
    <row r="1284" spans="2:3">
      <c r="B1284" s="103"/>
      <c r="C1284" s="103"/>
    </row>
    <row r="1285" spans="2:3">
      <c r="B1285" s="103"/>
      <c r="C1285" s="103"/>
    </row>
    <row r="1286" spans="2:3">
      <c r="B1286" s="103"/>
      <c r="C1286" s="103"/>
    </row>
    <row r="1287" spans="2:3">
      <c r="B1287" s="103"/>
      <c r="C1287" s="103"/>
    </row>
    <row r="1288" spans="2:3">
      <c r="B1288" s="103"/>
      <c r="C1288" s="103"/>
    </row>
    <row r="1289" spans="2:3">
      <c r="B1289" s="103"/>
      <c r="C1289" s="103"/>
    </row>
    <row r="1290" spans="2:3">
      <c r="B1290" s="103"/>
      <c r="C1290" s="103"/>
    </row>
    <row r="1291" spans="2:3">
      <c r="B1291" s="103"/>
      <c r="C1291" s="103"/>
    </row>
    <row r="1292" spans="2:3">
      <c r="B1292" s="103"/>
      <c r="C1292" s="103"/>
    </row>
    <row r="1293" spans="2:3">
      <c r="B1293" s="103"/>
      <c r="C1293" s="103"/>
    </row>
    <row r="1294" spans="2:3">
      <c r="B1294" s="103"/>
      <c r="C1294" s="103"/>
    </row>
    <row r="1295" spans="2:3">
      <c r="B1295" s="103"/>
      <c r="C1295" s="103"/>
    </row>
    <row r="1296" spans="2:3">
      <c r="B1296" s="103"/>
      <c r="C1296" s="103"/>
    </row>
    <row r="1297" spans="2:3">
      <c r="B1297" s="103"/>
      <c r="C1297" s="103"/>
    </row>
    <row r="1298" spans="2:3">
      <c r="B1298" s="103"/>
      <c r="C1298" s="103"/>
    </row>
    <row r="1299" spans="2:3">
      <c r="B1299" s="103"/>
      <c r="C1299" s="103"/>
    </row>
    <row r="1300" spans="2:3">
      <c r="B1300" s="103"/>
      <c r="C1300" s="103"/>
    </row>
    <row r="1301" spans="2:3">
      <c r="B1301" s="103"/>
      <c r="C1301" s="103"/>
    </row>
    <row r="1302" spans="2:3">
      <c r="B1302" s="103"/>
      <c r="C1302" s="103"/>
    </row>
    <row r="1303" spans="2:3">
      <c r="B1303" s="103"/>
      <c r="C1303" s="103"/>
    </row>
    <row r="1304" spans="2:3">
      <c r="B1304" s="103"/>
      <c r="C1304" s="103"/>
    </row>
    <row r="1305" spans="2:3">
      <c r="B1305" s="103"/>
      <c r="C1305" s="103"/>
    </row>
    <row r="1306" spans="2:3">
      <c r="B1306" s="103"/>
      <c r="C1306" s="103"/>
    </row>
    <row r="1307" spans="2:3">
      <c r="B1307" s="103"/>
      <c r="C1307" s="103"/>
    </row>
    <row r="1308" spans="2:3">
      <c r="B1308" s="103"/>
      <c r="C1308" s="103"/>
    </row>
    <row r="1309" spans="2:3">
      <c r="B1309" s="103"/>
      <c r="C1309" s="103"/>
    </row>
    <row r="1310" spans="2:3">
      <c r="B1310" s="103"/>
      <c r="C1310" s="103"/>
    </row>
    <row r="1311" spans="2:3">
      <c r="B1311" s="103"/>
      <c r="C1311" s="103"/>
    </row>
    <row r="1312" spans="2:3">
      <c r="B1312" s="103"/>
      <c r="C1312" s="103"/>
    </row>
    <row r="1313" spans="2:3">
      <c r="B1313" s="103"/>
      <c r="C1313" s="103"/>
    </row>
    <row r="1314" spans="2:3">
      <c r="B1314" s="103"/>
      <c r="C1314" s="103"/>
    </row>
    <row r="1315" spans="2:3">
      <c r="B1315" s="103"/>
      <c r="C1315" s="103"/>
    </row>
    <row r="1316" spans="2:3">
      <c r="B1316" s="103"/>
      <c r="C1316" s="103"/>
    </row>
    <row r="1317" spans="2:3">
      <c r="B1317" s="103"/>
      <c r="C1317" s="103"/>
    </row>
    <row r="1318" spans="2:3">
      <c r="B1318" s="103"/>
      <c r="C1318" s="103"/>
    </row>
    <row r="1319" spans="2:3">
      <c r="B1319" s="103"/>
      <c r="C1319" s="103"/>
    </row>
    <row r="1320" spans="2:3">
      <c r="B1320" s="103"/>
      <c r="C1320" s="103"/>
    </row>
    <row r="1321" spans="2:3">
      <c r="B1321" s="103"/>
      <c r="C1321" s="103"/>
    </row>
    <row r="1322" spans="2:3">
      <c r="B1322" s="103"/>
      <c r="C1322" s="103"/>
    </row>
    <row r="1323" spans="2:3">
      <c r="B1323" s="103"/>
      <c r="C1323" s="103"/>
    </row>
    <row r="1324" spans="2:3">
      <c r="B1324" s="103"/>
      <c r="C1324" s="103"/>
    </row>
    <row r="1325" spans="2:3">
      <c r="B1325" s="103"/>
      <c r="C1325" s="103"/>
    </row>
    <row r="1326" spans="2:3">
      <c r="B1326" s="103"/>
      <c r="C1326" s="103"/>
    </row>
    <row r="1327" spans="2:3">
      <c r="B1327" s="103"/>
      <c r="C1327" s="103"/>
    </row>
    <row r="1328" spans="2:3">
      <c r="B1328" s="103"/>
      <c r="C1328" s="103"/>
    </row>
    <row r="1329" spans="2:3">
      <c r="B1329" s="103"/>
      <c r="C1329" s="103"/>
    </row>
    <row r="1330" spans="2:3">
      <c r="B1330" s="103"/>
      <c r="C1330" s="103"/>
    </row>
    <row r="1331" spans="2:3">
      <c r="B1331" s="103"/>
      <c r="C1331" s="103"/>
    </row>
    <row r="1332" spans="2:3">
      <c r="B1332" s="103"/>
      <c r="C1332" s="103"/>
    </row>
    <row r="1333" spans="2:3">
      <c r="B1333" s="103"/>
      <c r="C1333" s="103"/>
    </row>
    <row r="1334" spans="2:3">
      <c r="B1334" s="103"/>
      <c r="C1334" s="103"/>
    </row>
    <row r="1335" spans="2:3">
      <c r="B1335" s="103"/>
      <c r="C1335" s="103"/>
    </row>
    <row r="1336" spans="2:3">
      <c r="B1336" s="103"/>
      <c r="C1336" s="103"/>
    </row>
    <row r="1337" spans="2:3">
      <c r="B1337" s="103"/>
      <c r="C1337" s="103"/>
    </row>
    <row r="1338" spans="2:3">
      <c r="B1338" s="103"/>
      <c r="C1338" s="103"/>
    </row>
    <row r="1339" spans="2:3">
      <c r="B1339" s="103"/>
      <c r="C1339" s="103"/>
    </row>
    <row r="1340" spans="2:3">
      <c r="B1340" s="103"/>
      <c r="C1340" s="103"/>
    </row>
    <row r="1341" spans="2:3">
      <c r="B1341" s="103"/>
      <c r="C1341" s="103"/>
    </row>
    <row r="1342" spans="2:3">
      <c r="B1342" s="103"/>
      <c r="C1342" s="103"/>
    </row>
    <row r="1343" spans="2:3">
      <c r="B1343" s="103"/>
      <c r="C1343" s="103"/>
    </row>
    <row r="1344" spans="2:3">
      <c r="B1344" s="103"/>
      <c r="C1344" s="103"/>
    </row>
    <row r="1345" spans="2:3">
      <c r="B1345" s="103"/>
      <c r="C1345" s="103"/>
    </row>
    <row r="1346" spans="2:3">
      <c r="B1346" s="103"/>
      <c r="C1346" s="103"/>
    </row>
    <row r="1347" spans="2:3">
      <c r="B1347" s="103"/>
      <c r="C1347" s="103"/>
    </row>
    <row r="1348" spans="2:3">
      <c r="B1348" s="103"/>
      <c r="C1348" s="103"/>
    </row>
    <row r="1349" spans="2:3">
      <c r="B1349" s="103"/>
      <c r="C1349" s="103"/>
    </row>
    <row r="1350" spans="2:3">
      <c r="B1350" s="103"/>
      <c r="C1350" s="103"/>
    </row>
    <row r="1351" spans="2:3">
      <c r="B1351" s="103"/>
      <c r="C1351" s="103"/>
    </row>
    <row r="1352" spans="2:3">
      <c r="B1352" s="103"/>
      <c r="C1352" s="103"/>
    </row>
    <row r="1353" spans="2:3">
      <c r="B1353" s="103"/>
      <c r="C1353" s="103"/>
    </row>
    <row r="1354" spans="2:3">
      <c r="B1354" s="103"/>
      <c r="C1354" s="103"/>
    </row>
    <row r="1355" spans="2:3">
      <c r="B1355" s="103"/>
      <c r="C1355" s="103"/>
    </row>
    <row r="1356" spans="2:3">
      <c r="B1356" s="103"/>
      <c r="C1356" s="103"/>
    </row>
    <row r="1357" spans="2:3">
      <c r="B1357" s="103"/>
      <c r="C1357" s="103"/>
    </row>
    <row r="1358" spans="2:3">
      <c r="B1358" s="103"/>
      <c r="C1358" s="103"/>
    </row>
    <row r="1359" spans="2:3">
      <c r="B1359" s="103"/>
      <c r="C1359" s="103"/>
    </row>
    <row r="1360" spans="2:3">
      <c r="B1360" s="103"/>
      <c r="C1360" s="103"/>
    </row>
    <row r="1361" spans="2:3">
      <c r="B1361" s="103"/>
      <c r="C1361" s="103"/>
    </row>
    <row r="1362" spans="2:3">
      <c r="B1362" s="103"/>
      <c r="C1362" s="103"/>
    </row>
    <row r="1363" spans="2:3">
      <c r="B1363" s="103"/>
      <c r="C1363" s="103"/>
    </row>
    <row r="1364" spans="2:3">
      <c r="B1364" s="103"/>
      <c r="C1364" s="103"/>
    </row>
    <row r="1365" spans="2:3">
      <c r="B1365" s="103"/>
      <c r="C1365" s="103"/>
    </row>
    <row r="1366" spans="2:3">
      <c r="B1366" s="103"/>
      <c r="C1366" s="103"/>
    </row>
    <row r="1367" spans="2:3">
      <c r="B1367" s="103"/>
      <c r="C1367" s="103"/>
    </row>
    <row r="1368" spans="2:3">
      <c r="B1368" s="103"/>
      <c r="C1368" s="103"/>
    </row>
    <row r="1369" spans="2:3">
      <c r="B1369" s="103"/>
      <c r="C1369" s="103"/>
    </row>
    <row r="1370" spans="2:3">
      <c r="B1370" s="103"/>
      <c r="C1370" s="103"/>
    </row>
    <row r="1371" spans="2:3">
      <c r="B1371" s="103"/>
      <c r="C1371" s="103"/>
    </row>
    <row r="1372" spans="2:3">
      <c r="B1372" s="103"/>
      <c r="C1372" s="103"/>
    </row>
    <row r="1373" spans="2:3">
      <c r="B1373" s="103"/>
      <c r="C1373" s="103"/>
    </row>
    <row r="1374" spans="2:3">
      <c r="B1374" s="103"/>
      <c r="C1374" s="103"/>
    </row>
    <row r="1375" spans="2:3">
      <c r="B1375" s="103"/>
      <c r="C1375" s="103"/>
    </row>
    <row r="1376" spans="2:3">
      <c r="B1376" s="103"/>
      <c r="C1376" s="103"/>
    </row>
    <row r="1377" spans="2:3">
      <c r="B1377" s="103"/>
      <c r="C1377" s="103"/>
    </row>
    <row r="1378" spans="2:3">
      <c r="B1378" s="103"/>
      <c r="C1378" s="103"/>
    </row>
    <row r="1379" spans="2:3">
      <c r="B1379" s="103"/>
      <c r="C1379" s="103"/>
    </row>
    <row r="1380" spans="2:3">
      <c r="B1380" s="103"/>
      <c r="C1380" s="103"/>
    </row>
    <row r="1381" spans="2:3">
      <c r="B1381" s="103"/>
      <c r="C1381" s="103"/>
    </row>
    <row r="1382" spans="2:3">
      <c r="B1382" s="103"/>
      <c r="C1382" s="103"/>
    </row>
    <row r="1383" spans="2:3">
      <c r="B1383" s="103"/>
      <c r="C1383" s="103"/>
    </row>
    <row r="1384" spans="2:3">
      <c r="B1384" s="103"/>
      <c r="C1384" s="103"/>
    </row>
    <row r="1385" spans="2:3">
      <c r="B1385" s="103"/>
      <c r="C1385" s="103"/>
    </row>
    <row r="1386" spans="2:3">
      <c r="B1386" s="103"/>
      <c r="C1386" s="103"/>
    </row>
    <row r="1387" spans="2:3">
      <c r="B1387" s="103"/>
      <c r="C1387" s="103"/>
    </row>
    <row r="1388" spans="2:3">
      <c r="B1388" s="103"/>
      <c r="C1388" s="103"/>
    </row>
    <row r="1389" spans="2:3">
      <c r="B1389" s="103"/>
      <c r="C1389" s="103"/>
    </row>
    <row r="1390" spans="2:3">
      <c r="B1390" s="103"/>
      <c r="C1390" s="103"/>
    </row>
    <row r="1391" spans="2:3">
      <c r="B1391" s="103"/>
      <c r="C1391" s="103"/>
    </row>
    <row r="1392" spans="2:3">
      <c r="B1392" s="103"/>
      <c r="C1392" s="103"/>
    </row>
    <row r="1393" spans="2:3">
      <c r="B1393" s="103"/>
      <c r="C1393" s="103"/>
    </row>
    <row r="1394" spans="2:3">
      <c r="B1394" s="103"/>
      <c r="C1394" s="103"/>
    </row>
    <row r="1395" spans="2:3">
      <c r="B1395" s="103"/>
      <c r="C1395" s="103"/>
    </row>
    <row r="1396" spans="2:3">
      <c r="B1396" s="103"/>
      <c r="C1396" s="103"/>
    </row>
    <row r="1397" spans="2:3">
      <c r="B1397" s="103"/>
      <c r="C1397" s="103"/>
    </row>
    <row r="1398" spans="2:3">
      <c r="B1398" s="103"/>
      <c r="C1398" s="103"/>
    </row>
    <row r="1399" spans="2:3">
      <c r="B1399" s="103"/>
      <c r="C1399" s="103"/>
    </row>
    <row r="1400" spans="2:3">
      <c r="B1400" s="103"/>
      <c r="C1400" s="103"/>
    </row>
    <row r="1401" spans="2:3">
      <c r="B1401" s="103"/>
      <c r="C1401" s="103"/>
    </row>
    <row r="1402" spans="2:3">
      <c r="B1402" s="103"/>
      <c r="C1402" s="103"/>
    </row>
    <row r="1403" spans="2:3">
      <c r="B1403" s="103"/>
      <c r="C1403" s="103"/>
    </row>
    <row r="1404" spans="2:3">
      <c r="B1404" s="103"/>
      <c r="C1404" s="103"/>
    </row>
    <row r="1405" spans="2:3">
      <c r="B1405" s="103"/>
      <c r="C1405" s="103"/>
    </row>
    <row r="1406" spans="2:3">
      <c r="B1406" s="103"/>
      <c r="C1406" s="103"/>
    </row>
    <row r="1407" spans="2:3">
      <c r="B1407" s="103"/>
      <c r="C1407" s="103"/>
    </row>
    <row r="1408" spans="2:3">
      <c r="B1408" s="103"/>
      <c r="C1408" s="103"/>
    </row>
    <row r="1409" spans="2:3">
      <c r="B1409" s="103"/>
      <c r="C1409" s="103"/>
    </row>
    <row r="1410" spans="2:3">
      <c r="B1410" s="103"/>
      <c r="C1410" s="103"/>
    </row>
    <row r="1411" spans="2:3">
      <c r="B1411" s="103"/>
      <c r="C1411" s="103"/>
    </row>
    <row r="1412" spans="2:3">
      <c r="B1412" s="103"/>
      <c r="C1412" s="103"/>
    </row>
    <row r="1413" spans="2:3">
      <c r="B1413" s="103"/>
      <c r="C1413" s="103"/>
    </row>
    <row r="1414" spans="2:3">
      <c r="B1414" s="103"/>
      <c r="C1414" s="103"/>
    </row>
    <row r="1415" spans="2:3">
      <c r="B1415" s="103"/>
      <c r="C1415" s="103"/>
    </row>
    <row r="1416" spans="2:3">
      <c r="B1416" s="103"/>
      <c r="C1416" s="103"/>
    </row>
    <row r="1417" spans="2:3">
      <c r="B1417" s="103"/>
      <c r="C1417" s="103"/>
    </row>
    <row r="1418" spans="2:3">
      <c r="B1418" s="103"/>
      <c r="C1418" s="103"/>
    </row>
    <row r="1419" spans="2:3">
      <c r="B1419" s="103"/>
      <c r="C1419" s="103"/>
    </row>
    <row r="1420" spans="2:3">
      <c r="B1420" s="103"/>
      <c r="C1420" s="103"/>
    </row>
    <row r="1421" spans="2:3">
      <c r="B1421" s="103"/>
      <c r="C1421" s="103"/>
    </row>
    <row r="1422" spans="2:3">
      <c r="B1422" s="103"/>
      <c r="C1422" s="103"/>
    </row>
    <row r="1423" spans="2:3">
      <c r="B1423" s="103"/>
      <c r="C1423" s="103"/>
    </row>
    <row r="1424" spans="2:3">
      <c r="B1424" s="103"/>
      <c r="C1424" s="103"/>
    </row>
    <row r="1425" spans="2:3">
      <c r="B1425" s="103"/>
      <c r="C1425" s="103"/>
    </row>
    <row r="1426" spans="2:3">
      <c r="B1426" s="103"/>
      <c r="C1426" s="103"/>
    </row>
    <row r="1427" spans="2:3">
      <c r="B1427" s="103"/>
      <c r="C1427" s="103"/>
    </row>
    <row r="1428" spans="2:3">
      <c r="B1428" s="103"/>
      <c r="C1428" s="103"/>
    </row>
    <row r="1429" spans="2:3">
      <c r="B1429" s="103"/>
      <c r="C1429" s="103"/>
    </row>
    <row r="1430" spans="2:3">
      <c r="B1430" s="103"/>
      <c r="C1430" s="103"/>
    </row>
    <row r="1431" spans="2:3">
      <c r="B1431" s="103"/>
      <c r="C1431" s="103"/>
    </row>
    <row r="1432" spans="2:3">
      <c r="B1432" s="103"/>
      <c r="C1432" s="103"/>
    </row>
    <row r="1433" spans="2:3">
      <c r="B1433" s="103"/>
      <c r="C1433" s="103"/>
    </row>
    <row r="1434" spans="2:3">
      <c r="B1434" s="103"/>
      <c r="C1434" s="103"/>
    </row>
    <row r="1435" spans="2:3">
      <c r="B1435" s="103"/>
      <c r="C1435" s="103"/>
    </row>
    <row r="1436" spans="2:3">
      <c r="B1436" s="103"/>
      <c r="C1436" s="103"/>
    </row>
    <row r="1437" spans="2:3">
      <c r="B1437" s="103"/>
      <c r="C1437" s="103"/>
    </row>
    <row r="1438" spans="2:3">
      <c r="B1438" s="103"/>
      <c r="C1438" s="103"/>
    </row>
    <row r="1439" spans="2:3">
      <c r="B1439" s="103"/>
      <c r="C1439" s="103"/>
    </row>
    <row r="1440" spans="2:3">
      <c r="B1440" s="103"/>
      <c r="C1440" s="103"/>
    </row>
    <row r="1441" spans="2:3">
      <c r="B1441" s="103"/>
      <c r="C1441" s="103"/>
    </row>
    <row r="1442" spans="2:3">
      <c r="B1442" s="103"/>
      <c r="C1442" s="103"/>
    </row>
    <row r="1443" spans="2:3">
      <c r="B1443" s="103"/>
      <c r="C1443" s="103"/>
    </row>
    <row r="1444" spans="2:3">
      <c r="B1444" s="103"/>
      <c r="C1444" s="103"/>
    </row>
    <row r="1445" spans="2:3">
      <c r="B1445" s="103"/>
      <c r="C1445" s="103"/>
    </row>
    <row r="1446" spans="2:3">
      <c r="B1446" s="103"/>
      <c r="C1446" s="103"/>
    </row>
    <row r="1447" spans="2:3">
      <c r="B1447" s="103"/>
      <c r="C1447" s="103"/>
    </row>
    <row r="1448" spans="2:3">
      <c r="B1448" s="103"/>
      <c r="C1448" s="103"/>
    </row>
    <row r="1449" spans="2:3">
      <c r="B1449" s="103"/>
      <c r="C1449" s="103"/>
    </row>
    <row r="1450" spans="2:3">
      <c r="B1450" s="103"/>
      <c r="C1450" s="103"/>
    </row>
    <row r="1451" spans="2:3">
      <c r="B1451" s="103"/>
      <c r="C1451" s="103"/>
    </row>
    <row r="1452" spans="2:3">
      <c r="B1452" s="103"/>
      <c r="C1452" s="103"/>
    </row>
    <row r="1453" spans="2:3">
      <c r="B1453" s="103"/>
      <c r="C1453" s="103"/>
    </row>
    <row r="1454" spans="2:3">
      <c r="B1454" s="103"/>
      <c r="C1454" s="103"/>
    </row>
    <row r="1455" spans="2:3">
      <c r="B1455" s="103"/>
      <c r="C1455" s="103"/>
    </row>
    <row r="1456" spans="2:3">
      <c r="B1456" s="103"/>
      <c r="C1456" s="103"/>
    </row>
    <row r="1457" spans="2:3">
      <c r="B1457" s="103"/>
      <c r="C1457" s="103"/>
    </row>
    <row r="1458" spans="2:3">
      <c r="B1458" s="103"/>
      <c r="C1458" s="103"/>
    </row>
    <row r="1459" spans="2:3">
      <c r="B1459" s="103"/>
      <c r="C1459" s="103"/>
    </row>
    <row r="1460" spans="2:3">
      <c r="B1460" s="103"/>
      <c r="C1460" s="103"/>
    </row>
    <row r="1461" spans="2:3">
      <c r="B1461" s="103"/>
      <c r="C1461" s="103"/>
    </row>
    <row r="1462" spans="2:3">
      <c r="B1462" s="103"/>
      <c r="C1462" s="103"/>
    </row>
    <row r="1463" spans="2:3">
      <c r="B1463" s="103"/>
      <c r="C1463" s="103"/>
    </row>
    <row r="1464" spans="2:3">
      <c r="B1464" s="103"/>
      <c r="C1464" s="103"/>
    </row>
    <row r="1465" spans="2:3">
      <c r="B1465" s="103"/>
      <c r="C1465" s="103"/>
    </row>
    <row r="1466" spans="2:3">
      <c r="B1466" s="103"/>
      <c r="C1466" s="103"/>
    </row>
    <row r="1467" spans="2:3">
      <c r="B1467" s="103"/>
      <c r="C1467" s="103"/>
    </row>
    <row r="1468" spans="2:3">
      <c r="B1468" s="103"/>
      <c r="C1468" s="103"/>
    </row>
    <row r="1469" spans="2:3">
      <c r="B1469" s="103"/>
      <c r="C1469" s="103"/>
    </row>
    <row r="1470" spans="2:3">
      <c r="B1470" s="103"/>
      <c r="C1470" s="103"/>
    </row>
    <row r="1471" spans="2:3">
      <c r="B1471" s="103"/>
      <c r="C1471" s="103"/>
    </row>
    <row r="1472" spans="2:3">
      <c r="B1472" s="103"/>
      <c r="C1472" s="103"/>
    </row>
    <row r="1473" spans="2:3">
      <c r="B1473" s="103"/>
      <c r="C1473" s="103"/>
    </row>
    <row r="1474" spans="2:3">
      <c r="B1474" s="103"/>
      <c r="C1474" s="103"/>
    </row>
    <row r="1475" spans="2:3">
      <c r="B1475" s="103"/>
      <c r="C1475" s="103"/>
    </row>
    <row r="1476" spans="2:3">
      <c r="B1476" s="103"/>
      <c r="C1476" s="103"/>
    </row>
    <row r="1477" spans="2:3">
      <c r="B1477" s="103"/>
      <c r="C1477" s="103"/>
    </row>
    <row r="1478" spans="2:3">
      <c r="B1478" s="103"/>
      <c r="C1478" s="103"/>
    </row>
    <row r="1479" spans="2:3">
      <c r="B1479" s="103"/>
      <c r="C1479" s="103"/>
    </row>
    <row r="1480" spans="2:3">
      <c r="B1480" s="103"/>
      <c r="C1480" s="103"/>
    </row>
    <row r="1481" spans="2:3">
      <c r="B1481" s="103"/>
      <c r="C1481" s="103"/>
    </row>
    <row r="1482" spans="2:3">
      <c r="B1482" s="103"/>
      <c r="C1482" s="103"/>
    </row>
    <row r="1483" spans="2:3">
      <c r="B1483" s="103"/>
      <c r="C1483" s="103"/>
    </row>
    <row r="1484" spans="2:3">
      <c r="B1484" s="103"/>
      <c r="C1484" s="103"/>
    </row>
    <row r="1485" spans="2:3">
      <c r="B1485" s="103"/>
      <c r="C1485" s="103"/>
    </row>
    <row r="1486" spans="2:3">
      <c r="B1486" s="103"/>
      <c r="C1486" s="103"/>
    </row>
    <row r="1487" spans="2:3">
      <c r="B1487" s="103"/>
      <c r="C1487" s="103"/>
    </row>
    <row r="1488" spans="2:3">
      <c r="B1488" s="103"/>
      <c r="C1488" s="103"/>
    </row>
    <row r="1489" spans="2:3">
      <c r="B1489" s="103"/>
      <c r="C1489" s="103"/>
    </row>
    <row r="1490" spans="2:3">
      <c r="B1490" s="103"/>
      <c r="C1490" s="103"/>
    </row>
    <row r="1491" spans="2:3">
      <c r="B1491" s="103"/>
      <c r="C1491" s="103"/>
    </row>
    <row r="1492" spans="2:3">
      <c r="B1492" s="103"/>
      <c r="C1492" s="103"/>
    </row>
    <row r="1493" spans="2:3">
      <c r="B1493" s="103"/>
      <c r="C1493" s="103"/>
    </row>
    <row r="1494" spans="2:3">
      <c r="B1494" s="103"/>
      <c r="C1494" s="103"/>
    </row>
    <row r="1495" spans="2:3">
      <c r="B1495" s="103"/>
      <c r="C1495" s="103"/>
    </row>
    <row r="1496" spans="2:3">
      <c r="B1496" s="103"/>
      <c r="C1496" s="103"/>
    </row>
    <row r="1497" spans="2:3">
      <c r="B1497" s="103"/>
      <c r="C1497" s="103"/>
    </row>
    <row r="1498" spans="2:3">
      <c r="B1498" s="103"/>
      <c r="C1498" s="103"/>
    </row>
    <row r="1499" spans="2:3">
      <c r="B1499" s="103"/>
      <c r="C1499" s="103"/>
    </row>
    <row r="1500" spans="2:3">
      <c r="B1500" s="103"/>
      <c r="C1500" s="103"/>
    </row>
    <row r="1501" spans="2:3">
      <c r="B1501" s="103"/>
      <c r="C1501" s="103"/>
    </row>
    <row r="1502" spans="2:3">
      <c r="B1502" s="103"/>
      <c r="C1502" s="103"/>
    </row>
    <row r="1503" spans="2:3">
      <c r="B1503" s="103"/>
      <c r="C1503" s="103"/>
    </row>
    <row r="1504" spans="2:3">
      <c r="B1504" s="103"/>
      <c r="C1504" s="103"/>
    </row>
    <row r="1505" spans="2:3">
      <c r="B1505" s="103"/>
      <c r="C1505" s="103"/>
    </row>
    <row r="1506" spans="2:3">
      <c r="B1506" s="103"/>
      <c r="C1506" s="103"/>
    </row>
    <row r="1507" spans="2:3">
      <c r="B1507" s="103"/>
      <c r="C1507" s="103"/>
    </row>
    <row r="1508" spans="2:3">
      <c r="B1508" s="103"/>
      <c r="C1508" s="103"/>
    </row>
    <row r="1509" spans="2:3">
      <c r="B1509" s="103"/>
      <c r="C1509" s="103"/>
    </row>
    <row r="1510" spans="2:3">
      <c r="B1510" s="103"/>
      <c r="C1510" s="103"/>
    </row>
    <row r="1511" spans="2:3">
      <c r="B1511" s="103"/>
      <c r="C1511" s="103"/>
    </row>
    <row r="1512" spans="2:3">
      <c r="B1512" s="103"/>
      <c r="C1512" s="103"/>
    </row>
    <row r="1513" spans="2:3">
      <c r="B1513" s="103"/>
      <c r="C1513" s="103"/>
    </row>
    <row r="1514" spans="2:3">
      <c r="B1514" s="103"/>
      <c r="C1514" s="103"/>
    </row>
    <row r="1515" spans="2:3">
      <c r="B1515" s="103"/>
      <c r="C1515" s="103"/>
    </row>
    <row r="1516" spans="2:3">
      <c r="B1516" s="103"/>
      <c r="C1516" s="103"/>
    </row>
    <row r="1517" spans="2:3">
      <c r="B1517" s="103"/>
      <c r="C1517" s="103"/>
    </row>
    <row r="1518" spans="2:3">
      <c r="B1518" s="103"/>
      <c r="C1518" s="103"/>
    </row>
    <row r="1519" spans="2:3">
      <c r="B1519" s="103"/>
      <c r="C1519" s="10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2C6F-52E7-46AE-9C90-64D890C2B0F9}">
  <dimension ref="A1:U333"/>
  <sheetViews>
    <sheetView zoomScaleNormal="100" workbookViewId="0">
      <pane ySplit="1" topLeftCell="A65" activePane="bottomLeft" state="frozen"/>
      <selection pane="bottomLeft" activeCell="D80" sqref="D80"/>
    </sheetView>
  </sheetViews>
  <sheetFormatPr defaultColWidth="9" defaultRowHeight="12.75"/>
  <cols>
    <col min="1" max="1" width="11.5703125" style="71" bestFit="1" customWidth="1"/>
    <col min="2" max="2" width="12" style="105" customWidth="1"/>
    <col min="3" max="3" width="41.5703125" style="71" bestFit="1" customWidth="1"/>
    <col min="4" max="4" width="9" style="71" bestFit="1" customWidth="1"/>
    <col min="5" max="5" width="9.42578125" style="71" customWidth="1"/>
    <col min="6" max="6" width="9" style="71" customWidth="1"/>
    <col min="7" max="7" width="9.42578125" style="71" customWidth="1"/>
    <col min="8" max="8" width="9" style="71" customWidth="1"/>
    <col min="9" max="9" width="11.28515625" style="71" bestFit="1" customWidth="1"/>
    <col min="10" max="10" width="7.85546875" style="71" bestFit="1" customWidth="1"/>
    <col min="11" max="13" width="7.5703125" style="71" customWidth="1"/>
    <col min="14" max="14" width="7.85546875" style="71" customWidth="1"/>
    <col min="15" max="18" width="8.140625" style="71" customWidth="1"/>
    <col min="19" max="19" width="8" style="71" bestFit="1" customWidth="1"/>
    <col min="20" max="16384" width="9" style="71"/>
  </cols>
  <sheetData>
    <row r="1" spans="1:21">
      <c r="A1" s="143" t="s">
        <v>31</v>
      </c>
      <c r="B1" s="143" t="s">
        <v>15</v>
      </c>
      <c r="C1" s="143" t="s">
        <v>27</v>
      </c>
      <c r="D1" s="144">
        <v>2015</v>
      </c>
      <c r="E1" s="144">
        <v>2016</v>
      </c>
      <c r="F1" s="144">
        <v>2017</v>
      </c>
      <c r="G1" s="144">
        <v>2018</v>
      </c>
      <c r="H1" s="144">
        <v>2019</v>
      </c>
      <c r="I1" s="144">
        <v>2020</v>
      </c>
      <c r="J1" s="144" t="s">
        <v>30</v>
      </c>
      <c r="K1" s="144" t="s">
        <v>3</v>
      </c>
      <c r="L1" s="144" t="s">
        <v>4</v>
      </c>
      <c r="M1" s="144" t="s">
        <v>5</v>
      </c>
      <c r="N1" s="144" t="s">
        <v>6</v>
      </c>
      <c r="O1" s="144" t="s">
        <v>7</v>
      </c>
      <c r="P1" s="144" t="s">
        <v>8</v>
      </c>
      <c r="Q1" s="144" t="s">
        <v>9</v>
      </c>
      <c r="R1" s="144" t="s">
        <v>10</v>
      </c>
      <c r="S1" s="145" t="s">
        <v>16</v>
      </c>
    </row>
    <row r="2" spans="1:21">
      <c r="A2" s="100" t="s">
        <v>32</v>
      </c>
      <c r="B2" s="100" t="s">
        <v>33</v>
      </c>
      <c r="C2" s="138" t="s">
        <v>45</v>
      </c>
      <c r="D2" s="38">
        <f>' Capacity by Location'!E8</f>
        <v>74</v>
      </c>
      <c r="E2" s="38">
        <f>' Capacity by Location'!F8</f>
        <v>74</v>
      </c>
      <c r="F2" s="38">
        <f>' Capacity by Location'!G8</f>
        <v>86</v>
      </c>
      <c r="G2" s="38">
        <f>' Capacity by Location'!H8</f>
        <v>118</v>
      </c>
      <c r="H2" s="38">
        <f>' Capacity by Location'!I8</f>
        <v>118</v>
      </c>
      <c r="I2" s="38">
        <f>' Capacity by Location'!J8</f>
        <v>158</v>
      </c>
      <c r="J2" s="38">
        <f>' Capacity by Location'!K8</f>
        <v>168</v>
      </c>
      <c r="K2" s="38">
        <f>' Capacity by Location'!L8</f>
        <v>168</v>
      </c>
      <c r="L2" s="38">
        <f>' Capacity by Location'!M8</f>
        <v>168</v>
      </c>
      <c r="M2" s="38">
        <f>' Capacity by Location'!N8</f>
        <v>228</v>
      </c>
      <c r="N2" s="38">
        <f>' Capacity by Location'!O8</f>
        <v>228</v>
      </c>
      <c r="O2" s="38">
        <f>' Capacity by Location'!P8</f>
        <v>228</v>
      </c>
      <c r="P2" s="38">
        <f>' Capacity by Location'!Q8</f>
        <v>228</v>
      </c>
      <c r="Q2" s="38">
        <f>' Capacity by Location'!R8</f>
        <v>228</v>
      </c>
      <c r="R2" s="38">
        <f>' Capacity by Location'!S8</f>
        <v>228</v>
      </c>
      <c r="S2" s="38">
        <f>' Capacity by Location'!T8</f>
        <v>228</v>
      </c>
    </row>
    <row r="3" spans="1:21">
      <c r="A3" s="100" t="s">
        <v>32</v>
      </c>
      <c r="B3" s="100" t="s">
        <v>33</v>
      </c>
      <c r="C3" s="138" t="s">
        <v>46</v>
      </c>
      <c r="D3" s="38">
        <f>'Production by Company'!D8</f>
        <v>50.899999999999991</v>
      </c>
      <c r="E3" s="38">
        <f>'Production by Company'!E8</f>
        <v>54.200799999999994</v>
      </c>
      <c r="F3" s="38">
        <f>'Production by Company'!F8</f>
        <v>65.28</v>
      </c>
      <c r="G3" s="38">
        <f>'Production by Company'!G8</f>
        <v>90.447399999999988</v>
      </c>
      <c r="H3" s="38">
        <f>'Production by Company'!H8</f>
        <v>91.07</v>
      </c>
      <c r="I3" s="38">
        <f>'Production by Company'!I8</f>
        <v>106.96000000000002</v>
      </c>
      <c r="J3" s="38">
        <f>'Production by Company'!J8</f>
        <v>121.52272000000001</v>
      </c>
      <c r="K3" s="38">
        <f>'Production by Company'!K8</f>
        <v>125.25040000000001</v>
      </c>
      <c r="L3" s="38">
        <f>'Production by Company'!L8</f>
        <v>132.50000000000003</v>
      </c>
      <c r="M3" s="38">
        <f>'Production by Company'!M8</f>
        <v>175.27135999999999</v>
      </c>
      <c r="N3" s="38">
        <f>'Production by Company'!N8</f>
        <v>184.71234000000001</v>
      </c>
      <c r="O3" s="38">
        <f>'Production by Company'!O8</f>
        <v>191.99938</v>
      </c>
      <c r="P3" s="38">
        <f>'Production by Company'!P8</f>
        <v>199.77000000000004</v>
      </c>
      <c r="Q3" s="38">
        <f>'Production by Company'!Q8</f>
        <v>211.9716</v>
      </c>
      <c r="R3" s="38">
        <f>'Production by Company'!R8</f>
        <v>216.67710000000002</v>
      </c>
      <c r="S3" s="38">
        <f>'Production by Company'!S8</f>
        <v>218.94400000000002</v>
      </c>
    </row>
    <row r="4" spans="1:21">
      <c r="A4" s="100" t="s">
        <v>32</v>
      </c>
      <c r="B4" s="100" t="s">
        <v>33</v>
      </c>
      <c r="C4" s="138" t="s">
        <v>47</v>
      </c>
      <c r="D4" s="37">
        <f>(D3/D2)</f>
        <v>0.6878378378378377</v>
      </c>
      <c r="E4" s="37">
        <f>(E3/E2)</f>
        <v>0.73244324324324317</v>
      </c>
      <c r="F4" s="37">
        <f t="shared" ref="F4:S4" si="0">(F3/F2)</f>
        <v>0.7590697674418605</v>
      </c>
      <c r="G4" s="37">
        <f t="shared" si="0"/>
        <v>0.76650338983050836</v>
      </c>
      <c r="H4" s="37">
        <f t="shared" si="0"/>
        <v>0.77177966101694906</v>
      </c>
      <c r="I4" s="37">
        <f t="shared" si="0"/>
        <v>0.67696202531645588</v>
      </c>
      <c r="J4" s="37">
        <f t="shared" si="0"/>
        <v>0.72334952380952389</v>
      </c>
      <c r="K4" s="37">
        <f t="shared" si="0"/>
        <v>0.74553809523809533</v>
      </c>
      <c r="L4" s="37">
        <f t="shared" si="0"/>
        <v>0.78869047619047639</v>
      </c>
      <c r="M4" s="37">
        <f t="shared" si="0"/>
        <v>0.7687340350877192</v>
      </c>
      <c r="N4" s="37">
        <f t="shared" si="0"/>
        <v>0.81014184210526319</v>
      </c>
      <c r="O4" s="37">
        <f t="shared" si="0"/>
        <v>0.84210254385964911</v>
      </c>
      <c r="P4" s="37">
        <f t="shared" si="0"/>
        <v>0.87618421052631601</v>
      </c>
      <c r="Q4" s="37">
        <f t="shared" si="0"/>
        <v>0.92969999999999997</v>
      </c>
      <c r="R4" s="37">
        <f t="shared" si="0"/>
        <v>0.95033815789473697</v>
      </c>
      <c r="S4" s="37">
        <f t="shared" si="0"/>
        <v>0.96028070175438607</v>
      </c>
    </row>
    <row r="5" spans="1:21">
      <c r="A5" s="100" t="s">
        <v>32</v>
      </c>
      <c r="B5" s="100" t="s">
        <v>33</v>
      </c>
      <c r="C5" s="138" t="s">
        <v>48</v>
      </c>
      <c r="D5" s="139">
        <v>51.4</v>
      </c>
      <c r="E5" s="139">
        <v>57.8</v>
      </c>
      <c r="F5" s="139">
        <v>59.4</v>
      </c>
      <c r="G5" s="139">
        <v>47.3</v>
      </c>
      <c r="H5" s="139">
        <v>55.2</v>
      </c>
      <c r="I5" s="139">
        <v>49.5</v>
      </c>
      <c r="J5" s="51"/>
      <c r="K5" s="51"/>
      <c r="L5" s="51"/>
      <c r="M5" s="51"/>
      <c r="N5" s="51"/>
      <c r="O5" s="51"/>
      <c r="P5" s="51"/>
      <c r="Q5" s="51"/>
      <c r="R5" s="51"/>
      <c r="S5" s="52"/>
    </row>
    <row r="6" spans="1:21">
      <c r="A6" s="100" t="s">
        <v>32</v>
      </c>
      <c r="B6" s="100" t="s">
        <v>33</v>
      </c>
      <c r="C6" s="138" t="s">
        <v>49</v>
      </c>
      <c r="D6" s="139">
        <f>'Foreign Trade'!AI2</f>
        <v>20.223814000000001</v>
      </c>
      <c r="E6" s="139">
        <f>'Foreign Trade'!AJ2</f>
        <v>26.366821000000002</v>
      </c>
      <c r="F6" s="139">
        <f>'Foreign Trade'!AK2</f>
        <v>29.087741999999999</v>
      </c>
      <c r="G6" s="139">
        <f>'Foreign Trade'!AL2</f>
        <v>30.808593999999999</v>
      </c>
      <c r="H6" s="139">
        <f>'Foreign Trade'!AM2</f>
        <v>29.921948</v>
      </c>
      <c r="I6" s="139">
        <v>22.45</v>
      </c>
      <c r="J6" s="209"/>
      <c r="K6" s="51"/>
      <c r="L6" s="51"/>
      <c r="M6" s="51"/>
      <c r="N6" s="51"/>
      <c r="O6" s="51"/>
      <c r="P6" s="51"/>
      <c r="Q6" s="51"/>
      <c r="R6" s="51"/>
      <c r="S6" s="52"/>
    </row>
    <row r="7" spans="1:21">
      <c r="A7" s="100" t="s">
        <v>32</v>
      </c>
      <c r="B7" s="100" t="s">
        <v>33</v>
      </c>
      <c r="C7" s="138" t="s">
        <v>25</v>
      </c>
      <c r="D7" s="38">
        <f>2%*D3</f>
        <v>1.0179999999999998</v>
      </c>
      <c r="E7" s="38">
        <f t="shared" ref="E7:S7" si="1">2%*E3</f>
        <v>1.0840159999999999</v>
      </c>
      <c r="F7" s="38">
        <f t="shared" si="1"/>
        <v>1.3056000000000001</v>
      </c>
      <c r="G7" s="38">
        <f t="shared" si="1"/>
        <v>1.8089479999999998</v>
      </c>
      <c r="H7" s="38">
        <f t="shared" si="1"/>
        <v>1.8213999999999999</v>
      </c>
      <c r="I7" s="38">
        <f t="shared" si="1"/>
        <v>2.1392000000000007</v>
      </c>
      <c r="J7" s="38">
        <f t="shared" si="1"/>
        <v>2.4304544000000003</v>
      </c>
      <c r="K7" s="38">
        <f t="shared" si="1"/>
        <v>2.5050080000000001</v>
      </c>
      <c r="L7" s="38">
        <f t="shared" si="1"/>
        <v>2.6500000000000008</v>
      </c>
      <c r="M7" s="38">
        <f t="shared" si="1"/>
        <v>3.5054271999999997</v>
      </c>
      <c r="N7" s="38">
        <f t="shared" si="1"/>
        <v>3.6942468000000002</v>
      </c>
      <c r="O7" s="38">
        <f t="shared" si="1"/>
        <v>3.8399876000000002</v>
      </c>
      <c r="P7" s="38">
        <f t="shared" si="1"/>
        <v>3.995400000000001</v>
      </c>
      <c r="Q7" s="38">
        <f t="shared" si="1"/>
        <v>4.2394319999999999</v>
      </c>
      <c r="R7" s="38">
        <f t="shared" si="1"/>
        <v>4.3335420000000004</v>
      </c>
      <c r="S7" s="38">
        <f t="shared" si="1"/>
        <v>4.3788800000000005</v>
      </c>
      <c r="T7" s="300"/>
      <c r="U7" s="300"/>
    </row>
    <row r="8" spans="1:21">
      <c r="A8" s="100" t="s">
        <v>32</v>
      </c>
      <c r="B8" s="100" t="s">
        <v>33</v>
      </c>
      <c r="C8" s="138" t="s">
        <v>50</v>
      </c>
      <c r="D8" s="38">
        <f>D3+D5-D6-D7</f>
        <v>81.058185999999978</v>
      </c>
      <c r="E8" s="38">
        <f t="shared" ref="E8:I8" si="2">E3+E5-E6-E7</f>
        <v>84.549962999999991</v>
      </c>
      <c r="F8" s="38">
        <f t="shared" si="2"/>
        <v>94.286658000000017</v>
      </c>
      <c r="G8" s="38">
        <f t="shared" si="2"/>
        <v>105.12985799999997</v>
      </c>
      <c r="H8" s="38">
        <f t="shared" si="2"/>
        <v>114.52665199999998</v>
      </c>
      <c r="I8" s="38">
        <f t="shared" si="2"/>
        <v>131.87080000000006</v>
      </c>
      <c r="J8" s="38">
        <f t="shared" ref="J8:S8" si="3">I8+I8*J9</f>
        <v>138.62258496000007</v>
      </c>
      <c r="K8" s="38">
        <f>J8+J8*K9</f>
        <v>147.27263426150407</v>
      </c>
      <c r="L8" s="38">
        <f t="shared" si="3"/>
        <v>156.84535548850184</v>
      </c>
      <c r="M8" s="38">
        <f t="shared" si="3"/>
        <v>165.97375517793265</v>
      </c>
      <c r="N8" s="38">
        <f t="shared" si="3"/>
        <v>175.20189596582571</v>
      </c>
      <c r="O8" s="38">
        <f t="shared" si="3"/>
        <v>184.69783872717346</v>
      </c>
      <c r="P8" s="38">
        <f t="shared" si="3"/>
        <v>194.2097774216229</v>
      </c>
      <c r="Q8" s="38">
        <f t="shared" si="3"/>
        <v>203.82316140399323</v>
      </c>
      <c r="R8" s="38">
        <f t="shared" si="3"/>
        <v>213.62705546752531</v>
      </c>
      <c r="S8" s="38">
        <f t="shared" si="3"/>
        <v>224.94928940730415</v>
      </c>
      <c r="T8" s="300">
        <f t="shared" ref="T8" si="4">(I8/D8)^(1/5)-1</f>
        <v>0.1022252407973594</v>
      </c>
      <c r="U8" s="300">
        <f t="shared" ref="U8" si="5">(S8/J8)^(1/9)-1</f>
        <v>5.5264142922979209E-2</v>
      </c>
    </row>
    <row r="9" spans="1:21">
      <c r="A9" s="100" t="s">
        <v>32</v>
      </c>
      <c r="B9" s="100" t="s">
        <v>33</v>
      </c>
      <c r="C9" s="140" t="s">
        <v>211</v>
      </c>
      <c r="D9" s="37"/>
      <c r="E9" s="37">
        <f>E8/D8-1</f>
        <v>4.30774135508043E-2</v>
      </c>
      <c r="F9" s="37">
        <f>F8/E8-1</f>
        <v>0.11515906872720949</v>
      </c>
      <c r="G9" s="37">
        <f t="shared" ref="G9" si="6">G8/F8-1</f>
        <v>0.11500248529330581</v>
      </c>
      <c r="H9" s="37">
        <f>H8/G8-1</f>
        <v>8.9382732734215375E-2</v>
      </c>
      <c r="I9" s="37">
        <v>2.5000000000000001E-2</v>
      </c>
      <c r="J9" s="37">
        <v>5.1200000000000002E-2</v>
      </c>
      <c r="K9" s="37">
        <v>6.2399999999999997E-2</v>
      </c>
      <c r="L9" s="37">
        <v>6.5000000000000002E-2</v>
      </c>
      <c r="M9" s="37">
        <v>5.8200000000000002E-2</v>
      </c>
      <c r="N9" s="37">
        <v>5.5599999999999997E-2</v>
      </c>
      <c r="O9" s="37">
        <v>5.4199999999999998E-2</v>
      </c>
      <c r="P9" s="37">
        <v>5.1499999999999997E-2</v>
      </c>
      <c r="Q9" s="37">
        <v>4.9500000000000002E-2</v>
      </c>
      <c r="R9" s="37">
        <v>4.8099999999999997E-2</v>
      </c>
      <c r="S9" s="37">
        <v>5.2999999999999999E-2</v>
      </c>
      <c r="T9" s="300"/>
      <c r="U9" s="300"/>
    </row>
    <row r="10" spans="1:21" ht="13.5" thickBot="1">
      <c r="A10" s="100" t="s">
        <v>32</v>
      </c>
      <c r="B10" s="100" t="s">
        <v>33</v>
      </c>
      <c r="C10" s="141" t="s">
        <v>212</v>
      </c>
      <c r="D10" s="54">
        <f>D3-D8</f>
        <v>-30.158185999999986</v>
      </c>
      <c r="E10" s="54">
        <f t="shared" ref="E10:S10" si="7">E3-E8</f>
        <v>-30.349162999999997</v>
      </c>
      <c r="F10" s="54">
        <f t="shared" si="7"/>
        <v>-29.006658000000016</v>
      </c>
      <c r="G10" s="54">
        <f t="shared" si="7"/>
        <v>-14.682457999999983</v>
      </c>
      <c r="H10" s="54">
        <f t="shared" si="7"/>
        <v>-23.456651999999991</v>
      </c>
      <c r="I10" s="54">
        <f t="shared" si="7"/>
        <v>-24.910800000000037</v>
      </c>
      <c r="J10" s="54">
        <f t="shared" si="7"/>
        <v>-17.099864960000062</v>
      </c>
      <c r="K10" s="54">
        <f t="shared" si="7"/>
        <v>-22.022234261504053</v>
      </c>
      <c r="L10" s="54">
        <f t="shared" si="7"/>
        <v>-24.345355488501809</v>
      </c>
      <c r="M10" s="54">
        <f t="shared" si="7"/>
        <v>9.297604822067342</v>
      </c>
      <c r="N10" s="54">
        <f t="shared" si="7"/>
        <v>9.5104440341742986</v>
      </c>
      <c r="O10" s="54">
        <f t="shared" si="7"/>
        <v>7.3015412728265403</v>
      </c>
      <c r="P10" s="54">
        <f t="shared" si="7"/>
        <v>5.560222578377136</v>
      </c>
      <c r="Q10" s="54">
        <f t="shared" si="7"/>
        <v>8.1484385960067698</v>
      </c>
      <c r="R10" s="54">
        <f t="shared" si="7"/>
        <v>3.0500445324747147</v>
      </c>
      <c r="S10" s="54">
        <f t="shared" si="7"/>
        <v>-6.005289407304133</v>
      </c>
      <c r="T10" s="300"/>
      <c r="U10" s="300"/>
    </row>
    <row r="11" spans="1:21">
      <c r="A11" s="100" t="s">
        <v>32</v>
      </c>
      <c r="B11" s="100" t="s">
        <v>35</v>
      </c>
      <c r="C11" s="138" t="s">
        <v>45</v>
      </c>
      <c r="D11" s="38">
        <f>' Capacity by Company'!D23</f>
        <v>1974</v>
      </c>
      <c r="E11" s="38">
        <f>' Capacity by Company'!E23</f>
        <v>1974</v>
      </c>
      <c r="F11" s="38">
        <f>' Capacity by Company'!F23</f>
        <v>1974</v>
      </c>
      <c r="G11" s="38">
        <f>' Capacity by Company'!G23</f>
        <v>1974</v>
      </c>
      <c r="H11" s="38">
        <f>' Capacity by Company'!H23</f>
        <v>1974</v>
      </c>
      <c r="I11" s="38">
        <f>' Capacity by Company'!I23</f>
        <v>2172</v>
      </c>
      <c r="J11" s="38">
        <f>' Capacity by Company'!J23</f>
        <v>2172</v>
      </c>
      <c r="K11" s="38">
        <f>' Capacity by Company'!K23</f>
        <v>2172</v>
      </c>
      <c r="L11" s="38">
        <f>' Capacity by Company'!L23</f>
        <v>2172</v>
      </c>
      <c r="M11" s="38">
        <f>' Capacity by Company'!M23</f>
        <v>2172</v>
      </c>
      <c r="N11" s="38">
        <f>' Capacity by Company'!N23</f>
        <v>2172</v>
      </c>
      <c r="O11" s="38">
        <f>' Capacity by Company'!O23</f>
        <v>2172</v>
      </c>
      <c r="P11" s="38">
        <f>' Capacity by Company'!P23</f>
        <v>2172</v>
      </c>
      <c r="Q11" s="38">
        <f>' Capacity by Company'!Q23</f>
        <v>2172</v>
      </c>
      <c r="R11" s="38">
        <f>' Capacity by Company'!R23</f>
        <v>2172</v>
      </c>
      <c r="S11" s="38">
        <f>' Capacity by Company'!S23</f>
        <v>2172</v>
      </c>
    </row>
    <row r="12" spans="1:21">
      <c r="A12" s="100" t="s">
        <v>32</v>
      </c>
      <c r="B12" s="100" t="s">
        <v>35</v>
      </c>
      <c r="C12" s="138" t="s">
        <v>46</v>
      </c>
      <c r="D12" s="38">
        <f>'Production by Company'!D23</f>
        <v>1425.3572899728997</v>
      </c>
      <c r="E12" s="38">
        <f>'Production by Company'!E23</f>
        <v>1475.0312195121951</v>
      </c>
      <c r="F12" s="38">
        <f>'Production by Company'!F23</f>
        <v>1492.1022498290404</v>
      </c>
      <c r="G12" s="38">
        <f>'Production by Company'!G23</f>
        <v>1591.292623417361</v>
      </c>
      <c r="H12" s="38">
        <f>'Production by Company'!H23</f>
        <v>1605.4683156656024</v>
      </c>
      <c r="I12" s="38">
        <f>'Production by Company'!I23</f>
        <v>1519.7270781095665</v>
      </c>
      <c r="J12" s="38">
        <f>'Production by Company'!J23</f>
        <v>1673.1084434598436</v>
      </c>
      <c r="K12" s="38">
        <f>'Production by Company'!K23</f>
        <v>1707.3069679355674</v>
      </c>
      <c r="L12" s="38">
        <f>'Production by Company'!L23</f>
        <v>1664.0507091026518</v>
      </c>
      <c r="M12" s="38">
        <f>'Production by Company'!M23</f>
        <v>1648.7610690677002</v>
      </c>
      <c r="N12" s="38">
        <f>'Production by Company'!N23</f>
        <v>1743.1941119595774</v>
      </c>
      <c r="O12" s="38">
        <f>'Production by Company'!O23</f>
        <v>1782.4765277144591</v>
      </c>
      <c r="P12" s="38">
        <f>'Production by Company'!P23</f>
        <v>1832.279577919611</v>
      </c>
      <c r="Q12" s="38">
        <f>'Production by Company'!Q23</f>
        <v>1890.9039337816275</v>
      </c>
      <c r="R12" s="38">
        <f>'Production by Company'!R23</f>
        <v>1927.5840984727604</v>
      </c>
      <c r="S12" s="38">
        <f>'Production by Company'!S23</f>
        <v>1960.0077205379532</v>
      </c>
    </row>
    <row r="13" spans="1:21">
      <c r="A13" s="100" t="s">
        <v>32</v>
      </c>
      <c r="B13" s="100" t="s">
        <v>35</v>
      </c>
      <c r="C13" s="138" t="s">
        <v>47</v>
      </c>
      <c r="D13" s="37">
        <f t="shared" ref="D13:S13" si="8">(D12/D11)</f>
        <v>0.72206549644017204</v>
      </c>
      <c r="E13" s="37">
        <f t="shared" si="8"/>
        <v>0.74722959448439463</v>
      </c>
      <c r="F13" s="37">
        <f t="shared" si="8"/>
        <v>0.7558775328414592</v>
      </c>
      <c r="G13" s="37">
        <f t="shared" si="8"/>
        <v>0.80612594904628221</v>
      </c>
      <c r="H13" s="37">
        <f t="shared" si="8"/>
        <v>0.81330715079311167</v>
      </c>
      <c r="I13" s="37">
        <f t="shared" si="8"/>
        <v>0.6996901832916973</v>
      </c>
      <c r="J13" s="37">
        <f t="shared" si="8"/>
        <v>0.77030775481576585</v>
      </c>
      <c r="K13" s="37">
        <f t="shared" si="8"/>
        <v>0.78605293183037173</v>
      </c>
      <c r="L13" s="37">
        <f t="shared" si="8"/>
        <v>0.76613752721116568</v>
      </c>
      <c r="M13" s="37">
        <f t="shared" si="8"/>
        <v>0.75909809809746787</v>
      </c>
      <c r="N13" s="37">
        <f t="shared" si="8"/>
        <v>0.80257555799243896</v>
      </c>
      <c r="O13" s="37">
        <f t="shared" si="8"/>
        <v>0.82066138476724637</v>
      </c>
      <c r="P13" s="37">
        <f t="shared" si="8"/>
        <v>0.84359096589300697</v>
      </c>
      <c r="Q13" s="37">
        <f t="shared" si="8"/>
        <v>0.87058192163058357</v>
      </c>
      <c r="R13" s="37">
        <f t="shared" si="8"/>
        <v>0.88746965859703519</v>
      </c>
      <c r="S13" s="37">
        <f t="shared" si="8"/>
        <v>0.90239766138948119</v>
      </c>
      <c r="T13" s="114"/>
    </row>
    <row r="14" spans="1:21">
      <c r="A14" s="100" t="s">
        <v>32</v>
      </c>
      <c r="B14" s="100" t="s">
        <v>35</v>
      </c>
      <c r="C14" s="138" t="s">
        <v>48</v>
      </c>
      <c r="D14" s="139">
        <v>270</v>
      </c>
      <c r="E14" s="139">
        <v>250</v>
      </c>
      <c r="F14" s="139">
        <f>'Foreign Trade'!K3</f>
        <v>220.76713000000001</v>
      </c>
      <c r="G14" s="139">
        <f>'Foreign Trade'!L3</f>
        <v>269.58244100000002</v>
      </c>
      <c r="H14" s="139">
        <v>289.33999999999997</v>
      </c>
      <c r="I14" s="139">
        <v>404.8</v>
      </c>
      <c r="J14" s="51"/>
      <c r="K14" s="51"/>
      <c r="L14" s="51"/>
      <c r="M14" s="51"/>
      <c r="N14" s="51"/>
      <c r="O14" s="51"/>
      <c r="P14" s="51"/>
      <c r="Q14" s="51"/>
      <c r="R14" s="51"/>
      <c r="S14" s="52"/>
      <c r="T14" s="106"/>
    </row>
    <row r="15" spans="1:21">
      <c r="A15" s="100" t="s">
        <v>32</v>
      </c>
      <c r="B15" s="100" t="s">
        <v>35</v>
      </c>
      <c r="C15" s="138" t="s">
        <v>49</v>
      </c>
      <c r="D15" s="139">
        <v>78</v>
      </c>
      <c r="E15" s="139">
        <f>'Foreign Trade'!AJ3</f>
        <v>67.357838999999998</v>
      </c>
      <c r="F15" s="139">
        <f>'Foreign Trade'!AK3</f>
        <v>71.525818000000001</v>
      </c>
      <c r="G15" s="139">
        <f>'Foreign Trade'!AL3</f>
        <v>57.763840000000002</v>
      </c>
      <c r="H15" s="139">
        <v>94.05</v>
      </c>
      <c r="I15" s="139">
        <v>112.3</v>
      </c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106"/>
    </row>
    <row r="16" spans="1:21">
      <c r="A16" s="100" t="s">
        <v>32</v>
      </c>
      <c r="B16" s="100" t="s">
        <v>35</v>
      </c>
      <c r="C16" s="138" t="s">
        <v>25</v>
      </c>
      <c r="D16" s="38">
        <f>2%*D12</f>
        <v>28.507145799457994</v>
      </c>
      <c r="E16" s="38">
        <f t="shared" ref="E16:S16" si="9">2%*E12</f>
        <v>29.500624390243903</v>
      </c>
      <c r="F16" s="38">
        <f t="shared" si="9"/>
        <v>29.842044996580807</v>
      </c>
      <c r="G16" s="38">
        <f t="shared" si="9"/>
        <v>31.825852468347222</v>
      </c>
      <c r="H16" s="38">
        <f t="shared" si="9"/>
        <v>32.109366313312051</v>
      </c>
      <c r="I16" s="38">
        <f t="shared" si="9"/>
        <v>30.394541562191332</v>
      </c>
      <c r="J16" s="38">
        <f t="shared" si="9"/>
        <v>33.462168869196873</v>
      </c>
      <c r="K16" s="38">
        <f t="shared" si="9"/>
        <v>34.146139358711352</v>
      </c>
      <c r="L16" s="38">
        <f t="shared" si="9"/>
        <v>33.281014182053035</v>
      </c>
      <c r="M16" s="38">
        <f t="shared" si="9"/>
        <v>32.975221381354004</v>
      </c>
      <c r="N16" s="38">
        <f t="shared" si="9"/>
        <v>34.863882239191547</v>
      </c>
      <c r="O16" s="38">
        <f t="shared" si="9"/>
        <v>35.649530554289178</v>
      </c>
      <c r="P16" s="38">
        <f t="shared" si="9"/>
        <v>36.645591558392219</v>
      </c>
      <c r="Q16" s="38">
        <f t="shared" si="9"/>
        <v>37.818078675632549</v>
      </c>
      <c r="R16" s="38">
        <f t="shared" si="9"/>
        <v>38.55168196945521</v>
      </c>
      <c r="S16" s="38">
        <f t="shared" si="9"/>
        <v>39.200154410759062</v>
      </c>
      <c r="T16" s="106"/>
    </row>
    <row r="17" spans="1:21">
      <c r="A17" s="100" t="s">
        <v>32</v>
      </c>
      <c r="B17" s="100" t="s">
        <v>35</v>
      </c>
      <c r="C17" s="138" t="s">
        <v>50</v>
      </c>
      <c r="D17" s="38">
        <f>D12+D14-D15-D16</f>
        <v>1588.8501441734418</v>
      </c>
      <c r="E17" s="38">
        <f>E12+E14-E15-E16</f>
        <v>1628.1727561219511</v>
      </c>
      <c r="F17" s="38">
        <f t="shared" ref="F17:I17" si="10">F12+F14-F15-F16</f>
        <v>1611.5015168324594</v>
      </c>
      <c r="G17" s="38">
        <f t="shared" si="10"/>
        <v>1771.2853719490138</v>
      </c>
      <c r="H17" s="38">
        <f t="shared" si="10"/>
        <v>1768.6489493522904</v>
      </c>
      <c r="I17" s="38">
        <f t="shared" si="10"/>
        <v>1781.8325365473752</v>
      </c>
      <c r="J17" s="38">
        <f t="shared" ref="J17" si="11">I17+I17*J18</f>
        <v>1924.3791394711652</v>
      </c>
      <c r="K17" s="38">
        <f t="shared" ref="K17" si="12">J17+J17*K18</f>
        <v>2096.4186345398875</v>
      </c>
      <c r="L17" s="38">
        <f t="shared" ref="L17" si="13">K17+K17*L18</f>
        <v>2250.2957623151151</v>
      </c>
      <c r="M17" s="38">
        <f t="shared" ref="M17" si="14">L17+L17*M18</f>
        <v>2414.5673529641185</v>
      </c>
      <c r="N17" s="38">
        <f t="shared" ref="N17" si="15">M17+M17*N18</f>
        <v>2579.9652166421606</v>
      </c>
      <c r="O17" s="38">
        <f t="shared" ref="O17" si="16">N17+N17*O18</f>
        <v>2750.7589139838715</v>
      </c>
      <c r="P17" s="38">
        <f t="shared" ref="P17" si="17">O17+O17*P18</f>
        <v>2927.0825603702378</v>
      </c>
      <c r="Q17" s="38">
        <f t="shared" ref="Q17" si="18">P17+P17*Q18</f>
        <v>3112.9523029537481</v>
      </c>
      <c r="R17" s="38">
        <f t="shared" ref="R17" si="19">Q17+Q17*R18</f>
        <v>3303.4649838945174</v>
      </c>
      <c r="S17" s="38">
        <f t="shared" ref="S17" si="20">R17+R17*S18</f>
        <v>3496.7176854523468</v>
      </c>
      <c r="T17" s="300">
        <f t="shared" ref="T17" si="21">(I17/D17)^(1/5)-1</f>
        <v>2.3191183813700444E-2</v>
      </c>
      <c r="U17" s="300">
        <f t="shared" ref="U17" si="22">(S17/J17)^(1/9)-1</f>
        <v>6.8609131663466938E-2</v>
      </c>
    </row>
    <row r="18" spans="1:21">
      <c r="A18" s="100" t="s">
        <v>32</v>
      </c>
      <c r="B18" s="100" t="s">
        <v>35</v>
      </c>
      <c r="C18" s="140" t="s">
        <v>211</v>
      </c>
      <c r="D18" s="37"/>
      <c r="E18" s="37">
        <f>E17/D17-1</f>
        <v>2.4749100532049262E-2</v>
      </c>
      <c r="F18" s="37">
        <f>F17/E17-1</f>
        <v>-1.0239232432066925E-2</v>
      </c>
      <c r="G18" s="37">
        <f t="shared" ref="G18" si="23">G17/F17-1</f>
        <v>9.9152159304586318E-2</v>
      </c>
      <c r="H18" s="37">
        <f t="shared" ref="H18" si="24">H17/G17-1</f>
        <v>-1.4884234005853036E-3</v>
      </c>
      <c r="I18" s="37">
        <v>4.2000000000000003E-2</v>
      </c>
      <c r="J18" s="37">
        <v>0.08</v>
      </c>
      <c r="K18" s="37">
        <v>8.9399999999999993E-2</v>
      </c>
      <c r="L18" s="37">
        <v>7.3400000000000007E-2</v>
      </c>
      <c r="M18" s="37">
        <v>7.2999999999999995E-2</v>
      </c>
      <c r="N18" s="37">
        <v>6.8500000000000005E-2</v>
      </c>
      <c r="O18" s="37">
        <v>6.6199999999999995E-2</v>
      </c>
      <c r="P18" s="37">
        <v>6.4100000000000004E-2</v>
      </c>
      <c r="Q18" s="37">
        <v>6.3500000000000001E-2</v>
      </c>
      <c r="R18" s="37">
        <v>6.1199999999999997E-2</v>
      </c>
      <c r="S18" s="37">
        <v>5.8500000000000003E-2</v>
      </c>
    </row>
    <row r="19" spans="1:21" ht="13.5" thickBot="1">
      <c r="A19" s="100" t="s">
        <v>32</v>
      </c>
      <c r="B19" s="100" t="s">
        <v>35</v>
      </c>
      <c r="C19" s="141" t="s">
        <v>212</v>
      </c>
      <c r="D19" s="54">
        <f>D12-D17</f>
        <v>-163.49285420054207</v>
      </c>
      <c r="E19" s="54">
        <f t="shared" ref="E19:S19" si="25">E12-E17</f>
        <v>-153.14153660975603</v>
      </c>
      <c r="F19" s="54">
        <f t="shared" si="25"/>
        <v>-119.39926700341903</v>
      </c>
      <c r="G19" s="54">
        <f t="shared" si="25"/>
        <v>-179.99274853165275</v>
      </c>
      <c r="H19" s="54">
        <f t="shared" si="25"/>
        <v>-163.180633686688</v>
      </c>
      <c r="I19" s="54">
        <f t="shared" si="25"/>
        <v>-262.10545843780869</v>
      </c>
      <c r="J19" s="54">
        <f t="shared" si="25"/>
        <v>-251.27069601132166</v>
      </c>
      <c r="K19" s="54">
        <f t="shared" si="25"/>
        <v>-389.11166660432013</v>
      </c>
      <c r="L19" s="54">
        <f t="shared" si="25"/>
        <v>-586.24505321246329</v>
      </c>
      <c r="M19" s="54">
        <f t="shared" si="25"/>
        <v>-765.80628389641834</v>
      </c>
      <c r="N19" s="54">
        <f t="shared" si="25"/>
        <v>-836.7711046825832</v>
      </c>
      <c r="O19" s="54">
        <f t="shared" si="25"/>
        <v>-968.28238626941243</v>
      </c>
      <c r="P19" s="54">
        <f t="shared" si="25"/>
        <v>-1094.8029824506268</v>
      </c>
      <c r="Q19" s="54">
        <f t="shared" si="25"/>
        <v>-1222.0483691721206</v>
      </c>
      <c r="R19" s="54">
        <f t="shared" si="25"/>
        <v>-1375.8808854217571</v>
      </c>
      <c r="S19" s="54">
        <f t="shared" si="25"/>
        <v>-1536.7099649143936</v>
      </c>
    </row>
    <row r="20" spans="1:21">
      <c r="A20" s="100" t="s">
        <v>32</v>
      </c>
      <c r="B20" s="100" t="s">
        <v>43</v>
      </c>
      <c r="C20" s="138" t="s">
        <v>45</v>
      </c>
      <c r="D20" s="36">
        <f>' Capacity by Company'!D27</f>
        <v>115</v>
      </c>
      <c r="E20" s="36">
        <f>' Capacity by Company'!E27</f>
        <v>115</v>
      </c>
      <c r="F20" s="36">
        <f>' Capacity by Company'!F27</f>
        <v>115</v>
      </c>
      <c r="G20" s="36">
        <f>' Capacity by Company'!G27</f>
        <v>115</v>
      </c>
      <c r="H20" s="36">
        <f>' Capacity by Company'!H27</f>
        <v>115</v>
      </c>
      <c r="I20" s="36">
        <f>' Capacity by Company'!I27</f>
        <v>115</v>
      </c>
      <c r="J20" s="36">
        <f>' Capacity by Company'!J27</f>
        <v>115</v>
      </c>
      <c r="K20" s="36">
        <f>' Capacity by Company'!K27</f>
        <v>115</v>
      </c>
      <c r="L20" s="36">
        <f>' Capacity by Company'!L27</f>
        <v>115</v>
      </c>
      <c r="M20" s="36">
        <f>' Capacity by Company'!M27</f>
        <v>115</v>
      </c>
      <c r="N20" s="36">
        <f>' Capacity by Company'!N27</f>
        <v>115</v>
      </c>
      <c r="O20" s="36">
        <f>' Capacity by Company'!O27</f>
        <v>115</v>
      </c>
      <c r="P20" s="36">
        <f>' Capacity by Company'!P27</f>
        <v>115</v>
      </c>
      <c r="Q20" s="36">
        <f>' Capacity by Company'!Q27</f>
        <v>115</v>
      </c>
      <c r="R20" s="36">
        <f>' Capacity by Company'!R27</f>
        <v>115</v>
      </c>
      <c r="S20" s="36">
        <f>' Capacity by Company'!S27</f>
        <v>115</v>
      </c>
    </row>
    <row r="21" spans="1:21">
      <c r="A21" s="100" t="s">
        <v>32</v>
      </c>
      <c r="B21" s="100" t="s">
        <v>43</v>
      </c>
      <c r="C21" s="138" t="s">
        <v>46</v>
      </c>
      <c r="D21" s="38">
        <f>'Production by Company'!D27</f>
        <v>93.899999999999991</v>
      </c>
      <c r="E21" s="38">
        <f>'Production by Company'!E27</f>
        <v>95.652000000000001</v>
      </c>
      <c r="F21" s="38">
        <f>'Production by Company'!F27</f>
        <v>96.740000000000009</v>
      </c>
      <c r="G21" s="38">
        <f>'Production by Company'!G27</f>
        <v>97.975999999999999</v>
      </c>
      <c r="H21" s="38">
        <f>'Production by Company'!H27</f>
        <v>97.836999999999989</v>
      </c>
      <c r="I21" s="38">
        <f>'Production by Company'!I27</f>
        <v>77.050000000000011</v>
      </c>
      <c r="J21" s="38">
        <f>'Production by Company'!J27</f>
        <v>87.700000000000017</v>
      </c>
      <c r="K21" s="38">
        <f>'Production by Company'!K27</f>
        <v>87.550000000000026</v>
      </c>
      <c r="L21" s="38">
        <f>'Production by Company'!L27</f>
        <v>81.910000000000011</v>
      </c>
      <c r="M21" s="38">
        <f>'Production by Company'!M27</f>
        <v>82.350000000000009</v>
      </c>
      <c r="N21" s="38">
        <f>'Production by Company'!N27</f>
        <v>87.15</v>
      </c>
      <c r="O21" s="38">
        <f>'Production by Company'!O27</f>
        <v>90.804000000000002</v>
      </c>
      <c r="P21" s="38">
        <f>'Production by Company'!P27</f>
        <v>92.4</v>
      </c>
      <c r="Q21" s="38">
        <f>'Production by Company'!Q27</f>
        <v>93.842000000000013</v>
      </c>
      <c r="R21" s="38">
        <f>'Production by Company'!R27</f>
        <v>95.22999999999999</v>
      </c>
      <c r="S21" s="38">
        <f>'Production by Company'!S27</f>
        <v>96.736000000000004</v>
      </c>
    </row>
    <row r="22" spans="1:21">
      <c r="A22" s="100" t="s">
        <v>32</v>
      </c>
      <c r="B22" s="100" t="s">
        <v>43</v>
      </c>
      <c r="C22" s="138" t="s">
        <v>47</v>
      </c>
      <c r="D22" s="37">
        <f t="shared" ref="D22:S22" si="26">(D21/D20)</f>
        <v>0.81652173913043469</v>
      </c>
      <c r="E22" s="37">
        <f t="shared" si="26"/>
        <v>0.83175652173913039</v>
      </c>
      <c r="F22" s="37">
        <f t="shared" si="26"/>
        <v>0.84121739130434792</v>
      </c>
      <c r="G22" s="37">
        <f t="shared" si="26"/>
        <v>0.85196521739130437</v>
      </c>
      <c r="H22" s="37">
        <f t="shared" si="26"/>
        <v>0.8507565217391303</v>
      </c>
      <c r="I22" s="37">
        <f t="shared" si="26"/>
        <v>0.67000000000000015</v>
      </c>
      <c r="J22" s="37">
        <f t="shared" si="26"/>
        <v>0.76260869565217404</v>
      </c>
      <c r="K22" s="37">
        <f t="shared" si="26"/>
        <v>0.76130434782608714</v>
      </c>
      <c r="L22" s="37">
        <f t="shared" si="26"/>
        <v>0.7122608695652175</v>
      </c>
      <c r="M22" s="37">
        <f t="shared" si="26"/>
        <v>0.71608695652173926</v>
      </c>
      <c r="N22" s="37">
        <f t="shared" si="26"/>
        <v>0.75782608695652176</v>
      </c>
      <c r="O22" s="37">
        <f t="shared" si="26"/>
        <v>0.78959999999999997</v>
      </c>
      <c r="P22" s="37">
        <f t="shared" si="26"/>
        <v>0.80347826086956531</v>
      </c>
      <c r="Q22" s="37">
        <f t="shared" si="26"/>
        <v>0.81601739130434792</v>
      </c>
      <c r="R22" s="37">
        <f t="shared" si="26"/>
        <v>0.82808695652173903</v>
      </c>
      <c r="S22" s="37">
        <f t="shared" si="26"/>
        <v>0.8411826086956522</v>
      </c>
    </row>
    <row r="23" spans="1:21">
      <c r="A23" s="100" t="s">
        <v>32</v>
      </c>
      <c r="B23" s="100" t="s">
        <v>43</v>
      </c>
      <c r="C23" s="138" t="s">
        <v>48</v>
      </c>
      <c r="D23" s="139">
        <f>'Foreign Trade'!I4</f>
        <v>46.176234000000001</v>
      </c>
      <c r="E23" s="139">
        <f>'Foreign Trade'!J4</f>
        <v>48.405828</v>
      </c>
      <c r="F23" s="139">
        <f>'Foreign Trade'!K4</f>
        <v>51.983522000000001</v>
      </c>
      <c r="G23" s="139">
        <f>'Foreign Trade'!L4</f>
        <v>52.310464000000003</v>
      </c>
      <c r="H23" s="139">
        <v>51.23</v>
      </c>
      <c r="I23" s="139">
        <v>44.34</v>
      </c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21">
      <c r="A24" s="100" t="s">
        <v>32</v>
      </c>
      <c r="B24" s="100" t="s">
        <v>43</v>
      </c>
      <c r="C24" s="138" t="s">
        <v>49</v>
      </c>
      <c r="D24" s="139">
        <f>'Foreign Trade'!AI4</f>
        <v>40.746769</v>
      </c>
      <c r="E24" s="139">
        <f>'Foreign Trade'!AJ4</f>
        <v>43.859521999999998</v>
      </c>
      <c r="F24" s="139">
        <f>'Foreign Trade'!AK4</f>
        <v>46.760345999999998</v>
      </c>
      <c r="G24" s="139">
        <f>'Foreign Trade'!AL4</f>
        <v>49.401547999999998</v>
      </c>
      <c r="H24" s="139">
        <f>'Foreign Trade'!AM4</f>
        <v>44.463265999999997</v>
      </c>
      <c r="I24" s="139">
        <v>41.34</v>
      </c>
      <c r="J24" s="51"/>
      <c r="K24" s="51"/>
      <c r="L24" s="51"/>
      <c r="M24" s="51"/>
      <c r="N24" s="51"/>
      <c r="O24" s="51"/>
      <c r="P24" s="51"/>
      <c r="Q24" s="51"/>
      <c r="R24" s="51"/>
      <c r="S24" s="52"/>
    </row>
    <row r="25" spans="1:21">
      <c r="A25" s="100" t="s">
        <v>32</v>
      </c>
      <c r="B25" s="100" t="s">
        <v>43</v>
      </c>
      <c r="C25" s="138" t="s">
        <v>25</v>
      </c>
      <c r="D25" s="38">
        <f>2%*D21</f>
        <v>1.8779999999999999</v>
      </c>
      <c r="E25" s="38">
        <f t="shared" ref="E25:S25" si="27">2%*E21</f>
        <v>1.9130400000000001</v>
      </c>
      <c r="F25" s="38">
        <f t="shared" si="27"/>
        <v>1.9348000000000003</v>
      </c>
      <c r="G25" s="38">
        <f t="shared" si="27"/>
        <v>1.9595199999999999</v>
      </c>
      <c r="H25" s="38">
        <f t="shared" si="27"/>
        <v>1.9567399999999999</v>
      </c>
      <c r="I25" s="38">
        <f t="shared" si="27"/>
        <v>1.5410000000000004</v>
      </c>
      <c r="J25" s="38">
        <f t="shared" si="27"/>
        <v>1.7540000000000004</v>
      </c>
      <c r="K25" s="38">
        <f t="shared" si="27"/>
        <v>1.7510000000000006</v>
      </c>
      <c r="L25" s="38">
        <f t="shared" si="27"/>
        <v>1.6382000000000003</v>
      </c>
      <c r="M25" s="38">
        <f t="shared" si="27"/>
        <v>1.6470000000000002</v>
      </c>
      <c r="N25" s="38">
        <f t="shared" si="27"/>
        <v>1.7430000000000001</v>
      </c>
      <c r="O25" s="38">
        <f t="shared" si="27"/>
        <v>1.8160800000000001</v>
      </c>
      <c r="P25" s="38">
        <f t="shared" si="27"/>
        <v>1.8480000000000001</v>
      </c>
      <c r="Q25" s="38">
        <f t="shared" si="27"/>
        <v>1.8768400000000003</v>
      </c>
      <c r="R25" s="38">
        <f t="shared" si="27"/>
        <v>1.9045999999999998</v>
      </c>
      <c r="S25" s="38">
        <f t="shared" si="27"/>
        <v>1.9347200000000002</v>
      </c>
    </row>
    <row r="26" spans="1:21">
      <c r="A26" s="100" t="s">
        <v>32</v>
      </c>
      <c r="B26" s="100" t="s">
        <v>43</v>
      </c>
      <c r="C26" s="138" t="s">
        <v>50</v>
      </c>
      <c r="D26" s="38">
        <f>D21+D23-D24-D25</f>
        <v>97.451464999999999</v>
      </c>
      <c r="E26" s="38">
        <f t="shared" ref="E26" si="28">E21+E23-E24-E25</f>
        <v>98.285266000000007</v>
      </c>
      <c r="F26" s="38">
        <f t="shared" ref="F26:I26" si="29">F21+F23-F24-F25</f>
        <v>100.02837600000001</v>
      </c>
      <c r="G26" s="38">
        <f t="shared" si="29"/>
        <v>98.925396000000006</v>
      </c>
      <c r="H26" s="38">
        <f t="shared" si="29"/>
        <v>102.64699399999998</v>
      </c>
      <c r="I26" s="38">
        <f t="shared" si="29"/>
        <v>78.509000000000015</v>
      </c>
      <c r="J26" s="38">
        <f t="shared" ref="J26" si="30">I26+I26*J27</f>
        <v>81.335324000000014</v>
      </c>
      <c r="K26" s="38">
        <f t="shared" ref="K26" si="31">J26+J26*K27</f>
        <v>84.434199844400013</v>
      </c>
      <c r="L26" s="38">
        <f t="shared" ref="L26" si="32">K26+K26*L27</f>
        <v>88.402607237086812</v>
      </c>
      <c r="M26" s="38">
        <f t="shared" ref="M26" si="33">L26+L26*M27</f>
        <v>93.618361064074932</v>
      </c>
      <c r="N26" s="38">
        <f t="shared" ref="N26" si="34">M26+M26*N27</f>
        <v>97.164334371261432</v>
      </c>
      <c r="O26" s="38">
        <f t="shared" ref="O26" si="35">N26+N26*O27</f>
        <v>101.15778851392028</v>
      </c>
      <c r="P26" s="38">
        <f t="shared" ref="P26" si="36">O26+O26*P27</f>
        <v>105.50757342001886</v>
      </c>
      <c r="Q26" s="38">
        <f t="shared" ref="Q26" si="37">P26+P26*Q27</f>
        <v>110.22376195189371</v>
      </c>
      <c r="R26" s="38">
        <f t="shared" ref="R26" si="38">Q26+Q26*R27</f>
        <v>115.4042787636327</v>
      </c>
      <c r="S26" s="38">
        <f t="shared" ref="S26" si="39">R26+R26*S27</f>
        <v>121.04754799517434</v>
      </c>
      <c r="T26" s="300">
        <f t="shared" ref="T26" si="40">(I26/D26)^(1/5)-1</f>
        <v>-4.2307217012311216E-2</v>
      </c>
      <c r="U26" s="300">
        <f t="shared" ref="U26" si="41">(S26/J26)^(1/9)-1</f>
        <v>4.5168496211109632E-2</v>
      </c>
    </row>
    <row r="27" spans="1:21">
      <c r="A27" s="100" t="s">
        <v>32</v>
      </c>
      <c r="B27" s="100" t="s">
        <v>43</v>
      </c>
      <c r="C27" s="140" t="s">
        <v>211</v>
      </c>
      <c r="D27" s="37"/>
      <c r="E27" s="37">
        <f>E26/D26-1</f>
        <v>8.5560642931330477E-3</v>
      </c>
      <c r="F27" s="37">
        <f>F26/E26-1</f>
        <v>1.7735211705079079E-2</v>
      </c>
      <c r="G27" s="37">
        <f t="shared" ref="G27" si="42">G26/F26-1</f>
        <v>-1.1026671071816652E-2</v>
      </c>
      <c r="H27" s="37">
        <f t="shared" ref="H27" si="43">H26/G26-1</f>
        <v>3.7620248697310954E-2</v>
      </c>
      <c r="I27" s="37">
        <v>-1.7299999999999999E-2</v>
      </c>
      <c r="J27" s="37">
        <v>3.5999999999999997E-2</v>
      </c>
      <c r="K27" s="37">
        <v>3.8100000000000002E-2</v>
      </c>
      <c r="L27" s="37">
        <v>4.7E-2</v>
      </c>
      <c r="M27" s="37">
        <v>5.8999999999999997E-2</v>
      </c>
      <c r="N27" s="37">
        <v>3.7876900074757192E-2</v>
      </c>
      <c r="O27" s="37">
        <v>4.1099999999999998E-2</v>
      </c>
      <c r="P27" s="37">
        <v>4.2999999999999997E-2</v>
      </c>
      <c r="Q27" s="37">
        <v>4.4699999999999997E-2</v>
      </c>
      <c r="R27" s="37">
        <v>4.7E-2</v>
      </c>
      <c r="S27" s="37">
        <v>4.8899999999999999E-2</v>
      </c>
    </row>
    <row r="28" spans="1:21" ht="13.5" thickBot="1">
      <c r="A28" s="100" t="s">
        <v>32</v>
      </c>
      <c r="B28" s="100" t="s">
        <v>43</v>
      </c>
      <c r="C28" s="141" t="s">
        <v>212</v>
      </c>
      <c r="D28" s="54">
        <f>D21-D26</f>
        <v>-3.5514650000000074</v>
      </c>
      <c r="E28" s="54">
        <f t="shared" ref="E28:S28" si="44">E21-E26</f>
        <v>-2.6332660000000061</v>
      </c>
      <c r="F28" s="54">
        <f t="shared" si="44"/>
        <v>-3.2883759999999995</v>
      </c>
      <c r="G28" s="54">
        <f t="shared" si="44"/>
        <v>-0.94939600000000723</v>
      </c>
      <c r="H28" s="54">
        <f t="shared" si="44"/>
        <v>-4.809993999999989</v>
      </c>
      <c r="I28" s="54">
        <f t="shared" si="44"/>
        <v>-1.4590000000000032</v>
      </c>
      <c r="J28" s="54">
        <f t="shared" si="44"/>
        <v>6.3646760000000029</v>
      </c>
      <c r="K28" s="54">
        <f t="shared" si="44"/>
        <v>3.115800155600013</v>
      </c>
      <c r="L28" s="54">
        <f t="shared" si="44"/>
        <v>-6.4926072370868013</v>
      </c>
      <c r="M28" s="54">
        <f t="shared" si="44"/>
        <v>-11.268361064074924</v>
      </c>
      <c r="N28" s="54">
        <f t="shared" si="44"/>
        <v>-10.014334371261427</v>
      </c>
      <c r="O28" s="54">
        <f t="shared" si="44"/>
        <v>-10.353788513920279</v>
      </c>
      <c r="P28" s="54">
        <f t="shared" si="44"/>
        <v>-13.107573420018852</v>
      </c>
      <c r="Q28" s="54">
        <f t="shared" si="44"/>
        <v>-16.381761951893694</v>
      </c>
      <c r="R28" s="54">
        <f t="shared" si="44"/>
        <v>-20.174278763632714</v>
      </c>
      <c r="S28" s="54">
        <f t="shared" si="44"/>
        <v>-24.311547995174337</v>
      </c>
    </row>
    <row r="29" spans="1:21">
      <c r="A29" s="100" t="s">
        <v>32</v>
      </c>
      <c r="B29" s="100" t="s">
        <v>51</v>
      </c>
      <c r="C29" s="138" t="s">
        <v>45</v>
      </c>
      <c r="D29" s="36">
        <f>' Capacity by Company'!D33</f>
        <v>390</v>
      </c>
      <c r="E29" s="36">
        <f>' Capacity by Company'!E33</f>
        <v>390</v>
      </c>
      <c r="F29" s="36">
        <f>' Capacity by Company'!F33</f>
        <v>390</v>
      </c>
      <c r="G29" s="36">
        <f>' Capacity by Company'!G33</f>
        <v>402</v>
      </c>
      <c r="H29" s="36">
        <f>' Capacity by Company'!H33</f>
        <v>402</v>
      </c>
      <c r="I29" s="36">
        <f>' Capacity by Company'!I33</f>
        <v>402</v>
      </c>
      <c r="J29" s="36">
        <f>' Capacity by Company'!J33</f>
        <v>402</v>
      </c>
      <c r="K29" s="36">
        <f>' Capacity by Company'!K33</f>
        <v>402</v>
      </c>
      <c r="L29" s="36">
        <f>' Capacity by Company'!L33</f>
        <v>402</v>
      </c>
      <c r="M29" s="36">
        <f>' Capacity by Company'!M33</f>
        <v>402</v>
      </c>
      <c r="N29" s="36">
        <f>' Capacity by Company'!N33</f>
        <v>402</v>
      </c>
      <c r="O29" s="36">
        <f>' Capacity by Company'!O33</f>
        <v>402</v>
      </c>
      <c r="P29" s="36">
        <f>' Capacity by Company'!P33</f>
        <v>402</v>
      </c>
      <c r="Q29" s="36">
        <f>' Capacity by Company'!Q33</f>
        <v>402</v>
      </c>
      <c r="R29" s="36">
        <f>' Capacity by Company'!R33</f>
        <v>402</v>
      </c>
      <c r="S29" s="36">
        <f>' Capacity by Company'!S33</f>
        <v>402</v>
      </c>
    </row>
    <row r="30" spans="1:21">
      <c r="A30" s="100" t="s">
        <v>32</v>
      </c>
      <c r="B30" s="100" t="s">
        <v>51</v>
      </c>
      <c r="C30" s="138" t="s">
        <v>46</v>
      </c>
      <c r="D30" s="38">
        <f>'Production by Company'!D33</f>
        <v>180.0985</v>
      </c>
      <c r="E30" s="38">
        <f>'Production by Company'!E33</f>
        <v>194.68799999999999</v>
      </c>
      <c r="F30" s="38">
        <f>'Production by Company'!F33</f>
        <v>200.94311526479748</v>
      </c>
      <c r="G30" s="38">
        <f>'Production by Company'!G33</f>
        <v>215.80514018691588</v>
      </c>
      <c r="H30" s="38">
        <f>'Production by Company'!H33</f>
        <v>223.03</v>
      </c>
      <c r="I30" s="38">
        <f>'Production by Company'!I33</f>
        <v>179.4136137071651</v>
      </c>
      <c r="J30" s="38">
        <f>'Production by Company'!J33</f>
        <v>198.27660436137074</v>
      </c>
      <c r="K30" s="38">
        <f>'Production by Company'!K33</f>
        <v>199.39710280373833</v>
      </c>
      <c r="L30" s="38">
        <f>'Production by Company'!L33</f>
        <v>190.93448598130843</v>
      </c>
      <c r="M30" s="38">
        <f>'Production by Company'!M33</f>
        <v>182.97607476635508</v>
      </c>
      <c r="N30" s="38">
        <f>'Production by Company'!N33</f>
        <v>190.61766355140188</v>
      </c>
      <c r="O30" s="38">
        <f>'Production by Company'!O33</f>
        <v>194.92345794392526</v>
      </c>
      <c r="P30" s="38">
        <f>'Production by Company'!P33</f>
        <v>197.81065420560748</v>
      </c>
      <c r="Q30" s="38">
        <f>'Production by Company'!Q33</f>
        <v>199.78831775700934</v>
      </c>
      <c r="R30" s="38">
        <f>'Production by Company'!R33</f>
        <v>203.65753894080999</v>
      </c>
      <c r="S30" s="38">
        <f>'Production by Company'!S33</f>
        <v>208.21598130841119</v>
      </c>
    </row>
    <row r="31" spans="1:21">
      <c r="A31" s="100" t="s">
        <v>32</v>
      </c>
      <c r="B31" s="100" t="s">
        <v>51</v>
      </c>
      <c r="C31" s="138" t="s">
        <v>47</v>
      </c>
      <c r="D31" s="37">
        <f>(D30/D29)</f>
        <v>0.46179102564102564</v>
      </c>
      <c r="E31" s="37">
        <f t="shared" ref="E31:S31" si="45">(E30/E29)</f>
        <v>0.49919999999999998</v>
      </c>
      <c r="F31" s="37">
        <f t="shared" si="45"/>
        <v>0.51523875708922429</v>
      </c>
      <c r="G31" s="37">
        <f t="shared" si="45"/>
        <v>0.53682870693262652</v>
      </c>
      <c r="H31" s="37">
        <f t="shared" si="45"/>
        <v>0.55480099502487568</v>
      </c>
      <c r="I31" s="37">
        <f t="shared" si="45"/>
        <v>0.44630252165961465</v>
      </c>
      <c r="J31" s="37">
        <f t="shared" si="45"/>
        <v>0.49322538398350929</v>
      </c>
      <c r="K31" s="37">
        <f t="shared" si="45"/>
        <v>0.49601269354163763</v>
      </c>
      <c r="L31" s="37">
        <f t="shared" si="45"/>
        <v>0.47496140791370256</v>
      </c>
      <c r="M31" s="37">
        <f t="shared" si="45"/>
        <v>0.45516436509043551</v>
      </c>
      <c r="N31" s="37">
        <f t="shared" si="45"/>
        <v>0.47417329241642259</v>
      </c>
      <c r="O31" s="37">
        <f t="shared" si="45"/>
        <v>0.48488422374110762</v>
      </c>
      <c r="P31" s="37">
        <f t="shared" si="45"/>
        <v>0.49206630399404844</v>
      </c>
      <c r="Q31" s="37">
        <f t="shared" si="45"/>
        <v>0.49698586506718739</v>
      </c>
      <c r="R31" s="37">
        <f t="shared" si="45"/>
        <v>0.50661079338509951</v>
      </c>
      <c r="S31" s="37">
        <f t="shared" si="45"/>
        <v>0.51795020225972932</v>
      </c>
    </row>
    <row r="32" spans="1:21">
      <c r="A32" s="100" t="s">
        <v>32</v>
      </c>
      <c r="B32" s="100" t="s">
        <v>51</v>
      </c>
      <c r="C32" s="138" t="s">
        <v>48</v>
      </c>
      <c r="D32" s="139">
        <f>'Foreign Trade'!I5</f>
        <v>22.278219</v>
      </c>
      <c r="E32" s="139">
        <f>'Foreign Trade'!J5</f>
        <v>29.930499999999999</v>
      </c>
      <c r="F32" s="139">
        <v>33</v>
      </c>
      <c r="G32" s="139">
        <f>'Foreign Trade'!L5</f>
        <v>19.55592</v>
      </c>
      <c r="H32" s="139">
        <v>20.329999999999998</v>
      </c>
      <c r="I32" s="139">
        <v>18.75</v>
      </c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21">
      <c r="A33" s="100" t="s">
        <v>32</v>
      </c>
      <c r="B33" s="100" t="s">
        <v>51</v>
      </c>
      <c r="C33" s="138" t="s">
        <v>49</v>
      </c>
      <c r="D33" s="139">
        <f>'Foreign Trade'!AI5</f>
        <v>247.25950800000001</v>
      </c>
      <c r="E33" s="139">
        <f>'Foreign Trade'!AJ5</f>
        <v>278.51124900000002</v>
      </c>
      <c r="F33" s="139">
        <v>289.55</v>
      </c>
      <c r="G33" s="139">
        <v>302</v>
      </c>
      <c r="H33" s="139">
        <f>'Foreign Trade'!AM5</f>
        <v>321.19788</v>
      </c>
      <c r="I33" s="139">
        <v>301.33</v>
      </c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21">
      <c r="A34" s="100" t="s">
        <v>32</v>
      </c>
      <c r="B34" s="100" t="s">
        <v>51</v>
      </c>
      <c r="C34" s="138" t="s">
        <v>25</v>
      </c>
      <c r="D34" s="38">
        <f>2%*D30</f>
        <v>3.6019700000000001</v>
      </c>
      <c r="E34" s="38">
        <f t="shared" ref="E34:S34" si="46">2%*E30</f>
        <v>3.8937599999999999</v>
      </c>
      <c r="F34" s="38">
        <f t="shared" si="46"/>
        <v>4.0188623052959498</v>
      </c>
      <c r="G34" s="38">
        <v>6.32</v>
      </c>
      <c r="H34" s="38">
        <f t="shared" si="46"/>
        <v>4.4606000000000003</v>
      </c>
      <c r="I34" s="38">
        <f t="shared" si="46"/>
        <v>3.5882722741433022</v>
      </c>
      <c r="J34" s="38">
        <f t="shared" si="46"/>
        <v>3.9655320872274151</v>
      </c>
      <c r="K34" s="38">
        <f t="shared" si="46"/>
        <v>3.9879420560747669</v>
      </c>
      <c r="L34" s="38">
        <f t="shared" si="46"/>
        <v>3.8186897196261684</v>
      </c>
      <c r="M34" s="38">
        <f t="shared" si="46"/>
        <v>3.6595214953271018</v>
      </c>
      <c r="N34" s="38">
        <f t="shared" si="46"/>
        <v>3.8123532710280377</v>
      </c>
      <c r="O34" s="38">
        <f t="shared" si="46"/>
        <v>3.8984691588785054</v>
      </c>
      <c r="P34" s="38">
        <f t="shared" si="46"/>
        <v>3.9562130841121497</v>
      </c>
      <c r="Q34" s="38">
        <f t="shared" si="46"/>
        <v>3.9957663551401867</v>
      </c>
      <c r="R34" s="38">
        <f t="shared" si="46"/>
        <v>4.0731507788162</v>
      </c>
      <c r="S34" s="38">
        <f t="shared" si="46"/>
        <v>4.1643196261682238</v>
      </c>
    </row>
    <row r="35" spans="1:21">
      <c r="A35" s="100" t="s">
        <v>32</v>
      </c>
      <c r="B35" s="100" t="s">
        <v>51</v>
      </c>
      <c r="C35" s="138" t="s">
        <v>50</v>
      </c>
      <c r="D35" s="38">
        <f>D30+D32-D33-D34</f>
        <v>-48.484759000000004</v>
      </c>
      <c r="E35" s="38">
        <f t="shared" ref="E35" si="47">E30+E32-E33-E34</f>
        <v>-57.786509000000038</v>
      </c>
      <c r="F35" s="38">
        <f t="shared" ref="F35:G35" si="48">F30+F32-F33-F34</f>
        <v>-59.625747040498474</v>
      </c>
      <c r="G35" s="38">
        <f t="shared" si="48"/>
        <v>-72.9589398130841</v>
      </c>
      <c r="H35" s="38">
        <f t="shared" ref="H35:I35" si="49">H30+H32-H33-H34</f>
        <v>-82.298479999999984</v>
      </c>
      <c r="I35" s="38">
        <f t="shared" si="49"/>
        <v>-106.75465856697819</v>
      </c>
      <c r="J35" s="38">
        <f t="shared" ref="J35" si="50">I35+I35*J36</f>
        <v>-112.83967410529596</v>
      </c>
      <c r="K35" s="38">
        <f t="shared" ref="K35" si="51">J35+J35*K36</f>
        <v>-119.2602515618873</v>
      </c>
      <c r="L35" s="38">
        <f t="shared" ref="L35" si="52">K35+K35*L36</f>
        <v>-127.84698967434319</v>
      </c>
      <c r="M35" s="38">
        <f t="shared" ref="M35" si="53">L35+L35*M36</f>
        <v>-137.43551389991893</v>
      </c>
      <c r="N35" s="38">
        <f t="shared" ref="N35" si="54">M35+M35*N36</f>
        <v>-148.3341501521825</v>
      </c>
      <c r="O35" s="38">
        <f t="shared" ref="O35" si="55">N35+N35*O36</f>
        <v>-159.45921141359619</v>
      </c>
      <c r="P35" s="38">
        <f t="shared" ref="P35" si="56">O35+O35*P36</f>
        <v>-171.51432779646407</v>
      </c>
      <c r="Q35" s="38">
        <f t="shared" ref="Q35" si="57">P35+P35*Q36</f>
        <v>-184.89244536458827</v>
      </c>
      <c r="R35" s="38">
        <f t="shared" ref="R35" si="58">Q35+Q35*R36</f>
        <v>-196.72556186792193</v>
      </c>
      <c r="S35" s="38">
        <f t="shared" ref="S35" si="59">R35+R35*S36</f>
        <v>-209.70944895120476</v>
      </c>
      <c r="T35" s="308">
        <f>(I35/D35)^(1/5)-1</f>
        <v>0.17099844653267326</v>
      </c>
      <c r="U35" s="308">
        <f t="shared" ref="U35" si="60">(S35/J35)^(1/9)-1</f>
        <v>7.1288003849181436E-2</v>
      </c>
    </row>
    <row r="36" spans="1:21">
      <c r="A36" s="100" t="s">
        <v>32</v>
      </c>
      <c r="B36" s="100" t="s">
        <v>51</v>
      </c>
      <c r="C36" s="140" t="s">
        <v>211</v>
      </c>
      <c r="D36" s="37"/>
      <c r="E36" s="37">
        <f>E35/D35-1</f>
        <v>0.19184894783121509</v>
      </c>
      <c r="F36" s="37">
        <f>F35/E35-1</f>
        <v>3.1828156300260924E-2</v>
      </c>
      <c r="G36" s="37">
        <f t="shared" ref="G36" si="61">G35/F35-1</f>
        <v>0.2236146871842053</v>
      </c>
      <c r="H36" s="37">
        <f t="shared" ref="H36" si="62">H35/G35-1</f>
        <v>0.12801090875008825</v>
      </c>
      <c r="I36" s="37">
        <v>3.4286858551406896E-2</v>
      </c>
      <c r="J36" s="37">
        <v>5.7000000000000002E-2</v>
      </c>
      <c r="K36" s="37">
        <v>5.6899999999999999E-2</v>
      </c>
      <c r="L36" s="37">
        <v>7.1999999999999995E-2</v>
      </c>
      <c r="M36" s="37">
        <v>7.4999999999999997E-2</v>
      </c>
      <c r="N36" s="37">
        <v>7.9299999999999995E-2</v>
      </c>
      <c r="O36" s="37">
        <v>7.4999999999999997E-2</v>
      </c>
      <c r="P36" s="37">
        <v>7.5600000000000001E-2</v>
      </c>
      <c r="Q36" s="37">
        <v>7.8E-2</v>
      </c>
      <c r="R36" s="37">
        <v>6.4000000000000001E-2</v>
      </c>
      <c r="S36" s="37">
        <v>6.6000000000000003E-2</v>
      </c>
    </row>
    <row r="37" spans="1:21" ht="13.5" thickBot="1">
      <c r="A37" s="100" t="s">
        <v>32</v>
      </c>
      <c r="B37" s="100" t="s">
        <v>51</v>
      </c>
      <c r="C37" s="141" t="s">
        <v>212</v>
      </c>
      <c r="D37" s="54">
        <f>D30-D35</f>
        <v>228.583259</v>
      </c>
      <c r="E37" s="54">
        <f t="shared" ref="E37:S37" si="63">E30-E35</f>
        <v>252.47450900000001</v>
      </c>
      <c r="F37" s="54">
        <f t="shared" si="63"/>
        <v>260.56886230529597</v>
      </c>
      <c r="G37" s="54">
        <f t="shared" si="63"/>
        <v>288.76407999999998</v>
      </c>
      <c r="H37" s="54">
        <f t="shared" si="63"/>
        <v>305.32848000000001</v>
      </c>
      <c r="I37" s="54">
        <f t="shared" si="63"/>
        <v>286.16827227414331</v>
      </c>
      <c r="J37" s="54">
        <f t="shared" si="63"/>
        <v>311.1162784666667</v>
      </c>
      <c r="K37" s="54">
        <f t="shared" si="63"/>
        <v>318.65735436562562</v>
      </c>
      <c r="L37" s="54">
        <f t="shared" si="63"/>
        <v>318.7814756556516</v>
      </c>
      <c r="M37" s="54">
        <f t="shared" si="63"/>
        <v>320.41158866627404</v>
      </c>
      <c r="N37" s="54">
        <f t="shared" si="63"/>
        <v>338.95181370358438</v>
      </c>
      <c r="O37" s="54">
        <f t="shared" si="63"/>
        <v>354.38266935752142</v>
      </c>
      <c r="P37" s="54">
        <f t="shared" si="63"/>
        <v>369.32498200207158</v>
      </c>
      <c r="Q37" s="54">
        <f t="shared" si="63"/>
        <v>384.68076312159758</v>
      </c>
      <c r="R37" s="54">
        <f t="shared" si="63"/>
        <v>400.38310080873191</v>
      </c>
      <c r="S37" s="54">
        <f t="shared" si="63"/>
        <v>417.92543025961595</v>
      </c>
    </row>
    <row r="38" spans="1:21">
      <c r="A38" s="100" t="s">
        <v>32</v>
      </c>
      <c r="B38" s="100" t="s">
        <v>108</v>
      </c>
      <c r="C38" s="138" t="s">
        <v>45</v>
      </c>
      <c r="D38" s="36">
        <f>' Capacity by Company'!D34</f>
        <v>0</v>
      </c>
      <c r="E38" s="36">
        <f>' Capacity by Company'!E34</f>
        <v>0</v>
      </c>
      <c r="F38" s="36">
        <f>' Capacity by Company'!F34</f>
        <v>0</v>
      </c>
      <c r="G38" s="36">
        <f>' Capacity by Company'!G34</f>
        <v>0</v>
      </c>
      <c r="H38" s="36">
        <f>' Capacity by Company'!H34</f>
        <v>0</v>
      </c>
      <c r="I38" s="36">
        <f>' Capacity by Company'!I34</f>
        <v>0</v>
      </c>
      <c r="J38" s="36">
        <f>' Capacity by Company'!J34</f>
        <v>0</v>
      </c>
      <c r="K38" s="36">
        <f>' Capacity by Company'!K34</f>
        <v>0</v>
      </c>
      <c r="L38" s="36">
        <f>' Capacity by Company'!L34</f>
        <v>0</v>
      </c>
      <c r="M38" s="36">
        <f>' Capacity by Company'!M34</f>
        <v>0</v>
      </c>
      <c r="N38" s="36">
        <f>' Capacity by Company'!N34</f>
        <v>0</v>
      </c>
      <c r="O38" s="36">
        <f>' Capacity by Company'!O34</f>
        <v>0</v>
      </c>
      <c r="P38" s="36">
        <f>' Capacity by Company'!P34</f>
        <v>0</v>
      </c>
      <c r="Q38" s="36">
        <f>' Capacity by Company'!Q34</f>
        <v>0</v>
      </c>
      <c r="R38" s="36">
        <f>' Capacity by Company'!R34</f>
        <v>0</v>
      </c>
      <c r="S38" s="36">
        <f>' Capacity by Company'!S34</f>
        <v>0</v>
      </c>
    </row>
    <row r="39" spans="1:21">
      <c r="A39" s="100" t="s">
        <v>32</v>
      </c>
      <c r="B39" s="100" t="s">
        <v>108</v>
      </c>
      <c r="C39" s="138" t="s">
        <v>46</v>
      </c>
      <c r="D39" s="38">
        <f>'Production by Company'!D34</f>
        <v>0</v>
      </c>
      <c r="E39" s="38">
        <f>'Production by Company'!E34</f>
        <v>0</v>
      </c>
      <c r="F39" s="38">
        <f>'Production by Company'!F34</f>
        <v>0</v>
      </c>
      <c r="G39" s="38">
        <f>'Production by Company'!G34</f>
        <v>0</v>
      </c>
      <c r="H39" s="38">
        <f>'Production by Company'!H34</f>
        <v>0</v>
      </c>
      <c r="I39" s="38">
        <f>'Production by Company'!I34</f>
        <v>0</v>
      </c>
      <c r="J39" s="38">
        <f>'Production by Company'!J34</f>
        <v>0</v>
      </c>
      <c r="K39" s="38">
        <f>'Production by Company'!K34</f>
        <v>0</v>
      </c>
      <c r="L39" s="38">
        <f>'Production by Company'!L34</f>
        <v>0</v>
      </c>
      <c r="M39" s="38">
        <f>'Production by Company'!M34</f>
        <v>0</v>
      </c>
      <c r="N39" s="38">
        <f>'Production by Company'!N34</f>
        <v>0</v>
      </c>
      <c r="O39" s="38">
        <f>'Production by Company'!O34</f>
        <v>0</v>
      </c>
      <c r="P39" s="38">
        <f>'Production by Company'!P34</f>
        <v>0</v>
      </c>
      <c r="Q39" s="38">
        <f>'Production by Company'!Q34</f>
        <v>0</v>
      </c>
      <c r="R39" s="38">
        <f>'Production by Company'!R34</f>
        <v>0</v>
      </c>
      <c r="S39" s="38">
        <f>'Production by Company'!S34</f>
        <v>0</v>
      </c>
      <c r="T39" s="36"/>
    </row>
    <row r="40" spans="1:21">
      <c r="A40" s="100" t="s">
        <v>32</v>
      </c>
      <c r="B40" s="100" t="s">
        <v>108</v>
      </c>
      <c r="C40" s="138" t="s">
        <v>47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</row>
    <row r="41" spans="1:21">
      <c r="A41" s="100" t="s">
        <v>32</v>
      </c>
      <c r="B41" s="100" t="s">
        <v>108</v>
      </c>
      <c r="C41" s="138" t="s">
        <v>48</v>
      </c>
      <c r="D41" s="139">
        <v>39.44</v>
      </c>
      <c r="E41" s="139">
        <v>35</v>
      </c>
      <c r="F41" s="139">
        <f>'Foreign Trade'!K6</f>
        <v>28.23</v>
      </c>
      <c r="G41" s="139">
        <v>20</v>
      </c>
      <c r="H41" s="139">
        <v>18.23</v>
      </c>
      <c r="I41" s="139">
        <v>13.44</v>
      </c>
      <c r="J41" s="51"/>
      <c r="K41" s="51"/>
      <c r="L41" s="51"/>
      <c r="M41" s="51"/>
      <c r="N41" s="51"/>
      <c r="O41" s="51"/>
      <c r="P41" s="51"/>
      <c r="Q41" s="51"/>
      <c r="R41" s="51"/>
      <c r="S41" s="52"/>
    </row>
    <row r="42" spans="1:21">
      <c r="A42" s="100" t="s">
        <v>32</v>
      </c>
      <c r="B42" s="100" t="s">
        <v>108</v>
      </c>
      <c r="C42" s="138" t="s">
        <v>49</v>
      </c>
      <c r="D42" s="139">
        <v>32</v>
      </c>
      <c r="E42" s="139">
        <v>28.33</v>
      </c>
      <c r="F42" s="139">
        <v>22.45</v>
      </c>
      <c r="G42" s="139">
        <v>15</v>
      </c>
      <c r="H42" s="139">
        <v>11</v>
      </c>
      <c r="I42" s="139">
        <v>7.1</v>
      </c>
      <c r="J42" s="51"/>
      <c r="K42" s="51"/>
      <c r="L42" s="51"/>
      <c r="M42" s="51"/>
      <c r="N42" s="51"/>
      <c r="O42" s="51"/>
      <c r="P42" s="51"/>
      <c r="Q42" s="51"/>
      <c r="R42" s="51"/>
      <c r="S42" s="52"/>
    </row>
    <row r="43" spans="1:21">
      <c r="A43" s="100" t="s">
        <v>32</v>
      </c>
      <c r="B43" s="100" t="s">
        <v>108</v>
      </c>
      <c r="C43" s="138" t="s">
        <v>25</v>
      </c>
      <c r="D43" s="38">
        <f>2%*D39</f>
        <v>0</v>
      </c>
      <c r="E43" s="38">
        <f t="shared" ref="E43:S43" si="64">2%*E39</f>
        <v>0</v>
      </c>
      <c r="F43" s="38">
        <f t="shared" si="64"/>
        <v>0</v>
      </c>
      <c r="G43" s="38">
        <f t="shared" si="64"/>
        <v>0</v>
      </c>
      <c r="H43" s="38">
        <f t="shared" si="64"/>
        <v>0</v>
      </c>
      <c r="I43" s="38">
        <f t="shared" si="64"/>
        <v>0</v>
      </c>
      <c r="J43" s="38">
        <f t="shared" si="64"/>
        <v>0</v>
      </c>
      <c r="K43" s="38">
        <f t="shared" si="64"/>
        <v>0</v>
      </c>
      <c r="L43" s="38">
        <f t="shared" si="64"/>
        <v>0</v>
      </c>
      <c r="M43" s="38">
        <f t="shared" si="64"/>
        <v>0</v>
      </c>
      <c r="N43" s="38">
        <f t="shared" si="64"/>
        <v>0</v>
      </c>
      <c r="O43" s="38">
        <f t="shared" si="64"/>
        <v>0</v>
      </c>
      <c r="P43" s="38">
        <f t="shared" si="64"/>
        <v>0</v>
      </c>
      <c r="Q43" s="38">
        <f t="shared" si="64"/>
        <v>0</v>
      </c>
      <c r="R43" s="38">
        <f t="shared" si="64"/>
        <v>0</v>
      </c>
      <c r="S43" s="38">
        <f t="shared" si="64"/>
        <v>0</v>
      </c>
    </row>
    <row r="44" spans="1:21">
      <c r="A44" s="100" t="s">
        <v>32</v>
      </c>
      <c r="B44" s="100" t="s">
        <v>108</v>
      </c>
      <c r="C44" s="138" t="s">
        <v>50</v>
      </c>
      <c r="D44" s="38">
        <f>D39+D41-D42-D43</f>
        <v>7.4399999999999977</v>
      </c>
      <c r="E44" s="38">
        <f t="shared" ref="E44" si="65">E39+E41-E42-E43</f>
        <v>6.6700000000000017</v>
      </c>
      <c r="F44" s="38">
        <f t="shared" ref="F44:G44" si="66">F39+F41-F42-F43</f>
        <v>5.7800000000000011</v>
      </c>
      <c r="G44" s="38">
        <f t="shared" si="66"/>
        <v>5</v>
      </c>
      <c r="H44" s="38">
        <f t="shared" ref="H44:I44" si="67">H39+H41-H42-H43</f>
        <v>7.23</v>
      </c>
      <c r="I44" s="38">
        <f t="shared" si="67"/>
        <v>6.34</v>
      </c>
      <c r="J44" s="38">
        <f t="shared" ref="J44" si="68">I44+I44*J45</f>
        <v>6.7559040000000001</v>
      </c>
      <c r="K44" s="38">
        <f t="shared" ref="K44" si="69">J44+J44*K45</f>
        <v>7.3098881279999999</v>
      </c>
      <c r="L44" s="38">
        <f t="shared" ref="L44" si="70">K44+K44*L45</f>
        <v>7.8508198494719998</v>
      </c>
      <c r="M44" s="38">
        <f t="shared" ref="M44" si="71">L44+L44*M45</f>
        <v>8.4364910102426105</v>
      </c>
      <c r="N44" s="38">
        <f t="shared" ref="N44" si="72">M44+M44*N45</f>
        <v>9.1114102910620201</v>
      </c>
      <c r="O44" s="38">
        <f t="shared" ref="O44" si="73">N44+N44*O45</f>
        <v>9.8767687555112289</v>
      </c>
      <c r="P44" s="38">
        <f t="shared" ref="P44" si="74">O44+O44*P45</f>
        <v>10.587896105908037</v>
      </c>
      <c r="Q44" s="38">
        <f t="shared" ref="Q44" si="75">P44+P44*Q45</f>
        <v>11.36928283852405</v>
      </c>
      <c r="R44" s="38">
        <f t="shared" ref="R44" si="76">Q44+Q44*R45</f>
        <v>12.216294409994092</v>
      </c>
      <c r="S44" s="38">
        <f t="shared" ref="S44" si="77">R44+R44*S45</f>
        <v>13.164278856209632</v>
      </c>
      <c r="T44" s="300">
        <f t="shared" ref="T44" si="78">(I44/D44)^(1/5)-1</f>
        <v>-3.1491883881841209E-2</v>
      </c>
      <c r="U44" s="300">
        <f t="shared" ref="U44" si="79">(S44/J44)^(1/9)-1</f>
        <v>7.6937253567517461E-2</v>
      </c>
    </row>
    <row r="45" spans="1:21">
      <c r="A45" s="100" t="s">
        <v>32</v>
      </c>
      <c r="B45" s="100" t="s">
        <v>108</v>
      </c>
      <c r="C45" s="140" t="s">
        <v>211</v>
      </c>
      <c r="D45" s="37"/>
      <c r="E45" s="37">
        <f>E44/D44-1</f>
        <v>-0.10349462365591344</v>
      </c>
      <c r="F45" s="37">
        <f>F44/E44-1</f>
        <v>-0.13343328335832094</v>
      </c>
      <c r="G45" s="37">
        <f t="shared" ref="G45" si="80">G44/F44-1</f>
        <v>-0.13494809688581333</v>
      </c>
      <c r="H45" s="37">
        <f t="shared" ref="H45" si="81">H44/G44-1</f>
        <v>0.44600000000000017</v>
      </c>
      <c r="I45" s="37">
        <v>-0.113</v>
      </c>
      <c r="J45" s="37">
        <v>6.5600000000000006E-2</v>
      </c>
      <c r="K45" s="37">
        <v>8.2000000000000003E-2</v>
      </c>
      <c r="L45" s="37">
        <v>7.3999999999999996E-2</v>
      </c>
      <c r="M45" s="37">
        <v>7.46E-2</v>
      </c>
      <c r="N45" s="37">
        <v>0.08</v>
      </c>
      <c r="O45" s="37">
        <v>8.4000000000000005E-2</v>
      </c>
      <c r="P45" s="37">
        <v>7.1999999999999995E-2</v>
      </c>
      <c r="Q45" s="37">
        <v>7.3800000000000004E-2</v>
      </c>
      <c r="R45" s="37">
        <v>7.4499999999999997E-2</v>
      </c>
      <c r="S45" s="37">
        <v>7.7600000000000002E-2</v>
      </c>
    </row>
    <row r="46" spans="1:21" ht="13.5" thickBot="1">
      <c r="A46" s="100" t="s">
        <v>32</v>
      </c>
      <c r="B46" s="100" t="s">
        <v>108</v>
      </c>
      <c r="C46" s="141" t="s">
        <v>212</v>
      </c>
      <c r="D46" s="54">
        <f>D39-D44</f>
        <v>-7.4399999999999977</v>
      </c>
      <c r="E46" s="54">
        <f t="shared" ref="E46:S46" si="82">E39-E44</f>
        <v>-6.6700000000000017</v>
      </c>
      <c r="F46" s="54">
        <f t="shared" si="82"/>
        <v>-5.7800000000000011</v>
      </c>
      <c r="G46" s="54">
        <f t="shared" si="82"/>
        <v>-5</v>
      </c>
      <c r="H46" s="54">
        <f t="shared" si="82"/>
        <v>-7.23</v>
      </c>
      <c r="I46" s="54">
        <f t="shared" si="82"/>
        <v>-6.34</v>
      </c>
      <c r="J46" s="54">
        <f t="shared" si="82"/>
        <v>-6.7559040000000001</v>
      </c>
      <c r="K46" s="54">
        <f t="shared" si="82"/>
        <v>-7.3098881279999999</v>
      </c>
      <c r="L46" s="54">
        <f t="shared" si="82"/>
        <v>-7.8508198494719998</v>
      </c>
      <c r="M46" s="54">
        <f t="shared" si="82"/>
        <v>-8.4364910102426105</v>
      </c>
      <c r="N46" s="54">
        <f t="shared" si="82"/>
        <v>-9.1114102910620201</v>
      </c>
      <c r="O46" s="54">
        <f t="shared" si="82"/>
        <v>-9.8767687555112289</v>
      </c>
      <c r="P46" s="54">
        <f t="shared" si="82"/>
        <v>-10.587896105908037</v>
      </c>
      <c r="Q46" s="54">
        <f t="shared" si="82"/>
        <v>-11.36928283852405</v>
      </c>
      <c r="R46" s="54">
        <f t="shared" si="82"/>
        <v>-12.216294409994092</v>
      </c>
      <c r="S46" s="54">
        <f t="shared" si="82"/>
        <v>-13.164278856209632</v>
      </c>
    </row>
    <row r="47" spans="1:21">
      <c r="A47" s="100" t="s">
        <v>32</v>
      </c>
      <c r="B47" s="100" t="s">
        <v>53</v>
      </c>
      <c r="C47" s="138" t="s">
        <v>45</v>
      </c>
      <c r="D47" s="36">
        <f>' Capacity by Company'!D38</f>
        <v>310</v>
      </c>
      <c r="E47" s="36">
        <f>' Capacity by Company'!E38</f>
        <v>310</v>
      </c>
      <c r="F47" s="36">
        <f>' Capacity by Company'!F38</f>
        <v>310</v>
      </c>
      <c r="G47" s="36">
        <f>' Capacity by Company'!G38</f>
        <v>310</v>
      </c>
      <c r="H47" s="36">
        <f>' Capacity by Company'!H38</f>
        <v>310</v>
      </c>
      <c r="I47" s="36">
        <f>' Capacity by Company'!I38</f>
        <v>310</v>
      </c>
      <c r="J47" s="36">
        <f>' Capacity by Company'!J38</f>
        <v>310</v>
      </c>
      <c r="K47" s="36">
        <f>' Capacity by Company'!K38</f>
        <v>310</v>
      </c>
      <c r="L47" s="36">
        <f>' Capacity by Company'!L38</f>
        <v>310</v>
      </c>
      <c r="M47" s="36">
        <f>' Capacity by Company'!M38</f>
        <v>310</v>
      </c>
      <c r="N47" s="36">
        <f>' Capacity by Company'!N38</f>
        <v>310</v>
      </c>
      <c r="O47" s="36">
        <f>' Capacity by Company'!O38</f>
        <v>310</v>
      </c>
      <c r="P47" s="36">
        <f>' Capacity by Company'!P38</f>
        <v>310</v>
      </c>
      <c r="Q47" s="36">
        <f>' Capacity by Company'!Q38</f>
        <v>310</v>
      </c>
      <c r="R47" s="36">
        <f>' Capacity by Company'!R38</f>
        <v>310</v>
      </c>
      <c r="S47" s="36">
        <f>' Capacity by Company'!S38</f>
        <v>310</v>
      </c>
    </row>
    <row r="48" spans="1:21">
      <c r="A48" s="100" t="s">
        <v>32</v>
      </c>
      <c r="B48" s="100" t="s">
        <v>53</v>
      </c>
      <c r="C48" s="138" t="s">
        <v>46</v>
      </c>
      <c r="D48" s="38">
        <f>'Production by Company'!D38</f>
        <v>243</v>
      </c>
      <c r="E48" s="38">
        <f>'Production by Company'!E38</f>
        <v>248.2</v>
      </c>
      <c r="F48" s="38">
        <f>'Production by Company'!F38</f>
        <v>249.8</v>
      </c>
      <c r="G48" s="38">
        <f>'Production by Company'!G38</f>
        <v>252</v>
      </c>
      <c r="H48" s="38">
        <f>'Production by Company'!H38</f>
        <v>255.96199999999999</v>
      </c>
      <c r="I48" s="38">
        <f>'Production by Company'!I38</f>
        <v>228.60000000000002</v>
      </c>
      <c r="J48" s="38">
        <f>'Production by Company'!J38</f>
        <v>251.3</v>
      </c>
      <c r="K48" s="38">
        <f>'Production by Company'!K38</f>
        <v>249.6</v>
      </c>
      <c r="L48" s="38">
        <f>'Production by Company'!L38</f>
        <v>238.00000000000003</v>
      </c>
      <c r="M48" s="38">
        <f>'Production by Company'!M38</f>
        <v>231.5</v>
      </c>
      <c r="N48" s="38">
        <f>'Production by Company'!N38</f>
        <v>244</v>
      </c>
      <c r="O48" s="38">
        <f>'Production by Company'!O38</f>
        <v>253.3</v>
      </c>
      <c r="P48" s="38">
        <f>'Production by Company'!P38</f>
        <v>264.60000000000002</v>
      </c>
      <c r="Q48" s="38">
        <f>'Production by Company'!Q38</f>
        <v>273.79999999999995</v>
      </c>
      <c r="R48" s="38">
        <f>'Production by Company'!R38</f>
        <v>283</v>
      </c>
      <c r="S48" s="38">
        <f>'Production by Company'!S38</f>
        <v>288.98</v>
      </c>
    </row>
    <row r="49" spans="1:21">
      <c r="A49" s="100" t="s">
        <v>32</v>
      </c>
      <c r="B49" s="100" t="s">
        <v>53</v>
      </c>
      <c r="C49" s="138" t="s">
        <v>47</v>
      </c>
      <c r="D49" s="37">
        <f t="shared" ref="D49:S49" si="83">(D48/D47)</f>
        <v>0.78387096774193543</v>
      </c>
      <c r="E49" s="37">
        <f t="shared" si="83"/>
        <v>0.80064516129032259</v>
      </c>
      <c r="F49" s="37">
        <f t="shared" si="83"/>
        <v>0.80580645161290321</v>
      </c>
      <c r="G49" s="37">
        <f t="shared" si="83"/>
        <v>0.81290322580645158</v>
      </c>
      <c r="H49" s="37">
        <f t="shared" si="83"/>
        <v>0.82568387096774187</v>
      </c>
      <c r="I49" s="37">
        <f t="shared" si="83"/>
        <v>0.7374193548387098</v>
      </c>
      <c r="J49" s="37">
        <f t="shared" si="83"/>
        <v>0.8106451612903226</v>
      </c>
      <c r="K49" s="37">
        <f t="shared" si="83"/>
        <v>0.80516129032258066</v>
      </c>
      <c r="L49" s="37">
        <f t="shared" si="83"/>
        <v>0.76774193548387104</v>
      </c>
      <c r="M49" s="37">
        <f t="shared" si="83"/>
        <v>0.74677419354838714</v>
      </c>
      <c r="N49" s="37">
        <f t="shared" si="83"/>
        <v>0.7870967741935484</v>
      </c>
      <c r="O49" s="37">
        <f t="shared" si="83"/>
        <v>0.81709677419354843</v>
      </c>
      <c r="P49" s="37">
        <f t="shared" si="83"/>
        <v>0.85354838709677427</v>
      </c>
      <c r="Q49" s="37">
        <f t="shared" si="83"/>
        <v>0.88322580645161275</v>
      </c>
      <c r="R49" s="37">
        <f t="shared" si="83"/>
        <v>0.91290322580645167</v>
      </c>
      <c r="S49" s="37">
        <f t="shared" si="83"/>
        <v>0.93219354838709678</v>
      </c>
    </row>
    <row r="50" spans="1:21">
      <c r="A50" s="100" t="s">
        <v>32</v>
      </c>
      <c r="B50" s="100" t="s">
        <v>53</v>
      </c>
      <c r="C50" s="138" t="s">
        <v>48</v>
      </c>
      <c r="D50" s="139">
        <f>'Foreign Trade'!I7</f>
        <v>19</v>
      </c>
      <c r="E50" s="139">
        <f>'Foreign Trade'!J7</f>
        <v>22</v>
      </c>
      <c r="F50" s="139">
        <f>'Foreign Trade'!K7</f>
        <v>19.45</v>
      </c>
      <c r="G50" s="139">
        <f>'Foreign Trade'!L7</f>
        <v>20.11</v>
      </c>
      <c r="H50" s="139">
        <v>18.899999999999999</v>
      </c>
      <c r="I50" s="139">
        <v>15.34</v>
      </c>
      <c r="J50" s="51"/>
      <c r="K50" s="51"/>
      <c r="L50" s="51"/>
      <c r="M50" s="51"/>
      <c r="N50" s="51"/>
      <c r="O50" s="51"/>
      <c r="P50" s="51"/>
      <c r="Q50" s="51"/>
      <c r="R50" s="51"/>
      <c r="S50" s="52"/>
    </row>
    <row r="51" spans="1:21">
      <c r="A51" s="100" t="s">
        <v>32</v>
      </c>
      <c r="B51" s="100" t="s">
        <v>53</v>
      </c>
      <c r="C51" s="138" t="s">
        <v>49</v>
      </c>
      <c r="D51" s="139">
        <v>137</v>
      </c>
      <c r="E51" s="139">
        <f>'Foreign Trade'!AJ7</f>
        <v>145.83642546447501</v>
      </c>
      <c r="F51" s="139">
        <f>'Foreign Trade'!AK7</f>
        <v>136.70605672374327</v>
      </c>
      <c r="G51" s="139">
        <v>131</v>
      </c>
      <c r="H51" s="139">
        <f>'Foreign Trade'!AM7</f>
        <v>140.49114466515636</v>
      </c>
      <c r="I51" s="139">
        <v>147.88999999999999</v>
      </c>
      <c r="J51" s="51"/>
      <c r="K51" s="51"/>
      <c r="L51" s="51"/>
      <c r="M51" s="51"/>
      <c r="N51" s="51"/>
      <c r="O51" s="51"/>
      <c r="P51" s="51"/>
      <c r="Q51" s="51"/>
      <c r="R51" s="51"/>
      <c r="S51" s="52"/>
    </row>
    <row r="52" spans="1:21">
      <c r="A52" s="100" t="s">
        <v>32</v>
      </c>
      <c r="B52" s="100" t="s">
        <v>53</v>
      </c>
      <c r="C52" s="138" t="s">
        <v>25</v>
      </c>
      <c r="D52" s="38">
        <f>2%*D48</f>
        <v>4.8600000000000003</v>
      </c>
      <c r="E52" s="38">
        <f t="shared" ref="E52:S52" si="84">2%*E48</f>
        <v>4.9639999999999995</v>
      </c>
      <c r="F52" s="38">
        <f t="shared" si="84"/>
        <v>4.9960000000000004</v>
      </c>
      <c r="G52" s="38">
        <f t="shared" si="84"/>
        <v>5.04</v>
      </c>
      <c r="H52" s="38">
        <f t="shared" si="84"/>
        <v>5.1192399999999996</v>
      </c>
      <c r="I52" s="38">
        <f t="shared" si="84"/>
        <v>4.572000000000001</v>
      </c>
      <c r="J52" s="38">
        <f t="shared" si="84"/>
        <v>5.0260000000000007</v>
      </c>
      <c r="K52" s="38">
        <f t="shared" si="84"/>
        <v>4.992</v>
      </c>
      <c r="L52" s="38">
        <f t="shared" si="84"/>
        <v>4.7600000000000007</v>
      </c>
      <c r="M52" s="38">
        <f t="shared" si="84"/>
        <v>4.63</v>
      </c>
      <c r="N52" s="38">
        <f t="shared" si="84"/>
        <v>4.88</v>
      </c>
      <c r="O52" s="38">
        <f t="shared" si="84"/>
        <v>5.0660000000000007</v>
      </c>
      <c r="P52" s="38">
        <f t="shared" si="84"/>
        <v>5.2920000000000007</v>
      </c>
      <c r="Q52" s="38">
        <f t="shared" si="84"/>
        <v>5.4759999999999991</v>
      </c>
      <c r="R52" s="38">
        <f t="shared" si="84"/>
        <v>5.66</v>
      </c>
      <c r="S52" s="38">
        <f t="shared" si="84"/>
        <v>5.7796000000000003</v>
      </c>
    </row>
    <row r="53" spans="1:21">
      <c r="A53" s="100" t="s">
        <v>32</v>
      </c>
      <c r="B53" s="100" t="s">
        <v>53</v>
      </c>
      <c r="C53" s="138" t="s">
        <v>50</v>
      </c>
      <c r="D53" s="38">
        <f>D48+D50-D51-D52</f>
        <v>120.14</v>
      </c>
      <c r="E53" s="38">
        <f t="shared" ref="E53" si="85">E48+E50-E51-E52</f>
        <v>119.39957453552498</v>
      </c>
      <c r="F53" s="38">
        <f t="shared" ref="F53:G53" si="86">F48+F50-F51-F52</f>
        <v>127.54794327625673</v>
      </c>
      <c r="G53" s="38">
        <f t="shared" si="86"/>
        <v>136.07000000000002</v>
      </c>
      <c r="H53" s="38">
        <f t="shared" ref="H53:I53" si="87">H48+H50-H51-H52</f>
        <v>129.25161533484362</v>
      </c>
      <c r="I53" s="38">
        <f t="shared" si="87"/>
        <v>91.478000000000037</v>
      </c>
      <c r="J53" s="38">
        <f t="shared" ref="J53" si="88">I53+I53*J54</f>
        <v>95.978717600000039</v>
      </c>
      <c r="K53" s="38">
        <f t="shared" ref="K53" si="89">J53+J53*K54</f>
        <v>100.88323006936004</v>
      </c>
      <c r="L53" s="38">
        <f t="shared" ref="L53" si="90">K53+K53*L54</f>
        <v>108.84291692183254</v>
      </c>
      <c r="M53" s="38">
        <f t="shared" ref="M53" si="91">L53+L53*M54</f>
        <v>118.1598706103414</v>
      </c>
      <c r="N53" s="38">
        <f t="shared" ref="N53" si="92">M53+M53*N54</f>
        <v>128.71154705584487</v>
      </c>
      <c r="O53" s="38">
        <f t="shared" ref="O53" si="93">N53+N53*O54</f>
        <v>140.57875169439376</v>
      </c>
      <c r="P53" s="38">
        <f t="shared" ref="P53" si="94">O53+O53*P54</f>
        <v>153.27301297239751</v>
      </c>
      <c r="Q53" s="38">
        <f t="shared" ref="Q53" si="95">P53+P53*Q54</f>
        <v>166.73038351137401</v>
      </c>
      <c r="R53" s="38">
        <f t="shared" ref="R53" si="96">Q53+Q53*R54</f>
        <v>180.25221761414645</v>
      </c>
      <c r="S53" s="38">
        <f t="shared" ref="S53" si="97">R53+R53*S54</f>
        <v>195.68180744191739</v>
      </c>
      <c r="T53" s="300">
        <f t="shared" ref="T53" si="98">(I53/D53)^(1/5)-1</f>
        <v>-5.305270746002011E-2</v>
      </c>
      <c r="U53" s="300">
        <f t="shared" ref="U53" si="99">(S53/J53)^(1/9)-1</f>
        <v>8.2368280435128671E-2</v>
      </c>
    </row>
    <row r="54" spans="1:21">
      <c r="A54" s="100" t="s">
        <v>32</v>
      </c>
      <c r="B54" s="100" t="s">
        <v>53</v>
      </c>
      <c r="C54" s="140" t="s">
        <v>211</v>
      </c>
      <c r="D54" s="37"/>
      <c r="E54" s="37">
        <f>E53/D53-1</f>
        <v>-6.1630220116116741E-3</v>
      </c>
      <c r="F54" s="37">
        <f>F53/E53-1</f>
        <v>6.824453749043613E-2</v>
      </c>
      <c r="G54" s="37">
        <f t="shared" ref="G54" si="100">G53/F53-1</f>
        <v>6.6814536595743546E-2</v>
      </c>
      <c r="H54" s="37">
        <f t="shared" ref="H54" si="101">H53/G53-1</f>
        <v>-5.010938976377155E-2</v>
      </c>
      <c r="I54" s="37">
        <v>-0.14000000000000001</v>
      </c>
      <c r="J54" s="37">
        <v>4.9200000000000001E-2</v>
      </c>
      <c r="K54" s="37">
        <v>5.11E-2</v>
      </c>
      <c r="L54" s="37">
        <v>7.8899999999999998E-2</v>
      </c>
      <c r="M54" s="37">
        <v>8.5599999999999996E-2</v>
      </c>
      <c r="N54" s="37">
        <v>8.9300000000000004E-2</v>
      </c>
      <c r="O54" s="37">
        <v>9.2200000000000004E-2</v>
      </c>
      <c r="P54" s="37">
        <v>9.0300000000000005E-2</v>
      </c>
      <c r="Q54" s="37">
        <v>8.7800000000000003E-2</v>
      </c>
      <c r="R54" s="37">
        <v>8.1100000000000005E-2</v>
      </c>
      <c r="S54" s="37">
        <v>8.5599999999999996E-2</v>
      </c>
    </row>
    <row r="55" spans="1:21" ht="13.5" thickBot="1">
      <c r="A55" s="100" t="s">
        <v>32</v>
      </c>
      <c r="B55" s="100" t="s">
        <v>53</v>
      </c>
      <c r="C55" s="141" t="s">
        <v>212</v>
      </c>
      <c r="D55" s="54">
        <f>D48-D53</f>
        <v>122.86</v>
      </c>
      <c r="E55" s="54">
        <f t="shared" ref="E55:S55" si="102">E48-E53</f>
        <v>128.80042546447501</v>
      </c>
      <c r="F55" s="54">
        <f t="shared" si="102"/>
        <v>122.25205672374328</v>
      </c>
      <c r="G55" s="54">
        <f t="shared" si="102"/>
        <v>115.92999999999998</v>
      </c>
      <c r="H55" s="54">
        <f t="shared" si="102"/>
        <v>126.71038466515637</v>
      </c>
      <c r="I55" s="54">
        <f t="shared" si="102"/>
        <v>137.12199999999999</v>
      </c>
      <c r="J55" s="54">
        <f t="shared" si="102"/>
        <v>155.32128239999997</v>
      </c>
      <c r="K55" s="54">
        <f t="shared" si="102"/>
        <v>148.71676993063994</v>
      </c>
      <c r="L55" s="54">
        <f t="shared" si="102"/>
        <v>129.15708307816749</v>
      </c>
      <c r="M55" s="54">
        <f t="shared" si="102"/>
        <v>113.3401293896586</v>
      </c>
      <c r="N55" s="54">
        <f t="shared" si="102"/>
        <v>115.28845294415513</v>
      </c>
      <c r="O55" s="54">
        <f t="shared" si="102"/>
        <v>112.72124830560625</v>
      </c>
      <c r="P55" s="54">
        <f t="shared" si="102"/>
        <v>111.32698702760251</v>
      </c>
      <c r="Q55" s="54">
        <f t="shared" si="102"/>
        <v>107.06961648862594</v>
      </c>
      <c r="R55" s="54">
        <f t="shared" si="102"/>
        <v>102.74778238585355</v>
      </c>
      <c r="S55" s="54">
        <f t="shared" si="102"/>
        <v>93.298192558082633</v>
      </c>
    </row>
    <row r="56" spans="1:21">
      <c r="A56" s="100" t="s">
        <v>32</v>
      </c>
      <c r="B56" s="100" t="s">
        <v>17</v>
      </c>
      <c r="C56" s="138" t="s">
        <v>45</v>
      </c>
      <c r="D56" s="36">
        <f>' Capacity by Company'!D39</f>
        <v>0</v>
      </c>
      <c r="E56" s="36">
        <f>' Capacity by Company'!E39</f>
        <v>0</v>
      </c>
      <c r="F56" s="36">
        <f>' Capacity by Company'!F39</f>
        <v>0</v>
      </c>
      <c r="G56" s="36">
        <f>' Capacity by Company'!G39</f>
        <v>0</v>
      </c>
      <c r="H56" s="36">
        <f>' Capacity by Company'!H39</f>
        <v>0</v>
      </c>
      <c r="I56" s="36">
        <f>' Capacity by Company'!I39</f>
        <v>0</v>
      </c>
      <c r="J56" s="36">
        <f>' Capacity by Company'!J39</f>
        <v>0</v>
      </c>
      <c r="K56" s="36">
        <f>' Capacity by Company'!K39</f>
        <v>0</v>
      </c>
      <c r="L56" s="36">
        <f>' Capacity by Company'!L39</f>
        <v>0</v>
      </c>
      <c r="M56" s="36">
        <f>' Capacity by Company'!M39</f>
        <v>0</v>
      </c>
      <c r="N56" s="36">
        <f>' Capacity by Company'!N39</f>
        <v>0</v>
      </c>
      <c r="O56" s="36">
        <f>' Capacity by Company'!O39</f>
        <v>0</v>
      </c>
      <c r="P56" s="36">
        <f>' Capacity by Company'!P39</f>
        <v>0</v>
      </c>
      <c r="Q56" s="36">
        <f>' Capacity by Company'!Q39</f>
        <v>0</v>
      </c>
      <c r="R56" s="36">
        <f>' Capacity by Company'!R39</f>
        <v>0</v>
      </c>
      <c r="S56" s="36">
        <f>' Capacity by Company'!S39</f>
        <v>0</v>
      </c>
    </row>
    <row r="57" spans="1:21">
      <c r="A57" s="100" t="s">
        <v>32</v>
      </c>
      <c r="B57" s="100" t="s">
        <v>17</v>
      </c>
      <c r="C57" s="138" t="s">
        <v>46</v>
      </c>
      <c r="D57" s="38">
        <f>'Production by Company'!D39</f>
        <v>0</v>
      </c>
      <c r="E57" s="38">
        <f>'Production by Company'!E39</f>
        <v>0</v>
      </c>
      <c r="F57" s="38">
        <f>'Production by Company'!F39</f>
        <v>0</v>
      </c>
      <c r="G57" s="38">
        <f>'Production by Company'!G39</f>
        <v>0</v>
      </c>
      <c r="H57" s="38">
        <f>'Production by Company'!H39</f>
        <v>0</v>
      </c>
      <c r="I57" s="38">
        <f>'Production by Company'!I39</f>
        <v>0</v>
      </c>
      <c r="J57" s="38">
        <f>'Production by Company'!J39</f>
        <v>0</v>
      </c>
      <c r="K57" s="38">
        <f>'Production by Company'!K39</f>
        <v>0</v>
      </c>
      <c r="L57" s="38">
        <f>'Production by Company'!L39</f>
        <v>0</v>
      </c>
      <c r="M57" s="38">
        <f>'Production by Company'!M39</f>
        <v>0</v>
      </c>
      <c r="N57" s="38">
        <f>'Production by Company'!N39</f>
        <v>0</v>
      </c>
      <c r="O57" s="38">
        <f>'Production by Company'!O39</f>
        <v>0</v>
      </c>
      <c r="P57" s="38">
        <f>'Production by Company'!P39</f>
        <v>0</v>
      </c>
      <c r="Q57" s="38">
        <f>'Production by Company'!Q39</f>
        <v>0</v>
      </c>
      <c r="R57" s="38">
        <f>'Production by Company'!R39</f>
        <v>0</v>
      </c>
      <c r="S57" s="38">
        <f>'Production by Company'!S39</f>
        <v>0</v>
      </c>
    </row>
    <row r="58" spans="1:21">
      <c r="A58" s="100" t="s">
        <v>32</v>
      </c>
      <c r="B58" s="100" t="s">
        <v>17</v>
      </c>
      <c r="C58" s="138" t="s">
        <v>47</v>
      </c>
      <c r="D58" s="37" t="e">
        <f t="shared" ref="D58:S58" si="103">(D57/D56)</f>
        <v>#DIV/0!</v>
      </c>
      <c r="E58" s="37" t="e">
        <f t="shared" si="103"/>
        <v>#DIV/0!</v>
      </c>
      <c r="F58" s="37" t="e">
        <f t="shared" si="103"/>
        <v>#DIV/0!</v>
      </c>
      <c r="G58" s="37" t="e">
        <f t="shared" si="103"/>
        <v>#DIV/0!</v>
      </c>
      <c r="H58" s="37" t="e">
        <f t="shared" si="103"/>
        <v>#DIV/0!</v>
      </c>
      <c r="I58" s="37" t="e">
        <f t="shared" si="103"/>
        <v>#DIV/0!</v>
      </c>
      <c r="J58" s="37" t="e">
        <f t="shared" si="103"/>
        <v>#DIV/0!</v>
      </c>
      <c r="K58" s="37" t="e">
        <f t="shared" si="103"/>
        <v>#DIV/0!</v>
      </c>
      <c r="L58" s="37" t="e">
        <f t="shared" si="103"/>
        <v>#DIV/0!</v>
      </c>
      <c r="M58" s="37" t="e">
        <f t="shared" si="103"/>
        <v>#DIV/0!</v>
      </c>
      <c r="N58" s="37" t="e">
        <f t="shared" si="103"/>
        <v>#DIV/0!</v>
      </c>
      <c r="O58" s="37" t="e">
        <f t="shared" si="103"/>
        <v>#DIV/0!</v>
      </c>
      <c r="P58" s="37" t="e">
        <f t="shared" si="103"/>
        <v>#DIV/0!</v>
      </c>
      <c r="Q58" s="37" t="e">
        <f t="shared" si="103"/>
        <v>#DIV/0!</v>
      </c>
      <c r="R58" s="37" t="e">
        <f t="shared" si="103"/>
        <v>#DIV/0!</v>
      </c>
      <c r="S58" s="37" t="e">
        <f t="shared" si="103"/>
        <v>#DIV/0!</v>
      </c>
    </row>
    <row r="59" spans="1:21">
      <c r="A59" s="100" t="s">
        <v>32</v>
      </c>
      <c r="B59" s="100" t="s">
        <v>17</v>
      </c>
      <c r="C59" s="138" t="s">
        <v>48</v>
      </c>
      <c r="D59" s="139">
        <f>'Foreign Trade'!I8</f>
        <v>14.411253</v>
      </c>
      <c r="E59" s="139">
        <f>'Foreign Trade'!J8</f>
        <v>11.555057</v>
      </c>
      <c r="F59" s="139">
        <f>'Foreign Trade'!K8</f>
        <v>10.466407999999999</v>
      </c>
      <c r="G59" s="139">
        <f>'Foreign Trade'!L8</f>
        <v>10.800535999999999</v>
      </c>
      <c r="H59" s="139">
        <v>10.5</v>
      </c>
      <c r="I59" s="139">
        <v>10.1</v>
      </c>
      <c r="J59" s="51"/>
      <c r="K59" s="51"/>
      <c r="L59" s="51"/>
      <c r="M59" s="51"/>
      <c r="N59" s="51"/>
      <c r="O59" s="51"/>
      <c r="P59" s="51"/>
      <c r="Q59" s="51"/>
      <c r="R59" s="51"/>
      <c r="S59" s="52"/>
    </row>
    <row r="60" spans="1:21">
      <c r="A60" s="100" t="s">
        <v>32</v>
      </c>
      <c r="B60" s="100" t="s">
        <v>17</v>
      </c>
      <c r="C60" s="138" t="s">
        <v>49</v>
      </c>
      <c r="D60" s="139">
        <f>'Foreign Trade'!AI8</f>
        <v>3.1300050000000001</v>
      </c>
      <c r="E60" s="139">
        <f>'Foreign Trade'!AJ8</f>
        <v>4.6810099999999997</v>
      </c>
      <c r="F60" s="139">
        <f>'Foreign Trade'!AK8</f>
        <v>3.6908560000000001</v>
      </c>
      <c r="G60" s="139">
        <f>'Foreign Trade'!AL8</f>
        <v>1.2870349999999999</v>
      </c>
      <c r="H60" s="139">
        <f>'Foreign Trade'!AM8</f>
        <v>1.4035010000000001</v>
      </c>
      <c r="I60" s="139">
        <v>1.5</v>
      </c>
      <c r="J60" s="51"/>
      <c r="K60" s="51"/>
      <c r="L60" s="51"/>
      <c r="M60" s="51"/>
      <c r="N60" s="51"/>
      <c r="O60" s="51"/>
      <c r="P60" s="51"/>
      <c r="Q60" s="51"/>
      <c r="R60" s="51"/>
      <c r="S60" s="52"/>
    </row>
    <row r="61" spans="1:21">
      <c r="A61" s="100" t="s">
        <v>32</v>
      </c>
      <c r="B61" s="100" t="s">
        <v>17</v>
      </c>
      <c r="C61" s="138" t="s">
        <v>25</v>
      </c>
      <c r="D61" s="38">
        <f>2%*D57</f>
        <v>0</v>
      </c>
      <c r="E61" s="38">
        <f t="shared" ref="E61:S61" si="104">2%*E57</f>
        <v>0</v>
      </c>
      <c r="F61" s="38">
        <f t="shared" si="104"/>
        <v>0</v>
      </c>
      <c r="G61" s="38">
        <f t="shared" si="104"/>
        <v>0</v>
      </c>
      <c r="H61" s="38">
        <f t="shared" si="104"/>
        <v>0</v>
      </c>
      <c r="I61" s="38">
        <f t="shared" si="104"/>
        <v>0</v>
      </c>
      <c r="J61" s="38">
        <f t="shared" si="104"/>
        <v>0</v>
      </c>
      <c r="K61" s="38">
        <f t="shared" si="104"/>
        <v>0</v>
      </c>
      <c r="L61" s="38">
        <f t="shared" si="104"/>
        <v>0</v>
      </c>
      <c r="M61" s="38">
        <f t="shared" si="104"/>
        <v>0</v>
      </c>
      <c r="N61" s="38">
        <f t="shared" si="104"/>
        <v>0</v>
      </c>
      <c r="O61" s="38">
        <f t="shared" si="104"/>
        <v>0</v>
      </c>
      <c r="P61" s="38">
        <f t="shared" si="104"/>
        <v>0</v>
      </c>
      <c r="Q61" s="38">
        <f t="shared" si="104"/>
        <v>0</v>
      </c>
      <c r="R61" s="38">
        <f t="shared" si="104"/>
        <v>0</v>
      </c>
      <c r="S61" s="38">
        <f t="shared" si="104"/>
        <v>0</v>
      </c>
    </row>
    <row r="62" spans="1:21">
      <c r="A62" s="100" t="s">
        <v>32</v>
      </c>
      <c r="B62" s="100" t="s">
        <v>17</v>
      </c>
      <c r="C62" s="138" t="s">
        <v>50</v>
      </c>
      <c r="D62" s="38">
        <f>D57+D59-D60-D61</f>
        <v>11.281248</v>
      </c>
      <c r="E62" s="38">
        <f t="shared" ref="E62" si="105">E57+E59-E60-E61</f>
        <v>6.874047</v>
      </c>
      <c r="F62" s="38">
        <f t="shared" ref="F62:G62" si="106">F57+F59-F60-F61</f>
        <v>6.7755519999999994</v>
      </c>
      <c r="G62" s="38">
        <f t="shared" si="106"/>
        <v>9.5135009999999998</v>
      </c>
      <c r="H62" s="38">
        <f t="shared" ref="H62:I62" si="107">H57+H59-H60-H61</f>
        <v>9.0964989999999997</v>
      </c>
      <c r="I62" s="38">
        <f t="shared" si="107"/>
        <v>8.6</v>
      </c>
      <c r="J62" s="38">
        <f t="shared" ref="J62" si="108">I62+I62*J63</f>
        <v>8.9259399999999989</v>
      </c>
      <c r="K62" s="38">
        <f t="shared" ref="K62" si="109">J62+J62*K63</f>
        <v>9.2829775999999988</v>
      </c>
      <c r="L62" s="38">
        <f t="shared" ref="L62" si="110">K62+K62*L63</f>
        <v>9.6821456367999978</v>
      </c>
      <c r="M62" s="38">
        <f t="shared" ref="M62" si="111">L62+L62*M63</f>
        <v>10.175935064276798</v>
      </c>
      <c r="N62" s="38">
        <f t="shared" ref="N62" si="112">M62+M62*N63</f>
        <v>10.66234476034923</v>
      </c>
      <c r="O62" s="38">
        <f t="shared" ref="O62" si="113">N62+N62*O63</f>
        <v>11.184799653606342</v>
      </c>
      <c r="P62" s="38">
        <f t="shared" ref="P62" si="114">O62+O62*P63</f>
        <v>11.665746038711415</v>
      </c>
      <c r="Q62" s="38">
        <f t="shared" ref="Q62" si="115">P62+P62*Q63</f>
        <v>12.190704610453428</v>
      </c>
      <c r="R62" s="38">
        <f t="shared" ref="R62" si="116">Q62+Q62*R63</f>
        <v>12.760010515761604</v>
      </c>
      <c r="S62" s="38">
        <f t="shared" ref="S62" si="117">R62+R62*S63</f>
        <v>13.371215019466584</v>
      </c>
      <c r="T62" s="300">
        <f t="shared" ref="T62" si="118">(I62/D62)^(1/5)-1</f>
        <v>-5.2829287108822065E-2</v>
      </c>
      <c r="U62" s="300">
        <f t="shared" ref="U62" si="119">(S62/J62)^(1/9)-1</f>
        <v>4.5928215309127607E-2</v>
      </c>
    </row>
    <row r="63" spans="1:21">
      <c r="A63" s="100" t="s">
        <v>32</v>
      </c>
      <c r="B63" s="100" t="s">
        <v>17</v>
      </c>
      <c r="C63" s="140" t="s">
        <v>211</v>
      </c>
      <c r="D63" s="37"/>
      <c r="E63" s="37">
        <f>E62/D62-1</f>
        <v>-0.39066608587986007</v>
      </c>
      <c r="F63" s="37">
        <f>F62/E62-1</f>
        <v>-1.4328531649550946E-2</v>
      </c>
      <c r="G63" s="37">
        <f t="shared" ref="G63" si="120">G62/F62-1</f>
        <v>0.40409238981561946</v>
      </c>
      <c r="H63" s="37">
        <f t="shared" ref="H63" si="121">H62/G62-1</f>
        <v>-4.3832654245792413E-2</v>
      </c>
      <c r="I63" s="37">
        <v>-0.21</v>
      </c>
      <c r="J63" s="37">
        <v>3.7900000000000003E-2</v>
      </c>
      <c r="K63" s="37">
        <v>0.04</v>
      </c>
      <c r="L63" s="37">
        <v>4.2999999999999997E-2</v>
      </c>
      <c r="M63" s="37">
        <v>5.0999999999999997E-2</v>
      </c>
      <c r="N63" s="37">
        <v>4.7800000000000002E-2</v>
      </c>
      <c r="O63" s="37">
        <v>4.9000000000000002E-2</v>
      </c>
      <c r="P63" s="37">
        <v>4.2999999999999997E-2</v>
      </c>
      <c r="Q63" s="37">
        <v>4.4999999999999998E-2</v>
      </c>
      <c r="R63" s="37">
        <v>4.6699999999999998E-2</v>
      </c>
      <c r="S63" s="37">
        <v>4.7899999999999998E-2</v>
      </c>
    </row>
    <row r="64" spans="1:21" ht="13.5" thickBot="1">
      <c r="A64" s="100" t="s">
        <v>32</v>
      </c>
      <c r="B64" s="100" t="s">
        <v>17</v>
      </c>
      <c r="C64" s="141" t="s">
        <v>212</v>
      </c>
      <c r="D64" s="54">
        <f>D57-D62</f>
        <v>-11.281248</v>
      </c>
      <c r="E64" s="54">
        <f t="shared" ref="E64:S64" si="122">E57-E62</f>
        <v>-6.874047</v>
      </c>
      <c r="F64" s="54">
        <f t="shared" si="122"/>
        <v>-6.7755519999999994</v>
      </c>
      <c r="G64" s="54">
        <f t="shared" si="122"/>
        <v>-9.5135009999999998</v>
      </c>
      <c r="H64" s="54">
        <f t="shared" si="122"/>
        <v>-9.0964989999999997</v>
      </c>
      <c r="I64" s="54">
        <f t="shared" si="122"/>
        <v>-8.6</v>
      </c>
      <c r="J64" s="54">
        <f t="shared" si="122"/>
        <v>-8.9259399999999989</v>
      </c>
      <c r="K64" s="54">
        <f t="shared" si="122"/>
        <v>-9.2829775999999988</v>
      </c>
      <c r="L64" s="54">
        <f t="shared" si="122"/>
        <v>-9.6821456367999978</v>
      </c>
      <c r="M64" s="54">
        <f t="shared" si="122"/>
        <v>-10.175935064276798</v>
      </c>
      <c r="N64" s="54">
        <f t="shared" si="122"/>
        <v>-10.66234476034923</v>
      </c>
      <c r="O64" s="54">
        <f t="shared" si="122"/>
        <v>-11.184799653606342</v>
      </c>
      <c r="P64" s="54">
        <f t="shared" si="122"/>
        <v>-11.665746038711415</v>
      </c>
      <c r="Q64" s="54">
        <f t="shared" si="122"/>
        <v>-12.190704610453428</v>
      </c>
      <c r="R64" s="54">
        <f t="shared" si="122"/>
        <v>-12.760010515761604</v>
      </c>
      <c r="S64" s="54">
        <f t="shared" si="122"/>
        <v>-13.371215019466584</v>
      </c>
    </row>
    <row r="65" spans="1:21">
      <c r="A65" s="100" t="s">
        <v>32</v>
      </c>
      <c r="B65" s="100" t="s">
        <v>52</v>
      </c>
      <c r="C65" s="138" t="s">
        <v>45</v>
      </c>
      <c r="D65" s="36">
        <f>' Capacity by Company'!D42</f>
        <v>37.5</v>
      </c>
      <c r="E65" s="36">
        <f>' Capacity by Company'!E42</f>
        <v>37.5</v>
      </c>
      <c r="F65" s="36">
        <f>' Capacity by Company'!F42</f>
        <v>100</v>
      </c>
      <c r="G65" s="36">
        <f>' Capacity by Company'!G42</f>
        <v>100</v>
      </c>
      <c r="H65" s="36">
        <f>' Capacity by Company'!H42</f>
        <v>100</v>
      </c>
      <c r="I65" s="36">
        <f>' Capacity by Company'!I42</f>
        <v>100</v>
      </c>
      <c r="J65" s="36">
        <f>' Capacity by Company'!J42</f>
        <v>100</v>
      </c>
      <c r="K65" s="36">
        <f>' Capacity by Company'!K42</f>
        <v>100</v>
      </c>
      <c r="L65" s="36">
        <f>' Capacity by Company'!L42</f>
        <v>100</v>
      </c>
      <c r="M65" s="36">
        <f>' Capacity by Company'!M42</f>
        <v>100</v>
      </c>
      <c r="N65" s="36">
        <f>' Capacity by Company'!N42</f>
        <v>100</v>
      </c>
      <c r="O65" s="36">
        <f>' Capacity by Company'!O42</f>
        <v>100</v>
      </c>
      <c r="P65" s="36">
        <f>' Capacity by Company'!P42</f>
        <v>100</v>
      </c>
      <c r="Q65" s="36">
        <f>' Capacity by Company'!Q42</f>
        <v>100</v>
      </c>
      <c r="R65" s="36">
        <f>' Capacity by Company'!R42</f>
        <v>100</v>
      </c>
      <c r="S65" s="36">
        <f>' Capacity by Company'!S42</f>
        <v>100</v>
      </c>
      <c r="T65" s="36"/>
    </row>
    <row r="66" spans="1:21">
      <c r="A66" s="100" t="s">
        <v>32</v>
      </c>
      <c r="B66" s="100" t="s">
        <v>52</v>
      </c>
      <c r="C66" s="138" t="s">
        <v>46</v>
      </c>
      <c r="D66" s="38">
        <f>'Production by Company'!D42</f>
        <v>25.500000000000004</v>
      </c>
      <c r="E66" s="38">
        <f>'Production by Company'!E42</f>
        <v>25.874999999999996</v>
      </c>
      <c r="F66" s="38">
        <f>'Production by Company'!F42</f>
        <v>70</v>
      </c>
      <c r="G66" s="38">
        <f>'Production by Company'!G42</f>
        <v>80</v>
      </c>
      <c r="H66" s="38">
        <f>'Production by Company'!H42</f>
        <v>80.099999999999994</v>
      </c>
      <c r="I66" s="38">
        <f>'Production by Company'!I42</f>
        <v>72.000000000000014</v>
      </c>
      <c r="J66" s="38">
        <f>'Production by Company'!J42</f>
        <v>80</v>
      </c>
      <c r="K66" s="38">
        <f>'Production by Company'!K42</f>
        <v>94.000000000000014</v>
      </c>
      <c r="L66" s="38">
        <f>'Production by Company'!L42</f>
        <v>89.000000000000014</v>
      </c>
      <c r="M66" s="38">
        <f>'Production by Company'!M42</f>
        <v>87.999999999999986</v>
      </c>
      <c r="N66" s="38">
        <f>'Production by Company'!N42</f>
        <v>90.999999999999986</v>
      </c>
      <c r="O66" s="38">
        <f>'Production by Company'!O42</f>
        <v>95</v>
      </c>
      <c r="P66" s="38">
        <f>'Production by Company'!P42</f>
        <v>97</v>
      </c>
      <c r="Q66" s="38">
        <f>'Production by Company'!Q42</f>
        <v>97.11</v>
      </c>
      <c r="R66" s="38">
        <f>'Production by Company'!R42</f>
        <v>97.56</v>
      </c>
      <c r="S66" s="38">
        <f>'Production by Company'!S42</f>
        <v>98</v>
      </c>
    </row>
    <row r="67" spans="1:21">
      <c r="A67" s="100" t="s">
        <v>32</v>
      </c>
      <c r="B67" s="100" t="s">
        <v>52</v>
      </c>
      <c r="C67" s="138" t="s">
        <v>47</v>
      </c>
      <c r="D67" s="37">
        <f t="shared" ref="D67:S67" si="123">(D66/D65)</f>
        <v>0.68</v>
      </c>
      <c r="E67" s="37">
        <f t="shared" si="123"/>
        <v>0.69</v>
      </c>
      <c r="F67" s="37">
        <f t="shared" si="123"/>
        <v>0.7</v>
      </c>
      <c r="G67" s="37">
        <f t="shared" si="123"/>
        <v>0.8</v>
      </c>
      <c r="H67" s="37">
        <f t="shared" si="123"/>
        <v>0.80099999999999993</v>
      </c>
      <c r="I67" s="37">
        <f t="shared" si="123"/>
        <v>0.7200000000000002</v>
      </c>
      <c r="J67" s="37">
        <f t="shared" si="123"/>
        <v>0.8</v>
      </c>
      <c r="K67" s="37">
        <f t="shared" si="123"/>
        <v>0.94000000000000017</v>
      </c>
      <c r="L67" s="37">
        <f t="shared" si="123"/>
        <v>0.89000000000000012</v>
      </c>
      <c r="M67" s="37">
        <f t="shared" si="123"/>
        <v>0.87999999999999989</v>
      </c>
      <c r="N67" s="37">
        <f t="shared" si="123"/>
        <v>0.90999999999999981</v>
      </c>
      <c r="O67" s="37">
        <f t="shared" si="123"/>
        <v>0.95</v>
      </c>
      <c r="P67" s="37">
        <f t="shared" si="123"/>
        <v>0.97</v>
      </c>
      <c r="Q67" s="37">
        <f t="shared" si="123"/>
        <v>0.97109999999999996</v>
      </c>
      <c r="R67" s="37">
        <f t="shared" si="123"/>
        <v>0.97560000000000002</v>
      </c>
      <c r="S67" s="37">
        <f t="shared" si="123"/>
        <v>0.98</v>
      </c>
    </row>
    <row r="68" spans="1:21">
      <c r="A68" s="100" t="s">
        <v>32</v>
      </c>
      <c r="B68" s="100" t="s">
        <v>52</v>
      </c>
      <c r="C68" s="138" t="s">
        <v>48</v>
      </c>
      <c r="D68" s="139">
        <f>'Foreign Trade'!I9</f>
        <v>19</v>
      </c>
      <c r="E68" s="139">
        <v>21</v>
      </c>
      <c r="F68" s="139">
        <v>24.78</v>
      </c>
      <c r="G68" s="139">
        <v>28.9</v>
      </c>
      <c r="H68" s="139">
        <v>32</v>
      </c>
      <c r="I68" s="51">
        <v>32.67</v>
      </c>
      <c r="J68" s="51"/>
      <c r="K68" s="51"/>
      <c r="L68" s="51"/>
      <c r="M68" s="51"/>
      <c r="N68" s="51"/>
      <c r="O68" s="51"/>
      <c r="P68" s="51"/>
      <c r="Q68" s="51"/>
      <c r="R68" s="51"/>
      <c r="S68" s="52"/>
    </row>
    <row r="69" spans="1:21">
      <c r="A69" s="100" t="s">
        <v>32</v>
      </c>
      <c r="B69" s="100" t="s">
        <v>52</v>
      </c>
      <c r="C69" s="138" t="s">
        <v>49</v>
      </c>
      <c r="D69" s="139">
        <f>'Foreign Trade'!AI9</f>
        <v>38.340000000000003</v>
      </c>
      <c r="E69" s="139">
        <v>35.450000000000003</v>
      </c>
      <c r="F69" s="139">
        <v>43</v>
      </c>
      <c r="G69" s="139">
        <v>55.7</v>
      </c>
      <c r="H69" s="139">
        <v>52</v>
      </c>
      <c r="I69" s="53">
        <v>43.44</v>
      </c>
      <c r="J69" s="51"/>
      <c r="K69" s="51"/>
      <c r="L69" s="51"/>
      <c r="M69" s="51"/>
      <c r="N69" s="51"/>
      <c r="O69" s="51"/>
      <c r="P69" s="51"/>
      <c r="Q69" s="51"/>
      <c r="R69" s="51"/>
      <c r="S69" s="52"/>
    </row>
    <row r="70" spans="1:21">
      <c r="A70" s="100" t="s">
        <v>32</v>
      </c>
      <c r="B70" s="100" t="s">
        <v>52</v>
      </c>
      <c r="C70" s="138" t="s">
        <v>25</v>
      </c>
      <c r="D70" s="38">
        <f>2%*D66</f>
        <v>0.51000000000000012</v>
      </c>
      <c r="E70" s="38">
        <f t="shared" ref="E70:S70" si="124">2%*E66</f>
        <v>0.51749999999999996</v>
      </c>
      <c r="F70" s="38">
        <f t="shared" si="124"/>
        <v>1.4000000000000001</v>
      </c>
      <c r="G70" s="38">
        <f t="shared" si="124"/>
        <v>1.6</v>
      </c>
      <c r="H70" s="38">
        <f t="shared" si="124"/>
        <v>1.6019999999999999</v>
      </c>
      <c r="I70" s="38">
        <f t="shared" si="124"/>
        <v>1.4400000000000004</v>
      </c>
      <c r="J70" s="38">
        <f t="shared" si="124"/>
        <v>1.6</v>
      </c>
      <c r="K70" s="38">
        <f t="shared" si="124"/>
        <v>1.8800000000000003</v>
      </c>
      <c r="L70" s="38">
        <f t="shared" si="124"/>
        <v>1.7800000000000002</v>
      </c>
      <c r="M70" s="38">
        <f t="shared" si="124"/>
        <v>1.7599999999999998</v>
      </c>
      <c r="N70" s="38">
        <f t="shared" si="124"/>
        <v>1.8199999999999998</v>
      </c>
      <c r="O70" s="38">
        <f t="shared" si="124"/>
        <v>1.9000000000000001</v>
      </c>
      <c r="P70" s="38">
        <f t="shared" si="124"/>
        <v>1.94</v>
      </c>
      <c r="Q70" s="38">
        <f t="shared" si="124"/>
        <v>1.9421999999999999</v>
      </c>
      <c r="R70" s="38">
        <f t="shared" si="124"/>
        <v>1.9512</v>
      </c>
      <c r="S70" s="38">
        <f t="shared" si="124"/>
        <v>1.96</v>
      </c>
    </row>
    <row r="71" spans="1:21">
      <c r="A71" s="100" t="s">
        <v>32</v>
      </c>
      <c r="B71" s="100" t="s">
        <v>52</v>
      </c>
      <c r="C71" s="138" t="s">
        <v>50</v>
      </c>
      <c r="D71" s="38">
        <f>D66+D68-D69-D70</f>
        <v>5.6499999999999968</v>
      </c>
      <c r="E71" s="38">
        <f t="shared" ref="E71:G71" si="125">E66+E68-E69-E70</f>
        <v>10.907499999999997</v>
      </c>
      <c r="F71" s="38">
        <f t="shared" si="125"/>
        <v>50.38</v>
      </c>
      <c r="G71" s="38">
        <f t="shared" si="125"/>
        <v>51.6</v>
      </c>
      <c r="H71" s="38">
        <f t="shared" ref="H71:I71" si="126">H66+H68-H69-H70</f>
        <v>58.497999999999998</v>
      </c>
      <c r="I71" s="38">
        <f t="shared" si="126"/>
        <v>59.79000000000002</v>
      </c>
      <c r="J71" s="38">
        <f t="shared" ref="J71" si="127">I71+I71*J72</f>
        <v>61.25485500000002</v>
      </c>
      <c r="K71" s="38">
        <f t="shared" ref="K71" si="128">J71+J71*K72</f>
        <v>62.957739969000023</v>
      </c>
      <c r="L71" s="38">
        <f t="shared" ref="L71" si="129">K71+K71*L72</f>
        <v>65.098303127946025</v>
      </c>
      <c r="M71" s="38">
        <f t="shared" ref="M71" si="130">L71+L71*M72</f>
        <v>67.572038646807968</v>
      </c>
      <c r="N71" s="38">
        <f t="shared" ref="N71" si="131">M71+M71*N72</f>
        <v>70.274920192680284</v>
      </c>
      <c r="O71" s="38">
        <f t="shared" ref="O71" si="132">N71+N71*O72</f>
        <v>73.163219412599446</v>
      </c>
      <c r="P71" s="38">
        <f t="shared" ref="P71" si="133">O71+O71*P72</f>
        <v>76.016584969690825</v>
      </c>
      <c r="Q71" s="38">
        <f t="shared" ref="Q71" si="134">P71+P71*Q72</f>
        <v>79.148468270442081</v>
      </c>
      <c r="R71" s="38">
        <f t="shared" ref="R71" si="135">Q71+Q71*R72</f>
        <v>82.583511793379273</v>
      </c>
      <c r="S71" s="38">
        <f t="shared" ref="S71" si="136">R71+R71*S72</f>
        <v>86.349319931157368</v>
      </c>
      <c r="T71" s="308">
        <f t="shared" ref="T71" si="137">(I71/D71)^(1/5)-1</f>
        <v>0.60293540347848817</v>
      </c>
      <c r="U71" s="308">
        <f t="shared" ref="U71" si="138">(S71/J71)^(1/9)-1</f>
        <v>3.8887956609786167E-2</v>
      </c>
    </row>
    <row r="72" spans="1:21">
      <c r="A72" s="100" t="s">
        <v>32</v>
      </c>
      <c r="B72" s="100" t="s">
        <v>52</v>
      </c>
      <c r="C72" s="140" t="s">
        <v>211</v>
      </c>
      <c r="D72" s="37"/>
      <c r="E72" s="37">
        <f>E71/D71-1</f>
        <v>0.93053097345132807</v>
      </c>
      <c r="F72" s="37">
        <f>F71/E71-1</f>
        <v>3.6188402475361006</v>
      </c>
      <c r="G72" s="37">
        <f t="shared" ref="G72" si="139">G71/F71-1</f>
        <v>2.4215958713775354E-2</v>
      </c>
      <c r="H72" s="37">
        <f t="shared" ref="H72" si="140">H71/G71-1</f>
        <v>0.13368217054263565</v>
      </c>
      <c r="I72" s="37">
        <v>-0.19700000000000001</v>
      </c>
      <c r="J72" s="37">
        <v>2.4500000000000001E-2</v>
      </c>
      <c r="K72" s="37">
        <v>2.7799999999999998E-2</v>
      </c>
      <c r="L72" s="37">
        <v>3.4000000000000002E-2</v>
      </c>
      <c r="M72" s="37">
        <v>3.7999999999999999E-2</v>
      </c>
      <c r="N72" s="37">
        <v>0.04</v>
      </c>
      <c r="O72" s="37">
        <v>4.1099999999999998E-2</v>
      </c>
      <c r="P72" s="37">
        <v>3.9E-2</v>
      </c>
      <c r="Q72" s="37">
        <v>4.1200000000000001E-2</v>
      </c>
      <c r="R72" s="37">
        <v>4.3400000000000001E-2</v>
      </c>
      <c r="S72" s="37">
        <v>4.5600000000000002E-2</v>
      </c>
    </row>
    <row r="73" spans="1:21" ht="13.5" thickBot="1">
      <c r="A73" s="100" t="s">
        <v>32</v>
      </c>
      <c r="B73" s="100" t="s">
        <v>52</v>
      </c>
      <c r="C73" s="141" t="s">
        <v>212</v>
      </c>
      <c r="D73" s="54">
        <f>D66-D71</f>
        <v>19.850000000000009</v>
      </c>
      <c r="E73" s="54">
        <f t="shared" ref="E73:S73" si="141">E66-E71</f>
        <v>14.967499999999999</v>
      </c>
      <c r="F73" s="54">
        <f t="shared" si="141"/>
        <v>19.619999999999997</v>
      </c>
      <c r="G73" s="54">
        <f t="shared" si="141"/>
        <v>28.4</v>
      </c>
      <c r="H73" s="54">
        <f t="shared" si="141"/>
        <v>21.601999999999997</v>
      </c>
      <c r="I73" s="54">
        <f t="shared" si="141"/>
        <v>12.209999999999994</v>
      </c>
      <c r="J73" s="54">
        <f t="shared" si="141"/>
        <v>18.74514499999998</v>
      </c>
      <c r="K73" s="54">
        <f t="shared" si="141"/>
        <v>31.042260030999991</v>
      </c>
      <c r="L73" s="54">
        <f t="shared" si="141"/>
        <v>23.901696872053989</v>
      </c>
      <c r="M73" s="54">
        <f t="shared" si="141"/>
        <v>20.427961353192018</v>
      </c>
      <c r="N73" s="54">
        <f t="shared" si="141"/>
        <v>20.725079807319702</v>
      </c>
      <c r="O73" s="54">
        <f t="shared" si="141"/>
        <v>21.836780587400554</v>
      </c>
      <c r="P73" s="54">
        <f t="shared" si="141"/>
        <v>20.983415030309175</v>
      </c>
      <c r="Q73" s="54">
        <f t="shared" si="141"/>
        <v>17.961531729557919</v>
      </c>
      <c r="R73" s="54">
        <f t="shared" si="141"/>
        <v>14.976488206620729</v>
      </c>
      <c r="S73" s="54">
        <f t="shared" si="141"/>
        <v>11.650680068842632</v>
      </c>
    </row>
    <row r="74" spans="1:21">
      <c r="A74" s="100" t="s">
        <v>32</v>
      </c>
      <c r="B74" s="100" t="s">
        <v>54</v>
      </c>
      <c r="C74" s="138" t="s">
        <v>45</v>
      </c>
      <c r="D74" s="36">
        <f>' Capacity by Company'!D43</f>
        <v>180</v>
      </c>
      <c r="E74" s="36">
        <f>' Capacity by Company'!E43</f>
        <v>180</v>
      </c>
      <c r="F74" s="36">
        <f>' Capacity by Company'!F43</f>
        <v>180</v>
      </c>
      <c r="G74" s="36">
        <f>' Capacity by Company'!G43</f>
        <v>180</v>
      </c>
      <c r="H74" s="36">
        <f>' Capacity by Company'!H43</f>
        <v>180</v>
      </c>
      <c r="I74" s="36">
        <f>' Capacity by Company'!I43</f>
        <v>180</v>
      </c>
      <c r="J74" s="36">
        <f>' Capacity by Company'!J43</f>
        <v>180</v>
      </c>
      <c r="K74" s="36">
        <f>' Capacity by Company'!K43</f>
        <v>180</v>
      </c>
      <c r="L74" s="36">
        <f>' Capacity by Company'!L43</f>
        <v>180</v>
      </c>
      <c r="M74" s="36">
        <f>' Capacity by Company'!M43</f>
        <v>180</v>
      </c>
      <c r="N74" s="36">
        <f>' Capacity by Company'!N43</f>
        <v>180</v>
      </c>
      <c r="O74" s="36">
        <f>' Capacity by Company'!O43</f>
        <v>180</v>
      </c>
      <c r="P74" s="36">
        <f>' Capacity by Company'!P43</f>
        <v>180</v>
      </c>
      <c r="Q74" s="36">
        <f>' Capacity by Company'!Q43</f>
        <v>180</v>
      </c>
      <c r="R74" s="36">
        <f>' Capacity by Company'!R43</f>
        <v>180</v>
      </c>
      <c r="S74" s="36">
        <f>' Capacity by Company'!S43</f>
        <v>180</v>
      </c>
      <c r="T74" s="36"/>
    </row>
    <row r="75" spans="1:21">
      <c r="A75" s="100" t="s">
        <v>32</v>
      </c>
      <c r="B75" s="100" t="s">
        <v>54</v>
      </c>
      <c r="C75" s="138" t="s">
        <v>46</v>
      </c>
      <c r="D75" s="38">
        <f>'Production by Company'!D43</f>
        <v>113.4</v>
      </c>
      <c r="E75" s="38">
        <f>'Production by Company'!E43</f>
        <v>122.4</v>
      </c>
      <c r="F75" s="38">
        <f>'Production by Company'!F43</f>
        <v>133.596</v>
      </c>
      <c r="G75" s="38">
        <f>'Production by Company'!G43</f>
        <v>147.6</v>
      </c>
      <c r="H75" s="38">
        <f>'Production by Company'!H43</f>
        <v>154.0627783783784</v>
      </c>
      <c r="I75" s="38">
        <f>'Production by Company'!I43</f>
        <v>149.58097297297297</v>
      </c>
      <c r="J75" s="38">
        <f>'Production by Company'!J43</f>
        <v>173.38086486486489</v>
      </c>
      <c r="K75" s="38">
        <f>'Production by Company'!K43</f>
        <v>139.27906915887851</v>
      </c>
      <c r="L75" s="38">
        <f>'Production by Company'!L43</f>
        <v>139.66885981308408</v>
      </c>
      <c r="M75" s="38">
        <f>'Production by Company'!M43</f>
        <v>135.95360747663551</v>
      </c>
      <c r="N75" s="38">
        <f>'Production by Company'!N43</f>
        <v>139.46677943925235</v>
      </c>
      <c r="O75" s="38">
        <f>'Production by Company'!O43</f>
        <v>142.97995140186916</v>
      </c>
      <c r="P75" s="38">
        <f>'Production by Company'!P43</f>
        <v>146.49312336448597</v>
      </c>
      <c r="Q75" s="38">
        <f>'Production by Company'!Q43</f>
        <v>150.00629532710281</v>
      </c>
      <c r="R75" s="38">
        <f>'Production by Company'!R43</f>
        <v>153.51946728971961</v>
      </c>
      <c r="S75" s="38">
        <f>'Production by Company'!S43</f>
        <v>157.03263925233642</v>
      </c>
    </row>
    <row r="76" spans="1:21">
      <c r="A76" s="100" t="s">
        <v>32</v>
      </c>
      <c r="B76" s="100" t="s">
        <v>54</v>
      </c>
      <c r="C76" s="138" t="s">
        <v>47</v>
      </c>
      <c r="D76" s="37">
        <f t="shared" ref="D76:S76" si="142">(D75/D74)</f>
        <v>0.63</v>
      </c>
      <c r="E76" s="37">
        <f t="shared" si="142"/>
        <v>0.68</v>
      </c>
      <c r="F76" s="37">
        <f t="shared" si="142"/>
        <v>0.74219999999999997</v>
      </c>
      <c r="G76" s="37">
        <f t="shared" si="142"/>
        <v>0.82</v>
      </c>
      <c r="H76" s="37">
        <f t="shared" si="142"/>
        <v>0.85590432432432439</v>
      </c>
      <c r="I76" s="37">
        <f t="shared" si="142"/>
        <v>0.83100540540540535</v>
      </c>
      <c r="J76" s="37">
        <f t="shared" si="142"/>
        <v>0.96322702702702712</v>
      </c>
      <c r="K76" s="37">
        <f t="shared" si="142"/>
        <v>0.77377260643821399</v>
      </c>
      <c r="L76" s="37">
        <f t="shared" si="142"/>
        <v>0.77593811007268931</v>
      </c>
      <c r="M76" s="37">
        <f t="shared" si="142"/>
        <v>0.75529781931464168</v>
      </c>
      <c r="N76" s="37">
        <f t="shared" si="142"/>
        <v>0.77481544132917968</v>
      </c>
      <c r="O76" s="37">
        <f t="shared" si="142"/>
        <v>0.79433306334371756</v>
      </c>
      <c r="P76" s="37">
        <f t="shared" si="142"/>
        <v>0.81385068535825533</v>
      </c>
      <c r="Q76" s="37">
        <f t="shared" si="142"/>
        <v>0.83336830737279333</v>
      </c>
      <c r="R76" s="37">
        <f t="shared" si="142"/>
        <v>0.85288592938733121</v>
      </c>
      <c r="S76" s="37">
        <f t="shared" si="142"/>
        <v>0.87240355140186898</v>
      </c>
    </row>
    <row r="77" spans="1:21">
      <c r="A77" s="100" t="s">
        <v>32</v>
      </c>
      <c r="B77" s="100" t="s">
        <v>54</v>
      </c>
      <c r="C77" s="138" t="s">
        <v>48</v>
      </c>
      <c r="D77" s="51">
        <v>15.34</v>
      </c>
      <c r="E77" s="51">
        <v>18.559999999999999</v>
      </c>
      <c r="F77" s="51">
        <v>22.11</v>
      </c>
      <c r="G77" s="51">
        <v>24.45</v>
      </c>
      <c r="H77" s="51">
        <v>30.667000000000002</v>
      </c>
      <c r="I77" s="51">
        <v>24.55</v>
      </c>
      <c r="J77" s="51"/>
      <c r="K77" s="51">
        <v>5</v>
      </c>
      <c r="L77" s="51"/>
      <c r="M77" s="51"/>
      <c r="N77" s="51"/>
      <c r="O77" s="51"/>
      <c r="P77" s="51"/>
      <c r="Q77" s="51"/>
      <c r="R77" s="51"/>
      <c r="S77" s="52"/>
    </row>
    <row r="78" spans="1:21">
      <c r="A78" s="100" t="s">
        <v>32</v>
      </c>
      <c r="B78" s="100" t="s">
        <v>54</v>
      </c>
      <c r="C78" s="138" t="s">
        <v>49</v>
      </c>
      <c r="D78" s="139">
        <v>43.56</v>
      </c>
      <c r="E78" s="139">
        <v>44.78</v>
      </c>
      <c r="F78" s="139">
        <v>46.11</v>
      </c>
      <c r="G78" s="139">
        <v>48.66</v>
      </c>
      <c r="H78" s="139">
        <v>51</v>
      </c>
      <c r="I78" s="53">
        <v>49.56</v>
      </c>
      <c r="J78" s="51"/>
      <c r="K78" s="51"/>
      <c r="L78" s="51"/>
      <c r="M78" s="51"/>
      <c r="N78" s="51"/>
      <c r="O78" s="51"/>
      <c r="P78" s="51"/>
      <c r="Q78" s="51"/>
      <c r="R78" s="51"/>
      <c r="S78" s="52"/>
    </row>
    <row r="79" spans="1:21">
      <c r="A79" s="100" t="s">
        <v>32</v>
      </c>
      <c r="B79" s="100" t="s">
        <v>54</v>
      </c>
      <c r="C79" s="138" t="s">
        <v>25</v>
      </c>
      <c r="D79" s="38">
        <f>2%*D75</f>
        <v>2.2680000000000002</v>
      </c>
      <c r="E79" s="38">
        <f t="shared" ref="E79:S79" si="143">2%*E75</f>
        <v>2.448</v>
      </c>
      <c r="F79" s="38">
        <f t="shared" si="143"/>
        <v>2.6719200000000001</v>
      </c>
      <c r="G79" s="38">
        <f t="shared" si="143"/>
        <v>2.952</v>
      </c>
      <c r="H79" s="38">
        <f t="shared" si="143"/>
        <v>3.0812555675675681</v>
      </c>
      <c r="I79" s="38">
        <f t="shared" si="143"/>
        <v>2.9916194594594594</v>
      </c>
      <c r="J79" s="38">
        <f t="shared" si="143"/>
        <v>3.4676172972972981</v>
      </c>
      <c r="K79" s="38">
        <f t="shared" si="143"/>
        <v>2.7855813831775702</v>
      </c>
      <c r="L79" s="38">
        <f t="shared" si="143"/>
        <v>2.7933771962616816</v>
      </c>
      <c r="M79" s="38">
        <f t="shared" si="143"/>
        <v>2.7190721495327104</v>
      </c>
      <c r="N79" s="38">
        <f t="shared" si="143"/>
        <v>2.7893355887850468</v>
      </c>
      <c r="O79" s="38">
        <f t="shared" si="143"/>
        <v>2.8595990280373833</v>
      </c>
      <c r="P79" s="38">
        <f t="shared" si="143"/>
        <v>2.9298624672897193</v>
      </c>
      <c r="Q79" s="38">
        <f t="shared" si="143"/>
        <v>3.0001259065420562</v>
      </c>
      <c r="R79" s="38">
        <f t="shared" si="143"/>
        <v>3.0703893457943923</v>
      </c>
      <c r="S79" s="38">
        <f t="shared" si="143"/>
        <v>3.1406527850467287</v>
      </c>
    </row>
    <row r="80" spans="1:21">
      <c r="A80" s="100" t="s">
        <v>32</v>
      </c>
      <c r="B80" s="100" t="s">
        <v>54</v>
      </c>
      <c r="C80" s="138" t="s">
        <v>50</v>
      </c>
      <c r="D80" s="38">
        <f>D75+D77-D78-D79</f>
        <v>82.912000000000006</v>
      </c>
      <c r="E80" s="38">
        <f t="shared" ref="E80" si="144">E75+E77-E78-E79</f>
        <v>93.732000000000014</v>
      </c>
      <c r="F80" s="38">
        <f t="shared" ref="F80:G80" si="145">F75+F77-F78-F79</f>
        <v>106.92408000000002</v>
      </c>
      <c r="G80" s="38">
        <f t="shared" si="145"/>
        <v>120.43799999999999</v>
      </c>
      <c r="H80" s="38">
        <f t="shared" ref="H80:I80" si="146">H75+H77-H78-H79</f>
        <v>130.64852281081082</v>
      </c>
      <c r="I80" s="38">
        <f t="shared" si="146"/>
        <v>121.57935351351352</v>
      </c>
      <c r="J80" s="38">
        <f t="shared" ref="J80" si="147">I80+I80*J81</f>
        <v>124.9592595411892</v>
      </c>
      <c r="K80" s="38">
        <f t="shared" ref="K80" si="148">J80+J80*K81</f>
        <v>128.70803732742488</v>
      </c>
      <c r="L80" s="38">
        <f t="shared" ref="L80" si="149">K80+K80*L81</f>
        <v>133.08411059655731</v>
      </c>
      <c r="M80" s="38">
        <f t="shared" ref="M80" si="150">L80+L80*M81</f>
        <v>138.1413067992265</v>
      </c>
      <c r="N80" s="38">
        <f t="shared" ref="N80" si="151">M80+M80*N81</f>
        <v>143.66695907119555</v>
      </c>
      <c r="O80" s="38">
        <f t="shared" ref="O80" si="152">N80+N80*O81</f>
        <v>149.57167108902169</v>
      </c>
      <c r="P80" s="38">
        <f t="shared" ref="P80" si="153">O80+O80*P81</f>
        <v>155.40496626149354</v>
      </c>
      <c r="Q80" s="38">
        <f t="shared" ref="Q80" si="154">P80+P80*Q81</f>
        <v>161.80765087146708</v>
      </c>
      <c r="R80" s="38">
        <f t="shared" ref="R80" si="155">Q80+Q80*R81</f>
        <v>168.83010291928875</v>
      </c>
      <c r="S80" s="38">
        <f t="shared" ref="S80" si="156">R80+R80*S81</f>
        <v>176.5287556124083</v>
      </c>
      <c r="T80" s="300">
        <f t="shared" ref="T80" si="157">(I80/D80)^(1/5)-1</f>
        <v>7.9564233388964567E-2</v>
      </c>
      <c r="U80" s="300">
        <f t="shared" ref="U80" si="158">(S80/J80)^(1/9)-1</f>
        <v>3.9134803392881112E-2</v>
      </c>
    </row>
    <row r="81" spans="1:21">
      <c r="A81" s="100" t="s">
        <v>32</v>
      </c>
      <c r="B81" s="100" t="s">
        <v>54</v>
      </c>
      <c r="C81" s="140" t="s">
        <v>211</v>
      </c>
      <c r="D81" s="37"/>
      <c r="E81" s="37">
        <f>E80/D80-1</f>
        <v>0.13049980702431507</v>
      </c>
      <c r="F81" s="37">
        <f>F80/E80-1</f>
        <v>0.1407425425681732</v>
      </c>
      <c r="G81" s="37">
        <f t="shared" ref="G81" si="159">G80/F80-1</f>
        <v>0.12638799417306146</v>
      </c>
      <c r="H81" s="37">
        <f t="shared" ref="H81" si="160">H80/G80-1</f>
        <v>8.4778249479490198E-2</v>
      </c>
      <c r="I81" s="37">
        <v>-0.18540000000000001</v>
      </c>
      <c r="J81" s="37">
        <v>2.7799999999999998E-2</v>
      </c>
      <c r="K81" s="37">
        <v>0.03</v>
      </c>
      <c r="L81" s="37">
        <v>3.4000000000000002E-2</v>
      </c>
      <c r="M81" s="37">
        <v>3.7999999999999999E-2</v>
      </c>
      <c r="N81" s="37">
        <v>0.04</v>
      </c>
      <c r="O81" s="37">
        <v>4.1099999999999998E-2</v>
      </c>
      <c r="P81" s="37">
        <v>3.9E-2</v>
      </c>
      <c r="Q81" s="37">
        <v>4.1200000000000001E-2</v>
      </c>
      <c r="R81" s="37">
        <v>4.3400000000000001E-2</v>
      </c>
      <c r="S81" s="37">
        <v>4.5600000000000002E-2</v>
      </c>
    </row>
    <row r="82" spans="1:21" ht="13.5" thickBot="1">
      <c r="A82" s="100" t="s">
        <v>32</v>
      </c>
      <c r="B82" s="100" t="s">
        <v>54</v>
      </c>
      <c r="C82" s="141" t="s">
        <v>212</v>
      </c>
      <c r="D82" s="54">
        <f>D75-D80</f>
        <v>30.488</v>
      </c>
      <c r="E82" s="54">
        <f t="shared" ref="E82:S82" si="161">E75-E80</f>
        <v>28.667999999999992</v>
      </c>
      <c r="F82" s="54">
        <f t="shared" si="161"/>
        <v>26.671919999999986</v>
      </c>
      <c r="G82" s="54">
        <f t="shared" si="161"/>
        <v>27.162000000000006</v>
      </c>
      <c r="H82" s="54">
        <f t="shared" si="161"/>
        <v>23.414255567567579</v>
      </c>
      <c r="I82" s="54">
        <f t="shared" si="161"/>
        <v>28.001619459459448</v>
      </c>
      <c r="J82" s="54">
        <f t="shared" si="161"/>
        <v>48.421605323675692</v>
      </c>
      <c r="K82" s="54">
        <f t="shared" si="161"/>
        <v>10.571031831453638</v>
      </c>
      <c r="L82" s="54">
        <f t="shared" si="161"/>
        <v>6.5847492165267738</v>
      </c>
      <c r="M82" s="54">
        <f t="shared" si="161"/>
        <v>-2.1876993225909871</v>
      </c>
      <c r="N82" s="54">
        <f t="shared" si="161"/>
        <v>-4.2001796319432003</v>
      </c>
      <c r="O82" s="54">
        <f t="shared" si="161"/>
        <v>-6.5917196871525334</v>
      </c>
      <c r="P82" s="54">
        <f t="shared" si="161"/>
        <v>-8.911842897007574</v>
      </c>
      <c r="Q82" s="54">
        <f t="shared" si="161"/>
        <v>-11.80135554436427</v>
      </c>
      <c r="R82" s="54">
        <f t="shared" si="161"/>
        <v>-15.310635629569134</v>
      </c>
      <c r="S82" s="54">
        <f t="shared" si="161"/>
        <v>-19.496116360071881</v>
      </c>
    </row>
    <row r="83" spans="1:21">
      <c r="A83" s="100" t="s">
        <v>32</v>
      </c>
      <c r="B83" s="70" t="s">
        <v>60</v>
      </c>
      <c r="C83" s="138" t="s">
        <v>45</v>
      </c>
      <c r="D83" s="38">
        <f>' Capacity by Location'!E48</f>
        <v>3080.5</v>
      </c>
      <c r="E83" s="38">
        <f>' Capacity by Location'!F48</f>
        <v>3080.5</v>
      </c>
      <c r="F83" s="38">
        <f>' Capacity by Location'!G48</f>
        <v>3155</v>
      </c>
      <c r="G83" s="38">
        <f>' Capacity by Location'!H48</f>
        <v>3199</v>
      </c>
      <c r="H83" s="38">
        <f>' Capacity by Location'!I48</f>
        <v>3199</v>
      </c>
      <c r="I83" s="38">
        <f>' Capacity by Location'!J48</f>
        <v>3437</v>
      </c>
      <c r="J83" s="38">
        <f>' Capacity by Location'!K48</f>
        <v>3447</v>
      </c>
      <c r="K83" s="38">
        <f>' Capacity by Location'!L48</f>
        <v>3447</v>
      </c>
      <c r="L83" s="38">
        <f>' Capacity by Location'!M48</f>
        <v>3447</v>
      </c>
      <c r="M83" s="38">
        <f>' Capacity by Location'!N48</f>
        <v>3507</v>
      </c>
      <c r="N83" s="38">
        <f>' Capacity by Location'!O48</f>
        <v>3507</v>
      </c>
      <c r="O83" s="38">
        <f>' Capacity by Location'!P48</f>
        <v>3507</v>
      </c>
      <c r="P83" s="38">
        <f>' Capacity by Location'!Q48</f>
        <v>3507</v>
      </c>
      <c r="Q83" s="38">
        <f>' Capacity by Location'!R48</f>
        <v>3507</v>
      </c>
      <c r="R83" s="38">
        <f>' Capacity by Location'!S48</f>
        <v>3507</v>
      </c>
      <c r="S83" s="38">
        <f>' Capacity by Location'!T48</f>
        <v>3507</v>
      </c>
    </row>
    <row r="84" spans="1:21">
      <c r="A84" s="100" t="s">
        <v>32</v>
      </c>
      <c r="B84" s="70" t="s">
        <v>60</v>
      </c>
      <c r="C84" s="138" t="s">
        <v>46</v>
      </c>
      <c r="D84" s="38">
        <f>'Production by Company'!D44</f>
        <v>2132.1557899729</v>
      </c>
      <c r="E84" s="38">
        <f>'Production by Company'!E44</f>
        <v>2216.0470195121952</v>
      </c>
      <c r="F84" s="38">
        <f>'Production by Company'!F44</f>
        <v>2308.4613650938381</v>
      </c>
      <c r="G84" s="38">
        <f>'Production by Company'!G44</f>
        <v>2475.1211636042767</v>
      </c>
      <c r="H84" s="38">
        <f>'Production by Company'!H44</f>
        <v>2507.5300940439806</v>
      </c>
      <c r="I84" s="38">
        <f>'Production by Company'!I44</f>
        <v>2333.3316647897045</v>
      </c>
      <c r="J84" s="38">
        <f>'Production by Company'!J44</f>
        <v>2585.2886326860794</v>
      </c>
      <c r="K84" s="38">
        <f>'Production by Company'!K44</f>
        <v>2602.3835398981842</v>
      </c>
      <c r="L84" s="38">
        <f>'Production by Company'!L44</f>
        <v>2536.0640548970446</v>
      </c>
      <c r="M84" s="38">
        <f>'Production by Company'!M44</f>
        <v>2544.8121113106909</v>
      </c>
      <c r="N84" s="38">
        <f>'Production by Company'!N44</f>
        <v>2680.1408949502315</v>
      </c>
      <c r="O84" s="38">
        <f>'Production by Company'!O44</f>
        <v>2751.4833170602537</v>
      </c>
      <c r="P84" s="38">
        <f>'Production by Company'!P44</f>
        <v>2830.3533554897044</v>
      </c>
      <c r="Q84" s="38">
        <f>'Production by Company'!Q44</f>
        <v>2917.4221468657393</v>
      </c>
      <c r="R84" s="38">
        <f>'Production by Company'!R44</f>
        <v>2977.22820470329</v>
      </c>
      <c r="S84" s="38">
        <f>'Production by Company'!S44</f>
        <v>3027.9163410987012</v>
      </c>
    </row>
    <row r="85" spans="1:21">
      <c r="A85" s="100" t="s">
        <v>32</v>
      </c>
      <c r="B85" s="70" t="s">
        <v>60</v>
      </c>
      <c r="C85" s="138" t="s">
        <v>47</v>
      </c>
      <c r="D85" s="37">
        <f t="shared" ref="D85:S85" si="162">(D84/D83)</f>
        <v>0.69214601200223991</v>
      </c>
      <c r="E85" s="37">
        <f t="shared" si="162"/>
        <v>0.71937900325018511</v>
      </c>
      <c r="F85" s="37">
        <f t="shared" si="162"/>
        <v>0.73168347546555879</v>
      </c>
      <c r="G85" s="37">
        <f t="shared" si="162"/>
        <v>0.77371715023578513</v>
      </c>
      <c r="H85" s="37">
        <f t="shared" si="162"/>
        <v>0.78384810692215712</v>
      </c>
      <c r="I85" s="37">
        <f t="shared" si="162"/>
        <v>0.67888614046834583</v>
      </c>
      <c r="J85" s="37">
        <f t="shared" si="162"/>
        <v>0.75001120762578455</v>
      </c>
      <c r="K85" s="37">
        <f t="shared" si="162"/>
        <v>0.75497056567977494</v>
      </c>
      <c r="L85" s="37">
        <f t="shared" si="162"/>
        <v>0.73573079631477944</v>
      </c>
      <c r="M85" s="37">
        <f t="shared" si="162"/>
        <v>0.72563789886247243</v>
      </c>
      <c r="N85" s="37">
        <f t="shared" si="162"/>
        <v>0.76422608923588009</v>
      </c>
      <c r="O85" s="37">
        <f t="shared" si="162"/>
        <v>0.78456895268327742</v>
      </c>
      <c r="P85" s="37">
        <f t="shared" si="162"/>
        <v>0.80705827074129011</v>
      </c>
      <c r="Q85" s="37">
        <f t="shared" si="162"/>
        <v>0.83188541399080107</v>
      </c>
      <c r="R85" s="37">
        <f t="shared" si="162"/>
        <v>0.84893875241040495</v>
      </c>
      <c r="S85" s="37">
        <f t="shared" si="162"/>
        <v>0.86339217025911075</v>
      </c>
    </row>
    <row r="86" spans="1:21">
      <c r="A86" s="100" t="s">
        <v>32</v>
      </c>
      <c r="B86" s="70" t="s">
        <v>60</v>
      </c>
      <c r="C86" s="138" t="s">
        <v>48</v>
      </c>
      <c r="D86" s="51">
        <f>D5+D14+D23+D32+D41+D50+D59+D68+D77</f>
        <v>497.04570599999994</v>
      </c>
      <c r="E86" s="51">
        <f t="shared" ref="E86:I86" si="163">E5+E14+E23+E32+E41+E50+E59+E68+E77</f>
        <v>494.25138499999997</v>
      </c>
      <c r="F86" s="51">
        <f t="shared" si="163"/>
        <v>470.18705999999997</v>
      </c>
      <c r="G86" s="51">
        <f t="shared" si="163"/>
        <v>493.00936100000007</v>
      </c>
      <c r="H86" s="51">
        <f t="shared" si="163"/>
        <v>526.39699999999993</v>
      </c>
      <c r="I86" s="51">
        <f t="shared" si="163"/>
        <v>613.49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</row>
    <row r="87" spans="1:21">
      <c r="A87" s="100" t="s">
        <v>32</v>
      </c>
      <c r="B87" s="70" t="s">
        <v>60</v>
      </c>
      <c r="C87" s="138" t="s">
        <v>49</v>
      </c>
      <c r="D87" s="51">
        <f>D6+D15+D24+D33+D42+D51+D60+D69+D78</f>
        <v>640.26009599999998</v>
      </c>
      <c r="E87" s="51">
        <f t="shared" ref="E87:I87" si="164">E6+E15+E24+E33+E42+E51+E60+E69+E78</f>
        <v>675.17286646447508</v>
      </c>
      <c r="F87" s="51">
        <f t="shared" si="164"/>
        <v>688.88081872374335</v>
      </c>
      <c r="G87" s="51">
        <f t="shared" si="164"/>
        <v>691.62101699999994</v>
      </c>
      <c r="H87" s="51">
        <f t="shared" si="164"/>
        <v>745.52773966515633</v>
      </c>
      <c r="I87" s="51">
        <f t="shared" si="164"/>
        <v>726.90999999999985</v>
      </c>
      <c r="J87" s="51">
        <v>0</v>
      </c>
      <c r="K87" s="51">
        <v>0</v>
      </c>
      <c r="L87" s="51">
        <v>0</v>
      </c>
      <c r="M87" s="51">
        <v>0</v>
      </c>
      <c r="N87" s="51">
        <v>0</v>
      </c>
      <c r="O87" s="51">
        <v>0</v>
      </c>
      <c r="P87" s="51">
        <v>0</v>
      </c>
      <c r="Q87" s="51">
        <v>0</v>
      </c>
      <c r="R87" s="51">
        <v>0</v>
      </c>
      <c r="S87" s="51">
        <v>0</v>
      </c>
    </row>
    <row r="88" spans="1:21">
      <c r="A88" s="100" t="s">
        <v>32</v>
      </c>
      <c r="B88" s="70" t="s">
        <v>60</v>
      </c>
      <c r="C88" s="138" t="s">
        <v>25</v>
      </c>
      <c r="D88" s="51">
        <f>D7+D16+D25+D34+D43+D52+D61+D70+D79</f>
        <v>42.643115799457995</v>
      </c>
      <c r="E88" s="51">
        <f t="shared" ref="E88:I88" si="165">E7+E16+E25+E34+E43+E52+E61+E70+E79</f>
        <v>44.320940390243898</v>
      </c>
      <c r="F88" s="51">
        <f t="shared" si="165"/>
        <v>46.169227301876759</v>
      </c>
      <c r="G88" s="51">
        <f t="shared" si="165"/>
        <v>51.506320468347219</v>
      </c>
      <c r="H88" s="51">
        <f t="shared" si="165"/>
        <v>50.150601880879606</v>
      </c>
      <c r="I88" s="51">
        <f t="shared" si="165"/>
        <v>46.666633295794092</v>
      </c>
      <c r="J88" s="38"/>
      <c r="K88" s="38"/>
      <c r="L88" s="38"/>
      <c r="M88" s="38"/>
      <c r="N88" s="38"/>
      <c r="O88" s="38"/>
      <c r="P88" s="38"/>
      <c r="Q88" s="38"/>
      <c r="R88" s="38"/>
      <c r="S88" s="38"/>
    </row>
    <row r="89" spans="1:21">
      <c r="A89" s="100" t="s">
        <v>32</v>
      </c>
      <c r="B89" s="70" t="s">
        <v>60</v>
      </c>
      <c r="C89" s="138" t="s">
        <v>50</v>
      </c>
      <c r="D89" s="284">
        <f>D8+D17+D26+D35+D44+D53+D62+D71+D80</f>
        <v>1946.2982841734422</v>
      </c>
      <c r="E89" s="284">
        <f t="shared" ref="E89:S89" si="166">E8+E17+E26+E35+E44+E53+E62+E71+E80</f>
        <v>1990.8045976574763</v>
      </c>
      <c r="F89" s="284">
        <f t="shared" si="166"/>
        <v>2043.5983790682178</v>
      </c>
      <c r="G89" s="284">
        <f t="shared" si="166"/>
        <v>2225.0031871359297</v>
      </c>
      <c r="H89" s="284">
        <f t="shared" si="166"/>
        <v>2238.2487524979451</v>
      </c>
      <c r="I89" s="284">
        <f t="shared" si="166"/>
        <v>2173.2450314939106</v>
      </c>
      <c r="J89" s="284">
        <f t="shared" si="166"/>
        <v>2329.3720504670591</v>
      </c>
      <c r="K89" s="284">
        <f t="shared" si="166"/>
        <v>2518.0070901776894</v>
      </c>
      <c r="L89" s="284">
        <f t="shared" si="166"/>
        <v>2692.2550314989685</v>
      </c>
      <c r="M89" s="284">
        <f t="shared" si="166"/>
        <v>2879.2095974371027</v>
      </c>
      <c r="N89" s="284">
        <f t="shared" si="166"/>
        <v>3066.4244781981965</v>
      </c>
      <c r="O89" s="284">
        <f t="shared" si="166"/>
        <v>3261.5305404165015</v>
      </c>
      <c r="P89" s="284">
        <f t="shared" si="166"/>
        <v>3462.2337897636166</v>
      </c>
      <c r="Q89" s="284">
        <f t="shared" si="166"/>
        <v>3673.3532710473078</v>
      </c>
      <c r="R89" s="284">
        <f t="shared" si="166"/>
        <v>3892.412893510324</v>
      </c>
      <c r="S89" s="284">
        <f t="shared" si="166"/>
        <v>4118.1004507647795</v>
      </c>
      <c r="T89" s="300">
        <f>(I89/D89)^(1/5)-1</f>
        <v>2.2303526977472288E-2</v>
      </c>
      <c r="U89" s="300">
        <f t="shared" ref="U89" si="167">(S89/J89)^(1/9)-1</f>
        <v>6.5357436567026417E-2</v>
      </c>
    </row>
    <row r="90" spans="1:21">
      <c r="A90" s="100" t="s">
        <v>32</v>
      </c>
      <c r="B90" s="70" t="s">
        <v>60</v>
      </c>
      <c r="C90" s="140" t="s">
        <v>211</v>
      </c>
      <c r="D90" s="37"/>
      <c r="E90" s="37">
        <f>E89/D89-1</f>
        <v>2.2867159595187703E-2</v>
      </c>
      <c r="F90" s="37">
        <f>F89/E89-1</f>
        <v>2.6518816298125136E-2</v>
      </c>
      <c r="G90" s="37">
        <f t="shared" ref="G90" si="168">G89/F89-1</f>
        <v>8.8767347794836082E-2</v>
      </c>
      <c r="H90" s="37">
        <f t="shared" ref="H90" si="169">H89/G89-1</f>
        <v>5.9530545567736404E-3</v>
      </c>
      <c r="I90" s="37">
        <f t="shared" ref="I90" si="170">I89/H89-1</f>
        <v>-2.9042223716862825E-2</v>
      </c>
      <c r="J90" s="37">
        <f t="shared" ref="J90" si="171">J89/I89-1</f>
        <v>7.1840504273843919E-2</v>
      </c>
      <c r="K90" s="37">
        <f t="shared" ref="K90" si="172">K89/J89-1</f>
        <v>8.0981069414311602E-2</v>
      </c>
      <c r="L90" s="37">
        <f t="shared" ref="L90" si="173">L89/K89-1</f>
        <v>6.9200734978463796E-2</v>
      </c>
      <c r="M90" s="37">
        <f t="shared" ref="M90" si="174">M89/L89-1</f>
        <v>6.9441625607824964E-2</v>
      </c>
      <c r="N90" s="37">
        <f t="shared" ref="N90" si="175">N89/M89-1</f>
        <v>6.5023012193256458E-2</v>
      </c>
      <c r="O90" s="37">
        <v>5.4699999999999999E-2</v>
      </c>
      <c r="P90" s="37">
        <v>6.2100000000000002E-2</v>
      </c>
      <c r="Q90" s="37">
        <v>6.5299999999999997E-2</v>
      </c>
      <c r="R90" s="37">
        <v>6.8900000000000003E-2</v>
      </c>
      <c r="S90" s="37">
        <v>7.3400000000000007E-2</v>
      </c>
    </row>
    <row r="91" spans="1:21" ht="13.5" thickBot="1">
      <c r="A91" s="100" t="s">
        <v>32</v>
      </c>
      <c r="B91" s="70" t="s">
        <v>60</v>
      </c>
      <c r="C91" s="141" t="s">
        <v>212</v>
      </c>
      <c r="D91" s="54">
        <f>D84-D89</f>
        <v>185.85750579945784</v>
      </c>
      <c r="E91" s="54">
        <f t="shared" ref="E91:S91" si="176">E84-E89</f>
        <v>225.24242185471894</v>
      </c>
      <c r="F91" s="54">
        <f t="shared" si="176"/>
        <v>264.86298602562033</v>
      </c>
      <c r="G91" s="54">
        <f t="shared" si="176"/>
        <v>250.11797646834702</v>
      </c>
      <c r="H91" s="54">
        <f t="shared" si="176"/>
        <v>269.28134154603549</v>
      </c>
      <c r="I91" s="54">
        <f t="shared" si="176"/>
        <v>160.08663329579394</v>
      </c>
      <c r="J91" s="54">
        <f t="shared" si="176"/>
        <v>255.91658221902026</v>
      </c>
      <c r="K91" s="54">
        <f t="shared" si="176"/>
        <v>84.376449720494747</v>
      </c>
      <c r="L91" s="54">
        <f t="shared" si="176"/>
        <v>-156.19097660192392</v>
      </c>
      <c r="M91" s="54">
        <f t="shared" si="176"/>
        <v>-334.39748612641188</v>
      </c>
      <c r="N91" s="54">
        <f t="shared" si="176"/>
        <v>-386.283583247965</v>
      </c>
      <c r="O91" s="54">
        <f t="shared" si="176"/>
        <v>-510.04722335624774</v>
      </c>
      <c r="P91" s="54">
        <f t="shared" si="176"/>
        <v>-631.88043427391221</v>
      </c>
      <c r="Q91" s="54">
        <f t="shared" si="176"/>
        <v>-755.93112418156852</v>
      </c>
      <c r="R91" s="54">
        <f t="shared" si="176"/>
        <v>-915.18468880703404</v>
      </c>
      <c r="S91" s="54">
        <f t="shared" si="176"/>
        <v>-1090.1841096660783</v>
      </c>
    </row>
    <row r="92" spans="1:21">
      <c r="A92" s="100" t="s">
        <v>41</v>
      </c>
      <c r="B92" s="100" t="s">
        <v>38</v>
      </c>
      <c r="C92" s="138" t="s">
        <v>45</v>
      </c>
      <c r="D92" s="36">
        <f>' Capacity by Company'!D50</f>
        <v>395</v>
      </c>
      <c r="E92" s="36">
        <f>' Capacity by Company'!E50</f>
        <v>395</v>
      </c>
      <c r="F92" s="36">
        <f>' Capacity by Company'!F50</f>
        <v>395</v>
      </c>
      <c r="G92" s="36">
        <f>' Capacity by Company'!G50</f>
        <v>395</v>
      </c>
      <c r="H92" s="36">
        <f>' Capacity by Company'!H50</f>
        <v>395</v>
      </c>
      <c r="I92" s="36">
        <f>' Capacity by Company'!I50</f>
        <v>395</v>
      </c>
      <c r="J92" s="36">
        <f>' Capacity by Company'!J50</f>
        <v>395</v>
      </c>
      <c r="K92" s="36">
        <f>' Capacity by Company'!K50</f>
        <v>395</v>
      </c>
      <c r="L92" s="36">
        <f>' Capacity by Company'!L50</f>
        <v>395</v>
      </c>
      <c r="M92" s="36">
        <f>' Capacity by Company'!M50</f>
        <v>395</v>
      </c>
      <c r="N92" s="36">
        <f>' Capacity by Company'!N50</f>
        <v>395</v>
      </c>
      <c r="O92" s="36">
        <f>' Capacity by Company'!O50</f>
        <v>395</v>
      </c>
      <c r="P92" s="36">
        <f>' Capacity by Company'!P50</f>
        <v>395</v>
      </c>
      <c r="Q92" s="36">
        <f>' Capacity by Company'!Q50</f>
        <v>395</v>
      </c>
      <c r="R92" s="36">
        <f>' Capacity by Company'!R50</f>
        <v>395</v>
      </c>
      <c r="S92" s="36">
        <f>' Capacity by Company'!S50</f>
        <v>395</v>
      </c>
    </row>
    <row r="93" spans="1:21">
      <c r="A93" s="100" t="s">
        <v>41</v>
      </c>
      <c r="B93" s="100" t="s">
        <v>38</v>
      </c>
      <c r="C93" s="138" t="s">
        <v>46</v>
      </c>
      <c r="D93" s="38">
        <f>'Production by Company'!D50</f>
        <v>272.83800000000002</v>
      </c>
      <c r="E93" s="38">
        <f>'Production by Company'!E50</f>
        <v>301.49400000000003</v>
      </c>
      <c r="F93" s="38">
        <f>'Production by Company'!F50</f>
        <v>317.57</v>
      </c>
      <c r="G93" s="38">
        <f>'Production by Company'!G50</f>
        <v>334.55</v>
      </c>
      <c r="H93" s="38">
        <f>'Production by Company'!H50</f>
        <v>335.1637777777778</v>
      </c>
      <c r="I93" s="38">
        <f>'Production by Company'!I50</f>
        <v>229.85</v>
      </c>
      <c r="J93" s="38">
        <f>'Production by Company'!J50</f>
        <v>263.40000000000003</v>
      </c>
      <c r="K93" s="38">
        <f>'Production by Company'!K50</f>
        <v>274.45000000000005</v>
      </c>
      <c r="L93" s="38">
        <f>'Production by Company'!L50</f>
        <v>275.55000000000007</v>
      </c>
      <c r="M93" s="38">
        <f>'Production by Company'!M50</f>
        <v>283.5</v>
      </c>
      <c r="N93" s="38">
        <f>'Production by Company'!N50</f>
        <v>299.89999999999998</v>
      </c>
      <c r="O93" s="38">
        <f>'Production by Company'!O50</f>
        <v>309</v>
      </c>
      <c r="P93" s="38">
        <f>'Production by Company'!P50</f>
        <v>320.26800000000003</v>
      </c>
      <c r="Q93" s="38">
        <f>'Production by Company'!Q50</f>
        <v>350.40199999999999</v>
      </c>
      <c r="R93" s="38">
        <f>'Production by Company'!R50</f>
        <v>362.61799999999999</v>
      </c>
      <c r="S93" s="38">
        <f>'Production by Company'!S50</f>
        <v>372.06</v>
      </c>
    </row>
    <row r="94" spans="1:21">
      <c r="A94" s="100" t="s">
        <v>41</v>
      </c>
      <c r="B94" s="100" t="s">
        <v>38</v>
      </c>
      <c r="C94" s="138" t="s">
        <v>47</v>
      </c>
      <c r="D94" s="37">
        <f t="shared" ref="D94:S94" si="177">(D93/D92)</f>
        <v>0.69072911392405067</v>
      </c>
      <c r="E94" s="37">
        <f t="shared" si="177"/>
        <v>0.76327594936708865</v>
      </c>
      <c r="F94" s="37">
        <f t="shared" si="177"/>
        <v>0.80397468354430379</v>
      </c>
      <c r="G94" s="37">
        <f t="shared" si="177"/>
        <v>0.8469620253164557</v>
      </c>
      <c r="H94" s="37">
        <f t="shared" si="177"/>
        <v>0.84851589310829822</v>
      </c>
      <c r="I94" s="37">
        <f t="shared" si="177"/>
        <v>0.58189873417721516</v>
      </c>
      <c r="J94" s="37">
        <f t="shared" si="177"/>
        <v>0.66683544303797482</v>
      </c>
      <c r="K94" s="37">
        <f t="shared" si="177"/>
        <v>0.69481012658227859</v>
      </c>
      <c r="L94" s="37">
        <f t="shared" si="177"/>
        <v>0.69759493670886097</v>
      </c>
      <c r="M94" s="37">
        <f t="shared" si="177"/>
        <v>0.71772151898734182</v>
      </c>
      <c r="N94" s="37">
        <f t="shared" si="177"/>
        <v>0.75924050632911388</v>
      </c>
      <c r="O94" s="37">
        <f t="shared" si="177"/>
        <v>0.78227848101265818</v>
      </c>
      <c r="P94" s="37">
        <f t="shared" si="177"/>
        <v>0.81080506329113933</v>
      </c>
      <c r="Q94" s="37">
        <f t="shared" si="177"/>
        <v>0.88709367088607594</v>
      </c>
      <c r="R94" s="37">
        <f t="shared" si="177"/>
        <v>0.91802025316455693</v>
      </c>
      <c r="S94" s="37">
        <f t="shared" si="177"/>
        <v>0.9419240506329114</v>
      </c>
    </row>
    <row r="95" spans="1:21">
      <c r="A95" s="100" t="s">
        <v>41</v>
      </c>
      <c r="B95" s="100" t="s">
        <v>38</v>
      </c>
      <c r="C95" s="138" t="s">
        <v>48</v>
      </c>
      <c r="D95" s="139">
        <f>'Foreign Trade'!I10</f>
        <v>169.28065799999999</v>
      </c>
      <c r="E95" s="139">
        <f>'Foreign Trade'!J10</f>
        <v>170.57863</v>
      </c>
      <c r="F95" s="139">
        <f>'Foreign Trade'!K10</f>
        <v>175.938311</v>
      </c>
      <c r="G95" s="139">
        <v>168.37</v>
      </c>
      <c r="H95" s="139">
        <v>155.47999999999999</v>
      </c>
      <c r="I95" s="139">
        <v>142.1</v>
      </c>
      <c r="J95" s="51"/>
      <c r="K95" s="51"/>
      <c r="L95" s="51"/>
      <c r="M95" s="51"/>
      <c r="N95" s="51"/>
      <c r="O95" s="51"/>
      <c r="P95" s="51"/>
      <c r="Q95" s="51"/>
      <c r="R95" s="51"/>
      <c r="S95" s="52"/>
    </row>
    <row r="96" spans="1:21">
      <c r="A96" s="100" t="s">
        <v>41</v>
      </c>
      <c r="B96" s="100" t="s">
        <v>38</v>
      </c>
      <c r="C96" s="138" t="s">
        <v>49</v>
      </c>
      <c r="D96" s="139">
        <f>'Foreign Trade'!AI10</f>
        <v>264.28092199999998</v>
      </c>
      <c r="E96" s="139">
        <f>'Foreign Trade'!AJ10</f>
        <v>270.42752899999999</v>
      </c>
      <c r="F96" s="139">
        <f>'Foreign Trade'!AK10</f>
        <v>276.27136899999999</v>
      </c>
      <c r="G96" s="139">
        <f>'Foreign Trade'!AL10</f>
        <v>284.343729</v>
      </c>
      <c r="H96" s="139">
        <v>269.94</v>
      </c>
      <c r="I96" s="139">
        <v>269.45</v>
      </c>
      <c r="J96" s="51"/>
      <c r="K96" s="51"/>
      <c r="L96" s="51"/>
      <c r="M96" s="51"/>
      <c r="N96" s="51"/>
      <c r="O96" s="51"/>
      <c r="P96" s="51"/>
      <c r="Q96" s="51"/>
      <c r="R96" s="51"/>
      <c r="S96" s="52"/>
    </row>
    <row r="97" spans="1:21">
      <c r="A97" s="100" t="s">
        <v>41</v>
      </c>
      <c r="B97" s="100" t="s">
        <v>38</v>
      </c>
      <c r="C97" s="138" t="s">
        <v>25</v>
      </c>
      <c r="D97" s="38">
        <f>2%*D93</f>
        <v>5.4567600000000009</v>
      </c>
      <c r="E97" s="38">
        <f t="shared" ref="E97:S97" si="178">2%*E93</f>
        <v>6.0298800000000004</v>
      </c>
      <c r="F97" s="38">
        <f t="shared" si="178"/>
        <v>6.3513999999999999</v>
      </c>
      <c r="G97" s="38">
        <f t="shared" si="178"/>
        <v>6.6910000000000007</v>
      </c>
      <c r="H97" s="38">
        <f t="shared" si="178"/>
        <v>6.7032755555555559</v>
      </c>
      <c r="I97" s="38">
        <f t="shared" si="178"/>
        <v>4.5970000000000004</v>
      </c>
      <c r="J97" s="38">
        <f t="shared" si="178"/>
        <v>5.2680000000000007</v>
      </c>
      <c r="K97" s="38">
        <f t="shared" si="178"/>
        <v>5.4890000000000008</v>
      </c>
      <c r="L97" s="38">
        <f t="shared" si="178"/>
        <v>5.5110000000000019</v>
      </c>
      <c r="M97" s="38">
        <f t="shared" si="178"/>
        <v>5.67</v>
      </c>
      <c r="N97" s="38">
        <f t="shared" si="178"/>
        <v>5.9979999999999993</v>
      </c>
      <c r="O97" s="38">
        <f t="shared" si="178"/>
        <v>6.18</v>
      </c>
      <c r="P97" s="38">
        <f t="shared" si="178"/>
        <v>6.4053600000000008</v>
      </c>
      <c r="Q97" s="38">
        <f t="shared" si="178"/>
        <v>7.0080400000000003</v>
      </c>
      <c r="R97" s="38">
        <f t="shared" si="178"/>
        <v>7.2523600000000004</v>
      </c>
      <c r="S97" s="38">
        <f t="shared" si="178"/>
        <v>7.4412000000000003</v>
      </c>
    </row>
    <row r="98" spans="1:21">
      <c r="A98" s="100" t="s">
        <v>41</v>
      </c>
      <c r="B98" s="100" t="s">
        <v>38</v>
      </c>
      <c r="C98" s="138" t="s">
        <v>50</v>
      </c>
      <c r="D98" s="38">
        <f>D93+D95-D96-D97</f>
        <v>172.380976</v>
      </c>
      <c r="E98" s="38">
        <f t="shared" ref="E98" si="179">E93+E95-E96-E97</f>
        <v>195.61522100000002</v>
      </c>
      <c r="F98" s="38">
        <f t="shared" ref="F98" si="180">F93+F95-F96-F97</f>
        <v>210.88554199999999</v>
      </c>
      <c r="G98" s="38">
        <f t="shared" ref="G98" si="181">G93+G95-G96-G97</f>
        <v>211.88527100000002</v>
      </c>
      <c r="H98" s="38">
        <f t="shared" ref="H98:I98" si="182">H93+H95-H96-H97</f>
        <v>214.00050222222225</v>
      </c>
      <c r="I98" s="38">
        <f t="shared" si="182"/>
        <v>97.903000000000006</v>
      </c>
      <c r="J98" s="38">
        <f t="shared" ref="J98" si="183">I98+I98*J99</f>
        <v>101.13379900000001</v>
      </c>
      <c r="K98" s="38">
        <f t="shared" ref="K98" si="184">J98+J98*K99</f>
        <v>104.62291506550001</v>
      </c>
      <c r="L98" s="38">
        <f t="shared" ref="L98" si="185">K98+K98*L99</f>
        <v>108.35795313333836</v>
      </c>
      <c r="M98" s="38">
        <f t="shared" ref="M98" si="186">L98+L98*M99</f>
        <v>112.20466046957186</v>
      </c>
      <c r="N98" s="38">
        <f t="shared" ref="N98" si="187">M98+M98*N99</f>
        <v>116.27768964461733</v>
      </c>
      <c r="O98" s="38">
        <f t="shared" ref="O98" si="188">N98+N98*O99</f>
        <v>120.68461408214833</v>
      </c>
      <c r="P98" s="38">
        <f t="shared" ref="P98" si="189">O98+O98*P99</f>
        <v>125.36717710853569</v>
      </c>
      <c r="Q98" s="38">
        <f t="shared" ref="Q98" si="190">P98+P98*Q99</f>
        <v>130.41947434600968</v>
      </c>
      <c r="R98" s="38">
        <f t="shared" ref="R98" si="191">Q98+Q98*R99</f>
        <v>135.97534395314969</v>
      </c>
      <c r="S98" s="38">
        <f t="shared" ref="S98" si="192">R98+R98*S99</f>
        <v>141.94466155269296</v>
      </c>
      <c r="T98" s="300">
        <f t="shared" ref="T98" si="193">(I98/D98)^(1/5)-1</f>
        <v>-0.10697969670051255</v>
      </c>
      <c r="U98" s="300">
        <f t="shared" ref="U98" si="194">(S98/J98)^(1/9)-1</f>
        <v>3.838422669027941E-2</v>
      </c>
    </row>
    <row r="99" spans="1:21">
      <c r="A99" s="100" t="s">
        <v>41</v>
      </c>
      <c r="B99" s="100" t="s">
        <v>38</v>
      </c>
      <c r="C99" s="140" t="s">
        <v>211</v>
      </c>
      <c r="D99" s="37"/>
      <c r="E99" s="37">
        <f>E98/D98-1</f>
        <v>0.13478427573121543</v>
      </c>
      <c r="F99" s="37">
        <f>F98/E98-1</f>
        <v>7.806305113649592E-2</v>
      </c>
      <c r="G99" s="37">
        <f t="shared" ref="G99" si="195">G98/F98-1</f>
        <v>4.7406237076226265E-3</v>
      </c>
      <c r="H99" s="37">
        <f t="shared" ref="H99" si="196">H98/G98-1</f>
        <v>9.9829082608684505E-3</v>
      </c>
      <c r="I99" s="37">
        <v>-0.11</v>
      </c>
      <c r="J99" s="37">
        <v>3.3000000000000002E-2</v>
      </c>
      <c r="K99" s="37">
        <v>3.4500000000000003E-2</v>
      </c>
      <c r="L99" s="37">
        <v>3.5700000000000003E-2</v>
      </c>
      <c r="M99" s="37">
        <v>3.5499999999999997E-2</v>
      </c>
      <c r="N99" s="37">
        <v>3.6299999999999999E-2</v>
      </c>
      <c r="O99" s="37">
        <v>3.7900000000000003E-2</v>
      </c>
      <c r="P99" s="37">
        <v>3.8800000000000001E-2</v>
      </c>
      <c r="Q99" s="37">
        <v>4.0300000000000002E-2</v>
      </c>
      <c r="R99" s="37">
        <v>4.2599999999999999E-2</v>
      </c>
      <c r="S99" s="37">
        <v>4.3900000000000002E-2</v>
      </c>
    </row>
    <row r="100" spans="1:21" ht="13.5" thickBot="1">
      <c r="A100" s="100" t="s">
        <v>41</v>
      </c>
      <c r="B100" s="100" t="s">
        <v>38</v>
      </c>
      <c r="C100" s="141" t="s">
        <v>212</v>
      </c>
      <c r="D100" s="54">
        <f>D93-D98</f>
        <v>100.45702400000002</v>
      </c>
      <c r="E100" s="54">
        <f t="shared" ref="E100:S100" si="197">E93-E98</f>
        <v>105.87877900000001</v>
      </c>
      <c r="F100" s="54">
        <f t="shared" si="197"/>
        <v>106.68445800000001</v>
      </c>
      <c r="G100" s="54">
        <f t="shared" si="197"/>
        <v>122.66472899999999</v>
      </c>
      <c r="H100" s="54">
        <f t="shared" si="197"/>
        <v>121.16327555555554</v>
      </c>
      <c r="I100" s="54">
        <f t="shared" si="197"/>
        <v>131.947</v>
      </c>
      <c r="J100" s="54">
        <f t="shared" si="197"/>
        <v>162.26620100000002</v>
      </c>
      <c r="K100" s="54">
        <f t="shared" si="197"/>
        <v>169.82708493450002</v>
      </c>
      <c r="L100" s="54">
        <f t="shared" si="197"/>
        <v>167.19204686666171</v>
      </c>
      <c r="M100" s="54">
        <f t="shared" si="197"/>
        <v>171.29533953042812</v>
      </c>
      <c r="N100" s="54">
        <f t="shared" si="197"/>
        <v>183.62231035538264</v>
      </c>
      <c r="O100" s="54">
        <f t="shared" si="197"/>
        <v>188.31538591785167</v>
      </c>
      <c r="P100" s="54">
        <f t="shared" si="197"/>
        <v>194.90082289146434</v>
      </c>
      <c r="Q100" s="54">
        <f t="shared" si="197"/>
        <v>219.98252565399031</v>
      </c>
      <c r="R100" s="54">
        <f t="shared" si="197"/>
        <v>226.64265604685031</v>
      </c>
      <c r="S100" s="54">
        <f t="shared" si="197"/>
        <v>230.11533844730704</v>
      </c>
    </row>
    <row r="101" spans="1:21">
      <c r="A101" s="100" t="s">
        <v>41</v>
      </c>
      <c r="B101" s="100" t="s">
        <v>37</v>
      </c>
      <c r="C101" s="138" t="s">
        <v>45</v>
      </c>
      <c r="D101" s="36">
        <f>' Capacity by Company'!D53</f>
        <v>10</v>
      </c>
      <c r="E101" s="36">
        <f>' Capacity by Company'!E53</f>
        <v>10</v>
      </c>
      <c r="F101" s="36">
        <f>' Capacity by Company'!F53</f>
        <v>10</v>
      </c>
      <c r="G101" s="36">
        <f>' Capacity by Company'!G53</f>
        <v>32</v>
      </c>
      <c r="H101" s="36">
        <f>' Capacity by Company'!H53</f>
        <v>32</v>
      </c>
      <c r="I101" s="36">
        <f>' Capacity by Company'!I53</f>
        <v>32</v>
      </c>
      <c r="J101" s="36">
        <f>' Capacity by Company'!J53</f>
        <v>32</v>
      </c>
      <c r="K101" s="36">
        <f>' Capacity by Company'!K53</f>
        <v>32</v>
      </c>
      <c r="L101" s="36">
        <f>' Capacity by Company'!L53</f>
        <v>32</v>
      </c>
      <c r="M101" s="36">
        <f>' Capacity by Company'!M53</f>
        <v>32</v>
      </c>
      <c r="N101" s="36">
        <f>' Capacity by Company'!N53</f>
        <v>32</v>
      </c>
      <c r="O101" s="36">
        <f>' Capacity by Company'!O53</f>
        <v>32</v>
      </c>
      <c r="P101" s="36">
        <f>' Capacity by Company'!P53</f>
        <v>32</v>
      </c>
      <c r="Q101" s="36">
        <f>' Capacity by Company'!Q53</f>
        <v>32</v>
      </c>
      <c r="R101" s="36">
        <f>' Capacity by Company'!R53</f>
        <v>32</v>
      </c>
      <c r="S101" s="36">
        <f>' Capacity by Company'!S53</f>
        <v>32</v>
      </c>
    </row>
    <row r="102" spans="1:21">
      <c r="A102" s="100" t="s">
        <v>41</v>
      </c>
      <c r="B102" s="100" t="s">
        <v>37</v>
      </c>
      <c r="C102" s="138" t="s">
        <v>46</v>
      </c>
      <c r="D102" s="38">
        <f>'Production by Company'!D53</f>
        <v>7</v>
      </c>
      <c r="E102" s="38">
        <f>'Production by Company'!E53</f>
        <v>7.5</v>
      </c>
      <c r="F102" s="38">
        <f>'Production by Company'!F53</f>
        <v>7.8899999999999988</v>
      </c>
      <c r="G102" s="38">
        <f>'Production by Company'!G53</f>
        <v>24</v>
      </c>
      <c r="H102" s="38">
        <f>'Production by Company'!H53</f>
        <v>24.46</v>
      </c>
      <c r="I102" s="38">
        <f>'Production by Company'!I53</f>
        <v>20.080000000000002</v>
      </c>
      <c r="J102" s="38">
        <f>'Production by Company'!J53</f>
        <v>24</v>
      </c>
      <c r="K102" s="38">
        <f>'Production by Company'!K53</f>
        <v>25.28</v>
      </c>
      <c r="L102" s="38">
        <f>'Production by Company'!L53</f>
        <v>26.880000000000003</v>
      </c>
      <c r="M102" s="38">
        <f>'Production by Company'!M53</f>
        <v>28.479999999999997</v>
      </c>
      <c r="N102" s="38">
        <f>'Production by Company'!N53</f>
        <v>29.119999999999997</v>
      </c>
      <c r="O102" s="38">
        <f>'Production by Company'!O53</f>
        <v>29.439999999999998</v>
      </c>
      <c r="P102" s="38">
        <f>'Production by Company'!P53</f>
        <v>29.92</v>
      </c>
      <c r="Q102" s="38">
        <f>'Production by Company'!Q53</f>
        <v>30.25</v>
      </c>
      <c r="R102" s="38">
        <f>'Production by Company'!R53</f>
        <v>30.72</v>
      </c>
      <c r="S102" s="38">
        <f>'Production by Company'!S53</f>
        <v>31.36</v>
      </c>
    </row>
    <row r="103" spans="1:21">
      <c r="A103" s="100" t="s">
        <v>41</v>
      </c>
      <c r="B103" s="100" t="s">
        <v>37</v>
      </c>
      <c r="C103" s="138" t="s">
        <v>47</v>
      </c>
      <c r="D103" s="37">
        <f t="shared" ref="D103:S103" si="198">(D102/D101)</f>
        <v>0.7</v>
      </c>
      <c r="E103" s="37">
        <f t="shared" si="198"/>
        <v>0.75</v>
      </c>
      <c r="F103" s="37">
        <f t="shared" si="198"/>
        <v>0.78899999999999992</v>
      </c>
      <c r="G103" s="37">
        <f t="shared" si="198"/>
        <v>0.75</v>
      </c>
      <c r="H103" s="37">
        <f t="shared" si="198"/>
        <v>0.76437500000000003</v>
      </c>
      <c r="I103" s="37">
        <f t="shared" si="198"/>
        <v>0.62750000000000006</v>
      </c>
      <c r="J103" s="37">
        <f t="shared" si="198"/>
        <v>0.75</v>
      </c>
      <c r="K103" s="37">
        <f t="shared" si="198"/>
        <v>0.79</v>
      </c>
      <c r="L103" s="37">
        <f t="shared" si="198"/>
        <v>0.84000000000000008</v>
      </c>
      <c r="M103" s="37">
        <f t="shared" si="198"/>
        <v>0.8899999999999999</v>
      </c>
      <c r="N103" s="37">
        <f t="shared" si="198"/>
        <v>0.90999999999999992</v>
      </c>
      <c r="O103" s="37">
        <f t="shared" si="198"/>
        <v>0.91999999999999993</v>
      </c>
      <c r="P103" s="37">
        <f t="shared" si="198"/>
        <v>0.93500000000000005</v>
      </c>
      <c r="Q103" s="37">
        <f t="shared" si="198"/>
        <v>0.9453125</v>
      </c>
      <c r="R103" s="37">
        <f t="shared" si="198"/>
        <v>0.96</v>
      </c>
      <c r="S103" s="37">
        <f t="shared" si="198"/>
        <v>0.98</v>
      </c>
    </row>
    <row r="104" spans="1:21">
      <c r="A104" s="100" t="s">
        <v>41</v>
      </c>
      <c r="B104" s="100" t="s">
        <v>37</v>
      </c>
      <c r="C104" s="138" t="s">
        <v>48</v>
      </c>
      <c r="D104" s="139">
        <v>36.78</v>
      </c>
      <c r="E104" s="139">
        <v>40.130000000000003</v>
      </c>
      <c r="F104" s="139">
        <v>44.89</v>
      </c>
      <c r="G104" s="139">
        <v>45.85</v>
      </c>
      <c r="H104" s="139">
        <v>45.32</v>
      </c>
      <c r="I104" s="139">
        <v>42.13</v>
      </c>
      <c r="J104" s="51"/>
      <c r="K104" s="51"/>
      <c r="L104" s="51"/>
      <c r="M104" s="51"/>
      <c r="N104" s="51"/>
      <c r="O104" s="51"/>
      <c r="P104" s="51"/>
      <c r="Q104" s="51"/>
      <c r="R104" s="51"/>
      <c r="S104" s="52"/>
    </row>
    <row r="105" spans="1:21">
      <c r="A105" s="100" t="s">
        <v>41</v>
      </c>
      <c r="B105" s="100" t="s">
        <v>37</v>
      </c>
      <c r="C105" s="138" t="s">
        <v>49</v>
      </c>
      <c r="D105" s="139">
        <f>'Foreign Trade'!AI11</f>
        <v>27.172740999999998</v>
      </c>
      <c r="E105" s="139">
        <f>'Foreign Trade'!AJ11</f>
        <v>24.420869</v>
      </c>
      <c r="F105" s="139">
        <f>'Foreign Trade'!AK11</f>
        <v>26.023136999999998</v>
      </c>
      <c r="G105" s="139">
        <f>'Foreign Trade'!AL11</f>
        <v>27.376615000000001</v>
      </c>
      <c r="H105" s="139">
        <v>27.8</v>
      </c>
      <c r="I105" s="139">
        <v>22.18</v>
      </c>
      <c r="J105" s="51"/>
      <c r="K105" s="51"/>
      <c r="L105" s="51"/>
      <c r="M105" s="51"/>
      <c r="N105" s="51"/>
      <c r="O105" s="51"/>
      <c r="P105" s="51"/>
      <c r="Q105" s="51"/>
      <c r="R105" s="51"/>
      <c r="S105" s="52"/>
    </row>
    <row r="106" spans="1:21">
      <c r="A106" s="100" t="s">
        <v>41</v>
      </c>
      <c r="B106" s="100" t="s">
        <v>37</v>
      </c>
      <c r="C106" s="138" t="s">
        <v>25</v>
      </c>
      <c r="D106" s="38">
        <f>2%*D102</f>
        <v>0.14000000000000001</v>
      </c>
      <c r="E106" s="38">
        <f t="shared" ref="E106:S106" si="199">2%*E102</f>
        <v>0.15</v>
      </c>
      <c r="F106" s="38">
        <f t="shared" si="199"/>
        <v>0.15779999999999997</v>
      </c>
      <c r="G106" s="38">
        <f t="shared" si="199"/>
        <v>0.48</v>
      </c>
      <c r="H106" s="38">
        <f t="shared" si="199"/>
        <v>0.48920000000000002</v>
      </c>
      <c r="I106" s="38">
        <f t="shared" si="199"/>
        <v>0.40160000000000007</v>
      </c>
      <c r="J106" s="38">
        <f t="shared" si="199"/>
        <v>0.48</v>
      </c>
      <c r="K106" s="38">
        <f t="shared" si="199"/>
        <v>0.50560000000000005</v>
      </c>
      <c r="L106" s="38">
        <f t="shared" si="199"/>
        <v>0.53760000000000008</v>
      </c>
      <c r="M106" s="38">
        <f t="shared" si="199"/>
        <v>0.5696</v>
      </c>
      <c r="N106" s="38">
        <f t="shared" si="199"/>
        <v>0.58239999999999992</v>
      </c>
      <c r="O106" s="38">
        <f t="shared" si="199"/>
        <v>0.58879999999999999</v>
      </c>
      <c r="P106" s="38">
        <f t="shared" si="199"/>
        <v>0.59840000000000004</v>
      </c>
      <c r="Q106" s="38">
        <f t="shared" si="199"/>
        <v>0.60499999999999998</v>
      </c>
      <c r="R106" s="38">
        <f t="shared" si="199"/>
        <v>0.61439999999999995</v>
      </c>
      <c r="S106" s="38">
        <f t="shared" si="199"/>
        <v>0.62719999999999998</v>
      </c>
    </row>
    <row r="107" spans="1:21">
      <c r="A107" s="100" t="s">
        <v>41</v>
      </c>
      <c r="B107" s="100" t="s">
        <v>37</v>
      </c>
      <c r="C107" s="138" t="s">
        <v>50</v>
      </c>
      <c r="D107" s="38">
        <f>D102+D104-D105-D106</f>
        <v>16.467259000000002</v>
      </c>
      <c r="E107" s="38">
        <f t="shared" ref="E107" si="200">E102+E104-E105-E106</f>
        <v>23.059131000000004</v>
      </c>
      <c r="F107" s="38">
        <f t="shared" ref="F107" si="201">F102+F104-F105-F106</f>
        <v>26.599063000000001</v>
      </c>
      <c r="G107" s="38">
        <f t="shared" ref="G107" si="202">G102+G104-G105-G106</f>
        <v>41.993384999999996</v>
      </c>
      <c r="H107" s="38">
        <f t="shared" ref="H107:I107" si="203">H102+H104-H105-H106</f>
        <v>41.490800000000007</v>
      </c>
      <c r="I107" s="38">
        <f t="shared" si="203"/>
        <v>39.628400000000006</v>
      </c>
      <c r="J107" s="38">
        <f t="shared" ref="J107" si="204">I107+I107*J108</f>
        <v>41.11446500000001</v>
      </c>
      <c r="K107" s="38">
        <f t="shared" ref="K107" si="205">J107+J107*K108</f>
        <v>42.713817688500008</v>
      </c>
      <c r="L107" s="38">
        <f t="shared" ref="L107" si="206">K107+K107*L108</f>
        <v>44.422370396040009</v>
      </c>
      <c r="M107" s="38">
        <f t="shared" ref="M107" si="207">L107+L107*M108</f>
        <v>46.296994426752896</v>
      </c>
      <c r="N107" s="38">
        <f t="shared" ref="N107" si="208">M107+M107*N108</f>
        <v>48.306283984873971</v>
      </c>
      <c r="O107" s="38">
        <f t="shared" ref="O107" si="209">N107+N107*O108</f>
        <v>50.48489739259179</v>
      </c>
      <c r="P107" s="38">
        <f t="shared" ref="P107" si="210">O107+O107*P108</f>
        <v>52.832445121347305</v>
      </c>
      <c r="Q107" s="38">
        <f t="shared" ref="Q107" si="211">P107+P107*Q108</f>
        <v>55.357835998147706</v>
      </c>
      <c r="R107" s="38">
        <f t="shared" ref="R107" si="212">Q107+Q107*R108</f>
        <v>58.048226827657686</v>
      </c>
      <c r="S107" s="38">
        <f t="shared" ref="S107" si="213">R107+R107*S108</f>
        <v>60.918711644285359</v>
      </c>
      <c r="T107" s="300">
        <f t="shared" ref="T107" si="214">(I107/D107)^(1/5)-1</f>
        <v>0.19200216543168525</v>
      </c>
      <c r="U107" s="300">
        <f t="shared" ref="U107" si="215">(S107/J107)^(1/9)-1</f>
        <v>4.4655021720259702E-2</v>
      </c>
    </row>
    <row r="108" spans="1:21">
      <c r="A108" s="100" t="s">
        <v>41</v>
      </c>
      <c r="B108" s="100" t="s">
        <v>37</v>
      </c>
      <c r="C108" s="140" t="s">
        <v>211</v>
      </c>
      <c r="D108" s="37"/>
      <c r="E108" s="37">
        <f>E107/D107-1</f>
        <v>0.40030171384320856</v>
      </c>
      <c r="F108" s="37">
        <f>F107/E107-1</f>
        <v>0.15351541218097053</v>
      </c>
      <c r="G108" s="37">
        <f t="shared" ref="G108" si="216">G107/F107-1</f>
        <v>0.57875429672090317</v>
      </c>
      <c r="H108" s="37">
        <f t="shared" ref="H108" si="217">H107/G107-1</f>
        <v>-1.1968194514445307E-2</v>
      </c>
      <c r="I108" s="37">
        <v>-0.25</v>
      </c>
      <c r="J108" s="37">
        <v>3.7500000000000089E-2</v>
      </c>
      <c r="K108" s="37">
        <v>3.8899999999999997E-2</v>
      </c>
      <c r="L108" s="37">
        <v>0.04</v>
      </c>
      <c r="M108" s="37">
        <v>4.2200000000000001E-2</v>
      </c>
      <c r="N108" s="37">
        <v>4.3400000000000001E-2</v>
      </c>
      <c r="O108" s="37">
        <v>4.5100000000000001E-2</v>
      </c>
      <c r="P108" s="37">
        <v>4.65E-2</v>
      </c>
      <c r="Q108" s="37">
        <v>4.7800000000000002E-2</v>
      </c>
      <c r="R108" s="37">
        <v>4.8599999999999997E-2</v>
      </c>
      <c r="S108" s="37">
        <v>4.9450000000000001E-2</v>
      </c>
    </row>
    <row r="109" spans="1:21" ht="13.5" thickBot="1">
      <c r="A109" s="100" t="s">
        <v>41</v>
      </c>
      <c r="B109" s="100" t="s">
        <v>37</v>
      </c>
      <c r="C109" s="141" t="s">
        <v>212</v>
      </c>
      <c r="D109" s="54">
        <f>D102-D107</f>
        <v>-9.4672590000000021</v>
      </c>
      <c r="E109" s="54">
        <f t="shared" ref="E109:S109" si="218">E102-E107</f>
        <v>-15.559131000000004</v>
      </c>
      <c r="F109" s="54">
        <f t="shared" si="218"/>
        <v>-18.709063</v>
      </c>
      <c r="G109" s="54">
        <f t="shared" si="218"/>
        <v>-17.993384999999996</v>
      </c>
      <c r="H109" s="54">
        <f t="shared" si="218"/>
        <v>-17.030800000000006</v>
      </c>
      <c r="I109" s="54">
        <f t="shared" si="218"/>
        <v>-19.548400000000004</v>
      </c>
      <c r="J109" s="54">
        <f t="shared" si="218"/>
        <v>-17.11446500000001</v>
      </c>
      <c r="K109" s="54">
        <f t="shared" si="218"/>
        <v>-17.433817688500007</v>
      </c>
      <c r="L109" s="54">
        <f t="shared" si="218"/>
        <v>-17.542370396040006</v>
      </c>
      <c r="M109" s="54">
        <f t="shared" si="218"/>
        <v>-17.816994426752899</v>
      </c>
      <c r="N109" s="54">
        <f t="shared" si="218"/>
        <v>-19.186283984873974</v>
      </c>
      <c r="O109" s="54">
        <f t="shared" si="218"/>
        <v>-21.044897392591793</v>
      </c>
      <c r="P109" s="54">
        <f t="shared" si="218"/>
        <v>-22.912445121347304</v>
      </c>
      <c r="Q109" s="54">
        <f t="shared" si="218"/>
        <v>-25.107835998147706</v>
      </c>
      <c r="R109" s="54">
        <f t="shared" si="218"/>
        <v>-27.328226827657687</v>
      </c>
      <c r="S109" s="54">
        <f t="shared" si="218"/>
        <v>-29.55871164428536</v>
      </c>
    </row>
    <row r="110" spans="1:21">
      <c r="A110" s="100" t="s">
        <v>41</v>
      </c>
      <c r="B110" s="100" t="s">
        <v>44</v>
      </c>
      <c r="C110" s="138" t="s">
        <v>45</v>
      </c>
      <c r="D110" s="36">
        <f>' Capacity by Company'!D57</f>
        <v>40</v>
      </c>
      <c r="E110" s="36">
        <f>' Capacity by Company'!E57</f>
        <v>40</v>
      </c>
      <c r="F110" s="36">
        <f>' Capacity by Company'!F57</f>
        <v>40</v>
      </c>
      <c r="G110" s="36">
        <f>' Capacity by Company'!G57</f>
        <v>40</v>
      </c>
      <c r="H110" s="36">
        <f>' Capacity by Company'!H57</f>
        <v>40</v>
      </c>
      <c r="I110" s="36">
        <f>' Capacity by Company'!I57</f>
        <v>40</v>
      </c>
      <c r="J110" s="36">
        <f>' Capacity by Company'!J57</f>
        <v>40</v>
      </c>
      <c r="K110" s="36">
        <f>' Capacity by Company'!K57</f>
        <v>40</v>
      </c>
      <c r="L110" s="36">
        <f>' Capacity by Company'!L57</f>
        <v>40</v>
      </c>
      <c r="M110" s="36">
        <f>' Capacity by Company'!M57</f>
        <v>40</v>
      </c>
      <c r="N110" s="36">
        <f>' Capacity by Company'!N57</f>
        <v>40</v>
      </c>
      <c r="O110" s="36">
        <f>' Capacity by Company'!O57</f>
        <v>40</v>
      </c>
      <c r="P110" s="36">
        <f>' Capacity by Company'!P57</f>
        <v>40</v>
      </c>
      <c r="Q110" s="36">
        <f>' Capacity by Company'!Q57</f>
        <v>40</v>
      </c>
      <c r="R110" s="36">
        <f>' Capacity by Company'!R57</f>
        <v>40</v>
      </c>
      <c r="S110" s="36">
        <f>' Capacity by Company'!S57</f>
        <v>40</v>
      </c>
    </row>
    <row r="111" spans="1:21">
      <c r="A111" s="100" t="s">
        <v>41</v>
      </c>
      <c r="B111" s="100" t="s">
        <v>44</v>
      </c>
      <c r="C111" s="138" t="s">
        <v>46</v>
      </c>
      <c r="D111" s="38">
        <f>'Production by Company'!D57</f>
        <v>28.619999999999997</v>
      </c>
      <c r="E111" s="38">
        <f>'Production by Company'!E57</f>
        <v>29.04</v>
      </c>
      <c r="F111" s="38">
        <f>'Production by Company'!F57</f>
        <v>29.334000000000003</v>
      </c>
      <c r="G111" s="38">
        <f>'Production by Company'!G57</f>
        <v>30.6</v>
      </c>
      <c r="H111" s="38">
        <f>'Production by Company'!H57</f>
        <v>31.422000000000001</v>
      </c>
      <c r="I111" s="38">
        <f>'Production by Company'!I57</f>
        <v>28</v>
      </c>
      <c r="J111" s="38">
        <f>'Production by Company'!J57</f>
        <v>29.6</v>
      </c>
      <c r="K111" s="38">
        <f>'Production by Company'!K57</f>
        <v>30.777999999999999</v>
      </c>
      <c r="L111" s="38">
        <f>'Production by Company'!L57</f>
        <v>31.8</v>
      </c>
      <c r="M111" s="38">
        <f>'Production by Company'!M57</f>
        <v>32.644000000000005</v>
      </c>
      <c r="N111" s="38">
        <f>'Production by Company'!N57</f>
        <v>34.200000000000003</v>
      </c>
      <c r="O111" s="38">
        <f>'Production by Company'!O57</f>
        <v>35.599999999999994</v>
      </c>
      <c r="P111" s="38">
        <f>'Production by Company'!P57</f>
        <v>36.4</v>
      </c>
      <c r="Q111" s="38">
        <f>'Production by Company'!Q57</f>
        <v>37.799999999999997</v>
      </c>
      <c r="R111" s="38">
        <f>'Production by Company'!R57</f>
        <v>38.646000000000001</v>
      </c>
      <c r="S111" s="38">
        <f>'Production by Company'!S57</f>
        <v>39.400000000000006</v>
      </c>
    </row>
    <row r="112" spans="1:21">
      <c r="A112" s="100" t="s">
        <v>41</v>
      </c>
      <c r="B112" s="100" t="s">
        <v>44</v>
      </c>
      <c r="C112" s="138" t="s">
        <v>47</v>
      </c>
      <c r="D112" s="37">
        <f t="shared" ref="D112:S112" si="219">(D111/D110)</f>
        <v>0.71549999999999991</v>
      </c>
      <c r="E112" s="37">
        <f t="shared" si="219"/>
        <v>0.72599999999999998</v>
      </c>
      <c r="F112" s="37">
        <f t="shared" si="219"/>
        <v>0.73335000000000006</v>
      </c>
      <c r="G112" s="37">
        <f t="shared" si="219"/>
        <v>0.76500000000000001</v>
      </c>
      <c r="H112" s="37">
        <f t="shared" si="219"/>
        <v>0.78554999999999997</v>
      </c>
      <c r="I112" s="37">
        <f t="shared" si="219"/>
        <v>0.7</v>
      </c>
      <c r="J112" s="37">
        <f t="shared" si="219"/>
        <v>0.74</v>
      </c>
      <c r="K112" s="37">
        <f t="shared" si="219"/>
        <v>0.76944999999999997</v>
      </c>
      <c r="L112" s="37">
        <f t="shared" si="219"/>
        <v>0.79500000000000004</v>
      </c>
      <c r="M112" s="37">
        <f t="shared" si="219"/>
        <v>0.81610000000000016</v>
      </c>
      <c r="N112" s="37">
        <f t="shared" si="219"/>
        <v>0.85500000000000009</v>
      </c>
      <c r="O112" s="37">
        <f t="shared" si="219"/>
        <v>0.8899999999999999</v>
      </c>
      <c r="P112" s="37">
        <f t="shared" si="219"/>
        <v>0.90999999999999992</v>
      </c>
      <c r="Q112" s="37">
        <f t="shared" si="219"/>
        <v>0.94499999999999995</v>
      </c>
      <c r="R112" s="37">
        <f t="shared" si="219"/>
        <v>0.96615000000000006</v>
      </c>
      <c r="S112" s="37">
        <f t="shared" si="219"/>
        <v>0.9850000000000001</v>
      </c>
    </row>
    <row r="113" spans="1:21">
      <c r="A113" s="100" t="s">
        <v>41</v>
      </c>
      <c r="B113" s="100" t="s">
        <v>44</v>
      </c>
      <c r="C113" s="138" t="s">
        <v>48</v>
      </c>
      <c r="D113" s="139">
        <f>'Foreign Trade'!I12</f>
        <v>67.281706</v>
      </c>
      <c r="E113" s="139">
        <f>'Foreign Trade'!J12</f>
        <v>70.495164000000003</v>
      </c>
      <c r="F113" s="139">
        <f>'Foreign Trade'!K12</f>
        <v>73.933897000000002</v>
      </c>
      <c r="G113" s="139">
        <f>'Foreign Trade'!L12</f>
        <v>65.893585000000002</v>
      </c>
      <c r="H113" s="139">
        <f>'Foreign Trade'!M12</f>
        <v>64.578423999999998</v>
      </c>
      <c r="I113" s="139">
        <v>58.15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2"/>
    </row>
    <row r="114" spans="1:21">
      <c r="A114" s="100" t="s">
        <v>41</v>
      </c>
      <c r="B114" s="100" t="s">
        <v>44</v>
      </c>
      <c r="C114" s="138" t="s">
        <v>49</v>
      </c>
      <c r="D114" s="139">
        <f>'Foreign Trade'!AI12</f>
        <v>38.238917999999998</v>
      </c>
      <c r="E114" s="139">
        <f>'Foreign Trade'!AJ12</f>
        <v>41.388753999999999</v>
      </c>
      <c r="F114" s="139">
        <f>'Foreign Trade'!AK12</f>
        <v>42.939315999999998</v>
      </c>
      <c r="G114" s="139">
        <f>'Foreign Trade'!AL12</f>
        <v>39.257897999999997</v>
      </c>
      <c r="H114" s="139">
        <f>'Foreign Trade'!AM12</f>
        <v>35.008603000000001</v>
      </c>
      <c r="I114" s="139">
        <v>37.159999999999997</v>
      </c>
      <c r="J114" s="51"/>
      <c r="K114" s="51"/>
      <c r="L114" s="51"/>
      <c r="M114" s="51"/>
      <c r="N114" s="51"/>
      <c r="O114" s="51"/>
      <c r="P114" s="51"/>
      <c r="Q114" s="51"/>
      <c r="R114" s="51"/>
      <c r="S114" s="52"/>
    </row>
    <row r="115" spans="1:21">
      <c r="A115" s="100" t="s">
        <v>41</v>
      </c>
      <c r="B115" s="100" t="s">
        <v>44</v>
      </c>
      <c r="C115" s="138" t="s">
        <v>25</v>
      </c>
      <c r="D115" s="38">
        <f>2%*D111</f>
        <v>0.57239999999999991</v>
      </c>
      <c r="E115" s="38">
        <f t="shared" ref="E115:S115" si="220">2%*E111</f>
        <v>0.58079999999999998</v>
      </c>
      <c r="F115" s="38">
        <f t="shared" si="220"/>
        <v>0.58668000000000009</v>
      </c>
      <c r="G115" s="38">
        <f t="shared" si="220"/>
        <v>0.61199999999999999</v>
      </c>
      <c r="H115" s="38">
        <f t="shared" si="220"/>
        <v>0.62844</v>
      </c>
      <c r="I115" s="38">
        <f t="shared" si="220"/>
        <v>0.56000000000000005</v>
      </c>
      <c r="J115" s="38">
        <f t="shared" si="220"/>
        <v>0.59200000000000008</v>
      </c>
      <c r="K115" s="38">
        <f t="shared" si="220"/>
        <v>0.61556</v>
      </c>
      <c r="L115" s="38">
        <f t="shared" si="220"/>
        <v>0.63600000000000001</v>
      </c>
      <c r="M115" s="38">
        <f t="shared" si="220"/>
        <v>0.65288000000000013</v>
      </c>
      <c r="N115" s="38">
        <f t="shared" si="220"/>
        <v>0.68400000000000005</v>
      </c>
      <c r="O115" s="38">
        <f t="shared" si="220"/>
        <v>0.71199999999999986</v>
      </c>
      <c r="P115" s="38">
        <f t="shared" si="220"/>
        <v>0.72799999999999998</v>
      </c>
      <c r="Q115" s="38">
        <f t="shared" si="220"/>
        <v>0.75600000000000001</v>
      </c>
      <c r="R115" s="38">
        <f t="shared" si="220"/>
        <v>0.77292000000000005</v>
      </c>
      <c r="S115" s="38">
        <f t="shared" si="220"/>
        <v>0.78800000000000014</v>
      </c>
    </row>
    <row r="116" spans="1:21">
      <c r="A116" s="100" t="s">
        <v>41</v>
      </c>
      <c r="B116" s="100" t="s">
        <v>44</v>
      </c>
      <c r="C116" s="138" t="s">
        <v>50</v>
      </c>
      <c r="D116" s="38">
        <f>D111+D113-D114-D115</f>
        <v>57.09038799999999</v>
      </c>
      <c r="E116" s="38">
        <f t="shared" ref="E116" si="221">E111+E113-E114-E115</f>
        <v>57.565610000000007</v>
      </c>
      <c r="F116" s="38">
        <f t="shared" ref="F116" si="222">F111+F113-F114-F115</f>
        <v>59.741901000000006</v>
      </c>
      <c r="G116" s="38">
        <f t="shared" ref="G116" si="223">G111+G113-G114-G115</f>
        <v>56.623686999999997</v>
      </c>
      <c r="H116" s="38">
        <f t="shared" ref="H116:I116" si="224">H111+H113-H114-H115</f>
        <v>60.363380999999997</v>
      </c>
      <c r="I116" s="38">
        <f t="shared" si="224"/>
        <v>48.430000000000007</v>
      </c>
      <c r="J116" s="38">
        <f>I116+I116*J117</f>
        <v>50.076620000000005</v>
      </c>
      <c r="K116" s="38">
        <f t="shared" ref="K116" si="225">J116+J116*K117</f>
        <v>51.929454940000007</v>
      </c>
      <c r="L116" s="38">
        <f t="shared" ref="L116" si="226">K116+K116*L117</f>
        <v>54.058562592540007</v>
      </c>
      <c r="M116" s="38">
        <f t="shared" ref="M116" si="227">L116+L116*M117</f>
        <v>56.383080784019228</v>
      </c>
      <c r="N116" s="38">
        <f t="shared" ref="N116" si="228">M116+M116*N117</f>
        <v>58.869574646594472</v>
      </c>
      <c r="O116" s="38">
        <f t="shared" ref="O116" si="229">N116+N116*O117</f>
        <v>61.55402725047918</v>
      </c>
      <c r="P116" s="38">
        <f t="shared" ref="P116" si="230">O116+O116*P117</f>
        <v>64.459377336701792</v>
      </c>
      <c r="Q116" s="38">
        <f t="shared" ref="Q116" si="231">P116+P116*Q117</f>
        <v>67.604994950732845</v>
      </c>
      <c r="R116" s="38">
        <f t="shared" ref="R116" si="232">Q116+Q116*R117</f>
        <v>70.964963199784265</v>
      </c>
      <c r="S116" s="38">
        <f t="shared" ref="S116" si="233">R116+R116*S117</f>
        <v>74.413860411293783</v>
      </c>
      <c r="T116" s="300">
        <f t="shared" ref="T116" si="234">(I116/D116)^(1/5)-1</f>
        <v>-3.2367838104451319E-2</v>
      </c>
      <c r="U116" s="300">
        <f t="shared" ref="U116" si="235">(S116/J116)^(1/9)-1</f>
        <v>4.4992571131450498E-2</v>
      </c>
    </row>
    <row r="117" spans="1:21">
      <c r="A117" s="100" t="s">
        <v>41</v>
      </c>
      <c r="B117" s="100" t="s">
        <v>44</v>
      </c>
      <c r="C117" s="140" t="s">
        <v>211</v>
      </c>
      <c r="D117" s="37"/>
      <c r="E117" s="37">
        <f>E116/D116-1</f>
        <v>8.32402820593936E-3</v>
      </c>
      <c r="F117" s="37">
        <f>F116/E116-1</f>
        <v>3.7805401523583138E-2</v>
      </c>
      <c r="G117" s="37">
        <f t="shared" ref="G117" si="236">G116/F116-1</f>
        <v>-5.2194756909392792E-2</v>
      </c>
      <c r="H117" s="37">
        <f t="shared" ref="H117" si="237">H116/G116-1</f>
        <v>6.6044692568324015E-2</v>
      </c>
      <c r="I117" s="37">
        <v>-0.3</v>
      </c>
      <c r="J117" s="37">
        <v>3.4000000000000002E-2</v>
      </c>
      <c r="K117" s="37">
        <v>3.6999999999999998E-2</v>
      </c>
      <c r="L117" s="37">
        <v>4.1000000000000002E-2</v>
      </c>
      <c r="M117" s="37">
        <v>4.2999999999999997E-2</v>
      </c>
      <c r="N117" s="37">
        <v>4.41E-2</v>
      </c>
      <c r="O117" s="37">
        <v>4.5600000000000002E-2</v>
      </c>
      <c r="P117" s="37">
        <v>4.7199999999999999E-2</v>
      </c>
      <c r="Q117" s="37">
        <v>4.8800000000000003E-2</v>
      </c>
      <c r="R117" s="37">
        <v>4.9700000000000001E-2</v>
      </c>
      <c r="S117" s="37">
        <v>4.8599999999999997E-2</v>
      </c>
    </row>
    <row r="118" spans="1:21" ht="13.5" thickBot="1">
      <c r="A118" s="100" t="s">
        <v>41</v>
      </c>
      <c r="B118" s="100" t="s">
        <v>44</v>
      </c>
      <c r="C118" s="141" t="s">
        <v>212</v>
      </c>
      <c r="D118" s="54">
        <f>D111-D116</f>
        <v>-28.470387999999993</v>
      </c>
      <c r="E118" s="54">
        <f t="shared" ref="E118:S118" si="238">E111-E116</f>
        <v>-28.525610000000007</v>
      </c>
      <c r="F118" s="54">
        <f t="shared" si="238"/>
        <v>-30.407901000000003</v>
      </c>
      <c r="G118" s="54">
        <f t="shared" si="238"/>
        <v>-26.023686999999995</v>
      </c>
      <c r="H118" s="54">
        <f t="shared" si="238"/>
        <v>-28.941380999999996</v>
      </c>
      <c r="I118" s="54">
        <f t="shared" si="238"/>
        <v>-20.430000000000007</v>
      </c>
      <c r="J118" s="54">
        <f t="shared" si="238"/>
        <v>-20.476620000000004</v>
      </c>
      <c r="K118" s="54">
        <f t="shared" si="238"/>
        <v>-21.151454940000008</v>
      </c>
      <c r="L118" s="54">
        <f t="shared" si="238"/>
        <v>-22.258562592540006</v>
      </c>
      <c r="M118" s="54">
        <f t="shared" si="238"/>
        <v>-23.739080784019222</v>
      </c>
      <c r="N118" s="54">
        <f t="shared" si="238"/>
        <v>-24.669574646594469</v>
      </c>
      <c r="O118" s="54">
        <f t="shared" si="238"/>
        <v>-25.954027250479186</v>
      </c>
      <c r="P118" s="54">
        <f t="shared" si="238"/>
        <v>-28.059377336701793</v>
      </c>
      <c r="Q118" s="54">
        <f t="shared" si="238"/>
        <v>-29.804994950732848</v>
      </c>
      <c r="R118" s="54">
        <f t="shared" si="238"/>
        <v>-32.318963199784264</v>
      </c>
      <c r="S118" s="54">
        <f t="shared" si="238"/>
        <v>-35.013860411293777</v>
      </c>
    </row>
    <row r="119" spans="1:21">
      <c r="A119" s="100" t="s">
        <v>41</v>
      </c>
      <c r="B119" s="100" t="s">
        <v>113</v>
      </c>
      <c r="C119" s="138" t="s">
        <v>45</v>
      </c>
      <c r="D119" s="36">
        <f>' Capacity by Company'!D60</f>
        <v>50</v>
      </c>
      <c r="E119" s="36">
        <f>' Capacity by Company'!E60</f>
        <v>50</v>
      </c>
      <c r="F119" s="36">
        <f>' Capacity by Company'!F60</f>
        <v>50</v>
      </c>
      <c r="G119" s="36">
        <f>' Capacity by Company'!G60</f>
        <v>120</v>
      </c>
      <c r="H119" s="36">
        <f>' Capacity by Company'!H60</f>
        <v>120</v>
      </c>
      <c r="I119" s="36">
        <f>' Capacity by Company'!I60</f>
        <v>120</v>
      </c>
      <c r="J119" s="36">
        <f>' Capacity by Company'!J60</f>
        <v>120</v>
      </c>
      <c r="K119" s="36">
        <f>' Capacity by Company'!K60</f>
        <v>120</v>
      </c>
      <c r="L119" s="36">
        <f>' Capacity by Company'!L60</f>
        <v>120</v>
      </c>
      <c r="M119" s="36">
        <f>' Capacity by Company'!M60</f>
        <v>120</v>
      </c>
      <c r="N119" s="36">
        <f>' Capacity by Company'!N60</f>
        <v>120</v>
      </c>
      <c r="O119" s="36">
        <f>' Capacity by Company'!O60</f>
        <v>120</v>
      </c>
      <c r="P119" s="36">
        <f>' Capacity by Company'!P60</f>
        <v>120</v>
      </c>
      <c r="Q119" s="36">
        <f>' Capacity by Company'!Q60</f>
        <v>120</v>
      </c>
      <c r="R119" s="36">
        <f>' Capacity by Company'!R60</f>
        <v>120</v>
      </c>
      <c r="S119" s="36">
        <f>' Capacity by Company'!S60</f>
        <v>120</v>
      </c>
    </row>
    <row r="120" spans="1:21">
      <c r="A120" s="100" t="s">
        <v>41</v>
      </c>
      <c r="B120" s="100" t="s">
        <v>113</v>
      </c>
      <c r="C120" s="138" t="s">
        <v>46</v>
      </c>
      <c r="D120" s="38">
        <f>'Production by Company'!D60</f>
        <v>37</v>
      </c>
      <c r="E120" s="38">
        <f>'Production by Company'!E60</f>
        <v>37.5</v>
      </c>
      <c r="F120" s="38">
        <f>'Production by Company'!F60</f>
        <v>38.11</v>
      </c>
      <c r="G120" s="38">
        <f>'Production by Company'!G60</f>
        <v>91.89</v>
      </c>
      <c r="H120" s="38">
        <f>'Production by Company'!H60</f>
        <v>90.800000000000011</v>
      </c>
      <c r="I120" s="38">
        <f>'Production by Company'!I60</f>
        <v>73.200000000000017</v>
      </c>
      <c r="J120" s="38">
        <f>'Production by Company'!J60</f>
        <v>78.000000000000014</v>
      </c>
      <c r="K120" s="38">
        <f>'Production by Company'!K60</f>
        <v>87.6</v>
      </c>
      <c r="L120" s="38">
        <f>'Production by Company'!L60</f>
        <v>88.8</v>
      </c>
      <c r="M120" s="38">
        <f>'Production by Company'!M60</f>
        <v>86.399999999999991</v>
      </c>
      <c r="N120" s="38">
        <f>'Production by Company'!N60</f>
        <v>90</v>
      </c>
      <c r="O120" s="38">
        <f>'Production by Company'!O60</f>
        <v>93.600000000000009</v>
      </c>
      <c r="P120" s="38">
        <f>'Production by Company'!P60</f>
        <v>97.2</v>
      </c>
      <c r="Q120" s="38">
        <f>'Production by Company'!Q60</f>
        <v>103.20000000000002</v>
      </c>
      <c r="R120" s="38">
        <f>'Production by Company'!R60</f>
        <v>105.6</v>
      </c>
      <c r="S120" s="38">
        <f>'Production by Company'!S60</f>
        <v>106.79999999999998</v>
      </c>
    </row>
    <row r="121" spans="1:21">
      <c r="A121" s="100" t="s">
        <v>41</v>
      </c>
      <c r="B121" s="100" t="s">
        <v>113</v>
      </c>
      <c r="C121" s="138" t="s">
        <v>47</v>
      </c>
      <c r="D121" s="37">
        <f t="shared" ref="D121:S121" si="239">(D120/D119)</f>
        <v>0.74</v>
      </c>
      <c r="E121" s="37">
        <f t="shared" si="239"/>
        <v>0.75</v>
      </c>
      <c r="F121" s="37">
        <f t="shared" si="239"/>
        <v>0.76219999999999999</v>
      </c>
      <c r="G121" s="37">
        <f t="shared" si="239"/>
        <v>0.76575000000000004</v>
      </c>
      <c r="H121" s="37">
        <f t="shared" si="239"/>
        <v>0.75666666666666671</v>
      </c>
      <c r="I121" s="37">
        <f t="shared" si="239"/>
        <v>0.6100000000000001</v>
      </c>
      <c r="J121" s="37">
        <f t="shared" si="239"/>
        <v>0.65000000000000013</v>
      </c>
      <c r="K121" s="37">
        <f t="shared" si="239"/>
        <v>0.73</v>
      </c>
      <c r="L121" s="37">
        <f t="shared" si="239"/>
        <v>0.74</v>
      </c>
      <c r="M121" s="37">
        <f t="shared" si="239"/>
        <v>0.72</v>
      </c>
      <c r="N121" s="37">
        <f t="shared" si="239"/>
        <v>0.75</v>
      </c>
      <c r="O121" s="37">
        <f t="shared" si="239"/>
        <v>0.78</v>
      </c>
      <c r="P121" s="37">
        <f t="shared" si="239"/>
        <v>0.81</v>
      </c>
      <c r="Q121" s="37">
        <f t="shared" si="239"/>
        <v>0.8600000000000001</v>
      </c>
      <c r="R121" s="37">
        <f t="shared" si="239"/>
        <v>0.88</v>
      </c>
      <c r="S121" s="37">
        <f t="shared" si="239"/>
        <v>0.8899999999999999</v>
      </c>
    </row>
    <row r="122" spans="1:21">
      <c r="A122" s="100" t="s">
        <v>41</v>
      </c>
      <c r="B122" s="100" t="s">
        <v>113</v>
      </c>
      <c r="C122" s="138" t="s">
        <v>48</v>
      </c>
      <c r="D122" s="139">
        <f>'Foreign Trade'!I13</f>
        <v>12.767426</v>
      </c>
      <c r="E122" s="139">
        <f>'Foreign Trade'!J13</f>
        <v>12.937746000000001</v>
      </c>
      <c r="F122" s="139">
        <f>'Foreign Trade'!K13</f>
        <v>13.418002</v>
      </c>
      <c r="G122" s="139">
        <f>'Foreign Trade'!L13</f>
        <v>13.741564</v>
      </c>
      <c r="H122" s="139">
        <f>'Foreign Trade'!M13</f>
        <v>16.462824000000001</v>
      </c>
      <c r="I122" s="139">
        <v>11.95</v>
      </c>
      <c r="J122" s="51"/>
      <c r="K122" s="51"/>
      <c r="L122" s="51"/>
      <c r="M122" s="51"/>
      <c r="N122" s="51"/>
      <c r="O122" s="51"/>
      <c r="P122" s="51"/>
      <c r="Q122" s="51"/>
      <c r="R122" s="51"/>
      <c r="S122" s="52"/>
    </row>
    <row r="123" spans="1:21">
      <c r="A123" s="100" t="s">
        <v>41</v>
      </c>
      <c r="B123" s="100" t="s">
        <v>113</v>
      </c>
      <c r="C123" s="138" t="s">
        <v>49</v>
      </c>
      <c r="D123" s="139">
        <f>'Foreign Trade'!AI13</f>
        <v>56.002324999999999</v>
      </c>
      <c r="E123" s="139">
        <f>'Foreign Trade'!AJ13</f>
        <v>53.379472999999997</v>
      </c>
      <c r="F123" s="139">
        <f>'Foreign Trade'!AK13</f>
        <v>58.173380000000002</v>
      </c>
      <c r="G123" s="139">
        <f>'Foreign Trade'!AL13</f>
        <v>63.205182999999998</v>
      </c>
      <c r="H123" s="139">
        <f>'Foreign Trade'!AM13</f>
        <v>55.960219000000002</v>
      </c>
      <c r="I123" s="139">
        <v>44.07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2"/>
    </row>
    <row r="124" spans="1:21">
      <c r="A124" s="100" t="s">
        <v>41</v>
      </c>
      <c r="B124" s="100" t="s">
        <v>113</v>
      </c>
      <c r="C124" s="138" t="s">
        <v>25</v>
      </c>
      <c r="D124" s="38">
        <f>2%*D120</f>
        <v>0.74</v>
      </c>
      <c r="E124" s="38">
        <f t="shared" ref="E124:S124" si="240">2%*E120</f>
        <v>0.75</v>
      </c>
      <c r="F124" s="38">
        <f t="shared" si="240"/>
        <v>0.76219999999999999</v>
      </c>
      <c r="G124" s="38">
        <f t="shared" si="240"/>
        <v>1.8378000000000001</v>
      </c>
      <c r="H124" s="38">
        <f t="shared" si="240"/>
        <v>1.8160000000000003</v>
      </c>
      <c r="I124" s="38">
        <f t="shared" si="240"/>
        <v>1.4640000000000004</v>
      </c>
      <c r="J124" s="38">
        <f t="shared" si="240"/>
        <v>1.5600000000000003</v>
      </c>
      <c r="K124" s="38">
        <f t="shared" si="240"/>
        <v>1.752</v>
      </c>
      <c r="L124" s="38">
        <f t="shared" si="240"/>
        <v>1.776</v>
      </c>
      <c r="M124" s="38">
        <f t="shared" si="240"/>
        <v>1.7279999999999998</v>
      </c>
      <c r="N124" s="38">
        <f t="shared" si="240"/>
        <v>1.8</v>
      </c>
      <c r="O124" s="38">
        <f t="shared" si="240"/>
        <v>1.8720000000000001</v>
      </c>
      <c r="P124" s="38">
        <f t="shared" si="240"/>
        <v>1.9440000000000002</v>
      </c>
      <c r="Q124" s="38">
        <f t="shared" si="240"/>
        <v>2.0640000000000005</v>
      </c>
      <c r="R124" s="38">
        <f t="shared" si="240"/>
        <v>2.1120000000000001</v>
      </c>
      <c r="S124" s="38">
        <f t="shared" si="240"/>
        <v>2.1359999999999997</v>
      </c>
    </row>
    <row r="125" spans="1:21">
      <c r="A125" s="100" t="s">
        <v>41</v>
      </c>
      <c r="B125" s="100" t="s">
        <v>113</v>
      </c>
      <c r="C125" s="138" t="s">
        <v>50</v>
      </c>
      <c r="D125" s="38">
        <f>D120+D122-D123-D124</f>
        <v>-6.9748989999999988</v>
      </c>
      <c r="E125" s="38">
        <f t="shared" ref="E125" si="241">E120+E122-E123-E124</f>
        <v>-3.6917269999999931</v>
      </c>
      <c r="F125" s="38">
        <f t="shared" ref="F125" si="242">F120+F122-F123-F124</f>
        <v>-7.4075780000000009</v>
      </c>
      <c r="G125" s="38">
        <f t="shared" ref="G125" si="243">G120+G122-G123-G124</f>
        <v>40.588580999999998</v>
      </c>
      <c r="H125" s="38">
        <f>H120+H122-H123-H124</f>
        <v>49.486605000000004</v>
      </c>
      <c r="I125" s="38">
        <f t="shared" ref="I125" si="244">I120+I122-I123-I124</f>
        <v>39.616000000000021</v>
      </c>
      <c r="J125" s="38">
        <f>I125+I125*J126</f>
        <v>41.24421760000002</v>
      </c>
      <c r="K125" s="38">
        <f t="shared" ref="K125:S125" si="245">J125+J125*K126</f>
        <v>43.124953922560024</v>
      </c>
      <c r="L125" s="38">
        <f t="shared" si="245"/>
        <v>45.147514261528087</v>
      </c>
      <c r="M125" s="38">
        <f t="shared" si="245"/>
        <v>47.323624448933742</v>
      </c>
      <c r="N125" s="38">
        <f t="shared" si="245"/>
        <v>49.467384636470442</v>
      </c>
      <c r="O125" s="38">
        <f t="shared" si="245"/>
        <v>51.545014791202199</v>
      </c>
      <c r="P125" s="38">
        <f t="shared" si="245"/>
        <v>53.776913931661255</v>
      </c>
      <c r="Q125" s="38">
        <f t="shared" si="245"/>
        <v>56.196875058586009</v>
      </c>
      <c r="R125" s="38">
        <f t="shared" si="245"/>
        <v>59.062915686573895</v>
      </c>
      <c r="S125" s="38">
        <f t="shared" si="245"/>
        <v>62.145999885413055</v>
      </c>
      <c r="T125" s="308">
        <f t="shared" ref="T125" si="246">(I125/D125)^(1/5)-1</f>
        <v>-2.415358768993201</v>
      </c>
      <c r="U125" s="308">
        <f t="shared" ref="U125" si="247">(S125/J125)^(1/9)-1</f>
        <v>4.6606302348672246E-2</v>
      </c>
    </row>
    <row r="126" spans="1:21">
      <c r="A126" s="100" t="s">
        <v>41</v>
      </c>
      <c r="B126" s="100" t="s">
        <v>113</v>
      </c>
      <c r="C126" s="140" t="s">
        <v>211</v>
      </c>
      <c r="D126" s="37"/>
      <c r="E126" s="37">
        <f>E125/D125-1</f>
        <v>-0.47071247913410741</v>
      </c>
      <c r="F126" s="37">
        <f>F125/E125-1</f>
        <v>1.0065346110370608</v>
      </c>
      <c r="G126" s="37">
        <f t="shared" ref="G126" si="248">G125/F125-1</f>
        <v>-6.479332245978374</v>
      </c>
      <c r="H126" s="37">
        <f t="shared" ref="H126" si="249">H125/G125-1</f>
        <v>0.21922481103737046</v>
      </c>
      <c r="I126" s="37">
        <v>7.1757772825203459E-2</v>
      </c>
      <c r="J126" s="37">
        <v>4.1099999999999998E-2</v>
      </c>
      <c r="K126" s="37">
        <v>4.5600000000000002E-2</v>
      </c>
      <c r="L126" s="37">
        <v>4.6899999999999997E-2</v>
      </c>
      <c r="M126" s="37">
        <v>4.82E-2</v>
      </c>
      <c r="N126" s="37">
        <v>4.53E-2</v>
      </c>
      <c r="O126" s="37">
        <v>4.2000000000000003E-2</v>
      </c>
      <c r="P126" s="37">
        <v>4.3299999999999998E-2</v>
      </c>
      <c r="Q126" s="37">
        <v>4.4999999999999998E-2</v>
      </c>
      <c r="R126" s="37">
        <v>5.0999999999999997E-2</v>
      </c>
      <c r="S126" s="37">
        <v>5.2200000000000003E-2</v>
      </c>
    </row>
    <row r="127" spans="1:21" ht="13.5" thickBot="1">
      <c r="A127" s="100" t="s">
        <v>41</v>
      </c>
      <c r="B127" s="100" t="s">
        <v>113</v>
      </c>
      <c r="C127" s="141" t="s">
        <v>212</v>
      </c>
      <c r="D127" s="54">
        <f>D120-D125</f>
        <v>43.974899000000001</v>
      </c>
      <c r="E127" s="54">
        <f t="shared" ref="E127:S127" si="250">E120-E125</f>
        <v>41.191726999999993</v>
      </c>
      <c r="F127" s="54">
        <f t="shared" si="250"/>
        <v>45.517578</v>
      </c>
      <c r="G127" s="54">
        <f t="shared" si="250"/>
        <v>51.301419000000003</v>
      </c>
      <c r="H127" s="54">
        <f t="shared" si="250"/>
        <v>41.313395000000007</v>
      </c>
      <c r="I127" s="54">
        <f t="shared" si="250"/>
        <v>33.583999999999996</v>
      </c>
      <c r="J127" s="54">
        <f t="shared" si="250"/>
        <v>36.755782399999994</v>
      </c>
      <c r="K127" s="54">
        <f t="shared" si="250"/>
        <v>44.47504607743997</v>
      </c>
      <c r="L127" s="54">
        <f t="shared" si="250"/>
        <v>43.65248573847191</v>
      </c>
      <c r="M127" s="54">
        <f t="shared" si="250"/>
        <v>39.076375551066249</v>
      </c>
      <c r="N127" s="54">
        <f t="shared" si="250"/>
        <v>40.532615363529558</v>
      </c>
      <c r="O127" s="54">
        <f t="shared" si="250"/>
        <v>42.05498520879781</v>
      </c>
      <c r="P127" s="54">
        <f t="shared" si="250"/>
        <v>43.423086068338748</v>
      </c>
      <c r="Q127" s="54">
        <f t="shared" si="250"/>
        <v>47.003124941414008</v>
      </c>
      <c r="R127" s="54">
        <f t="shared" si="250"/>
        <v>46.537084313426099</v>
      </c>
      <c r="S127" s="54">
        <f t="shared" si="250"/>
        <v>44.654000114586928</v>
      </c>
    </row>
    <row r="128" spans="1:21">
      <c r="A128" s="100" t="s">
        <v>41</v>
      </c>
      <c r="B128" s="100" t="s">
        <v>110</v>
      </c>
      <c r="C128" s="138" t="s">
        <v>45</v>
      </c>
      <c r="D128" s="36">
        <f>' Capacity by Company'!D63</f>
        <v>100</v>
      </c>
      <c r="E128" s="36">
        <f>' Capacity by Company'!E63</f>
        <v>100</v>
      </c>
      <c r="F128" s="36">
        <f>' Capacity by Company'!F63</f>
        <v>100</v>
      </c>
      <c r="G128" s="36">
        <f>' Capacity by Company'!G63</f>
        <v>100</v>
      </c>
      <c r="H128" s="36">
        <f>' Capacity by Company'!H63</f>
        <v>100</v>
      </c>
      <c r="I128" s="36">
        <f>' Capacity by Company'!I63</f>
        <v>100</v>
      </c>
      <c r="J128" s="36">
        <f>' Capacity by Company'!J63</f>
        <v>100</v>
      </c>
      <c r="K128" s="36">
        <f>' Capacity by Company'!K63</f>
        <v>100</v>
      </c>
      <c r="L128" s="36">
        <f>' Capacity by Company'!L63</f>
        <v>100</v>
      </c>
      <c r="M128" s="36">
        <f>' Capacity by Company'!M63</f>
        <v>100</v>
      </c>
      <c r="N128" s="36">
        <f>' Capacity by Company'!N63</f>
        <v>100</v>
      </c>
      <c r="O128" s="36">
        <f>' Capacity by Company'!O63</f>
        <v>100</v>
      </c>
      <c r="P128" s="36">
        <f>' Capacity by Company'!P63</f>
        <v>100</v>
      </c>
      <c r="Q128" s="36">
        <f>' Capacity by Company'!Q63</f>
        <v>100</v>
      </c>
      <c r="R128" s="36">
        <f>' Capacity by Company'!R63</f>
        <v>100</v>
      </c>
      <c r="S128" s="36">
        <f>' Capacity by Company'!S63</f>
        <v>100</v>
      </c>
    </row>
    <row r="129" spans="1:21">
      <c r="A129" s="100" t="s">
        <v>41</v>
      </c>
      <c r="B129" s="100" t="s">
        <v>110</v>
      </c>
      <c r="C129" s="138" t="s">
        <v>46</v>
      </c>
      <c r="D129" s="38">
        <f>'Production by Company'!D63</f>
        <v>82</v>
      </c>
      <c r="E129" s="38">
        <f>'Production by Company'!E63</f>
        <v>85</v>
      </c>
      <c r="F129" s="38">
        <f>'Production by Company'!F63</f>
        <v>91</v>
      </c>
      <c r="G129" s="38">
        <f>'Production by Company'!G63</f>
        <v>82</v>
      </c>
      <c r="H129" s="38">
        <f>'Production by Company'!H63</f>
        <v>83</v>
      </c>
      <c r="I129" s="38">
        <f>'Production by Company'!I63</f>
        <v>72.000000000000014</v>
      </c>
      <c r="J129" s="38">
        <f>'Production by Company'!J63</f>
        <v>82</v>
      </c>
      <c r="K129" s="38">
        <f>'Production by Company'!K63</f>
        <v>83</v>
      </c>
      <c r="L129" s="38">
        <f>'Production by Company'!L63</f>
        <v>82</v>
      </c>
      <c r="M129" s="38">
        <f>'Production by Company'!M63</f>
        <v>84.000000000000014</v>
      </c>
      <c r="N129" s="38">
        <f>'Production by Company'!N63</f>
        <v>87.999999999999986</v>
      </c>
      <c r="O129" s="38">
        <f>'Production by Company'!O63</f>
        <v>89.999999999999986</v>
      </c>
      <c r="P129" s="38">
        <f>'Production by Company'!P63</f>
        <v>92</v>
      </c>
      <c r="Q129" s="38">
        <f>'Production by Company'!Q63</f>
        <v>94</v>
      </c>
      <c r="R129" s="38">
        <f>'Production by Company'!R63</f>
        <v>96</v>
      </c>
      <c r="S129" s="38">
        <f>'Production by Company'!S63</f>
        <v>99</v>
      </c>
    </row>
    <row r="130" spans="1:21">
      <c r="A130" s="100" t="s">
        <v>41</v>
      </c>
      <c r="B130" s="100" t="s">
        <v>110</v>
      </c>
      <c r="C130" s="138" t="s">
        <v>47</v>
      </c>
      <c r="D130" s="37">
        <f t="shared" ref="D130:S130" si="251">(D129/D128)</f>
        <v>0.82</v>
      </c>
      <c r="E130" s="37">
        <f t="shared" si="251"/>
        <v>0.85</v>
      </c>
      <c r="F130" s="37">
        <f t="shared" si="251"/>
        <v>0.91</v>
      </c>
      <c r="G130" s="37">
        <f t="shared" si="251"/>
        <v>0.82</v>
      </c>
      <c r="H130" s="37">
        <f t="shared" si="251"/>
        <v>0.83</v>
      </c>
      <c r="I130" s="37">
        <f t="shared" si="251"/>
        <v>0.7200000000000002</v>
      </c>
      <c r="J130" s="37">
        <f t="shared" si="251"/>
        <v>0.82</v>
      </c>
      <c r="K130" s="37">
        <f t="shared" si="251"/>
        <v>0.83</v>
      </c>
      <c r="L130" s="37">
        <f t="shared" si="251"/>
        <v>0.82</v>
      </c>
      <c r="M130" s="37">
        <f t="shared" si="251"/>
        <v>0.84000000000000019</v>
      </c>
      <c r="N130" s="37">
        <f t="shared" si="251"/>
        <v>0.87999999999999989</v>
      </c>
      <c r="O130" s="37">
        <f t="shared" si="251"/>
        <v>0.89999999999999991</v>
      </c>
      <c r="P130" s="37">
        <f t="shared" si="251"/>
        <v>0.92</v>
      </c>
      <c r="Q130" s="37">
        <f t="shared" si="251"/>
        <v>0.94</v>
      </c>
      <c r="R130" s="37">
        <f t="shared" si="251"/>
        <v>0.96</v>
      </c>
      <c r="S130" s="37">
        <f t="shared" si="251"/>
        <v>0.99</v>
      </c>
    </row>
    <row r="131" spans="1:21">
      <c r="A131" s="100" t="s">
        <v>41</v>
      </c>
      <c r="B131" s="100" t="s">
        <v>110</v>
      </c>
      <c r="C131" s="138" t="s">
        <v>48</v>
      </c>
      <c r="D131" s="139">
        <f>'Foreign Trade'!I14</f>
        <v>33.684669</v>
      </c>
      <c r="E131" s="139">
        <f>'Foreign Trade'!J14</f>
        <v>41.977922999999997</v>
      </c>
      <c r="F131" s="139">
        <f>'Foreign Trade'!K14</f>
        <v>43.244625999999997</v>
      </c>
      <c r="G131" s="139">
        <f>'Foreign Trade'!L14</f>
        <v>47.57978</v>
      </c>
      <c r="H131" s="139">
        <v>43</v>
      </c>
      <c r="I131" s="139">
        <v>45.76</v>
      </c>
      <c r="J131" s="51"/>
      <c r="K131" s="51"/>
      <c r="L131" s="51"/>
      <c r="M131" s="51"/>
      <c r="N131" s="51"/>
      <c r="O131" s="51"/>
      <c r="P131" s="51"/>
      <c r="Q131" s="51"/>
      <c r="R131" s="51"/>
      <c r="S131" s="52"/>
    </row>
    <row r="132" spans="1:21">
      <c r="A132" s="100" t="s">
        <v>41</v>
      </c>
      <c r="B132" s="100" t="s">
        <v>110</v>
      </c>
      <c r="C132" s="138" t="s">
        <v>49</v>
      </c>
      <c r="D132" s="139">
        <f>'Foreign Trade'!AI14</f>
        <v>149.117043</v>
      </c>
      <c r="E132" s="139">
        <f>'Foreign Trade'!AJ14</f>
        <v>143.663285</v>
      </c>
      <c r="F132" s="139">
        <f>'Foreign Trade'!AK14</f>
        <v>145.452809</v>
      </c>
      <c r="G132" s="139">
        <f>'Foreign Trade'!AL14</f>
        <v>132.32717</v>
      </c>
      <c r="H132" s="139">
        <f>'Foreign Trade'!AM14</f>
        <v>133.41965500000001</v>
      </c>
      <c r="I132" s="139">
        <v>123.94</v>
      </c>
      <c r="J132" s="51"/>
      <c r="K132" s="51"/>
      <c r="L132" s="51"/>
      <c r="M132" s="51"/>
      <c r="N132" s="51"/>
      <c r="O132" s="51"/>
      <c r="P132" s="51"/>
      <c r="Q132" s="51"/>
      <c r="R132" s="51"/>
      <c r="S132" s="52"/>
    </row>
    <row r="133" spans="1:21">
      <c r="A133" s="100" t="s">
        <v>41</v>
      </c>
      <c r="B133" s="100" t="s">
        <v>110</v>
      </c>
      <c r="C133" s="138" t="s">
        <v>25</v>
      </c>
      <c r="D133" s="38">
        <f>2%*D129</f>
        <v>1.6400000000000001</v>
      </c>
      <c r="E133" s="38">
        <f t="shared" ref="E133:S133" si="252">2%*E129</f>
        <v>1.7</v>
      </c>
      <c r="F133" s="38">
        <f t="shared" si="252"/>
        <v>1.82</v>
      </c>
      <c r="G133" s="38">
        <f t="shared" si="252"/>
        <v>1.6400000000000001</v>
      </c>
      <c r="H133" s="38">
        <f t="shared" si="252"/>
        <v>1.6600000000000001</v>
      </c>
      <c r="I133" s="38">
        <f t="shared" si="252"/>
        <v>1.4400000000000004</v>
      </c>
      <c r="J133" s="38">
        <f t="shared" si="252"/>
        <v>1.6400000000000001</v>
      </c>
      <c r="K133" s="38">
        <f t="shared" si="252"/>
        <v>1.6600000000000001</v>
      </c>
      <c r="L133" s="38">
        <f t="shared" si="252"/>
        <v>1.6400000000000001</v>
      </c>
      <c r="M133" s="38">
        <f t="shared" si="252"/>
        <v>1.6800000000000004</v>
      </c>
      <c r="N133" s="38">
        <f t="shared" si="252"/>
        <v>1.7599999999999998</v>
      </c>
      <c r="O133" s="38">
        <f t="shared" si="252"/>
        <v>1.7999999999999998</v>
      </c>
      <c r="P133" s="38">
        <f t="shared" si="252"/>
        <v>1.84</v>
      </c>
      <c r="Q133" s="38">
        <f t="shared" si="252"/>
        <v>1.8800000000000001</v>
      </c>
      <c r="R133" s="38">
        <f t="shared" si="252"/>
        <v>1.92</v>
      </c>
      <c r="S133" s="38">
        <f t="shared" si="252"/>
        <v>1.98</v>
      </c>
    </row>
    <row r="134" spans="1:21">
      <c r="A134" s="100" t="s">
        <v>41</v>
      </c>
      <c r="B134" s="100" t="s">
        <v>110</v>
      </c>
      <c r="C134" s="138" t="s">
        <v>50</v>
      </c>
      <c r="D134" s="38">
        <f>D129+D131-D132-D133</f>
        <v>-35.072373999999996</v>
      </c>
      <c r="E134" s="38">
        <f>E129+E131-E132-E133</f>
        <v>-18.385361999999997</v>
      </c>
      <c r="F134" s="38">
        <f t="shared" ref="F134:I134" si="253">F129+F131-F132-F133</f>
        <v>-13.02818300000002</v>
      </c>
      <c r="G134" s="38">
        <f t="shared" si="253"/>
        <v>-4.3873899999999963</v>
      </c>
      <c r="H134" s="38">
        <f t="shared" si="253"/>
        <v>-9.079655000000006</v>
      </c>
      <c r="I134" s="38">
        <f t="shared" si="253"/>
        <v>-7.6199999999999788</v>
      </c>
      <c r="J134" s="38">
        <f t="shared" ref="J134" si="254">I134+I134*J135</f>
        <v>-7.9758539999999778</v>
      </c>
      <c r="K134" s="38">
        <f t="shared" ref="K134" si="255">J134+J134*K135</f>
        <v>-8.3826225539999761</v>
      </c>
      <c r="L134" s="38">
        <f t="shared" ref="L134" si="256">K134+K134*L135</f>
        <v>-8.7682231914839743</v>
      </c>
      <c r="M134" s="38">
        <f t="shared" ref="M134" si="257">L134+L134*M135</f>
        <v>-9.1364885655263013</v>
      </c>
      <c r="N134" s="38">
        <f t="shared" ref="N134" si="258">M134+M134*N135</f>
        <v>-9.5339258181266953</v>
      </c>
      <c r="O134" s="38">
        <f t="shared" ref="O134" si="259">N134+N134*O135</f>
        <v>-9.9686728354332725</v>
      </c>
      <c r="P134" s="38">
        <f t="shared" ref="P134" si="260">O134+O134*P135</f>
        <v>-10.445175396966983</v>
      </c>
      <c r="Q134" s="38">
        <f t="shared" ref="Q134" si="261">P134+P134*Q135</f>
        <v>-10.945499298481701</v>
      </c>
      <c r="R134" s="38">
        <f t="shared" ref="R134" si="262">Q134+Q134*R135</f>
        <v>-11.492774263405787</v>
      </c>
      <c r="S134" s="38">
        <f t="shared" ref="S134" si="263">R134+R134*S135</f>
        <v>-12.080055028265823</v>
      </c>
      <c r="T134" s="300">
        <f t="shared" ref="T134" si="264">(I134/D134)^(1/5)-1</f>
        <v>-0.26311797709018503</v>
      </c>
      <c r="U134" s="300">
        <f t="shared" ref="U134" si="265">(S134/J134)^(1/9)-1</f>
        <v>4.7206702068527173E-2</v>
      </c>
    </row>
    <row r="135" spans="1:21">
      <c r="A135" s="100" t="s">
        <v>41</v>
      </c>
      <c r="B135" s="100" t="s">
        <v>110</v>
      </c>
      <c r="C135" s="140" t="s">
        <v>211</v>
      </c>
      <c r="D135" s="37"/>
      <c r="E135" s="37">
        <f>E134/D134-1</f>
        <v>-0.47578792356628041</v>
      </c>
      <c r="F135" s="37">
        <f>F134/E134-1</f>
        <v>-0.29138284032699369</v>
      </c>
      <c r="G135" s="37">
        <f t="shared" ref="G135" si="266">G134/F134-1</f>
        <v>-0.66323853449095782</v>
      </c>
      <c r="H135" s="37">
        <f t="shared" ref="H135" si="267">H134/G134-1</f>
        <v>1.0694889216595773</v>
      </c>
      <c r="I135" s="37">
        <v>-4.0383192386494793E-2</v>
      </c>
      <c r="J135" s="37">
        <v>4.6699999999999998E-2</v>
      </c>
      <c r="K135" s="37">
        <v>5.0999999999999997E-2</v>
      </c>
      <c r="L135" s="37">
        <v>4.5999999999999999E-2</v>
      </c>
      <c r="M135" s="37">
        <v>4.2000000000000003E-2</v>
      </c>
      <c r="N135" s="37">
        <v>4.3499999999999997E-2</v>
      </c>
      <c r="O135" s="37">
        <v>4.5600000000000002E-2</v>
      </c>
      <c r="P135" s="37">
        <v>4.7800000000000002E-2</v>
      </c>
      <c r="Q135" s="37">
        <v>4.7899999999999998E-2</v>
      </c>
      <c r="R135" s="37">
        <v>0.05</v>
      </c>
      <c r="S135" s="37">
        <v>5.11E-2</v>
      </c>
    </row>
    <row r="136" spans="1:21" ht="13.5" thickBot="1">
      <c r="A136" s="100" t="s">
        <v>41</v>
      </c>
      <c r="B136" s="100" t="s">
        <v>110</v>
      </c>
      <c r="C136" s="141" t="s">
        <v>212</v>
      </c>
      <c r="D136" s="54">
        <f>D129-D134</f>
        <v>117.072374</v>
      </c>
      <c r="E136" s="54">
        <f t="shared" ref="E136:S136" si="268">E129-E134</f>
        <v>103.385362</v>
      </c>
      <c r="F136" s="54">
        <f t="shared" si="268"/>
        <v>104.02818300000001</v>
      </c>
      <c r="G136" s="54">
        <f t="shared" si="268"/>
        <v>86.387389999999996</v>
      </c>
      <c r="H136" s="54">
        <f t="shared" si="268"/>
        <v>92.079655000000002</v>
      </c>
      <c r="I136" s="54">
        <f t="shared" si="268"/>
        <v>79.61999999999999</v>
      </c>
      <c r="J136" s="54">
        <f t="shared" si="268"/>
        <v>89.975853999999984</v>
      </c>
      <c r="K136" s="54">
        <f t="shared" si="268"/>
        <v>91.38262255399998</v>
      </c>
      <c r="L136" s="54">
        <f t="shared" si="268"/>
        <v>90.768223191483969</v>
      </c>
      <c r="M136" s="54">
        <f t="shared" si="268"/>
        <v>93.136488565526321</v>
      </c>
      <c r="N136" s="54">
        <f t="shared" si="268"/>
        <v>97.533925818126676</v>
      </c>
      <c r="O136" s="54">
        <f t="shared" si="268"/>
        <v>99.968672835433253</v>
      </c>
      <c r="P136" s="54">
        <f t="shared" si="268"/>
        <v>102.44517539696699</v>
      </c>
      <c r="Q136" s="54">
        <f t="shared" si="268"/>
        <v>104.94549929848171</v>
      </c>
      <c r="R136" s="54">
        <f t="shared" si="268"/>
        <v>107.49277426340579</v>
      </c>
      <c r="S136" s="54">
        <f t="shared" si="268"/>
        <v>111.08005502826582</v>
      </c>
    </row>
    <row r="137" spans="1:21">
      <c r="A137" s="100" t="s">
        <v>41</v>
      </c>
      <c r="B137" s="100" t="s">
        <v>100</v>
      </c>
      <c r="C137" s="138" t="s">
        <v>45</v>
      </c>
      <c r="D137" s="36">
        <f>' Capacity by Company'!D66</f>
        <v>30</v>
      </c>
      <c r="E137" s="36">
        <f>' Capacity by Company'!E66</f>
        <v>30</v>
      </c>
      <c r="F137" s="36">
        <f>' Capacity by Company'!F66</f>
        <v>30</v>
      </c>
      <c r="G137" s="36">
        <f>' Capacity by Company'!G66</f>
        <v>30</v>
      </c>
      <c r="H137" s="36">
        <f>' Capacity by Company'!H66</f>
        <v>30</v>
      </c>
      <c r="I137" s="36">
        <f>' Capacity by Company'!I66</f>
        <v>30</v>
      </c>
      <c r="J137" s="36">
        <f>' Capacity by Company'!J66</f>
        <v>30</v>
      </c>
      <c r="K137" s="36">
        <f>' Capacity by Company'!K66</f>
        <v>30</v>
      </c>
      <c r="L137" s="36">
        <f>' Capacity by Company'!L66</f>
        <v>30</v>
      </c>
      <c r="M137" s="36">
        <f>' Capacity by Company'!M66</f>
        <v>30</v>
      </c>
      <c r="N137" s="36">
        <f>' Capacity by Company'!N66</f>
        <v>30</v>
      </c>
      <c r="O137" s="36">
        <f>' Capacity by Company'!O66</f>
        <v>30</v>
      </c>
      <c r="P137" s="36">
        <f>' Capacity by Company'!P66</f>
        <v>30</v>
      </c>
      <c r="Q137" s="36">
        <f>' Capacity by Company'!Q66</f>
        <v>30</v>
      </c>
      <c r="R137" s="36">
        <f>' Capacity by Company'!R66</f>
        <v>30</v>
      </c>
      <c r="S137" s="36">
        <f>' Capacity by Company'!S66</f>
        <v>30</v>
      </c>
    </row>
    <row r="138" spans="1:21">
      <c r="A138" s="100" t="s">
        <v>41</v>
      </c>
      <c r="B138" s="100" t="s">
        <v>100</v>
      </c>
      <c r="C138" s="138" t="s">
        <v>46</v>
      </c>
      <c r="D138" s="38">
        <f>'Production by Company'!D66</f>
        <v>18</v>
      </c>
      <c r="E138" s="38">
        <f>'Production by Company'!E66</f>
        <v>19.5</v>
      </c>
      <c r="F138" s="38">
        <f>'Production by Company'!F66</f>
        <v>20.7</v>
      </c>
      <c r="G138" s="38">
        <f>'Production by Company'!G66</f>
        <v>21</v>
      </c>
      <c r="H138" s="38">
        <f>'Production by Company'!H66</f>
        <v>21.27</v>
      </c>
      <c r="I138" s="38">
        <f>'Production by Company'!I66</f>
        <v>20.400000000000002</v>
      </c>
      <c r="J138" s="38">
        <f>'Production by Company'!J66</f>
        <v>23.400000000000002</v>
      </c>
      <c r="K138" s="38">
        <f>'Production by Company'!K66</f>
        <v>23.400000000000002</v>
      </c>
      <c r="L138" s="38">
        <f>'Production by Company'!L66</f>
        <v>23.1</v>
      </c>
      <c r="M138" s="38">
        <f>'Production by Company'!M66</f>
        <v>22.5</v>
      </c>
      <c r="N138" s="38">
        <f>'Production by Company'!N66</f>
        <v>23.099999999999994</v>
      </c>
      <c r="O138" s="38">
        <f>'Production by Company'!O66</f>
        <v>23.249999999999996</v>
      </c>
      <c r="P138" s="38">
        <f>'Production by Company'!P66</f>
        <v>23.400000000000002</v>
      </c>
      <c r="Q138" s="38">
        <f>'Production by Company'!Q66</f>
        <v>24.3</v>
      </c>
      <c r="R138" s="38">
        <f>'Production by Company'!R66</f>
        <v>24.900000000000002</v>
      </c>
      <c r="S138" s="38">
        <f>'Production by Company'!S66</f>
        <v>25.800000000000004</v>
      </c>
    </row>
    <row r="139" spans="1:21">
      <c r="A139" s="100" t="s">
        <v>41</v>
      </c>
      <c r="B139" s="100" t="s">
        <v>100</v>
      </c>
      <c r="C139" s="138" t="s">
        <v>47</v>
      </c>
      <c r="D139" s="37">
        <f t="shared" ref="D139:S139" si="269">(D138/D137)</f>
        <v>0.6</v>
      </c>
      <c r="E139" s="37">
        <f t="shared" si="269"/>
        <v>0.65</v>
      </c>
      <c r="F139" s="37">
        <f t="shared" si="269"/>
        <v>0.69</v>
      </c>
      <c r="G139" s="37">
        <f t="shared" si="269"/>
        <v>0.7</v>
      </c>
      <c r="H139" s="37">
        <f t="shared" si="269"/>
        <v>0.70899999999999996</v>
      </c>
      <c r="I139" s="37">
        <f t="shared" si="269"/>
        <v>0.68</v>
      </c>
      <c r="J139" s="37">
        <f t="shared" si="269"/>
        <v>0.78</v>
      </c>
      <c r="K139" s="37">
        <f t="shared" si="269"/>
        <v>0.78</v>
      </c>
      <c r="L139" s="37">
        <f t="shared" si="269"/>
        <v>0.77</v>
      </c>
      <c r="M139" s="37">
        <f t="shared" si="269"/>
        <v>0.75</v>
      </c>
      <c r="N139" s="37">
        <f t="shared" si="269"/>
        <v>0.7699999999999998</v>
      </c>
      <c r="O139" s="37">
        <f t="shared" si="269"/>
        <v>0.77499999999999991</v>
      </c>
      <c r="P139" s="37">
        <f t="shared" si="269"/>
        <v>0.78</v>
      </c>
      <c r="Q139" s="37">
        <f t="shared" si="269"/>
        <v>0.81</v>
      </c>
      <c r="R139" s="37">
        <f t="shared" si="269"/>
        <v>0.83000000000000007</v>
      </c>
      <c r="S139" s="37">
        <f t="shared" si="269"/>
        <v>0.8600000000000001</v>
      </c>
    </row>
    <row r="140" spans="1:21">
      <c r="A140" s="100" t="s">
        <v>41</v>
      </c>
      <c r="B140" s="100" t="s">
        <v>100</v>
      </c>
      <c r="C140" s="138" t="s">
        <v>48</v>
      </c>
      <c r="D140" s="139">
        <f>'Foreign Trade'!I15</f>
        <v>18.945079</v>
      </c>
      <c r="E140" s="139">
        <f>'Foreign Trade'!J15</f>
        <v>19.233720999999999</v>
      </c>
      <c r="F140" s="139">
        <f>'Foreign Trade'!K15</f>
        <v>18.284889</v>
      </c>
      <c r="G140" s="139">
        <f>'Foreign Trade'!L15</f>
        <v>22.558116999999999</v>
      </c>
      <c r="H140" s="139">
        <f>'Foreign Trade'!M15</f>
        <v>24.711625000000002</v>
      </c>
      <c r="I140" s="139">
        <v>22.2</v>
      </c>
      <c r="J140" s="51"/>
      <c r="K140" s="51"/>
      <c r="L140" s="51"/>
      <c r="M140" s="51"/>
      <c r="N140" s="51"/>
      <c r="O140" s="51"/>
      <c r="P140" s="51"/>
      <c r="Q140" s="51"/>
      <c r="R140" s="51"/>
      <c r="S140" s="52"/>
    </row>
    <row r="141" spans="1:21">
      <c r="A141" s="100" t="s">
        <v>41</v>
      </c>
      <c r="B141" s="100" t="s">
        <v>100</v>
      </c>
      <c r="C141" s="138" t="s">
        <v>49</v>
      </c>
      <c r="D141" s="139">
        <f>'Foreign Trade'!AI15</f>
        <v>17.157564000000001</v>
      </c>
      <c r="E141" s="139">
        <f>'Foreign Trade'!AJ15</f>
        <v>11.052775</v>
      </c>
      <c r="F141" s="139">
        <v>8</v>
      </c>
      <c r="G141" s="139">
        <v>9.23</v>
      </c>
      <c r="H141" s="139">
        <v>12.87</v>
      </c>
      <c r="I141" s="139">
        <v>14.58</v>
      </c>
      <c r="J141" s="51"/>
      <c r="K141" s="51"/>
      <c r="L141" s="51"/>
      <c r="M141" s="51"/>
      <c r="N141" s="51"/>
      <c r="O141" s="51"/>
      <c r="P141" s="51"/>
      <c r="Q141" s="51"/>
      <c r="R141" s="51"/>
      <c r="S141" s="52"/>
    </row>
    <row r="142" spans="1:21">
      <c r="A142" s="100" t="s">
        <v>41</v>
      </c>
      <c r="B142" s="100" t="s">
        <v>100</v>
      </c>
      <c r="C142" s="138" t="s">
        <v>25</v>
      </c>
      <c r="D142" s="38">
        <f>2%*D138</f>
        <v>0.36</v>
      </c>
      <c r="E142" s="38">
        <f t="shared" ref="E142:S142" si="270">2%*E138</f>
        <v>0.39</v>
      </c>
      <c r="F142" s="38">
        <f t="shared" si="270"/>
        <v>0.41399999999999998</v>
      </c>
      <c r="G142" s="38">
        <f t="shared" si="270"/>
        <v>0.42</v>
      </c>
      <c r="H142" s="38">
        <f t="shared" si="270"/>
        <v>0.4254</v>
      </c>
      <c r="I142" s="38">
        <f t="shared" si="270"/>
        <v>0.40800000000000003</v>
      </c>
      <c r="J142" s="38">
        <f t="shared" si="270"/>
        <v>0.46800000000000003</v>
      </c>
      <c r="K142" s="38">
        <f t="shared" si="270"/>
        <v>0.46800000000000003</v>
      </c>
      <c r="L142" s="38">
        <f t="shared" si="270"/>
        <v>0.46200000000000002</v>
      </c>
      <c r="M142" s="38">
        <f t="shared" si="270"/>
        <v>0.45</v>
      </c>
      <c r="N142" s="38">
        <f t="shared" si="270"/>
        <v>0.46199999999999991</v>
      </c>
      <c r="O142" s="38">
        <f t="shared" si="270"/>
        <v>0.46499999999999991</v>
      </c>
      <c r="P142" s="38">
        <f t="shared" si="270"/>
        <v>0.46800000000000003</v>
      </c>
      <c r="Q142" s="38">
        <f t="shared" si="270"/>
        <v>0.48600000000000004</v>
      </c>
      <c r="R142" s="38">
        <f t="shared" si="270"/>
        <v>0.49800000000000005</v>
      </c>
      <c r="S142" s="38">
        <f t="shared" si="270"/>
        <v>0.51600000000000013</v>
      </c>
    </row>
    <row r="143" spans="1:21">
      <c r="A143" s="100" t="s">
        <v>41</v>
      </c>
      <c r="B143" s="100" t="s">
        <v>100</v>
      </c>
      <c r="C143" s="138" t="s">
        <v>50</v>
      </c>
      <c r="D143" s="38">
        <f>D138+D140-D141-D142</f>
        <v>19.427515</v>
      </c>
      <c r="E143" s="38">
        <f t="shared" ref="E143" si="271">E138+E140-E141-E142</f>
        <v>27.290946000000002</v>
      </c>
      <c r="F143" s="38">
        <f t="shared" ref="F143" si="272">F138+F140-F141-F142</f>
        <v>30.570888999999994</v>
      </c>
      <c r="G143" s="38">
        <f t="shared" ref="G143" si="273">G138+G140-G141-G142</f>
        <v>33.90811699999999</v>
      </c>
      <c r="H143" s="38">
        <f t="shared" ref="H143:I143" si="274">H138+H140-H141-H142</f>
        <v>32.686225</v>
      </c>
      <c r="I143" s="38">
        <f t="shared" si="274"/>
        <v>27.612000000000002</v>
      </c>
      <c r="J143" s="38">
        <f t="shared" ref="J143" si="275">I143+I143*J144</f>
        <v>28.440360000000002</v>
      </c>
      <c r="K143" s="38">
        <f t="shared" ref="K143" si="276">J143+J143*K144</f>
        <v>29.464212960000001</v>
      </c>
      <c r="L143" s="38">
        <f t="shared" ref="L143" si="277">K143+K143*L144</f>
        <v>30.410014196016</v>
      </c>
      <c r="M143" s="38">
        <f t="shared" ref="M143" si="278">L143+L143*M144</f>
        <v>31.188510559434011</v>
      </c>
      <c r="N143" s="38">
        <f t="shared" ref="N143" si="279">M143+M143*N144</f>
        <v>32.055551152986276</v>
      </c>
      <c r="O143" s="38">
        <f t="shared" ref="O143" si="280">N143+N143*O144</f>
        <v>33.017217687575865</v>
      </c>
      <c r="P143" s="38">
        <f t="shared" ref="P143" si="281">O143+O143*P144</f>
        <v>34.044053157659476</v>
      </c>
      <c r="Q143" s="38">
        <f t="shared" ref="Q143" si="282">P143+P143*Q144</f>
        <v>35.147080479967642</v>
      </c>
      <c r="R143" s="38">
        <f t="shared" ref="R143" si="283">Q143+Q143*R144</f>
        <v>36.342081216286545</v>
      </c>
      <c r="S143" s="38">
        <f t="shared" ref="S143" si="284">R143+R143*S144</f>
        <v>37.614054058856574</v>
      </c>
      <c r="T143" s="300">
        <f t="shared" ref="T143" si="285">(I143/D143)^(1/5)-1</f>
        <v>7.2842877607252943E-2</v>
      </c>
      <c r="U143" s="300">
        <f t="shared" ref="U143" si="286">(S143/J143)^(1/9)-1</f>
        <v>3.1550660945259157E-2</v>
      </c>
    </row>
    <row r="144" spans="1:21">
      <c r="A144" s="100" t="s">
        <v>41</v>
      </c>
      <c r="B144" s="100" t="s">
        <v>100</v>
      </c>
      <c r="C144" s="140" t="s">
        <v>211</v>
      </c>
      <c r="D144" s="37"/>
      <c r="E144" s="37">
        <f>E143/D143-1</f>
        <v>0.4047574278027839</v>
      </c>
      <c r="F144" s="37">
        <f>F143/E143-1</f>
        <v>0.1201842911564881</v>
      </c>
      <c r="G144" s="37">
        <f t="shared" ref="G144" si="287">G143/F143-1</f>
        <v>0.10916359023775835</v>
      </c>
      <c r="H144" s="37">
        <f t="shared" ref="H144" si="288">H143/G143-1</f>
        <v>-3.6035383504191332E-2</v>
      </c>
      <c r="I144" s="37">
        <v>-0.11</v>
      </c>
      <c r="J144" s="37">
        <v>0.03</v>
      </c>
      <c r="K144" s="37">
        <v>3.5999999999999997E-2</v>
      </c>
      <c r="L144" s="37">
        <v>3.2099999999999997E-2</v>
      </c>
      <c r="M144" s="37">
        <v>2.5600000000000001E-2</v>
      </c>
      <c r="N144" s="37">
        <v>2.7799999999999998E-2</v>
      </c>
      <c r="O144" s="37">
        <v>0.03</v>
      </c>
      <c r="P144" s="37">
        <v>3.1099999999999999E-2</v>
      </c>
      <c r="Q144" s="37">
        <v>3.2399999999999998E-2</v>
      </c>
      <c r="R144" s="37">
        <v>3.4000000000000002E-2</v>
      </c>
      <c r="S144" s="37">
        <v>3.5000000000000003E-2</v>
      </c>
    </row>
    <row r="145" spans="1:21" ht="13.5" thickBot="1">
      <c r="A145" s="100" t="s">
        <v>41</v>
      </c>
      <c r="B145" s="100" t="s">
        <v>100</v>
      </c>
      <c r="C145" s="141" t="s">
        <v>212</v>
      </c>
      <c r="D145" s="54">
        <f>D138-D143</f>
        <v>-1.4275149999999996</v>
      </c>
      <c r="E145" s="54">
        <f t="shared" ref="E145:S145" si="289">E138-E143</f>
        <v>-7.7909460000000017</v>
      </c>
      <c r="F145" s="54">
        <f t="shared" si="289"/>
        <v>-9.8708889999999947</v>
      </c>
      <c r="G145" s="54">
        <f t="shared" si="289"/>
        <v>-12.90811699999999</v>
      </c>
      <c r="H145" s="54">
        <f t="shared" si="289"/>
        <v>-11.416225000000001</v>
      </c>
      <c r="I145" s="54">
        <f t="shared" si="289"/>
        <v>-7.2119999999999997</v>
      </c>
      <c r="J145" s="54">
        <f t="shared" si="289"/>
        <v>-5.0403599999999997</v>
      </c>
      <c r="K145" s="54">
        <f t="shared" si="289"/>
        <v>-6.064212959999999</v>
      </c>
      <c r="L145" s="54">
        <f t="shared" si="289"/>
        <v>-7.3100141960159988</v>
      </c>
      <c r="M145" s="54">
        <f t="shared" si="289"/>
        <v>-8.6885105594340111</v>
      </c>
      <c r="N145" s="54">
        <f t="shared" si="289"/>
        <v>-8.9555511529862812</v>
      </c>
      <c r="O145" s="54">
        <f t="shared" si="289"/>
        <v>-9.7672176875758687</v>
      </c>
      <c r="P145" s="54">
        <f t="shared" si="289"/>
        <v>-10.644053157659474</v>
      </c>
      <c r="Q145" s="54">
        <f t="shared" si="289"/>
        <v>-10.847080479967641</v>
      </c>
      <c r="R145" s="54">
        <f t="shared" si="289"/>
        <v>-11.442081216286542</v>
      </c>
      <c r="S145" s="54">
        <f t="shared" si="289"/>
        <v>-11.81405405885657</v>
      </c>
    </row>
    <row r="146" spans="1:21">
      <c r="A146" s="100" t="s">
        <v>41</v>
      </c>
      <c r="B146" s="129" t="s">
        <v>223</v>
      </c>
      <c r="C146" s="138" t="s">
        <v>45</v>
      </c>
      <c r="D146" s="36">
        <f>' Capacity by Company'!D69</f>
        <v>60</v>
      </c>
      <c r="E146" s="36">
        <f>' Capacity by Company'!E69</f>
        <v>60</v>
      </c>
      <c r="F146" s="36">
        <f>' Capacity by Company'!F69</f>
        <v>60</v>
      </c>
      <c r="G146" s="36">
        <f>' Capacity by Company'!G69</f>
        <v>60</v>
      </c>
      <c r="H146" s="36">
        <f>' Capacity by Company'!H69</f>
        <v>60</v>
      </c>
      <c r="I146" s="36">
        <f>' Capacity by Company'!I69</f>
        <v>60</v>
      </c>
      <c r="J146" s="36">
        <f>' Capacity by Company'!J69</f>
        <v>60</v>
      </c>
      <c r="K146" s="36">
        <f>' Capacity by Company'!K69</f>
        <v>60</v>
      </c>
      <c r="L146" s="36">
        <f>' Capacity by Company'!L69</f>
        <v>60</v>
      </c>
      <c r="M146" s="36">
        <f>' Capacity by Company'!M69</f>
        <v>60</v>
      </c>
      <c r="N146" s="36">
        <f>' Capacity by Company'!N69</f>
        <v>60</v>
      </c>
      <c r="O146" s="36">
        <f>' Capacity by Company'!O69</f>
        <v>60</v>
      </c>
      <c r="P146" s="36">
        <f>' Capacity by Company'!P69</f>
        <v>60</v>
      </c>
      <c r="Q146" s="36">
        <f>' Capacity by Company'!Q69</f>
        <v>60</v>
      </c>
      <c r="R146" s="36">
        <f>' Capacity by Company'!R69</f>
        <v>60</v>
      </c>
      <c r="S146" s="36">
        <f>' Capacity by Company'!S69</f>
        <v>60</v>
      </c>
    </row>
    <row r="147" spans="1:21">
      <c r="A147" s="100" t="s">
        <v>41</v>
      </c>
      <c r="B147" s="129" t="s">
        <v>223</v>
      </c>
      <c r="C147" s="138" t="s">
        <v>46</v>
      </c>
      <c r="D147" s="38">
        <f>'Production by Company'!D69</f>
        <v>44.4</v>
      </c>
      <c r="E147" s="38">
        <f>'Production by Company'!E69</f>
        <v>45.6</v>
      </c>
      <c r="F147" s="38">
        <f>'Production by Company'!F69</f>
        <v>48</v>
      </c>
      <c r="G147" s="38">
        <f>'Production by Company'!G69</f>
        <v>49.2</v>
      </c>
      <c r="H147" s="38">
        <f>'Production by Company'!H69</f>
        <v>48.710000000000008</v>
      </c>
      <c r="I147" s="38">
        <f>'Production by Company'!I69</f>
        <v>44.4</v>
      </c>
      <c r="J147" s="38">
        <f>'Production by Company'!J69</f>
        <v>45</v>
      </c>
      <c r="K147" s="38">
        <f>'Production by Company'!K69</f>
        <v>49.2</v>
      </c>
      <c r="L147" s="38">
        <f>'Production by Company'!L69</f>
        <v>54.000000000000007</v>
      </c>
      <c r="M147" s="38">
        <f>'Production by Company'!M69</f>
        <v>52.2</v>
      </c>
      <c r="N147" s="38">
        <f>'Production by Company'!N69</f>
        <v>52.800000000000004</v>
      </c>
      <c r="O147" s="38">
        <f>'Production by Company'!O69</f>
        <v>53.999999999999993</v>
      </c>
      <c r="P147" s="38">
        <f>'Production by Company'!P69</f>
        <v>55.199999999999996</v>
      </c>
      <c r="Q147" s="38">
        <f>'Production by Company'!Q69</f>
        <v>57.599999999999994</v>
      </c>
      <c r="R147" s="38">
        <f>'Production by Company'!R69</f>
        <v>58.8</v>
      </c>
      <c r="S147" s="38">
        <f>'Production by Company'!S69</f>
        <v>60</v>
      </c>
    </row>
    <row r="148" spans="1:21">
      <c r="A148" s="100" t="s">
        <v>41</v>
      </c>
      <c r="B148" s="129" t="s">
        <v>223</v>
      </c>
      <c r="C148" s="138" t="s">
        <v>47</v>
      </c>
      <c r="D148" s="37">
        <f t="shared" ref="D148:S148" si="290">(D147/D146)</f>
        <v>0.74</v>
      </c>
      <c r="E148" s="37">
        <f t="shared" si="290"/>
        <v>0.76</v>
      </c>
      <c r="F148" s="37">
        <f t="shared" si="290"/>
        <v>0.8</v>
      </c>
      <c r="G148" s="37">
        <f t="shared" si="290"/>
        <v>0.82000000000000006</v>
      </c>
      <c r="H148" s="37">
        <f t="shared" si="290"/>
        <v>0.81183333333333352</v>
      </c>
      <c r="I148" s="37">
        <f t="shared" si="290"/>
        <v>0.74</v>
      </c>
      <c r="J148" s="37">
        <f t="shared" si="290"/>
        <v>0.75</v>
      </c>
      <c r="K148" s="37">
        <f t="shared" si="290"/>
        <v>0.82000000000000006</v>
      </c>
      <c r="L148" s="37">
        <f t="shared" si="290"/>
        <v>0.90000000000000013</v>
      </c>
      <c r="M148" s="37">
        <f t="shared" si="290"/>
        <v>0.87</v>
      </c>
      <c r="N148" s="37">
        <f t="shared" si="290"/>
        <v>0.88000000000000012</v>
      </c>
      <c r="O148" s="37">
        <f t="shared" si="290"/>
        <v>0.89999999999999991</v>
      </c>
      <c r="P148" s="37">
        <f t="shared" si="290"/>
        <v>0.91999999999999993</v>
      </c>
      <c r="Q148" s="37">
        <f t="shared" si="290"/>
        <v>0.95999999999999985</v>
      </c>
      <c r="R148" s="37">
        <f t="shared" si="290"/>
        <v>0.98</v>
      </c>
      <c r="S148" s="37">
        <f t="shared" si="290"/>
        <v>1</v>
      </c>
    </row>
    <row r="149" spans="1:21">
      <c r="A149" s="100" t="s">
        <v>41</v>
      </c>
      <c r="B149" s="129" t="s">
        <v>223</v>
      </c>
      <c r="C149" s="138" t="s">
        <v>48</v>
      </c>
      <c r="D149" s="139">
        <f>'Foreign Trade'!I16</f>
        <v>20.333759000000001</v>
      </c>
      <c r="E149" s="139">
        <v>19.45</v>
      </c>
      <c r="F149" s="139">
        <v>16.600000000000001</v>
      </c>
      <c r="G149" s="139">
        <f>'Foreign Trade'!L16</f>
        <v>10.128579</v>
      </c>
      <c r="H149" s="139">
        <f>'Foreign Trade'!M16</f>
        <v>10.797499999999999</v>
      </c>
      <c r="I149" s="139">
        <v>10.3</v>
      </c>
      <c r="J149" s="51"/>
      <c r="K149" s="51"/>
      <c r="L149" s="51"/>
      <c r="M149" s="51"/>
      <c r="N149" s="51"/>
      <c r="O149" s="51"/>
      <c r="P149" s="51"/>
      <c r="Q149" s="51"/>
      <c r="R149" s="51"/>
      <c r="S149" s="52"/>
    </row>
    <row r="150" spans="1:21">
      <c r="A150" s="100" t="s">
        <v>41</v>
      </c>
      <c r="B150" s="129" t="s">
        <v>223</v>
      </c>
      <c r="C150" s="138" t="s">
        <v>49</v>
      </c>
      <c r="D150" s="139">
        <f>'Foreign Trade'!AI16</f>
        <v>48.055374999999998</v>
      </c>
      <c r="E150" s="139">
        <v>48.9</v>
      </c>
      <c r="F150" s="139">
        <v>52.11</v>
      </c>
      <c r="G150" s="139">
        <f>'Foreign Trade'!AL16</f>
        <v>54.605525</v>
      </c>
      <c r="H150" s="139">
        <f>'Foreign Trade'!AM16</f>
        <v>56.501854000000002</v>
      </c>
      <c r="I150" s="139">
        <v>56.66</v>
      </c>
      <c r="J150" s="51"/>
      <c r="K150" s="51"/>
      <c r="L150" s="51"/>
      <c r="M150" s="51"/>
      <c r="N150" s="51"/>
      <c r="O150" s="51"/>
      <c r="P150" s="51"/>
      <c r="Q150" s="51"/>
      <c r="R150" s="51"/>
      <c r="S150" s="52"/>
    </row>
    <row r="151" spans="1:21">
      <c r="A151" s="100" t="s">
        <v>41</v>
      </c>
      <c r="B151" s="129" t="s">
        <v>223</v>
      </c>
      <c r="C151" s="138" t="s">
        <v>25</v>
      </c>
      <c r="D151" s="38">
        <f>2%*D147</f>
        <v>0.88800000000000001</v>
      </c>
      <c r="E151" s="38">
        <f t="shared" ref="E151:I151" si="291">2%*E147</f>
        <v>0.91200000000000003</v>
      </c>
      <c r="F151" s="38">
        <f t="shared" si="291"/>
        <v>0.96</v>
      </c>
      <c r="G151" s="38">
        <f t="shared" si="291"/>
        <v>0.9840000000000001</v>
      </c>
      <c r="H151" s="38">
        <f t="shared" si="291"/>
        <v>0.97420000000000018</v>
      </c>
      <c r="I151" s="38">
        <f t="shared" si="291"/>
        <v>0.88800000000000001</v>
      </c>
      <c r="J151" s="38"/>
      <c r="K151" s="38"/>
      <c r="L151" s="38"/>
      <c r="M151" s="38"/>
      <c r="N151" s="38"/>
      <c r="O151" s="38"/>
      <c r="P151" s="38"/>
      <c r="Q151" s="38"/>
      <c r="R151" s="38"/>
      <c r="S151" s="38"/>
    </row>
    <row r="152" spans="1:21">
      <c r="A152" s="100" t="s">
        <v>41</v>
      </c>
      <c r="B152" s="129" t="s">
        <v>223</v>
      </c>
      <c r="C152" s="138" t="s">
        <v>50</v>
      </c>
      <c r="D152" s="38">
        <f>D147+D149-D150-D151</f>
        <v>15.790383999999994</v>
      </c>
      <c r="E152" s="38">
        <f t="shared" ref="E152:I152" si="292">E147+E149-E150-E151</f>
        <v>15.237999999999998</v>
      </c>
      <c r="F152" s="38">
        <f t="shared" si="292"/>
        <v>11.529999999999994</v>
      </c>
      <c r="G152" s="38">
        <f t="shared" si="292"/>
        <v>3.7390540000000048</v>
      </c>
      <c r="H152" s="38">
        <f t="shared" si="292"/>
        <v>2.0314460000000056</v>
      </c>
      <c r="I152" s="38">
        <f t="shared" si="292"/>
        <v>-2.8479999999999936</v>
      </c>
      <c r="J152" s="38">
        <f>I152+I152*J153</f>
        <v>-2.9644831999999934</v>
      </c>
      <c r="K152" s="38">
        <f t="shared" ref="K152" si="293">J152+J152*K153</f>
        <v>-3.0978849439999934</v>
      </c>
      <c r="L152" s="38">
        <f t="shared" ref="L152" si="294">K152+K152*L153</f>
        <v>-3.2468932098063932</v>
      </c>
      <c r="M152" s="38">
        <f t="shared" ref="M152" si="295">L152+L152*M153</f>
        <v>-3.4102119382596547</v>
      </c>
      <c r="N152" s="38">
        <f t="shared" ref="N152" si="296">M152+M152*N153</f>
        <v>-3.563671475481339</v>
      </c>
      <c r="O152" s="38">
        <f t="shared" ref="O152" si="297">N152+N152*O153</f>
        <v>-3.7151275131892958</v>
      </c>
      <c r="P152" s="38">
        <f t="shared" ref="P152" si="298">O152+O152*P153</f>
        <v>-3.8681907667326949</v>
      </c>
      <c r="Q152" s="38">
        <f t="shared" ref="Q152" si="299">P152+P152*Q153</f>
        <v>-4.0248524927853691</v>
      </c>
      <c r="R152" s="38">
        <f t="shared" ref="R152" si="300">Q152+Q152*R153</f>
        <v>-4.1786018580097704</v>
      </c>
      <c r="S152" s="38">
        <f t="shared" ref="S152" si="301">R152+R152*S153</f>
        <v>-4.3361351480567389</v>
      </c>
      <c r="T152" s="300">
        <f t="shared" ref="T152" si="302">(I152/D152)^(1/5)-1</f>
        <v>-1.7099527711102733</v>
      </c>
      <c r="U152" s="300">
        <f t="shared" ref="U152" si="303">(S152/J152)^(1/9)-1</f>
        <v>4.3158795072466782E-2</v>
      </c>
    </row>
    <row r="153" spans="1:21">
      <c r="A153" s="100" t="s">
        <v>41</v>
      </c>
      <c r="B153" s="129" t="s">
        <v>223</v>
      </c>
      <c r="C153" s="140" t="s">
        <v>211</v>
      </c>
      <c r="D153" s="37"/>
      <c r="E153" s="370">
        <f>E152/D152-1</f>
        <v>-3.498230315361528E-2</v>
      </c>
      <c r="F153" s="370">
        <f>F152/E152-1</f>
        <v>-0.24333902086888071</v>
      </c>
      <c r="G153" s="370">
        <f t="shared" ref="G153" si="304">G152/F152-1</f>
        <v>-0.67571084128360748</v>
      </c>
      <c r="H153" s="370">
        <f t="shared" ref="H153" si="305">H152/G152-1</f>
        <v>-0.45669519616459053</v>
      </c>
      <c r="I153" s="370">
        <f>I152/H152-1</f>
        <v>-2.4019570296232269</v>
      </c>
      <c r="J153" s="370">
        <v>4.0899999999999999E-2</v>
      </c>
      <c r="K153" s="370">
        <v>4.4999999999999998E-2</v>
      </c>
      <c r="L153" s="37">
        <v>4.8099999999999997E-2</v>
      </c>
      <c r="M153" s="37">
        <v>5.0299999999999997E-2</v>
      </c>
      <c r="N153" s="37">
        <v>4.4999999999999998E-2</v>
      </c>
      <c r="O153" s="37">
        <v>4.2500000000000003E-2</v>
      </c>
      <c r="P153" s="37">
        <v>4.1200000000000001E-2</v>
      </c>
      <c r="Q153" s="37">
        <v>4.0500000000000001E-2</v>
      </c>
      <c r="R153" s="37">
        <v>3.8199999999999998E-2</v>
      </c>
      <c r="S153" s="37">
        <v>3.7699999999999997E-2</v>
      </c>
    </row>
    <row r="154" spans="1:21" ht="13.5" thickBot="1">
      <c r="A154" s="100" t="s">
        <v>41</v>
      </c>
      <c r="B154" s="129" t="s">
        <v>223</v>
      </c>
      <c r="C154" s="141" t="s">
        <v>212</v>
      </c>
      <c r="D154" s="54">
        <f>D147-D152</f>
        <v>28.609616000000003</v>
      </c>
      <c r="E154" s="54">
        <f t="shared" ref="E154:S154" si="306">E147-E152</f>
        <v>30.362000000000002</v>
      </c>
      <c r="F154" s="54">
        <f t="shared" si="306"/>
        <v>36.470000000000006</v>
      </c>
      <c r="G154" s="54">
        <f t="shared" si="306"/>
        <v>45.460946</v>
      </c>
      <c r="H154" s="54">
        <f t="shared" si="306"/>
        <v>46.678554000000005</v>
      </c>
      <c r="I154" s="54">
        <f t="shared" si="306"/>
        <v>47.24799999999999</v>
      </c>
      <c r="J154" s="54">
        <f t="shared" si="306"/>
        <v>47.964483199999997</v>
      </c>
      <c r="K154" s="54">
        <f t="shared" si="306"/>
        <v>52.297884943999996</v>
      </c>
      <c r="L154" s="54">
        <f t="shared" si="306"/>
        <v>57.246893209806402</v>
      </c>
      <c r="M154" s="54">
        <f t="shared" si="306"/>
        <v>55.61021193825966</v>
      </c>
      <c r="N154" s="54">
        <f t="shared" si="306"/>
        <v>56.36367147548134</v>
      </c>
      <c r="O154" s="54">
        <f t="shared" si="306"/>
        <v>57.715127513189287</v>
      </c>
      <c r="P154" s="54">
        <f t="shared" si="306"/>
        <v>59.068190766732691</v>
      </c>
      <c r="Q154" s="54">
        <f t="shared" si="306"/>
        <v>61.624852492785365</v>
      </c>
      <c r="R154" s="54">
        <f t="shared" si="306"/>
        <v>62.978601858009768</v>
      </c>
      <c r="S154" s="54">
        <f t="shared" si="306"/>
        <v>64.336135148056741</v>
      </c>
    </row>
    <row r="155" spans="1:21">
      <c r="A155" s="100" t="s">
        <v>41</v>
      </c>
      <c r="B155" s="100" t="s">
        <v>111</v>
      </c>
      <c r="C155" s="138" t="s">
        <v>45</v>
      </c>
      <c r="D155" s="36">
        <f>' Capacity by Company'!D72</f>
        <v>100</v>
      </c>
      <c r="E155" s="36">
        <f>' Capacity by Company'!E72</f>
        <v>100</v>
      </c>
      <c r="F155" s="36">
        <f>' Capacity by Company'!F72</f>
        <v>100</v>
      </c>
      <c r="G155" s="36">
        <f>' Capacity by Company'!G72</f>
        <v>100</v>
      </c>
      <c r="H155" s="36">
        <f>' Capacity by Company'!H72</f>
        <v>100</v>
      </c>
      <c r="I155" s="36">
        <f>' Capacity by Company'!I72</f>
        <v>100</v>
      </c>
      <c r="J155" s="36">
        <f>' Capacity by Company'!J72</f>
        <v>100</v>
      </c>
      <c r="K155" s="36">
        <f>' Capacity by Company'!K72</f>
        <v>100</v>
      </c>
      <c r="L155" s="36">
        <f>' Capacity by Company'!L72</f>
        <v>100</v>
      </c>
      <c r="M155" s="36">
        <f>' Capacity by Company'!M72</f>
        <v>100</v>
      </c>
      <c r="N155" s="36">
        <f>' Capacity by Company'!N72</f>
        <v>100</v>
      </c>
      <c r="O155" s="36">
        <f>' Capacity by Company'!O72</f>
        <v>100</v>
      </c>
      <c r="P155" s="36">
        <f>' Capacity by Company'!P72</f>
        <v>100</v>
      </c>
      <c r="Q155" s="36">
        <f>' Capacity by Company'!Q72</f>
        <v>100</v>
      </c>
      <c r="R155" s="36">
        <f>' Capacity by Company'!R72</f>
        <v>100</v>
      </c>
      <c r="S155" s="36">
        <f>' Capacity by Company'!S72</f>
        <v>100</v>
      </c>
    </row>
    <row r="156" spans="1:21">
      <c r="A156" s="100" t="s">
        <v>41</v>
      </c>
      <c r="B156" s="100" t="s">
        <v>111</v>
      </c>
      <c r="C156" s="138" t="s">
        <v>46</v>
      </c>
      <c r="D156" s="38">
        <f>'Production by Company'!D72</f>
        <v>64</v>
      </c>
      <c r="E156" s="38">
        <f>'Production by Company'!E72</f>
        <v>65.333333333333343</v>
      </c>
      <c r="F156" s="38">
        <f>'Production by Company'!F72</f>
        <v>69.666666666666671</v>
      </c>
      <c r="G156" s="38">
        <f>'Production by Company'!G72</f>
        <v>72.333333333333329</v>
      </c>
      <c r="H156" s="38">
        <f>'Production by Company'!H72</f>
        <v>72.670000000000016</v>
      </c>
      <c r="I156" s="38">
        <f>'Production by Company'!I72</f>
        <v>62.13333333333334</v>
      </c>
      <c r="J156" s="38">
        <f>'Production by Company'!J72</f>
        <v>70.333333333333343</v>
      </c>
      <c r="K156" s="38">
        <f>'Production by Company'!K72</f>
        <v>76.800000000000011</v>
      </c>
      <c r="L156" s="38">
        <f>'Production by Company'!L72</f>
        <v>76.066666666666677</v>
      </c>
      <c r="M156" s="38">
        <f>'Production by Company'!M72</f>
        <v>75.26666666666668</v>
      </c>
      <c r="N156" s="38">
        <f>'Production by Company'!N72</f>
        <v>76.666666666666686</v>
      </c>
      <c r="O156" s="38">
        <f>'Production by Company'!O72</f>
        <v>79.533333333333331</v>
      </c>
      <c r="P156" s="38">
        <f>'Production by Company'!P72</f>
        <v>80.666666666666657</v>
      </c>
      <c r="Q156" s="38">
        <f>'Production by Company'!Q72</f>
        <v>83.86666666666666</v>
      </c>
      <c r="R156" s="38">
        <f>'Production by Company'!R72</f>
        <v>85.333333333333329</v>
      </c>
      <c r="S156" s="38">
        <f>'Production by Company'!S72</f>
        <v>87.066666666666663</v>
      </c>
    </row>
    <row r="157" spans="1:21">
      <c r="A157" s="100" t="s">
        <v>41</v>
      </c>
      <c r="B157" s="100" t="s">
        <v>111</v>
      </c>
      <c r="C157" s="138" t="s">
        <v>47</v>
      </c>
      <c r="D157" s="37">
        <f t="shared" ref="D157:S157" si="307">(D156/D155)</f>
        <v>0.64</v>
      </c>
      <c r="E157" s="37">
        <f t="shared" si="307"/>
        <v>0.65333333333333343</v>
      </c>
      <c r="F157" s="37">
        <f t="shared" si="307"/>
        <v>0.69666666666666677</v>
      </c>
      <c r="G157" s="37">
        <f t="shared" si="307"/>
        <v>0.72333333333333327</v>
      </c>
      <c r="H157" s="37">
        <f t="shared" si="307"/>
        <v>0.72670000000000012</v>
      </c>
      <c r="I157" s="37">
        <f t="shared" si="307"/>
        <v>0.6213333333333334</v>
      </c>
      <c r="J157" s="37">
        <f t="shared" si="307"/>
        <v>0.70333333333333348</v>
      </c>
      <c r="K157" s="37">
        <f t="shared" si="307"/>
        <v>0.76800000000000013</v>
      </c>
      <c r="L157" s="37">
        <f t="shared" si="307"/>
        <v>0.76066666666666682</v>
      </c>
      <c r="M157" s="37">
        <f t="shared" si="307"/>
        <v>0.75266666666666682</v>
      </c>
      <c r="N157" s="37">
        <f t="shared" si="307"/>
        <v>0.76666666666666683</v>
      </c>
      <c r="O157" s="37">
        <f t="shared" si="307"/>
        <v>0.79533333333333334</v>
      </c>
      <c r="P157" s="37">
        <f t="shared" si="307"/>
        <v>0.80666666666666653</v>
      </c>
      <c r="Q157" s="37">
        <f t="shared" si="307"/>
        <v>0.83866666666666656</v>
      </c>
      <c r="R157" s="37">
        <f t="shared" si="307"/>
        <v>0.85333333333333328</v>
      </c>
      <c r="S157" s="37">
        <f t="shared" si="307"/>
        <v>0.87066666666666659</v>
      </c>
    </row>
    <row r="158" spans="1:21">
      <c r="A158" s="100" t="s">
        <v>41</v>
      </c>
      <c r="B158" s="100" t="s">
        <v>111</v>
      </c>
      <c r="C158" s="138" t="s">
        <v>48</v>
      </c>
      <c r="D158" s="139">
        <f>'Foreign Trade'!I17</f>
        <v>53.172401000000001</v>
      </c>
      <c r="E158" s="139">
        <f>'Foreign Trade'!J17</f>
        <v>56.211751</v>
      </c>
      <c r="F158" s="139">
        <f>'Foreign Trade'!K17</f>
        <v>57.344453999999999</v>
      </c>
      <c r="G158" s="139">
        <f>'Foreign Trade'!L17</f>
        <v>54.047378000000002</v>
      </c>
      <c r="H158" s="139">
        <f>'Foreign Trade'!M17</f>
        <v>55.561323999999999</v>
      </c>
      <c r="I158" s="139">
        <v>45.43</v>
      </c>
      <c r="J158" s="51"/>
      <c r="K158" s="51"/>
      <c r="L158" s="51"/>
      <c r="M158" s="51"/>
      <c r="N158" s="51"/>
      <c r="O158" s="51"/>
      <c r="P158" s="51"/>
      <c r="Q158" s="51"/>
      <c r="R158" s="51"/>
      <c r="S158" s="52"/>
    </row>
    <row r="159" spans="1:21">
      <c r="A159" s="100" t="s">
        <v>41</v>
      </c>
      <c r="B159" s="100" t="s">
        <v>111</v>
      </c>
      <c r="C159" s="138" t="s">
        <v>49</v>
      </c>
      <c r="D159" s="139">
        <f>'Foreign Trade'!AI17</f>
        <v>16.319068000000001</v>
      </c>
      <c r="E159" s="139">
        <f>'Foreign Trade'!AJ17</f>
        <v>13.999933</v>
      </c>
      <c r="F159" s="139">
        <f>'Foreign Trade'!AK17</f>
        <v>12.586411999999999</v>
      </c>
      <c r="G159" s="139">
        <f>'Foreign Trade'!AL17</f>
        <v>12.614875</v>
      </c>
      <c r="H159" s="139">
        <f>'Foreign Trade'!AM17</f>
        <v>12.41104</v>
      </c>
      <c r="I159" s="139">
        <v>10.39</v>
      </c>
      <c r="J159" s="51"/>
      <c r="K159" s="51"/>
      <c r="L159" s="51"/>
      <c r="M159" s="51"/>
      <c r="N159" s="51"/>
      <c r="O159" s="51"/>
      <c r="P159" s="51"/>
      <c r="Q159" s="51"/>
      <c r="R159" s="51"/>
      <c r="S159" s="52"/>
    </row>
    <row r="160" spans="1:21">
      <c r="A160" s="100" t="s">
        <v>41</v>
      </c>
      <c r="B160" s="100" t="s">
        <v>111</v>
      </c>
      <c r="C160" s="138" t="s">
        <v>25</v>
      </c>
      <c r="D160" s="38">
        <f>2%*D156</f>
        <v>1.28</v>
      </c>
      <c r="E160" s="38">
        <f t="shared" ref="E160:I160" si="308">2%*E156</f>
        <v>1.3066666666666669</v>
      </c>
      <c r="F160" s="38">
        <f t="shared" si="308"/>
        <v>1.3933333333333335</v>
      </c>
      <c r="G160" s="38">
        <f t="shared" si="308"/>
        <v>1.4466666666666665</v>
      </c>
      <c r="H160" s="38">
        <f t="shared" si="308"/>
        <v>1.4534000000000002</v>
      </c>
      <c r="I160" s="38">
        <f t="shared" si="308"/>
        <v>1.2426666666666668</v>
      </c>
      <c r="J160" s="38"/>
      <c r="K160" s="38"/>
      <c r="L160" s="38"/>
      <c r="M160" s="38"/>
      <c r="N160" s="38"/>
      <c r="O160" s="38"/>
      <c r="P160" s="38"/>
      <c r="Q160" s="38"/>
      <c r="R160" s="38"/>
      <c r="S160" s="38"/>
    </row>
    <row r="161" spans="1:21">
      <c r="A161" s="100" t="s">
        <v>41</v>
      </c>
      <c r="B161" s="100" t="s">
        <v>111</v>
      </c>
      <c r="C161" s="138" t="s">
        <v>50</v>
      </c>
      <c r="D161" s="38">
        <f>D156+D158-D159-D160</f>
        <v>99.573333000000005</v>
      </c>
      <c r="E161" s="38">
        <f t="shared" ref="E161" si="309">E156+E158-E159-E160</f>
        <v>106.23848466666666</v>
      </c>
      <c r="F161" s="38">
        <f t="shared" ref="F161" si="310">F156+F158-F159-F160</f>
        <v>113.03137533333334</v>
      </c>
      <c r="G161" s="38">
        <f t="shared" ref="G161" si="311">G156+G158-G159-G160</f>
        <v>112.31916966666665</v>
      </c>
      <c r="H161" s="38">
        <f t="shared" ref="H161:I161" si="312">H156+H158-H159-H160</f>
        <v>114.36688400000003</v>
      </c>
      <c r="I161" s="38">
        <f t="shared" si="312"/>
        <v>95.930666666666667</v>
      </c>
      <c r="J161" s="38">
        <f>I161+I161*J162</f>
        <v>100.66964160000001</v>
      </c>
      <c r="K161" s="38">
        <f t="shared" ref="K161:S161" si="313">J161+J161*K162</f>
        <v>105.39104779104001</v>
      </c>
      <c r="L161" s="38">
        <f t="shared" si="313"/>
        <v>110.07041031296218</v>
      </c>
      <c r="M161" s="38">
        <f t="shared" si="313"/>
        <v>114.37416335619901</v>
      </c>
      <c r="N161" s="38">
        <f t="shared" si="313"/>
        <v>118.37725907366597</v>
      </c>
      <c r="O161" s="38">
        <f t="shared" si="313"/>
        <v>122.78089311120634</v>
      </c>
      <c r="P161" s="38">
        <f t="shared" si="313"/>
        <v>127.58162603185451</v>
      </c>
      <c r="Q161" s="38">
        <f t="shared" si="313"/>
        <v>132.55093036579524</v>
      </c>
      <c r="R161" s="38">
        <f t="shared" si="313"/>
        <v>137.77343702220756</v>
      </c>
      <c r="S161" s="38">
        <f t="shared" si="313"/>
        <v>143.33948387790474</v>
      </c>
      <c r="T161" s="300">
        <f t="shared" ref="T161" si="314">(I161/D161)^(1/5)-1</f>
        <v>-7.4260256935724245E-3</v>
      </c>
      <c r="U161" s="300">
        <f t="shared" ref="U161" si="315">(S161/J161)^(1/9)-1</f>
        <v>4.0044504968197892E-2</v>
      </c>
    </row>
    <row r="162" spans="1:21">
      <c r="A162" s="100" t="s">
        <v>41</v>
      </c>
      <c r="B162" s="100" t="s">
        <v>111</v>
      </c>
      <c r="C162" s="140" t="s">
        <v>211</v>
      </c>
      <c r="D162" s="37"/>
      <c r="E162" s="37">
        <f>E161/D161-1</f>
        <v>6.6937115248182577E-2</v>
      </c>
      <c r="F162" s="37">
        <f>F161/E161-1</f>
        <v>6.3940018421573042E-2</v>
      </c>
      <c r="G162" s="37">
        <f t="shared" ref="G162" si="316">G161/F161-1</f>
        <v>-6.3009555051981581E-3</v>
      </c>
      <c r="H162" s="37">
        <f t="shared" ref="H162" si="317">H161/G161-1</f>
        <v>1.8231209680506399E-2</v>
      </c>
      <c r="I162" s="37">
        <v>5.0500000000000003E-2</v>
      </c>
      <c r="J162" s="37">
        <v>4.9399999999999999E-2</v>
      </c>
      <c r="K162" s="37">
        <v>4.6899999999999997E-2</v>
      </c>
      <c r="L162" s="37">
        <v>4.4400000000000002E-2</v>
      </c>
      <c r="M162" s="37">
        <v>3.9100000000000003E-2</v>
      </c>
      <c r="N162" s="37">
        <v>3.5000000000000003E-2</v>
      </c>
      <c r="O162" s="37">
        <v>3.7199999999999997E-2</v>
      </c>
      <c r="P162" s="37">
        <v>3.9100000000000003E-2</v>
      </c>
      <c r="Q162" s="37">
        <v>3.8949999999999999E-2</v>
      </c>
      <c r="R162" s="37">
        <v>3.9399999999999998E-2</v>
      </c>
      <c r="S162" s="37">
        <v>4.0399999999999998E-2</v>
      </c>
    </row>
    <row r="163" spans="1:21" ht="13.5" thickBot="1">
      <c r="A163" s="100" t="s">
        <v>41</v>
      </c>
      <c r="B163" s="100" t="s">
        <v>111</v>
      </c>
      <c r="C163" s="141" t="s">
        <v>212</v>
      </c>
      <c r="D163" s="54">
        <f>D156-D161</f>
        <v>-35.573333000000005</v>
      </c>
      <c r="E163" s="54">
        <f t="shared" ref="E163:S163" si="318">E156-E161</f>
        <v>-40.905151333333322</v>
      </c>
      <c r="F163" s="54">
        <f t="shared" si="318"/>
        <v>-43.364708666666672</v>
      </c>
      <c r="G163" s="54">
        <f t="shared" si="318"/>
        <v>-39.985836333333324</v>
      </c>
      <c r="H163" s="54">
        <f t="shared" si="318"/>
        <v>-41.696884000000011</v>
      </c>
      <c r="I163" s="54">
        <f t="shared" si="318"/>
        <v>-33.797333333333327</v>
      </c>
      <c r="J163" s="54">
        <f t="shared" si="318"/>
        <v>-30.336308266666663</v>
      </c>
      <c r="K163" s="54">
        <f t="shared" si="318"/>
        <v>-28.591047791039998</v>
      </c>
      <c r="L163" s="54">
        <f t="shared" si="318"/>
        <v>-34.003743646295504</v>
      </c>
      <c r="M163" s="54">
        <f t="shared" si="318"/>
        <v>-39.107496689532326</v>
      </c>
      <c r="N163" s="54">
        <f t="shared" si="318"/>
        <v>-41.710592406999282</v>
      </c>
      <c r="O163" s="54">
        <f t="shared" si="318"/>
        <v>-43.247559777873008</v>
      </c>
      <c r="P163" s="54">
        <f t="shared" si="318"/>
        <v>-46.914959365187855</v>
      </c>
      <c r="Q163" s="54">
        <f t="shared" si="318"/>
        <v>-48.684263699128579</v>
      </c>
      <c r="R163" s="54">
        <f t="shared" si="318"/>
        <v>-52.440103688874231</v>
      </c>
      <c r="S163" s="54">
        <f t="shared" si="318"/>
        <v>-56.272817211238078</v>
      </c>
    </row>
    <row r="164" spans="1:21">
      <c r="A164" s="100" t="s">
        <v>41</v>
      </c>
      <c r="B164" s="100" t="s">
        <v>56</v>
      </c>
      <c r="C164" s="138" t="s">
        <v>45</v>
      </c>
      <c r="D164" s="36">
        <f>' Capacity by Company'!D73</f>
        <v>96</v>
      </c>
      <c r="E164" s="36">
        <f>' Capacity by Company'!E73</f>
        <v>96</v>
      </c>
      <c r="F164" s="36">
        <f>' Capacity by Company'!F73</f>
        <v>96</v>
      </c>
      <c r="G164" s="36">
        <f>' Capacity by Company'!G73</f>
        <v>96</v>
      </c>
      <c r="H164" s="36">
        <f>' Capacity by Company'!H73</f>
        <v>96</v>
      </c>
      <c r="I164" s="36">
        <f>' Capacity by Company'!I73</f>
        <v>96</v>
      </c>
      <c r="J164" s="36">
        <f>' Capacity by Company'!J73</f>
        <v>96</v>
      </c>
      <c r="K164" s="36">
        <f>' Capacity by Company'!K73</f>
        <v>96</v>
      </c>
      <c r="L164" s="36">
        <f>' Capacity by Company'!L73</f>
        <v>96</v>
      </c>
      <c r="M164" s="36">
        <f>' Capacity by Company'!M73</f>
        <v>96</v>
      </c>
      <c r="N164" s="36">
        <f>' Capacity by Company'!N73</f>
        <v>96</v>
      </c>
      <c r="O164" s="36">
        <f>' Capacity by Company'!O73</f>
        <v>96</v>
      </c>
      <c r="P164" s="36">
        <f>' Capacity by Company'!P73</f>
        <v>96</v>
      </c>
      <c r="Q164" s="36">
        <f>' Capacity by Company'!Q73</f>
        <v>96</v>
      </c>
      <c r="R164" s="36">
        <f>' Capacity by Company'!R73</f>
        <v>96</v>
      </c>
      <c r="S164" s="36">
        <f>' Capacity by Company'!S73</f>
        <v>96</v>
      </c>
    </row>
    <row r="165" spans="1:21">
      <c r="A165" s="100" t="s">
        <v>41</v>
      </c>
      <c r="B165" s="100" t="s">
        <v>56</v>
      </c>
      <c r="C165" s="138" t="s">
        <v>46</v>
      </c>
      <c r="D165" s="38">
        <f>'Production by Company'!D73</f>
        <v>78.72</v>
      </c>
      <c r="E165" s="38">
        <f>'Production by Company'!E73</f>
        <v>80</v>
      </c>
      <c r="F165" s="38">
        <f>'Production by Company'!F73</f>
        <v>81.599999999999994</v>
      </c>
      <c r="G165" s="38">
        <f>'Production by Company'!G73</f>
        <v>82</v>
      </c>
      <c r="H165" s="38">
        <f>'Production by Company'!H73</f>
        <v>82.56</v>
      </c>
      <c r="I165" s="38">
        <f>'Production by Company'!I73</f>
        <v>77.759999999999991</v>
      </c>
      <c r="J165" s="38">
        <f>'Production by Company'!J73</f>
        <v>83.360000000000014</v>
      </c>
      <c r="K165" s="38">
        <f>'Production by Company'!K73</f>
        <v>82.300000000000011</v>
      </c>
      <c r="L165" s="38">
        <f>'Production by Company'!L73</f>
        <v>78.600000000000009</v>
      </c>
      <c r="M165" s="38">
        <f>'Production by Company'!M73</f>
        <v>75.759999999999991</v>
      </c>
      <c r="N165" s="38">
        <f>'Production by Company'!N73</f>
        <v>76.799999999999983</v>
      </c>
      <c r="O165" s="38">
        <f>'Production by Company'!O73</f>
        <v>79.680000000000007</v>
      </c>
      <c r="P165" s="38">
        <f>'Production by Company'!P73</f>
        <v>82.56</v>
      </c>
      <c r="Q165" s="38">
        <f>'Production by Company'!Q73</f>
        <v>84.47999999999999</v>
      </c>
      <c r="R165" s="38">
        <f>'Production by Company'!R73</f>
        <v>86.399999999999991</v>
      </c>
      <c r="S165" s="38">
        <f>'Production by Company'!S73</f>
        <v>88.32</v>
      </c>
    </row>
    <row r="166" spans="1:21">
      <c r="A166" s="100" t="s">
        <v>41</v>
      </c>
      <c r="B166" s="100" t="s">
        <v>56</v>
      </c>
      <c r="C166" s="138" t="s">
        <v>47</v>
      </c>
      <c r="D166" s="37">
        <f t="shared" ref="D166:S166" si="319">(D165/D164)</f>
        <v>0.82</v>
      </c>
      <c r="E166" s="37">
        <f t="shared" si="319"/>
        <v>0.83333333333333337</v>
      </c>
      <c r="F166" s="37">
        <f t="shared" si="319"/>
        <v>0.85</v>
      </c>
      <c r="G166" s="37">
        <f t="shared" si="319"/>
        <v>0.85416666666666663</v>
      </c>
      <c r="H166" s="37">
        <f t="shared" si="319"/>
        <v>0.86</v>
      </c>
      <c r="I166" s="37">
        <f t="shared" si="319"/>
        <v>0.80999999999999994</v>
      </c>
      <c r="J166" s="37">
        <f t="shared" si="319"/>
        <v>0.86833333333333351</v>
      </c>
      <c r="K166" s="37">
        <f t="shared" si="319"/>
        <v>0.85729166666666679</v>
      </c>
      <c r="L166" s="37">
        <f t="shared" si="319"/>
        <v>0.81875000000000009</v>
      </c>
      <c r="M166" s="37">
        <f t="shared" si="319"/>
        <v>0.78916666666666657</v>
      </c>
      <c r="N166" s="37">
        <f t="shared" si="319"/>
        <v>0.79999999999999982</v>
      </c>
      <c r="O166" s="37">
        <f t="shared" si="319"/>
        <v>0.83000000000000007</v>
      </c>
      <c r="P166" s="37">
        <f t="shared" si="319"/>
        <v>0.86</v>
      </c>
      <c r="Q166" s="37">
        <f t="shared" si="319"/>
        <v>0.87999999999999989</v>
      </c>
      <c r="R166" s="37">
        <f t="shared" si="319"/>
        <v>0.89999999999999991</v>
      </c>
      <c r="S166" s="37">
        <f t="shared" si="319"/>
        <v>0.91999999999999993</v>
      </c>
    </row>
    <row r="167" spans="1:21">
      <c r="A167" s="100" t="s">
        <v>41</v>
      </c>
      <c r="B167" s="100" t="s">
        <v>56</v>
      </c>
      <c r="C167" s="138" t="s">
        <v>48</v>
      </c>
      <c r="D167" s="51">
        <f t="shared" ref="D167:I167" si="320">(D176-SUM(D95+D104+D113+D122+D131+D140+D149+D158))*0.5</f>
        <v>108.30715100000003</v>
      </c>
      <c r="E167" s="51">
        <f t="shared" si="320"/>
        <v>109.7575325</v>
      </c>
      <c r="F167" s="51">
        <f t="shared" si="320"/>
        <v>113.2379105</v>
      </c>
      <c r="G167" s="51">
        <f t="shared" si="320"/>
        <v>112.15549850000002</v>
      </c>
      <c r="H167" s="51">
        <f t="shared" si="320"/>
        <v>107.12915149999995</v>
      </c>
      <c r="I167" s="51">
        <f t="shared" si="320"/>
        <v>121.54500000000002</v>
      </c>
      <c r="J167" s="51"/>
      <c r="K167" s="51"/>
      <c r="L167" s="51"/>
      <c r="M167" s="51"/>
      <c r="N167" s="51"/>
      <c r="O167" s="51"/>
      <c r="P167" s="51"/>
      <c r="Q167" s="51"/>
      <c r="R167" s="51"/>
      <c r="S167" s="52"/>
    </row>
    <row r="168" spans="1:21">
      <c r="A168" s="100" t="s">
        <v>41</v>
      </c>
      <c r="B168" s="100" t="s">
        <v>56</v>
      </c>
      <c r="C168" s="138" t="s">
        <v>49</v>
      </c>
      <c r="D168" s="51">
        <f>D177-SUM(D96+D105+D114+D123+D132+D141+D150+D159)</f>
        <v>65.306044000000043</v>
      </c>
      <c r="E168" s="51">
        <f t="shared" ref="E168:I168" si="321">E177-SUM(E96+E105+E114+E123+E132+E141+E150+E159)</f>
        <v>65.987382000000025</v>
      </c>
      <c r="F168" s="51">
        <f t="shared" si="321"/>
        <v>64.433577000000014</v>
      </c>
      <c r="G168" s="51">
        <f t="shared" si="321"/>
        <v>64.889005000000111</v>
      </c>
      <c r="H168" s="51">
        <f t="shared" si="321"/>
        <v>47.418629000000124</v>
      </c>
      <c r="I168" s="51">
        <f t="shared" si="321"/>
        <v>52.260000000000105</v>
      </c>
      <c r="J168" s="51"/>
      <c r="K168" s="51">
        <v>0.5</v>
      </c>
      <c r="L168" s="51"/>
      <c r="M168" s="51"/>
      <c r="N168" s="51"/>
      <c r="O168" s="51"/>
      <c r="P168" s="51"/>
      <c r="Q168" s="51"/>
      <c r="R168" s="51"/>
      <c r="S168" s="52"/>
    </row>
    <row r="169" spans="1:21">
      <c r="A169" s="100" t="s">
        <v>41</v>
      </c>
      <c r="B169" s="100" t="s">
        <v>56</v>
      </c>
      <c r="C169" s="138" t="s">
        <v>25</v>
      </c>
      <c r="D169" s="38">
        <f>2%*D165</f>
        <v>1.5744</v>
      </c>
      <c r="E169" s="38">
        <f t="shared" ref="E169:I169" si="322">2%*E165</f>
        <v>1.6</v>
      </c>
      <c r="F169" s="38">
        <f t="shared" si="322"/>
        <v>1.6319999999999999</v>
      </c>
      <c r="G169" s="38">
        <f t="shared" si="322"/>
        <v>1.6400000000000001</v>
      </c>
      <c r="H169" s="38">
        <f t="shared" si="322"/>
        <v>1.6512</v>
      </c>
      <c r="I169" s="38">
        <f t="shared" si="322"/>
        <v>1.5551999999999999</v>
      </c>
      <c r="J169" s="38"/>
      <c r="K169" s="38"/>
      <c r="L169" s="38"/>
      <c r="M169" s="38"/>
      <c r="N169" s="38"/>
      <c r="O169" s="38"/>
      <c r="P169" s="38"/>
      <c r="Q169" s="38"/>
      <c r="R169" s="38"/>
      <c r="S169" s="38"/>
    </row>
    <row r="170" spans="1:21">
      <c r="A170" s="100" t="s">
        <v>41</v>
      </c>
      <c r="B170" s="100" t="s">
        <v>56</v>
      </c>
      <c r="C170" s="138" t="s">
        <v>50</v>
      </c>
      <c r="D170" s="38">
        <f>D165+D167-D168-D169</f>
        <v>120.14670699999999</v>
      </c>
      <c r="E170" s="38">
        <f t="shared" ref="E170" si="323">E165+E167-E168-E169</f>
        <v>122.17015049999998</v>
      </c>
      <c r="F170" s="38">
        <f t="shared" ref="F170" si="324">F165+F167-F168-F169</f>
        <v>128.77233349999997</v>
      </c>
      <c r="G170" s="38">
        <f t="shared" ref="G170" si="325">G165+G167-G168-G169</f>
        <v>127.62649349999991</v>
      </c>
      <c r="H170" s="38">
        <f t="shared" ref="H170:I170" si="326">H165+H167-H168-H169</f>
        <v>140.61932249999984</v>
      </c>
      <c r="I170" s="38">
        <f t="shared" si="326"/>
        <v>145.48979999999989</v>
      </c>
      <c r="J170" s="38">
        <f t="shared" ref="J170" si="327">J165+J167-J168-J169</f>
        <v>83.360000000000014</v>
      </c>
      <c r="K170" s="38">
        <f t="shared" ref="K170" si="328">K165+K167-K168-K169</f>
        <v>81.800000000000011</v>
      </c>
      <c r="L170" s="38">
        <f t="shared" ref="L170" si="329">L165+L167-L168-L169</f>
        <v>78.600000000000009</v>
      </c>
      <c r="M170" s="38">
        <f t="shared" ref="M170" si="330">M165+M167-M168-M169</f>
        <v>75.759999999999991</v>
      </c>
      <c r="N170" s="38">
        <f t="shared" ref="N170" si="331">N165+N167-N168-N169</f>
        <v>76.799999999999983</v>
      </c>
      <c r="O170" s="38">
        <f t="shared" ref="O170" si="332">O165+O167-O168-O169</f>
        <v>79.680000000000007</v>
      </c>
      <c r="P170" s="38">
        <f t="shared" ref="P170" si="333">P165+P167-P168-P169</f>
        <v>82.56</v>
      </c>
      <c r="Q170" s="38">
        <f t="shared" ref="Q170" si="334">Q165+Q167-Q168-Q169</f>
        <v>84.47999999999999</v>
      </c>
      <c r="R170" s="38">
        <f t="shared" ref="R170" si="335">R165+R167-R168-R169</f>
        <v>86.399999999999991</v>
      </c>
      <c r="S170" s="38">
        <f t="shared" ref="S170" si="336">S165+S167-S168-S169</f>
        <v>88.32</v>
      </c>
      <c r="T170" s="300">
        <f t="shared" ref="T170" si="337">(I170/D170)^(1/5)-1</f>
        <v>3.9020544573810989E-2</v>
      </c>
      <c r="U170" s="300">
        <f t="shared" ref="U170" si="338">(S170/J170)^(1/9)-1</f>
        <v>6.4426657616143412E-3</v>
      </c>
    </row>
    <row r="171" spans="1:21">
      <c r="A171" s="100" t="s">
        <v>41</v>
      </c>
      <c r="B171" s="100" t="s">
        <v>56</v>
      </c>
      <c r="C171" s="140" t="s">
        <v>211</v>
      </c>
      <c r="D171" s="37"/>
      <c r="E171" s="37">
        <f>E170/D170-1</f>
        <v>1.6841439524430513E-2</v>
      </c>
      <c r="F171" s="37">
        <f>F170/E170-1</f>
        <v>5.4040884561241453E-2</v>
      </c>
      <c r="G171" s="37">
        <f t="shared" ref="G171" si="339">G170/F170-1</f>
        <v>-8.8981846399488473E-3</v>
      </c>
      <c r="H171" s="37">
        <f t="shared" ref="H171" si="340">H170/G170-1</f>
        <v>0.10180354128431768</v>
      </c>
      <c r="I171" s="37">
        <v>-5.2631578947368585E-2</v>
      </c>
      <c r="J171" s="37">
        <v>4.2599999999999999E-2</v>
      </c>
      <c r="K171" s="37">
        <v>3.5294117647058698E-2</v>
      </c>
      <c r="L171" s="37">
        <v>2.2727272727272929E-2</v>
      </c>
      <c r="M171" s="37">
        <v>2.2222222222222143E-2</v>
      </c>
      <c r="N171" s="37">
        <v>3.2608695652173836E-2</v>
      </c>
      <c r="O171" s="37">
        <v>3.1099999999999999E-2</v>
      </c>
      <c r="P171" s="37">
        <v>3.0499999999999999E-2</v>
      </c>
      <c r="Q171" s="37">
        <v>2.9499999999999998E-2</v>
      </c>
      <c r="R171" s="37">
        <v>2.7810000000000001E-2</v>
      </c>
      <c r="S171" s="37">
        <v>2.63E-2</v>
      </c>
    </row>
    <row r="172" spans="1:21" ht="13.5" thickBot="1">
      <c r="A172" s="100" t="s">
        <v>41</v>
      </c>
      <c r="B172" s="100" t="s">
        <v>56</v>
      </c>
      <c r="C172" s="141" t="s">
        <v>212</v>
      </c>
      <c r="D172" s="54">
        <f>D165-D170</f>
        <v>-41.426706999999993</v>
      </c>
      <c r="E172" s="54">
        <f t="shared" ref="E172:S172" si="341">E165-E170</f>
        <v>-42.170150499999977</v>
      </c>
      <c r="F172" s="54">
        <f t="shared" si="341"/>
        <v>-47.172333499999979</v>
      </c>
      <c r="G172" s="54">
        <f t="shared" si="341"/>
        <v>-45.62649349999991</v>
      </c>
      <c r="H172" s="54">
        <f t="shared" si="341"/>
        <v>-58.059322499999837</v>
      </c>
      <c r="I172" s="54">
        <f t="shared" si="341"/>
        <v>-67.729799999999898</v>
      </c>
      <c r="J172" s="54">
        <f t="shared" si="341"/>
        <v>0</v>
      </c>
      <c r="K172" s="54">
        <f t="shared" si="341"/>
        <v>0.5</v>
      </c>
      <c r="L172" s="54">
        <f t="shared" si="341"/>
        <v>0</v>
      </c>
      <c r="M172" s="54">
        <f t="shared" si="341"/>
        <v>0</v>
      </c>
      <c r="N172" s="54">
        <f t="shared" si="341"/>
        <v>0</v>
      </c>
      <c r="O172" s="54">
        <f t="shared" si="341"/>
        <v>0</v>
      </c>
      <c r="P172" s="54">
        <f t="shared" si="341"/>
        <v>0</v>
      </c>
      <c r="Q172" s="54">
        <f t="shared" si="341"/>
        <v>0</v>
      </c>
      <c r="R172" s="54">
        <f t="shared" si="341"/>
        <v>0</v>
      </c>
      <c r="S172" s="54">
        <f t="shared" si="341"/>
        <v>0</v>
      </c>
    </row>
    <row r="173" spans="1:21">
      <c r="A173" s="100" t="s">
        <v>41</v>
      </c>
      <c r="B173" s="70" t="s">
        <v>60</v>
      </c>
      <c r="C173" s="138" t="s">
        <v>45</v>
      </c>
      <c r="D173" s="38">
        <f>' Capacity by Location'!E80</f>
        <v>881</v>
      </c>
      <c r="E173" s="38">
        <f>' Capacity by Location'!F80</f>
        <v>881</v>
      </c>
      <c r="F173" s="38">
        <f>' Capacity by Location'!G80</f>
        <v>881</v>
      </c>
      <c r="G173" s="38">
        <f>' Capacity by Location'!H80</f>
        <v>973</v>
      </c>
      <c r="H173" s="38">
        <f>' Capacity by Location'!I80</f>
        <v>973</v>
      </c>
      <c r="I173" s="38">
        <f>' Capacity by Location'!J80</f>
        <v>973</v>
      </c>
      <c r="J173" s="38">
        <f>' Capacity by Location'!K80</f>
        <v>973</v>
      </c>
      <c r="K173" s="38">
        <f>' Capacity by Location'!L80</f>
        <v>973</v>
      </c>
      <c r="L173" s="38">
        <f>' Capacity by Location'!M80</f>
        <v>973</v>
      </c>
      <c r="M173" s="38">
        <f>' Capacity by Location'!N80</f>
        <v>973</v>
      </c>
      <c r="N173" s="38">
        <f>' Capacity by Location'!O80</f>
        <v>973</v>
      </c>
      <c r="O173" s="38">
        <f>' Capacity by Location'!P80</f>
        <v>973</v>
      </c>
      <c r="P173" s="38">
        <f>' Capacity by Location'!Q80</f>
        <v>973</v>
      </c>
      <c r="Q173" s="38">
        <f>' Capacity by Location'!R80</f>
        <v>973</v>
      </c>
      <c r="R173" s="38">
        <f>' Capacity by Location'!S80</f>
        <v>973</v>
      </c>
      <c r="S173" s="38">
        <f>' Capacity by Location'!T80</f>
        <v>973</v>
      </c>
      <c r="T173" s="36"/>
    </row>
    <row r="174" spans="1:21">
      <c r="A174" s="100" t="s">
        <v>41</v>
      </c>
      <c r="B174" s="70" t="s">
        <v>60</v>
      </c>
      <c r="C174" s="138" t="s">
        <v>46</v>
      </c>
      <c r="D174" s="38">
        <f>'Production by Company'!D74</f>
        <v>632.57799999999997</v>
      </c>
      <c r="E174" s="38">
        <f>'Production by Company'!E74</f>
        <v>670.96733333333339</v>
      </c>
      <c r="F174" s="38">
        <f>'Production by Company'!F74</f>
        <v>703.87066666666669</v>
      </c>
      <c r="G174" s="38">
        <f>'Production by Company'!G74</f>
        <v>787.57333333333338</v>
      </c>
      <c r="H174" s="38">
        <f>'Production by Company'!H74</f>
        <v>790.05577777777785</v>
      </c>
      <c r="I174" s="38">
        <f>'Production by Company'!I74</f>
        <v>627.82333333333327</v>
      </c>
      <c r="J174" s="38">
        <f>'Production by Company'!J74</f>
        <v>699.09333333333348</v>
      </c>
      <c r="K174" s="38">
        <f>'Production by Company'!K74</f>
        <v>732.80799999999999</v>
      </c>
      <c r="L174" s="38">
        <f>'Production by Company'!L74</f>
        <v>736.79666666666685</v>
      </c>
      <c r="M174" s="38">
        <f>'Production by Company'!M74</f>
        <v>740.75066666666669</v>
      </c>
      <c r="N174" s="38">
        <f>'Production by Company'!N74</f>
        <v>770.58666666666659</v>
      </c>
      <c r="O174" s="38">
        <f>'Production by Company'!O74</f>
        <v>794.10333333333324</v>
      </c>
      <c r="P174" s="38">
        <f>'Production by Company'!P74</f>
        <v>817.61466666666661</v>
      </c>
      <c r="Q174" s="38">
        <f>'Production by Company'!Q74</f>
        <v>865.89866666666671</v>
      </c>
      <c r="R174" s="38">
        <f>'Production by Company'!R74</f>
        <v>889.01733333333323</v>
      </c>
      <c r="S174" s="38">
        <f>'Production by Company'!S74</f>
        <v>909.80666666666662</v>
      </c>
      <c r="T174" s="38"/>
    </row>
    <row r="175" spans="1:21">
      <c r="A175" s="100" t="s">
        <v>41</v>
      </c>
      <c r="B175" s="70" t="s">
        <v>60</v>
      </c>
      <c r="C175" s="138" t="s">
        <v>47</v>
      </c>
      <c r="D175" s="37">
        <f t="shared" ref="D175:S175" si="342">(D174/D173)</f>
        <v>0.71802270147559588</v>
      </c>
      <c r="E175" s="37">
        <f t="shared" si="342"/>
        <v>0.76159742716609924</v>
      </c>
      <c r="F175" s="37">
        <f t="shared" si="342"/>
        <v>0.79894513810064327</v>
      </c>
      <c r="G175" s="37">
        <f t="shared" si="342"/>
        <v>0.80942788626241868</v>
      </c>
      <c r="H175" s="37">
        <f t="shared" si="342"/>
        <v>0.8119792166266987</v>
      </c>
      <c r="I175" s="37">
        <f t="shared" si="342"/>
        <v>0.64524494689962308</v>
      </c>
      <c r="J175" s="37">
        <f t="shared" si="342"/>
        <v>0.71849263446385758</v>
      </c>
      <c r="K175" s="37">
        <f t="shared" si="342"/>
        <v>0.75314285714285711</v>
      </c>
      <c r="L175" s="37">
        <f t="shared" si="342"/>
        <v>0.75724220623501215</v>
      </c>
      <c r="M175" s="37">
        <f t="shared" si="342"/>
        <v>0.76130592668722163</v>
      </c>
      <c r="N175" s="37">
        <f t="shared" si="342"/>
        <v>0.79196985268927711</v>
      </c>
      <c r="O175" s="37">
        <f t="shared" si="342"/>
        <v>0.81613908872901664</v>
      </c>
      <c r="P175" s="37">
        <f t="shared" si="342"/>
        <v>0.84030284343953399</v>
      </c>
      <c r="Q175" s="37">
        <f t="shared" si="342"/>
        <v>0.88992668722165125</v>
      </c>
      <c r="R175" s="37">
        <f t="shared" si="342"/>
        <v>0.91368687906817392</v>
      </c>
      <c r="S175" s="37">
        <f t="shared" si="342"/>
        <v>0.93505310037684131</v>
      </c>
    </row>
    <row r="176" spans="1:21">
      <c r="A176" s="100" t="s">
        <v>41</v>
      </c>
      <c r="B176" s="70" t="s">
        <v>60</v>
      </c>
      <c r="C176" s="138" t="s">
        <v>48</v>
      </c>
      <c r="D176" s="51">
        <v>628.86</v>
      </c>
      <c r="E176" s="51">
        <v>650.53</v>
      </c>
      <c r="F176" s="51">
        <v>670.13</v>
      </c>
      <c r="G176" s="51">
        <v>652.48</v>
      </c>
      <c r="H176" s="51">
        <v>630.16999999999996</v>
      </c>
      <c r="I176" s="51">
        <v>621.11</v>
      </c>
      <c r="J176" s="51">
        <v>0</v>
      </c>
      <c r="K176" s="51">
        <v>0</v>
      </c>
      <c r="L176" s="51">
        <v>0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2">
        <v>0</v>
      </c>
    </row>
    <row r="177" spans="1:21">
      <c r="A177" s="100" t="s">
        <v>41</v>
      </c>
      <c r="B177" s="70" t="s">
        <v>60</v>
      </c>
      <c r="C177" s="138" t="s">
        <v>49</v>
      </c>
      <c r="D177" s="51">
        <v>681.65</v>
      </c>
      <c r="E177" s="51">
        <v>673.22</v>
      </c>
      <c r="F177" s="51">
        <v>685.99</v>
      </c>
      <c r="G177" s="51">
        <v>687.85</v>
      </c>
      <c r="H177" s="51">
        <v>651.33000000000004</v>
      </c>
      <c r="I177" s="51">
        <v>630.69000000000005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0</v>
      </c>
      <c r="S177" s="52">
        <v>0</v>
      </c>
    </row>
    <row r="178" spans="1:21">
      <c r="A178" s="100" t="s">
        <v>41</v>
      </c>
      <c r="B178" s="70" t="s">
        <v>60</v>
      </c>
      <c r="C178" s="138" t="s">
        <v>25</v>
      </c>
      <c r="D178" s="51">
        <f>D97+D106+D115+D124+D142+D160+D169</f>
        <v>10.123560000000001</v>
      </c>
      <c r="E178" s="51">
        <f t="shared" ref="E178:I178" si="343">E97+E106+E115+E124+E142+E160+E169</f>
        <v>10.807346666666668</v>
      </c>
      <c r="F178" s="51">
        <f t="shared" si="343"/>
        <v>11.297413333333333</v>
      </c>
      <c r="G178" s="51">
        <f t="shared" si="343"/>
        <v>13.127466666666669</v>
      </c>
      <c r="H178" s="51">
        <f t="shared" si="343"/>
        <v>13.166915555555557</v>
      </c>
      <c r="I178" s="51">
        <f t="shared" si="343"/>
        <v>10.228466666666668</v>
      </c>
      <c r="J178" s="38"/>
      <c r="K178" s="38"/>
      <c r="L178" s="38"/>
      <c r="M178" s="38"/>
      <c r="N178" s="38"/>
      <c r="O178" s="38"/>
      <c r="P178" s="38"/>
      <c r="Q178" s="38"/>
      <c r="R178" s="38"/>
      <c r="S178" s="38"/>
    </row>
    <row r="179" spans="1:21">
      <c r="A179" s="100" t="s">
        <v>41</v>
      </c>
      <c r="B179" s="70" t="s">
        <v>60</v>
      </c>
      <c r="C179" s="138" t="s">
        <v>50</v>
      </c>
      <c r="D179" s="38">
        <f>D98+D107+D116+D125+D134+D143+D152+D161+D170</f>
        <v>458.82928900000002</v>
      </c>
      <c r="E179" s="38">
        <f t="shared" ref="E179:S179" si="344">E98+E107+E116+E125+E134+E143+E152+E161+E170</f>
        <v>525.10045416666674</v>
      </c>
      <c r="F179" s="38">
        <f t="shared" si="344"/>
        <v>560.69534283333326</v>
      </c>
      <c r="G179" s="38">
        <f t="shared" si="344"/>
        <v>624.29636816666653</v>
      </c>
      <c r="H179" s="38">
        <f t="shared" si="344"/>
        <v>645.96551072222212</v>
      </c>
      <c r="I179" s="38">
        <f t="shared" si="344"/>
        <v>484.14186666666666</v>
      </c>
      <c r="J179" s="38">
        <f t="shared" si="344"/>
        <v>435.09876600000007</v>
      </c>
      <c r="K179" s="38">
        <f t="shared" si="344"/>
        <v>447.56589486960013</v>
      </c>
      <c r="L179" s="38">
        <f t="shared" si="344"/>
        <v>459.05170849113426</v>
      </c>
      <c r="M179" s="38">
        <f t="shared" si="344"/>
        <v>470.98433354112478</v>
      </c>
      <c r="N179" s="38">
        <f t="shared" si="344"/>
        <v>487.05614584560044</v>
      </c>
      <c r="O179" s="38">
        <f t="shared" si="344"/>
        <v>506.06286396658112</v>
      </c>
      <c r="P179" s="38">
        <f t="shared" si="344"/>
        <v>526.30822652406027</v>
      </c>
      <c r="Q179" s="38">
        <f t="shared" si="344"/>
        <v>546.78683940797202</v>
      </c>
      <c r="R179" s="38">
        <f t="shared" si="344"/>
        <v>568.89559178424406</v>
      </c>
      <c r="S179" s="38">
        <f t="shared" si="344"/>
        <v>592.28058125412394</v>
      </c>
      <c r="T179" s="300">
        <f t="shared" ref="T179" si="345">(I179/D179)^(1/5)-1</f>
        <v>1.0797831343899889E-2</v>
      </c>
      <c r="U179" s="300">
        <f t="shared" ref="U179" si="346">(S179/J179)^(1/9)-1</f>
        <v>3.4861386370961256E-2</v>
      </c>
    </row>
    <row r="180" spans="1:21">
      <c r="A180" s="100" t="s">
        <v>41</v>
      </c>
      <c r="B180" s="70" t="s">
        <v>60</v>
      </c>
      <c r="C180" s="140" t="s">
        <v>211</v>
      </c>
      <c r="D180" s="37">
        <v>0</v>
      </c>
      <c r="E180" s="37">
        <f>E179/D179-1</f>
        <v>0.14443534176098938</v>
      </c>
      <c r="F180" s="37">
        <f>F179/E179-1</f>
        <v>6.7786817520764764E-2</v>
      </c>
      <c r="G180" s="37">
        <f t="shared" ref="G180" si="347">G179/F179-1</f>
        <v>0.1134324123541699</v>
      </c>
      <c r="H180" s="37">
        <f t="shared" ref="H180" si="348">H179/G179-1</f>
        <v>3.4709704653881124E-2</v>
      </c>
      <c r="I180" s="37">
        <f t="shared" ref="I180" si="349">I179/H179-1</f>
        <v>-0.2505143716955236</v>
      </c>
      <c r="J180" s="37">
        <f t="shared" ref="J180" si="350">J179/I179-1</f>
        <v>-0.10129902832888638</v>
      </c>
      <c r="K180" s="37">
        <f t="shared" ref="K180" si="351">K179/J179-1</f>
        <v>2.8653560625359287E-2</v>
      </c>
      <c r="L180" s="37">
        <f t="shared" ref="L180" si="352">L179/K179-1</f>
        <v>2.5662843735849261E-2</v>
      </c>
      <c r="M180" s="37">
        <f t="shared" ref="M180" si="353">M179/L179-1</f>
        <v>2.5994076112279663E-2</v>
      </c>
      <c r="N180" s="37">
        <f t="shared" ref="N180" si="354">N179/M179-1</f>
        <v>3.4123878778809402E-2</v>
      </c>
      <c r="O180" s="37">
        <f t="shared" ref="O180" si="355">O179/N179-1</f>
        <v>3.9023669618175605E-2</v>
      </c>
      <c r="P180" s="37">
        <f t="shared" ref="P180" si="356">P179/O179-1</f>
        <v>4.0005627756981799E-2</v>
      </c>
      <c r="Q180" s="37">
        <f t="shared" ref="Q180" si="357">Q179/P179-1</f>
        <v>3.8909923599637297E-2</v>
      </c>
      <c r="R180" s="37">
        <f t="shared" ref="R180" si="358">R179/Q179-1</f>
        <v>4.0433951190577355E-2</v>
      </c>
      <c r="S180" s="37">
        <f t="shared" ref="S180" si="359">S179/R179-1</f>
        <v>4.1105942474500168E-2</v>
      </c>
    </row>
    <row r="181" spans="1:21" ht="13.5" thickBot="1">
      <c r="A181" s="100" t="s">
        <v>41</v>
      </c>
      <c r="B181" s="70" t="s">
        <v>60</v>
      </c>
      <c r="C181" s="141" t="s">
        <v>212</v>
      </c>
      <c r="D181" s="54">
        <f>D174-D179</f>
        <v>173.74871099999996</v>
      </c>
      <c r="E181" s="54">
        <f t="shared" ref="E181:S181" si="360">E174-E179</f>
        <v>145.86687916666665</v>
      </c>
      <c r="F181" s="54">
        <f t="shared" si="360"/>
        <v>143.17532383333344</v>
      </c>
      <c r="G181" s="54">
        <f t="shared" si="360"/>
        <v>163.27696516666686</v>
      </c>
      <c r="H181" s="54">
        <f t="shared" si="360"/>
        <v>144.09026705555573</v>
      </c>
      <c r="I181" s="54">
        <f t="shared" si="360"/>
        <v>143.68146666666661</v>
      </c>
      <c r="J181" s="54">
        <f t="shared" si="360"/>
        <v>263.99456733333341</v>
      </c>
      <c r="K181" s="54">
        <f t="shared" si="360"/>
        <v>285.24210513039986</v>
      </c>
      <c r="L181" s="54">
        <f t="shared" si="360"/>
        <v>277.74495817553259</v>
      </c>
      <c r="M181" s="54">
        <f t="shared" si="360"/>
        <v>269.76633312554191</v>
      </c>
      <c r="N181" s="54">
        <f t="shared" si="360"/>
        <v>283.53052082106615</v>
      </c>
      <c r="O181" s="54">
        <f t="shared" si="360"/>
        <v>288.04046936675212</v>
      </c>
      <c r="P181" s="54">
        <f t="shared" si="360"/>
        <v>291.30644014260633</v>
      </c>
      <c r="Q181" s="54">
        <f t="shared" si="360"/>
        <v>319.11182725869469</v>
      </c>
      <c r="R181" s="54">
        <f t="shared" si="360"/>
        <v>320.12174154908917</v>
      </c>
      <c r="S181" s="54">
        <f t="shared" si="360"/>
        <v>317.52608541254267</v>
      </c>
    </row>
    <row r="182" spans="1:21">
      <c r="A182" s="100" t="s">
        <v>40</v>
      </c>
      <c r="B182" s="100" t="s">
        <v>36</v>
      </c>
      <c r="C182" s="138" t="s">
        <v>45</v>
      </c>
      <c r="D182" s="36">
        <f>' Capacity by Company'!D80</f>
        <v>592</v>
      </c>
      <c r="E182" s="36">
        <f>' Capacity by Company'!E80</f>
        <v>592</v>
      </c>
      <c r="F182" s="36">
        <f>' Capacity by Company'!F80</f>
        <v>592</v>
      </c>
      <c r="G182" s="36">
        <f>' Capacity by Company'!G80</f>
        <v>592</v>
      </c>
      <c r="H182" s="36">
        <f>' Capacity by Company'!H80</f>
        <v>592</v>
      </c>
      <c r="I182" s="36">
        <f>' Capacity by Company'!I80</f>
        <v>592</v>
      </c>
      <c r="J182" s="36">
        <f>' Capacity by Company'!J80</f>
        <v>592</v>
      </c>
      <c r="K182" s="36">
        <f>' Capacity by Company'!K80</f>
        <v>592</v>
      </c>
      <c r="L182" s="36">
        <f>' Capacity by Company'!L80</f>
        <v>592</v>
      </c>
      <c r="M182" s="36">
        <f>' Capacity by Company'!M80</f>
        <v>592</v>
      </c>
      <c r="N182" s="36">
        <f>' Capacity by Company'!N80</f>
        <v>592</v>
      </c>
      <c r="O182" s="36">
        <f>' Capacity by Company'!O80</f>
        <v>592</v>
      </c>
      <c r="P182" s="36">
        <f>' Capacity by Company'!P80</f>
        <v>592</v>
      </c>
      <c r="Q182" s="36">
        <f>' Capacity by Company'!Q80</f>
        <v>592</v>
      </c>
      <c r="R182" s="36">
        <f>' Capacity by Company'!R80</f>
        <v>592</v>
      </c>
      <c r="S182" s="36">
        <f>' Capacity by Company'!S80</f>
        <v>592</v>
      </c>
    </row>
    <row r="183" spans="1:21">
      <c r="A183" s="100" t="s">
        <v>40</v>
      </c>
      <c r="B183" s="100" t="s">
        <v>36</v>
      </c>
      <c r="C183" s="138" t="s">
        <v>46</v>
      </c>
      <c r="D183" s="38">
        <f>'Production by Company'!D80</f>
        <v>464.3</v>
      </c>
      <c r="E183" s="38">
        <f>'Production by Company'!E80</f>
        <v>470.67</v>
      </c>
      <c r="F183" s="38">
        <f>'Production by Company'!F80</f>
        <v>474.19</v>
      </c>
      <c r="G183" s="38">
        <f>'Production by Company'!G80</f>
        <v>479.46000000000004</v>
      </c>
      <c r="H183" s="38">
        <f>'Production by Company'!H80</f>
        <v>479.08</v>
      </c>
      <c r="I183" s="38">
        <f>'Production by Company'!I80</f>
        <v>394.37000000000006</v>
      </c>
      <c r="J183" s="38">
        <f>'Production by Company'!J80</f>
        <v>469.42000000000007</v>
      </c>
      <c r="K183" s="38">
        <f>'Production by Company'!K80</f>
        <v>500.78000000000009</v>
      </c>
      <c r="L183" s="38">
        <f>'Production by Company'!L80</f>
        <v>510.34010000000001</v>
      </c>
      <c r="M183" s="38">
        <f>'Production by Company'!M80</f>
        <v>523.89580000000001</v>
      </c>
      <c r="N183" s="38">
        <f>'Production by Company'!N80</f>
        <v>531.70719999999994</v>
      </c>
      <c r="O183" s="38">
        <f>'Production by Company'!O80</f>
        <v>538.30679999999995</v>
      </c>
      <c r="P183" s="38">
        <f>'Production by Company'!P80</f>
        <v>543.85519999999997</v>
      </c>
      <c r="Q183" s="38">
        <f>'Production by Company'!Q80</f>
        <v>549.88880000000006</v>
      </c>
      <c r="R183" s="38">
        <f>'Production by Company'!R80</f>
        <v>561.46460000000002</v>
      </c>
      <c r="S183" s="38">
        <f>'Production by Company'!S80</f>
        <v>570.73249999999996</v>
      </c>
    </row>
    <row r="184" spans="1:21">
      <c r="A184" s="100" t="s">
        <v>40</v>
      </c>
      <c r="B184" s="100" t="s">
        <v>36</v>
      </c>
      <c r="C184" s="138" t="s">
        <v>47</v>
      </c>
      <c r="D184" s="37">
        <f t="shared" ref="D184:S184" si="361">(D183/D182)</f>
        <v>0.78429054054054059</v>
      </c>
      <c r="E184" s="37">
        <f t="shared" si="361"/>
        <v>0.79505067567567567</v>
      </c>
      <c r="F184" s="37">
        <f t="shared" si="361"/>
        <v>0.80099662162162166</v>
      </c>
      <c r="G184" s="37">
        <f t="shared" si="361"/>
        <v>0.80989864864864869</v>
      </c>
      <c r="H184" s="37">
        <f t="shared" si="361"/>
        <v>0.80925675675675668</v>
      </c>
      <c r="I184" s="37">
        <f t="shared" si="361"/>
        <v>0.66616554054054067</v>
      </c>
      <c r="J184" s="37">
        <f t="shared" si="361"/>
        <v>0.79293918918918926</v>
      </c>
      <c r="K184" s="37">
        <f t="shared" si="361"/>
        <v>0.84591216216216236</v>
      </c>
      <c r="L184" s="37">
        <f t="shared" si="361"/>
        <v>0.86206097972972973</v>
      </c>
      <c r="M184" s="37">
        <f t="shared" si="361"/>
        <v>0.8849591216216216</v>
      </c>
      <c r="N184" s="37">
        <f t="shared" si="361"/>
        <v>0.89815405405405391</v>
      </c>
      <c r="O184" s="37">
        <f t="shared" si="361"/>
        <v>0.90930202702702689</v>
      </c>
      <c r="P184" s="37">
        <f t="shared" si="361"/>
        <v>0.91867432432432428</v>
      </c>
      <c r="Q184" s="37">
        <f t="shared" si="361"/>
        <v>0.92886621621621634</v>
      </c>
      <c r="R184" s="37">
        <f t="shared" si="361"/>
        <v>0.9484199324324325</v>
      </c>
      <c r="S184" s="37">
        <f t="shared" si="361"/>
        <v>0.96407516891891887</v>
      </c>
    </row>
    <row r="185" spans="1:21">
      <c r="A185" s="100" t="s">
        <v>40</v>
      </c>
      <c r="B185" s="100" t="s">
        <v>36</v>
      </c>
      <c r="C185" s="138" t="s">
        <v>48</v>
      </c>
      <c r="D185" s="139">
        <f>'Foreign Trade'!I18</f>
        <v>110.427493</v>
      </c>
      <c r="E185" s="139">
        <f>'Foreign Trade'!J18</f>
        <v>94.976752000000005</v>
      </c>
      <c r="F185" s="139">
        <f>'Foreign Trade'!K18</f>
        <v>105.74411600000001</v>
      </c>
      <c r="G185" s="139">
        <f>'Foreign Trade'!L18</f>
        <v>115.468416</v>
      </c>
      <c r="H185" s="139">
        <f>'Foreign Trade'!M18</f>
        <v>108.615887</v>
      </c>
      <c r="I185" s="139">
        <v>88.55</v>
      </c>
      <c r="J185" s="51"/>
      <c r="K185" s="51"/>
      <c r="L185" s="51"/>
      <c r="M185" s="51"/>
      <c r="N185" s="51"/>
      <c r="O185" s="51"/>
      <c r="P185" s="51"/>
      <c r="Q185" s="51"/>
      <c r="R185" s="51"/>
      <c r="S185" s="52"/>
    </row>
    <row r="186" spans="1:21">
      <c r="A186" s="100" t="s">
        <v>40</v>
      </c>
      <c r="B186" s="100" t="s">
        <v>36</v>
      </c>
      <c r="C186" s="138" t="s">
        <v>49</v>
      </c>
      <c r="D186" s="139">
        <f>'Foreign Trade'!AI18</f>
        <v>154.52806100000001</v>
      </c>
      <c r="E186" s="139">
        <v>172.76</v>
      </c>
      <c r="F186" s="139">
        <v>185.96</v>
      </c>
      <c r="G186" s="139">
        <v>158.68</v>
      </c>
      <c r="H186" s="139">
        <v>205.59</v>
      </c>
      <c r="I186" s="139">
        <v>176.49</v>
      </c>
      <c r="J186" s="51"/>
      <c r="K186" s="51"/>
      <c r="L186" s="51"/>
      <c r="M186" s="51"/>
      <c r="N186" s="51"/>
      <c r="O186" s="51"/>
      <c r="P186" s="51"/>
      <c r="Q186" s="51"/>
      <c r="R186" s="51"/>
      <c r="S186" s="52"/>
    </row>
    <row r="187" spans="1:21">
      <c r="A187" s="100" t="s">
        <v>40</v>
      </c>
      <c r="B187" s="100" t="s">
        <v>36</v>
      </c>
      <c r="C187" s="138" t="s">
        <v>25</v>
      </c>
      <c r="D187" s="38">
        <f>2%*D183</f>
        <v>9.2859999999999996</v>
      </c>
      <c r="E187" s="38">
        <f t="shared" ref="E187:S187" si="362">2%*E183</f>
        <v>9.4134000000000011</v>
      </c>
      <c r="F187" s="38">
        <f t="shared" si="362"/>
        <v>9.4838000000000005</v>
      </c>
      <c r="G187" s="38">
        <f t="shared" si="362"/>
        <v>9.5892000000000017</v>
      </c>
      <c r="H187" s="38">
        <f t="shared" si="362"/>
        <v>9.5815999999999999</v>
      </c>
      <c r="I187" s="38">
        <f t="shared" si="362"/>
        <v>7.8874000000000013</v>
      </c>
      <c r="J187" s="38">
        <f t="shared" si="362"/>
        <v>9.3884000000000025</v>
      </c>
      <c r="K187" s="38">
        <f t="shared" si="362"/>
        <v>10.015600000000003</v>
      </c>
      <c r="L187" s="38">
        <f t="shared" si="362"/>
        <v>10.206802</v>
      </c>
      <c r="M187" s="38">
        <f t="shared" si="362"/>
        <v>10.477916</v>
      </c>
      <c r="N187" s="38">
        <f t="shared" si="362"/>
        <v>10.634143999999999</v>
      </c>
      <c r="O187" s="38">
        <f t="shared" si="362"/>
        <v>10.766135999999999</v>
      </c>
      <c r="P187" s="38">
        <f t="shared" si="362"/>
        <v>10.877103999999999</v>
      </c>
      <c r="Q187" s="38">
        <f t="shared" si="362"/>
        <v>10.997776000000002</v>
      </c>
      <c r="R187" s="38">
        <f t="shared" si="362"/>
        <v>11.229292000000001</v>
      </c>
      <c r="S187" s="38">
        <f t="shared" si="362"/>
        <v>11.41465</v>
      </c>
    </row>
    <row r="188" spans="1:21">
      <c r="A188" s="100" t="s">
        <v>40</v>
      </c>
      <c r="B188" s="100" t="s">
        <v>36</v>
      </c>
      <c r="C188" s="138" t="s">
        <v>50</v>
      </c>
      <c r="D188" s="38">
        <f>D183+D185-D186-D187</f>
        <v>410.913432</v>
      </c>
      <c r="E188" s="38">
        <f t="shared" ref="E188" si="363">E183+E185-E186-E187</f>
        <v>383.47335199999998</v>
      </c>
      <c r="F188" s="38">
        <f t="shared" ref="F188" si="364">F183+F185-F186-F187</f>
        <v>384.49031600000001</v>
      </c>
      <c r="G188" s="38">
        <f t="shared" ref="G188" si="365">G183+G185-G186-G187</f>
        <v>426.65921600000007</v>
      </c>
      <c r="H188" s="38">
        <f t="shared" ref="H188:I188" si="366">H183+H185-H186-H187</f>
        <v>372.52428699999996</v>
      </c>
      <c r="I188" s="38">
        <f t="shared" si="366"/>
        <v>298.54260000000005</v>
      </c>
      <c r="J188" s="38">
        <f t="shared" ref="J188:S188" si="367">I188+I188*J189</f>
        <v>311.14109772000006</v>
      </c>
      <c r="K188" s="38">
        <f t="shared" si="367"/>
        <v>326.10698452033205</v>
      </c>
      <c r="L188" s="38">
        <f t="shared" si="367"/>
        <v>340.91224161755514</v>
      </c>
      <c r="M188" s="38">
        <f t="shared" si="367"/>
        <v>355.36692066213948</v>
      </c>
      <c r="N188" s="38">
        <f t="shared" si="367"/>
        <v>369.40391402829397</v>
      </c>
      <c r="O188" s="38">
        <f t="shared" si="367"/>
        <v>383.88454745820309</v>
      </c>
      <c r="P188" s="38">
        <f t="shared" si="367"/>
        <v>397.12856434551111</v>
      </c>
      <c r="Q188" s="38">
        <f t="shared" si="367"/>
        <v>409.47926269665652</v>
      </c>
      <c r="R188" s="38">
        <f t="shared" si="367"/>
        <v>421.1289477203764</v>
      </c>
      <c r="S188" s="38">
        <f t="shared" si="367"/>
        <v>433.5522516781275</v>
      </c>
      <c r="T188" s="300">
        <f t="shared" ref="T188" si="368">(I188/D188)^(1/5)-1</f>
        <v>-6.1895553227508726E-2</v>
      </c>
      <c r="U188" s="300">
        <f t="shared" ref="U188" si="369">(S188/J188)^(1/9)-1</f>
        <v>3.7550731022160555E-2</v>
      </c>
    </row>
    <row r="189" spans="1:21">
      <c r="A189" s="100" t="s">
        <v>40</v>
      </c>
      <c r="B189" s="100" t="s">
        <v>36</v>
      </c>
      <c r="C189" s="140" t="s">
        <v>211</v>
      </c>
      <c r="D189" s="37"/>
      <c r="E189" s="37">
        <f>E188/D188-1</f>
        <v>-6.6778250266591455E-2</v>
      </c>
      <c r="F189" s="37">
        <f>F188/E188-1</f>
        <v>2.6519808865363981E-3</v>
      </c>
      <c r="G189" s="37">
        <f t="shared" ref="G189" si="370">G188/F188-1</f>
        <v>0.10967480387724526</v>
      </c>
      <c r="H189" s="37">
        <f t="shared" ref="H189" si="371">H188/G188-1</f>
        <v>-0.12688095550243572</v>
      </c>
      <c r="I189" s="37">
        <v>7.4999999999999997E-2</v>
      </c>
      <c r="J189" s="37">
        <v>4.2200000000000001E-2</v>
      </c>
      <c r="K189" s="37">
        <v>4.8099999999999997E-2</v>
      </c>
      <c r="L189" s="37">
        <v>4.5400000000000003E-2</v>
      </c>
      <c r="M189" s="37">
        <v>4.24E-2</v>
      </c>
      <c r="N189" s="37">
        <v>3.95E-2</v>
      </c>
      <c r="O189" s="37">
        <v>3.9199999999999999E-2</v>
      </c>
      <c r="P189" s="37">
        <v>3.4500000000000003E-2</v>
      </c>
      <c r="Q189" s="37">
        <v>3.1099999999999999E-2</v>
      </c>
      <c r="R189" s="37">
        <v>2.845E-2</v>
      </c>
      <c r="S189" s="37">
        <v>2.9499999999999998E-2</v>
      </c>
    </row>
    <row r="190" spans="1:21" ht="13.5" thickBot="1">
      <c r="A190" s="100" t="s">
        <v>40</v>
      </c>
      <c r="B190" s="100" t="s">
        <v>36</v>
      </c>
      <c r="C190" s="141" t="s">
        <v>212</v>
      </c>
      <c r="D190" s="54">
        <f>D183-D188</f>
        <v>53.386568000000011</v>
      </c>
      <c r="E190" s="54">
        <f t="shared" ref="E190:S190" si="372">E183-E188</f>
        <v>87.196648000000039</v>
      </c>
      <c r="F190" s="54">
        <f t="shared" si="372"/>
        <v>89.699683999999991</v>
      </c>
      <c r="G190" s="54">
        <f t="shared" si="372"/>
        <v>52.800783999999965</v>
      </c>
      <c r="H190" s="54">
        <f t="shared" si="372"/>
        <v>106.55571300000003</v>
      </c>
      <c r="I190" s="54">
        <f t="shared" si="372"/>
        <v>95.827400000000011</v>
      </c>
      <c r="J190" s="54">
        <f t="shared" si="372"/>
        <v>158.27890228000001</v>
      </c>
      <c r="K190" s="54">
        <f t="shared" si="372"/>
        <v>174.67301547966804</v>
      </c>
      <c r="L190" s="54">
        <f t="shared" si="372"/>
        <v>169.42785838244487</v>
      </c>
      <c r="M190" s="54">
        <f t="shared" si="372"/>
        <v>168.52887933786053</v>
      </c>
      <c r="N190" s="54">
        <f t="shared" si="372"/>
        <v>162.30328597170598</v>
      </c>
      <c r="O190" s="54">
        <f t="shared" si="372"/>
        <v>154.42225254179687</v>
      </c>
      <c r="P190" s="54">
        <f t="shared" si="372"/>
        <v>146.72663565448886</v>
      </c>
      <c r="Q190" s="54">
        <f t="shared" si="372"/>
        <v>140.40953730334354</v>
      </c>
      <c r="R190" s="54">
        <f t="shared" si="372"/>
        <v>140.33565227962362</v>
      </c>
      <c r="S190" s="54">
        <f t="shared" si="372"/>
        <v>137.18024832187245</v>
      </c>
    </row>
    <row r="191" spans="1:21">
      <c r="A191" s="100" t="s">
        <v>40</v>
      </c>
      <c r="B191" s="100" t="s">
        <v>109</v>
      </c>
      <c r="C191" s="138" t="s">
        <v>45</v>
      </c>
      <c r="D191" s="36">
        <f>' Capacity by Company'!D81</f>
        <v>0</v>
      </c>
      <c r="E191" s="36">
        <f>' Capacity by Company'!E81</f>
        <v>0</v>
      </c>
      <c r="F191" s="36">
        <f>' Capacity by Company'!F81</f>
        <v>0</v>
      </c>
      <c r="G191" s="36">
        <f>' Capacity by Company'!G81</f>
        <v>0</v>
      </c>
      <c r="H191" s="36">
        <f>' Capacity by Company'!H81</f>
        <v>0</v>
      </c>
      <c r="I191" s="36">
        <f>' Capacity by Company'!I81</f>
        <v>0</v>
      </c>
      <c r="J191" s="36">
        <f>' Capacity by Company'!J81</f>
        <v>0</v>
      </c>
      <c r="K191" s="36">
        <f>' Capacity by Company'!K81</f>
        <v>0</v>
      </c>
      <c r="L191" s="36">
        <f>' Capacity by Company'!L81</f>
        <v>0</v>
      </c>
      <c r="M191" s="36">
        <f>' Capacity by Company'!M81</f>
        <v>0</v>
      </c>
      <c r="N191" s="36">
        <f>' Capacity by Company'!N81</f>
        <v>0</v>
      </c>
      <c r="O191" s="36">
        <f>' Capacity by Company'!O81</f>
        <v>0</v>
      </c>
      <c r="P191" s="36">
        <f>' Capacity by Company'!P81</f>
        <v>0</v>
      </c>
      <c r="Q191" s="36">
        <f>' Capacity by Company'!Q81</f>
        <v>0</v>
      </c>
      <c r="R191" s="36">
        <f>' Capacity by Company'!R81</f>
        <v>0</v>
      </c>
      <c r="S191" s="36">
        <f>' Capacity by Company'!S81</f>
        <v>0</v>
      </c>
    </row>
    <row r="192" spans="1:21">
      <c r="A192" s="100" t="s">
        <v>40</v>
      </c>
      <c r="B192" s="100" t="s">
        <v>109</v>
      </c>
      <c r="C192" s="138" t="s">
        <v>46</v>
      </c>
      <c r="D192" s="38">
        <f>'Production by Company'!D81</f>
        <v>0</v>
      </c>
      <c r="E192" s="38">
        <f>'Production by Company'!E81</f>
        <v>0</v>
      </c>
      <c r="F192" s="38">
        <f>'Production by Company'!F81</f>
        <v>0</v>
      </c>
      <c r="G192" s="38">
        <f>'Production by Company'!G81</f>
        <v>0</v>
      </c>
      <c r="H192" s="38">
        <f>'Production by Company'!H81</f>
        <v>0</v>
      </c>
      <c r="I192" s="38">
        <f>'Production by Company'!I81</f>
        <v>0</v>
      </c>
      <c r="J192" s="38">
        <f>'Production by Company'!J81</f>
        <v>0</v>
      </c>
      <c r="K192" s="38">
        <f>'Production by Company'!K81</f>
        <v>0</v>
      </c>
      <c r="L192" s="38">
        <f>'Production by Company'!L81</f>
        <v>0</v>
      </c>
      <c r="M192" s="38">
        <f>'Production by Company'!M81</f>
        <v>0</v>
      </c>
      <c r="N192" s="38">
        <f>'Production by Company'!N81</f>
        <v>0</v>
      </c>
      <c r="O192" s="38">
        <f>'Production by Company'!O81</f>
        <v>0</v>
      </c>
      <c r="P192" s="38">
        <f>'Production by Company'!P81</f>
        <v>0</v>
      </c>
      <c r="Q192" s="38">
        <f>'Production by Company'!Q81</f>
        <v>0</v>
      </c>
      <c r="R192" s="38">
        <f>'Production by Company'!R81</f>
        <v>0</v>
      </c>
      <c r="S192" s="38">
        <f>'Production by Company'!S81</f>
        <v>0</v>
      </c>
    </row>
    <row r="193" spans="1:21">
      <c r="A193" s="100" t="s">
        <v>40</v>
      </c>
      <c r="B193" s="100" t="s">
        <v>109</v>
      </c>
      <c r="C193" s="138" t="s">
        <v>47</v>
      </c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</row>
    <row r="194" spans="1:21">
      <c r="A194" s="100" t="s">
        <v>40</v>
      </c>
      <c r="B194" s="100" t="s">
        <v>109</v>
      </c>
      <c r="C194" s="138" t="s">
        <v>48</v>
      </c>
      <c r="D194" s="139">
        <f>'Foreign Trade'!I19</f>
        <v>47.786802999999999</v>
      </c>
      <c r="E194" s="139">
        <f>'Foreign Trade'!J19</f>
        <v>47.430314000000003</v>
      </c>
      <c r="F194" s="139">
        <v>47.77</v>
      </c>
      <c r="G194" s="139">
        <v>44</v>
      </c>
      <c r="H194" s="139">
        <v>40.69</v>
      </c>
      <c r="I194" s="139">
        <v>34.61</v>
      </c>
      <c r="J194" s="51"/>
      <c r="K194" s="51"/>
      <c r="L194" s="51"/>
      <c r="M194" s="51"/>
      <c r="N194" s="51"/>
      <c r="O194" s="51"/>
      <c r="P194" s="51"/>
      <c r="Q194" s="51"/>
      <c r="R194" s="51"/>
      <c r="S194" s="52"/>
    </row>
    <row r="195" spans="1:21">
      <c r="A195" s="100" t="s">
        <v>40</v>
      </c>
      <c r="B195" s="100" t="s">
        <v>109</v>
      </c>
      <c r="C195" s="138" t="s">
        <v>49</v>
      </c>
      <c r="D195" s="139">
        <f>'Foreign Trade'!AI19</f>
        <v>10.971648999999999</v>
      </c>
      <c r="E195" s="139">
        <f>'Foreign Trade'!AJ19</f>
        <v>8.6552550000000004</v>
      </c>
      <c r="F195" s="139">
        <v>8.5</v>
      </c>
      <c r="G195" s="139">
        <f>'Foreign Trade'!AL19</f>
        <v>8.1504809999999992</v>
      </c>
      <c r="H195" s="139">
        <f>'Foreign Trade'!AM19</f>
        <v>8.3300640000000001</v>
      </c>
      <c r="I195" s="139">
        <v>7.5</v>
      </c>
      <c r="J195" s="51"/>
      <c r="K195" s="51"/>
      <c r="L195" s="51"/>
      <c r="M195" s="51"/>
      <c r="N195" s="51"/>
      <c r="O195" s="51"/>
      <c r="P195" s="51"/>
      <c r="Q195" s="51"/>
      <c r="R195" s="51"/>
      <c r="S195" s="52"/>
    </row>
    <row r="196" spans="1:21">
      <c r="A196" s="100" t="s">
        <v>40</v>
      </c>
      <c r="B196" s="100" t="s">
        <v>109</v>
      </c>
      <c r="C196" s="138" t="s">
        <v>25</v>
      </c>
      <c r="D196" s="38">
        <f>2%*D192</f>
        <v>0</v>
      </c>
      <c r="E196" s="38">
        <f t="shared" ref="E196:S196" si="373">2%*E192</f>
        <v>0</v>
      </c>
      <c r="F196" s="38">
        <f t="shared" si="373"/>
        <v>0</v>
      </c>
      <c r="G196" s="38">
        <f t="shared" si="373"/>
        <v>0</v>
      </c>
      <c r="H196" s="38">
        <f t="shared" si="373"/>
        <v>0</v>
      </c>
      <c r="I196" s="38">
        <f t="shared" si="373"/>
        <v>0</v>
      </c>
      <c r="J196" s="38">
        <f t="shared" si="373"/>
        <v>0</v>
      </c>
      <c r="K196" s="38">
        <f t="shared" si="373"/>
        <v>0</v>
      </c>
      <c r="L196" s="38">
        <f t="shared" si="373"/>
        <v>0</v>
      </c>
      <c r="M196" s="38">
        <f t="shared" si="373"/>
        <v>0</v>
      </c>
      <c r="N196" s="38">
        <f t="shared" si="373"/>
        <v>0</v>
      </c>
      <c r="O196" s="38">
        <f t="shared" si="373"/>
        <v>0</v>
      </c>
      <c r="P196" s="38">
        <f t="shared" si="373"/>
        <v>0</v>
      </c>
      <c r="Q196" s="38">
        <f t="shared" si="373"/>
        <v>0</v>
      </c>
      <c r="R196" s="38">
        <f t="shared" si="373"/>
        <v>0</v>
      </c>
      <c r="S196" s="38">
        <f t="shared" si="373"/>
        <v>0</v>
      </c>
    </row>
    <row r="197" spans="1:21">
      <c r="A197" s="100" t="s">
        <v>40</v>
      </c>
      <c r="B197" s="100" t="s">
        <v>109</v>
      </c>
      <c r="C197" s="138" t="s">
        <v>50</v>
      </c>
      <c r="D197" s="38">
        <f>D192+D194-D195-D196</f>
        <v>36.815154</v>
      </c>
      <c r="E197" s="38">
        <f t="shared" ref="E197" si="374">E192+E194-E195-E196</f>
        <v>38.775058999999999</v>
      </c>
      <c r="F197" s="38">
        <f t="shared" ref="F197" si="375">F192+F194-F195-F196</f>
        <v>39.270000000000003</v>
      </c>
      <c r="G197" s="38">
        <f t="shared" ref="G197" si="376">G192+G194-G195-G196</f>
        <v>35.849519000000001</v>
      </c>
      <c r="H197" s="38">
        <f t="shared" ref="H197:I197" si="377">H192+H194-H195-H196</f>
        <v>32.359935999999998</v>
      </c>
      <c r="I197" s="38">
        <f t="shared" si="377"/>
        <v>27.11</v>
      </c>
      <c r="J197" s="38">
        <f t="shared" ref="J197:S197" si="378">I197+I197*J198</f>
        <v>28.430257000000001</v>
      </c>
      <c r="K197" s="38">
        <f t="shared" si="378"/>
        <v>29.885886158400002</v>
      </c>
      <c r="L197" s="38">
        <f t="shared" si="378"/>
        <v>31.484781067874401</v>
      </c>
      <c r="M197" s="38">
        <f t="shared" si="378"/>
        <v>32.901596215928748</v>
      </c>
      <c r="N197" s="38">
        <f t="shared" si="378"/>
        <v>34.294649799711173</v>
      </c>
      <c r="O197" s="38">
        <f t="shared" si="378"/>
        <v>35.614993817000055</v>
      </c>
      <c r="P197" s="38">
        <f t="shared" si="378"/>
        <v>36.936310087610757</v>
      </c>
      <c r="Q197" s="38">
        <f t="shared" si="378"/>
        <v>38.273404512782264</v>
      </c>
      <c r="R197" s="38">
        <f t="shared" si="378"/>
        <v>39.578527606668139</v>
      </c>
      <c r="S197" s="38">
        <f t="shared" si="378"/>
        <v>40.860871901124185</v>
      </c>
      <c r="T197" s="300">
        <f>(I197/D197)^(1/5)-1</f>
        <v>-5.9366202322283956E-2</v>
      </c>
      <c r="U197" s="300">
        <f t="shared" ref="U197" si="379">(S197/J197)^(1/9)-1</f>
        <v>4.1125257860989084E-2</v>
      </c>
    </row>
    <row r="198" spans="1:21">
      <c r="A198" s="100" t="s">
        <v>40</v>
      </c>
      <c r="B198" s="100" t="s">
        <v>109</v>
      </c>
      <c r="C198" s="140" t="s">
        <v>211</v>
      </c>
      <c r="D198" s="37"/>
      <c r="E198" s="37">
        <f>E197/D197-1</f>
        <v>5.3236365655294993E-2</v>
      </c>
      <c r="F198" s="37">
        <f>F197/E197-1</f>
        <v>1.27644164255174E-2</v>
      </c>
      <c r="G198" s="37">
        <f t="shared" ref="G198" si="380">G197/F197-1</f>
        <v>-8.7101629742806219E-2</v>
      </c>
      <c r="H198" s="37">
        <f t="shared" ref="H198" si="381">H197/G197-1</f>
        <v>-9.73397439446817E-2</v>
      </c>
      <c r="I198" s="37">
        <v>2.5000000000000001E-2</v>
      </c>
      <c r="J198" s="37">
        <v>4.87E-2</v>
      </c>
      <c r="K198" s="37">
        <v>5.1200000000000002E-2</v>
      </c>
      <c r="L198" s="37">
        <v>5.3499999999999999E-2</v>
      </c>
      <c r="M198" s="37">
        <v>4.4999999999999998E-2</v>
      </c>
      <c r="N198" s="37">
        <v>4.2340000000000003E-2</v>
      </c>
      <c r="O198" s="37">
        <v>3.85E-2</v>
      </c>
      <c r="P198" s="37">
        <v>3.7100000000000001E-2</v>
      </c>
      <c r="Q198" s="37">
        <v>3.6200000000000003E-2</v>
      </c>
      <c r="R198" s="37">
        <v>3.4099999999999998E-2</v>
      </c>
      <c r="S198" s="37">
        <v>3.2399999999999998E-2</v>
      </c>
    </row>
    <row r="199" spans="1:21" ht="13.5" thickBot="1">
      <c r="A199" s="100" t="s">
        <v>40</v>
      </c>
      <c r="B199" s="100" t="s">
        <v>109</v>
      </c>
      <c r="C199" s="141" t="s">
        <v>212</v>
      </c>
      <c r="D199" s="54">
        <f>D192-D197</f>
        <v>-36.815154</v>
      </c>
      <c r="E199" s="54">
        <f t="shared" ref="E199:S199" si="382">E192-E197</f>
        <v>-38.775058999999999</v>
      </c>
      <c r="F199" s="54">
        <f t="shared" si="382"/>
        <v>-39.270000000000003</v>
      </c>
      <c r="G199" s="54">
        <f t="shared" si="382"/>
        <v>-35.849519000000001</v>
      </c>
      <c r="H199" s="54">
        <f t="shared" si="382"/>
        <v>-32.359935999999998</v>
      </c>
      <c r="I199" s="54">
        <f t="shared" si="382"/>
        <v>-27.11</v>
      </c>
      <c r="J199" s="54">
        <f t="shared" si="382"/>
        <v>-28.430257000000001</v>
      </c>
      <c r="K199" s="54">
        <f t="shared" si="382"/>
        <v>-29.885886158400002</v>
      </c>
      <c r="L199" s="54">
        <f t="shared" si="382"/>
        <v>-31.484781067874401</v>
      </c>
      <c r="M199" s="54">
        <f t="shared" si="382"/>
        <v>-32.901596215928748</v>
      </c>
      <c r="N199" s="54">
        <f t="shared" si="382"/>
        <v>-34.294649799711173</v>
      </c>
      <c r="O199" s="54">
        <f t="shared" si="382"/>
        <v>-35.614993817000055</v>
      </c>
      <c r="P199" s="54">
        <f t="shared" si="382"/>
        <v>-36.936310087610757</v>
      </c>
      <c r="Q199" s="54">
        <f t="shared" si="382"/>
        <v>-38.273404512782264</v>
      </c>
      <c r="R199" s="54">
        <f t="shared" si="382"/>
        <v>-39.578527606668139</v>
      </c>
      <c r="S199" s="54">
        <f t="shared" si="382"/>
        <v>-40.860871901124185</v>
      </c>
    </row>
    <row r="200" spans="1:21">
      <c r="A200" s="100" t="s">
        <v>40</v>
      </c>
      <c r="B200" s="100" t="s">
        <v>309</v>
      </c>
      <c r="C200" s="138" t="s">
        <v>45</v>
      </c>
      <c r="D200" s="36">
        <f>' Capacity by Company'!D82</f>
        <v>0</v>
      </c>
      <c r="E200" s="36">
        <f>' Capacity by Company'!E82</f>
        <v>0</v>
      </c>
      <c r="F200" s="36">
        <f>' Capacity by Company'!F82</f>
        <v>0</v>
      </c>
      <c r="G200" s="36">
        <f>' Capacity by Company'!G82</f>
        <v>0</v>
      </c>
      <c r="H200" s="36">
        <f>' Capacity by Company'!H82</f>
        <v>0</v>
      </c>
      <c r="I200" s="36">
        <f>' Capacity by Company'!I82</f>
        <v>0</v>
      </c>
      <c r="J200" s="36">
        <f>' Capacity by Company'!J82</f>
        <v>0</v>
      </c>
      <c r="K200" s="36">
        <f>' Capacity by Company'!K82</f>
        <v>0</v>
      </c>
      <c r="L200" s="36">
        <f>' Capacity by Company'!L82</f>
        <v>0</v>
      </c>
      <c r="M200" s="36">
        <f>' Capacity by Company'!M82</f>
        <v>0</v>
      </c>
      <c r="N200" s="36">
        <f>' Capacity by Company'!N82</f>
        <v>0</v>
      </c>
      <c r="O200" s="36">
        <f>' Capacity by Company'!O82</f>
        <v>0</v>
      </c>
      <c r="P200" s="36">
        <f>' Capacity by Company'!P82</f>
        <v>0</v>
      </c>
      <c r="Q200" s="36">
        <f>' Capacity by Company'!Q82</f>
        <v>0</v>
      </c>
      <c r="R200" s="36">
        <f>' Capacity by Company'!R82</f>
        <v>0</v>
      </c>
      <c r="S200" s="36">
        <f>' Capacity by Company'!S82</f>
        <v>0</v>
      </c>
    </row>
    <row r="201" spans="1:21">
      <c r="A201" s="100" t="s">
        <v>40</v>
      </c>
      <c r="B201" s="100" t="s">
        <v>309</v>
      </c>
      <c r="C201" s="138" t="s">
        <v>46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</row>
    <row r="202" spans="1:21">
      <c r="A202" s="100" t="s">
        <v>40</v>
      </c>
      <c r="B202" s="100" t="s">
        <v>309</v>
      </c>
      <c r="C202" s="138" t="s">
        <v>47</v>
      </c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</row>
    <row r="203" spans="1:21">
      <c r="A203" s="100" t="s">
        <v>40</v>
      </c>
      <c r="B203" s="100" t="s">
        <v>309</v>
      </c>
      <c r="C203" s="138" t="s">
        <v>48</v>
      </c>
      <c r="D203" s="51">
        <v>42.56</v>
      </c>
      <c r="E203" s="51">
        <v>45.74</v>
      </c>
      <c r="F203" s="51">
        <v>48.03</v>
      </c>
      <c r="G203" s="51">
        <v>52.73</v>
      </c>
      <c r="H203" s="51">
        <v>53.5</v>
      </c>
      <c r="I203" s="51">
        <v>34.19</v>
      </c>
      <c r="J203" s="51"/>
      <c r="K203" s="51">
        <v>4</v>
      </c>
      <c r="L203" s="51"/>
      <c r="M203" s="51"/>
      <c r="N203" s="51"/>
      <c r="O203" s="51"/>
      <c r="P203" s="51"/>
      <c r="Q203" s="51"/>
      <c r="R203" s="51"/>
      <c r="S203" s="52"/>
    </row>
    <row r="204" spans="1:21">
      <c r="A204" s="100" t="s">
        <v>40</v>
      </c>
      <c r="B204" s="100" t="s">
        <v>309</v>
      </c>
      <c r="C204" s="138" t="s">
        <v>49</v>
      </c>
      <c r="D204" s="139">
        <v>2.1</v>
      </c>
      <c r="E204" s="139">
        <v>2.4300000000000002</v>
      </c>
      <c r="F204" s="139">
        <v>3.45</v>
      </c>
      <c r="G204" s="139">
        <v>1.87</v>
      </c>
      <c r="H204" s="139">
        <v>1.01</v>
      </c>
      <c r="I204" s="139">
        <v>0.65</v>
      </c>
      <c r="J204" s="51"/>
      <c r="K204" s="51"/>
      <c r="L204" s="51"/>
      <c r="M204" s="51"/>
      <c r="N204" s="51"/>
      <c r="O204" s="51"/>
      <c r="P204" s="51"/>
      <c r="Q204" s="51"/>
      <c r="R204" s="51"/>
      <c r="S204" s="52"/>
    </row>
    <row r="205" spans="1:21">
      <c r="A205" s="100" t="s">
        <v>40</v>
      </c>
      <c r="B205" s="100" t="s">
        <v>309</v>
      </c>
      <c r="C205" s="138" t="s">
        <v>25</v>
      </c>
      <c r="D205" s="38">
        <f>2%*D201</f>
        <v>0</v>
      </c>
      <c r="E205" s="38">
        <f t="shared" ref="E205:S205" si="383">2%*E201</f>
        <v>0</v>
      </c>
      <c r="F205" s="38">
        <f t="shared" si="383"/>
        <v>0</v>
      </c>
      <c r="G205" s="38">
        <f t="shared" si="383"/>
        <v>0</v>
      </c>
      <c r="H205" s="38">
        <f t="shared" si="383"/>
        <v>0</v>
      </c>
      <c r="I205" s="38">
        <f t="shared" si="383"/>
        <v>0</v>
      </c>
      <c r="J205" s="38">
        <f t="shared" si="383"/>
        <v>0</v>
      </c>
      <c r="K205" s="38">
        <f t="shared" si="383"/>
        <v>0</v>
      </c>
      <c r="L205" s="38">
        <f t="shared" si="383"/>
        <v>0</v>
      </c>
      <c r="M205" s="38">
        <f t="shared" si="383"/>
        <v>0</v>
      </c>
      <c r="N205" s="38">
        <f t="shared" si="383"/>
        <v>0</v>
      </c>
      <c r="O205" s="38">
        <f t="shared" si="383"/>
        <v>0</v>
      </c>
      <c r="P205" s="38">
        <f t="shared" si="383"/>
        <v>0</v>
      </c>
      <c r="Q205" s="38">
        <f t="shared" si="383"/>
        <v>0</v>
      </c>
      <c r="R205" s="38">
        <f t="shared" si="383"/>
        <v>0</v>
      </c>
      <c r="S205" s="38">
        <f t="shared" si="383"/>
        <v>0</v>
      </c>
    </row>
    <row r="206" spans="1:21">
      <c r="A206" s="100" t="s">
        <v>40</v>
      </c>
      <c r="B206" s="100" t="s">
        <v>309</v>
      </c>
      <c r="C206" s="138" t="s">
        <v>50</v>
      </c>
      <c r="D206" s="38">
        <f>D201+D203-D204-D205</f>
        <v>40.46</v>
      </c>
      <c r="E206" s="38">
        <f t="shared" ref="E206:I206" si="384">E201+E203-E204-E205</f>
        <v>43.31</v>
      </c>
      <c r="F206" s="38">
        <f t="shared" si="384"/>
        <v>44.58</v>
      </c>
      <c r="G206" s="38">
        <f t="shared" si="384"/>
        <v>50.86</v>
      </c>
      <c r="H206" s="38">
        <f t="shared" si="384"/>
        <v>52.49</v>
      </c>
      <c r="I206" s="38">
        <f t="shared" si="384"/>
        <v>33.54</v>
      </c>
      <c r="J206" s="38">
        <f t="shared" ref="J206:S206" si="385">I206+I206*J207</f>
        <v>34.844706000000002</v>
      </c>
      <c r="K206" s="38">
        <f t="shared" si="385"/>
        <v>36.308183652000004</v>
      </c>
      <c r="L206" s="38">
        <f t="shared" si="385"/>
        <v>38.065499740756806</v>
      </c>
      <c r="M206" s="38">
        <f t="shared" si="385"/>
        <v>39.553860780620397</v>
      </c>
      <c r="N206" s="38">
        <f t="shared" si="385"/>
        <v>40.938245907942111</v>
      </c>
      <c r="O206" s="38">
        <f t="shared" si="385"/>
        <v>42.268738899950229</v>
      </c>
      <c r="P206" s="38">
        <f t="shared" si="385"/>
        <v>43.494532328048784</v>
      </c>
      <c r="Q206" s="38">
        <f t="shared" si="385"/>
        <v>44.683672841897639</v>
      </c>
      <c r="R206" s="38">
        <f t="shared" si="385"/>
        <v>45.849916703071166</v>
      </c>
      <c r="S206" s="38">
        <f t="shared" si="385"/>
        <v>47.019089578999484</v>
      </c>
      <c r="T206" s="300">
        <f t="shared" ref="T206" si="386">(I206/D206)^(1/5)-1</f>
        <v>-3.6820044601154844E-2</v>
      </c>
      <c r="U206" s="300">
        <f t="shared" ref="U206" si="387">(S206/J206)^(1/9)-1</f>
        <v>3.3855190196540264E-2</v>
      </c>
    </row>
    <row r="207" spans="1:21">
      <c r="A207" s="100" t="s">
        <v>40</v>
      </c>
      <c r="B207" s="100" t="s">
        <v>309</v>
      </c>
      <c r="C207" s="140" t="s">
        <v>211</v>
      </c>
      <c r="D207" s="37"/>
      <c r="E207" s="37">
        <f>E206/D206-1</f>
        <v>7.04399406821552E-2</v>
      </c>
      <c r="F207" s="37">
        <f>F206/E206-1</f>
        <v>2.9323481874855561E-2</v>
      </c>
      <c r="G207" s="37">
        <f t="shared" ref="G207" si="388">G206/F206-1</f>
        <v>0.14087034544638866</v>
      </c>
      <c r="H207" s="37">
        <f t="shared" ref="H207" si="389">H206/G206-1</f>
        <v>3.2048761305544682E-2</v>
      </c>
      <c r="I207" s="37">
        <v>0.02</v>
      </c>
      <c r="J207" s="37">
        <v>3.8899999999999997E-2</v>
      </c>
      <c r="K207" s="37">
        <v>4.2000000000000003E-2</v>
      </c>
      <c r="L207" s="37">
        <v>4.8399999999999999E-2</v>
      </c>
      <c r="M207" s="37">
        <v>3.9100000000000003E-2</v>
      </c>
      <c r="N207" s="37">
        <v>3.5000000000000003E-2</v>
      </c>
      <c r="O207" s="37">
        <v>3.2500000000000001E-2</v>
      </c>
      <c r="P207" s="37">
        <v>2.9000000000000001E-2</v>
      </c>
      <c r="Q207" s="37">
        <v>2.734E-2</v>
      </c>
      <c r="R207" s="37">
        <v>2.6100000000000002E-2</v>
      </c>
      <c r="S207" s="37">
        <v>2.5499999999999998E-2</v>
      </c>
    </row>
    <row r="208" spans="1:21" ht="13.5" thickBot="1">
      <c r="A208" s="100" t="s">
        <v>40</v>
      </c>
      <c r="B208" s="100" t="s">
        <v>309</v>
      </c>
      <c r="C208" s="141" t="s">
        <v>212</v>
      </c>
      <c r="D208" s="54">
        <f>D201-D206</f>
        <v>-40.46</v>
      </c>
      <c r="E208" s="54">
        <f t="shared" ref="E208:S208" si="390">E201-E206</f>
        <v>-43.31</v>
      </c>
      <c r="F208" s="54">
        <f t="shared" si="390"/>
        <v>-44.58</v>
      </c>
      <c r="G208" s="54">
        <f t="shared" si="390"/>
        <v>-50.86</v>
      </c>
      <c r="H208" s="54">
        <f t="shared" si="390"/>
        <v>-52.49</v>
      </c>
      <c r="I208" s="54">
        <f t="shared" si="390"/>
        <v>-33.54</v>
      </c>
      <c r="J208" s="54">
        <f t="shared" si="390"/>
        <v>-34.844706000000002</v>
      </c>
      <c r="K208" s="54">
        <f t="shared" si="390"/>
        <v>-36.308183652000004</v>
      </c>
      <c r="L208" s="54">
        <f t="shared" si="390"/>
        <v>-38.065499740756806</v>
      </c>
      <c r="M208" s="54">
        <f t="shared" si="390"/>
        <v>-39.553860780620397</v>
      </c>
      <c r="N208" s="54">
        <f t="shared" si="390"/>
        <v>-40.938245907942111</v>
      </c>
      <c r="O208" s="54">
        <f t="shared" si="390"/>
        <v>-42.268738899950229</v>
      </c>
      <c r="P208" s="54">
        <f t="shared" si="390"/>
        <v>-43.494532328048784</v>
      </c>
      <c r="Q208" s="54">
        <f t="shared" si="390"/>
        <v>-44.683672841897639</v>
      </c>
      <c r="R208" s="54">
        <f t="shared" si="390"/>
        <v>-45.849916703071166</v>
      </c>
      <c r="S208" s="54">
        <f t="shared" si="390"/>
        <v>-47.019089578999484</v>
      </c>
    </row>
    <row r="209" spans="1:21">
      <c r="A209" s="100" t="s">
        <v>40</v>
      </c>
      <c r="B209" s="70" t="s">
        <v>60</v>
      </c>
      <c r="C209" s="138" t="s">
        <v>45</v>
      </c>
      <c r="D209" s="38">
        <f>' Capacity by Location'!E91</f>
        <v>592</v>
      </c>
      <c r="E209" s="38">
        <f>' Capacity by Location'!F91</f>
        <v>592</v>
      </c>
      <c r="F209" s="38">
        <f>' Capacity by Location'!G91</f>
        <v>592</v>
      </c>
      <c r="G209" s="38">
        <f>' Capacity by Location'!H91</f>
        <v>592</v>
      </c>
      <c r="H209" s="38">
        <f>' Capacity by Location'!I91</f>
        <v>592</v>
      </c>
      <c r="I209" s="38">
        <f>' Capacity by Location'!J91</f>
        <v>592</v>
      </c>
      <c r="J209" s="38">
        <f>' Capacity by Location'!K91</f>
        <v>592</v>
      </c>
      <c r="K209" s="38">
        <f>' Capacity by Location'!L91</f>
        <v>592</v>
      </c>
      <c r="L209" s="38">
        <f>' Capacity by Location'!M91</f>
        <v>592</v>
      </c>
      <c r="M209" s="38">
        <f>' Capacity by Location'!N91</f>
        <v>592</v>
      </c>
      <c r="N209" s="38">
        <f>' Capacity by Location'!O91</f>
        <v>592</v>
      </c>
      <c r="O209" s="38">
        <f>' Capacity by Location'!P91</f>
        <v>592</v>
      </c>
      <c r="P209" s="38">
        <f>' Capacity by Location'!Q91</f>
        <v>592</v>
      </c>
      <c r="Q209" s="38">
        <f>' Capacity by Location'!R91</f>
        <v>592</v>
      </c>
      <c r="R209" s="38">
        <f>' Capacity by Location'!S91</f>
        <v>592</v>
      </c>
      <c r="S209" s="38">
        <f>' Capacity by Location'!T91</f>
        <v>592</v>
      </c>
    </row>
    <row r="210" spans="1:21">
      <c r="A210" s="100" t="s">
        <v>40</v>
      </c>
      <c r="B210" s="70" t="s">
        <v>60</v>
      </c>
      <c r="C210" s="138" t="s">
        <v>46</v>
      </c>
      <c r="D210" s="38">
        <f>'Production by Company'!D83</f>
        <v>464.3</v>
      </c>
      <c r="E210" s="38">
        <f>'Production by Company'!E83</f>
        <v>470.67</v>
      </c>
      <c r="F210" s="38">
        <f>'Production by Company'!F83</f>
        <v>474.19</v>
      </c>
      <c r="G210" s="38">
        <f>'Production by Company'!G83</f>
        <v>479.46000000000004</v>
      </c>
      <c r="H210" s="38">
        <f>'Production by Company'!H83</f>
        <v>479.08</v>
      </c>
      <c r="I210" s="38">
        <f>'Production by Company'!I83</f>
        <v>394.37000000000006</v>
      </c>
      <c r="J210" s="38">
        <f>'Production by Company'!J83</f>
        <v>469.42000000000007</v>
      </c>
      <c r="K210" s="38">
        <f>'Production by Company'!K83</f>
        <v>500.78000000000009</v>
      </c>
      <c r="L210" s="38">
        <f>'Production by Company'!L83</f>
        <v>510.34010000000001</v>
      </c>
      <c r="M210" s="38">
        <f>'Production by Company'!M83</f>
        <v>523.89580000000001</v>
      </c>
      <c r="N210" s="38">
        <f>'Production by Company'!N83</f>
        <v>531.70719999999994</v>
      </c>
      <c r="O210" s="38">
        <f>'Production by Company'!O83</f>
        <v>538.30679999999995</v>
      </c>
      <c r="P210" s="38">
        <f>'Production by Company'!P83</f>
        <v>543.85519999999997</v>
      </c>
      <c r="Q210" s="38">
        <f>'Production by Company'!Q83</f>
        <v>549.88880000000006</v>
      </c>
      <c r="R210" s="38">
        <f>'Production by Company'!R83</f>
        <v>561.46460000000002</v>
      </c>
      <c r="S210" s="38">
        <f>'Production by Company'!S83</f>
        <v>570.73249999999996</v>
      </c>
    </row>
    <row r="211" spans="1:21">
      <c r="A211" s="100" t="s">
        <v>40</v>
      </c>
      <c r="B211" s="70" t="s">
        <v>60</v>
      </c>
      <c r="C211" s="138" t="s">
        <v>47</v>
      </c>
      <c r="D211" s="37">
        <f t="shared" ref="D211:S211" si="391">(D210/D209)</f>
        <v>0.78429054054054059</v>
      </c>
      <c r="E211" s="37">
        <f t="shared" si="391"/>
        <v>0.79505067567567567</v>
      </c>
      <c r="F211" s="37">
        <f t="shared" si="391"/>
        <v>0.80099662162162166</v>
      </c>
      <c r="G211" s="37">
        <f t="shared" si="391"/>
        <v>0.80989864864864869</v>
      </c>
      <c r="H211" s="37">
        <f t="shared" si="391"/>
        <v>0.80925675675675668</v>
      </c>
      <c r="I211" s="37">
        <f t="shared" si="391"/>
        <v>0.66616554054054067</v>
      </c>
      <c r="J211" s="37">
        <f t="shared" si="391"/>
        <v>0.79293918918918926</v>
      </c>
      <c r="K211" s="37">
        <f t="shared" si="391"/>
        <v>0.84591216216216236</v>
      </c>
      <c r="L211" s="37">
        <f t="shared" si="391"/>
        <v>0.86206097972972973</v>
      </c>
      <c r="M211" s="37">
        <f t="shared" si="391"/>
        <v>0.8849591216216216</v>
      </c>
      <c r="N211" s="37">
        <f t="shared" si="391"/>
        <v>0.89815405405405391</v>
      </c>
      <c r="O211" s="37">
        <f t="shared" si="391"/>
        <v>0.90930202702702689</v>
      </c>
      <c r="P211" s="37">
        <f t="shared" si="391"/>
        <v>0.91867432432432428</v>
      </c>
      <c r="Q211" s="37">
        <f t="shared" si="391"/>
        <v>0.92886621621621634</v>
      </c>
      <c r="R211" s="37">
        <f t="shared" si="391"/>
        <v>0.9484199324324325</v>
      </c>
      <c r="S211" s="37">
        <f t="shared" si="391"/>
        <v>0.96407516891891887</v>
      </c>
    </row>
    <row r="212" spans="1:21">
      <c r="A212" s="100" t="s">
        <v>40</v>
      </c>
      <c r="B212" s="70" t="s">
        <v>60</v>
      </c>
      <c r="C212" s="138" t="s">
        <v>48</v>
      </c>
      <c r="D212" s="51">
        <v>176.32</v>
      </c>
      <c r="E212" s="51">
        <v>184.1</v>
      </c>
      <c r="F212" s="51">
        <v>197.54</v>
      </c>
      <c r="G212" s="51">
        <v>206.6</v>
      </c>
      <c r="H212" s="51">
        <v>179.33</v>
      </c>
      <c r="I212" s="51">
        <v>153.26</v>
      </c>
      <c r="J212" s="51">
        <v>0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0</v>
      </c>
      <c r="S212" s="52">
        <v>0</v>
      </c>
    </row>
    <row r="213" spans="1:21">
      <c r="A213" s="100" t="s">
        <v>40</v>
      </c>
      <c r="B213" s="70" t="s">
        <v>60</v>
      </c>
      <c r="C213" s="138" t="s">
        <v>49</v>
      </c>
      <c r="D213" s="51">
        <v>176</v>
      </c>
      <c r="E213" s="51">
        <v>183.85</v>
      </c>
      <c r="F213" s="51">
        <v>198.03</v>
      </c>
      <c r="G213" s="51">
        <v>168.7</v>
      </c>
      <c r="H213" s="51">
        <v>214.94</v>
      </c>
      <c r="I213" s="51">
        <v>184.93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0</v>
      </c>
      <c r="S213" s="52">
        <v>0</v>
      </c>
    </row>
    <row r="214" spans="1:21">
      <c r="A214" s="100" t="s">
        <v>40</v>
      </c>
      <c r="B214" s="70" t="s">
        <v>60</v>
      </c>
      <c r="C214" s="138" t="s">
        <v>25</v>
      </c>
      <c r="D214" s="38">
        <f>D187+D196+D205</f>
        <v>9.2859999999999996</v>
      </c>
      <c r="E214" s="38">
        <f t="shared" ref="E214:I214" si="392">E187+E196+E205</f>
        <v>9.4134000000000011</v>
      </c>
      <c r="F214" s="38">
        <f t="shared" si="392"/>
        <v>9.4838000000000005</v>
      </c>
      <c r="G214" s="38">
        <f t="shared" si="392"/>
        <v>9.5892000000000017</v>
      </c>
      <c r="H214" s="38">
        <f t="shared" si="392"/>
        <v>9.5815999999999999</v>
      </c>
      <c r="I214" s="38">
        <f t="shared" si="392"/>
        <v>7.8874000000000013</v>
      </c>
      <c r="J214" s="38"/>
      <c r="K214" s="38"/>
      <c r="L214" s="38"/>
      <c r="M214" s="38"/>
      <c r="N214" s="38"/>
      <c r="O214" s="38"/>
      <c r="P214" s="38"/>
      <c r="Q214" s="38"/>
      <c r="R214" s="38"/>
      <c r="S214" s="38"/>
    </row>
    <row r="215" spans="1:21">
      <c r="A215" s="100" t="s">
        <v>40</v>
      </c>
      <c r="B215" s="70" t="s">
        <v>60</v>
      </c>
      <c r="C215" s="138" t="s">
        <v>50</v>
      </c>
      <c r="D215" s="38">
        <f>D188+D197+D206</f>
        <v>488.18858599999999</v>
      </c>
      <c r="E215" s="38">
        <f t="shared" ref="E215:S215" si="393">E188+E197+E206</f>
        <v>465.55841099999998</v>
      </c>
      <c r="F215" s="38">
        <f t="shared" si="393"/>
        <v>468.34031599999997</v>
      </c>
      <c r="G215" s="38">
        <f t="shared" si="393"/>
        <v>513.36873500000002</v>
      </c>
      <c r="H215" s="38">
        <f t="shared" si="393"/>
        <v>457.37422299999997</v>
      </c>
      <c r="I215" s="38">
        <f t="shared" si="393"/>
        <v>359.19260000000008</v>
      </c>
      <c r="J215" s="38">
        <f t="shared" si="393"/>
        <v>374.41606072000002</v>
      </c>
      <c r="K215" s="38">
        <f t="shared" si="393"/>
        <v>392.30105433073209</v>
      </c>
      <c r="L215" s="38">
        <f t="shared" si="393"/>
        <v>410.46252242618635</v>
      </c>
      <c r="M215" s="38">
        <f t="shared" si="393"/>
        <v>427.82237765868865</v>
      </c>
      <c r="N215" s="38">
        <f t="shared" si="393"/>
        <v>444.63680973594728</v>
      </c>
      <c r="O215" s="38">
        <f t="shared" si="393"/>
        <v>461.76828017515334</v>
      </c>
      <c r="P215" s="38">
        <f t="shared" si="393"/>
        <v>477.55940676117064</v>
      </c>
      <c r="Q215" s="38">
        <f t="shared" si="393"/>
        <v>492.4363400513364</v>
      </c>
      <c r="R215" s="38">
        <f t="shared" si="393"/>
        <v>506.55739203011575</v>
      </c>
      <c r="S215" s="38">
        <f t="shared" si="393"/>
        <v>521.43221315825122</v>
      </c>
      <c r="T215" s="300">
        <f t="shared" ref="T215" si="394">(I215/D215)^(1/5)-1</f>
        <v>-5.9523491861401046E-2</v>
      </c>
      <c r="U215" s="300">
        <f t="shared" ref="U215" si="395">(S215/J215)^(1/9)-1</f>
        <v>3.7486844886109649E-2</v>
      </c>
    </row>
    <row r="216" spans="1:21">
      <c r="A216" s="100" t="s">
        <v>40</v>
      </c>
      <c r="B216" s="70" t="s">
        <v>60</v>
      </c>
      <c r="C216" s="140" t="s">
        <v>211</v>
      </c>
      <c r="D216" s="37"/>
      <c r="E216" s="37">
        <f>E215/D215-1</f>
        <v>-4.6355395535609745E-2</v>
      </c>
      <c r="F216" s="37">
        <f>F215/E215-1</f>
        <v>5.9754156176119455E-3</v>
      </c>
      <c r="G216" s="37">
        <f t="shared" ref="G216" si="396">G215/F215-1</f>
        <v>9.6144656912261262E-2</v>
      </c>
      <c r="H216" s="37">
        <f t="shared" ref="H216" si="397">H215/G215-1</f>
        <v>-0.10907269606124348</v>
      </c>
      <c r="I216" s="37">
        <f t="shared" ref="I216" si="398">I215/H215-1</f>
        <v>-0.21466365628567552</v>
      </c>
      <c r="J216" s="37">
        <f t="shared" ref="J216" si="399">J215/I215-1</f>
        <v>4.2382445295364946E-2</v>
      </c>
      <c r="K216" s="37">
        <f t="shared" ref="K216" si="400">K215/J215-1</f>
        <v>4.776769879032261E-2</v>
      </c>
      <c r="L216" s="37">
        <f t="shared" ref="L216" si="401">L215/K215-1</f>
        <v>4.6294721604656086E-2</v>
      </c>
      <c r="M216" s="37">
        <f t="shared" ref="M216" si="402">M215/L215-1</f>
        <v>4.2293398992655051E-2</v>
      </c>
      <c r="N216" s="37">
        <f t="shared" ref="N216" si="403">N215/M215-1</f>
        <v>3.9302366952560286E-2</v>
      </c>
      <c r="O216" s="37">
        <f t="shared" ref="O216" si="404">O215/N215-1</f>
        <v>3.8529132235767483E-2</v>
      </c>
      <c r="P216" s="37">
        <f t="shared" ref="P216" si="405">P215/O215-1</f>
        <v>3.4197079496295357E-2</v>
      </c>
      <c r="Q216" s="37">
        <f t="shared" ref="Q216" si="406">Q215/P215-1</f>
        <v>3.1152005550601158E-2</v>
      </c>
      <c r="R216" s="37">
        <f t="shared" ref="R216" si="407">R215/Q215-1</f>
        <v>2.8675893369906946E-2</v>
      </c>
      <c r="S216" s="37">
        <f t="shared" ref="S216" si="408">S215/R215-1</f>
        <v>2.9364532750222105E-2</v>
      </c>
    </row>
    <row r="217" spans="1:21" ht="13.5" thickBot="1">
      <c r="A217" s="100" t="s">
        <v>40</v>
      </c>
      <c r="B217" s="70" t="s">
        <v>60</v>
      </c>
      <c r="C217" s="141" t="s">
        <v>212</v>
      </c>
      <c r="D217" s="54">
        <f>D210-D215</f>
        <v>-23.888585999999975</v>
      </c>
      <c r="E217" s="54">
        <f t="shared" ref="E217:S217" si="409">E210-E215</f>
        <v>5.1115890000000377</v>
      </c>
      <c r="F217" s="54">
        <f t="shared" si="409"/>
        <v>5.8496840000000248</v>
      </c>
      <c r="G217" s="54">
        <f t="shared" si="409"/>
        <v>-33.908734999999979</v>
      </c>
      <c r="H217" s="54">
        <f t="shared" si="409"/>
        <v>21.705777000000012</v>
      </c>
      <c r="I217" s="54">
        <f t="shared" si="409"/>
        <v>35.177399999999977</v>
      </c>
      <c r="J217" s="54">
        <f t="shared" si="409"/>
        <v>95.003939280000054</v>
      </c>
      <c r="K217" s="54">
        <f t="shared" si="409"/>
        <v>108.478945669268</v>
      </c>
      <c r="L217" s="54">
        <f t="shared" si="409"/>
        <v>99.877577573813653</v>
      </c>
      <c r="M217" s="54">
        <f t="shared" si="409"/>
        <v>96.073422341311357</v>
      </c>
      <c r="N217" s="54">
        <f t="shared" si="409"/>
        <v>87.070390264052662</v>
      </c>
      <c r="O217" s="54">
        <f t="shared" si="409"/>
        <v>76.538519824846617</v>
      </c>
      <c r="P217" s="54">
        <f t="shared" si="409"/>
        <v>66.295793238829333</v>
      </c>
      <c r="Q217" s="54">
        <f t="shared" si="409"/>
        <v>57.452459948663659</v>
      </c>
      <c r="R217" s="54">
        <f t="shared" si="409"/>
        <v>54.907207969884269</v>
      </c>
      <c r="S217" s="54">
        <f t="shared" si="409"/>
        <v>49.300286841748743</v>
      </c>
    </row>
    <row r="218" spans="1:21">
      <c r="A218" s="100" t="s">
        <v>42</v>
      </c>
      <c r="B218" s="100" t="s">
        <v>18</v>
      </c>
      <c r="C218" s="138" t="s">
        <v>45</v>
      </c>
      <c r="D218" s="36">
        <f>' Capacity by Company'!D87</f>
        <v>43</v>
      </c>
      <c r="E218" s="36">
        <f>' Capacity by Company'!E87</f>
        <v>43</v>
      </c>
      <c r="F218" s="36">
        <f>' Capacity by Company'!F87</f>
        <v>43</v>
      </c>
      <c r="G218" s="36">
        <f>' Capacity by Company'!G87</f>
        <v>43</v>
      </c>
      <c r="H218" s="36">
        <f>' Capacity by Company'!H87</f>
        <v>43</v>
      </c>
      <c r="I218" s="36">
        <f>' Capacity by Company'!I87</f>
        <v>43</v>
      </c>
      <c r="J218" s="36">
        <f>' Capacity by Company'!J87</f>
        <v>43</v>
      </c>
      <c r="K218" s="36">
        <f>' Capacity by Company'!K87</f>
        <v>43</v>
      </c>
      <c r="L218" s="36">
        <f>' Capacity by Company'!L87</f>
        <v>43</v>
      </c>
      <c r="M218" s="36">
        <f>' Capacity by Company'!M87</f>
        <v>43</v>
      </c>
      <c r="N218" s="36">
        <f>' Capacity by Company'!N87</f>
        <v>43</v>
      </c>
      <c r="O218" s="36">
        <f>' Capacity by Company'!O87</f>
        <v>43</v>
      </c>
      <c r="P218" s="36">
        <f>' Capacity by Company'!P87</f>
        <v>43</v>
      </c>
      <c r="Q218" s="36">
        <f>' Capacity by Company'!Q87</f>
        <v>43</v>
      </c>
      <c r="R218" s="36">
        <f>' Capacity by Company'!R87</f>
        <v>43</v>
      </c>
      <c r="S218" s="36">
        <f>' Capacity by Company'!S87</f>
        <v>43</v>
      </c>
    </row>
    <row r="219" spans="1:21">
      <c r="A219" s="100" t="s">
        <v>42</v>
      </c>
      <c r="B219" s="100" t="s">
        <v>18</v>
      </c>
      <c r="C219" s="138" t="s">
        <v>46</v>
      </c>
      <c r="D219" s="38">
        <f>'Production by Company'!D87</f>
        <v>32</v>
      </c>
      <c r="E219" s="38">
        <f>'Production by Company'!E87</f>
        <v>32.700000000000003</v>
      </c>
      <c r="F219" s="38">
        <f>'Production by Company'!F87</f>
        <v>34.549999999999997</v>
      </c>
      <c r="G219" s="38">
        <f>'Production by Company'!G87</f>
        <v>35.700000000000003</v>
      </c>
      <c r="H219" s="38">
        <f>'Production by Company'!H87</f>
        <v>35.909999999999997</v>
      </c>
      <c r="I219" s="38">
        <f>'Production by Company'!I87</f>
        <v>30.1</v>
      </c>
      <c r="J219" s="38">
        <f>'Production by Company'!J87</f>
        <v>32.97</v>
      </c>
      <c r="K219" s="38">
        <f>'Production by Company'!K87</f>
        <v>35.32</v>
      </c>
      <c r="L219" s="38">
        <f>'Production by Company'!L87</f>
        <v>36.550000000000004</v>
      </c>
      <c r="M219" s="38">
        <f>'Production by Company'!M87</f>
        <v>36.650000000000006</v>
      </c>
      <c r="N219" s="38">
        <f>'Production by Company'!N87</f>
        <v>37.18</v>
      </c>
      <c r="O219" s="38">
        <f>'Production by Company'!O87</f>
        <v>38.369999999999997</v>
      </c>
      <c r="P219" s="38">
        <f>'Production by Company'!P87</f>
        <v>39.099999999999994</v>
      </c>
      <c r="Q219" s="38">
        <f>'Production by Company'!Q87</f>
        <v>40.619999999999997</v>
      </c>
      <c r="R219" s="38">
        <f>'Production by Company'!R87</f>
        <v>41.480000000000004</v>
      </c>
      <c r="S219" s="38">
        <f>'Production by Company'!S87</f>
        <v>42.239999999999995</v>
      </c>
    </row>
    <row r="220" spans="1:21">
      <c r="A220" s="100" t="s">
        <v>42</v>
      </c>
      <c r="B220" s="100" t="s">
        <v>18</v>
      </c>
      <c r="C220" s="138" t="s">
        <v>47</v>
      </c>
      <c r="D220" s="37">
        <f>(D219/D218)</f>
        <v>0.7441860465116279</v>
      </c>
      <c r="E220" s="37">
        <f t="shared" ref="E220:S220" si="410">(E219/E218)</f>
        <v>0.76046511627906987</v>
      </c>
      <c r="F220" s="37">
        <f t="shared" si="410"/>
        <v>0.80348837209302315</v>
      </c>
      <c r="G220" s="37">
        <f t="shared" si="410"/>
        <v>0.830232558139535</v>
      </c>
      <c r="H220" s="37">
        <f t="shared" si="410"/>
        <v>0.83511627906976738</v>
      </c>
      <c r="I220" s="37">
        <f t="shared" si="410"/>
        <v>0.70000000000000007</v>
      </c>
      <c r="J220" s="37">
        <f t="shared" si="410"/>
        <v>0.76674418604651162</v>
      </c>
      <c r="K220" s="37">
        <f t="shared" si="410"/>
        <v>0.82139534883720933</v>
      </c>
      <c r="L220" s="37">
        <f t="shared" si="410"/>
        <v>0.85000000000000009</v>
      </c>
      <c r="M220" s="37">
        <f t="shared" si="410"/>
        <v>0.85232558139534897</v>
      </c>
      <c r="N220" s="37">
        <f t="shared" si="410"/>
        <v>0.86465116279069765</v>
      </c>
      <c r="O220" s="37">
        <f t="shared" si="410"/>
        <v>0.89232558139534879</v>
      </c>
      <c r="P220" s="37">
        <f t="shared" si="410"/>
        <v>0.90930232558139523</v>
      </c>
      <c r="Q220" s="37">
        <f t="shared" si="410"/>
        <v>0.94465116279069761</v>
      </c>
      <c r="R220" s="37">
        <f t="shared" si="410"/>
        <v>0.96465116279069774</v>
      </c>
      <c r="S220" s="37">
        <f t="shared" si="410"/>
        <v>0.98232558139534876</v>
      </c>
    </row>
    <row r="221" spans="1:21">
      <c r="A221" s="100" t="s">
        <v>42</v>
      </c>
      <c r="B221" s="100" t="s">
        <v>18</v>
      </c>
      <c r="C221" s="138" t="s">
        <v>48</v>
      </c>
      <c r="D221" s="139">
        <f>'Foreign Trade'!I20</f>
        <v>42.350745000000003</v>
      </c>
      <c r="E221" s="139">
        <f>'Foreign Trade'!J20</f>
        <v>31.073339000000001</v>
      </c>
      <c r="F221" s="139">
        <f>'Foreign Trade'!K20</f>
        <v>27.065384999999999</v>
      </c>
      <c r="G221" s="139">
        <f>'Foreign Trade'!L20</f>
        <v>27.82976</v>
      </c>
      <c r="H221" s="139">
        <f>'Foreign Trade'!M20</f>
        <v>29.927911000000002</v>
      </c>
      <c r="I221" s="139">
        <v>32.67</v>
      </c>
      <c r="J221" s="51"/>
      <c r="K221" s="51"/>
      <c r="L221" s="51"/>
      <c r="M221" s="51"/>
      <c r="N221" s="51"/>
      <c r="O221" s="51"/>
      <c r="P221" s="51"/>
      <c r="Q221" s="51"/>
      <c r="R221" s="51"/>
      <c r="S221" s="52"/>
    </row>
    <row r="222" spans="1:21">
      <c r="A222" s="100" t="s">
        <v>42</v>
      </c>
      <c r="B222" s="100" t="s">
        <v>18</v>
      </c>
      <c r="C222" s="138" t="s">
        <v>49</v>
      </c>
      <c r="D222" s="139">
        <f>'Foreign Trade'!AI20</f>
        <v>4.0815270000000003</v>
      </c>
      <c r="E222" s="139">
        <f>'Foreign Trade'!AJ20</f>
        <v>5.3221569999999998</v>
      </c>
      <c r="F222" s="139">
        <v>5.2</v>
      </c>
      <c r="G222" s="139">
        <f>'Foreign Trade'!AL20</f>
        <v>5.2990139999999997</v>
      </c>
      <c r="H222" s="139">
        <v>4.0999999999999996</v>
      </c>
      <c r="I222" s="139">
        <v>2.98</v>
      </c>
      <c r="J222" s="51"/>
      <c r="K222" s="51"/>
      <c r="L222" s="51"/>
      <c r="M222" s="51"/>
      <c r="N222" s="51"/>
      <c r="O222" s="51"/>
      <c r="P222" s="51"/>
      <c r="Q222" s="51"/>
      <c r="R222" s="51"/>
      <c r="S222" s="52"/>
    </row>
    <row r="223" spans="1:21">
      <c r="A223" s="100" t="s">
        <v>42</v>
      </c>
      <c r="B223" s="100" t="s">
        <v>18</v>
      </c>
      <c r="C223" s="138" t="s">
        <v>25</v>
      </c>
      <c r="D223" s="38">
        <f>2%*D219</f>
        <v>0.64</v>
      </c>
      <c r="E223" s="38">
        <f t="shared" ref="E223:S223" si="411">2%*E219</f>
        <v>0.65400000000000003</v>
      </c>
      <c r="F223" s="38">
        <f t="shared" si="411"/>
        <v>0.69099999999999995</v>
      </c>
      <c r="G223" s="38">
        <f t="shared" si="411"/>
        <v>0.71400000000000008</v>
      </c>
      <c r="H223" s="38">
        <v>0.64</v>
      </c>
      <c r="I223" s="38">
        <f t="shared" si="411"/>
        <v>0.60200000000000009</v>
      </c>
      <c r="J223" s="38">
        <f t="shared" si="411"/>
        <v>0.65939999999999999</v>
      </c>
      <c r="K223" s="38">
        <f t="shared" si="411"/>
        <v>0.70640000000000003</v>
      </c>
      <c r="L223" s="38">
        <f t="shared" si="411"/>
        <v>0.73100000000000009</v>
      </c>
      <c r="M223" s="38">
        <f t="shared" si="411"/>
        <v>0.7330000000000001</v>
      </c>
      <c r="N223" s="38">
        <f t="shared" si="411"/>
        <v>0.74360000000000004</v>
      </c>
      <c r="O223" s="38">
        <f t="shared" si="411"/>
        <v>0.76739999999999997</v>
      </c>
      <c r="P223" s="38">
        <f t="shared" si="411"/>
        <v>0.78199999999999992</v>
      </c>
      <c r="Q223" s="38">
        <f t="shared" si="411"/>
        <v>0.81240000000000001</v>
      </c>
      <c r="R223" s="38">
        <f t="shared" si="411"/>
        <v>0.82960000000000012</v>
      </c>
      <c r="S223" s="38">
        <f t="shared" si="411"/>
        <v>0.84479999999999988</v>
      </c>
    </row>
    <row r="224" spans="1:21">
      <c r="A224" s="100" t="s">
        <v>42</v>
      </c>
      <c r="B224" s="100" t="s">
        <v>18</v>
      </c>
      <c r="C224" s="138" t="s">
        <v>50</v>
      </c>
      <c r="D224" s="38">
        <f>D219+D221-D222-D223</f>
        <v>69.629218000000009</v>
      </c>
      <c r="E224" s="38">
        <f t="shared" ref="E224" si="412">E219+E221-E222-E223</f>
        <v>57.797182000000006</v>
      </c>
      <c r="F224" s="38">
        <f t="shared" ref="F224" si="413">F219+F221-F222-F223</f>
        <v>55.724384999999991</v>
      </c>
      <c r="G224" s="38">
        <f t="shared" ref="G224" si="414">G219+G221-G222-G223</f>
        <v>57.516746000000005</v>
      </c>
      <c r="H224" s="38">
        <f t="shared" ref="H224:I224" si="415">H219+H221-H222-H223</f>
        <v>61.097910999999989</v>
      </c>
      <c r="I224" s="38">
        <f t="shared" si="415"/>
        <v>59.188000000000009</v>
      </c>
      <c r="J224" s="38">
        <f t="shared" ref="J224:S224" si="416">I224+I224*J225</f>
        <v>62.277613600000009</v>
      </c>
      <c r="K224" s="38">
        <f t="shared" si="416"/>
        <v>65.983131609200015</v>
      </c>
      <c r="L224" s="38">
        <f t="shared" si="416"/>
        <v>69.559417342418655</v>
      </c>
      <c r="M224" s="38">
        <f t="shared" si="416"/>
        <v>72.919137200057477</v>
      </c>
      <c r="N224" s="38">
        <f t="shared" si="416"/>
        <v>76.134871150580011</v>
      </c>
      <c r="O224" s="38">
        <f t="shared" si="416"/>
        <v>79.500032455435644</v>
      </c>
      <c r="P224" s="38">
        <f t="shared" si="416"/>
        <v>82.719783769880792</v>
      </c>
      <c r="Q224" s="38">
        <f t="shared" si="416"/>
        <v>85.86313555313626</v>
      </c>
      <c r="R224" s="38">
        <f t="shared" si="416"/>
        <v>88.9713810601598</v>
      </c>
      <c r="S224" s="38">
        <f t="shared" si="416"/>
        <v>92.183247916431569</v>
      </c>
      <c r="T224" s="300">
        <f t="shared" ref="T224" si="417">(I224/D224)^(1/5)-1</f>
        <v>-3.1970862941922751E-2</v>
      </c>
      <c r="U224" s="300">
        <f t="shared" ref="U224" si="418">(S224/J224)^(1/9)-1</f>
        <v>4.4538493329930207E-2</v>
      </c>
    </row>
    <row r="225" spans="1:21">
      <c r="A225" s="100" t="s">
        <v>42</v>
      </c>
      <c r="B225" s="100" t="s">
        <v>18</v>
      </c>
      <c r="C225" s="140" t="s">
        <v>211</v>
      </c>
      <c r="D225" s="37">
        <v>0</v>
      </c>
      <c r="E225" s="37">
        <f>E224/D224-1</f>
        <v>-0.16992918116644651</v>
      </c>
      <c r="F225" s="37">
        <f>F224/E224-1</f>
        <v>-3.5863288282809602E-2</v>
      </c>
      <c r="G225" s="37">
        <f t="shared" ref="G225" si="419">G224/F224-1</f>
        <v>3.2164751571507111E-2</v>
      </c>
      <c r="H225" s="37">
        <f t="shared" ref="H225" si="420">H224/G224-1</f>
        <v>6.2262997284303623E-2</v>
      </c>
      <c r="I225" s="37">
        <v>0.01</v>
      </c>
      <c r="J225" s="37">
        <v>5.2200000000000003E-2</v>
      </c>
      <c r="K225" s="37">
        <v>5.9499999999999997E-2</v>
      </c>
      <c r="L225" s="37">
        <v>5.4199999999999998E-2</v>
      </c>
      <c r="M225" s="37">
        <v>4.8300000000000003E-2</v>
      </c>
      <c r="N225" s="37">
        <v>4.41E-2</v>
      </c>
      <c r="O225" s="37">
        <v>4.4200000000000003E-2</v>
      </c>
      <c r="P225" s="37">
        <v>4.0500000000000001E-2</v>
      </c>
      <c r="Q225" s="37">
        <v>3.7999999999999999E-2</v>
      </c>
      <c r="R225" s="37">
        <v>3.6200000000000003E-2</v>
      </c>
      <c r="S225" s="37">
        <v>3.61E-2</v>
      </c>
    </row>
    <row r="226" spans="1:21" ht="13.5" thickBot="1">
      <c r="A226" s="100" t="s">
        <v>42</v>
      </c>
      <c r="B226" s="100" t="s">
        <v>18</v>
      </c>
      <c r="C226" s="141" t="s">
        <v>212</v>
      </c>
      <c r="D226" s="54">
        <f>D219-D224</f>
        <v>-37.629218000000009</v>
      </c>
      <c r="E226" s="54">
        <f t="shared" ref="E226:S226" si="421">E219-E224</f>
        <v>-25.097182000000004</v>
      </c>
      <c r="F226" s="54">
        <f t="shared" si="421"/>
        <v>-21.174384999999994</v>
      </c>
      <c r="G226" s="54">
        <f t="shared" si="421"/>
        <v>-21.816746000000002</v>
      </c>
      <c r="H226" s="54">
        <f t="shared" si="421"/>
        <v>-25.187910999999993</v>
      </c>
      <c r="I226" s="54">
        <f t="shared" si="421"/>
        <v>-29.088000000000008</v>
      </c>
      <c r="J226" s="54">
        <f t="shared" si="421"/>
        <v>-29.30761360000001</v>
      </c>
      <c r="K226" s="54">
        <f t="shared" si="421"/>
        <v>-30.663131609200015</v>
      </c>
      <c r="L226" s="54">
        <f t="shared" si="421"/>
        <v>-33.009417342418651</v>
      </c>
      <c r="M226" s="54">
        <f t="shared" si="421"/>
        <v>-36.269137200057472</v>
      </c>
      <c r="N226" s="54">
        <f t="shared" si="421"/>
        <v>-38.954871150580011</v>
      </c>
      <c r="O226" s="54">
        <f t="shared" si="421"/>
        <v>-41.130032455435646</v>
      </c>
      <c r="P226" s="54">
        <f t="shared" si="421"/>
        <v>-43.619783769880797</v>
      </c>
      <c r="Q226" s="54">
        <f t="shared" si="421"/>
        <v>-45.243135553136263</v>
      </c>
      <c r="R226" s="54">
        <f t="shared" si="421"/>
        <v>-47.491381060159796</v>
      </c>
      <c r="S226" s="54">
        <f t="shared" si="421"/>
        <v>-49.943247916431574</v>
      </c>
    </row>
    <row r="227" spans="1:21">
      <c r="A227" s="100" t="s">
        <v>42</v>
      </c>
      <c r="B227" s="100" t="s">
        <v>107</v>
      </c>
      <c r="C227" s="138" t="s">
        <v>45</v>
      </c>
      <c r="D227" s="36">
        <f>' Capacity by Company'!D88</f>
        <v>0</v>
      </c>
      <c r="E227" s="36">
        <f>' Capacity by Company'!E88</f>
        <v>0</v>
      </c>
      <c r="F227" s="36">
        <f>' Capacity by Company'!F88</f>
        <v>0</v>
      </c>
      <c r="G227" s="36">
        <f>' Capacity by Company'!G88</f>
        <v>0</v>
      </c>
      <c r="H227" s="36">
        <f>' Capacity by Company'!H88</f>
        <v>0</v>
      </c>
      <c r="I227" s="36">
        <f>' Capacity by Company'!I88</f>
        <v>0</v>
      </c>
      <c r="J227" s="36">
        <f>' Capacity by Company'!J88</f>
        <v>0</v>
      </c>
      <c r="K227" s="36">
        <f>' Capacity by Company'!K88</f>
        <v>0</v>
      </c>
      <c r="L227" s="36">
        <f>' Capacity by Company'!L88</f>
        <v>0</v>
      </c>
      <c r="M227" s="36">
        <f>' Capacity by Company'!M88</f>
        <v>0</v>
      </c>
      <c r="N227" s="36">
        <f>' Capacity by Company'!N88</f>
        <v>0</v>
      </c>
      <c r="O227" s="36">
        <f>' Capacity by Company'!O88</f>
        <v>0</v>
      </c>
      <c r="P227" s="36">
        <f>' Capacity by Company'!P88</f>
        <v>0</v>
      </c>
      <c r="Q227" s="36">
        <f>' Capacity by Company'!Q88</f>
        <v>0</v>
      </c>
      <c r="R227" s="36">
        <f>' Capacity by Company'!R88</f>
        <v>0</v>
      </c>
      <c r="S227" s="36">
        <f>' Capacity by Company'!S88</f>
        <v>0</v>
      </c>
    </row>
    <row r="228" spans="1:21">
      <c r="A228" s="100" t="s">
        <v>42</v>
      </c>
      <c r="B228" s="100" t="s">
        <v>107</v>
      </c>
      <c r="C228" s="138" t="s">
        <v>46</v>
      </c>
      <c r="D228" s="38">
        <f>'Production by Company'!D88</f>
        <v>0</v>
      </c>
      <c r="E228" s="38">
        <f>'Production by Company'!E88</f>
        <v>0</v>
      </c>
      <c r="F228" s="38">
        <f>'Production by Company'!F88</f>
        <v>0</v>
      </c>
      <c r="G228" s="38">
        <f>'Production by Company'!G88</f>
        <v>0</v>
      </c>
      <c r="H228" s="38">
        <f>'Production by Company'!H88</f>
        <v>0</v>
      </c>
      <c r="I228" s="38">
        <f>'Production by Company'!I88</f>
        <v>0</v>
      </c>
      <c r="J228" s="38">
        <f>'Production by Company'!J88</f>
        <v>0</v>
      </c>
      <c r="K228" s="38">
        <f>'Production by Company'!K88</f>
        <v>0</v>
      </c>
      <c r="L228" s="38">
        <f>'Production by Company'!L88</f>
        <v>0</v>
      </c>
      <c r="M228" s="38">
        <f>'Production by Company'!M88</f>
        <v>0</v>
      </c>
      <c r="N228" s="38">
        <f>'Production by Company'!N88</f>
        <v>0</v>
      </c>
      <c r="O228" s="38">
        <f>'Production by Company'!O88</f>
        <v>0</v>
      </c>
      <c r="P228" s="38">
        <f>'Production by Company'!P88</f>
        <v>0</v>
      </c>
      <c r="Q228" s="38">
        <f>'Production by Company'!Q88</f>
        <v>0</v>
      </c>
      <c r="R228" s="38">
        <f>'Production by Company'!R88</f>
        <v>0</v>
      </c>
      <c r="S228" s="38">
        <f>'Production by Company'!S88</f>
        <v>0</v>
      </c>
    </row>
    <row r="229" spans="1:21">
      <c r="A229" s="100" t="s">
        <v>42</v>
      </c>
      <c r="B229" s="100" t="s">
        <v>107</v>
      </c>
      <c r="C229" s="138" t="s">
        <v>47</v>
      </c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</row>
    <row r="230" spans="1:21">
      <c r="A230" s="100" t="s">
        <v>42</v>
      </c>
      <c r="B230" s="100" t="s">
        <v>107</v>
      </c>
      <c r="C230" s="138" t="s">
        <v>48</v>
      </c>
      <c r="D230" s="139">
        <f>'Foreign Trade'!I21</f>
        <v>9.5745369999999994</v>
      </c>
      <c r="E230" s="139">
        <f>'Foreign Trade'!J21</f>
        <v>6.7554020000000001</v>
      </c>
      <c r="F230" s="139">
        <f>'Foreign Trade'!K21</f>
        <v>7.1950950000000002</v>
      </c>
      <c r="G230" s="139">
        <f>'Foreign Trade'!L21</f>
        <v>7.508426</v>
      </c>
      <c r="H230" s="139">
        <f>'Foreign Trade'!M21</f>
        <v>7.0267210000000002</v>
      </c>
      <c r="I230" s="139">
        <v>7.83</v>
      </c>
      <c r="J230" s="51"/>
      <c r="K230" s="51"/>
      <c r="L230" s="51"/>
      <c r="M230" s="51"/>
      <c r="N230" s="51"/>
      <c r="O230" s="51"/>
      <c r="P230" s="51"/>
      <c r="Q230" s="51"/>
      <c r="R230" s="51"/>
      <c r="S230" s="52"/>
    </row>
    <row r="231" spans="1:21">
      <c r="A231" s="100" t="s">
        <v>42</v>
      </c>
      <c r="B231" s="100" t="s">
        <v>107</v>
      </c>
      <c r="C231" s="138" t="s">
        <v>49</v>
      </c>
      <c r="D231" s="139">
        <f>'Foreign Trade'!AI21</f>
        <v>0.19405900000000001</v>
      </c>
      <c r="E231" s="139">
        <f>'Foreign Trade'!AJ21</f>
        <v>0.102011</v>
      </c>
      <c r="F231" s="139">
        <f>'Foreign Trade'!AK21</f>
        <v>7.4036000000000005E-2</v>
      </c>
      <c r="G231" s="139">
        <f>'Foreign Trade'!AL21</f>
        <v>8.6898000000000003E-2</v>
      </c>
      <c r="H231" s="139">
        <f>'Foreign Trade'!AM21</f>
        <v>7.1001999999999996E-2</v>
      </c>
      <c r="I231" s="139">
        <v>7.0000000000000007E-2</v>
      </c>
      <c r="J231" s="51"/>
      <c r="K231" s="51"/>
      <c r="L231" s="51"/>
      <c r="M231" s="51"/>
      <c r="N231" s="51"/>
      <c r="O231" s="51"/>
      <c r="P231" s="51"/>
      <c r="Q231" s="51"/>
      <c r="R231" s="51"/>
      <c r="S231" s="52"/>
    </row>
    <row r="232" spans="1:21">
      <c r="A232" s="100" t="s">
        <v>42</v>
      </c>
      <c r="B232" s="100" t="s">
        <v>107</v>
      </c>
      <c r="C232" s="138" t="s">
        <v>25</v>
      </c>
      <c r="D232" s="38">
        <f>2%*D228</f>
        <v>0</v>
      </c>
      <c r="E232" s="38">
        <f t="shared" ref="E232:S232" si="422">2%*E228</f>
        <v>0</v>
      </c>
      <c r="F232" s="38">
        <f t="shared" si="422"/>
        <v>0</v>
      </c>
      <c r="G232" s="38">
        <f t="shared" si="422"/>
        <v>0</v>
      </c>
      <c r="H232" s="38">
        <f t="shared" si="422"/>
        <v>0</v>
      </c>
      <c r="I232" s="38">
        <f t="shared" si="422"/>
        <v>0</v>
      </c>
      <c r="J232" s="38">
        <f t="shared" si="422"/>
        <v>0</v>
      </c>
      <c r="K232" s="38">
        <f t="shared" si="422"/>
        <v>0</v>
      </c>
      <c r="L232" s="38">
        <f t="shared" si="422"/>
        <v>0</v>
      </c>
      <c r="M232" s="38">
        <f t="shared" si="422"/>
        <v>0</v>
      </c>
      <c r="N232" s="38">
        <f t="shared" si="422"/>
        <v>0</v>
      </c>
      <c r="O232" s="38">
        <f t="shared" si="422"/>
        <v>0</v>
      </c>
      <c r="P232" s="38">
        <f t="shared" si="422"/>
        <v>0</v>
      </c>
      <c r="Q232" s="38">
        <f t="shared" si="422"/>
        <v>0</v>
      </c>
      <c r="R232" s="38">
        <f t="shared" si="422"/>
        <v>0</v>
      </c>
      <c r="S232" s="38">
        <f t="shared" si="422"/>
        <v>0</v>
      </c>
    </row>
    <row r="233" spans="1:21">
      <c r="A233" s="100" t="s">
        <v>42</v>
      </c>
      <c r="B233" s="100" t="s">
        <v>107</v>
      </c>
      <c r="C233" s="138" t="s">
        <v>50</v>
      </c>
      <c r="D233" s="38">
        <f>D228+D230-D231-D232</f>
        <v>9.3804780000000001</v>
      </c>
      <c r="E233" s="38">
        <f t="shared" ref="E233:I233" si="423">E228+E230-E231-E232</f>
        <v>6.6533910000000001</v>
      </c>
      <c r="F233" s="38">
        <f t="shared" si="423"/>
        <v>7.1210589999999998</v>
      </c>
      <c r="G233" s="38">
        <f t="shared" si="423"/>
        <v>7.4215280000000003</v>
      </c>
      <c r="H233" s="38">
        <f t="shared" si="423"/>
        <v>6.9557190000000002</v>
      </c>
      <c r="I233" s="38">
        <f t="shared" si="423"/>
        <v>7.76</v>
      </c>
      <c r="J233" s="38">
        <f t="shared" ref="J233:S233" si="424">I233+I233*J234</f>
        <v>8.1487759999999998</v>
      </c>
      <c r="K233" s="38">
        <f t="shared" si="424"/>
        <v>8.5439916359999994</v>
      </c>
      <c r="L233" s="38">
        <f t="shared" si="424"/>
        <v>8.9071112805299997</v>
      </c>
      <c r="M233" s="38">
        <f t="shared" si="424"/>
        <v>9.258942176110935</v>
      </c>
      <c r="N233" s="38">
        <f t="shared" si="424"/>
        <v>9.6144855556735944</v>
      </c>
      <c r="O233" s="38">
        <f t="shared" si="424"/>
        <v>9.976951661122488</v>
      </c>
      <c r="P233" s="38">
        <f t="shared" si="424"/>
        <v>10.335124225756786</v>
      </c>
      <c r="Q233" s="38">
        <f t="shared" si="424"/>
        <v>10.709255722729182</v>
      </c>
      <c r="R233" s="38">
        <f t="shared" si="424"/>
        <v>11.085150598596977</v>
      </c>
      <c r="S233" s="38">
        <f t="shared" si="424"/>
        <v>11.466479779188713</v>
      </c>
      <c r="T233" s="300">
        <f t="shared" ref="T233" si="425">(I233/D233)^(1/5)-1</f>
        <v>-3.7219356253732516E-2</v>
      </c>
      <c r="U233" s="300">
        <f t="shared" ref="U233" si="426">(S233/J233)^(1/9)-1</f>
        <v>3.8680480016915819E-2</v>
      </c>
    </row>
    <row r="234" spans="1:21">
      <c r="A234" s="100" t="s">
        <v>42</v>
      </c>
      <c r="B234" s="100" t="s">
        <v>107</v>
      </c>
      <c r="C234" s="140" t="s">
        <v>211</v>
      </c>
      <c r="D234" s="37">
        <v>0</v>
      </c>
      <c r="E234" s="37">
        <f>E233/D233-1</f>
        <v>-0.29071940683619746</v>
      </c>
      <c r="F234" s="37">
        <f>F233/E233-1</f>
        <v>7.0290172334678713E-2</v>
      </c>
      <c r="G234" s="37">
        <f t="shared" ref="G234" si="427">G233/F233-1</f>
        <v>4.2194426418879605E-2</v>
      </c>
      <c r="H234" s="37">
        <f t="shared" ref="H234" si="428">H233/G233-1</f>
        <v>-6.2764568159009881E-2</v>
      </c>
      <c r="I234" s="37">
        <v>6.8900000000000003E-2</v>
      </c>
      <c r="J234" s="37">
        <v>5.0099999999999999E-2</v>
      </c>
      <c r="K234" s="37">
        <v>4.8500000000000001E-2</v>
      </c>
      <c r="L234" s="37">
        <v>4.2500000000000003E-2</v>
      </c>
      <c r="M234" s="37">
        <v>3.95E-2</v>
      </c>
      <c r="N234" s="37">
        <v>3.8399999999999997E-2</v>
      </c>
      <c r="O234" s="37">
        <v>3.7699999999999997E-2</v>
      </c>
      <c r="P234" s="37">
        <v>3.5900000000000001E-2</v>
      </c>
      <c r="Q234" s="37">
        <v>3.6200000000000003E-2</v>
      </c>
      <c r="R234" s="37">
        <v>3.5099999999999999E-2</v>
      </c>
      <c r="S234" s="37">
        <v>3.44E-2</v>
      </c>
    </row>
    <row r="235" spans="1:21" ht="13.5" thickBot="1">
      <c r="A235" s="100" t="s">
        <v>42</v>
      </c>
      <c r="B235" s="100" t="s">
        <v>107</v>
      </c>
      <c r="C235" s="141" t="s">
        <v>212</v>
      </c>
      <c r="D235" s="54">
        <f>D228-D233</f>
        <v>-9.3804780000000001</v>
      </c>
      <c r="E235" s="54">
        <f t="shared" ref="E235:S235" si="429">E228-E233</f>
        <v>-6.6533910000000001</v>
      </c>
      <c r="F235" s="54">
        <f t="shared" si="429"/>
        <v>-7.1210589999999998</v>
      </c>
      <c r="G235" s="54">
        <f t="shared" si="429"/>
        <v>-7.4215280000000003</v>
      </c>
      <c r="H235" s="54">
        <f t="shared" si="429"/>
        <v>-6.9557190000000002</v>
      </c>
      <c r="I235" s="54">
        <f t="shared" si="429"/>
        <v>-7.76</v>
      </c>
      <c r="J235" s="54">
        <f t="shared" si="429"/>
        <v>-8.1487759999999998</v>
      </c>
      <c r="K235" s="54">
        <f t="shared" si="429"/>
        <v>-8.5439916359999994</v>
      </c>
      <c r="L235" s="54">
        <f t="shared" si="429"/>
        <v>-8.9071112805299997</v>
      </c>
      <c r="M235" s="54">
        <f t="shared" si="429"/>
        <v>-9.258942176110935</v>
      </c>
      <c r="N235" s="54">
        <f t="shared" si="429"/>
        <v>-9.6144855556735944</v>
      </c>
      <c r="O235" s="54">
        <f t="shared" si="429"/>
        <v>-9.976951661122488</v>
      </c>
      <c r="P235" s="54">
        <f t="shared" si="429"/>
        <v>-10.335124225756786</v>
      </c>
      <c r="Q235" s="54">
        <f t="shared" si="429"/>
        <v>-10.709255722729182</v>
      </c>
      <c r="R235" s="54">
        <f t="shared" si="429"/>
        <v>-11.085150598596977</v>
      </c>
      <c r="S235" s="54">
        <f t="shared" si="429"/>
        <v>-11.466479779188713</v>
      </c>
    </row>
    <row r="236" spans="1:21">
      <c r="A236" s="100" t="s">
        <v>42</v>
      </c>
      <c r="B236" s="100" t="s">
        <v>58</v>
      </c>
      <c r="C236" s="138" t="s">
        <v>45</v>
      </c>
      <c r="D236" s="36">
        <f>' Capacity by Company'!D89</f>
        <v>0</v>
      </c>
      <c r="E236" s="36">
        <f>' Capacity by Company'!E89</f>
        <v>0</v>
      </c>
      <c r="F236" s="36">
        <f>' Capacity by Company'!F89</f>
        <v>0</v>
      </c>
      <c r="G236" s="36">
        <f>' Capacity by Company'!G89</f>
        <v>0</v>
      </c>
      <c r="H236" s="36">
        <f>' Capacity by Company'!H89</f>
        <v>0</v>
      </c>
      <c r="I236" s="36">
        <f>' Capacity by Company'!I89</f>
        <v>0</v>
      </c>
      <c r="J236" s="36">
        <f>' Capacity by Company'!J89</f>
        <v>0</v>
      </c>
      <c r="K236" s="36">
        <f>' Capacity by Company'!K89</f>
        <v>0</v>
      </c>
      <c r="L236" s="36">
        <f>' Capacity by Company'!L89</f>
        <v>0</v>
      </c>
      <c r="M236" s="36">
        <f>' Capacity by Company'!M89</f>
        <v>0</v>
      </c>
      <c r="N236" s="36">
        <f>' Capacity by Company'!N89</f>
        <v>0</v>
      </c>
      <c r="O236" s="36">
        <f>' Capacity by Company'!O89</f>
        <v>0</v>
      </c>
      <c r="P236" s="36">
        <f>' Capacity by Company'!P89</f>
        <v>0</v>
      </c>
      <c r="Q236" s="36">
        <f>' Capacity by Company'!Q89</f>
        <v>0</v>
      </c>
      <c r="R236" s="36">
        <f>' Capacity by Company'!R89</f>
        <v>0</v>
      </c>
      <c r="S236" s="36">
        <f>' Capacity by Company'!S89</f>
        <v>0</v>
      </c>
    </row>
    <row r="237" spans="1:21">
      <c r="A237" s="100" t="s">
        <v>42</v>
      </c>
      <c r="B237" s="100" t="s">
        <v>58</v>
      </c>
      <c r="C237" s="138" t="s">
        <v>46</v>
      </c>
      <c r="D237" s="38">
        <f>'Production by Company'!D89</f>
        <v>0</v>
      </c>
      <c r="E237" s="38">
        <f>'Production by Company'!E89</f>
        <v>0</v>
      </c>
      <c r="F237" s="38">
        <f>'Production by Company'!F89</f>
        <v>0</v>
      </c>
      <c r="G237" s="38">
        <f>'Production by Company'!G89</f>
        <v>0</v>
      </c>
      <c r="H237" s="38">
        <f>'Production by Company'!H89</f>
        <v>0</v>
      </c>
      <c r="I237" s="38">
        <f>'Production by Company'!I89</f>
        <v>0</v>
      </c>
      <c r="J237" s="38">
        <f>'Production by Company'!J89</f>
        <v>0</v>
      </c>
      <c r="K237" s="38">
        <f>'Production by Company'!K89</f>
        <v>0</v>
      </c>
      <c r="L237" s="38">
        <f>'Production by Company'!L89</f>
        <v>0</v>
      </c>
      <c r="M237" s="38">
        <f>'Production by Company'!M89</f>
        <v>0</v>
      </c>
      <c r="N237" s="38">
        <f>'Production by Company'!N89</f>
        <v>0</v>
      </c>
      <c r="O237" s="38">
        <f>'Production by Company'!O89</f>
        <v>0</v>
      </c>
      <c r="P237" s="38">
        <f>'Production by Company'!P89</f>
        <v>0</v>
      </c>
      <c r="Q237" s="38">
        <f>'Production by Company'!Q89</f>
        <v>0</v>
      </c>
      <c r="R237" s="38">
        <f>'Production by Company'!R89</f>
        <v>0</v>
      </c>
      <c r="S237" s="38">
        <f>'Production by Company'!S89</f>
        <v>0</v>
      </c>
    </row>
    <row r="238" spans="1:21">
      <c r="A238" s="100" t="s">
        <v>42</v>
      </c>
      <c r="B238" s="100" t="s">
        <v>58</v>
      </c>
      <c r="C238" s="138" t="s">
        <v>47</v>
      </c>
      <c r="D238" s="37" t="e">
        <f t="shared" ref="D238:S238" si="430">(D237/D236)</f>
        <v>#DIV/0!</v>
      </c>
      <c r="E238" s="37" t="e">
        <f t="shared" si="430"/>
        <v>#DIV/0!</v>
      </c>
      <c r="F238" s="37" t="e">
        <f t="shared" si="430"/>
        <v>#DIV/0!</v>
      </c>
      <c r="G238" s="37" t="e">
        <f t="shared" si="430"/>
        <v>#DIV/0!</v>
      </c>
      <c r="H238" s="37" t="e">
        <f t="shared" si="430"/>
        <v>#DIV/0!</v>
      </c>
      <c r="I238" s="37" t="e">
        <f t="shared" si="430"/>
        <v>#DIV/0!</v>
      </c>
      <c r="J238" s="37" t="e">
        <f t="shared" si="430"/>
        <v>#DIV/0!</v>
      </c>
      <c r="K238" s="37" t="e">
        <f t="shared" si="430"/>
        <v>#DIV/0!</v>
      </c>
      <c r="L238" s="37" t="e">
        <f t="shared" si="430"/>
        <v>#DIV/0!</v>
      </c>
      <c r="M238" s="37" t="e">
        <f t="shared" si="430"/>
        <v>#DIV/0!</v>
      </c>
      <c r="N238" s="37" t="e">
        <f t="shared" si="430"/>
        <v>#DIV/0!</v>
      </c>
      <c r="O238" s="37" t="e">
        <f t="shared" si="430"/>
        <v>#DIV/0!</v>
      </c>
      <c r="P238" s="37" t="e">
        <f t="shared" si="430"/>
        <v>#DIV/0!</v>
      </c>
      <c r="Q238" s="37" t="e">
        <f t="shared" si="430"/>
        <v>#DIV/0!</v>
      </c>
      <c r="R238" s="37" t="e">
        <f t="shared" si="430"/>
        <v>#DIV/0!</v>
      </c>
      <c r="S238" s="37" t="e">
        <f t="shared" si="430"/>
        <v>#DIV/0!</v>
      </c>
    </row>
    <row r="239" spans="1:21">
      <c r="A239" s="100" t="s">
        <v>42</v>
      </c>
      <c r="B239" s="100" t="s">
        <v>58</v>
      </c>
      <c r="C239" s="138" t="s">
        <v>48</v>
      </c>
      <c r="D239" s="51">
        <v>82.25</v>
      </c>
      <c r="E239" s="51">
        <f>(E248-SUM(E221+E230))*5</f>
        <v>86.406295</v>
      </c>
      <c r="F239" s="51">
        <f>(F248-SUM(F221+F230))*5</f>
        <v>91.497600000000006</v>
      </c>
      <c r="G239" s="51">
        <f>(G248-SUM(G221+G230))*5</f>
        <v>108.85907</v>
      </c>
      <c r="H239" s="51">
        <f>(H248-SUM(H221+H230))*5</f>
        <v>96.926839999999999</v>
      </c>
      <c r="I239" s="51">
        <f>(I248-SUM(I221+I230))*5</f>
        <v>68.649999999999977</v>
      </c>
      <c r="J239" s="51"/>
      <c r="K239" s="51"/>
      <c r="L239" s="51"/>
      <c r="M239" s="51"/>
      <c r="N239" s="51"/>
      <c r="O239" s="51"/>
      <c r="P239" s="51"/>
      <c r="Q239" s="51"/>
      <c r="R239" s="51"/>
      <c r="S239" s="52"/>
    </row>
    <row r="240" spans="1:21">
      <c r="A240" s="100" t="s">
        <v>42</v>
      </c>
      <c r="B240" s="100" t="s">
        <v>58</v>
      </c>
      <c r="C240" s="138" t="s">
        <v>49</v>
      </c>
      <c r="D240" s="51">
        <f>D249-SUM(D222+D231)</f>
        <v>1.7544139999999997</v>
      </c>
      <c r="E240" s="51">
        <f t="shared" ref="E240:I240" si="431">E249-SUM(E222+E231)</f>
        <v>0.80583200000000055</v>
      </c>
      <c r="F240" s="51">
        <f t="shared" si="431"/>
        <v>0.39596399999999932</v>
      </c>
      <c r="G240" s="51">
        <f t="shared" si="431"/>
        <v>2.4088000000000775E-2</v>
      </c>
      <c r="H240" s="51">
        <f t="shared" si="431"/>
        <v>5.8998000000000772E-2</v>
      </c>
      <c r="I240" s="51">
        <f t="shared" si="431"/>
        <v>6.0000000000000053E-2</v>
      </c>
      <c r="J240" s="51"/>
      <c r="K240" s="51">
        <v>5</v>
      </c>
      <c r="L240" s="51"/>
      <c r="M240" s="51"/>
      <c r="N240" s="51"/>
      <c r="O240" s="51"/>
      <c r="P240" s="51"/>
      <c r="Q240" s="51"/>
      <c r="R240" s="51"/>
      <c r="S240" s="52"/>
    </row>
    <row r="241" spans="1:21">
      <c r="A241" s="100" t="s">
        <v>42</v>
      </c>
      <c r="B241" s="100" t="s">
        <v>58</v>
      </c>
      <c r="C241" s="138" t="s">
        <v>25</v>
      </c>
      <c r="D241" s="38">
        <f>2%*D237</f>
        <v>0</v>
      </c>
      <c r="E241" s="38">
        <f t="shared" ref="E241:I241" si="432">2%*E237</f>
        <v>0</v>
      </c>
      <c r="F241" s="38">
        <f t="shared" si="432"/>
        <v>0</v>
      </c>
      <c r="G241" s="38">
        <f t="shared" si="432"/>
        <v>0</v>
      </c>
      <c r="H241" s="38">
        <f t="shared" si="432"/>
        <v>0</v>
      </c>
      <c r="I241" s="38">
        <f t="shared" si="432"/>
        <v>0</v>
      </c>
      <c r="J241" s="38"/>
      <c r="K241" s="38"/>
      <c r="L241" s="38"/>
      <c r="M241" s="38"/>
      <c r="N241" s="38"/>
      <c r="O241" s="38"/>
      <c r="P241" s="38"/>
      <c r="Q241" s="38"/>
      <c r="R241" s="38"/>
      <c r="S241" s="38"/>
    </row>
    <row r="242" spans="1:21">
      <c r="A242" s="100" t="s">
        <v>42</v>
      </c>
      <c r="B242" s="100" t="s">
        <v>58</v>
      </c>
      <c r="C242" s="138" t="s">
        <v>50</v>
      </c>
      <c r="D242" s="38">
        <f>D237+D239-D240-D241</f>
        <v>80.495586000000003</v>
      </c>
      <c r="E242" s="38">
        <f t="shared" ref="E242" si="433">E237+E239-E240-E241</f>
        <v>85.600463000000005</v>
      </c>
      <c r="F242" s="38">
        <f t="shared" ref="F242" si="434">F237+F239-F240-F241</f>
        <v>91.101636000000013</v>
      </c>
      <c r="G242" s="38">
        <f t="shared" ref="G242" si="435">G237+G239-G240-G241</f>
        <v>108.834982</v>
      </c>
      <c r="H242" s="38">
        <f t="shared" ref="H242:I242" si="436">H237+H239-H240-H241</f>
        <v>96.867841999999996</v>
      </c>
      <c r="I242" s="38">
        <f t="shared" si="436"/>
        <v>68.589999999999975</v>
      </c>
      <c r="J242" s="38">
        <f t="shared" ref="J242:S242" si="437">I242+I242*J243</f>
        <v>71.299304999999976</v>
      </c>
      <c r="K242" s="38">
        <f t="shared" si="437"/>
        <v>74.329525462499973</v>
      </c>
      <c r="L242" s="38">
        <f t="shared" si="437"/>
        <v>77.183779240259966</v>
      </c>
      <c r="M242" s="38">
        <f t="shared" si="437"/>
        <v>80.20166500855413</v>
      </c>
      <c r="N242" s="38">
        <f t="shared" si="437"/>
        <v>82.808219121332144</v>
      </c>
      <c r="O242" s="38">
        <f t="shared" si="437"/>
        <v>85.251061585411435</v>
      </c>
      <c r="P242" s="38">
        <f t="shared" si="437"/>
        <v>87.561365354376079</v>
      </c>
      <c r="Q242" s="38">
        <f t="shared" si="437"/>
        <v>89.794180170912668</v>
      </c>
      <c r="R242" s="38">
        <f t="shared" si="437"/>
        <v>92.32637605173241</v>
      </c>
      <c r="S242" s="38">
        <f t="shared" si="437"/>
        <v>95.142330521310242</v>
      </c>
      <c r="T242" s="300">
        <f t="shared" ref="T242" si="438">(I242/D242)^(1/5)-1</f>
        <v>-3.1504187482072843E-2</v>
      </c>
      <c r="U242" s="300">
        <f t="shared" ref="U242" si="439">(S242/J242)^(1/9)-1</f>
        <v>3.2573424133436779E-2</v>
      </c>
    </row>
    <row r="243" spans="1:21">
      <c r="A243" s="100" t="s">
        <v>42</v>
      </c>
      <c r="B243" s="100" t="s">
        <v>58</v>
      </c>
      <c r="C243" s="140" t="s">
        <v>211</v>
      </c>
      <c r="D243" s="37"/>
      <c r="E243" s="37">
        <f>E242/D242-1</f>
        <v>6.341809847809543E-2</v>
      </c>
      <c r="F243" s="37">
        <f>F242/E242-1</f>
        <v>6.4265692114305661E-2</v>
      </c>
      <c r="G243" s="37">
        <f t="shared" ref="G243" si="440">G242/F242-1</f>
        <v>0.19465452848728182</v>
      </c>
      <c r="H243" s="37">
        <f t="shared" ref="H243" si="441">H242/G242-1</f>
        <v>-0.10995674166602054</v>
      </c>
      <c r="I243" s="37">
        <v>3.4500000000000003E-2</v>
      </c>
      <c r="J243" s="37">
        <v>3.95E-2</v>
      </c>
      <c r="K243" s="37">
        <v>4.2500000000000003E-2</v>
      </c>
      <c r="L243" s="37">
        <v>3.8399999999999997E-2</v>
      </c>
      <c r="M243" s="37">
        <v>3.9100000000000003E-2</v>
      </c>
      <c r="N243" s="37">
        <v>3.2500000000000001E-2</v>
      </c>
      <c r="O243" s="37">
        <v>2.9499999999999998E-2</v>
      </c>
      <c r="P243" s="37">
        <v>2.7099999999999999E-2</v>
      </c>
      <c r="Q243" s="37">
        <v>2.5499999999999998E-2</v>
      </c>
      <c r="R243" s="37">
        <v>2.8199999999999999E-2</v>
      </c>
      <c r="S243" s="37">
        <v>3.0499999999999999E-2</v>
      </c>
    </row>
    <row r="244" spans="1:21" ht="13.5" thickBot="1">
      <c r="A244" s="100" t="s">
        <v>42</v>
      </c>
      <c r="B244" s="100" t="s">
        <v>58</v>
      </c>
      <c r="C244" s="141" t="s">
        <v>212</v>
      </c>
      <c r="D244" s="54">
        <f>D237-D242</f>
        <v>-80.495586000000003</v>
      </c>
      <c r="E244" s="54">
        <f t="shared" ref="E244:S244" si="442">E237-E242</f>
        <v>-85.600463000000005</v>
      </c>
      <c r="F244" s="54">
        <f t="shared" si="442"/>
        <v>-91.101636000000013</v>
      </c>
      <c r="G244" s="54">
        <f t="shared" si="442"/>
        <v>-108.834982</v>
      </c>
      <c r="H244" s="54">
        <f t="shared" si="442"/>
        <v>-96.867841999999996</v>
      </c>
      <c r="I244" s="54">
        <f t="shared" si="442"/>
        <v>-68.589999999999975</v>
      </c>
      <c r="J244" s="54">
        <f t="shared" si="442"/>
        <v>-71.299304999999976</v>
      </c>
      <c r="K244" s="54">
        <f t="shared" si="442"/>
        <v>-74.329525462499973</v>
      </c>
      <c r="L244" s="54">
        <f t="shared" si="442"/>
        <v>-77.183779240259966</v>
      </c>
      <c r="M244" s="54">
        <f t="shared" si="442"/>
        <v>-80.20166500855413</v>
      </c>
      <c r="N244" s="54">
        <f t="shared" si="442"/>
        <v>-82.808219121332144</v>
      </c>
      <c r="O244" s="54">
        <f t="shared" si="442"/>
        <v>-85.251061585411435</v>
      </c>
      <c r="P244" s="54">
        <f t="shared" si="442"/>
        <v>-87.561365354376079</v>
      </c>
      <c r="Q244" s="54">
        <f t="shared" si="442"/>
        <v>-89.794180170912668</v>
      </c>
      <c r="R244" s="54">
        <f t="shared" si="442"/>
        <v>-92.32637605173241</v>
      </c>
      <c r="S244" s="54">
        <f t="shared" si="442"/>
        <v>-95.142330521310242</v>
      </c>
    </row>
    <row r="245" spans="1:21">
      <c r="A245" s="100" t="s">
        <v>42</v>
      </c>
      <c r="B245" s="70" t="s">
        <v>60</v>
      </c>
      <c r="C245" s="138" t="s">
        <v>45</v>
      </c>
      <c r="D245" s="38">
        <f>' Capacity by Location'!E98</f>
        <v>43</v>
      </c>
      <c r="E245" s="38">
        <f>' Capacity by Location'!F98</f>
        <v>43</v>
      </c>
      <c r="F245" s="38">
        <f>' Capacity by Location'!G98</f>
        <v>43</v>
      </c>
      <c r="G245" s="38">
        <f>' Capacity by Location'!H98</f>
        <v>43</v>
      </c>
      <c r="H245" s="38">
        <f>' Capacity by Location'!I98</f>
        <v>43</v>
      </c>
      <c r="I245" s="38">
        <f>' Capacity by Location'!J98</f>
        <v>43</v>
      </c>
      <c r="J245" s="38">
        <f>' Capacity by Location'!K98</f>
        <v>43</v>
      </c>
      <c r="K245" s="38">
        <f>' Capacity by Location'!L98</f>
        <v>43</v>
      </c>
      <c r="L245" s="38">
        <f>' Capacity by Location'!M98</f>
        <v>43</v>
      </c>
      <c r="M245" s="38">
        <f>' Capacity by Location'!N98</f>
        <v>43</v>
      </c>
      <c r="N245" s="38">
        <f>' Capacity by Location'!O98</f>
        <v>43</v>
      </c>
      <c r="O245" s="38">
        <f>' Capacity by Location'!P98</f>
        <v>43</v>
      </c>
      <c r="P245" s="38">
        <f>' Capacity by Location'!Q98</f>
        <v>43</v>
      </c>
      <c r="Q245" s="38">
        <f>' Capacity by Location'!R98</f>
        <v>43</v>
      </c>
      <c r="R245" s="38">
        <f>' Capacity by Location'!S98</f>
        <v>43</v>
      </c>
      <c r="S245" s="38">
        <f>' Capacity by Location'!T98</f>
        <v>43</v>
      </c>
    </row>
    <row r="246" spans="1:21">
      <c r="A246" s="100" t="s">
        <v>42</v>
      </c>
      <c r="B246" s="70" t="s">
        <v>60</v>
      </c>
      <c r="C246" s="138" t="s">
        <v>46</v>
      </c>
      <c r="D246" s="38">
        <f>'Production by Company'!D90</f>
        <v>32</v>
      </c>
      <c r="E246" s="38">
        <f>'Production by Company'!E90</f>
        <v>32.700000000000003</v>
      </c>
      <c r="F246" s="38">
        <f>'Production by Company'!F90</f>
        <v>34.549999999999997</v>
      </c>
      <c r="G246" s="38">
        <f>'Production by Company'!G90</f>
        <v>35.700000000000003</v>
      </c>
      <c r="H246" s="38">
        <f>'Production by Company'!H90</f>
        <v>35.909999999999997</v>
      </c>
      <c r="I246" s="38">
        <f>'Production by Company'!I90</f>
        <v>30.1</v>
      </c>
      <c r="J246" s="38">
        <f>'Production by Company'!J90</f>
        <v>32.97</v>
      </c>
      <c r="K246" s="38">
        <f>'Production by Company'!K90</f>
        <v>35.32</v>
      </c>
      <c r="L246" s="38">
        <f>'Production by Company'!L90</f>
        <v>36.550000000000004</v>
      </c>
      <c r="M246" s="38">
        <f>'Production by Company'!M90</f>
        <v>36.650000000000006</v>
      </c>
      <c r="N246" s="38">
        <f>'Production by Company'!N90</f>
        <v>37.18</v>
      </c>
      <c r="O246" s="38">
        <f>'Production by Company'!O90</f>
        <v>38.369999999999997</v>
      </c>
      <c r="P246" s="38">
        <f>'Production by Company'!P90</f>
        <v>39.099999999999994</v>
      </c>
      <c r="Q246" s="38">
        <f>'Production by Company'!Q90</f>
        <v>40.619999999999997</v>
      </c>
      <c r="R246" s="38">
        <f>'Production by Company'!R90</f>
        <v>41.480000000000004</v>
      </c>
      <c r="S246" s="38">
        <f>'Production by Company'!S90</f>
        <v>42.239999999999995</v>
      </c>
    </row>
    <row r="247" spans="1:21">
      <c r="A247" s="100" t="s">
        <v>42</v>
      </c>
      <c r="B247" s="70" t="s">
        <v>60</v>
      </c>
      <c r="C247" s="138" t="s">
        <v>47</v>
      </c>
      <c r="D247" s="37">
        <f t="shared" ref="D247:S247" si="443">(D246/D245)</f>
        <v>0.7441860465116279</v>
      </c>
      <c r="E247" s="37">
        <f t="shared" si="443"/>
        <v>0.76046511627906987</v>
      </c>
      <c r="F247" s="37">
        <f t="shared" si="443"/>
        <v>0.80348837209302315</v>
      </c>
      <c r="G247" s="37">
        <f t="shared" si="443"/>
        <v>0.830232558139535</v>
      </c>
      <c r="H247" s="37">
        <f t="shared" si="443"/>
        <v>0.83511627906976738</v>
      </c>
      <c r="I247" s="37">
        <f t="shared" si="443"/>
        <v>0.70000000000000007</v>
      </c>
      <c r="J247" s="37">
        <f t="shared" si="443"/>
        <v>0.76674418604651162</v>
      </c>
      <c r="K247" s="37">
        <f t="shared" si="443"/>
        <v>0.82139534883720933</v>
      </c>
      <c r="L247" s="37">
        <f t="shared" si="443"/>
        <v>0.85000000000000009</v>
      </c>
      <c r="M247" s="37">
        <f t="shared" si="443"/>
        <v>0.85232558139534897</v>
      </c>
      <c r="N247" s="37">
        <f t="shared" si="443"/>
        <v>0.86465116279069765</v>
      </c>
      <c r="O247" s="37">
        <f t="shared" si="443"/>
        <v>0.89232558139534879</v>
      </c>
      <c r="P247" s="37">
        <f t="shared" si="443"/>
        <v>0.90930232558139523</v>
      </c>
      <c r="Q247" s="37">
        <f t="shared" si="443"/>
        <v>0.94465116279069761</v>
      </c>
      <c r="R247" s="37">
        <f t="shared" si="443"/>
        <v>0.96465116279069774</v>
      </c>
      <c r="S247" s="37">
        <f t="shared" si="443"/>
        <v>0.98232558139534876</v>
      </c>
    </row>
    <row r="248" spans="1:21">
      <c r="A248" s="100" t="s">
        <v>42</v>
      </c>
      <c r="B248" s="70" t="s">
        <v>60</v>
      </c>
      <c r="C248" s="138" t="s">
        <v>48</v>
      </c>
      <c r="D248" s="368">
        <v>52.11</v>
      </c>
      <c r="E248" s="51">
        <v>55.11</v>
      </c>
      <c r="F248" s="51">
        <v>52.56</v>
      </c>
      <c r="G248" s="51">
        <v>57.11</v>
      </c>
      <c r="H248" s="51">
        <v>56.34</v>
      </c>
      <c r="I248" s="51">
        <v>54.23</v>
      </c>
      <c r="J248" s="51">
        <v>0</v>
      </c>
      <c r="K248" s="51">
        <v>0</v>
      </c>
      <c r="L248" s="51">
        <v>0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S248" s="52">
        <v>0</v>
      </c>
    </row>
    <row r="249" spans="1:21">
      <c r="A249" s="100" t="s">
        <v>42</v>
      </c>
      <c r="B249" s="70" t="s">
        <v>60</v>
      </c>
      <c r="C249" s="138" t="s">
        <v>49</v>
      </c>
      <c r="D249" s="53">
        <v>6.03</v>
      </c>
      <c r="E249" s="53">
        <v>6.23</v>
      </c>
      <c r="F249" s="53">
        <v>5.67</v>
      </c>
      <c r="G249" s="53">
        <v>5.41</v>
      </c>
      <c r="H249" s="53">
        <v>4.2300000000000004</v>
      </c>
      <c r="I249" s="53">
        <v>3.11</v>
      </c>
      <c r="J249" s="51">
        <v>0</v>
      </c>
      <c r="K249" s="51">
        <v>0</v>
      </c>
      <c r="L249" s="51">
        <v>0</v>
      </c>
      <c r="M249" s="51">
        <v>0</v>
      </c>
      <c r="N249" s="51">
        <v>0</v>
      </c>
      <c r="O249" s="51">
        <v>0</v>
      </c>
      <c r="P249" s="51">
        <v>0</v>
      </c>
      <c r="Q249" s="51">
        <v>0</v>
      </c>
      <c r="R249" s="51">
        <v>0</v>
      </c>
      <c r="S249" s="52">
        <v>0</v>
      </c>
    </row>
    <row r="250" spans="1:21">
      <c r="A250" s="100" t="s">
        <v>42</v>
      </c>
      <c r="B250" s="70" t="s">
        <v>60</v>
      </c>
      <c r="C250" s="138" t="s">
        <v>25</v>
      </c>
      <c r="D250" s="38">
        <f>D223+D232+D241</f>
        <v>0.64</v>
      </c>
      <c r="E250" s="38">
        <f t="shared" ref="E250:I250" si="444">E223+E232+E241</f>
        <v>0.65400000000000003</v>
      </c>
      <c r="F250" s="38">
        <f t="shared" si="444"/>
        <v>0.69099999999999995</v>
      </c>
      <c r="G250" s="38">
        <f t="shared" si="444"/>
        <v>0.71400000000000008</v>
      </c>
      <c r="H250" s="38">
        <f t="shared" si="444"/>
        <v>0.64</v>
      </c>
      <c r="I250" s="38">
        <f t="shared" si="444"/>
        <v>0.60200000000000009</v>
      </c>
      <c r="J250" s="38"/>
      <c r="K250" s="38"/>
      <c r="L250" s="38"/>
      <c r="M250" s="38"/>
      <c r="N250" s="38"/>
      <c r="O250" s="38"/>
      <c r="P250" s="38"/>
      <c r="Q250" s="38"/>
      <c r="R250" s="38"/>
      <c r="S250" s="38"/>
    </row>
    <row r="251" spans="1:21">
      <c r="A251" s="100" t="s">
        <v>42</v>
      </c>
      <c r="B251" s="70" t="s">
        <v>60</v>
      </c>
      <c r="C251" s="138" t="s">
        <v>50</v>
      </c>
      <c r="D251" s="38">
        <f>D224+D233+D242</f>
        <v>159.50528200000002</v>
      </c>
      <c r="E251" s="38">
        <f t="shared" ref="E251:S251" si="445">E224+E233+E242</f>
        <v>150.05103600000001</v>
      </c>
      <c r="F251" s="38">
        <f t="shared" si="445"/>
        <v>153.94708</v>
      </c>
      <c r="G251" s="38">
        <f t="shared" si="445"/>
        <v>173.773256</v>
      </c>
      <c r="H251" s="38">
        <f t="shared" si="445"/>
        <v>164.92147199999999</v>
      </c>
      <c r="I251" s="38">
        <f t="shared" si="445"/>
        <v>135.53799999999998</v>
      </c>
      <c r="J251" s="38">
        <f>J224+J233+J242</f>
        <v>141.7256946</v>
      </c>
      <c r="K251" s="38">
        <f t="shared" si="445"/>
        <v>148.8566487077</v>
      </c>
      <c r="L251" s="38">
        <f t="shared" si="445"/>
        <v>155.65030786320864</v>
      </c>
      <c r="M251" s="38">
        <f t="shared" si="445"/>
        <v>162.37974438472253</v>
      </c>
      <c r="N251" s="38">
        <f t="shared" si="445"/>
        <v>168.55757582758577</v>
      </c>
      <c r="O251" s="38">
        <f t="shared" si="445"/>
        <v>174.72804570196956</v>
      </c>
      <c r="P251" s="38">
        <f t="shared" si="445"/>
        <v>180.61627335001367</v>
      </c>
      <c r="Q251" s="38">
        <f t="shared" si="445"/>
        <v>186.3665714467781</v>
      </c>
      <c r="R251" s="38">
        <f t="shared" si="445"/>
        <v>192.38290771048918</v>
      </c>
      <c r="S251" s="38">
        <f t="shared" si="445"/>
        <v>198.79205821693051</v>
      </c>
      <c r="T251" s="300">
        <f t="shared" ref="T251" si="446">(I251/D251)^(1/5)-1</f>
        <v>-3.2040468393714883E-2</v>
      </c>
      <c r="U251" s="300">
        <f t="shared" ref="U251" si="447">(S251/J251)^(1/9)-1</f>
        <v>3.8311887522406884E-2</v>
      </c>
    </row>
    <row r="252" spans="1:21">
      <c r="A252" s="100" t="s">
        <v>42</v>
      </c>
      <c r="B252" s="70" t="s">
        <v>60</v>
      </c>
      <c r="C252" s="140" t="s">
        <v>211</v>
      </c>
      <c r="D252" s="37"/>
      <c r="E252" s="37">
        <f>E251/D251-1</f>
        <v>-5.9272306731510072E-2</v>
      </c>
      <c r="F252" s="37">
        <f>F251/E251-1</f>
        <v>2.5964792405698489E-2</v>
      </c>
      <c r="G252" s="37">
        <f t="shared" ref="G252" si="448">G251/F251-1</f>
        <v>0.12878565803261743</v>
      </c>
      <c r="H252" s="37">
        <f t="shared" ref="H252" si="449">H251/G251-1</f>
        <v>-5.0938701407539977E-2</v>
      </c>
      <c r="I252" s="37">
        <f t="shared" ref="I252:J252" si="450">I251/H251-1</f>
        <v>-0.17816644275404003</v>
      </c>
      <c r="J252" s="37">
        <f t="shared" si="450"/>
        <v>4.5652839794006139E-2</v>
      </c>
      <c r="K252" s="37">
        <f t="shared" ref="K252" si="451">K251/J251-1</f>
        <v>5.0315181928203501E-2</v>
      </c>
      <c r="L252" s="37">
        <f t="shared" ref="L252" si="452">L251/K251-1</f>
        <v>4.563893661779872E-2</v>
      </c>
      <c r="M252" s="37">
        <f t="shared" ref="M252" si="453">M251/L251-1</f>
        <v>4.3234328372983244E-2</v>
      </c>
      <c r="N252" s="37">
        <f t="shared" ref="N252" si="454">N251/M251-1</f>
        <v>3.8045579307147026E-2</v>
      </c>
      <c r="O252" s="37">
        <f t="shared" ref="O252" si="455">O251/N251-1</f>
        <v>3.6607490610184534E-2</v>
      </c>
      <c r="P252" s="37">
        <f t="shared" ref="P252" si="456">P251/O251-1</f>
        <v>3.3699384803327792E-2</v>
      </c>
      <c r="Q252" s="37">
        <f t="shared" ref="Q252" si="457">Q251/P251-1</f>
        <v>3.183709856321193E-2</v>
      </c>
      <c r="R252" s="37">
        <f t="shared" ref="R252" si="458">R251/Q251-1</f>
        <v>3.2282271530810425E-2</v>
      </c>
      <c r="S252" s="37">
        <f t="shared" ref="S252" si="459">S251/R251-1</f>
        <v>3.3314552642515816E-2</v>
      </c>
    </row>
    <row r="253" spans="1:21" ht="13.5" thickBot="1">
      <c r="A253" s="100" t="s">
        <v>42</v>
      </c>
      <c r="B253" s="70" t="s">
        <v>60</v>
      </c>
      <c r="C253" s="141" t="s">
        <v>212</v>
      </c>
      <c r="D253" s="54">
        <f>D246-D251</f>
        <v>-127.50528200000002</v>
      </c>
      <c r="E253" s="54">
        <f t="shared" ref="E253:S253" si="460">E246-E251</f>
        <v>-117.35103600000001</v>
      </c>
      <c r="F253" s="54">
        <f t="shared" si="460"/>
        <v>-119.39708</v>
      </c>
      <c r="G253" s="54">
        <f t="shared" si="460"/>
        <v>-138.07325600000001</v>
      </c>
      <c r="H253" s="54">
        <f t="shared" si="460"/>
        <v>-129.011472</v>
      </c>
      <c r="I253" s="54">
        <f t="shared" si="460"/>
        <v>-105.43799999999999</v>
      </c>
      <c r="J253" s="54">
        <f t="shared" si="460"/>
        <v>-108.7556946</v>
      </c>
      <c r="K253" s="54">
        <f t="shared" si="460"/>
        <v>-113.53664870770001</v>
      </c>
      <c r="L253" s="54">
        <f t="shared" si="460"/>
        <v>-119.10030786320863</v>
      </c>
      <c r="M253" s="54">
        <f t="shared" si="460"/>
        <v>-125.72974438472252</v>
      </c>
      <c r="N253" s="54">
        <f t="shared" si="460"/>
        <v>-131.37757582758576</v>
      </c>
      <c r="O253" s="54">
        <f t="shared" si="460"/>
        <v>-136.35804570196956</v>
      </c>
      <c r="P253" s="54">
        <f t="shared" si="460"/>
        <v>-141.51627335001368</v>
      </c>
      <c r="Q253" s="54">
        <f t="shared" si="460"/>
        <v>-145.74657144677809</v>
      </c>
      <c r="R253" s="54">
        <f t="shared" si="460"/>
        <v>-150.90290771048916</v>
      </c>
      <c r="S253" s="54">
        <f t="shared" si="460"/>
        <v>-156.5520582169305</v>
      </c>
    </row>
    <row r="254" spans="1:21">
      <c r="A254" s="100" t="s">
        <v>39</v>
      </c>
      <c r="B254" s="100" t="s">
        <v>34</v>
      </c>
      <c r="C254" s="138" t="s">
        <v>45</v>
      </c>
      <c r="D254" s="36">
        <f>' Capacity by Company'!D93</f>
        <v>120</v>
      </c>
      <c r="E254" s="36">
        <f>' Capacity by Company'!E93</f>
        <v>120</v>
      </c>
      <c r="F254" s="36">
        <f>' Capacity by Company'!F93</f>
        <v>120</v>
      </c>
      <c r="G254" s="36">
        <f>' Capacity by Company'!G93</f>
        <v>120</v>
      </c>
      <c r="H254" s="36">
        <f>' Capacity by Company'!H93</f>
        <v>120</v>
      </c>
      <c r="I254" s="36">
        <f>' Capacity by Company'!I93</f>
        <v>120</v>
      </c>
      <c r="J254" s="36">
        <f>' Capacity by Company'!J93</f>
        <v>120</v>
      </c>
      <c r="K254" s="36">
        <f>' Capacity by Company'!K93</f>
        <v>120</v>
      </c>
      <c r="L254" s="36">
        <f>' Capacity by Company'!L93</f>
        <v>120</v>
      </c>
      <c r="M254" s="36">
        <f>' Capacity by Company'!M93</f>
        <v>120</v>
      </c>
      <c r="N254" s="36">
        <f>' Capacity by Company'!N93</f>
        <v>120</v>
      </c>
      <c r="O254" s="36">
        <f>' Capacity by Company'!O93</f>
        <v>120</v>
      </c>
      <c r="P254" s="36">
        <f>' Capacity by Company'!P93</f>
        <v>120</v>
      </c>
      <c r="Q254" s="36">
        <f>' Capacity by Company'!Q93</f>
        <v>120</v>
      </c>
      <c r="R254" s="36">
        <f>' Capacity by Company'!R93</f>
        <v>120</v>
      </c>
      <c r="S254" s="36">
        <f>' Capacity by Company'!S93</f>
        <v>120</v>
      </c>
    </row>
    <row r="255" spans="1:21">
      <c r="A255" s="100" t="s">
        <v>39</v>
      </c>
      <c r="B255" s="100" t="s">
        <v>34</v>
      </c>
      <c r="C255" s="138" t="s">
        <v>46</v>
      </c>
      <c r="D255" s="38">
        <f>'Production by Company'!D93</f>
        <v>84</v>
      </c>
      <c r="E255" s="38">
        <f>'Production by Company'!E93</f>
        <v>85</v>
      </c>
      <c r="F255" s="38">
        <f>'Production by Company'!F93</f>
        <v>96</v>
      </c>
      <c r="G255" s="38">
        <f>'Production by Company'!G93</f>
        <v>97</v>
      </c>
      <c r="H255" s="38">
        <f>'Production by Company'!H93</f>
        <v>96.36</v>
      </c>
      <c r="I255" s="38">
        <f>'Production by Company'!I93</f>
        <v>73.200000000000017</v>
      </c>
      <c r="J255" s="38">
        <f>'Production by Company'!J93</f>
        <v>85.200000000000017</v>
      </c>
      <c r="K255" s="38">
        <f>'Production by Company'!K93</f>
        <v>98.4</v>
      </c>
      <c r="L255" s="38">
        <f>'Production by Company'!L93</f>
        <v>98.4</v>
      </c>
      <c r="M255" s="38">
        <f>'Production by Company'!M93</f>
        <v>98.4</v>
      </c>
      <c r="N255" s="38">
        <f>'Production by Company'!N93</f>
        <v>102.00000000000001</v>
      </c>
      <c r="O255" s="38">
        <f>'Production by Company'!O93</f>
        <v>106.79999999999998</v>
      </c>
      <c r="P255" s="38">
        <f>'Production by Company'!P93</f>
        <v>109.19999999999999</v>
      </c>
      <c r="Q255" s="38">
        <f>'Production by Company'!Q93</f>
        <v>111.6</v>
      </c>
      <c r="R255" s="38">
        <f>'Production by Company'!R93</f>
        <v>115.19999999999999</v>
      </c>
      <c r="S255" s="38">
        <f>'Production by Company'!S93</f>
        <v>118.8</v>
      </c>
    </row>
    <row r="256" spans="1:21">
      <c r="A256" s="100" t="s">
        <v>39</v>
      </c>
      <c r="B256" s="100" t="s">
        <v>34</v>
      </c>
      <c r="C256" s="138" t="s">
        <v>47</v>
      </c>
      <c r="D256" s="37">
        <f t="shared" ref="D256:S256" si="461">(D255/D254)</f>
        <v>0.7</v>
      </c>
      <c r="E256" s="37">
        <f t="shared" si="461"/>
        <v>0.70833333333333337</v>
      </c>
      <c r="F256" s="37">
        <f t="shared" si="461"/>
        <v>0.8</v>
      </c>
      <c r="G256" s="37">
        <f t="shared" si="461"/>
        <v>0.80833333333333335</v>
      </c>
      <c r="H256" s="37">
        <f t="shared" si="461"/>
        <v>0.80300000000000005</v>
      </c>
      <c r="I256" s="37">
        <f t="shared" si="461"/>
        <v>0.6100000000000001</v>
      </c>
      <c r="J256" s="37">
        <f t="shared" si="461"/>
        <v>0.71000000000000019</v>
      </c>
      <c r="K256" s="37">
        <f t="shared" si="461"/>
        <v>0.82000000000000006</v>
      </c>
      <c r="L256" s="37">
        <f t="shared" si="461"/>
        <v>0.82000000000000006</v>
      </c>
      <c r="M256" s="37">
        <f t="shared" si="461"/>
        <v>0.82000000000000006</v>
      </c>
      <c r="N256" s="37">
        <f t="shared" si="461"/>
        <v>0.85000000000000009</v>
      </c>
      <c r="O256" s="37">
        <f t="shared" si="461"/>
        <v>0.8899999999999999</v>
      </c>
      <c r="P256" s="37">
        <f t="shared" si="461"/>
        <v>0.90999999999999992</v>
      </c>
      <c r="Q256" s="37">
        <f t="shared" si="461"/>
        <v>0.92999999999999994</v>
      </c>
      <c r="R256" s="37">
        <f t="shared" si="461"/>
        <v>0.95999999999999985</v>
      </c>
      <c r="S256" s="37">
        <f t="shared" si="461"/>
        <v>0.99</v>
      </c>
    </row>
    <row r="257" spans="1:21">
      <c r="A257" s="100" t="s">
        <v>39</v>
      </c>
      <c r="B257" s="100" t="s">
        <v>34</v>
      </c>
      <c r="C257" s="138" t="s">
        <v>48</v>
      </c>
      <c r="D257" s="139">
        <f>'Foreign Trade'!I22</f>
        <v>10.008448</v>
      </c>
      <c r="E257" s="139">
        <f>'Foreign Trade'!J22</f>
        <v>9.7490000000000006</v>
      </c>
      <c r="F257" s="139">
        <f>'Foreign Trade'!K22</f>
        <v>8.2250510000000006</v>
      </c>
      <c r="G257" s="139">
        <f>'Foreign Trade'!L22</f>
        <v>8.1656279999999999</v>
      </c>
      <c r="H257" s="139">
        <v>13.55</v>
      </c>
      <c r="I257" s="139">
        <v>11.27</v>
      </c>
      <c r="J257" s="51"/>
      <c r="K257" s="51"/>
      <c r="L257" s="51"/>
      <c r="M257" s="51"/>
      <c r="N257" s="51"/>
      <c r="O257" s="51"/>
      <c r="P257" s="51"/>
      <c r="Q257" s="51"/>
      <c r="R257" s="51"/>
      <c r="S257" s="52"/>
    </row>
    <row r="258" spans="1:21">
      <c r="A258" s="100" t="s">
        <v>39</v>
      </c>
      <c r="B258" s="100" t="s">
        <v>34</v>
      </c>
      <c r="C258" s="138" t="s">
        <v>49</v>
      </c>
      <c r="D258" s="139">
        <f>'Foreign Trade'!AI22</f>
        <v>18.291055</v>
      </c>
      <c r="E258" s="139">
        <f>'Foreign Trade'!AJ22</f>
        <v>30.39</v>
      </c>
      <c r="F258" s="139">
        <f>'Foreign Trade'!AK22</f>
        <v>33.712946000000002</v>
      </c>
      <c r="G258" s="139">
        <f>'Foreign Trade'!AL22</f>
        <v>24.270969999999998</v>
      </c>
      <c r="H258" s="139">
        <v>20.03</v>
      </c>
      <c r="I258" s="151">
        <v>20.37</v>
      </c>
      <c r="J258" s="51"/>
      <c r="K258" s="51"/>
      <c r="L258" s="51"/>
      <c r="M258" s="51"/>
      <c r="N258" s="51"/>
      <c r="O258" s="51"/>
      <c r="P258" s="51"/>
      <c r="Q258" s="51"/>
      <c r="R258" s="51"/>
      <c r="S258" s="52"/>
    </row>
    <row r="259" spans="1:21">
      <c r="A259" s="100" t="s">
        <v>39</v>
      </c>
      <c r="B259" s="100" t="s">
        <v>34</v>
      </c>
      <c r="C259" s="138" t="s">
        <v>25</v>
      </c>
      <c r="D259" s="38">
        <f>2%*D255</f>
        <v>1.68</v>
      </c>
      <c r="E259" s="38">
        <f t="shared" ref="E259:H259" si="462">2%*E255</f>
        <v>1.7</v>
      </c>
      <c r="F259" s="38">
        <f t="shared" si="462"/>
        <v>1.92</v>
      </c>
      <c r="G259" s="38">
        <f t="shared" si="462"/>
        <v>1.94</v>
      </c>
      <c r="H259" s="38">
        <f t="shared" si="462"/>
        <v>1.9272</v>
      </c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</row>
    <row r="260" spans="1:21">
      <c r="A260" s="100" t="s">
        <v>39</v>
      </c>
      <c r="B260" s="100" t="s">
        <v>34</v>
      </c>
      <c r="C260" s="138" t="s">
        <v>50</v>
      </c>
      <c r="D260" s="38">
        <f>D255+D257-D258-D259</f>
        <v>74.037392999999994</v>
      </c>
      <c r="E260" s="38">
        <f t="shared" ref="E260" si="463">E255+E257-E258-E259</f>
        <v>62.658999999999992</v>
      </c>
      <c r="F260" s="38">
        <f t="shared" ref="F260" si="464">F255+F257-F258-F259</f>
        <v>68.592105000000004</v>
      </c>
      <c r="G260" s="38">
        <f t="shared" ref="G260" si="465">G255+G257-G258-G259</f>
        <v>78.954657999999995</v>
      </c>
      <c r="H260" s="38">
        <f t="shared" ref="H260:I260" si="466">H255+H257-H258-H259</f>
        <v>87.952799999999996</v>
      </c>
      <c r="I260" s="38">
        <f t="shared" si="466"/>
        <v>64.100000000000009</v>
      </c>
      <c r="J260" s="38">
        <f t="shared" ref="J260:S260" si="467">I260+I260*J261</f>
        <v>67.734470000000016</v>
      </c>
      <c r="K260" s="38">
        <f t="shared" si="467"/>
        <v>71.832405435000013</v>
      </c>
      <c r="L260" s="38">
        <f t="shared" si="467"/>
        <v>75.563958964090943</v>
      </c>
      <c r="M260" s="38">
        <f t="shared" si="467"/>
        <v>79.765315082494396</v>
      </c>
      <c r="N260" s="38">
        <f t="shared" si="467"/>
        <v>84.080618628457344</v>
      </c>
      <c r="O260" s="38">
        <f t="shared" si="467"/>
        <v>87.40180306428141</v>
      </c>
      <c r="P260" s="38">
        <f t="shared" si="467"/>
        <v>90.408425089692685</v>
      </c>
      <c r="Q260" s="38">
        <f t="shared" si="467"/>
        <v>93.238208795000062</v>
      </c>
      <c r="R260" s="38">
        <f t="shared" si="467"/>
        <v>95.998059775332067</v>
      </c>
      <c r="S260" s="38">
        <f t="shared" si="467"/>
        <v>98.762803896861627</v>
      </c>
      <c r="T260" s="300">
        <f t="shared" ref="T260" si="468">(I260/D260)^(1/5)-1</f>
        <v>-2.8413700083532056E-2</v>
      </c>
      <c r="U260" s="300">
        <f t="shared" ref="U260" si="469">(S260/J260)^(1/9)-1</f>
        <v>4.2793189264267895E-2</v>
      </c>
    </row>
    <row r="261" spans="1:21">
      <c r="A261" s="100" t="s">
        <v>39</v>
      </c>
      <c r="B261" s="100" t="s">
        <v>34</v>
      </c>
      <c r="C261" s="140" t="s">
        <v>211</v>
      </c>
      <c r="D261" s="37"/>
      <c r="E261" s="37">
        <f>E260/D260-1</f>
        <v>-0.15368440917415882</v>
      </c>
      <c r="F261" s="37">
        <f>F260/E260-1</f>
        <v>9.4688791713880116E-2</v>
      </c>
      <c r="G261" s="37">
        <f t="shared" ref="G261" si="470">G260/F260-1</f>
        <v>0.15107501074649909</v>
      </c>
      <c r="H261" s="37">
        <f t="shared" ref="H261" si="471">H260/G260-1</f>
        <v>0.1139659423260373</v>
      </c>
      <c r="I261" s="37">
        <v>0.15040000000000001</v>
      </c>
      <c r="J261" s="37">
        <v>5.67E-2</v>
      </c>
      <c r="K261" s="37">
        <v>6.0499999999999998E-2</v>
      </c>
      <c r="L261" s="37">
        <v>5.1948051948052187E-2</v>
      </c>
      <c r="M261" s="37">
        <v>5.5599999999999997E-2</v>
      </c>
      <c r="N261" s="37">
        <v>5.4100000000000002E-2</v>
      </c>
      <c r="O261" s="37">
        <v>3.95E-2</v>
      </c>
      <c r="P261" s="37">
        <v>3.44E-2</v>
      </c>
      <c r="Q261" s="37">
        <v>3.1300000000000001E-2</v>
      </c>
      <c r="R261" s="37">
        <v>2.9600000000000001E-2</v>
      </c>
      <c r="S261" s="37">
        <v>2.8799999999999999E-2</v>
      </c>
    </row>
    <row r="262" spans="1:21" ht="13.5" thickBot="1">
      <c r="A262" s="100" t="s">
        <v>39</v>
      </c>
      <c r="B262" s="100" t="s">
        <v>34</v>
      </c>
      <c r="C262" s="141" t="s">
        <v>212</v>
      </c>
      <c r="D262" s="54">
        <f>D255-D260</f>
        <v>9.9626070000000055</v>
      </c>
      <c r="E262" s="54">
        <f t="shared" ref="E262:S262" si="472">E255-E260</f>
        <v>22.341000000000008</v>
      </c>
      <c r="F262" s="54">
        <f t="shared" si="472"/>
        <v>27.407894999999996</v>
      </c>
      <c r="G262" s="54">
        <f t="shared" si="472"/>
        <v>18.045342000000005</v>
      </c>
      <c r="H262" s="54">
        <f t="shared" si="472"/>
        <v>8.4072000000000031</v>
      </c>
      <c r="I262" s="54">
        <f t="shared" si="472"/>
        <v>9.1000000000000085</v>
      </c>
      <c r="J262" s="54">
        <f t="shared" si="472"/>
        <v>17.465530000000001</v>
      </c>
      <c r="K262" s="54">
        <f t="shared" si="472"/>
        <v>26.567594564999993</v>
      </c>
      <c r="L262" s="54">
        <f t="shared" si="472"/>
        <v>22.836041035909062</v>
      </c>
      <c r="M262" s="54">
        <f t="shared" si="472"/>
        <v>18.634684917505609</v>
      </c>
      <c r="N262" s="54">
        <f t="shared" si="472"/>
        <v>17.91938137154267</v>
      </c>
      <c r="O262" s="54">
        <f t="shared" si="472"/>
        <v>19.398196935718573</v>
      </c>
      <c r="P262" s="54">
        <f t="shared" si="472"/>
        <v>18.791574910307304</v>
      </c>
      <c r="Q262" s="54">
        <f t="shared" si="472"/>
        <v>18.361791204999932</v>
      </c>
      <c r="R262" s="54">
        <f t="shared" si="472"/>
        <v>19.201940224667922</v>
      </c>
      <c r="S262" s="54">
        <f t="shared" si="472"/>
        <v>20.037196103138371</v>
      </c>
    </row>
    <row r="263" spans="1:21">
      <c r="A263" s="100" t="s">
        <v>39</v>
      </c>
      <c r="B263" s="100" t="s">
        <v>207</v>
      </c>
      <c r="C263" s="138" t="s">
        <v>45</v>
      </c>
      <c r="D263" s="36">
        <f>' Capacity by Company'!D94</f>
        <v>0</v>
      </c>
      <c r="E263" s="36">
        <f>' Capacity by Company'!E94</f>
        <v>0</v>
      </c>
      <c r="F263" s="36">
        <f>' Capacity by Company'!F94</f>
        <v>0</v>
      </c>
      <c r="G263" s="36">
        <f>' Capacity by Company'!G94</f>
        <v>0</v>
      </c>
      <c r="H263" s="36">
        <f>' Capacity by Company'!H94</f>
        <v>0</v>
      </c>
      <c r="I263" s="36">
        <f>' Capacity by Company'!I94</f>
        <v>0</v>
      </c>
      <c r="J263" s="36">
        <f>' Capacity by Company'!J94</f>
        <v>0</v>
      </c>
      <c r="K263" s="36">
        <f>' Capacity by Company'!K94</f>
        <v>0</v>
      </c>
      <c r="L263" s="36">
        <f>' Capacity by Company'!L94</f>
        <v>0</v>
      </c>
      <c r="M263" s="36">
        <f>' Capacity by Company'!M94</f>
        <v>0</v>
      </c>
      <c r="N263" s="36">
        <f>' Capacity by Company'!N94</f>
        <v>0</v>
      </c>
      <c r="O263" s="36">
        <f>' Capacity by Company'!O94</f>
        <v>0</v>
      </c>
      <c r="P263" s="36">
        <f>' Capacity by Company'!P94</f>
        <v>0</v>
      </c>
      <c r="Q263" s="36">
        <f>' Capacity by Company'!Q94</f>
        <v>0</v>
      </c>
      <c r="R263" s="36">
        <f>' Capacity by Company'!R94</f>
        <v>0</v>
      </c>
      <c r="S263" s="36">
        <f>' Capacity by Company'!S94</f>
        <v>0</v>
      </c>
    </row>
    <row r="264" spans="1:21">
      <c r="A264" s="100" t="s">
        <v>39</v>
      </c>
      <c r="B264" s="100" t="s">
        <v>207</v>
      </c>
      <c r="C264" s="138" t="s">
        <v>46</v>
      </c>
      <c r="D264" s="38">
        <f>'Production by Company'!D94</f>
        <v>0</v>
      </c>
      <c r="E264" s="38">
        <f>'Production by Company'!E94</f>
        <v>0</v>
      </c>
      <c r="F264" s="38">
        <f>'Production by Company'!F94</f>
        <v>0</v>
      </c>
      <c r="G264" s="38">
        <f>'Production by Company'!G94</f>
        <v>0</v>
      </c>
      <c r="H264" s="38">
        <f>'Production by Company'!H94</f>
        <v>0</v>
      </c>
      <c r="I264" s="38">
        <f>'Production by Company'!I94</f>
        <v>0</v>
      </c>
      <c r="J264" s="38">
        <f>'Production by Company'!J94</f>
        <v>0</v>
      </c>
      <c r="K264" s="38">
        <f>'Production by Company'!K94</f>
        <v>0</v>
      </c>
      <c r="L264" s="38">
        <f>'Production by Company'!L94</f>
        <v>0</v>
      </c>
      <c r="M264" s="38">
        <f>'Production by Company'!M94</f>
        <v>0</v>
      </c>
      <c r="N264" s="38">
        <f>'Production by Company'!N94</f>
        <v>0</v>
      </c>
      <c r="O264" s="38">
        <f>'Production by Company'!O94</f>
        <v>0</v>
      </c>
      <c r="P264" s="38">
        <f>'Production by Company'!P94</f>
        <v>0</v>
      </c>
      <c r="Q264" s="38">
        <f>'Production by Company'!Q94</f>
        <v>0</v>
      </c>
      <c r="R264" s="38">
        <f>'Production by Company'!R94</f>
        <v>0</v>
      </c>
      <c r="S264" s="38">
        <f>'Production by Company'!S94</f>
        <v>0</v>
      </c>
    </row>
    <row r="265" spans="1:21">
      <c r="A265" s="100" t="s">
        <v>39</v>
      </c>
      <c r="B265" s="100" t="s">
        <v>207</v>
      </c>
      <c r="C265" s="138" t="s">
        <v>47</v>
      </c>
      <c r="D265" s="37" t="e">
        <f>D264/D263</f>
        <v>#DIV/0!</v>
      </c>
      <c r="E265" s="37" t="e">
        <f t="shared" ref="E265:L265" si="473">E264/E263</f>
        <v>#DIV/0!</v>
      </c>
      <c r="F265" s="37" t="e">
        <f t="shared" si="473"/>
        <v>#DIV/0!</v>
      </c>
      <c r="G265" s="37" t="e">
        <f t="shared" si="473"/>
        <v>#DIV/0!</v>
      </c>
      <c r="H265" s="37" t="e">
        <f t="shared" si="473"/>
        <v>#DIV/0!</v>
      </c>
      <c r="I265" s="37" t="e">
        <f t="shared" si="473"/>
        <v>#DIV/0!</v>
      </c>
      <c r="J265" s="37" t="e">
        <f t="shared" si="473"/>
        <v>#DIV/0!</v>
      </c>
      <c r="K265" s="37" t="e">
        <f t="shared" si="473"/>
        <v>#DIV/0!</v>
      </c>
      <c r="L265" s="37" t="e">
        <f t="shared" si="473"/>
        <v>#DIV/0!</v>
      </c>
      <c r="M265" s="37"/>
      <c r="N265" s="37"/>
      <c r="O265" s="37"/>
      <c r="P265" s="37"/>
      <c r="Q265" s="37"/>
      <c r="R265" s="37"/>
      <c r="S265" s="37"/>
    </row>
    <row r="266" spans="1:21">
      <c r="A266" s="100" t="s">
        <v>39</v>
      </c>
      <c r="B266" s="100" t="s">
        <v>207</v>
      </c>
      <c r="C266" s="138" t="s">
        <v>48</v>
      </c>
      <c r="D266" s="139">
        <f>'Foreign Trade'!I23</f>
        <v>41.593769999999999</v>
      </c>
      <c r="E266" s="139">
        <f>'Foreign Trade'!J23</f>
        <v>44.329304</v>
      </c>
      <c r="F266" s="139">
        <f>'Foreign Trade'!K23</f>
        <v>41.955640000000002</v>
      </c>
      <c r="G266" s="139">
        <f>'Foreign Trade'!L23</f>
        <v>39.097634999999997</v>
      </c>
      <c r="H266" s="139">
        <f>'Foreign Trade'!M23</f>
        <v>56.384844000000001</v>
      </c>
      <c r="I266" s="139">
        <v>52.95</v>
      </c>
      <c r="J266" s="51"/>
      <c r="K266" s="51"/>
      <c r="L266" s="51"/>
      <c r="M266" s="51"/>
      <c r="N266" s="51"/>
      <c r="O266" s="51"/>
      <c r="P266" s="51"/>
      <c r="Q266" s="51"/>
      <c r="R266" s="51"/>
      <c r="S266" s="52"/>
    </row>
    <row r="267" spans="1:21">
      <c r="A267" s="100" t="s">
        <v>39</v>
      </c>
      <c r="B267" s="100" t="s">
        <v>207</v>
      </c>
      <c r="C267" s="138" t="s">
        <v>49</v>
      </c>
      <c r="D267" s="139">
        <f>'Foreign Trade'!AI23</f>
        <v>5.4748260000000002</v>
      </c>
      <c r="E267" s="139">
        <f>'Foreign Trade'!AJ23</f>
        <v>6.4220379999999997</v>
      </c>
      <c r="F267" s="139">
        <f>'Foreign Trade'!AK23</f>
        <v>8.7110179999999993</v>
      </c>
      <c r="G267" s="139">
        <f>'Foreign Trade'!AL23</f>
        <v>10.377110999999999</v>
      </c>
      <c r="H267" s="139">
        <f>'Foreign Trade'!AM23</f>
        <v>7.9813510000000001</v>
      </c>
      <c r="I267" s="139">
        <v>7.52</v>
      </c>
      <c r="J267" s="51"/>
      <c r="K267" s="51"/>
      <c r="L267" s="51"/>
      <c r="M267" s="51"/>
      <c r="N267" s="51"/>
      <c r="O267" s="51"/>
      <c r="P267" s="51"/>
      <c r="Q267" s="51"/>
      <c r="R267" s="51"/>
      <c r="S267" s="52"/>
    </row>
    <row r="268" spans="1:21">
      <c r="A268" s="100" t="s">
        <v>39</v>
      </c>
      <c r="B268" s="100" t="s">
        <v>207</v>
      </c>
      <c r="C268" s="138" t="s">
        <v>25</v>
      </c>
      <c r="D268" s="38">
        <f>2%*D264</f>
        <v>0</v>
      </c>
      <c r="E268" s="38">
        <f t="shared" ref="E268:S268" si="474">2%*E264</f>
        <v>0</v>
      </c>
      <c r="F268" s="38">
        <f t="shared" si="474"/>
        <v>0</v>
      </c>
      <c r="G268" s="38">
        <f t="shared" si="474"/>
        <v>0</v>
      </c>
      <c r="H268" s="38">
        <f t="shared" si="474"/>
        <v>0</v>
      </c>
      <c r="I268" s="38">
        <f t="shared" si="474"/>
        <v>0</v>
      </c>
      <c r="J268" s="38">
        <f t="shared" si="474"/>
        <v>0</v>
      </c>
      <c r="K268" s="38">
        <f t="shared" si="474"/>
        <v>0</v>
      </c>
      <c r="L268" s="38">
        <f t="shared" si="474"/>
        <v>0</v>
      </c>
      <c r="M268" s="38">
        <f t="shared" si="474"/>
        <v>0</v>
      </c>
      <c r="N268" s="38">
        <f t="shared" si="474"/>
        <v>0</v>
      </c>
      <c r="O268" s="38">
        <f t="shared" si="474"/>
        <v>0</v>
      </c>
      <c r="P268" s="38">
        <f t="shared" si="474"/>
        <v>0</v>
      </c>
      <c r="Q268" s="38">
        <f t="shared" si="474"/>
        <v>0</v>
      </c>
      <c r="R268" s="38">
        <f t="shared" si="474"/>
        <v>0</v>
      </c>
      <c r="S268" s="38">
        <f t="shared" si="474"/>
        <v>0</v>
      </c>
    </row>
    <row r="269" spans="1:21">
      <c r="A269" s="100" t="s">
        <v>39</v>
      </c>
      <c r="B269" s="100" t="s">
        <v>207</v>
      </c>
      <c r="C269" s="138" t="s">
        <v>50</v>
      </c>
      <c r="D269" s="38">
        <f>D264+D266-D267-D268</f>
        <v>36.118943999999999</v>
      </c>
      <c r="E269" s="38">
        <f t="shared" ref="E269:I269" si="475">E264+E266-E267-E268</f>
        <v>37.907266</v>
      </c>
      <c r="F269" s="38">
        <f t="shared" si="475"/>
        <v>33.244622000000007</v>
      </c>
      <c r="G269" s="38">
        <f t="shared" si="475"/>
        <v>28.720523999999997</v>
      </c>
      <c r="H269" s="38">
        <f t="shared" si="475"/>
        <v>48.403492999999997</v>
      </c>
      <c r="I269" s="38">
        <f t="shared" si="475"/>
        <v>45.430000000000007</v>
      </c>
      <c r="J269" s="38">
        <f t="shared" ref="J269:S269" si="476">I269+I269*J270</f>
        <v>47.165426000000004</v>
      </c>
      <c r="K269" s="38">
        <f t="shared" si="476"/>
        <v>49.099208466000007</v>
      </c>
      <c r="L269" s="38">
        <f t="shared" si="476"/>
        <v>51.652367306232009</v>
      </c>
      <c r="M269" s="38">
        <f t="shared" si="476"/>
        <v>54.415768957115418</v>
      </c>
      <c r="N269" s="38">
        <f t="shared" si="476"/>
        <v>57.501143056983864</v>
      </c>
      <c r="O269" s="38">
        <f t="shared" si="476"/>
        <v>60.841959468594624</v>
      </c>
      <c r="P269" s="38">
        <f t="shared" si="476"/>
        <v>64.559403192125757</v>
      </c>
      <c r="Q269" s="38">
        <f t="shared" si="476"/>
        <v>68.652469354506536</v>
      </c>
      <c r="R269" s="38">
        <f t="shared" si="476"/>
        <v>73.169801838033067</v>
      </c>
      <c r="S269" s="38">
        <f t="shared" si="476"/>
        <v>78.101446481916497</v>
      </c>
      <c r="T269" s="300">
        <f t="shared" ref="T269" si="477">(I269/D269)^(1/5)-1</f>
        <v>4.6939386336303013E-2</v>
      </c>
      <c r="U269" s="300">
        <f t="shared" ref="U269" si="478">(S269/J269)^(1/9)-1</f>
        <v>5.7638514068902191E-2</v>
      </c>
    </row>
    <row r="270" spans="1:21">
      <c r="A270" s="100" t="s">
        <v>39</v>
      </c>
      <c r="B270" s="100" t="s">
        <v>207</v>
      </c>
      <c r="C270" s="140" t="s">
        <v>211</v>
      </c>
      <c r="D270" s="37"/>
      <c r="E270" s="37">
        <f>E269/D269-1</f>
        <v>4.9512023385844373E-2</v>
      </c>
      <c r="F270" s="37">
        <f>F269/E269-1</f>
        <v>-0.1230013264475468</v>
      </c>
      <c r="G270" s="37">
        <f t="shared" ref="G270" si="479">G269/F269-1</f>
        <v>-0.13608510874330315</v>
      </c>
      <c r="H270" s="37">
        <f t="shared" ref="H270" si="480">H269/G269-1</f>
        <v>0.685327642350815</v>
      </c>
      <c r="I270" s="37">
        <v>-2.4E-2</v>
      </c>
      <c r="J270" s="37">
        <v>3.8199999999999998E-2</v>
      </c>
      <c r="K270" s="37">
        <v>4.1000000000000002E-2</v>
      </c>
      <c r="L270" s="37">
        <v>5.1999999999999998E-2</v>
      </c>
      <c r="M270" s="37">
        <v>5.3499999999999999E-2</v>
      </c>
      <c r="N270" s="37">
        <v>5.67E-2</v>
      </c>
      <c r="O270" s="37">
        <v>5.8099999999999999E-2</v>
      </c>
      <c r="P270" s="37">
        <v>6.1100000000000002E-2</v>
      </c>
      <c r="Q270" s="37">
        <v>6.3399999999999998E-2</v>
      </c>
      <c r="R270" s="37">
        <v>6.5799999999999997E-2</v>
      </c>
      <c r="S270" s="37">
        <v>6.7400000000000002E-2</v>
      </c>
    </row>
    <row r="271" spans="1:21" ht="13.5" thickBot="1">
      <c r="A271" s="100" t="s">
        <v>39</v>
      </c>
      <c r="B271" s="100" t="s">
        <v>207</v>
      </c>
      <c r="C271" s="141" t="s">
        <v>212</v>
      </c>
      <c r="D271" s="54">
        <f>D264-D269</f>
        <v>-36.118943999999999</v>
      </c>
      <c r="E271" s="54">
        <f t="shared" ref="E271:S271" si="481">E264-E269</f>
        <v>-37.907266</v>
      </c>
      <c r="F271" s="54">
        <f t="shared" si="481"/>
        <v>-33.244622000000007</v>
      </c>
      <c r="G271" s="54">
        <f t="shared" si="481"/>
        <v>-28.720523999999997</v>
      </c>
      <c r="H271" s="54">
        <f t="shared" si="481"/>
        <v>-48.403492999999997</v>
      </c>
      <c r="I271" s="54">
        <f t="shared" si="481"/>
        <v>-45.430000000000007</v>
      </c>
      <c r="J271" s="54">
        <f t="shared" si="481"/>
        <v>-47.165426000000004</v>
      </c>
      <c r="K271" s="54">
        <f t="shared" si="481"/>
        <v>-49.099208466000007</v>
      </c>
      <c r="L271" s="54">
        <f t="shared" si="481"/>
        <v>-51.652367306232009</v>
      </c>
      <c r="M271" s="54">
        <f t="shared" si="481"/>
        <v>-54.415768957115418</v>
      </c>
      <c r="N271" s="54">
        <f t="shared" si="481"/>
        <v>-57.501143056983864</v>
      </c>
      <c r="O271" s="54">
        <f t="shared" si="481"/>
        <v>-60.841959468594624</v>
      </c>
      <c r="P271" s="54">
        <f t="shared" si="481"/>
        <v>-64.559403192125757</v>
      </c>
      <c r="Q271" s="54">
        <f t="shared" si="481"/>
        <v>-68.652469354506536</v>
      </c>
      <c r="R271" s="54">
        <f t="shared" si="481"/>
        <v>-73.169801838033067</v>
      </c>
      <c r="S271" s="54">
        <f t="shared" si="481"/>
        <v>-78.101446481916497</v>
      </c>
    </row>
    <row r="272" spans="1:21">
      <c r="A272" s="100" t="s">
        <v>39</v>
      </c>
      <c r="B272" s="100" t="s">
        <v>57</v>
      </c>
      <c r="C272" s="138" t="s">
        <v>45</v>
      </c>
      <c r="D272" s="36">
        <f>' Capacity by Company'!D95</f>
        <v>0</v>
      </c>
      <c r="E272" s="36">
        <f>' Capacity by Company'!E95</f>
        <v>0</v>
      </c>
      <c r="F272" s="36">
        <f>' Capacity by Company'!F95</f>
        <v>0</v>
      </c>
      <c r="G272" s="36">
        <f>' Capacity by Company'!G95</f>
        <v>0</v>
      </c>
      <c r="H272" s="36">
        <f>' Capacity by Company'!H95</f>
        <v>0</v>
      </c>
      <c r="I272" s="36">
        <f>' Capacity by Company'!I95</f>
        <v>0</v>
      </c>
      <c r="J272" s="36">
        <f>' Capacity by Company'!J95</f>
        <v>0</v>
      </c>
      <c r="K272" s="36">
        <f>' Capacity by Company'!K95</f>
        <v>0</v>
      </c>
      <c r="L272" s="36">
        <f>' Capacity by Company'!L95</f>
        <v>0</v>
      </c>
      <c r="M272" s="36">
        <f>' Capacity by Company'!M95</f>
        <v>0</v>
      </c>
      <c r="N272" s="36">
        <f>' Capacity by Company'!N95</f>
        <v>0</v>
      </c>
      <c r="O272" s="36">
        <f>' Capacity by Company'!O95</f>
        <v>0</v>
      </c>
      <c r="P272" s="36">
        <f>' Capacity by Company'!P95</f>
        <v>0</v>
      </c>
      <c r="Q272" s="36">
        <f>' Capacity by Company'!Q95</f>
        <v>0</v>
      </c>
      <c r="R272" s="36">
        <f>' Capacity by Company'!R95</f>
        <v>0</v>
      </c>
      <c r="S272" s="36">
        <f>' Capacity by Company'!S95</f>
        <v>0</v>
      </c>
    </row>
    <row r="273" spans="1:21">
      <c r="A273" s="100" t="s">
        <v>39</v>
      </c>
      <c r="B273" s="100" t="s">
        <v>57</v>
      </c>
      <c r="C273" s="138" t="s">
        <v>46</v>
      </c>
      <c r="D273" s="38">
        <f>'Production by Company'!D95</f>
        <v>0</v>
      </c>
      <c r="E273" s="38">
        <f>'Production by Company'!E95</f>
        <v>0</v>
      </c>
      <c r="F273" s="38">
        <f>'Production by Company'!F95</f>
        <v>0</v>
      </c>
      <c r="G273" s="38">
        <f>'Production by Company'!G95</f>
        <v>0</v>
      </c>
      <c r="H273" s="38">
        <f>'Production by Company'!H95</f>
        <v>0</v>
      </c>
      <c r="I273" s="38">
        <f>'Production by Company'!I95</f>
        <v>0</v>
      </c>
      <c r="J273" s="38">
        <f>'Production by Company'!J95</f>
        <v>0</v>
      </c>
      <c r="K273" s="38">
        <f>'Production by Company'!K95</f>
        <v>0</v>
      </c>
      <c r="L273" s="38">
        <f>'Production by Company'!L95</f>
        <v>0</v>
      </c>
      <c r="M273" s="38">
        <f>'Production by Company'!M95</f>
        <v>0</v>
      </c>
      <c r="N273" s="38">
        <f>'Production by Company'!N95</f>
        <v>0</v>
      </c>
      <c r="O273" s="38">
        <f>'Production by Company'!O95</f>
        <v>0</v>
      </c>
      <c r="P273" s="38">
        <f>'Production by Company'!P95</f>
        <v>0</v>
      </c>
      <c r="Q273" s="38">
        <f>'Production by Company'!Q95</f>
        <v>0</v>
      </c>
      <c r="R273" s="38">
        <f>'Production by Company'!R95</f>
        <v>0</v>
      </c>
      <c r="S273" s="38">
        <f>'Production by Company'!S95</f>
        <v>0</v>
      </c>
    </row>
    <row r="274" spans="1:21">
      <c r="A274" s="100" t="s">
        <v>39</v>
      </c>
      <c r="B274" s="100" t="s">
        <v>57</v>
      </c>
      <c r="C274" s="138" t="s">
        <v>47</v>
      </c>
      <c r="D274" s="37" t="e">
        <f t="shared" ref="D274:S274" si="482">(D273/D272)</f>
        <v>#DIV/0!</v>
      </c>
      <c r="E274" s="37" t="e">
        <f t="shared" si="482"/>
        <v>#DIV/0!</v>
      </c>
      <c r="F274" s="37" t="e">
        <f t="shared" si="482"/>
        <v>#DIV/0!</v>
      </c>
      <c r="G274" s="37" t="e">
        <f t="shared" si="482"/>
        <v>#DIV/0!</v>
      </c>
      <c r="H274" s="37" t="e">
        <f t="shared" si="482"/>
        <v>#DIV/0!</v>
      </c>
      <c r="I274" s="37" t="e">
        <f t="shared" si="482"/>
        <v>#DIV/0!</v>
      </c>
      <c r="J274" s="37" t="e">
        <f t="shared" si="482"/>
        <v>#DIV/0!</v>
      </c>
      <c r="K274" s="37" t="e">
        <f t="shared" si="482"/>
        <v>#DIV/0!</v>
      </c>
      <c r="L274" s="37" t="e">
        <f t="shared" si="482"/>
        <v>#DIV/0!</v>
      </c>
      <c r="M274" s="37" t="e">
        <f t="shared" si="482"/>
        <v>#DIV/0!</v>
      </c>
      <c r="N274" s="37" t="e">
        <f t="shared" si="482"/>
        <v>#DIV/0!</v>
      </c>
      <c r="O274" s="37" t="e">
        <f t="shared" si="482"/>
        <v>#DIV/0!</v>
      </c>
      <c r="P274" s="37" t="e">
        <f t="shared" si="482"/>
        <v>#DIV/0!</v>
      </c>
      <c r="Q274" s="37" t="e">
        <f t="shared" si="482"/>
        <v>#DIV/0!</v>
      </c>
      <c r="R274" s="37" t="e">
        <f t="shared" si="482"/>
        <v>#DIV/0!</v>
      </c>
      <c r="S274" s="37" t="e">
        <f t="shared" si="482"/>
        <v>#DIV/0!</v>
      </c>
    </row>
    <row r="275" spans="1:21">
      <c r="A275" s="100" t="s">
        <v>39</v>
      </c>
      <c r="B275" s="100" t="s">
        <v>57</v>
      </c>
      <c r="C275" s="138" t="s">
        <v>48</v>
      </c>
      <c r="D275" s="51">
        <f t="shared" ref="D275:I275" si="483">(((D284-SUM(D257+D266))*3)*(2/3))-15</f>
        <v>171.38556399999999</v>
      </c>
      <c r="E275" s="51">
        <f t="shared" si="483"/>
        <v>198.08139199999997</v>
      </c>
      <c r="F275" s="51">
        <f t="shared" si="483"/>
        <v>255.01861799999995</v>
      </c>
      <c r="G275" s="51">
        <f t="shared" si="483"/>
        <v>222.65747400000001</v>
      </c>
      <c r="H275" s="51">
        <f t="shared" si="483"/>
        <v>205.73831200000001</v>
      </c>
      <c r="I275" s="51">
        <f t="shared" si="483"/>
        <v>147.94200000000001</v>
      </c>
      <c r="J275" s="51"/>
      <c r="K275" s="51"/>
      <c r="L275" s="51"/>
      <c r="M275" s="51"/>
      <c r="N275" s="51"/>
      <c r="O275" s="51"/>
      <c r="P275" s="51"/>
      <c r="Q275" s="51"/>
      <c r="R275" s="51"/>
      <c r="S275" s="52"/>
    </row>
    <row r="276" spans="1:21">
      <c r="A276" s="100" t="s">
        <v>39</v>
      </c>
      <c r="B276" s="100" t="s">
        <v>57</v>
      </c>
      <c r="C276" s="138" t="s">
        <v>49</v>
      </c>
      <c r="D276" s="51">
        <f>D285-SUM(D258+D267)</f>
        <v>10.408118999999999</v>
      </c>
      <c r="E276" s="51">
        <f t="shared" ref="E276:I276" si="484">E285-SUM(E258+E267)</f>
        <v>11.334961999999997</v>
      </c>
      <c r="F276" s="51">
        <f t="shared" si="484"/>
        <v>19.659036</v>
      </c>
      <c r="G276" s="51">
        <f t="shared" si="484"/>
        <v>20.521919000000004</v>
      </c>
      <c r="H276" s="51">
        <f t="shared" si="484"/>
        <v>17.932649000000001</v>
      </c>
      <c r="I276" s="51">
        <f t="shared" si="484"/>
        <v>16.525999999999996</v>
      </c>
      <c r="J276" s="51"/>
      <c r="K276" s="51">
        <v>15</v>
      </c>
      <c r="L276" s="51"/>
      <c r="M276" s="51"/>
      <c r="N276" s="51"/>
      <c r="O276" s="51"/>
      <c r="P276" s="51"/>
      <c r="Q276" s="51"/>
      <c r="R276" s="51"/>
      <c r="S276" s="52"/>
    </row>
    <row r="277" spans="1:21">
      <c r="A277" s="100" t="s">
        <v>39</v>
      </c>
      <c r="B277" s="100" t="s">
        <v>57</v>
      </c>
      <c r="C277" s="138" t="s">
        <v>25</v>
      </c>
      <c r="D277" s="38">
        <f>2%*D273</f>
        <v>0</v>
      </c>
      <c r="E277" s="38">
        <f t="shared" ref="E277:I277" si="485">2%*E273</f>
        <v>0</v>
      </c>
      <c r="F277" s="38">
        <f t="shared" si="485"/>
        <v>0</v>
      </c>
      <c r="G277" s="38">
        <f t="shared" si="485"/>
        <v>0</v>
      </c>
      <c r="H277" s="38">
        <f t="shared" si="485"/>
        <v>0</v>
      </c>
      <c r="I277" s="38">
        <f t="shared" si="485"/>
        <v>0</v>
      </c>
      <c r="J277" s="38"/>
      <c r="K277" s="38"/>
      <c r="L277" s="38"/>
      <c r="M277" s="38"/>
      <c r="N277" s="38"/>
      <c r="O277" s="38"/>
      <c r="P277" s="38"/>
      <c r="Q277" s="38"/>
      <c r="R277" s="38"/>
      <c r="S277" s="38"/>
    </row>
    <row r="278" spans="1:21">
      <c r="A278" s="100" t="s">
        <v>39</v>
      </c>
      <c r="B278" s="100" t="s">
        <v>57</v>
      </c>
      <c r="C278" s="138" t="s">
        <v>50</v>
      </c>
      <c r="D278" s="38">
        <f>D273+D275-D276-D277</f>
        <v>160.97744499999999</v>
      </c>
      <c r="E278" s="38">
        <f t="shared" ref="E278" si="486">E273+E275-E276-E277</f>
        <v>186.74642999999998</v>
      </c>
      <c r="F278" s="38">
        <f t="shared" ref="F278" si="487">F273+F275-F276-F277</f>
        <v>235.35958199999993</v>
      </c>
      <c r="G278" s="38">
        <f t="shared" ref="G278" si="488">G273+G275-G276-G277</f>
        <v>202.13555500000001</v>
      </c>
      <c r="H278" s="38">
        <f t="shared" ref="H278:I278" si="489">H273+H275-H276-H277</f>
        <v>187.80566300000001</v>
      </c>
      <c r="I278" s="38">
        <f t="shared" si="489"/>
        <v>131.416</v>
      </c>
      <c r="J278" s="38">
        <f t="shared" ref="J278" si="490">I278+I278*J279</f>
        <v>134.9248072</v>
      </c>
      <c r="K278" s="38">
        <f t="shared" ref="K278" si="491">J278+J278*K279</f>
        <v>138.97255141600002</v>
      </c>
      <c r="L278" s="38">
        <f t="shared" ref="L278" si="492">K278+K278*L279</f>
        <v>143.41967306131201</v>
      </c>
      <c r="M278" s="38">
        <f t="shared" ref="M278" si="493">L278+L278*M279</f>
        <v>148.58278129151924</v>
      </c>
      <c r="N278" s="38">
        <f t="shared" ref="N278" si="494">M278+M278*N279</f>
        <v>154.24378525872612</v>
      </c>
      <c r="O278" s="38">
        <f t="shared" ref="O278" si="495">N278+N278*O279</f>
        <v>160.41353666907517</v>
      </c>
      <c r="P278" s="38">
        <f t="shared" ref="P278" si="496">O278+O278*P279</f>
        <v>166.99049167250726</v>
      </c>
      <c r="Q278" s="38">
        <f t="shared" ref="Q278" si="497">P278+P278*Q279</f>
        <v>173.92059707691632</v>
      </c>
      <c r="R278" s="38">
        <f t="shared" ref="R278" si="498">Q278+Q278*R279</f>
        <v>181.20787009443913</v>
      </c>
      <c r="S278" s="38">
        <f t="shared" ref="S278" si="499">R278+R278*S279</f>
        <v>188.89108378644335</v>
      </c>
      <c r="T278" s="300">
        <f t="shared" ref="T278" si="500">(I278/D278)^(1/5)-1</f>
        <v>-3.9766965351868966E-2</v>
      </c>
      <c r="U278" s="300">
        <f t="shared" ref="U278" si="501">(S278/J278)^(1/9)-1</f>
        <v>3.8091217730896743E-2</v>
      </c>
    </row>
    <row r="279" spans="1:21">
      <c r="A279" s="100" t="s">
        <v>39</v>
      </c>
      <c r="B279" s="100" t="s">
        <v>57</v>
      </c>
      <c r="C279" s="140" t="s">
        <v>211</v>
      </c>
      <c r="D279" s="37"/>
      <c r="E279" s="37">
        <f>E278/D278-1</f>
        <v>0.16007823332020199</v>
      </c>
      <c r="F279" s="37">
        <f>F278/E278-1</f>
        <v>0.26031636588715501</v>
      </c>
      <c r="G279" s="37">
        <f t="shared" ref="G279" si="502">G278/F278-1</f>
        <v>-0.1411628399306043</v>
      </c>
      <c r="H279" s="37">
        <f t="shared" ref="H279" si="503">H278/G278-1</f>
        <v>-7.089248598545661E-2</v>
      </c>
      <c r="I279" s="37">
        <v>-0.32</v>
      </c>
      <c r="J279" s="37">
        <v>2.6700000000000002E-2</v>
      </c>
      <c r="K279" s="37">
        <v>0.03</v>
      </c>
      <c r="L279" s="37">
        <v>3.2000000000000001E-2</v>
      </c>
      <c r="M279" s="37">
        <v>3.5999999999999997E-2</v>
      </c>
      <c r="N279" s="37">
        <v>3.8100000000000002E-2</v>
      </c>
      <c r="O279" s="37">
        <v>0.04</v>
      </c>
      <c r="P279" s="37">
        <v>4.1000000000000002E-2</v>
      </c>
      <c r="Q279" s="37">
        <v>4.1500000000000002E-2</v>
      </c>
      <c r="R279" s="37">
        <v>4.19E-2</v>
      </c>
      <c r="S279" s="37">
        <v>4.24E-2</v>
      </c>
    </row>
    <row r="280" spans="1:21" ht="13.5" thickBot="1">
      <c r="A280" s="100" t="s">
        <v>39</v>
      </c>
      <c r="B280" s="100" t="s">
        <v>57</v>
      </c>
      <c r="C280" s="141" t="s">
        <v>212</v>
      </c>
      <c r="D280" s="54">
        <f>D273-D278</f>
        <v>-160.97744499999999</v>
      </c>
      <c r="E280" s="54">
        <f t="shared" ref="E280:S280" si="504">E273-E278</f>
        <v>-186.74642999999998</v>
      </c>
      <c r="F280" s="54">
        <f t="shared" si="504"/>
        <v>-235.35958199999993</v>
      </c>
      <c r="G280" s="54">
        <f t="shared" si="504"/>
        <v>-202.13555500000001</v>
      </c>
      <c r="H280" s="54">
        <f t="shared" si="504"/>
        <v>-187.80566300000001</v>
      </c>
      <c r="I280" s="54">
        <f t="shared" si="504"/>
        <v>-131.416</v>
      </c>
      <c r="J280" s="54">
        <f t="shared" si="504"/>
        <v>-134.9248072</v>
      </c>
      <c r="K280" s="54">
        <f t="shared" si="504"/>
        <v>-138.97255141600002</v>
      </c>
      <c r="L280" s="54">
        <f t="shared" si="504"/>
        <v>-143.41967306131201</v>
      </c>
      <c r="M280" s="54">
        <f t="shared" si="504"/>
        <v>-148.58278129151924</v>
      </c>
      <c r="N280" s="54">
        <f t="shared" si="504"/>
        <v>-154.24378525872612</v>
      </c>
      <c r="O280" s="54">
        <f t="shared" si="504"/>
        <v>-160.41353666907517</v>
      </c>
      <c r="P280" s="54">
        <f t="shared" si="504"/>
        <v>-166.99049167250726</v>
      </c>
      <c r="Q280" s="54">
        <f t="shared" si="504"/>
        <v>-173.92059707691632</v>
      </c>
      <c r="R280" s="54">
        <f t="shared" si="504"/>
        <v>-181.20787009443913</v>
      </c>
      <c r="S280" s="54">
        <f t="shared" si="504"/>
        <v>-188.89108378644335</v>
      </c>
    </row>
    <row r="281" spans="1:21">
      <c r="A281" s="100" t="s">
        <v>39</v>
      </c>
      <c r="B281" s="70" t="s">
        <v>60</v>
      </c>
      <c r="C281" s="138" t="s">
        <v>45</v>
      </c>
      <c r="D281" s="38">
        <f>' Capacity by Location'!E104</f>
        <v>120</v>
      </c>
      <c r="E281" s="38">
        <f>' Capacity by Location'!F104</f>
        <v>120</v>
      </c>
      <c r="F281" s="38">
        <f>' Capacity by Location'!G104</f>
        <v>120</v>
      </c>
      <c r="G281" s="38">
        <f>' Capacity by Location'!H104</f>
        <v>120</v>
      </c>
      <c r="H281" s="38">
        <f>' Capacity by Location'!I104</f>
        <v>120</v>
      </c>
      <c r="I281" s="38">
        <f>' Capacity by Location'!J104</f>
        <v>120</v>
      </c>
      <c r="J281" s="38">
        <f>' Capacity by Location'!K104</f>
        <v>120</v>
      </c>
      <c r="K281" s="38">
        <f>' Capacity by Location'!L104</f>
        <v>120</v>
      </c>
      <c r="L281" s="38">
        <f>' Capacity by Location'!M104</f>
        <v>120</v>
      </c>
      <c r="M281" s="38">
        <f>' Capacity by Location'!N104</f>
        <v>120</v>
      </c>
      <c r="N281" s="38">
        <f>' Capacity by Location'!O104</f>
        <v>120</v>
      </c>
      <c r="O281" s="38">
        <f>' Capacity by Location'!P104</f>
        <v>120</v>
      </c>
      <c r="P281" s="38">
        <f>' Capacity by Location'!Q104</f>
        <v>120</v>
      </c>
      <c r="Q281" s="38">
        <f>' Capacity by Location'!R104</f>
        <v>120</v>
      </c>
      <c r="R281" s="38">
        <f>' Capacity by Location'!S104</f>
        <v>120</v>
      </c>
      <c r="S281" s="38">
        <f>' Capacity by Location'!T104</f>
        <v>120</v>
      </c>
    </row>
    <row r="282" spans="1:21">
      <c r="A282" s="100" t="s">
        <v>39</v>
      </c>
      <c r="B282" s="70" t="s">
        <v>60</v>
      </c>
      <c r="C282" s="138" t="s">
        <v>46</v>
      </c>
      <c r="D282" s="38">
        <f>'Production by Company'!D96</f>
        <v>84</v>
      </c>
      <c r="E282" s="38">
        <f>'Production by Company'!E96</f>
        <v>85</v>
      </c>
      <c r="F282" s="38">
        <f>'Production by Company'!F96</f>
        <v>96</v>
      </c>
      <c r="G282" s="38">
        <f>'Production by Company'!G96</f>
        <v>97</v>
      </c>
      <c r="H282" s="38">
        <f>'Production by Company'!H96</f>
        <v>96.36</v>
      </c>
      <c r="I282" s="38">
        <f>'Production by Company'!I96</f>
        <v>73.200000000000017</v>
      </c>
      <c r="J282" s="38">
        <f>'Production by Company'!J96</f>
        <v>85.200000000000017</v>
      </c>
      <c r="K282" s="38">
        <f>'Production by Company'!K96</f>
        <v>98.4</v>
      </c>
      <c r="L282" s="38">
        <f>'Production by Company'!L96</f>
        <v>98.4</v>
      </c>
      <c r="M282" s="38">
        <f>'Production by Company'!M96</f>
        <v>98.4</v>
      </c>
      <c r="N282" s="38">
        <f>'Production by Company'!N96</f>
        <v>102.00000000000001</v>
      </c>
      <c r="O282" s="38">
        <f>'Production by Company'!O96</f>
        <v>106.79999999999998</v>
      </c>
      <c r="P282" s="38">
        <f>'Production by Company'!P96</f>
        <v>109.19999999999999</v>
      </c>
      <c r="Q282" s="38">
        <f>'Production by Company'!Q96</f>
        <v>111.6</v>
      </c>
      <c r="R282" s="38">
        <f>'Production by Company'!R96</f>
        <v>115.19999999999999</v>
      </c>
      <c r="S282" s="38">
        <f>'Production by Company'!S96</f>
        <v>118.8</v>
      </c>
    </row>
    <row r="283" spans="1:21">
      <c r="A283" s="100" t="s">
        <v>39</v>
      </c>
      <c r="B283" s="70" t="s">
        <v>60</v>
      </c>
      <c r="C283" s="138" t="s">
        <v>47</v>
      </c>
      <c r="D283" s="37">
        <f t="shared" ref="D283:S283" si="505">(D282/D281)</f>
        <v>0.7</v>
      </c>
      <c r="E283" s="37">
        <f t="shared" si="505"/>
        <v>0.70833333333333337</v>
      </c>
      <c r="F283" s="37">
        <f t="shared" si="505"/>
        <v>0.8</v>
      </c>
      <c r="G283" s="37">
        <f t="shared" si="505"/>
        <v>0.80833333333333335</v>
      </c>
      <c r="H283" s="37">
        <f t="shared" si="505"/>
        <v>0.80300000000000005</v>
      </c>
      <c r="I283" s="37">
        <f t="shared" si="505"/>
        <v>0.6100000000000001</v>
      </c>
      <c r="J283" s="37">
        <f t="shared" si="505"/>
        <v>0.71000000000000019</v>
      </c>
      <c r="K283" s="37">
        <f t="shared" si="505"/>
        <v>0.82000000000000006</v>
      </c>
      <c r="L283" s="37">
        <f t="shared" si="505"/>
        <v>0.82000000000000006</v>
      </c>
      <c r="M283" s="37">
        <f t="shared" si="505"/>
        <v>0.82000000000000006</v>
      </c>
      <c r="N283" s="37">
        <f t="shared" si="505"/>
        <v>0.85000000000000009</v>
      </c>
      <c r="O283" s="37">
        <f t="shared" si="505"/>
        <v>0.8899999999999999</v>
      </c>
      <c r="P283" s="37">
        <f t="shared" si="505"/>
        <v>0.90999999999999992</v>
      </c>
      <c r="Q283" s="37">
        <f t="shared" si="505"/>
        <v>0.92999999999999994</v>
      </c>
      <c r="R283" s="37">
        <f t="shared" si="505"/>
        <v>0.95999999999999985</v>
      </c>
      <c r="S283" s="37">
        <f t="shared" si="505"/>
        <v>0.99</v>
      </c>
    </row>
    <row r="284" spans="1:21">
      <c r="A284" s="100" t="s">
        <v>39</v>
      </c>
      <c r="B284" s="70" t="s">
        <v>60</v>
      </c>
      <c r="C284" s="138" t="s">
        <v>48</v>
      </c>
      <c r="D284" s="51">
        <v>144.79499999999999</v>
      </c>
      <c r="E284" s="51">
        <v>160.619</v>
      </c>
      <c r="F284" s="51">
        <v>185.19</v>
      </c>
      <c r="G284" s="51">
        <v>166.09200000000001</v>
      </c>
      <c r="H284" s="51">
        <v>180.304</v>
      </c>
      <c r="I284" s="51">
        <v>145.691</v>
      </c>
      <c r="J284" s="51"/>
      <c r="K284" s="51"/>
      <c r="L284" s="51"/>
      <c r="M284" s="51"/>
      <c r="N284" s="51"/>
      <c r="O284" s="51"/>
      <c r="P284" s="51"/>
      <c r="Q284" s="51"/>
      <c r="R284" s="51"/>
      <c r="S284" s="52"/>
    </row>
    <row r="285" spans="1:21">
      <c r="A285" s="100" t="s">
        <v>39</v>
      </c>
      <c r="B285" s="70" t="s">
        <v>60</v>
      </c>
      <c r="C285" s="138" t="s">
        <v>49</v>
      </c>
      <c r="D285" s="51">
        <v>34.173999999999999</v>
      </c>
      <c r="E285" s="51">
        <v>48.146999999999998</v>
      </c>
      <c r="F285" s="51">
        <v>62.082999999999998</v>
      </c>
      <c r="G285" s="51">
        <v>55.17</v>
      </c>
      <c r="H285" s="51">
        <v>45.944000000000003</v>
      </c>
      <c r="I285" s="51">
        <v>44.415999999999997</v>
      </c>
      <c r="J285" s="51"/>
      <c r="K285" s="51"/>
      <c r="L285" s="51"/>
      <c r="M285" s="51"/>
      <c r="N285" s="51"/>
      <c r="O285" s="51"/>
      <c r="P285" s="51"/>
      <c r="Q285" s="51"/>
      <c r="R285" s="51"/>
      <c r="S285" s="52"/>
    </row>
    <row r="286" spans="1:21">
      <c r="A286" s="100" t="s">
        <v>39</v>
      </c>
      <c r="B286" s="70" t="s">
        <v>60</v>
      </c>
      <c r="C286" s="138" t="s">
        <v>25</v>
      </c>
      <c r="D286" s="38">
        <f>D259+D268+D277</f>
        <v>1.68</v>
      </c>
      <c r="E286" s="38">
        <f t="shared" ref="E286:I286" si="506">E259+E268+E277</f>
        <v>1.7</v>
      </c>
      <c r="F286" s="38">
        <f t="shared" si="506"/>
        <v>1.92</v>
      </c>
      <c r="G286" s="38">
        <f t="shared" si="506"/>
        <v>1.94</v>
      </c>
      <c r="H286" s="38">
        <f t="shared" si="506"/>
        <v>1.9272</v>
      </c>
      <c r="I286" s="38">
        <f t="shared" si="506"/>
        <v>0</v>
      </c>
      <c r="J286" s="38"/>
      <c r="K286" s="38"/>
      <c r="L286" s="38"/>
      <c r="M286" s="38"/>
      <c r="N286" s="38"/>
      <c r="O286" s="38"/>
      <c r="P286" s="38"/>
      <c r="Q286" s="38"/>
      <c r="R286" s="38"/>
      <c r="S286" s="38"/>
    </row>
    <row r="287" spans="1:21">
      <c r="A287" s="100" t="s">
        <v>39</v>
      </c>
      <c r="B287" s="70" t="s">
        <v>60</v>
      </c>
      <c r="C287" s="138" t="s">
        <v>50</v>
      </c>
      <c r="D287" s="38">
        <f>D260+D269+D278</f>
        <v>271.133782</v>
      </c>
      <c r="E287" s="38">
        <f t="shared" ref="E287:I287" si="507">E260+E269+E278</f>
        <v>287.31269599999996</v>
      </c>
      <c r="F287" s="38">
        <f t="shared" si="507"/>
        <v>337.19630899999993</v>
      </c>
      <c r="G287" s="38">
        <f t="shared" si="507"/>
        <v>309.81073700000002</v>
      </c>
      <c r="H287" s="38">
        <f t="shared" si="507"/>
        <v>324.16195600000003</v>
      </c>
      <c r="I287" s="38">
        <f t="shared" si="507"/>
        <v>240.94600000000003</v>
      </c>
      <c r="J287" s="38">
        <f t="shared" ref="J287" si="508">I287+I287*J288</f>
        <v>248.75265040000002</v>
      </c>
      <c r="K287" s="38">
        <f t="shared" ref="K287" si="509">J287+J287*K288</f>
        <v>258.702756416</v>
      </c>
      <c r="L287" s="38">
        <f t="shared" ref="L287" si="510">K287+K287*L288</f>
        <v>267.75735289056001</v>
      </c>
      <c r="M287" s="38">
        <f t="shared" ref="M287" si="511">L287+L287*M288</f>
        <v>277.66437494751074</v>
      </c>
      <c r="N287" s="38">
        <f t="shared" ref="N287" si="512">M287+M287*N288</f>
        <v>288.49328557046363</v>
      </c>
      <c r="O287" s="38">
        <f t="shared" ref="O287" si="513">N287+N287*O288</f>
        <v>300.03301699328216</v>
      </c>
      <c r="P287" s="38">
        <f t="shared" ref="P287" si="514">O287+O287*P288</f>
        <v>312.36437399170603</v>
      </c>
      <c r="Q287" s="38">
        <f t="shared" ref="Q287" si="515">P287+P287*Q288</f>
        <v>324.17174732859252</v>
      </c>
      <c r="R287" s="38">
        <f t="shared" ref="R287" si="516">Q287+Q287*R288</f>
        <v>335.84193023242187</v>
      </c>
      <c r="S287" s="38">
        <f t="shared" ref="S287" si="517">R287+R287*S288</f>
        <v>348.10016068590528</v>
      </c>
      <c r="T287" s="300">
        <f t="shared" ref="T287" si="518">(I287/D287)^(1/5)-1</f>
        <v>-2.3331416993546572E-2</v>
      </c>
      <c r="U287" s="300">
        <f t="shared" ref="U287" si="519">(S287/J287)^(1/9)-1</f>
        <v>3.8042577658272236E-2</v>
      </c>
    </row>
    <row r="288" spans="1:21">
      <c r="A288" s="100" t="s">
        <v>39</v>
      </c>
      <c r="B288" s="70" t="s">
        <v>60</v>
      </c>
      <c r="C288" s="140" t="s">
        <v>211</v>
      </c>
      <c r="D288" s="37">
        <v>0</v>
      </c>
      <c r="E288" s="37">
        <f>E287/D287-1</f>
        <v>5.967133228717314E-2</v>
      </c>
      <c r="F288" s="37">
        <f>F287/E287-1</f>
        <v>0.17362133206950237</v>
      </c>
      <c r="G288" s="37">
        <f t="shared" ref="G288" si="520">G287/F287-1</f>
        <v>-8.1215515321669596E-2</v>
      </c>
      <c r="H288" s="37">
        <f t="shared" ref="H288" si="521">H287/G287-1</f>
        <v>4.6322535942322718E-2</v>
      </c>
      <c r="I288" s="37">
        <f t="shared" ref="I288" si="522">I287/H287-1</f>
        <v>-0.25671104970751102</v>
      </c>
      <c r="J288" s="37">
        <v>3.2399999999999998E-2</v>
      </c>
      <c r="K288" s="37">
        <v>0.04</v>
      </c>
      <c r="L288" s="37">
        <v>3.5000000000000003E-2</v>
      </c>
      <c r="M288" s="37">
        <v>3.6999999999999998E-2</v>
      </c>
      <c r="N288" s="37">
        <v>3.9E-2</v>
      </c>
      <c r="O288" s="37">
        <v>0.04</v>
      </c>
      <c r="P288" s="37">
        <v>4.1099999999999998E-2</v>
      </c>
      <c r="Q288" s="37">
        <v>3.78E-2</v>
      </c>
      <c r="R288" s="37">
        <v>3.5999999999999997E-2</v>
      </c>
      <c r="S288" s="37">
        <v>3.6499999999999998E-2</v>
      </c>
    </row>
    <row r="289" spans="1:21" ht="13.5" thickBot="1">
      <c r="A289" s="100" t="s">
        <v>39</v>
      </c>
      <c r="B289" s="70" t="s">
        <v>60</v>
      </c>
      <c r="C289" s="141" t="s">
        <v>212</v>
      </c>
      <c r="D289" s="54">
        <f>D282-D287</f>
        <v>-187.133782</v>
      </c>
      <c r="E289" s="54">
        <f t="shared" ref="E289:S289" si="523">E282-E287</f>
        <v>-202.31269599999996</v>
      </c>
      <c r="F289" s="54">
        <f t="shared" si="523"/>
        <v>-241.19630899999993</v>
      </c>
      <c r="G289" s="54">
        <f t="shared" si="523"/>
        <v>-212.81073700000002</v>
      </c>
      <c r="H289" s="54">
        <f t="shared" si="523"/>
        <v>-227.80195600000002</v>
      </c>
      <c r="I289" s="54">
        <f t="shared" si="523"/>
        <v>-167.74600000000001</v>
      </c>
      <c r="J289" s="54">
        <f t="shared" si="523"/>
        <v>-163.5526504</v>
      </c>
      <c r="K289" s="54">
        <f t="shared" si="523"/>
        <v>-160.30275641599999</v>
      </c>
      <c r="L289" s="54">
        <f t="shared" si="523"/>
        <v>-169.35735289056001</v>
      </c>
      <c r="M289" s="54">
        <f t="shared" si="523"/>
        <v>-179.26437494751073</v>
      </c>
      <c r="N289" s="54">
        <f t="shared" si="523"/>
        <v>-186.49328557046363</v>
      </c>
      <c r="O289" s="54">
        <f t="shared" si="523"/>
        <v>-193.23301699328218</v>
      </c>
      <c r="P289" s="54">
        <f t="shared" si="523"/>
        <v>-203.16437399170604</v>
      </c>
      <c r="Q289" s="54">
        <f t="shared" si="523"/>
        <v>-212.57174732859252</v>
      </c>
      <c r="R289" s="54">
        <f t="shared" si="523"/>
        <v>-220.64193023242188</v>
      </c>
      <c r="S289" s="54">
        <f t="shared" si="523"/>
        <v>-229.30016068590527</v>
      </c>
    </row>
    <row r="290" spans="1:21">
      <c r="A290" s="100" t="s">
        <v>59</v>
      </c>
      <c r="B290" s="70" t="s">
        <v>60</v>
      </c>
      <c r="C290" s="138" t="s">
        <v>45</v>
      </c>
      <c r="D290" s="38">
        <f>D83+D173+D209+D245+D281</f>
        <v>4716.5</v>
      </c>
      <c r="E290" s="38">
        <f t="shared" ref="E290:S290" si="524">E83+E173+E209+E245+E281</f>
        <v>4716.5</v>
      </c>
      <c r="F290" s="38">
        <f t="shared" si="524"/>
        <v>4791</v>
      </c>
      <c r="G290" s="38">
        <f t="shared" si="524"/>
        <v>4927</v>
      </c>
      <c r="H290" s="38">
        <f t="shared" si="524"/>
        <v>4927</v>
      </c>
      <c r="I290" s="38">
        <f t="shared" si="524"/>
        <v>5165</v>
      </c>
      <c r="J290" s="38">
        <f t="shared" si="524"/>
        <v>5175</v>
      </c>
      <c r="K290" s="38">
        <f t="shared" si="524"/>
        <v>5175</v>
      </c>
      <c r="L290" s="38">
        <f t="shared" si="524"/>
        <v>5175</v>
      </c>
      <c r="M290" s="38">
        <f t="shared" si="524"/>
        <v>5235</v>
      </c>
      <c r="N290" s="38">
        <f t="shared" si="524"/>
        <v>5235</v>
      </c>
      <c r="O290" s="38">
        <f t="shared" si="524"/>
        <v>5235</v>
      </c>
      <c r="P290" s="38">
        <f t="shared" si="524"/>
        <v>5235</v>
      </c>
      <c r="Q290" s="38">
        <f t="shared" si="524"/>
        <v>5235</v>
      </c>
      <c r="R290" s="38">
        <f t="shared" si="524"/>
        <v>5235</v>
      </c>
      <c r="S290" s="38">
        <f t="shared" si="524"/>
        <v>5235</v>
      </c>
    </row>
    <row r="291" spans="1:21">
      <c r="A291" s="100" t="s">
        <v>59</v>
      </c>
      <c r="B291" s="70" t="s">
        <v>60</v>
      </c>
      <c r="C291" s="138" t="s">
        <v>46</v>
      </c>
      <c r="D291" s="38">
        <f>D84+D174+D210+D246+D282</f>
        <v>3345.0337899729002</v>
      </c>
      <c r="E291" s="38">
        <f t="shared" ref="E291:S291" si="525">E84+E174+E210+E246+E282</f>
        <v>3475.3843528455286</v>
      </c>
      <c r="F291" s="38">
        <f t="shared" si="525"/>
        <v>3617.0720317605051</v>
      </c>
      <c r="G291" s="38">
        <f t="shared" si="525"/>
        <v>3874.8544969376098</v>
      </c>
      <c r="H291" s="38">
        <f t="shared" si="525"/>
        <v>3908.9358718217586</v>
      </c>
      <c r="I291" s="38">
        <f t="shared" si="525"/>
        <v>3458.8249981230374</v>
      </c>
      <c r="J291" s="38">
        <f t="shared" si="525"/>
        <v>3871.9719660194128</v>
      </c>
      <c r="K291" s="38">
        <f t="shared" si="525"/>
        <v>3969.6915398981846</v>
      </c>
      <c r="L291" s="38">
        <f t="shared" si="525"/>
        <v>3918.1508215637114</v>
      </c>
      <c r="M291" s="38">
        <f t="shared" si="525"/>
        <v>3944.5085779773581</v>
      </c>
      <c r="N291" s="38">
        <f t="shared" si="525"/>
        <v>4121.6147616168982</v>
      </c>
      <c r="O291" s="38">
        <f t="shared" si="525"/>
        <v>4229.0634503935871</v>
      </c>
      <c r="P291" s="38">
        <f t="shared" si="525"/>
        <v>4340.1232221563714</v>
      </c>
      <c r="Q291" s="38">
        <f t="shared" si="525"/>
        <v>4485.4296135324057</v>
      </c>
      <c r="R291" s="38">
        <f t="shared" si="525"/>
        <v>4584.3901380366224</v>
      </c>
      <c r="S291" s="38">
        <f t="shared" si="525"/>
        <v>4669.4955077653676</v>
      </c>
    </row>
    <row r="292" spans="1:21">
      <c r="A292" s="100" t="s">
        <v>59</v>
      </c>
      <c r="B292" s="70" t="s">
        <v>60</v>
      </c>
      <c r="C292" s="138" t="s">
        <v>47</v>
      </c>
      <c r="D292" s="37">
        <f>(D291/D290)</f>
        <v>0.70921950386364896</v>
      </c>
      <c r="E292" s="37">
        <f t="shared" ref="E292:S292" si="526">(E291/E290)</f>
        <v>0.73685664218075453</v>
      </c>
      <c r="F292" s="37">
        <f t="shared" si="526"/>
        <v>0.75497224624514825</v>
      </c>
      <c r="G292" s="37">
        <f t="shared" si="526"/>
        <v>0.78645311486454428</v>
      </c>
      <c r="H292" s="37">
        <f t="shared" si="526"/>
        <v>0.79337038194068576</v>
      </c>
      <c r="I292" s="37">
        <f t="shared" si="526"/>
        <v>0.66966602093379235</v>
      </c>
      <c r="J292" s="37">
        <f t="shared" si="526"/>
        <v>0.74820714319215709</v>
      </c>
      <c r="K292" s="37">
        <f t="shared" si="526"/>
        <v>0.76709015263733038</v>
      </c>
      <c r="L292" s="37">
        <f t="shared" si="526"/>
        <v>0.75713059353888146</v>
      </c>
      <c r="M292" s="37">
        <f t="shared" si="526"/>
        <v>0.75348778948946671</v>
      </c>
      <c r="N292" s="37">
        <f t="shared" si="526"/>
        <v>0.78731896114935973</v>
      </c>
      <c r="O292" s="37">
        <f t="shared" si="526"/>
        <v>0.80784402108760023</v>
      </c>
      <c r="P292" s="37">
        <f t="shared" si="526"/>
        <v>0.82905887720274529</v>
      </c>
      <c r="Q292" s="37">
        <f t="shared" si="526"/>
        <v>0.85681558997753693</v>
      </c>
      <c r="R292" s="37">
        <f t="shared" si="526"/>
        <v>0.87571922407576364</v>
      </c>
      <c r="S292" s="37">
        <f t="shared" si="526"/>
        <v>0.89197621924839876</v>
      </c>
    </row>
    <row r="293" spans="1:21">
      <c r="A293" s="100" t="s">
        <v>59</v>
      </c>
      <c r="B293" s="70" t="s">
        <v>60</v>
      </c>
      <c r="C293" s="138" t="s">
        <v>48</v>
      </c>
      <c r="D293" s="51">
        <f>D86+D176+D212+E248+D284</f>
        <v>1502.1307059999999</v>
      </c>
      <c r="E293" s="51">
        <v>1636.8</v>
      </c>
      <c r="F293" s="51">
        <v>1732.43</v>
      </c>
      <c r="G293" s="51">
        <v>1682.58</v>
      </c>
      <c r="H293" s="51">
        <v>1738.82</v>
      </c>
      <c r="I293" s="51">
        <v>1620.42</v>
      </c>
      <c r="J293" s="51">
        <v>0</v>
      </c>
      <c r="K293" s="51">
        <v>0</v>
      </c>
      <c r="L293" s="51">
        <v>0</v>
      </c>
      <c r="M293" s="51">
        <v>0</v>
      </c>
      <c r="N293" s="51">
        <v>0</v>
      </c>
      <c r="O293" s="51">
        <v>0</v>
      </c>
      <c r="P293" s="51">
        <v>0</v>
      </c>
      <c r="Q293" s="51">
        <v>0</v>
      </c>
      <c r="R293" s="51">
        <v>0</v>
      </c>
      <c r="S293" s="52">
        <v>0</v>
      </c>
    </row>
    <row r="294" spans="1:21">
      <c r="A294" s="100" t="s">
        <v>59</v>
      </c>
      <c r="B294" s="70" t="s">
        <v>60</v>
      </c>
      <c r="C294" s="138" t="s">
        <v>49</v>
      </c>
      <c r="D294" s="51">
        <f>D87+D177+D213+D249+E285</f>
        <v>1552.087096</v>
      </c>
      <c r="E294" s="53">
        <v>1650.99</v>
      </c>
      <c r="F294" s="53">
        <v>1751.98</v>
      </c>
      <c r="G294" s="53">
        <v>1684.48</v>
      </c>
      <c r="H294" s="53">
        <v>1731.14</v>
      </c>
      <c r="I294" s="53">
        <v>1677.77</v>
      </c>
      <c r="J294" s="51">
        <v>0</v>
      </c>
      <c r="K294" s="51">
        <v>0</v>
      </c>
      <c r="L294" s="51">
        <v>0</v>
      </c>
      <c r="M294" s="51">
        <v>0</v>
      </c>
      <c r="N294" s="51">
        <v>0</v>
      </c>
      <c r="O294" s="51">
        <v>0</v>
      </c>
      <c r="P294" s="51">
        <v>0</v>
      </c>
      <c r="Q294" s="51">
        <v>0</v>
      </c>
      <c r="R294" s="51">
        <v>0</v>
      </c>
      <c r="S294" s="52">
        <v>0</v>
      </c>
    </row>
    <row r="295" spans="1:21">
      <c r="A295" s="100" t="s">
        <v>59</v>
      </c>
      <c r="B295" s="70" t="s">
        <v>60</v>
      </c>
      <c r="C295" s="138" t="s">
        <v>25</v>
      </c>
      <c r="D295" s="36">
        <f>D88+D178+D214+D250+D286</f>
        <v>64.372675799458008</v>
      </c>
      <c r="E295" s="36">
        <f t="shared" ref="E295:S295" si="527">E88+E178+E214+E250+E286</f>
        <v>66.89568705691056</v>
      </c>
      <c r="F295" s="36">
        <f t="shared" si="527"/>
        <v>69.56144063521009</v>
      </c>
      <c r="G295" s="36">
        <f t="shared" si="527"/>
        <v>76.876987135013891</v>
      </c>
      <c r="H295" s="36">
        <f t="shared" si="527"/>
        <v>75.466317436435162</v>
      </c>
      <c r="I295" s="36">
        <f t="shared" si="527"/>
        <v>65.384499962460765</v>
      </c>
      <c r="J295" s="36">
        <f t="shared" si="527"/>
        <v>0</v>
      </c>
      <c r="K295" s="36">
        <f t="shared" si="527"/>
        <v>0</v>
      </c>
      <c r="L295" s="36">
        <f t="shared" si="527"/>
        <v>0</v>
      </c>
      <c r="M295" s="36">
        <f t="shared" si="527"/>
        <v>0</v>
      </c>
      <c r="N295" s="36">
        <f t="shared" si="527"/>
        <v>0</v>
      </c>
      <c r="O295" s="36">
        <f t="shared" si="527"/>
        <v>0</v>
      </c>
      <c r="P295" s="36">
        <f t="shared" si="527"/>
        <v>0</v>
      </c>
      <c r="Q295" s="36">
        <f t="shared" si="527"/>
        <v>0</v>
      </c>
      <c r="R295" s="36">
        <f t="shared" si="527"/>
        <v>0</v>
      </c>
      <c r="S295" s="36">
        <f t="shared" si="527"/>
        <v>0</v>
      </c>
    </row>
    <row r="296" spans="1:21">
      <c r="A296" s="100" t="s">
        <v>59</v>
      </c>
      <c r="B296" s="70" t="s">
        <v>60</v>
      </c>
      <c r="C296" s="138" t="s">
        <v>50</v>
      </c>
      <c r="D296" s="38">
        <f>D89+D179+D215+D251+D287</f>
        <v>3323.9552231734424</v>
      </c>
      <c r="E296" s="38">
        <f t="shared" ref="E296:S296" si="528">E89+E179+E215+E251+E287</f>
        <v>3418.8271948241427</v>
      </c>
      <c r="F296" s="38">
        <f t="shared" si="528"/>
        <v>3563.7774269015508</v>
      </c>
      <c r="G296" s="38">
        <f t="shared" si="528"/>
        <v>3846.252283302596</v>
      </c>
      <c r="H296" s="38">
        <f t="shared" si="528"/>
        <v>3830.6719142201669</v>
      </c>
      <c r="I296" s="38">
        <f t="shared" si="528"/>
        <v>3393.0634981605776</v>
      </c>
      <c r="J296" s="38">
        <f t="shared" si="528"/>
        <v>3529.3652221870593</v>
      </c>
      <c r="K296" s="38">
        <f t="shared" si="528"/>
        <v>3765.4334445017216</v>
      </c>
      <c r="L296" s="38">
        <f t="shared" si="528"/>
        <v>3985.1769231700578</v>
      </c>
      <c r="M296" s="38">
        <f t="shared" si="528"/>
        <v>4218.0604279691497</v>
      </c>
      <c r="N296" s="38">
        <f t="shared" si="528"/>
        <v>4455.1682951777939</v>
      </c>
      <c r="O296" s="38">
        <f t="shared" si="528"/>
        <v>4704.1227472534874</v>
      </c>
      <c r="P296" s="38">
        <f t="shared" si="528"/>
        <v>4959.0820703905683</v>
      </c>
      <c r="Q296" s="38">
        <f t="shared" si="528"/>
        <v>5223.1147692819868</v>
      </c>
      <c r="R296" s="38">
        <f t="shared" si="528"/>
        <v>5496.0907152675954</v>
      </c>
      <c r="S296" s="38">
        <f t="shared" si="528"/>
        <v>5778.7054640799906</v>
      </c>
      <c r="T296" s="300">
        <f t="shared" ref="T296" si="529">(I296/D296)^(1/5)-1</f>
        <v>4.1240393321368973E-3</v>
      </c>
      <c r="U296" s="300">
        <f t="shared" ref="U296" si="530">(S296/J296)^(1/9)-1</f>
        <v>5.6313090665315313E-2</v>
      </c>
    </row>
    <row r="297" spans="1:21">
      <c r="A297" s="100" t="s">
        <v>59</v>
      </c>
      <c r="B297" s="70" t="s">
        <v>60</v>
      </c>
      <c r="C297" s="140" t="s">
        <v>211</v>
      </c>
      <c r="D297" s="37">
        <v>0</v>
      </c>
      <c r="E297" s="37">
        <f>E296/D296-1</f>
        <v>2.854189219797143E-2</v>
      </c>
      <c r="F297" s="37">
        <f>F296/E296-1</f>
        <v>4.2397648028789536E-2</v>
      </c>
      <c r="G297" s="37">
        <f t="shared" ref="G297" si="531">G296/F296-1</f>
        <v>7.9262766038292298E-2</v>
      </c>
      <c r="H297" s="37">
        <f t="shared" ref="H297" si="532">H296/G296-1</f>
        <v>-4.0507922868364687E-3</v>
      </c>
      <c r="I297" s="37">
        <f t="shared" ref="I297" si="533">I296/H296-1</f>
        <v>-0.11423803078386985</v>
      </c>
      <c r="J297" s="37">
        <f t="shared" ref="J297" si="534">J296/I296-1</f>
        <v>4.0170696510799964E-2</v>
      </c>
      <c r="K297" s="37">
        <f t="shared" ref="K297" si="535">K296/J296-1</f>
        <v>6.6886878362896196E-2</v>
      </c>
      <c r="L297" s="37">
        <f t="shared" ref="L297" si="536">L296/K296-1</f>
        <v>5.8358083314207887E-2</v>
      </c>
      <c r="M297" s="37">
        <f t="shared" ref="M297" si="537">M296/L296-1</f>
        <v>5.8437431835232534E-2</v>
      </c>
      <c r="N297" s="37">
        <f t="shared" ref="N297" si="538">N296/M296-1</f>
        <v>5.6212534471158149E-2</v>
      </c>
      <c r="O297" s="37">
        <f t="shared" ref="O297" si="539">O296/N296-1</f>
        <v>5.5879920932539795E-2</v>
      </c>
      <c r="P297" s="37">
        <f t="shared" ref="P297" si="540">P296/O296-1</f>
        <v>5.4199122096875385E-2</v>
      </c>
      <c r="Q297" s="37">
        <f t="shared" ref="Q297" si="541">Q296/P296-1</f>
        <v>5.3242252324859018E-2</v>
      </c>
      <c r="R297" s="37">
        <f t="shared" ref="R297" si="542">R296/Q296-1</f>
        <v>5.2263057206980434E-2</v>
      </c>
      <c r="S297" s="37">
        <f t="shared" ref="S297" si="543">S296/R296-1</f>
        <v>5.1421048787881007E-2</v>
      </c>
    </row>
    <row r="298" spans="1:21" ht="13.5" thickBot="1">
      <c r="A298" s="100" t="s">
        <v>59</v>
      </c>
      <c r="B298" s="70" t="s">
        <v>60</v>
      </c>
      <c r="C298" s="141" t="s">
        <v>212</v>
      </c>
      <c r="D298" s="54">
        <f>D291-D296</f>
        <v>21.078566799457803</v>
      </c>
      <c r="E298" s="54">
        <f t="shared" ref="E298:S298" si="544">E291-E296</f>
        <v>56.557158021385931</v>
      </c>
      <c r="F298" s="54">
        <f t="shared" si="544"/>
        <v>53.294604858954244</v>
      </c>
      <c r="G298" s="54">
        <f t="shared" si="544"/>
        <v>28.602213635013868</v>
      </c>
      <c r="H298" s="54">
        <f t="shared" si="544"/>
        <v>78.263957601591756</v>
      </c>
      <c r="I298" s="54">
        <f t="shared" si="544"/>
        <v>65.761499962459766</v>
      </c>
      <c r="J298" s="54">
        <f t="shared" si="544"/>
        <v>342.60674383235346</v>
      </c>
      <c r="K298" s="54">
        <f t="shared" si="544"/>
        <v>204.25809539646298</v>
      </c>
      <c r="L298" s="54">
        <f t="shared" si="544"/>
        <v>-67.026101606346401</v>
      </c>
      <c r="M298" s="54">
        <f t="shared" si="544"/>
        <v>-273.55184999179164</v>
      </c>
      <c r="N298" s="54">
        <f t="shared" si="544"/>
        <v>-333.55353356089563</v>
      </c>
      <c r="O298" s="54">
        <f t="shared" si="544"/>
        <v>-475.05929685990031</v>
      </c>
      <c r="P298" s="54">
        <f t="shared" si="544"/>
        <v>-618.95884823419692</v>
      </c>
      <c r="Q298" s="54">
        <f t="shared" si="544"/>
        <v>-737.6851557495811</v>
      </c>
      <c r="R298" s="54">
        <f t="shared" si="544"/>
        <v>-911.70057723097307</v>
      </c>
      <c r="S298" s="54">
        <f t="shared" si="544"/>
        <v>-1109.209956314623</v>
      </c>
    </row>
    <row r="299" spans="1:21" ht="15">
      <c r="F299" s="1"/>
    </row>
    <row r="300" spans="1:21">
      <c r="B300" s="100"/>
      <c r="C300" s="100"/>
      <c r="D300" s="365"/>
      <c r="E300" s="365"/>
      <c r="F300" s="365"/>
      <c r="G300" s="365"/>
      <c r="H300" s="365"/>
      <c r="I300" s="365"/>
      <c r="J300" s="365"/>
      <c r="K300" s="365"/>
      <c r="L300" s="365"/>
      <c r="M300" s="365"/>
      <c r="N300" s="365"/>
      <c r="O300" s="365"/>
      <c r="P300" s="365"/>
      <c r="Q300" s="365"/>
      <c r="R300" s="365"/>
      <c r="S300" s="365"/>
    </row>
    <row r="301" spans="1:21">
      <c r="B301" s="100"/>
      <c r="C301" s="100"/>
      <c r="D301" s="365"/>
      <c r="E301" s="365"/>
      <c r="F301" s="365"/>
      <c r="G301" s="365"/>
      <c r="H301" s="365"/>
      <c r="I301" s="365">
        <f>2396.06/I291</f>
        <v>0.69273814121854782</v>
      </c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</row>
    <row r="302" spans="1:21">
      <c r="B302" s="100"/>
      <c r="C302" s="100"/>
      <c r="D302" s="365"/>
      <c r="E302" s="365"/>
      <c r="F302" s="365"/>
      <c r="G302" s="365"/>
      <c r="H302" s="365"/>
      <c r="I302" s="369"/>
      <c r="J302" s="365"/>
      <c r="K302" s="365"/>
      <c r="L302" s="365"/>
      <c r="M302" s="365"/>
      <c r="N302" s="365"/>
      <c r="O302" s="365"/>
      <c r="P302" s="365"/>
      <c r="Q302" s="365"/>
      <c r="R302" s="365"/>
      <c r="S302" s="365"/>
    </row>
    <row r="303" spans="1:21">
      <c r="B303" s="100"/>
      <c r="D303" s="365"/>
      <c r="E303" s="365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</row>
    <row r="304" spans="1:21" ht="13.5" thickBot="1">
      <c r="B304" s="100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</row>
    <row r="305" spans="1:19">
      <c r="A305" s="143" t="s">
        <v>31</v>
      </c>
      <c r="B305" s="143" t="s">
        <v>15</v>
      </c>
      <c r="C305" s="143" t="s">
        <v>27</v>
      </c>
      <c r="D305" s="144">
        <v>2015</v>
      </c>
      <c r="E305" s="144">
        <v>2016</v>
      </c>
      <c r="F305" s="144">
        <v>2017</v>
      </c>
      <c r="G305" s="144">
        <v>2018</v>
      </c>
      <c r="H305" s="144">
        <v>2019</v>
      </c>
      <c r="I305" s="144">
        <v>2020</v>
      </c>
      <c r="J305" s="144" t="s">
        <v>30</v>
      </c>
      <c r="K305" s="144" t="s">
        <v>3</v>
      </c>
      <c r="L305" s="144" t="s">
        <v>4</v>
      </c>
      <c r="M305" s="144" t="s">
        <v>5</v>
      </c>
      <c r="N305" s="144" t="s">
        <v>6</v>
      </c>
      <c r="O305" s="144" t="s">
        <v>7</v>
      </c>
      <c r="P305" s="144" t="s">
        <v>8</v>
      </c>
      <c r="Q305" s="144" t="s">
        <v>9</v>
      </c>
      <c r="R305" s="144" t="s">
        <v>10</v>
      </c>
      <c r="S305" s="145" t="s">
        <v>16</v>
      </c>
    </row>
    <row r="306" spans="1:19">
      <c r="A306" s="100" t="s">
        <v>32</v>
      </c>
      <c r="B306" s="70" t="s">
        <v>60</v>
      </c>
      <c r="C306" s="138" t="s">
        <v>50</v>
      </c>
      <c r="D306" s="284">
        <v>1999.1236161734421</v>
      </c>
      <c r="E306" s="284">
        <v>2045.4017976574764</v>
      </c>
      <c r="F306" s="284">
        <v>2102.3493790682178</v>
      </c>
      <c r="G306" s="284">
        <v>2289.7779871359298</v>
      </c>
      <c r="H306" s="284">
        <v>2296.6344127511102</v>
      </c>
      <c r="I306" s="284">
        <v>2234.7148314939109</v>
      </c>
      <c r="J306" s="284">
        <v>2395.7443326670591</v>
      </c>
      <c r="K306" s="284">
        <v>2590.2904985548698</v>
      </c>
      <c r="L306" s="284">
        <v>2769.8430151282264</v>
      </c>
      <c r="M306" s="284">
        <v>2962.4630765302245</v>
      </c>
      <c r="N306" s="284">
        <v>3155.3899498942706</v>
      </c>
      <c r="O306" s="284">
        <v>3356.3935549026469</v>
      </c>
      <c r="P306" s="284">
        <v>3563.1888022419457</v>
      </c>
      <c r="Q306" s="284">
        <v>3780.7342229791575</v>
      </c>
      <c r="R306" s="284">
        <v>4006.3687438337001</v>
      </c>
      <c r="S306" s="284">
        <v>4238.7317931119696</v>
      </c>
    </row>
    <row r="307" spans="1:19">
      <c r="A307" s="100" t="s">
        <v>41</v>
      </c>
      <c r="B307" s="70" t="s">
        <v>60</v>
      </c>
      <c r="C307" s="138" t="s">
        <v>50</v>
      </c>
      <c r="D307" s="38">
        <v>657.54878900000006</v>
      </c>
      <c r="E307" s="38">
        <v>727.22545416666662</v>
      </c>
      <c r="F307" s="38">
        <v>776.29534283333328</v>
      </c>
      <c r="G307" s="38">
        <v>853.37136816666668</v>
      </c>
      <c r="H307" s="38">
        <v>882.82606627777761</v>
      </c>
      <c r="I307" s="38">
        <v>680.87686666666673</v>
      </c>
      <c r="J307" s="38">
        <v>640.77626600000008</v>
      </c>
      <c r="K307" s="38">
        <v>663.42810648710019</v>
      </c>
      <c r="L307" s="38">
        <v>684.64672206744262</v>
      </c>
      <c r="M307" s="38">
        <v>705.92567071168605</v>
      </c>
      <c r="N307" s="38">
        <v>732.06984818217211</v>
      </c>
      <c r="O307" s="38">
        <v>762.08563001420293</v>
      </c>
      <c r="P307" s="38">
        <v>794.37045991395644</v>
      </c>
      <c r="Q307" s="38">
        <v>827.51519722212674</v>
      </c>
      <c r="R307" s="38">
        <v>863.48406148203605</v>
      </c>
      <c r="S307" s="38">
        <v>901.74367312787899</v>
      </c>
    </row>
    <row r="308" spans="1:19">
      <c r="A308" s="100" t="s">
        <v>40</v>
      </c>
      <c r="B308" s="70" t="s">
        <v>60</v>
      </c>
      <c r="C308" s="138" t="s">
        <v>50</v>
      </c>
      <c r="D308" s="38">
        <v>488.18858599999999</v>
      </c>
      <c r="E308" s="38">
        <v>465.55841099999998</v>
      </c>
      <c r="F308" s="38">
        <v>468.34031599999997</v>
      </c>
      <c r="G308" s="38">
        <v>513.36873500000002</v>
      </c>
      <c r="H308" s="38">
        <v>457.37422299999997</v>
      </c>
      <c r="I308" s="38">
        <v>359.19260000000008</v>
      </c>
      <c r="J308" s="38">
        <v>374.41606072000002</v>
      </c>
      <c r="K308" s="38">
        <v>392.30105433073209</v>
      </c>
      <c r="L308" s="38">
        <v>410.46252242618635</v>
      </c>
      <c r="M308" s="38">
        <v>427.82237765868865</v>
      </c>
      <c r="N308" s="38">
        <v>444.63680973594728</v>
      </c>
      <c r="O308" s="38">
        <v>461.76828017515334</v>
      </c>
      <c r="P308" s="38">
        <v>477.55940676117064</v>
      </c>
      <c r="Q308" s="38">
        <v>492.4363400513364</v>
      </c>
      <c r="R308" s="38">
        <v>506.55739203011575</v>
      </c>
      <c r="S308" s="38">
        <v>521.43221315825122</v>
      </c>
    </row>
    <row r="309" spans="1:19">
      <c r="A309" s="100" t="s">
        <v>42</v>
      </c>
      <c r="B309" s="70" t="s">
        <v>60</v>
      </c>
      <c r="C309" s="138" t="s">
        <v>50</v>
      </c>
      <c r="D309" s="38">
        <v>159.50528200000002</v>
      </c>
      <c r="E309" s="38">
        <v>150.05103600000001</v>
      </c>
      <c r="F309" s="38">
        <v>153.94708</v>
      </c>
      <c r="G309" s="38">
        <v>173.773256</v>
      </c>
      <c r="H309" s="38">
        <v>164.92147199999999</v>
      </c>
      <c r="I309" s="38">
        <v>135.53799999999998</v>
      </c>
      <c r="J309" s="38">
        <v>141.7256946</v>
      </c>
      <c r="K309" s="38">
        <v>148.8566487077</v>
      </c>
      <c r="L309" s="38">
        <v>155.65030786320864</v>
      </c>
      <c r="M309" s="38">
        <v>162.37974438472253</v>
      </c>
      <c r="N309" s="38">
        <v>168.55757582758577</v>
      </c>
      <c r="O309" s="38">
        <v>174.72804570196956</v>
      </c>
      <c r="P309" s="38">
        <v>180.61627335001367</v>
      </c>
      <c r="Q309" s="38">
        <v>186.3665714467781</v>
      </c>
      <c r="R309" s="38">
        <v>192.38290771048918</v>
      </c>
      <c r="S309" s="38">
        <v>198.79205821693051</v>
      </c>
    </row>
    <row r="310" spans="1:19">
      <c r="A310" s="100" t="s">
        <v>39</v>
      </c>
      <c r="B310" s="70" t="s">
        <v>60</v>
      </c>
      <c r="C310" s="138" t="s">
        <v>50</v>
      </c>
      <c r="D310" s="38">
        <v>271.133782</v>
      </c>
      <c r="E310" s="38">
        <v>287.31269599999996</v>
      </c>
      <c r="F310" s="38">
        <v>337.19630899999993</v>
      </c>
      <c r="G310" s="38">
        <v>309.81073700000002</v>
      </c>
      <c r="H310" s="38">
        <v>324.16195600000003</v>
      </c>
      <c r="I310" s="38">
        <v>240.94600000000003</v>
      </c>
      <c r="J310" s="38">
        <v>248.75265040000002</v>
      </c>
      <c r="K310" s="38">
        <v>258.702756416</v>
      </c>
      <c r="L310" s="38">
        <v>267.75735289056001</v>
      </c>
      <c r="M310" s="38">
        <v>277.66437494751074</v>
      </c>
      <c r="N310" s="38">
        <v>288.49328557046363</v>
      </c>
      <c r="O310" s="38">
        <v>300.03301699328216</v>
      </c>
      <c r="P310" s="38">
        <v>312.36437399170603</v>
      </c>
      <c r="Q310" s="38">
        <v>324.17174732859252</v>
      </c>
      <c r="R310" s="38">
        <v>335.84193023242187</v>
      </c>
      <c r="S310" s="38">
        <v>348.10016068590528</v>
      </c>
    </row>
    <row r="311" spans="1:19">
      <c r="A311" s="100" t="s">
        <v>59</v>
      </c>
      <c r="B311" s="70" t="s">
        <v>60</v>
      </c>
      <c r="C311" s="138" t="s">
        <v>50</v>
      </c>
      <c r="D311" s="38">
        <v>3575.500055173442</v>
      </c>
      <c r="E311" s="38">
        <v>3675.5493948241428</v>
      </c>
      <c r="F311" s="38">
        <v>3838.1284269015505</v>
      </c>
      <c r="G311" s="38">
        <v>4140.1020833025968</v>
      </c>
      <c r="H311" s="38">
        <v>4125.9181300288874</v>
      </c>
      <c r="I311" s="38">
        <v>3651.2682981605781</v>
      </c>
      <c r="J311" s="38">
        <v>3801.4150043870591</v>
      </c>
      <c r="K311" s="38">
        <v>4053.5790644964022</v>
      </c>
      <c r="L311" s="38">
        <v>4288.3599203756239</v>
      </c>
      <c r="M311" s="38">
        <v>4536.2552442328324</v>
      </c>
      <c r="N311" s="38">
        <v>4789.1474692104393</v>
      </c>
      <c r="O311" s="38">
        <v>5055.0085277872549</v>
      </c>
      <c r="P311" s="38">
        <v>5328.0993162587929</v>
      </c>
      <c r="Q311" s="38">
        <v>5611.2240790279911</v>
      </c>
      <c r="R311" s="38">
        <v>5904.635035288763</v>
      </c>
      <c r="S311" s="38">
        <v>6208.7998983009356</v>
      </c>
    </row>
    <row r="313" spans="1:19">
      <c r="B313" s="105" t="s">
        <v>411</v>
      </c>
      <c r="C313" s="100" t="s">
        <v>32</v>
      </c>
      <c r="D313" s="365">
        <f>D306/D$311</f>
        <v>0.55911721027129668</v>
      </c>
      <c r="E313" s="365">
        <f t="shared" ref="E313:S313" si="545">E306/E$311</f>
        <v>0.55648872534206251</v>
      </c>
      <c r="F313" s="365">
        <f t="shared" si="545"/>
        <v>0.54775378654158413</v>
      </c>
      <c r="G313" s="365">
        <f t="shared" si="545"/>
        <v>0.55307283276197705</v>
      </c>
      <c r="H313" s="365">
        <f t="shared" si="545"/>
        <v>0.55663596328680187</v>
      </c>
      <c r="I313" s="365">
        <f t="shared" si="545"/>
        <v>0.61203796845597647</v>
      </c>
      <c r="J313" s="365">
        <f t="shared" si="545"/>
        <v>0.63022435853549996</v>
      </c>
      <c r="K313" s="365">
        <f t="shared" si="545"/>
        <v>0.6390131923766178</v>
      </c>
      <c r="L313" s="365">
        <f t="shared" si="545"/>
        <v>0.64589798117635888</v>
      </c>
      <c r="M313" s="365">
        <f t="shared" si="545"/>
        <v>0.6530635771204788</v>
      </c>
      <c r="N313" s="365">
        <f t="shared" si="545"/>
        <v>0.65886255751787959</v>
      </c>
      <c r="O313" s="365">
        <f t="shared" si="545"/>
        <v>0.66397386600885755</v>
      </c>
      <c r="P313" s="365">
        <f t="shared" si="545"/>
        <v>0.66875420121558349</v>
      </c>
      <c r="Q313" s="365">
        <f t="shared" si="545"/>
        <v>0.67378065280081956</v>
      </c>
      <c r="R313" s="365">
        <f t="shared" si="545"/>
        <v>0.67851251091554909</v>
      </c>
      <c r="S313" s="365">
        <f t="shared" si="545"/>
        <v>0.68269743952803452</v>
      </c>
    </row>
    <row r="314" spans="1:19">
      <c r="C314" s="100" t="s">
        <v>41</v>
      </c>
      <c r="D314" s="365">
        <f t="shared" ref="D314:S317" si="546">D307/D$311</f>
        <v>0.18390400751038538</v>
      </c>
      <c r="E314" s="365">
        <f t="shared" si="546"/>
        <v>0.19785489896850122</v>
      </c>
      <c r="F314" s="365">
        <f t="shared" si="546"/>
        <v>0.20225882422074709</v>
      </c>
      <c r="G314" s="365">
        <f t="shared" si="546"/>
        <v>0.20612326725188493</v>
      </c>
      <c r="H314" s="365">
        <f t="shared" si="546"/>
        <v>0.21397081533258552</v>
      </c>
      <c r="I314" s="365">
        <f t="shared" si="546"/>
        <v>0.18647681053996396</v>
      </c>
      <c r="J314" s="365">
        <f t="shared" si="546"/>
        <v>0.16856256558689492</v>
      </c>
      <c r="K314" s="365">
        <f t="shared" si="546"/>
        <v>0.16366477523475206</v>
      </c>
      <c r="L314" s="365">
        <f t="shared" si="546"/>
        <v>0.15965234606694892</v>
      </c>
      <c r="M314" s="365">
        <f t="shared" si="546"/>
        <v>0.15561859567077152</v>
      </c>
      <c r="N314" s="365">
        <f t="shared" si="546"/>
        <v>0.15286015995303323</v>
      </c>
      <c r="O314" s="365">
        <f t="shared" si="546"/>
        <v>0.15075852509942117</v>
      </c>
      <c r="P314" s="365">
        <f t="shared" si="546"/>
        <v>0.1490907756711517</v>
      </c>
      <c r="Q314" s="365">
        <f t="shared" si="546"/>
        <v>0.14747498684199289</v>
      </c>
      <c r="R314" s="365">
        <f t="shared" si="546"/>
        <v>0.14623834603179803</v>
      </c>
      <c r="S314" s="365">
        <f t="shared" si="546"/>
        <v>0.1452363883356339</v>
      </c>
    </row>
    <row r="315" spans="1:19">
      <c r="C315" s="100" t="s">
        <v>40</v>
      </c>
      <c r="D315" s="365">
        <f t="shared" si="546"/>
        <v>0.13653714962013019</v>
      </c>
      <c r="E315" s="365">
        <f t="shared" si="546"/>
        <v>0.12666362521357835</v>
      </c>
      <c r="F315" s="365">
        <f t="shared" si="546"/>
        <v>0.12202309665236563</v>
      </c>
      <c r="G315" s="365">
        <f t="shared" si="546"/>
        <v>0.12399905235923099</v>
      </c>
      <c r="H315" s="365">
        <f t="shared" si="546"/>
        <v>0.11085392598345079</v>
      </c>
      <c r="I315" s="365">
        <f t="shared" si="546"/>
        <v>9.8374748352771768E-2</v>
      </c>
      <c r="J315" s="365">
        <f t="shared" si="546"/>
        <v>9.8493866175595565E-2</v>
      </c>
      <c r="K315" s="365">
        <f t="shared" si="546"/>
        <v>9.6778932417214303E-2</v>
      </c>
      <c r="L315" s="365">
        <f t="shared" si="546"/>
        <v>9.5715501974524872E-2</v>
      </c>
      <c r="M315" s="365">
        <f t="shared" si="546"/>
        <v>9.4311795660660974E-2</v>
      </c>
      <c r="N315" s="365">
        <f t="shared" si="546"/>
        <v>9.2842580562517554E-2</v>
      </c>
      <c r="O315" s="365">
        <f t="shared" si="546"/>
        <v>9.1348664920508971E-2</v>
      </c>
      <c r="P315" s="365">
        <f t="shared" si="546"/>
        <v>8.9630350039438894E-2</v>
      </c>
      <c r="Q315" s="365">
        <f t="shared" si="546"/>
        <v>8.7759165044187487E-2</v>
      </c>
      <c r="R315" s="365">
        <f t="shared" si="546"/>
        <v>8.5789788700351546E-2</v>
      </c>
      <c r="S315" s="365">
        <f t="shared" si="546"/>
        <v>8.3982769890996706E-2</v>
      </c>
    </row>
    <row r="316" spans="1:19">
      <c r="C316" s="100" t="s">
        <v>42</v>
      </c>
      <c r="D316" s="365">
        <f t="shared" si="546"/>
        <v>4.4610622161565784E-2</v>
      </c>
      <c r="E316" s="365">
        <f t="shared" si="546"/>
        <v>4.0824110869330112E-2</v>
      </c>
      <c r="F316" s="365">
        <f t="shared" si="546"/>
        <v>4.0109934550647285E-2</v>
      </c>
      <c r="G316" s="365">
        <f t="shared" si="546"/>
        <v>4.1973181458699563E-2</v>
      </c>
      <c r="H316" s="365">
        <f t="shared" si="546"/>
        <v>3.9972066047477606E-2</v>
      </c>
      <c r="I316" s="365">
        <f t="shared" si="546"/>
        <v>3.7120799933623286E-2</v>
      </c>
      <c r="J316" s="365">
        <f t="shared" si="546"/>
        <v>3.7282352607237071E-2</v>
      </c>
      <c r="K316" s="365">
        <f t="shared" si="546"/>
        <v>3.6722275879968132E-2</v>
      </c>
      <c r="L316" s="365">
        <f t="shared" si="546"/>
        <v>3.6295999112307485E-2</v>
      </c>
      <c r="M316" s="365">
        <f t="shared" si="546"/>
        <v>3.5795989344110213E-2</v>
      </c>
      <c r="N316" s="365">
        <f t="shared" si="546"/>
        <v>3.5195737218627544E-2</v>
      </c>
      <c r="O316" s="365">
        <f t="shared" si="546"/>
        <v>3.4565331540291948E-2</v>
      </c>
      <c r="P316" s="365">
        <f t="shared" si="546"/>
        <v>3.3898818814968368E-2</v>
      </c>
      <c r="Q316" s="365">
        <f t="shared" si="546"/>
        <v>3.3213175738841923E-2</v>
      </c>
      <c r="R316" s="365">
        <f t="shared" si="546"/>
        <v>3.2581676354376199E-2</v>
      </c>
      <c r="S316" s="365">
        <f t="shared" si="546"/>
        <v>3.2017791114725858E-2</v>
      </c>
    </row>
    <row r="317" spans="1:19">
      <c r="C317" s="100" t="s">
        <v>39</v>
      </c>
      <c r="D317" s="365">
        <f t="shared" si="546"/>
        <v>7.5831010436622048E-2</v>
      </c>
      <c r="E317" s="365">
        <f t="shared" si="546"/>
        <v>7.8168639606527854E-2</v>
      </c>
      <c r="F317" s="365">
        <f t="shared" si="546"/>
        <v>8.7854358034656022E-2</v>
      </c>
      <c r="G317" s="365">
        <f t="shared" si="546"/>
        <v>7.4831666168207425E-2</v>
      </c>
      <c r="H317" s="365">
        <f t="shared" si="546"/>
        <v>7.856722934968427E-2</v>
      </c>
      <c r="I317" s="365">
        <f t="shared" si="546"/>
        <v>6.5989672717664399E-2</v>
      </c>
      <c r="J317" s="365">
        <f t="shared" si="546"/>
        <v>6.543685709477251E-2</v>
      </c>
      <c r="K317" s="365">
        <f t="shared" si="546"/>
        <v>6.3820824091447695E-2</v>
      </c>
      <c r="L317" s="365">
        <f t="shared" si="546"/>
        <v>6.2438171669859918E-2</v>
      </c>
      <c r="M317" s="365">
        <f t="shared" si="546"/>
        <v>6.1210042203978555E-2</v>
      </c>
      <c r="N317" s="365">
        <f t="shared" si="546"/>
        <v>6.0238964747942068E-2</v>
      </c>
      <c r="O317" s="365">
        <f t="shared" si="546"/>
        <v>5.9353612430920383E-2</v>
      </c>
      <c r="P317" s="365">
        <f t="shared" si="546"/>
        <v>5.8625854258857454E-2</v>
      </c>
      <c r="Q317" s="365">
        <f t="shared" si="546"/>
        <v>5.7772019574158125E-2</v>
      </c>
      <c r="R317" s="365">
        <f t="shared" si="546"/>
        <v>5.6877677997925188E-2</v>
      </c>
      <c r="S317" s="365">
        <f t="shared" si="546"/>
        <v>5.6065611130609053E-2</v>
      </c>
    </row>
    <row r="318" spans="1:19">
      <c r="C318" s="100" t="s">
        <v>59</v>
      </c>
    </row>
    <row r="319" spans="1:19" ht="13.5" thickBot="1"/>
    <row r="320" spans="1:19">
      <c r="A320" s="143" t="s">
        <v>31</v>
      </c>
      <c r="B320" s="143" t="s">
        <v>15</v>
      </c>
      <c r="C320" s="143" t="s">
        <v>27</v>
      </c>
      <c r="D320" s="144">
        <v>2015</v>
      </c>
      <c r="E320" s="144">
        <v>2016</v>
      </c>
      <c r="F320" s="144">
        <v>2017</v>
      </c>
      <c r="G320" s="144">
        <v>2018</v>
      </c>
      <c r="H320" s="144">
        <v>2019</v>
      </c>
      <c r="I320" s="144">
        <v>2020</v>
      </c>
      <c r="J320" s="144" t="s">
        <v>30</v>
      </c>
      <c r="K320" s="144" t="s">
        <v>3</v>
      </c>
      <c r="L320" s="144" t="s">
        <v>4</v>
      </c>
      <c r="M320" s="144" t="s">
        <v>5</v>
      </c>
      <c r="N320" s="144" t="s">
        <v>6</v>
      </c>
      <c r="O320" s="144" t="s">
        <v>7</v>
      </c>
      <c r="P320" s="144" t="s">
        <v>8</v>
      </c>
      <c r="Q320" s="144" t="s">
        <v>9</v>
      </c>
      <c r="R320" s="144" t="s">
        <v>10</v>
      </c>
      <c r="S320" s="145" t="s">
        <v>16</v>
      </c>
    </row>
    <row r="321" spans="1:19">
      <c r="A321" s="100" t="s">
        <v>32</v>
      </c>
      <c r="B321" s="70" t="s">
        <v>60</v>
      </c>
      <c r="C321" s="138" t="s">
        <v>46</v>
      </c>
      <c r="D321" s="38">
        <v>2186.0591899729002</v>
      </c>
      <c r="E321" s="38">
        <v>2271.7584480836235</v>
      </c>
      <c r="F321" s="38">
        <v>2368.411365093838</v>
      </c>
      <c r="G321" s="38">
        <v>2541.2025921757054</v>
      </c>
      <c r="H321" s="38">
        <v>2567.1072983839449</v>
      </c>
      <c r="I321" s="38">
        <v>2396.0559505039905</v>
      </c>
      <c r="J321" s="38">
        <v>2652.6286326860795</v>
      </c>
      <c r="K321" s="38">
        <v>2670.790682755327</v>
      </c>
      <c r="L321" s="38">
        <v>2601.7126263256159</v>
      </c>
      <c r="M321" s="38">
        <v>2608.3163970249766</v>
      </c>
      <c r="N321" s="38">
        <v>2746.23232352166</v>
      </c>
      <c r="O321" s="38">
        <v>2818.4404599173963</v>
      </c>
      <c r="P321" s="38">
        <v>2897.7633554897047</v>
      </c>
      <c r="Q321" s="38">
        <v>2985.6878611514544</v>
      </c>
      <c r="R321" s="38">
        <v>3046.9939189890042</v>
      </c>
      <c r="S321" s="38">
        <v>3098.9706268129871</v>
      </c>
    </row>
    <row r="322" spans="1:19">
      <c r="A322" s="100" t="s">
        <v>41</v>
      </c>
      <c r="B322" s="70" t="s">
        <v>60</v>
      </c>
      <c r="C322" s="138" t="s">
        <v>46</v>
      </c>
      <c r="D322" s="38">
        <v>835.35299999999995</v>
      </c>
      <c r="E322" s="38">
        <v>877.2173333333335</v>
      </c>
      <c r="F322" s="38">
        <v>923.87066666666669</v>
      </c>
      <c r="G322" s="38">
        <v>1021.3233333333334</v>
      </c>
      <c r="H322" s="38">
        <v>1031.7502222222222</v>
      </c>
      <c r="I322" s="38">
        <v>828.57333333333338</v>
      </c>
      <c r="J322" s="38">
        <v>905.34333333333336</v>
      </c>
      <c r="K322" s="38">
        <v>947.30799999999999</v>
      </c>
      <c r="L322" s="38">
        <v>951.29666666666685</v>
      </c>
      <c r="M322" s="38">
        <v>949.75066666666658</v>
      </c>
      <c r="N322" s="38">
        <v>992.08666666666659</v>
      </c>
      <c r="O322" s="38">
        <v>1051.3533333333332</v>
      </c>
      <c r="P322" s="38">
        <v>1082.4496666666664</v>
      </c>
      <c r="Q322" s="38">
        <v>1135.7761666666665</v>
      </c>
      <c r="R322" s="38">
        <v>1161.4348333333332</v>
      </c>
      <c r="S322" s="38">
        <v>1184.7791666666665</v>
      </c>
    </row>
    <row r="323" spans="1:19">
      <c r="A323" s="100" t="s">
        <v>40</v>
      </c>
      <c r="B323" s="70" t="s">
        <v>60</v>
      </c>
      <c r="C323" s="138" t="s">
        <v>46</v>
      </c>
      <c r="D323" s="38">
        <v>464.3</v>
      </c>
      <c r="E323" s="38">
        <v>470.67</v>
      </c>
      <c r="F323" s="38">
        <v>474.19</v>
      </c>
      <c r="G323" s="38">
        <v>479.46000000000004</v>
      </c>
      <c r="H323" s="38">
        <v>479.08</v>
      </c>
      <c r="I323" s="38">
        <v>394.37000000000006</v>
      </c>
      <c r="J323" s="38">
        <v>469.42000000000007</v>
      </c>
      <c r="K323" s="38">
        <v>500.78000000000009</v>
      </c>
      <c r="L323" s="38">
        <v>510.34010000000001</v>
      </c>
      <c r="M323" s="38">
        <v>523.89580000000001</v>
      </c>
      <c r="N323" s="38">
        <v>531.70719999999994</v>
      </c>
      <c r="O323" s="38">
        <v>538.30679999999995</v>
      </c>
      <c r="P323" s="38">
        <v>543.85519999999997</v>
      </c>
      <c r="Q323" s="38">
        <v>549.88880000000006</v>
      </c>
      <c r="R323" s="38">
        <v>561.46460000000002</v>
      </c>
      <c r="S323" s="38">
        <v>570.73249999999996</v>
      </c>
    </row>
    <row r="324" spans="1:19">
      <c r="A324" s="100" t="s">
        <v>42</v>
      </c>
      <c r="B324" s="70" t="s">
        <v>60</v>
      </c>
      <c r="C324" s="138" t="s">
        <v>46</v>
      </c>
      <c r="D324" s="38">
        <v>32</v>
      </c>
      <c r="E324" s="38">
        <v>32.700000000000003</v>
      </c>
      <c r="F324" s="38">
        <v>34.549999999999997</v>
      </c>
      <c r="G324" s="38">
        <v>35.700000000000003</v>
      </c>
      <c r="H324" s="38">
        <v>35.909999999999997</v>
      </c>
      <c r="I324" s="38">
        <v>30.1</v>
      </c>
      <c r="J324" s="38">
        <v>32.97</v>
      </c>
      <c r="K324" s="38">
        <v>35.32</v>
      </c>
      <c r="L324" s="38">
        <v>36.550000000000004</v>
      </c>
      <c r="M324" s="38">
        <v>36.650000000000006</v>
      </c>
      <c r="N324" s="38">
        <v>37.18</v>
      </c>
      <c r="O324" s="38">
        <v>38.369999999999997</v>
      </c>
      <c r="P324" s="38">
        <v>39.099999999999994</v>
      </c>
      <c r="Q324" s="38">
        <v>40.619999999999997</v>
      </c>
      <c r="R324" s="38">
        <v>41.480000000000004</v>
      </c>
      <c r="S324" s="38">
        <v>42.239999999999995</v>
      </c>
    </row>
    <row r="325" spans="1:19">
      <c r="A325" s="100" t="s">
        <v>39</v>
      </c>
      <c r="B325" s="70" t="s">
        <v>60</v>
      </c>
      <c r="C325" s="138" t="s">
        <v>46</v>
      </c>
      <c r="D325" s="38">
        <v>84</v>
      </c>
      <c r="E325" s="38">
        <v>85</v>
      </c>
      <c r="F325" s="38">
        <v>96</v>
      </c>
      <c r="G325" s="38">
        <v>97</v>
      </c>
      <c r="H325" s="38">
        <v>96.36</v>
      </c>
      <c r="I325" s="38">
        <v>73.200000000000017</v>
      </c>
      <c r="J325" s="38">
        <v>85.200000000000017</v>
      </c>
      <c r="K325" s="38">
        <v>98.4</v>
      </c>
      <c r="L325" s="38">
        <v>98.4</v>
      </c>
      <c r="M325" s="38">
        <v>98.4</v>
      </c>
      <c r="N325" s="38">
        <v>102.00000000000001</v>
      </c>
      <c r="O325" s="38">
        <v>106.79999999999998</v>
      </c>
      <c r="P325" s="38">
        <v>109.19999999999999</v>
      </c>
      <c r="Q325" s="38">
        <v>111.6</v>
      </c>
      <c r="R325" s="38">
        <v>115.19999999999999</v>
      </c>
      <c r="S325" s="38">
        <v>118.8</v>
      </c>
    </row>
    <row r="326" spans="1:19">
      <c r="A326" s="100" t="s">
        <v>59</v>
      </c>
      <c r="B326" s="70" t="s">
        <v>60</v>
      </c>
      <c r="C326" s="138" t="s">
        <v>46</v>
      </c>
      <c r="D326" s="38">
        <v>3601.7121899729004</v>
      </c>
      <c r="E326" s="38">
        <v>3737.3457814169569</v>
      </c>
      <c r="F326" s="38">
        <v>3897.0220317605049</v>
      </c>
      <c r="G326" s="38">
        <v>4174.6859255090385</v>
      </c>
      <c r="H326" s="38">
        <v>4210.2075206061663</v>
      </c>
      <c r="I326" s="38">
        <v>3722.2992838373234</v>
      </c>
      <c r="J326" s="38">
        <v>4145.5619660194125</v>
      </c>
      <c r="K326" s="38">
        <v>4252.5986827553261</v>
      </c>
      <c r="L326" s="38">
        <v>4198.2993929922823</v>
      </c>
      <c r="M326" s="38">
        <v>4217.0128636916425</v>
      </c>
      <c r="N326" s="38">
        <v>4409.2061901883271</v>
      </c>
      <c r="O326" s="38">
        <v>4553.2705932507297</v>
      </c>
      <c r="P326" s="38">
        <v>4672.3682221563713</v>
      </c>
      <c r="Q326" s="38">
        <v>4823.5728278181214</v>
      </c>
      <c r="R326" s="38">
        <v>4926.5733523223371</v>
      </c>
      <c r="S326" s="38">
        <v>5015.5222934796539</v>
      </c>
    </row>
    <row r="327" spans="1:19">
      <c r="C327" s="105"/>
    </row>
    <row r="328" spans="1:19">
      <c r="B328" s="105" t="s">
        <v>327</v>
      </c>
      <c r="C328" s="100" t="s">
        <v>32</v>
      </c>
      <c r="D328" s="365">
        <f>D321/D$326</f>
        <v>0.60694999341114708</v>
      </c>
      <c r="E328" s="365">
        <f t="shared" ref="E328:S328" si="547">E321/E$326</f>
        <v>0.6078534288637113</v>
      </c>
      <c r="F328" s="365">
        <f t="shared" si="547"/>
        <v>0.60774903138638214</v>
      </c>
      <c r="G328" s="365">
        <f t="shared" si="547"/>
        <v>0.60871707177968004</v>
      </c>
      <c r="H328" s="365">
        <f t="shared" si="547"/>
        <v>0.60973414868974074</v>
      </c>
      <c r="I328" s="365">
        <f t="shared" si="547"/>
        <v>0.64370319735115256</v>
      </c>
      <c r="J328" s="365">
        <f t="shared" si="547"/>
        <v>0.63987190504672298</v>
      </c>
      <c r="K328" s="365">
        <f t="shared" si="547"/>
        <v>0.62803732070595464</v>
      </c>
      <c r="L328" s="365">
        <f t="shared" si="547"/>
        <v>0.61970631029038636</v>
      </c>
      <c r="M328" s="365">
        <f t="shared" si="547"/>
        <v>0.61852227662915249</v>
      </c>
      <c r="N328" s="365">
        <f t="shared" si="547"/>
        <v>0.62284053071338952</v>
      </c>
      <c r="O328" s="365">
        <f t="shared" si="547"/>
        <v>0.61899252464704035</v>
      </c>
      <c r="P328" s="365">
        <f t="shared" si="547"/>
        <v>0.62019156404422715</v>
      </c>
      <c r="Q328" s="365">
        <f t="shared" si="547"/>
        <v>0.61897849741847688</v>
      </c>
      <c r="R328" s="365">
        <f t="shared" si="547"/>
        <v>0.61848138677417275</v>
      </c>
      <c r="S328" s="365">
        <f t="shared" si="547"/>
        <v>0.61787595498114967</v>
      </c>
    </row>
    <row r="329" spans="1:19">
      <c r="C329" s="100" t="s">
        <v>41</v>
      </c>
      <c r="D329" s="365">
        <f t="shared" ref="D329:S332" si="548">D322/D$326</f>
        <v>0.2319321911188815</v>
      </c>
      <c r="E329" s="365">
        <f t="shared" si="548"/>
        <v>0.23471666381395143</v>
      </c>
      <c r="F329" s="365">
        <f t="shared" si="548"/>
        <v>0.23707093753568084</v>
      </c>
      <c r="G329" s="365">
        <f t="shared" si="548"/>
        <v>0.24464674745772613</v>
      </c>
      <c r="H329" s="365">
        <f t="shared" si="548"/>
        <v>0.24505923215720149</v>
      </c>
      <c r="I329" s="365">
        <f t="shared" si="548"/>
        <v>0.22259718258848762</v>
      </c>
      <c r="J329" s="365">
        <f t="shared" si="548"/>
        <v>0.21838856607483018</v>
      </c>
      <c r="K329" s="365">
        <f t="shared" si="548"/>
        <v>0.2227597924632343</v>
      </c>
      <c r="L329" s="365">
        <f t="shared" si="548"/>
        <v>0.22659095448374938</v>
      </c>
      <c r="M329" s="365">
        <f t="shared" si="548"/>
        <v>0.22521882132349941</v>
      </c>
      <c r="N329" s="365">
        <f t="shared" si="548"/>
        <v>0.2250034640871019</v>
      </c>
      <c r="O329" s="365">
        <f t="shared" si="548"/>
        <v>0.23090069254652787</v>
      </c>
      <c r="P329" s="365">
        <f t="shared" si="548"/>
        <v>0.23167045386827387</v>
      </c>
      <c r="Q329" s="365">
        <f t="shared" si="548"/>
        <v>0.23546367126800896</v>
      </c>
      <c r="R329" s="365">
        <f t="shared" si="548"/>
        <v>0.23574901869386447</v>
      </c>
      <c r="S329" s="365">
        <f t="shared" si="548"/>
        <v>0.23622249036893303</v>
      </c>
    </row>
    <row r="330" spans="1:19">
      <c r="C330" s="100" t="s">
        <v>40</v>
      </c>
      <c r="D330" s="365">
        <f t="shared" si="548"/>
        <v>0.12891091111960654</v>
      </c>
      <c r="E330" s="365">
        <f t="shared" si="548"/>
        <v>0.12593696904907545</v>
      </c>
      <c r="F330" s="365">
        <f t="shared" si="548"/>
        <v>0.12168009216662848</v>
      </c>
      <c r="G330" s="365">
        <f t="shared" si="548"/>
        <v>0.11484935838413696</v>
      </c>
      <c r="H330" s="365">
        <f t="shared" si="548"/>
        <v>0.11379011548842236</v>
      </c>
      <c r="I330" s="365">
        <f t="shared" si="548"/>
        <v>0.10594795580043835</v>
      </c>
      <c r="J330" s="365">
        <f t="shared" si="548"/>
        <v>0.11323434647648972</v>
      </c>
      <c r="K330" s="365">
        <f t="shared" si="548"/>
        <v>0.11775858418775993</v>
      </c>
      <c r="L330" s="365">
        <f t="shared" si="548"/>
        <v>0.12155876754569947</v>
      </c>
      <c r="M330" s="365">
        <f t="shared" si="548"/>
        <v>0.12423386338484464</v>
      </c>
      <c r="N330" s="365">
        <f t="shared" si="548"/>
        <v>0.12059023258726069</v>
      </c>
      <c r="O330" s="365">
        <f t="shared" si="548"/>
        <v>0.11822420587037526</v>
      </c>
      <c r="P330" s="365">
        <f t="shared" si="548"/>
        <v>0.11639818912838215</v>
      </c>
      <c r="Q330" s="365">
        <f t="shared" si="548"/>
        <v>0.11400031048121127</v>
      </c>
      <c r="R330" s="365">
        <f t="shared" si="548"/>
        <v>0.11396655643731179</v>
      </c>
      <c r="S330" s="365">
        <f t="shared" si="548"/>
        <v>0.11379323360639254</v>
      </c>
    </row>
    <row r="331" spans="1:19">
      <c r="C331" s="100" t="s">
        <v>42</v>
      </c>
      <c r="D331" s="365">
        <f t="shared" si="548"/>
        <v>8.8846632690661419E-3</v>
      </c>
      <c r="E331" s="365">
        <f t="shared" si="548"/>
        <v>8.7495249068450659E-3</v>
      </c>
      <c r="F331" s="365">
        <f t="shared" si="548"/>
        <v>8.8657440780214973E-3</v>
      </c>
      <c r="G331" s="365">
        <f t="shared" si="548"/>
        <v>8.551541514023462E-3</v>
      </c>
      <c r="H331" s="365">
        <f t="shared" si="548"/>
        <v>8.5292707839802247E-3</v>
      </c>
      <c r="I331" s="365">
        <f t="shared" si="548"/>
        <v>8.0863997504708619E-3</v>
      </c>
      <c r="J331" s="365">
        <f t="shared" si="548"/>
        <v>7.9530833865831575E-3</v>
      </c>
      <c r="K331" s="365">
        <f t="shared" si="548"/>
        <v>8.3055097917482338E-3</v>
      </c>
      <c r="L331" s="365">
        <f t="shared" si="548"/>
        <v>8.7059060297149209E-3</v>
      </c>
      <c r="M331" s="365">
        <f t="shared" si="548"/>
        <v>8.6909860568734412E-3</v>
      </c>
      <c r="N331" s="365">
        <f t="shared" si="548"/>
        <v>8.4323568452606117E-3</v>
      </c>
      <c r="O331" s="365">
        <f t="shared" si="548"/>
        <v>8.4269096716710588E-3</v>
      </c>
      <c r="P331" s="365">
        <f t="shared" si="548"/>
        <v>8.3683473007516371E-3</v>
      </c>
      <c r="Q331" s="365">
        <f t="shared" si="548"/>
        <v>8.4211437144142611E-3</v>
      </c>
      <c r="R331" s="365">
        <f t="shared" si="548"/>
        <v>8.4196452652931172E-3</v>
      </c>
      <c r="S331" s="365">
        <f t="shared" si="548"/>
        <v>8.4218546999409016E-3</v>
      </c>
    </row>
    <row r="332" spans="1:19">
      <c r="C332" s="100" t="s">
        <v>39</v>
      </c>
      <c r="D332" s="365">
        <f t="shared" si="548"/>
        <v>2.3322241081298621E-2</v>
      </c>
      <c r="E332" s="365">
        <f t="shared" si="548"/>
        <v>2.2743413366416838E-2</v>
      </c>
      <c r="F332" s="365">
        <f t="shared" si="548"/>
        <v>2.4634194833286938E-2</v>
      </c>
      <c r="G332" s="365">
        <f t="shared" si="548"/>
        <v>2.3235280864433494E-2</v>
      </c>
      <c r="H332" s="365">
        <f t="shared" si="548"/>
        <v>2.2887232880655375E-2</v>
      </c>
      <c r="I332" s="365">
        <f t="shared" si="548"/>
        <v>1.966526450945074E-2</v>
      </c>
      <c r="J332" s="365">
        <f t="shared" si="548"/>
        <v>2.0552099015374133E-2</v>
      </c>
      <c r="K332" s="365">
        <f t="shared" si="548"/>
        <v>2.313879285130312E-2</v>
      </c>
      <c r="L332" s="365">
        <f t="shared" si="548"/>
        <v>2.343806165045002E-2</v>
      </c>
      <c r="M332" s="365">
        <f t="shared" si="548"/>
        <v>2.3334052605630193E-2</v>
      </c>
      <c r="N332" s="365">
        <f t="shared" si="548"/>
        <v>2.3133415766987155E-2</v>
      </c>
      <c r="O332" s="365">
        <f t="shared" si="548"/>
        <v>2.3455667264385433E-2</v>
      </c>
      <c r="P332" s="365">
        <f t="shared" si="548"/>
        <v>2.3371445658365186E-2</v>
      </c>
      <c r="Q332" s="365">
        <f t="shared" si="548"/>
        <v>2.3136377117888518E-2</v>
      </c>
      <c r="R332" s="365">
        <f t="shared" si="548"/>
        <v>2.3383392829357929E-2</v>
      </c>
      <c r="S332" s="365">
        <f t="shared" si="548"/>
        <v>2.368646634358379E-2</v>
      </c>
    </row>
    <row r="333" spans="1:19">
      <c r="C333" s="100" t="s">
        <v>59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4826-D08E-47DA-8EC1-79B29EAEE9F5}">
  <dimension ref="A1:BC62"/>
  <sheetViews>
    <sheetView zoomScale="85" zoomScaleNormal="85" workbookViewId="0">
      <selection activeCell="G5" sqref="G5"/>
    </sheetView>
  </sheetViews>
  <sheetFormatPr defaultColWidth="9" defaultRowHeight="15"/>
  <cols>
    <col min="1" max="1" width="16" style="26" customWidth="1"/>
    <col min="2" max="2" width="19.5703125" style="24" customWidth="1"/>
    <col min="3" max="3" width="13.42578125" style="56" customWidth="1"/>
    <col min="4" max="4" width="11.140625" style="24" customWidth="1"/>
    <col min="5" max="5" width="9" style="24" bestFit="1" customWidth="1"/>
    <col min="6" max="6" width="11" style="24" customWidth="1"/>
    <col min="7" max="7" width="10.42578125" style="24" customWidth="1"/>
    <col min="8" max="8" width="11.42578125" style="24" customWidth="1"/>
    <col min="9" max="9" width="11.140625" style="24" customWidth="1"/>
    <col min="10" max="10" width="10.42578125" style="24" bestFit="1" customWidth="1"/>
    <col min="11" max="11" width="11.5703125" style="24" customWidth="1"/>
    <col min="12" max="12" width="10.140625" style="24" bestFit="1" customWidth="1"/>
    <col min="13" max="13" width="11.140625" style="24" bestFit="1" customWidth="1"/>
    <col min="14" max="14" width="11.140625" style="26" customWidth="1"/>
    <col min="15" max="21" width="9" style="24"/>
    <col min="22" max="22" width="10.7109375" style="24" customWidth="1"/>
    <col min="23" max="24" width="9" style="24"/>
    <col min="25" max="27" width="9.85546875" style="24" bestFit="1" customWidth="1"/>
    <col min="28" max="16384" width="9" style="24"/>
  </cols>
  <sheetData>
    <row r="1" spans="1:55">
      <c r="A1" s="107" t="s">
        <v>31</v>
      </c>
      <c r="B1" s="99" t="s">
        <v>15</v>
      </c>
      <c r="C1" s="108" t="s">
        <v>98</v>
      </c>
      <c r="D1" s="109" t="s">
        <v>63</v>
      </c>
      <c r="E1" s="109" t="s">
        <v>64</v>
      </c>
      <c r="F1" s="109" t="s">
        <v>65</v>
      </c>
      <c r="G1" s="109" t="s">
        <v>66</v>
      </c>
      <c r="H1" s="109" t="s">
        <v>67</v>
      </c>
      <c r="I1" s="110" t="s">
        <v>68</v>
      </c>
      <c r="J1" s="110" t="s">
        <v>69</v>
      </c>
      <c r="K1" s="110" t="s">
        <v>70</v>
      </c>
      <c r="L1" s="110" t="s">
        <v>71</v>
      </c>
      <c r="M1" s="110" t="s">
        <v>72</v>
      </c>
      <c r="N1" s="110" t="s">
        <v>396</v>
      </c>
      <c r="O1" s="109" t="s">
        <v>73</v>
      </c>
      <c r="P1" s="109" t="s">
        <v>74</v>
      </c>
      <c r="Q1" s="109" t="s">
        <v>75</v>
      </c>
      <c r="R1" s="109" t="s">
        <v>76</v>
      </c>
      <c r="S1" s="109" t="s">
        <v>77</v>
      </c>
      <c r="T1" s="109" t="s">
        <v>78</v>
      </c>
      <c r="U1" s="109" t="s">
        <v>79</v>
      </c>
      <c r="V1" s="109" t="s">
        <v>80</v>
      </c>
      <c r="W1" s="109" t="s">
        <v>81</v>
      </c>
      <c r="X1" s="109" t="s">
        <v>82</v>
      </c>
      <c r="Y1" s="109" t="s">
        <v>83</v>
      </c>
      <c r="Z1" s="109" t="s">
        <v>84</v>
      </c>
      <c r="AA1" s="109" t="s">
        <v>85</v>
      </c>
      <c r="AB1" s="109" t="s">
        <v>86</v>
      </c>
      <c r="AC1" s="109" t="s">
        <v>87</v>
      </c>
      <c r="AD1" s="111" t="s">
        <v>88</v>
      </c>
      <c r="AE1" s="111" t="s">
        <v>89</v>
      </c>
      <c r="AF1" s="111" t="s">
        <v>90</v>
      </c>
      <c r="AG1" s="111" t="s">
        <v>91</v>
      </c>
      <c r="AH1" s="111" t="s">
        <v>92</v>
      </c>
      <c r="AI1" s="112" t="s">
        <v>93</v>
      </c>
      <c r="AJ1" s="112" t="s">
        <v>94</v>
      </c>
      <c r="AK1" s="112" t="s">
        <v>95</v>
      </c>
      <c r="AL1" s="112" t="s">
        <v>96</v>
      </c>
      <c r="AM1" s="112" t="s">
        <v>97</v>
      </c>
      <c r="AN1" s="109" t="s">
        <v>73</v>
      </c>
      <c r="AO1" s="109" t="s">
        <v>74</v>
      </c>
      <c r="AP1" s="109" t="s">
        <v>75</v>
      </c>
      <c r="AQ1" s="109" t="s">
        <v>76</v>
      </c>
      <c r="AR1" s="109" t="s">
        <v>77</v>
      </c>
      <c r="AS1" s="109" t="s">
        <v>78</v>
      </c>
      <c r="AT1" s="109" t="s">
        <v>79</v>
      </c>
      <c r="AU1" s="109" t="s">
        <v>80</v>
      </c>
      <c r="AV1" s="109" t="s">
        <v>81</v>
      </c>
      <c r="AW1" s="109" t="s">
        <v>82</v>
      </c>
      <c r="AX1" s="109" t="s">
        <v>83</v>
      </c>
      <c r="AY1" s="109" t="s">
        <v>84</v>
      </c>
      <c r="AZ1" s="109" t="s">
        <v>85</v>
      </c>
      <c r="BA1" s="109" t="s">
        <v>86</v>
      </c>
      <c r="BB1" s="109" t="s">
        <v>87</v>
      </c>
      <c r="BC1" s="98"/>
    </row>
    <row r="2" spans="1:55" s="1" customFormat="1">
      <c r="A2" s="55" t="s">
        <v>32</v>
      </c>
      <c r="B2" s="55" t="s">
        <v>33</v>
      </c>
      <c r="C2" s="113">
        <v>390730</v>
      </c>
      <c r="D2" s="193">
        <v>150.94949099999999</v>
      </c>
      <c r="E2" s="193">
        <v>153.81935999999999</v>
      </c>
      <c r="F2" s="193">
        <v>161.149866</v>
      </c>
      <c r="G2" s="193">
        <v>157.90992700000001</v>
      </c>
      <c r="H2" s="193">
        <v>170.82186100000001</v>
      </c>
      <c r="I2" s="193">
        <f>' Demand-Supply Gap'!D5</f>
        <v>51.4</v>
      </c>
      <c r="J2" s="193">
        <f>' Demand-Supply Gap'!E5</f>
        <v>57.8</v>
      </c>
      <c r="K2" s="193">
        <f>' Demand-Supply Gap'!F5</f>
        <v>59.4</v>
      </c>
      <c r="L2" s="193">
        <f>' Demand-Supply Gap'!G5</f>
        <v>47.3</v>
      </c>
      <c r="M2" s="193">
        <f>' Demand-Supply Gap'!H5</f>
        <v>55.2</v>
      </c>
      <c r="N2" s="193">
        <f>' Demand-Supply Gap'!I5</f>
        <v>49.5</v>
      </c>
      <c r="O2" s="193" t="s">
        <v>303</v>
      </c>
      <c r="P2" s="193" t="s">
        <v>52</v>
      </c>
      <c r="Q2" s="193" t="s">
        <v>35</v>
      </c>
      <c r="R2" s="193" t="s">
        <v>38</v>
      </c>
      <c r="S2" s="193" t="s">
        <v>110</v>
      </c>
      <c r="T2" s="193">
        <v>42.546999999999997</v>
      </c>
      <c r="U2" s="193">
        <v>27.929801999999999</v>
      </c>
      <c r="V2" s="193">
        <v>12.272156000000001</v>
      </c>
      <c r="W2" s="193">
        <v>11.389718</v>
      </c>
      <c r="X2" s="193">
        <v>8.4055750000000007</v>
      </c>
      <c r="Y2" s="193">
        <v>20.321631</v>
      </c>
      <c r="Z2" s="193">
        <v>8.7443740000000005</v>
      </c>
      <c r="AA2" s="193">
        <v>3.6768160000000001</v>
      </c>
      <c r="AB2" s="193">
        <v>3.056047</v>
      </c>
      <c r="AC2" s="193">
        <v>2.516702</v>
      </c>
      <c r="AD2" s="193">
        <v>50.862301000000002</v>
      </c>
      <c r="AE2" s="193">
        <v>53.894123999999998</v>
      </c>
      <c r="AF2" s="193">
        <v>62.908526000000002</v>
      </c>
      <c r="AG2" s="193">
        <v>87.535195999999999</v>
      </c>
      <c r="AH2" s="193">
        <v>72.91028</v>
      </c>
      <c r="AI2" s="193">
        <v>20.223814000000001</v>
      </c>
      <c r="AJ2" s="193">
        <v>26.366821000000002</v>
      </c>
      <c r="AK2" s="193">
        <v>29.087741999999999</v>
      </c>
      <c r="AL2" s="193">
        <v>30.808593999999999</v>
      </c>
      <c r="AM2" s="193">
        <v>29.921948</v>
      </c>
      <c r="AN2" s="193" t="s">
        <v>44</v>
      </c>
      <c r="AO2" s="193" t="s">
        <v>38</v>
      </c>
      <c r="AP2" s="193" t="s">
        <v>115</v>
      </c>
      <c r="AQ2" s="193" t="s">
        <v>34</v>
      </c>
      <c r="AR2" s="193" t="s">
        <v>37</v>
      </c>
      <c r="AS2" s="193">
        <v>17.238696999999998</v>
      </c>
      <c r="AT2" s="193">
        <v>13.767946999999999</v>
      </c>
      <c r="AU2" s="193">
        <v>9.0740870000000005</v>
      </c>
      <c r="AV2" s="193">
        <v>2.961443</v>
      </c>
      <c r="AW2" s="193">
        <v>2.3729260000000001</v>
      </c>
      <c r="AX2" s="193">
        <v>8.0318149999999999</v>
      </c>
      <c r="AY2" s="193">
        <v>6.248977</v>
      </c>
      <c r="AZ2" s="193">
        <v>3.8084899999999999</v>
      </c>
      <c r="BA2" s="193">
        <v>1.3205499999999999</v>
      </c>
      <c r="BB2" s="193">
        <v>1.0421499999999999</v>
      </c>
      <c r="BC2" s="57"/>
    </row>
    <row r="3" spans="1:55" s="1" customFormat="1">
      <c r="A3" s="55" t="s">
        <v>32</v>
      </c>
      <c r="B3" s="55" t="s">
        <v>35</v>
      </c>
      <c r="C3" s="113">
        <v>390730</v>
      </c>
      <c r="D3" s="193">
        <v>917.44243300000005</v>
      </c>
      <c r="E3" s="193">
        <v>777.397513</v>
      </c>
      <c r="F3" s="193">
        <v>794.12927500000001</v>
      </c>
      <c r="G3" s="193">
        <v>989.62402799999995</v>
      </c>
      <c r="H3" s="193">
        <v>0</v>
      </c>
      <c r="I3" s="193">
        <v>270</v>
      </c>
      <c r="J3" s="193">
        <v>250</v>
      </c>
      <c r="K3" s="193">
        <v>220.76713000000001</v>
      </c>
      <c r="L3" s="193">
        <v>269.58244100000002</v>
      </c>
      <c r="M3" s="193">
        <v>289.33999999999997</v>
      </c>
      <c r="N3" s="193">
        <v>404.8</v>
      </c>
      <c r="O3" s="193" t="s">
        <v>36</v>
      </c>
      <c r="P3" s="193" t="s">
        <v>111</v>
      </c>
      <c r="Q3" s="193" t="s">
        <v>115</v>
      </c>
      <c r="R3" s="193" t="s">
        <v>207</v>
      </c>
      <c r="S3" s="193" t="s">
        <v>112</v>
      </c>
      <c r="T3" s="193">
        <v>93.531734999999998</v>
      </c>
      <c r="U3" s="193">
        <v>3.8783270000000001</v>
      </c>
      <c r="V3" s="193">
        <v>1.21E-4</v>
      </c>
      <c r="W3" s="193">
        <v>1.7960000000000001E-3</v>
      </c>
      <c r="X3" s="193">
        <v>4.2902000000000003E-2</v>
      </c>
      <c r="Y3" s="193">
        <v>23.992759</v>
      </c>
      <c r="Z3" s="193">
        <v>0.522262</v>
      </c>
      <c r="AA3" s="193">
        <v>3.4999999999999997E-5</v>
      </c>
      <c r="AB3" s="193">
        <v>2.0000000000000001E-4</v>
      </c>
      <c r="AC3" s="193">
        <v>1.673E-3</v>
      </c>
      <c r="AD3" s="193">
        <v>175.68207100000001</v>
      </c>
      <c r="AE3" s="193">
        <v>145.96225200000001</v>
      </c>
      <c r="AF3" s="193">
        <v>169.38099299999999</v>
      </c>
      <c r="AG3" s="193">
        <v>181.13801699999999</v>
      </c>
      <c r="AH3" s="193">
        <v>0</v>
      </c>
      <c r="AI3" s="193">
        <v>73.350656000000001</v>
      </c>
      <c r="AJ3" s="193">
        <v>67.357838999999998</v>
      </c>
      <c r="AK3" s="193">
        <v>71.525818000000001</v>
      </c>
      <c r="AL3" s="193">
        <v>57.763840000000002</v>
      </c>
      <c r="AM3" s="193">
        <v>0</v>
      </c>
      <c r="AN3" s="193" t="s">
        <v>52</v>
      </c>
      <c r="AO3" s="193" t="s">
        <v>43</v>
      </c>
      <c r="AP3" s="193" t="s">
        <v>304</v>
      </c>
      <c r="AQ3" s="193" t="s">
        <v>305</v>
      </c>
      <c r="AR3" s="193" t="s">
        <v>306</v>
      </c>
      <c r="AS3" s="193">
        <v>26.320132999999998</v>
      </c>
      <c r="AT3" s="193">
        <v>17.811971</v>
      </c>
      <c r="AU3" s="193">
        <v>17.94642</v>
      </c>
      <c r="AV3" s="193">
        <v>13.709094</v>
      </c>
      <c r="AW3" s="193">
        <v>15.378304</v>
      </c>
      <c r="AX3" s="193">
        <v>8.4821749999999998</v>
      </c>
      <c r="AY3" s="193">
        <v>5.9503599999999999</v>
      </c>
      <c r="AZ3" s="193">
        <v>5.9199979999999996</v>
      </c>
      <c r="BA3" s="193">
        <v>4.9926959999999996</v>
      </c>
      <c r="BB3" s="193">
        <v>4.0116690000000004</v>
      </c>
      <c r="BC3" s="57"/>
    </row>
    <row r="4" spans="1:55" s="1" customFormat="1">
      <c r="A4" s="55" t="s">
        <v>32</v>
      </c>
      <c r="B4" s="55" t="s">
        <v>43</v>
      </c>
      <c r="C4" s="113">
        <v>390730</v>
      </c>
      <c r="D4" s="193">
        <v>138.30608100000001</v>
      </c>
      <c r="E4" s="193">
        <v>137.63108600000001</v>
      </c>
      <c r="F4" s="193">
        <v>155.66863699999999</v>
      </c>
      <c r="G4" s="193">
        <v>190.624482</v>
      </c>
      <c r="H4" s="193">
        <v>169.293409</v>
      </c>
      <c r="I4" s="193">
        <v>46.176234000000001</v>
      </c>
      <c r="J4" s="193">
        <v>48.405828</v>
      </c>
      <c r="K4" s="193">
        <v>51.983522000000001</v>
      </c>
      <c r="L4" s="193">
        <v>52.310464000000003</v>
      </c>
      <c r="M4" s="193">
        <v>51.23</v>
      </c>
      <c r="N4" s="193">
        <v>44.34</v>
      </c>
      <c r="O4" s="193" t="s">
        <v>303</v>
      </c>
      <c r="P4" s="193" t="s">
        <v>36</v>
      </c>
      <c r="Q4" s="193" t="s">
        <v>35</v>
      </c>
      <c r="R4" s="193" t="s">
        <v>206</v>
      </c>
      <c r="S4" s="193" t="s">
        <v>52</v>
      </c>
      <c r="T4" s="193">
        <v>44.261217000000002</v>
      </c>
      <c r="U4" s="193">
        <v>21.259302999999999</v>
      </c>
      <c r="V4" s="193">
        <v>11.206541</v>
      </c>
      <c r="W4" s="193">
        <v>28.625249</v>
      </c>
      <c r="X4" s="193">
        <v>5.4468449999999997</v>
      </c>
      <c r="Y4" s="193">
        <v>15.64433</v>
      </c>
      <c r="Z4" s="193">
        <v>6.1349200000000002</v>
      </c>
      <c r="AA4" s="193">
        <v>3.0830299999999999</v>
      </c>
      <c r="AB4" s="193">
        <v>2.4980699999999998</v>
      </c>
      <c r="AC4" s="193">
        <v>2.0454219999999999</v>
      </c>
      <c r="AD4" s="193">
        <v>398.80915299999998</v>
      </c>
      <c r="AE4" s="193">
        <v>456.10114900000002</v>
      </c>
      <c r="AF4" s="193">
        <v>474.68521500000003</v>
      </c>
      <c r="AG4" s="193">
        <v>500.14680900000002</v>
      </c>
      <c r="AH4" s="193">
        <v>480.60365300000001</v>
      </c>
      <c r="AI4" s="193">
        <v>40.746769</v>
      </c>
      <c r="AJ4" s="193">
        <v>43.859521999999998</v>
      </c>
      <c r="AK4" s="193">
        <v>46.760345999999998</v>
      </c>
      <c r="AL4" s="193">
        <v>49.401547999999998</v>
      </c>
      <c r="AM4" s="193">
        <v>44.463265999999997</v>
      </c>
      <c r="AN4" s="193" t="s">
        <v>35</v>
      </c>
      <c r="AO4" s="193" t="s">
        <v>36</v>
      </c>
      <c r="AP4" s="193" t="s">
        <v>206</v>
      </c>
      <c r="AQ4" s="193" t="s">
        <v>52</v>
      </c>
      <c r="AR4" s="193" t="s">
        <v>303</v>
      </c>
      <c r="AS4" s="193">
        <v>154.90062900000001</v>
      </c>
      <c r="AT4" s="193">
        <v>40.857284999999997</v>
      </c>
      <c r="AU4" s="193">
        <v>32.888387000000002</v>
      </c>
      <c r="AV4" s="193">
        <v>21.089206999999998</v>
      </c>
      <c r="AW4" s="193">
        <v>50.633845999999998</v>
      </c>
      <c r="AX4" s="193">
        <v>15.7814</v>
      </c>
      <c r="AY4" s="193">
        <v>4.8812199999999999</v>
      </c>
      <c r="AZ4" s="193">
        <v>2.9432399999999999</v>
      </c>
      <c r="BA4" s="193">
        <v>2.8808199999999999</v>
      </c>
      <c r="BB4" s="193">
        <v>2.43858</v>
      </c>
      <c r="BC4" s="57"/>
    </row>
    <row r="5" spans="1:55" s="1" customFormat="1">
      <c r="A5" s="55" t="s">
        <v>32</v>
      </c>
      <c r="B5" s="55" t="s">
        <v>51</v>
      </c>
      <c r="C5" s="113">
        <v>390730</v>
      </c>
      <c r="D5" s="193">
        <v>148.73095000000001</v>
      </c>
      <c r="E5" s="193">
        <v>162.401377</v>
      </c>
      <c r="F5" s="193">
        <v>138.87400099999999</v>
      </c>
      <c r="G5" s="193">
        <v>149.12822800000001</v>
      </c>
      <c r="H5" s="193">
        <v>140.636607</v>
      </c>
      <c r="I5" s="193">
        <v>22.278219</v>
      </c>
      <c r="J5" s="193">
        <v>29.930499999999999</v>
      </c>
      <c r="K5" s="193">
        <v>24</v>
      </c>
      <c r="L5" s="193">
        <v>19.55592</v>
      </c>
      <c r="M5" s="193">
        <v>19.7</v>
      </c>
      <c r="N5" s="193">
        <v>18.75</v>
      </c>
      <c r="O5" s="193" t="s">
        <v>36</v>
      </c>
      <c r="P5" s="193" t="s">
        <v>43</v>
      </c>
      <c r="Q5" s="193" t="s">
        <v>38</v>
      </c>
      <c r="R5" s="193" t="s">
        <v>35</v>
      </c>
      <c r="S5" s="193" t="s">
        <v>307</v>
      </c>
      <c r="T5" s="193">
        <v>31.587676999999999</v>
      </c>
      <c r="U5" s="193">
        <v>75.658094000000006</v>
      </c>
      <c r="V5" s="193">
        <v>8.8144469999999995</v>
      </c>
      <c r="W5" s="193">
        <v>14.754192</v>
      </c>
      <c r="X5" s="193">
        <v>1.5980049999999999</v>
      </c>
      <c r="Y5" s="193">
        <v>10.021971000000001</v>
      </c>
      <c r="Z5" s="193">
        <v>3.2323599999999999</v>
      </c>
      <c r="AA5" s="193">
        <v>2.5839080000000001</v>
      </c>
      <c r="AB5" s="193">
        <v>2.1655319999999998</v>
      </c>
      <c r="AC5" s="193">
        <v>0.31448999999999999</v>
      </c>
      <c r="AD5" s="193">
        <v>652.50740099999996</v>
      </c>
      <c r="AE5" s="193">
        <v>614.27740200000005</v>
      </c>
      <c r="AF5" s="193">
        <v>739.88861999999995</v>
      </c>
      <c r="AG5" s="193">
        <v>885.253334</v>
      </c>
      <c r="AH5" s="193">
        <v>858.42870400000004</v>
      </c>
      <c r="AI5" s="193">
        <v>247.25950800000001</v>
      </c>
      <c r="AJ5" s="193">
        <v>278.51124900000002</v>
      </c>
      <c r="AK5" s="193">
        <v>300.196077</v>
      </c>
      <c r="AL5" s="193">
        <v>290.57697000000002</v>
      </c>
      <c r="AM5" s="193">
        <v>321.19788</v>
      </c>
      <c r="AN5" s="193" t="s">
        <v>35</v>
      </c>
      <c r="AO5" s="193" t="s">
        <v>36</v>
      </c>
      <c r="AP5" s="193" t="s">
        <v>33</v>
      </c>
      <c r="AQ5" s="193" t="s">
        <v>43</v>
      </c>
      <c r="AR5" s="193" t="s">
        <v>207</v>
      </c>
      <c r="AS5" s="193">
        <v>261.18083200000001</v>
      </c>
      <c r="AT5" s="193">
        <v>121.024061</v>
      </c>
      <c r="AU5" s="193">
        <v>41.576827000000002</v>
      </c>
      <c r="AV5" s="193">
        <v>44.965822000000003</v>
      </c>
      <c r="AW5" s="193">
        <v>29.332397</v>
      </c>
      <c r="AX5" s="193">
        <v>81.5124</v>
      </c>
      <c r="AY5" s="193">
        <v>48.486469999999997</v>
      </c>
      <c r="AZ5" s="193">
        <v>20.89986</v>
      </c>
      <c r="BA5" s="193">
        <v>16.344643999999999</v>
      </c>
      <c r="BB5" s="193">
        <v>13.762236</v>
      </c>
      <c r="BC5" s="57"/>
    </row>
    <row r="6" spans="1:55" s="1" customFormat="1">
      <c r="A6" s="55" t="s">
        <v>32</v>
      </c>
      <c r="B6" s="55" t="s">
        <v>108</v>
      </c>
      <c r="C6" s="113">
        <v>390730</v>
      </c>
      <c r="D6" s="193">
        <v>166.81662800000001</v>
      </c>
      <c r="E6" s="193">
        <v>117.00032899999999</v>
      </c>
      <c r="F6" s="193">
        <v>121.066605</v>
      </c>
      <c r="G6" s="193">
        <v>111.11075</v>
      </c>
      <c r="H6" s="193">
        <v>96.634096999999997</v>
      </c>
      <c r="I6" s="193">
        <v>40.524819000000001</v>
      </c>
      <c r="J6" s="193">
        <v>37.123069000000001</v>
      </c>
      <c r="K6" s="193">
        <v>28.23</v>
      </c>
      <c r="L6" s="193">
        <v>21.063469000000001</v>
      </c>
      <c r="M6" s="193">
        <v>18.431636999999998</v>
      </c>
      <c r="N6" s="193"/>
      <c r="O6" s="193" t="s">
        <v>206</v>
      </c>
      <c r="P6" s="193" t="s">
        <v>36</v>
      </c>
      <c r="Q6" s="193" t="s">
        <v>303</v>
      </c>
      <c r="R6" s="193" t="s">
        <v>43</v>
      </c>
      <c r="S6" s="193" t="s">
        <v>52</v>
      </c>
      <c r="T6" s="193">
        <v>13.347238000000001</v>
      </c>
      <c r="U6" s="193">
        <v>13.520144</v>
      </c>
      <c r="V6" s="193">
        <v>4.5385939999999998</v>
      </c>
      <c r="W6" s="193">
        <v>33.992562</v>
      </c>
      <c r="X6" s="193">
        <v>3.7811680000000001</v>
      </c>
      <c r="Y6" s="193">
        <v>2.9789300000000001</v>
      </c>
      <c r="Z6" s="193">
        <v>2.9754040000000002</v>
      </c>
      <c r="AA6" s="193">
        <v>1.8940900000000001</v>
      </c>
      <c r="AB6" s="193">
        <v>1.6740900000000001</v>
      </c>
      <c r="AC6" s="193">
        <v>1.18574</v>
      </c>
      <c r="AD6" s="193">
        <v>190.96588399999999</v>
      </c>
      <c r="AE6" s="193">
        <v>189.45054300000001</v>
      </c>
      <c r="AF6" s="193">
        <v>202.389802</v>
      </c>
      <c r="AG6" s="193">
        <v>197.218816</v>
      </c>
      <c r="AH6" s="193">
        <v>168.048203</v>
      </c>
      <c r="AI6" s="193">
        <v>28.209997000000001</v>
      </c>
      <c r="AJ6" s="193">
        <v>27.730035000000001</v>
      </c>
      <c r="AK6" s="193">
        <v>20.309999999999999</v>
      </c>
      <c r="AL6" s="193">
        <v>13.964626000000001</v>
      </c>
      <c r="AM6" s="193">
        <v>9.9955499999999997</v>
      </c>
      <c r="AN6" s="193" t="s">
        <v>308</v>
      </c>
      <c r="AO6" s="193" t="s">
        <v>206</v>
      </c>
      <c r="AP6" s="193" t="s">
        <v>205</v>
      </c>
      <c r="AQ6" s="193" t="s">
        <v>52</v>
      </c>
      <c r="AR6" s="193" t="s">
        <v>17</v>
      </c>
      <c r="AS6" s="193">
        <v>27.599208000000001</v>
      </c>
      <c r="AT6" s="193">
        <v>40.085256000000001</v>
      </c>
      <c r="AU6" s="193">
        <v>35.028480999999999</v>
      </c>
      <c r="AV6" s="193">
        <v>27.432061000000001</v>
      </c>
      <c r="AW6" s="193">
        <v>2.886263</v>
      </c>
      <c r="AX6" s="193">
        <v>6.5303699999999996</v>
      </c>
      <c r="AY6" s="193">
        <v>3.9790000000000001</v>
      </c>
      <c r="AZ6" s="193">
        <v>2.8832499999999999</v>
      </c>
      <c r="BA6" s="193">
        <v>2.22194</v>
      </c>
      <c r="BB6" s="193">
        <v>0.92064000000000001</v>
      </c>
      <c r="BC6" s="57"/>
    </row>
    <row r="7" spans="1:55" s="1" customFormat="1">
      <c r="A7" s="55" t="s">
        <v>32</v>
      </c>
      <c r="B7" s="213" t="s">
        <v>53</v>
      </c>
      <c r="C7" s="113">
        <v>390730</v>
      </c>
      <c r="D7" s="193">
        <v>126.84533040993986</v>
      </c>
      <c r="E7" s="193">
        <v>119.37088568517066</v>
      </c>
      <c r="F7" s="193">
        <v>119.69631840558135</v>
      </c>
      <c r="G7" s="193">
        <v>153.35349424010735</v>
      </c>
      <c r="H7" s="193">
        <v>133.35744029491889</v>
      </c>
      <c r="I7" s="193">
        <v>19</v>
      </c>
      <c r="J7" s="193">
        <v>22</v>
      </c>
      <c r="K7" s="193">
        <v>19.45</v>
      </c>
      <c r="L7" s="193">
        <v>20.11</v>
      </c>
      <c r="M7" s="193">
        <v>18.55</v>
      </c>
      <c r="N7" s="193"/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0</v>
      </c>
      <c r="U7" s="193">
        <v>0</v>
      </c>
      <c r="V7" s="193">
        <v>0</v>
      </c>
      <c r="W7" s="193">
        <v>0</v>
      </c>
      <c r="X7" s="193">
        <v>0</v>
      </c>
      <c r="Y7" s="193">
        <v>0</v>
      </c>
      <c r="Z7" s="193">
        <v>0</v>
      </c>
      <c r="AA7" s="193">
        <v>0</v>
      </c>
      <c r="AB7" s="193">
        <v>0</v>
      </c>
      <c r="AC7" s="193">
        <v>0</v>
      </c>
      <c r="AD7" s="193">
        <v>310.91550000000001</v>
      </c>
      <c r="AE7" s="193">
        <v>321.65315000000004</v>
      </c>
      <c r="AF7" s="193">
        <v>336.93730000000005</v>
      </c>
      <c r="AG7" s="193">
        <v>360.83460000000002</v>
      </c>
      <c r="AH7" s="193">
        <v>375.47455555555558</v>
      </c>
      <c r="AI7" s="193">
        <v>117.81753500689261</v>
      </c>
      <c r="AJ7" s="193">
        <v>145.83642546447501</v>
      </c>
      <c r="AK7" s="193">
        <v>136.70605672374327</v>
      </c>
      <c r="AL7" s="193">
        <v>118.44092613060073</v>
      </c>
      <c r="AM7" s="193">
        <v>140.49114466515636</v>
      </c>
      <c r="AN7" s="193">
        <v>0</v>
      </c>
      <c r="AO7" s="193">
        <v>0</v>
      </c>
      <c r="AP7" s="193">
        <v>0</v>
      </c>
      <c r="AQ7" s="193">
        <v>0</v>
      </c>
      <c r="AR7" s="193">
        <v>0</v>
      </c>
      <c r="AS7" s="193">
        <v>0</v>
      </c>
      <c r="AT7" s="193">
        <v>0</v>
      </c>
      <c r="AU7" s="193">
        <v>0</v>
      </c>
      <c r="AV7" s="193">
        <v>0</v>
      </c>
      <c r="AW7" s="193">
        <v>0</v>
      </c>
      <c r="AX7" s="193">
        <v>0</v>
      </c>
      <c r="AY7" s="193">
        <v>0</v>
      </c>
      <c r="AZ7" s="193">
        <v>0</v>
      </c>
      <c r="BA7" s="193">
        <v>0</v>
      </c>
      <c r="BB7" s="193">
        <v>0</v>
      </c>
      <c r="BC7" s="57"/>
    </row>
    <row r="8" spans="1:55" s="1" customFormat="1">
      <c r="A8" s="55" t="s">
        <v>32</v>
      </c>
      <c r="B8" s="55" t="s">
        <v>17</v>
      </c>
      <c r="C8" s="113">
        <v>390730</v>
      </c>
      <c r="D8" s="193">
        <v>42.831755999999999</v>
      </c>
      <c r="E8" s="193">
        <v>35.618417999999998</v>
      </c>
      <c r="F8" s="193">
        <v>33.763196999999998</v>
      </c>
      <c r="G8" s="193">
        <v>43.595866000000001</v>
      </c>
      <c r="H8" s="193">
        <v>44.436984000000002</v>
      </c>
      <c r="I8" s="193">
        <v>14.411253</v>
      </c>
      <c r="J8" s="193">
        <v>11.555057</v>
      </c>
      <c r="K8" s="193">
        <v>10.466407999999999</v>
      </c>
      <c r="L8" s="193">
        <v>10.800535999999999</v>
      </c>
      <c r="M8" s="193">
        <v>10.275337</v>
      </c>
      <c r="N8" s="193"/>
      <c r="O8" s="193" t="s">
        <v>36</v>
      </c>
      <c r="P8" s="193" t="s">
        <v>303</v>
      </c>
      <c r="Q8" s="193" t="s">
        <v>35</v>
      </c>
      <c r="R8" s="193" t="s">
        <v>108</v>
      </c>
      <c r="S8" s="193" t="s">
        <v>38</v>
      </c>
      <c r="T8" s="193">
        <v>10.289166</v>
      </c>
      <c r="U8" s="193">
        <v>3.936429</v>
      </c>
      <c r="V8" s="193">
        <v>4.7242920000000002</v>
      </c>
      <c r="W8" s="193">
        <v>2.0884179999999999</v>
      </c>
      <c r="X8" s="193">
        <v>2.612349</v>
      </c>
      <c r="Y8" s="193">
        <v>2.8308089999999999</v>
      </c>
      <c r="Z8" s="193">
        <v>1.5661780000000001</v>
      </c>
      <c r="AA8" s="193">
        <v>1.2294609999999999</v>
      </c>
      <c r="AB8" s="193">
        <v>0.79961000000000004</v>
      </c>
      <c r="AC8" s="193">
        <v>0.49663499999999999</v>
      </c>
      <c r="AD8" s="193">
        <v>8.8162489999999991</v>
      </c>
      <c r="AE8" s="193">
        <v>10.135638999999999</v>
      </c>
      <c r="AF8" s="193">
        <v>6.9620199999999999</v>
      </c>
      <c r="AG8" s="193">
        <v>4.9096789999999997</v>
      </c>
      <c r="AH8" s="193">
        <v>5.8030280000000003</v>
      </c>
      <c r="AI8" s="193">
        <v>3.1300050000000001</v>
      </c>
      <c r="AJ8" s="193">
        <v>4.6810099999999997</v>
      </c>
      <c r="AK8" s="193">
        <v>3.6908560000000001</v>
      </c>
      <c r="AL8" s="193">
        <v>1.2870349999999999</v>
      </c>
      <c r="AM8" s="193">
        <v>1.4035010000000001</v>
      </c>
      <c r="AN8" s="193" t="s">
        <v>52</v>
      </c>
      <c r="AO8" s="193" t="s">
        <v>310</v>
      </c>
      <c r="AP8" s="193" t="s">
        <v>311</v>
      </c>
      <c r="AQ8" s="193" t="s">
        <v>206</v>
      </c>
      <c r="AR8" s="193" t="s">
        <v>308</v>
      </c>
      <c r="AS8" s="193">
        <v>2.8427600000000002</v>
      </c>
      <c r="AT8" s="193">
        <v>0.25312499999999999</v>
      </c>
      <c r="AU8" s="193">
        <v>0.49603000000000003</v>
      </c>
      <c r="AV8" s="193">
        <v>0.119558</v>
      </c>
      <c r="AW8" s="193">
        <v>0.33983099999999999</v>
      </c>
      <c r="AX8" s="193">
        <v>0.96389499999999995</v>
      </c>
      <c r="AY8" s="193">
        <v>7.2467000000000004E-2</v>
      </c>
      <c r="AZ8" s="193">
        <v>6.3381000000000007E-2</v>
      </c>
      <c r="BA8" s="193">
        <v>5.5543000000000002E-2</v>
      </c>
      <c r="BB8" s="193">
        <v>4.4814E-2</v>
      </c>
      <c r="BC8" s="57"/>
    </row>
    <row r="9" spans="1:55" s="1" customFormat="1">
      <c r="A9" s="55" t="s">
        <v>32</v>
      </c>
      <c r="B9" s="55" t="s">
        <v>52</v>
      </c>
      <c r="C9" s="113">
        <v>390730</v>
      </c>
      <c r="D9" s="193">
        <v>119.18296599999999</v>
      </c>
      <c r="E9" s="193">
        <v>137.66699700000001</v>
      </c>
      <c r="F9" s="193">
        <v>148.96392800000001</v>
      </c>
      <c r="G9" s="193">
        <v>168.48738700000001</v>
      </c>
      <c r="H9" s="193">
        <v>137.54090600000001</v>
      </c>
      <c r="I9" s="193">
        <v>19</v>
      </c>
      <c r="J9" s="193">
        <v>22</v>
      </c>
      <c r="K9" s="193">
        <v>25.66</v>
      </c>
      <c r="L9" s="193">
        <v>28.414902000000001</v>
      </c>
      <c r="M9" s="193">
        <v>33.051372000000001</v>
      </c>
      <c r="N9" s="193"/>
      <c r="O9" s="193" t="s">
        <v>35</v>
      </c>
      <c r="P9" s="193" t="s">
        <v>43</v>
      </c>
      <c r="Q9" s="193" t="s">
        <v>108</v>
      </c>
      <c r="R9" s="193" t="s">
        <v>303</v>
      </c>
      <c r="S9" s="193" t="s">
        <v>36</v>
      </c>
      <c r="T9" s="193">
        <v>30.783460000000002</v>
      </c>
      <c r="U9" s="193">
        <v>36.715249</v>
      </c>
      <c r="V9" s="193">
        <v>18.488754</v>
      </c>
      <c r="W9" s="193">
        <v>11.943652</v>
      </c>
      <c r="X9" s="193">
        <v>12.440678</v>
      </c>
      <c r="Y9" s="193">
        <v>8.5996780000000008</v>
      </c>
      <c r="Z9" s="193">
        <v>7.4944439999999997</v>
      </c>
      <c r="AA9" s="193">
        <v>3.5873200000000001</v>
      </c>
      <c r="AB9" s="193">
        <v>3.4746730000000001</v>
      </c>
      <c r="AC9" s="193">
        <v>2.3293349999999999</v>
      </c>
      <c r="AD9" s="193">
        <v>162.40128000000001</v>
      </c>
      <c r="AE9" s="193">
        <v>146.507385</v>
      </c>
      <c r="AF9" s="193">
        <v>164.06504699999999</v>
      </c>
      <c r="AG9" s="193">
        <v>186.25070700000001</v>
      </c>
      <c r="AH9" s="193">
        <v>175.98845299999999</v>
      </c>
      <c r="AI9" s="193">
        <v>38.340000000000003</v>
      </c>
      <c r="AJ9" s="193">
        <v>34.78</v>
      </c>
      <c r="AK9" s="193">
        <v>41</v>
      </c>
      <c r="AL9" s="193">
        <v>56.893945000000002</v>
      </c>
      <c r="AM9" s="193">
        <v>47.039887999999998</v>
      </c>
      <c r="AN9" s="193" t="s">
        <v>35</v>
      </c>
      <c r="AO9" s="193" t="s">
        <v>36</v>
      </c>
      <c r="AP9" s="193" t="s">
        <v>33</v>
      </c>
      <c r="AQ9" s="193" t="s">
        <v>308</v>
      </c>
      <c r="AR9" s="193" t="s">
        <v>206</v>
      </c>
      <c r="AS9" s="193">
        <v>29.657882000000001</v>
      </c>
      <c r="AT9" s="193">
        <v>28.723786</v>
      </c>
      <c r="AU9" s="193">
        <v>27.642610000000001</v>
      </c>
      <c r="AV9" s="193">
        <v>17.014268000000001</v>
      </c>
      <c r="AW9" s="193">
        <v>10.974132000000001</v>
      </c>
      <c r="AX9" s="193">
        <v>8.4332569999999993</v>
      </c>
      <c r="AY9" s="193">
        <v>8.3022799999999997</v>
      </c>
      <c r="AZ9" s="193">
        <v>7.0741350000000001</v>
      </c>
      <c r="BA9" s="193">
        <v>4.4278659999999999</v>
      </c>
      <c r="BB9" s="193">
        <v>2.5883389999999999</v>
      </c>
      <c r="BC9" s="57"/>
    </row>
    <row r="10" spans="1:55" s="1" customFormat="1">
      <c r="A10" s="55" t="s">
        <v>41</v>
      </c>
      <c r="B10" s="55" t="s">
        <v>38</v>
      </c>
      <c r="C10" s="113">
        <v>390730</v>
      </c>
      <c r="D10" s="193">
        <v>510.554282</v>
      </c>
      <c r="E10" s="193">
        <v>550.09037799999999</v>
      </c>
      <c r="F10" s="193">
        <v>597.98456199999998</v>
      </c>
      <c r="G10" s="193">
        <v>669.94356100000005</v>
      </c>
      <c r="H10" s="193">
        <v>569.35718499999996</v>
      </c>
      <c r="I10" s="193">
        <v>169.28065799999999</v>
      </c>
      <c r="J10" s="193">
        <v>170.57863</v>
      </c>
      <c r="K10" s="193">
        <v>175.938311</v>
      </c>
      <c r="L10" s="193">
        <v>0</v>
      </c>
      <c r="M10" s="193">
        <v>155.01783699999999</v>
      </c>
      <c r="N10" s="193"/>
      <c r="O10" s="193" t="s">
        <v>110</v>
      </c>
      <c r="P10" s="193" t="s">
        <v>113</v>
      </c>
      <c r="Q10" s="193" t="s">
        <v>312</v>
      </c>
      <c r="R10" s="193" t="s">
        <v>313</v>
      </c>
      <c r="S10" s="193" t="s">
        <v>44</v>
      </c>
      <c r="T10" s="193">
        <v>111.25161199999999</v>
      </c>
      <c r="U10" s="193">
        <v>205.36622</v>
      </c>
      <c r="V10" s="193">
        <v>55.619155999999997</v>
      </c>
      <c r="W10" s="193">
        <v>24.329874</v>
      </c>
      <c r="X10" s="193">
        <v>27.287078000000001</v>
      </c>
      <c r="Y10" s="193">
        <v>46.283096</v>
      </c>
      <c r="Z10" s="193">
        <v>36.365673999999999</v>
      </c>
      <c r="AA10" s="193">
        <v>22.257525000000001</v>
      </c>
      <c r="AB10" s="193">
        <v>9.9292770000000008</v>
      </c>
      <c r="AC10" s="193">
        <v>7.4879220000000002</v>
      </c>
      <c r="AD10" s="193">
        <v>934.89773200000002</v>
      </c>
      <c r="AE10" s="193">
        <v>952.066869</v>
      </c>
      <c r="AF10" s="193">
        <v>1018.0907110000001</v>
      </c>
      <c r="AG10" s="193">
        <v>1181.374204</v>
      </c>
      <c r="AH10" s="193">
        <v>1075.749587</v>
      </c>
      <c r="AI10" s="193">
        <v>264.28092199999998</v>
      </c>
      <c r="AJ10" s="193">
        <v>270.42752899999999</v>
      </c>
      <c r="AK10" s="193">
        <v>276.27136899999999</v>
      </c>
      <c r="AL10" s="193">
        <v>284.343729</v>
      </c>
      <c r="AM10" s="193">
        <v>270.01243699999998</v>
      </c>
      <c r="AN10" s="193" t="s">
        <v>44</v>
      </c>
      <c r="AO10" s="193" t="s">
        <v>110</v>
      </c>
      <c r="AP10" s="193" t="s">
        <v>111</v>
      </c>
      <c r="AQ10" s="193" t="s">
        <v>207</v>
      </c>
      <c r="AR10" s="193" t="s">
        <v>37</v>
      </c>
      <c r="AS10" s="193">
        <v>78.661027000000004</v>
      </c>
      <c r="AT10" s="193">
        <v>79.249763999999999</v>
      </c>
      <c r="AU10" s="193">
        <v>107.297442</v>
      </c>
      <c r="AV10" s="193">
        <v>71.092341000000005</v>
      </c>
      <c r="AW10" s="193">
        <v>64.746893999999998</v>
      </c>
      <c r="AX10" s="193">
        <v>24.251355</v>
      </c>
      <c r="AY10" s="193">
        <v>23.155241</v>
      </c>
      <c r="AZ10" s="193">
        <v>22.054601000000002</v>
      </c>
      <c r="BA10" s="193">
        <v>21.533252999999998</v>
      </c>
      <c r="BB10" s="193">
        <v>17.146820999999999</v>
      </c>
      <c r="BC10" s="58"/>
    </row>
    <row r="11" spans="1:55">
      <c r="A11" s="55" t="s">
        <v>41</v>
      </c>
      <c r="B11" s="55" t="s">
        <v>37</v>
      </c>
      <c r="C11" s="113">
        <v>390730</v>
      </c>
      <c r="D11" s="193">
        <v>119.609607</v>
      </c>
      <c r="E11" s="193">
        <v>111.50420200000001</v>
      </c>
      <c r="F11" s="193">
        <v>132.14941099999999</v>
      </c>
      <c r="G11" s="193">
        <v>168.84020599999999</v>
      </c>
      <c r="H11" s="193">
        <v>149.43715399999999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/>
      <c r="O11" s="193" t="s">
        <v>38</v>
      </c>
      <c r="P11" s="193" t="s">
        <v>110</v>
      </c>
      <c r="Q11" s="193" t="s">
        <v>303</v>
      </c>
      <c r="R11" s="193" t="s">
        <v>113</v>
      </c>
      <c r="S11" s="193" t="s">
        <v>312</v>
      </c>
      <c r="T11" s="193">
        <v>47.178381999999999</v>
      </c>
      <c r="U11" s="193">
        <v>22.123263999999999</v>
      </c>
      <c r="V11" s="193">
        <v>19.092952</v>
      </c>
      <c r="W11" s="193">
        <v>16.832827999999999</v>
      </c>
      <c r="X11" s="193">
        <v>6.1050550000000001</v>
      </c>
      <c r="Y11" s="193">
        <v>14.836518999999999</v>
      </c>
      <c r="Z11" s="193">
        <v>8.0832420000000003</v>
      </c>
      <c r="AA11" s="193">
        <v>7.9244190000000003</v>
      </c>
      <c r="AB11" s="193">
        <v>3.3562449999999999</v>
      </c>
      <c r="AC11" s="193">
        <v>2.4044599999999998</v>
      </c>
      <c r="AD11" s="193">
        <v>89.288303999999997</v>
      </c>
      <c r="AE11" s="193">
        <v>78.385231000000005</v>
      </c>
      <c r="AF11" s="193">
        <v>88.350513000000007</v>
      </c>
      <c r="AG11" s="193">
        <v>103.75555300000001</v>
      </c>
      <c r="AH11" s="193">
        <v>107.62318399999999</v>
      </c>
      <c r="AI11" s="193">
        <v>27.172740999999998</v>
      </c>
      <c r="AJ11" s="193">
        <v>24.420869</v>
      </c>
      <c r="AK11" s="193">
        <v>26.023136999999998</v>
      </c>
      <c r="AL11" s="193">
        <v>27.376615000000001</v>
      </c>
      <c r="AM11" s="193">
        <v>0</v>
      </c>
      <c r="AN11" s="193" t="s">
        <v>38</v>
      </c>
      <c r="AO11" s="193" t="s">
        <v>207</v>
      </c>
      <c r="AP11" s="193" t="s">
        <v>35</v>
      </c>
      <c r="AQ11" s="193" t="s">
        <v>55</v>
      </c>
      <c r="AR11" s="193" t="s">
        <v>314</v>
      </c>
      <c r="AS11" s="193">
        <v>11.398498999999999</v>
      </c>
      <c r="AT11" s="193">
        <v>7.1643759999999999</v>
      </c>
      <c r="AU11" s="193">
        <v>7.0821810000000003</v>
      </c>
      <c r="AV11" s="193">
        <v>7.1176370000000002</v>
      </c>
      <c r="AW11" s="193">
        <v>4.8404030000000002</v>
      </c>
      <c r="AX11" s="193">
        <v>3.1251440000000001</v>
      </c>
      <c r="AY11" s="193">
        <v>2.8043800000000001</v>
      </c>
      <c r="AZ11" s="193">
        <v>2.070881</v>
      </c>
      <c r="BA11" s="193">
        <v>1.962601</v>
      </c>
      <c r="BB11" s="193">
        <v>1.8906449999999999</v>
      </c>
    </row>
    <row r="12" spans="1:55">
      <c r="A12" s="55" t="s">
        <v>41</v>
      </c>
      <c r="B12" s="55" t="s">
        <v>44</v>
      </c>
      <c r="C12" s="113">
        <v>390730</v>
      </c>
      <c r="D12" s="193">
        <v>182.889477</v>
      </c>
      <c r="E12" s="193">
        <v>166.56344899999999</v>
      </c>
      <c r="F12" s="193">
        <v>192.97153299999999</v>
      </c>
      <c r="G12" s="193">
        <v>218.03466399999999</v>
      </c>
      <c r="H12" s="193">
        <v>190.722972</v>
      </c>
      <c r="I12" s="193">
        <v>67.281706</v>
      </c>
      <c r="J12" s="193">
        <v>70.495164000000003</v>
      </c>
      <c r="K12" s="193">
        <v>73.933897000000002</v>
      </c>
      <c r="L12" s="193">
        <v>65.893585000000002</v>
      </c>
      <c r="M12" s="193">
        <v>64.578423999999998</v>
      </c>
      <c r="N12" s="193"/>
      <c r="O12" s="193" t="s">
        <v>38</v>
      </c>
      <c r="P12" s="193" t="s">
        <v>110</v>
      </c>
      <c r="Q12" s="193" t="s">
        <v>33</v>
      </c>
      <c r="R12" s="193" t="s">
        <v>303</v>
      </c>
      <c r="S12" s="193" t="s">
        <v>312</v>
      </c>
      <c r="T12" s="193">
        <v>71.871861999999993</v>
      </c>
      <c r="U12" s="193">
        <v>24.124462000000001</v>
      </c>
      <c r="V12" s="193">
        <v>20.090040999999999</v>
      </c>
      <c r="W12" s="193">
        <v>16.954073999999999</v>
      </c>
      <c r="X12" s="193">
        <v>10.388023</v>
      </c>
      <c r="Y12" s="193">
        <v>24.604952000000001</v>
      </c>
      <c r="Z12" s="193">
        <v>8.2374469999999995</v>
      </c>
      <c r="AA12" s="193">
        <v>8.2260819999999999</v>
      </c>
      <c r="AB12" s="193">
        <v>6.7653920000000003</v>
      </c>
      <c r="AC12" s="193">
        <v>4.4386700000000001</v>
      </c>
      <c r="AD12" s="193">
        <v>135.91941600000001</v>
      </c>
      <c r="AE12" s="193">
        <v>146.792641</v>
      </c>
      <c r="AF12" s="193">
        <v>158.07730900000001</v>
      </c>
      <c r="AG12" s="193">
        <v>162.46392800000001</v>
      </c>
      <c r="AH12" s="193">
        <v>141.48266599999999</v>
      </c>
      <c r="AI12" s="193">
        <v>38.238917999999998</v>
      </c>
      <c r="AJ12" s="193">
        <v>41.388753999999999</v>
      </c>
      <c r="AK12" s="193">
        <v>42.939315999999998</v>
      </c>
      <c r="AL12" s="193">
        <v>39.257897999999997</v>
      </c>
      <c r="AM12" s="193">
        <v>35.008603000000001</v>
      </c>
      <c r="AN12" s="193" t="s">
        <v>38</v>
      </c>
      <c r="AO12" s="193" t="s">
        <v>35</v>
      </c>
      <c r="AP12" s="193" t="s">
        <v>18</v>
      </c>
      <c r="AQ12" s="193" t="s">
        <v>55</v>
      </c>
      <c r="AR12" s="193" t="s">
        <v>207</v>
      </c>
      <c r="AS12" s="193">
        <v>23.545337</v>
      </c>
      <c r="AT12" s="193">
        <v>21.255454</v>
      </c>
      <c r="AU12" s="193">
        <v>12.760602</v>
      </c>
      <c r="AV12" s="193">
        <v>9.2023759999999992</v>
      </c>
      <c r="AW12" s="193">
        <v>5.5828369999999996</v>
      </c>
      <c r="AX12" s="193">
        <v>7.1543409999999996</v>
      </c>
      <c r="AY12" s="193">
        <v>5.579002</v>
      </c>
      <c r="AZ12" s="193">
        <v>2.9280400000000002</v>
      </c>
      <c r="BA12" s="193">
        <v>2.4370810000000001</v>
      </c>
      <c r="BB12" s="193">
        <v>1.59365</v>
      </c>
    </row>
    <row r="13" spans="1:55">
      <c r="A13" s="55" t="s">
        <v>41</v>
      </c>
      <c r="B13" s="55" t="s">
        <v>113</v>
      </c>
      <c r="C13" s="113">
        <v>390730</v>
      </c>
      <c r="D13" s="193">
        <v>55.313101000000003</v>
      </c>
      <c r="E13" s="193">
        <v>51.833916000000002</v>
      </c>
      <c r="F13" s="193">
        <v>56.612803999999997</v>
      </c>
      <c r="G13" s="193">
        <v>65.944846999999996</v>
      </c>
      <c r="H13" s="193">
        <v>68.707704000000007</v>
      </c>
      <c r="I13" s="193">
        <v>12.767426</v>
      </c>
      <c r="J13" s="193">
        <v>12.937746000000001</v>
      </c>
      <c r="K13" s="193">
        <v>13.418002</v>
      </c>
      <c r="L13" s="193">
        <v>13.741564</v>
      </c>
      <c r="M13" s="193">
        <v>16.462824000000001</v>
      </c>
      <c r="N13" s="193"/>
      <c r="O13" s="193" t="s">
        <v>38</v>
      </c>
      <c r="P13" s="193" t="s">
        <v>313</v>
      </c>
      <c r="Q13" s="193" t="s">
        <v>110</v>
      </c>
      <c r="R13" s="193" t="s">
        <v>44</v>
      </c>
      <c r="S13" s="193" t="s">
        <v>312</v>
      </c>
      <c r="T13" s="193">
        <v>36.761355999999999</v>
      </c>
      <c r="U13" s="193">
        <v>4.8410799999999998</v>
      </c>
      <c r="V13" s="193">
        <v>3.3086259999999998</v>
      </c>
      <c r="W13" s="193">
        <v>3.3850880000000001</v>
      </c>
      <c r="X13" s="193">
        <v>1.0901670000000001</v>
      </c>
      <c r="Y13" s="193">
        <v>9.0956150000000004</v>
      </c>
      <c r="Z13" s="193">
        <v>2.5277289999999999</v>
      </c>
      <c r="AA13" s="193">
        <v>0.99677700000000002</v>
      </c>
      <c r="AB13" s="193">
        <v>0.95153500000000002</v>
      </c>
      <c r="AC13" s="193">
        <v>0.423794</v>
      </c>
      <c r="AD13" s="193">
        <v>220.484747</v>
      </c>
      <c r="AE13" s="193">
        <v>273.54317300000002</v>
      </c>
      <c r="AF13" s="193">
        <v>292.75241399999999</v>
      </c>
      <c r="AG13" s="193">
        <v>345.418342</v>
      </c>
      <c r="AH13" s="193">
        <v>297.94667500000003</v>
      </c>
      <c r="AI13" s="193">
        <v>56.002324999999999</v>
      </c>
      <c r="AJ13" s="193">
        <v>53.379472999999997</v>
      </c>
      <c r="AK13" s="193">
        <v>58.173380000000002</v>
      </c>
      <c r="AL13" s="193">
        <v>63.205182999999998</v>
      </c>
      <c r="AM13" s="193">
        <v>55.960219000000002</v>
      </c>
      <c r="AN13" s="193" t="s">
        <v>38</v>
      </c>
      <c r="AO13" s="193" t="s">
        <v>111</v>
      </c>
      <c r="AP13" s="193" t="s">
        <v>315</v>
      </c>
      <c r="AQ13" s="193" t="s">
        <v>37</v>
      </c>
      <c r="AR13" s="193" t="s">
        <v>33</v>
      </c>
      <c r="AS13" s="193">
        <v>157.645321</v>
      </c>
      <c r="AT13" s="193">
        <v>31.113437999999999</v>
      </c>
      <c r="AU13" s="193">
        <v>10.682287000000001</v>
      </c>
      <c r="AV13" s="193">
        <v>12.240482999999999</v>
      </c>
      <c r="AW13" s="193">
        <v>8.6600979999999996</v>
      </c>
      <c r="AX13" s="193">
        <v>26.718986000000001</v>
      </c>
      <c r="AY13" s="193">
        <v>6.3016310000000004</v>
      </c>
      <c r="AZ13" s="193">
        <v>3.3849719999999999</v>
      </c>
      <c r="BA13" s="193">
        <v>3.0105050000000002</v>
      </c>
      <c r="BB13" s="193">
        <v>2.6815709999999999</v>
      </c>
    </row>
    <row r="14" spans="1:55" s="26" customFormat="1">
      <c r="A14" s="55" t="s">
        <v>41</v>
      </c>
      <c r="B14" s="55" t="s">
        <v>110</v>
      </c>
      <c r="C14" s="113">
        <v>390730</v>
      </c>
      <c r="D14" s="193">
        <v>102.845738</v>
      </c>
      <c r="E14" s="193">
        <v>100.257937</v>
      </c>
      <c r="F14" s="193">
        <v>106.12257</v>
      </c>
      <c r="G14" s="193">
        <v>148.83514199999999</v>
      </c>
      <c r="H14" s="193">
        <v>134.98515599999999</v>
      </c>
      <c r="I14" s="193">
        <v>33.684669</v>
      </c>
      <c r="J14" s="193">
        <v>41.977922999999997</v>
      </c>
      <c r="K14" s="193">
        <v>43.244625999999997</v>
      </c>
      <c r="L14" s="193">
        <v>47.57978</v>
      </c>
      <c r="M14" s="193">
        <v>42.689681</v>
      </c>
      <c r="N14" s="193"/>
      <c r="O14" s="193" t="s">
        <v>38</v>
      </c>
      <c r="P14" s="193" t="s">
        <v>99</v>
      </c>
      <c r="Q14" s="193" t="s">
        <v>303</v>
      </c>
      <c r="R14" s="193" t="s">
        <v>55</v>
      </c>
      <c r="S14" s="193" t="s">
        <v>36</v>
      </c>
      <c r="T14" s="193">
        <v>69.152777999999998</v>
      </c>
      <c r="U14" s="193">
        <v>19.659155999999999</v>
      </c>
      <c r="V14" s="193">
        <v>12.493382</v>
      </c>
      <c r="W14" s="193">
        <v>7.4082220000000003</v>
      </c>
      <c r="X14" s="193">
        <v>9.2132159999999992</v>
      </c>
      <c r="Y14" s="193">
        <v>22.842400000000001</v>
      </c>
      <c r="Z14" s="193">
        <v>6.0590299999999999</v>
      </c>
      <c r="AA14" s="193">
        <v>4.7996800000000004</v>
      </c>
      <c r="AB14" s="193">
        <v>2.2281399999999998</v>
      </c>
      <c r="AC14" s="193">
        <v>1.6127100000000001</v>
      </c>
      <c r="AD14" s="193">
        <v>427.886415</v>
      </c>
      <c r="AE14" s="193">
        <v>340.35565600000001</v>
      </c>
      <c r="AF14" s="193">
        <v>341.63504399999999</v>
      </c>
      <c r="AG14" s="193">
        <v>375.109849</v>
      </c>
      <c r="AH14" s="193">
        <v>351.69248199999998</v>
      </c>
      <c r="AI14" s="193">
        <v>149.117043</v>
      </c>
      <c r="AJ14" s="193">
        <v>143.663285</v>
      </c>
      <c r="AK14" s="193">
        <v>145.452809</v>
      </c>
      <c r="AL14" s="193">
        <v>132.32717</v>
      </c>
      <c r="AM14" s="193">
        <v>133.41965500000001</v>
      </c>
      <c r="AN14" s="193" t="s">
        <v>38</v>
      </c>
      <c r="AO14" s="193" t="s">
        <v>35</v>
      </c>
      <c r="AP14" s="193" t="s">
        <v>111</v>
      </c>
      <c r="AQ14" s="193" t="s">
        <v>36</v>
      </c>
      <c r="AR14" s="193" t="s">
        <v>44</v>
      </c>
      <c r="AS14" s="193">
        <v>102.527208</v>
      </c>
      <c r="AT14" s="193">
        <v>61.943218000000002</v>
      </c>
      <c r="AU14" s="193">
        <v>22.88663</v>
      </c>
      <c r="AV14" s="193">
        <v>30.696314999999998</v>
      </c>
      <c r="AW14" s="193">
        <v>19.067097</v>
      </c>
      <c r="AX14" s="193">
        <v>48.232300000000002</v>
      </c>
      <c r="AY14" s="193">
        <v>15.889699999999999</v>
      </c>
      <c r="AZ14" s="193">
        <v>9.4361999999999995</v>
      </c>
      <c r="BA14" s="193">
        <v>8.7489600000000003</v>
      </c>
      <c r="BB14" s="193">
        <v>7.8696400000000004</v>
      </c>
    </row>
    <row r="15" spans="1:55" s="26" customFormat="1">
      <c r="A15" s="55" t="s">
        <v>41</v>
      </c>
      <c r="B15" s="55" t="s">
        <v>100</v>
      </c>
      <c r="C15" s="113">
        <v>390730</v>
      </c>
      <c r="D15" s="193">
        <v>59.786538999999998</v>
      </c>
      <c r="E15" s="193">
        <v>54.155478000000002</v>
      </c>
      <c r="F15" s="193">
        <v>56.881596999999999</v>
      </c>
      <c r="G15" s="193">
        <v>85.695510999999996</v>
      </c>
      <c r="H15" s="193">
        <v>83.040598000000003</v>
      </c>
      <c r="I15" s="193">
        <v>18.945079</v>
      </c>
      <c r="J15" s="193">
        <v>19.233720999999999</v>
      </c>
      <c r="K15" s="193">
        <v>18.284889</v>
      </c>
      <c r="L15" s="193">
        <v>22.558116999999999</v>
      </c>
      <c r="M15" s="193">
        <v>24.711625000000002</v>
      </c>
      <c r="N15" s="193"/>
      <c r="O15" s="193" t="s">
        <v>38</v>
      </c>
      <c r="P15" s="193" t="s">
        <v>37</v>
      </c>
      <c r="Q15" s="193" t="s">
        <v>312</v>
      </c>
      <c r="R15" s="193" t="s">
        <v>303</v>
      </c>
      <c r="S15" s="193" t="s">
        <v>110</v>
      </c>
      <c r="T15" s="193">
        <v>30.174799</v>
      </c>
      <c r="U15" s="193">
        <v>7.3254970000000004</v>
      </c>
      <c r="V15" s="193">
        <v>5.7814930000000002</v>
      </c>
      <c r="W15" s="193">
        <v>5.4883639999999998</v>
      </c>
      <c r="X15" s="193">
        <v>5.0711459999999997</v>
      </c>
      <c r="Y15" s="193">
        <v>8.7239570000000004</v>
      </c>
      <c r="Z15" s="193">
        <v>3.6813959999999999</v>
      </c>
      <c r="AA15" s="193">
        <v>2.3070750000000002</v>
      </c>
      <c r="AB15" s="193">
        <v>2.1715110000000002</v>
      </c>
      <c r="AC15" s="193">
        <v>1.6577379999999999</v>
      </c>
      <c r="AD15" s="193">
        <v>41.306012000000003</v>
      </c>
      <c r="AE15" s="193">
        <v>25.802864</v>
      </c>
      <c r="AF15" s="193">
        <v>11.547781000000001</v>
      </c>
      <c r="AG15" s="193">
        <v>18.535283</v>
      </c>
      <c r="AH15" s="193">
        <v>39.396070999999999</v>
      </c>
      <c r="AI15" s="193">
        <v>17.157564000000001</v>
      </c>
      <c r="AJ15" s="193">
        <v>11.052775</v>
      </c>
      <c r="AK15" s="193">
        <v>2.7988330000000001</v>
      </c>
      <c r="AL15" s="193">
        <v>3.883416</v>
      </c>
      <c r="AM15" s="193">
        <v>12.999501</v>
      </c>
      <c r="AN15" s="193" t="s">
        <v>38</v>
      </c>
      <c r="AO15" s="193" t="s">
        <v>44</v>
      </c>
      <c r="AP15" s="193" t="s">
        <v>305</v>
      </c>
      <c r="AQ15" s="193" t="s">
        <v>111</v>
      </c>
      <c r="AR15" s="193" t="s">
        <v>99</v>
      </c>
      <c r="AS15" s="193">
        <v>9.3906569999999991</v>
      </c>
      <c r="AT15" s="193">
        <v>5.5219719999999999</v>
      </c>
      <c r="AU15" s="193">
        <v>4.0539899999999998</v>
      </c>
      <c r="AV15" s="193">
        <v>1.9740260000000001</v>
      </c>
      <c r="AW15" s="193">
        <v>1.960216</v>
      </c>
      <c r="AX15" s="193">
        <v>2.8449930000000001</v>
      </c>
      <c r="AY15" s="193">
        <v>2.3066179999999998</v>
      </c>
      <c r="AZ15" s="193">
        <v>1.213487</v>
      </c>
      <c r="BA15" s="193">
        <v>0.73529100000000003</v>
      </c>
      <c r="BB15" s="193">
        <v>0.72573200000000004</v>
      </c>
    </row>
    <row r="16" spans="1:55" s="26" customFormat="1">
      <c r="A16" s="55" t="s">
        <v>41</v>
      </c>
      <c r="B16" s="55" t="s">
        <v>223</v>
      </c>
      <c r="C16" s="113">
        <v>390730</v>
      </c>
      <c r="D16" s="193">
        <v>41.174747000000004</v>
      </c>
      <c r="E16" s="193">
        <v>40.616494000000003</v>
      </c>
      <c r="F16" s="193">
        <v>43.454515000000001</v>
      </c>
      <c r="G16" s="193">
        <v>48.891224999999999</v>
      </c>
      <c r="H16" s="193">
        <v>50.453933999999997</v>
      </c>
      <c r="I16" s="193">
        <v>20.333759000000001</v>
      </c>
      <c r="J16" s="193">
        <v>23.762115999999999</v>
      </c>
      <c r="K16" s="193">
        <v>19.679679</v>
      </c>
      <c r="L16" s="193">
        <v>10.128579</v>
      </c>
      <c r="M16" s="193">
        <v>10.797499999999999</v>
      </c>
      <c r="N16" s="193"/>
      <c r="O16" s="193" t="s">
        <v>38</v>
      </c>
      <c r="P16" s="193" t="s">
        <v>44</v>
      </c>
      <c r="Q16" s="193" t="s">
        <v>303</v>
      </c>
      <c r="R16" s="193" t="s">
        <v>99</v>
      </c>
      <c r="S16" s="193" t="s">
        <v>113</v>
      </c>
      <c r="T16" s="193">
        <v>19.559161</v>
      </c>
      <c r="U16" s="193">
        <v>6.6935700000000002</v>
      </c>
      <c r="V16" s="193">
        <v>2.0057209999999999</v>
      </c>
      <c r="W16" s="193">
        <v>2.0891890000000002</v>
      </c>
      <c r="X16" s="193">
        <v>2.9065340000000002</v>
      </c>
      <c r="Y16" s="193">
        <v>4.3624970000000003</v>
      </c>
      <c r="Z16" s="193">
        <v>0.90767799999999998</v>
      </c>
      <c r="AA16" s="193">
        <v>0.78200000000000003</v>
      </c>
      <c r="AB16" s="193">
        <v>0.66410499999999995</v>
      </c>
      <c r="AC16" s="193">
        <v>0.59102900000000003</v>
      </c>
      <c r="AD16" s="193">
        <v>115.453231</v>
      </c>
      <c r="AE16" s="193">
        <v>98.935783999999998</v>
      </c>
      <c r="AF16" s="193">
        <v>118.453734</v>
      </c>
      <c r="AG16" s="193">
        <v>161.05380299999999</v>
      </c>
      <c r="AH16" s="193">
        <v>143.80700200000001</v>
      </c>
      <c r="AI16" s="193">
        <v>48.055374999999998</v>
      </c>
      <c r="AJ16" s="193">
        <v>48.562744000000002</v>
      </c>
      <c r="AK16" s="193">
        <v>50.092292</v>
      </c>
      <c r="AL16" s="193">
        <v>54.605525</v>
      </c>
      <c r="AM16" s="193">
        <v>56.501854000000002</v>
      </c>
      <c r="AN16" s="193" t="s">
        <v>38</v>
      </c>
      <c r="AO16" s="193" t="s">
        <v>44</v>
      </c>
      <c r="AP16" s="193" t="s">
        <v>55</v>
      </c>
      <c r="AQ16" s="193" t="s">
        <v>100</v>
      </c>
      <c r="AR16" s="193" t="s">
        <v>207</v>
      </c>
      <c r="AS16" s="193">
        <v>60.960872000000002</v>
      </c>
      <c r="AT16" s="193">
        <v>10.538391000000001</v>
      </c>
      <c r="AU16" s="193">
        <v>10.701608999999999</v>
      </c>
      <c r="AV16" s="193">
        <v>8.7405360000000005</v>
      </c>
      <c r="AW16" s="193">
        <v>6.2557099999999997</v>
      </c>
      <c r="AX16" s="193">
        <v>25.044402000000002</v>
      </c>
      <c r="AY16" s="193">
        <v>4.4037040000000003</v>
      </c>
      <c r="AZ16" s="193">
        <v>4.291588</v>
      </c>
      <c r="BA16" s="193">
        <v>3.04392</v>
      </c>
      <c r="BB16" s="193">
        <v>2.8375910000000002</v>
      </c>
    </row>
    <row r="17" spans="1:54">
      <c r="A17" s="55" t="s">
        <v>41</v>
      </c>
      <c r="B17" s="55" t="s">
        <v>111</v>
      </c>
      <c r="C17" s="113">
        <v>390730</v>
      </c>
      <c r="D17" s="193">
        <v>176.892202</v>
      </c>
      <c r="E17" s="193">
        <v>201.32671400000001</v>
      </c>
      <c r="F17" s="193">
        <v>213.461129</v>
      </c>
      <c r="G17" s="193">
        <v>230.19097099999999</v>
      </c>
      <c r="H17" s="193">
        <v>214.335588</v>
      </c>
      <c r="I17" s="193">
        <v>53.172401000000001</v>
      </c>
      <c r="J17" s="193">
        <v>56.211751</v>
      </c>
      <c r="K17" s="193">
        <v>57.344453999999999</v>
      </c>
      <c r="L17" s="193">
        <v>54.047378000000002</v>
      </c>
      <c r="M17" s="193">
        <v>55.561323999999999</v>
      </c>
      <c r="N17" s="193"/>
      <c r="O17" s="193" t="s">
        <v>38</v>
      </c>
      <c r="P17" s="193" t="s">
        <v>110</v>
      </c>
      <c r="Q17" s="193" t="s">
        <v>113</v>
      </c>
      <c r="R17" s="193" t="s">
        <v>303</v>
      </c>
      <c r="S17" s="193" t="s">
        <v>99</v>
      </c>
      <c r="T17" s="193">
        <v>93.127931000000004</v>
      </c>
      <c r="U17" s="193">
        <v>32.294929000000003</v>
      </c>
      <c r="V17" s="193">
        <v>12.766394</v>
      </c>
      <c r="W17" s="193">
        <v>8.9009870000000006</v>
      </c>
      <c r="X17" s="193">
        <v>13.024169000000001</v>
      </c>
      <c r="Y17" s="193">
        <v>20.726258999999999</v>
      </c>
      <c r="Z17" s="193">
        <v>10.713115999999999</v>
      </c>
      <c r="AA17" s="193">
        <v>3.8183220000000002</v>
      </c>
      <c r="AB17" s="193">
        <v>3.5786880000000001</v>
      </c>
      <c r="AC17" s="193">
        <v>3.1549109999999998</v>
      </c>
      <c r="AD17" s="193">
        <v>112.140336</v>
      </c>
      <c r="AE17" s="193">
        <v>97.515195000000006</v>
      </c>
      <c r="AF17" s="193">
        <v>92.549119000000005</v>
      </c>
      <c r="AG17" s="193">
        <v>101.936223</v>
      </c>
      <c r="AH17" s="193">
        <v>98.999049999999997</v>
      </c>
      <c r="AI17" s="193">
        <v>16.319068000000001</v>
      </c>
      <c r="AJ17" s="193">
        <v>13.999933</v>
      </c>
      <c r="AK17" s="193">
        <v>12.586411999999999</v>
      </c>
      <c r="AL17" s="193">
        <v>12.614875</v>
      </c>
      <c r="AM17" s="193">
        <v>12.41104</v>
      </c>
      <c r="AN17" s="193" t="s">
        <v>38</v>
      </c>
      <c r="AO17" s="193" t="s">
        <v>44</v>
      </c>
      <c r="AP17" s="193" t="s">
        <v>36</v>
      </c>
      <c r="AQ17" s="193" t="s">
        <v>37</v>
      </c>
      <c r="AR17" s="193" t="s">
        <v>35</v>
      </c>
      <c r="AS17" s="193">
        <v>18.800183000000001</v>
      </c>
      <c r="AT17" s="193">
        <v>9.3401770000000006</v>
      </c>
      <c r="AU17" s="193">
        <v>7.9421720000000002</v>
      </c>
      <c r="AV17" s="193">
        <v>6.1092630000000003</v>
      </c>
      <c r="AW17" s="193">
        <v>5.3617140000000001</v>
      </c>
      <c r="AX17" s="193">
        <v>1.974153</v>
      </c>
      <c r="AY17" s="193">
        <v>1.8877170000000001</v>
      </c>
      <c r="AZ17" s="193">
        <v>0.90083800000000003</v>
      </c>
      <c r="BA17" s="193">
        <v>0.69054499999999996</v>
      </c>
      <c r="BB17" s="193">
        <v>0.63763499999999995</v>
      </c>
    </row>
    <row r="18" spans="1:54">
      <c r="A18" s="55" t="s">
        <v>40</v>
      </c>
      <c r="B18" s="55" t="s">
        <v>36</v>
      </c>
      <c r="C18" s="113">
        <v>390730</v>
      </c>
      <c r="D18" s="193">
        <v>409.701864</v>
      </c>
      <c r="E18" s="193">
        <v>318.07685700000002</v>
      </c>
      <c r="F18" s="193">
        <v>358.88016299999998</v>
      </c>
      <c r="G18" s="193">
        <v>481.97331400000002</v>
      </c>
      <c r="H18" s="193">
        <v>451.15883700000001</v>
      </c>
      <c r="I18" s="193">
        <v>110.427493</v>
      </c>
      <c r="J18" s="193">
        <v>94.976752000000005</v>
      </c>
      <c r="K18" s="193">
        <v>105.74411600000001</v>
      </c>
      <c r="L18" s="193">
        <v>115.468416</v>
      </c>
      <c r="M18" s="193">
        <v>108.615887</v>
      </c>
      <c r="N18" s="193"/>
      <c r="O18" s="193" t="s">
        <v>303</v>
      </c>
      <c r="P18" s="193" t="s">
        <v>52</v>
      </c>
      <c r="Q18" s="193" t="s">
        <v>38</v>
      </c>
      <c r="R18" s="193" t="s">
        <v>110</v>
      </c>
      <c r="S18" s="193" t="s">
        <v>109</v>
      </c>
      <c r="T18" s="193">
        <v>138.15256400000001</v>
      </c>
      <c r="U18" s="193">
        <v>32.320042000000001</v>
      </c>
      <c r="V18" s="193">
        <v>85.164732999999998</v>
      </c>
      <c r="W18" s="193">
        <v>20.797419999999999</v>
      </c>
      <c r="X18" s="193">
        <v>29.399546999999998</v>
      </c>
      <c r="Y18" s="193">
        <v>47.498041000000001</v>
      </c>
      <c r="Z18" s="193">
        <v>11.899635999999999</v>
      </c>
      <c r="AA18" s="193">
        <v>10.533473000000001</v>
      </c>
      <c r="AB18" s="193">
        <v>6.023733</v>
      </c>
      <c r="AC18" s="193">
        <v>5.4845030000000001</v>
      </c>
      <c r="AD18" s="193">
        <v>686.46123499999999</v>
      </c>
      <c r="AE18" s="193">
        <v>680.64026100000001</v>
      </c>
      <c r="AF18" s="193">
        <v>682.25076200000001</v>
      </c>
      <c r="AG18" s="193">
        <v>690.66557699999998</v>
      </c>
      <c r="AH18" s="193">
        <v>742.66409899999996</v>
      </c>
      <c r="AI18" s="193">
        <v>154.52806100000001</v>
      </c>
      <c r="AJ18" s="193">
        <v>0</v>
      </c>
      <c r="AK18" s="193">
        <v>0</v>
      </c>
      <c r="AL18" s="193">
        <v>0</v>
      </c>
      <c r="AM18" s="193">
        <v>0</v>
      </c>
      <c r="AN18" s="193" t="s">
        <v>206</v>
      </c>
      <c r="AO18" s="193" t="s">
        <v>114</v>
      </c>
      <c r="AP18" s="193" t="s">
        <v>109</v>
      </c>
      <c r="AQ18" s="193" t="s">
        <v>35</v>
      </c>
      <c r="AR18" s="193" t="s">
        <v>303</v>
      </c>
      <c r="AS18" s="193">
        <v>22.658664000000002</v>
      </c>
      <c r="AT18" s="193">
        <v>243.076909</v>
      </c>
      <c r="AU18" s="193">
        <v>110.32009100000001</v>
      </c>
      <c r="AV18" s="193">
        <v>84.297481000000005</v>
      </c>
      <c r="AW18" s="193">
        <v>46.441167999999998</v>
      </c>
      <c r="AX18" s="193">
        <v>45.324905999999999</v>
      </c>
      <c r="AY18" s="193">
        <v>42.550305999999999</v>
      </c>
      <c r="AZ18" s="193">
        <v>31.796357</v>
      </c>
      <c r="BA18" s="193">
        <v>27.962074999999999</v>
      </c>
      <c r="BB18" s="193">
        <v>19.277723999999999</v>
      </c>
    </row>
    <row r="19" spans="1:54">
      <c r="A19" s="55" t="s">
        <v>40</v>
      </c>
      <c r="B19" s="55" t="s">
        <v>109</v>
      </c>
      <c r="C19" s="113">
        <v>390730</v>
      </c>
      <c r="D19" s="193">
        <v>147.809495</v>
      </c>
      <c r="E19" s="193">
        <v>134.581456</v>
      </c>
      <c r="F19" s="193">
        <v>134.97948</v>
      </c>
      <c r="G19" s="193">
        <v>138.05482499999999</v>
      </c>
      <c r="H19" s="193">
        <v>129.829421</v>
      </c>
      <c r="I19" s="193">
        <v>47.786802999999999</v>
      </c>
      <c r="J19" s="193">
        <v>47.430314000000003</v>
      </c>
      <c r="K19" s="193">
        <v>0</v>
      </c>
      <c r="L19" s="193">
        <v>0</v>
      </c>
      <c r="M19" s="193">
        <v>40.690677000000001</v>
      </c>
      <c r="N19" s="193"/>
      <c r="O19" s="193" t="s">
        <v>36</v>
      </c>
      <c r="P19" s="193" t="s">
        <v>303</v>
      </c>
      <c r="Q19" s="193" t="s">
        <v>35</v>
      </c>
      <c r="R19" s="193" t="s">
        <v>38</v>
      </c>
      <c r="S19" s="193" t="s">
        <v>312</v>
      </c>
      <c r="T19" s="193">
        <v>101.144289</v>
      </c>
      <c r="U19" s="193">
        <v>11.853139000000001</v>
      </c>
      <c r="V19" s="193">
        <v>2.885818</v>
      </c>
      <c r="W19" s="193">
        <v>2.2410429999999999</v>
      </c>
      <c r="X19" s="193">
        <v>1.1755469999999999</v>
      </c>
      <c r="Y19" s="193">
        <v>30.997865999999998</v>
      </c>
      <c r="Z19" s="193">
        <v>5.1957019999999998</v>
      </c>
      <c r="AA19" s="193">
        <v>1.0353870000000001</v>
      </c>
      <c r="AB19" s="193">
        <v>0.33949299999999999</v>
      </c>
      <c r="AC19" s="193">
        <v>0.258828</v>
      </c>
      <c r="AD19" s="193">
        <v>46.541024999999998</v>
      </c>
      <c r="AE19" s="193">
        <v>35.990727999999997</v>
      </c>
      <c r="AF19" s="193">
        <v>37.759633999999998</v>
      </c>
      <c r="AG19" s="193">
        <v>40.873278999999997</v>
      </c>
      <c r="AH19" s="193">
        <v>42.925139999999999</v>
      </c>
      <c r="AI19" s="193">
        <v>10.971648999999999</v>
      </c>
      <c r="AJ19" s="193">
        <v>8.6552550000000004</v>
      </c>
      <c r="AK19" s="193">
        <v>8.6296710000000001</v>
      </c>
      <c r="AL19" s="193">
        <v>8.1504809999999992</v>
      </c>
      <c r="AM19" s="193">
        <v>8.3300640000000001</v>
      </c>
      <c r="AN19" s="193" t="s">
        <v>36</v>
      </c>
      <c r="AO19" s="193" t="s">
        <v>33</v>
      </c>
      <c r="AP19" s="193" t="s">
        <v>207</v>
      </c>
      <c r="AQ19" s="193" t="s">
        <v>320</v>
      </c>
      <c r="AR19" s="193" t="s">
        <v>115</v>
      </c>
      <c r="AS19" s="193">
        <v>30.522452999999999</v>
      </c>
      <c r="AT19" s="193">
        <v>3.9359459999999999</v>
      </c>
      <c r="AU19" s="193">
        <v>1.653969</v>
      </c>
      <c r="AV19" s="193">
        <v>1.0477829999999999</v>
      </c>
      <c r="AW19" s="193">
        <v>0.63047299999999995</v>
      </c>
      <c r="AX19" s="193">
        <v>5.6558310000000001</v>
      </c>
      <c r="AY19" s="193">
        <v>1.1024719999999999</v>
      </c>
      <c r="AZ19" s="193">
        <v>0.52185400000000004</v>
      </c>
      <c r="BA19" s="193">
        <v>0.25875999999999999</v>
      </c>
      <c r="BB19" s="193">
        <v>9.955E-2</v>
      </c>
    </row>
    <row r="20" spans="1:54">
      <c r="A20" s="55" t="s">
        <v>42</v>
      </c>
      <c r="B20" s="55" t="s">
        <v>18</v>
      </c>
      <c r="C20" s="113">
        <v>390730</v>
      </c>
      <c r="D20" s="193">
        <v>130.25165799999999</v>
      </c>
      <c r="E20" s="193">
        <v>97.772915999999995</v>
      </c>
      <c r="F20" s="193">
        <v>76.950356999999997</v>
      </c>
      <c r="G20" s="193">
        <v>94.795423</v>
      </c>
      <c r="H20" s="193">
        <v>99.028352999999996</v>
      </c>
      <c r="I20" s="193">
        <v>42.350745000000003</v>
      </c>
      <c r="J20" s="193">
        <v>31.073339000000001</v>
      </c>
      <c r="K20" s="193">
        <v>27.065384999999999</v>
      </c>
      <c r="L20" s="193">
        <v>27.82976</v>
      </c>
      <c r="M20" s="193">
        <v>29.927911000000002</v>
      </c>
      <c r="N20" s="193"/>
      <c r="O20" s="193" t="s">
        <v>36</v>
      </c>
      <c r="P20" s="193" t="s">
        <v>44</v>
      </c>
      <c r="Q20" s="193" t="s">
        <v>303</v>
      </c>
      <c r="R20" s="193" t="s">
        <v>38</v>
      </c>
      <c r="S20" s="193" t="s">
        <v>35</v>
      </c>
      <c r="T20" s="193">
        <v>26.637741999999999</v>
      </c>
      <c r="U20" s="193">
        <v>15.346679</v>
      </c>
      <c r="V20" s="193">
        <v>6.6730320000000001</v>
      </c>
      <c r="W20" s="193">
        <v>10.829675999999999</v>
      </c>
      <c r="X20" s="193">
        <v>5.362584</v>
      </c>
      <c r="Y20" s="193">
        <v>6.6761229999999996</v>
      </c>
      <c r="Z20" s="193">
        <v>3.6445880000000002</v>
      </c>
      <c r="AA20" s="193">
        <v>2.595256</v>
      </c>
      <c r="AB20" s="193">
        <v>2.330565</v>
      </c>
      <c r="AC20" s="193">
        <v>2.041795</v>
      </c>
      <c r="AD20" s="193">
        <v>13.922962999999999</v>
      </c>
      <c r="AE20" s="193">
        <v>13.50573</v>
      </c>
      <c r="AF20" s="193">
        <v>11.688803</v>
      </c>
      <c r="AG20" s="193">
        <v>14.740936</v>
      </c>
      <c r="AH20" s="193">
        <v>11.804479000000001</v>
      </c>
      <c r="AI20" s="193">
        <v>4.0815270000000003</v>
      </c>
      <c r="AJ20" s="193">
        <v>5.3221569999999998</v>
      </c>
      <c r="AK20" s="193">
        <v>0</v>
      </c>
      <c r="AL20" s="193">
        <v>5.2990139999999997</v>
      </c>
      <c r="AM20" s="193">
        <v>3.9406159999999999</v>
      </c>
      <c r="AN20" s="193" t="s">
        <v>107</v>
      </c>
      <c r="AO20" s="193" t="s">
        <v>317</v>
      </c>
      <c r="AP20" s="193" t="s">
        <v>36</v>
      </c>
      <c r="AQ20" s="193" t="s">
        <v>35</v>
      </c>
      <c r="AR20" s="193" t="s">
        <v>318</v>
      </c>
      <c r="AS20" s="193">
        <v>7.2672569999999999</v>
      </c>
      <c r="AT20" s="193">
        <v>1.5935410000000001</v>
      </c>
      <c r="AU20" s="193">
        <v>0.78398800000000002</v>
      </c>
      <c r="AV20" s="193">
        <v>0.28494900000000001</v>
      </c>
      <c r="AW20" s="193">
        <v>0.29066900000000001</v>
      </c>
      <c r="AX20" s="193">
        <v>3.0132919999999999</v>
      </c>
      <c r="AY20" s="193">
        <v>0.35646299999999997</v>
      </c>
      <c r="AZ20" s="193">
        <v>0.17819099999999999</v>
      </c>
      <c r="BA20" s="193">
        <v>7.9146999999999995E-2</v>
      </c>
      <c r="BB20" s="193">
        <v>6.4379000000000006E-2</v>
      </c>
    </row>
    <row r="21" spans="1:54">
      <c r="A21" s="55" t="s">
        <v>42</v>
      </c>
      <c r="B21" s="55" t="s">
        <v>107</v>
      </c>
      <c r="C21" s="113">
        <v>390730</v>
      </c>
      <c r="D21" s="193">
        <v>30.339502</v>
      </c>
      <c r="E21" s="193">
        <v>17.361221</v>
      </c>
      <c r="F21" s="193">
        <v>18.713756</v>
      </c>
      <c r="G21" s="193">
        <v>22.797933</v>
      </c>
      <c r="H21" s="193">
        <v>20.055869999999999</v>
      </c>
      <c r="I21" s="193">
        <v>9.5745369999999994</v>
      </c>
      <c r="J21" s="193">
        <v>6.7554020000000001</v>
      </c>
      <c r="K21" s="193">
        <v>7.1950950000000002</v>
      </c>
      <c r="L21" s="193">
        <v>7.508426</v>
      </c>
      <c r="M21" s="193">
        <v>7.0267210000000002</v>
      </c>
      <c r="N21" s="193"/>
      <c r="O21" s="193" t="s">
        <v>18</v>
      </c>
      <c r="P21" s="193" t="s">
        <v>303</v>
      </c>
      <c r="Q21" s="193" t="s">
        <v>38</v>
      </c>
      <c r="R21" s="193" t="s">
        <v>36</v>
      </c>
      <c r="S21" s="193" t="s">
        <v>55</v>
      </c>
      <c r="T21" s="193">
        <v>7.4073650000000004</v>
      </c>
      <c r="U21" s="193">
        <v>5.2612680000000003</v>
      </c>
      <c r="V21" s="193">
        <v>0.61046699999999998</v>
      </c>
      <c r="W21" s="193">
        <v>3.2232419999999999</v>
      </c>
      <c r="X21" s="193">
        <v>0.43244199999999999</v>
      </c>
      <c r="Y21" s="193">
        <v>2.9837199999999999</v>
      </c>
      <c r="Z21" s="193">
        <v>2.0063599999999999</v>
      </c>
      <c r="AA21" s="193">
        <v>0.465202</v>
      </c>
      <c r="AB21" s="193">
        <v>0.38385999999999998</v>
      </c>
      <c r="AC21" s="193">
        <v>0.24840999999999999</v>
      </c>
      <c r="AD21" s="193">
        <v>0.80484599999999995</v>
      </c>
      <c r="AE21" s="193">
        <v>0.48640699999999998</v>
      </c>
      <c r="AF21" s="193">
        <v>0.41829300000000003</v>
      </c>
      <c r="AG21" s="193">
        <v>0.459424</v>
      </c>
      <c r="AH21" s="193">
        <v>0.42604399999999998</v>
      </c>
      <c r="AI21" s="193">
        <v>0.19405900000000001</v>
      </c>
      <c r="AJ21" s="193">
        <v>0.102011</v>
      </c>
      <c r="AK21" s="193">
        <v>7.4036000000000005E-2</v>
      </c>
      <c r="AL21" s="193">
        <v>8.6898000000000003E-2</v>
      </c>
      <c r="AM21" s="193">
        <v>7.1001999999999996E-2</v>
      </c>
      <c r="AN21" s="193" t="s">
        <v>316</v>
      </c>
      <c r="AO21" s="193" t="s">
        <v>317</v>
      </c>
      <c r="AP21" s="193" t="s">
        <v>318</v>
      </c>
      <c r="AQ21" s="193" t="s">
        <v>18</v>
      </c>
      <c r="AR21" s="193" t="s">
        <v>319</v>
      </c>
      <c r="AS21" s="193">
        <v>0.16186600000000001</v>
      </c>
      <c r="AT21" s="193">
        <v>9.2221999999999998E-2</v>
      </c>
      <c r="AU21" s="193">
        <v>9.1651999999999997E-2</v>
      </c>
      <c r="AV21" s="193">
        <v>4.9812000000000002E-2</v>
      </c>
      <c r="AW21" s="193">
        <v>3.049E-2</v>
      </c>
      <c r="AX21" s="193">
        <v>2.5215999999999999E-2</v>
      </c>
      <c r="AY21" s="193">
        <v>1.9854E-2</v>
      </c>
      <c r="AZ21" s="193">
        <v>1.3809E-2</v>
      </c>
      <c r="BA21" s="193">
        <v>6.8100000000000001E-3</v>
      </c>
      <c r="BB21" s="193">
        <v>5.313E-3</v>
      </c>
    </row>
    <row r="22" spans="1:54">
      <c r="A22" s="55" t="s">
        <v>39</v>
      </c>
      <c r="B22" s="55" t="s">
        <v>34</v>
      </c>
      <c r="C22" s="113">
        <v>390730</v>
      </c>
      <c r="D22" s="193">
        <v>32.90361</v>
      </c>
      <c r="E22" s="193">
        <v>30.837637999999998</v>
      </c>
      <c r="F22" s="193">
        <v>28.52018</v>
      </c>
      <c r="G22" s="193">
        <v>38.581218</v>
      </c>
      <c r="H22" s="193">
        <v>0</v>
      </c>
      <c r="I22" s="193">
        <v>10.008448</v>
      </c>
      <c r="J22" s="193">
        <v>9.7490000000000006</v>
      </c>
      <c r="K22" s="193">
        <v>8.2250510000000006</v>
      </c>
      <c r="L22" s="193">
        <v>8.1656279999999999</v>
      </c>
      <c r="M22" s="193">
        <v>0</v>
      </c>
      <c r="N22" s="193"/>
      <c r="O22" s="193" t="s">
        <v>36</v>
      </c>
      <c r="P22" s="193" t="s">
        <v>303</v>
      </c>
      <c r="Q22" s="193" t="s">
        <v>38</v>
      </c>
      <c r="R22" s="193" t="s">
        <v>33</v>
      </c>
      <c r="S22" s="193" t="s">
        <v>109</v>
      </c>
      <c r="T22" s="193">
        <v>11.723627</v>
      </c>
      <c r="U22" s="193">
        <v>7.5947889999999996</v>
      </c>
      <c r="V22" s="193">
        <v>6.0319640000000003</v>
      </c>
      <c r="W22" s="193">
        <v>2.2203330000000001</v>
      </c>
      <c r="X22" s="193">
        <v>1.3206990000000001</v>
      </c>
      <c r="Y22" s="193">
        <v>2.2996699999999999</v>
      </c>
      <c r="Z22" s="193">
        <v>1.63609</v>
      </c>
      <c r="AA22" s="193">
        <v>1.1030500000000001</v>
      </c>
      <c r="AB22" s="193">
        <v>0.69119799999999998</v>
      </c>
      <c r="AC22" s="193">
        <v>0.23916399999999999</v>
      </c>
      <c r="AD22" s="193">
        <v>40.531098999999998</v>
      </c>
      <c r="AE22" s="193">
        <v>56.565733000000002</v>
      </c>
      <c r="AF22" s="193">
        <v>64.328558000000001</v>
      </c>
      <c r="AG22" s="193">
        <v>64.193731999999997</v>
      </c>
      <c r="AH22" s="193">
        <v>0</v>
      </c>
      <c r="AI22" s="193">
        <v>18.291055</v>
      </c>
      <c r="AJ22" s="193">
        <v>30.39</v>
      </c>
      <c r="AK22" s="193">
        <v>33.712946000000002</v>
      </c>
      <c r="AL22" s="193">
        <v>24.270969999999998</v>
      </c>
      <c r="AM22" s="193">
        <v>0</v>
      </c>
      <c r="AN22" s="193" t="s">
        <v>115</v>
      </c>
      <c r="AO22" s="193" t="s">
        <v>110</v>
      </c>
      <c r="AP22" s="193" t="s">
        <v>321</v>
      </c>
      <c r="AQ22" s="193" t="s">
        <v>322</v>
      </c>
      <c r="AR22" s="193" t="s">
        <v>18</v>
      </c>
      <c r="AS22" s="193">
        <v>22.819603999999998</v>
      </c>
      <c r="AT22" s="193">
        <v>7.9362349999999999</v>
      </c>
      <c r="AU22" s="193">
        <v>4.8042870000000004</v>
      </c>
      <c r="AV22" s="193">
        <v>5.0442220000000004</v>
      </c>
      <c r="AW22" s="193">
        <v>4.4895290000000001</v>
      </c>
      <c r="AX22" s="193">
        <v>8.5763379999999998</v>
      </c>
      <c r="AY22" s="193">
        <v>3.3957999999999999</v>
      </c>
      <c r="AZ22" s="193">
        <v>1.92821</v>
      </c>
      <c r="BA22" s="193">
        <v>1.8263469999999999</v>
      </c>
      <c r="BB22" s="193">
        <v>1.5798700000000001</v>
      </c>
    </row>
    <row r="23" spans="1:54" s="26" customFormat="1">
      <c r="A23" s="55" t="s">
        <v>39</v>
      </c>
      <c r="B23" s="55" t="s">
        <v>207</v>
      </c>
      <c r="C23" s="113">
        <v>390730</v>
      </c>
      <c r="D23" s="193">
        <v>115.165566</v>
      </c>
      <c r="E23" s="193">
        <v>107.77313700000001</v>
      </c>
      <c r="F23" s="193">
        <v>107.26038699999999</v>
      </c>
      <c r="G23" s="193">
        <v>123.827044</v>
      </c>
      <c r="H23" s="193">
        <v>168.575762</v>
      </c>
      <c r="I23" s="193">
        <v>41.593769999999999</v>
      </c>
      <c r="J23" s="193">
        <v>44.329304</v>
      </c>
      <c r="K23" s="193">
        <v>41.955640000000002</v>
      </c>
      <c r="L23" s="193">
        <v>39.097634999999997</v>
      </c>
      <c r="M23" s="193">
        <v>56.384844000000001</v>
      </c>
      <c r="N23" s="193"/>
      <c r="O23" s="193" t="s">
        <v>38</v>
      </c>
      <c r="P23" s="193" t="s">
        <v>303</v>
      </c>
      <c r="Q23" s="193" t="s">
        <v>312</v>
      </c>
      <c r="R23" s="193" t="s">
        <v>110</v>
      </c>
      <c r="S23" s="193" t="s">
        <v>113</v>
      </c>
      <c r="T23" s="193">
        <v>73.643855000000002</v>
      </c>
      <c r="U23" s="193">
        <v>29.219123</v>
      </c>
      <c r="V23" s="193">
        <v>6.3479489999999998</v>
      </c>
      <c r="W23" s="193">
        <v>6.747179</v>
      </c>
      <c r="X23" s="193">
        <v>7.8603319999999997</v>
      </c>
      <c r="Y23" s="193">
        <v>22.449884999999998</v>
      </c>
      <c r="Z23" s="193">
        <v>12.718119</v>
      </c>
      <c r="AA23" s="193">
        <v>2.660596</v>
      </c>
      <c r="AB23" s="193">
        <v>2.628727</v>
      </c>
      <c r="AC23" s="193">
        <v>1.993323</v>
      </c>
      <c r="AD23" s="193">
        <v>18.459834000000001</v>
      </c>
      <c r="AE23" s="193">
        <v>19.874140000000001</v>
      </c>
      <c r="AF23" s="193">
        <v>28.028352999999999</v>
      </c>
      <c r="AG23" s="193">
        <v>34.982688000000003</v>
      </c>
      <c r="AH23" s="193">
        <v>25.926196999999998</v>
      </c>
      <c r="AI23" s="193">
        <v>5.4748260000000002</v>
      </c>
      <c r="AJ23" s="193">
        <v>6.4220379999999997</v>
      </c>
      <c r="AK23" s="193">
        <v>8.7110179999999993</v>
      </c>
      <c r="AL23" s="193">
        <v>10.377110999999999</v>
      </c>
      <c r="AM23" s="193">
        <v>7.9813510000000001</v>
      </c>
      <c r="AN23" s="193" t="s">
        <v>356</v>
      </c>
      <c r="AO23" s="193" t="s">
        <v>303</v>
      </c>
      <c r="AP23" s="193" t="s">
        <v>354</v>
      </c>
      <c r="AQ23" s="193" t="s">
        <v>355</v>
      </c>
      <c r="AR23" s="193" t="s">
        <v>38</v>
      </c>
      <c r="AS23" s="193">
        <v>4.7677189999999996</v>
      </c>
      <c r="AT23" s="193">
        <v>2.4533700000000001</v>
      </c>
      <c r="AU23" s="193">
        <v>2.3619829999999999</v>
      </c>
      <c r="AV23" s="193">
        <v>1.6657569999999999</v>
      </c>
      <c r="AW23" s="193">
        <v>1.5277289999999999</v>
      </c>
      <c r="AX23" s="193">
        <v>1.6397269999999999</v>
      </c>
      <c r="AY23" s="193">
        <v>0.82904</v>
      </c>
      <c r="AZ23" s="193">
        <v>0.74006400000000006</v>
      </c>
      <c r="BA23" s="193">
        <v>0.55840199999999995</v>
      </c>
      <c r="BB23" s="193">
        <v>0.49463000000000001</v>
      </c>
    </row>
    <row r="24" spans="1:54">
      <c r="C24" s="25"/>
      <c r="D24" s="25"/>
      <c r="E24" s="25"/>
      <c r="F24" s="25"/>
      <c r="G24" s="25"/>
      <c r="H24" s="25"/>
      <c r="I24" s="25"/>
      <c r="J24" s="25"/>
    </row>
    <row r="25" spans="1:54">
      <c r="C25" s="25"/>
      <c r="D25" s="25"/>
      <c r="E25" s="25"/>
      <c r="F25" s="25"/>
      <c r="G25" s="25"/>
      <c r="H25" s="25"/>
      <c r="I25" s="25"/>
      <c r="J25" s="25"/>
      <c r="AG25" s="26"/>
      <c r="AH25" s="26"/>
      <c r="AI25" s="26"/>
      <c r="AJ25" s="26"/>
    </row>
    <row r="26" spans="1:54">
      <c r="C26" s="25"/>
      <c r="D26" s="25"/>
      <c r="E26" s="25"/>
      <c r="F26" s="25"/>
      <c r="G26" s="25"/>
      <c r="H26" s="25"/>
      <c r="I26" s="25"/>
      <c r="J26" s="25"/>
    </row>
    <row r="27" spans="1:54">
      <c r="C27" s="25"/>
      <c r="D27" s="25"/>
      <c r="E27" s="25"/>
      <c r="F27" s="25"/>
      <c r="G27" s="25"/>
      <c r="H27" s="25"/>
      <c r="I27" s="25"/>
      <c r="J27" s="25"/>
    </row>
    <row r="28" spans="1:54">
      <c r="C28" s="25"/>
      <c r="D28" s="25"/>
      <c r="E28" s="25"/>
      <c r="F28" s="25"/>
      <c r="G28" s="25"/>
      <c r="H28" s="25"/>
      <c r="I28" s="25"/>
      <c r="J28" s="25"/>
    </row>
    <row r="29" spans="1:54">
      <c r="C29" s="25"/>
      <c r="D29" s="25"/>
      <c r="E29" s="25"/>
      <c r="F29" s="25"/>
      <c r="G29" s="25"/>
      <c r="H29" s="25"/>
      <c r="I29" s="25"/>
      <c r="J29" s="25"/>
    </row>
    <row r="30" spans="1:54">
      <c r="C30" s="25"/>
      <c r="D30" s="25"/>
      <c r="E30" s="25"/>
      <c r="F30" s="25"/>
      <c r="G30" s="25"/>
      <c r="H30" s="25"/>
      <c r="I30" s="25"/>
      <c r="J30" s="25"/>
    </row>
    <row r="31" spans="1:54">
      <c r="C31" s="25"/>
      <c r="D31" s="25"/>
      <c r="E31" s="25"/>
      <c r="F31" s="25"/>
      <c r="G31" s="25"/>
      <c r="H31" s="25"/>
      <c r="I31" s="25"/>
      <c r="J31" s="25"/>
    </row>
    <row r="32" spans="1:54">
      <c r="C32" s="25"/>
      <c r="D32" s="25"/>
      <c r="E32" s="25"/>
      <c r="F32" s="25"/>
      <c r="G32" s="25"/>
      <c r="H32" s="25"/>
      <c r="I32" s="25"/>
      <c r="J32" s="25"/>
    </row>
    <row r="33" spans="3:10">
      <c r="C33" s="25"/>
      <c r="D33" s="25"/>
      <c r="E33" s="25"/>
      <c r="F33" s="25"/>
      <c r="G33" s="25"/>
      <c r="H33" s="25"/>
      <c r="I33" s="25"/>
      <c r="J33" s="25"/>
    </row>
    <row r="34" spans="3:10">
      <c r="C34" s="25"/>
      <c r="D34" s="25"/>
      <c r="E34" s="25"/>
      <c r="F34" s="25"/>
      <c r="G34" s="25"/>
      <c r="H34" s="25"/>
      <c r="I34" s="25"/>
      <c r="J34" s="25"/>
    </row>
    <row r="35" spans="3:10">
      <c r="C35" s="25"/>
      <c r="D35" s="25"/>
      <c r="E35" s="25"/>
      <c r="F35" s="25"/>
      <c r="G35" s="25"/>
      <c r="H35" s="25"/>
      <c r="I35" s="25"/>
      <c r="J35" s="25"/>
    </row>
    <row r="36" spans="3:10">
      <c r="C36" s="25"/>
      <c r="D36" s="25"/>
      <c r="E36" s="25"/>
      <c r="F36" s="25"/>
      <c r="G36" s="25"/>
      <c r="H36" s="25"/>
      <c r="I36" s="25"/>
      <c r="J36" s="25"/>
    </row>
    <row r="37" spans="3:10">
      <c r="C37" s="25"/>
      <c r="D37" s="25"/>
      <c r="E37" s="25"/>
      <c r="F37" s="25"/>
      <c r="G37" s="25"/>
      <c r="H37" s="25"/>
      <c r="I37" s="25"/>
      <c r="J37" s="25"/>
    </row>
    <row r="38" spans="3:10">
      <c r="C38" s="25"/>
      <c r="D38" s="25"/>
      <c r="E38" s="25"/>
      <c r="F38" s="25"/>
      <c r="G38" s="25"/>
      <c r="H38" s="25"/>
      <c r="I38" s="25"/>
      <c r="J38" s="25"/>
    </row>
    <row r="39" spans="3:10">
      <c r="C39" s="25"/>
      <c r="D39" s="25"/>
      <c r="E39" s="25"/>
      <c r="F39" s="25"/>
      <c r="G39" s="25"/>
      <c r="H39" s="25"/>
      <c r="I39" s="25"/>
      <c r="J39" s="25"/>
    </row>
    <row r="40" spans="3:10">
      <c r="C40" s="25"/>
      <c r="D40" s="25"/>
      <c r="E40" s="25"/>
      <c r="F40" s="25"/>
      <c r="G40" s="25"/>
      <c r="H40" s="25"/>
      <c r="I40" s="25"/>
      <c r="J40" s="25"/>
    </row>
    <row r="41" spans="3:10">
      <c r="C41" s="25"/>
      <c r="D41" s="25"/>
      <c r="E41" s="25"/>
      <c r="F41" s="25"/>
      <c r="G41" s="25"/>
      <c r="H41" s="25"/>
      <c r="I41" s="25"/>
      <c r="J41" s="25"/>
    </row>
    <row r="42" spans="3:10">
      <c r="C42" s="25"/>
      <c r="D42" s="25"/>
      <c r="E42" s="25"/>
      <c r="F42" s="25"/>
      <c r="G42" s="25"/>
      <c r="H42" s="25"/>
      <c r="I42" s="25"/>
      <c r="J42" s="25"/>
    </row>
    <row r="43" spans="3:10">
      <c r="C43" s="25"/>
      <c r="D43" s="25"/>
      <c r="E43" s="25"/>
      <c r="F43" s="25"/>
      <c r="G43" s="25"/>
      <c r="H43" s="25"/>
      <c r="I43" s="25"/>
      <c r="J43" s="25"/>
    </row>
    <row r="44" spans="3:10">
      <c r="C44" s="25"/>
      <c r="D44" s="25"/>
      <c r="E44" s="25"/>
      <c r="F44" s="25"/>
      <c r="G44" s="25"/>
      <c r="H44" s="25"/>
      <c r="I44" s="25"/>
      <c r="J44" s="25"/>
    </row>
    <row r="45" spans="3:10">
      <c r="C45" s="25"/>
      <c r="D45" s="25"/>
      <c r="E45" s="25"/>
      <c r="F45" s="25"/>
      <c r="G45" s="25"/>
      <c r="H45" s="25"/>
      <c r="I45" s="25"/>
      <c r="J45" s="25"/>
    </row>
    <row r="46" spans="3:10">
      <c r="C46" s="25"/>
      <c r="D46" s="25"/>
      <c r="E46" s="25"/>
      <c r="F46" s="25"/>
      <c r="G46" s="25"/>
      <c r="H46" s="25"/>
      <c r="I46" s="25"/>
      <c r="J46" s="25"/>
    </row>
    <row r="47" spans="3:10">
      <c r="C47" s="25"/>
      <c r="D47" s="25"/>
      <c r="E47" s="25"/>
      <c r="F47" s="25"/>
      <c r="G47" s="25"/>
      <c r="H47" s="25"/>
      <c r="I47" s="25"/>
      <c r="J47" s="25"/>
    </row>
    <row r="48" spans="3:10">
      <c r="C48" s="25"/>
      <c r="D48" s="25"/>
      <c r="E48" s="25"/>
      <c r="F48" s="25"/>
      <c r="G48" s="25"/>
      <c r="H48" s="25"/>
      <c r="I48" s="25"/>
      <c r="J48" s="25"/>
    </row>
    <row r="49" spans="3:10">
      <c r="C49" s="25"/>
      <c r="D49" s="25"/>
      <c r="E49" s="25"/>
      <c r="F49" s="25"/>
      <c r="G49" s="25"/>
      <c r="H49" s="25"/>
      <c r="I49" s="25"/>
      <c r="J49" s="25"/>
    </row>
    <row r="50" spans="3:10">
      <c r="C50" s="25"/>
      <c r="D50" s="25"/>
      <c r="E50" s="25"/>
      <c r="F50" s="25"/>
      <c r="G50" s="25"/>
      <c r="H50" s="25"/>
      <c r="I50" s="25"/>
      <c r="J50" s="25"/>
    </row>
    <row r="51" spans="3:10">
      <c r="C51" s="25"/>
      <c r="D51" s="25"/>
      <c r="E51" s="25"/>
      <c r="F51" s="25"/>
      <c r="G51" s="25"/>
      <c r="H51" s="25"/>
      <c r="I51" s="25"/>
      <c r="J51" s="25"/>
    </row>
    <row r="52" spans="3:10">
      <c r="C52" s="25"/>
      <c r="D52" s="25"/>
      <c r="E52" s="25"/>
      <c r="F52" s="25"/>
      <c r="G52" s="25"/>
      <c r="H52" s="25"/>
      <c r="I52" s="25"/>
      <c r="J52" s="25"/>
    </row>
    <row r="53" spans="3:10">
      <c r="C53" s="25"/>
      <c r="D53" s="25"/>
      <c r="E53" s="25"/>
      <c r="F53" s="25"/>
      <c r="G53" s="25"/>
      <c r="H53" s="25"/>
      <c r="I53" s="25"/>
      <c r="J53" s="25"/>
    </row>
    <row r="54" spans="3:10">
      <c r="C54" s="25"/>
      <c r="D54" s="25"/>
      <c r="E54" s="25"/>
      <c r="F54" s="25"/>
      <c r="G54" s="25"/>
      <c r="H54" s="25"/>
      <c r="I54" s="25"/>
      <c r="J54" s="25"/>
    </row>
    <row r="55" spans="3:10">
      <c r="C55" s="25"/>
      <c r="D55" s="25"/>
      <c r="E55" s="25"/>
      <c r="F55" s="25"/>
      <c r="G55" s="25"/>
      <c r="H55" s="25"/>
      <c r="I55" s="25"/>
      <c r="J55" s="25"/>
    </row>
    <row r="56" spans="3:10">
      <c r="C56" s="25"/>
      <c r="D56" s="25"/>
      <c r="E56" s="25"/>
      <c r="F56" s="25"/>
      <c r="G56" s="25"/>
      <c r="H56" s="25"/>
      <c r="I56" s="25"/>
      <c r="J56" s="25"/>
    </row>
    <row r="57" spans="3:10">
      <c r="C57" s="25"/>
      <c r="D57" s="25"/>
      <c r="E57" s="25"/>
      <c r="F57" s="25"/>
      <c r="G57" s="25"/>
      <c r="H57" s="25"/>
      <c r="I57" s="25"/>
      <c r="J57" s="25"/>
    </row>
    <row r="58" spans="3:10">
      <c r="C58" s="25"/>
      <c r="D58" s="25"/>
      <c r="E58" s="25"/>
      <c r="F58" s="25"/>
      <c r="G58" s="25"/>
      <c r="H58" s="25"/>
      <c r="I58" s="25"/>
      <c r="J58" s="25"/>
    </row>
    <row r="59" spans="3:10">
      <c r="C59" s="25"/>
      <c r="D59" s="25"/>
      <c r="E59" s="25"/>
      <c r="F59" s="25"/>
      <c r="G59" s="25"/>
      <c r="H59" s="25"/>
      <c r="I59" s="25"/>
      <c r="J59" s="25"/>
    </row>
    <row r="60" spans="3:10">
      <c r="C60" s="25"/>
      <c r="D60" s="25"/>
      <c r="E60" s="25"/>
      <c r="F60" s="25"/>
      <c r="G60" s="25"/>
      <c r="H60" s="25"/>
      <c r="I60" s="25"/>
      <c r="J60" s="25"/>
    </row>
    <row r="61" spans="3:10">
      <c r="C61" s="25"/>
      <c r="D61" s="25"/>
      <c r="E61" s="25"/>
      <c r="F61" s="25"/>
      <c r="G61" s="25"/>
      <c r="H61" s="25"/>
      <c r="I61" s="25"/>
      <c r="J61" s="25"/>
    </row>
    <row r="62" spans="3:10">
      <c r="C62" s="25"/>
      <c r="D62" s="25"/>
      <c r="E62" s="25"/>
      <c r="F62" s="25"/>
      <c r="G62" s="25"/>
      <c r="H62" s="25"/>
      <c r="I62" s="25"/>
      <c r="J62" s="2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A62A-3015-49BA-B5D9-DB00327D9365}">
  <dimension ref="A1:AR144"/>
  <sheetViews>
    <sheetView workbookViewId="0">
      <selection activeCell="K6" sqref="K6"/>
    </sheetView>
  </sheetViews>
  <sheetFormatPr defaultColWidth="9.140625" defaultRowHeight="14.25"/>
  <cols>
    <col min="1" max="1" width="30.7109375" style="334" bestFit="1" customWidth="1"/>
    <col min="2" max="7" width="14.140625" style="334" bestFit="1" customWidth="1"/>
    <col min="8" max="8" width="13.5703125" style="334" bestFit="1" customWidth="1"/>
    <col min="9" max="9" width="11.7109375" style="334" bestFit="1" customWidth="1"/>
    <col min="10" max="19" width="10.7109375" style="334" customWidth="1"/>
    <col min="20" max="16384" width="9.140625" style="334"/>
  </cols>
  <sheetData>
    <row r="1" spans="1:44" ht="15" customHeight="1">
      <c r="A1" s="353" t="s">
        <v>15</v>
      </c>
      <c r="B1" s="396">
        <v>2018</v>
      </c>
      <c r="C1" s="396"/>
      <c r="D1" s="396">
        <v>2019</v>
      </c>
      <c r="E1" s="396"/>
      <c r="F1" s="396">
        <v>2020</v>
      </c>
      <c r="G1" s="396"/>
      <c r="H1" s="332"/>
      <c r="I1" s="332"/>
      <c r="J1" s="333"/>
      <c r="K1" s="333"/>
      <c r="L1" s="333"/>
      <c r="M1" s="333"/>
      <c r="N1" s="333"/>
      <c r="O1" s="333"/>
      <c r="P1" s="333"/>
      <c r="Q1" s="332"/>
      <c r="R1" s="332"/>
      <c r="U1" s="332"/>
      <c r="V1" s="332"/>
      <c r="Y1" s="332"/>
      <c r="Z1" s="332"/>
    </row>
    <row r="2" spans="1:44" ht="15" customHeight="1">
      <c r="A2" s="354" t="s">
        <v>401</v>
      </c>
      <c r="B2" s="355" t="s">
        <v>402</v>
      </c>
      <c r="C2" s="355" t="s">
        <v>403</v>
      </c>
      <c r="D2" s="355" t="s">
        <v>402</v>
      </c>
      <c r="E2" s="355" t="s">
        <v>403</v>
      </c>
      <c r="F2" s="355" t="s">
        <v>402</v>
      </c>
      <c r="G2" s="355" t="s">
        <v>403</v>
      </c>
      <c r="H2" s="335"/>
      <c r="I2" s="335"/>
      <c r="J2" s="333"/>
      <c r="K2" s="333"/>
      <c r="L2" s="333"/>
      <c r="M2" s="333"/>
      <c r="N2" s="333"/>
      <c r="O2" s="333"/>
      <c r="P2" s="333"/>
      <c r="Q2" s="335"/>
      <c r="R2" s="335"/>
      <c r="U2" s="335"/>
      <c r="V2" s="335"/>
      <c r="Y2" s="335"/>
      <c r="Z2" s="335"/>
    </row>
    <row r="3" spans="1:44" ht="23.25" customHeight="1">
      <c r="A3" s="356" t="s">
        <v>51</v>
      </c>
      <c r="B3" s="360">
        <v>885.253334</v>
      </c>
      <c r="C3" s="360">
        <v>290.57697000000002</v>
      </c>
      <c r="D3" s="360">
        <v>858.42870400000004</v>
      </c>
      <c r="E3" s="360">
        <v>321.19788</v>
      </c>
      <c r="F3" s="360">
        <v>847.25800400000003</v>
      </c>
      <c r="G3" s="360">
        <v>344.16719000000001</v>
      </c>
      <c r="H3" s="336"/>
      <c r="I3" s="336"/>
      <c r="J3" s="337"/>
      <c r="K3" s="337"/>
      <c r="L3" s="337"/>
      <c r="M3" s="337"/>
      <c r="N3" s="337"/>
      <c r="O3" s="337"/>
      <c r="P3" s="338"/>
      <c r="Q3" s="336"/>
      <c r="R3" s="336"/>
      <c r="T3" s="338"/>
      <c r="U3" s="336"/>
      <c r="V3" s="336"/>
      <c r="X3" s="338"/>
      <c r="Y3" s="336"/>
      <c r="Z3" s="336"/>
    </row>
    <row r="4" spans="1:44" ht="15" customHeight="1">
      <c r="A4" s="356" t="s">
        <v>38</v>
      </c>
      <c r="B4" s="360">
        <v>1181.374204</v>
      </c>
      <c r="C4" s="360">
        <v>284.343729</v>
      </c>
      <c r="D4" s="360">
        <v>1076.0338059999999</v>
      </c>
      <c r="E4" s="360">
        <v>270.02970199999999</v>
      </c>
      <c r="F4" s="360">
        <v>1001.007932</v>
      </c>
      <c r="G4" s="360">
        <v>269.51504299999999</v>
      </c>
      <c r="H4" s="336"/>
      <c r="I4" s="336"/>
      <c r="J4" s="339"/>
      <c r="K4" s="339"/>
      <c r="L4" s="339"/>
      <c r="M4" s="339"/>
      <c r="N4" s="339"/>
      <c r="O4" s="339"/>
      <c r="P4" s="338"/>
      <c r="Q4" s="336"/>
      <c r="R4" s="336"/>
      <c r="T4" s="338"/>
      <c r="U4" s="336"/>
      <c r="V4" s="336"/>
      <c r="X4" s="338"/>
      <c r="Y4" s="336"/>
      <c r="Z4" s="336"/>
      <c r="AD4" s="340"/>
      <c r="AE4" s="335"/>
      <c r="AF4" s="335"/>
      <c r="AG4" s="335"/>
      <c r="AH4" s="335"/>
      <c r="AI4" s="335"/>
      <c r="AJ4" s="335"/>
      <c r="AK4" s="335"/>
      <c r="AL4" s="335"/>
      <c r="AM4" s="335"/>
      <c r="AN4" s="335"/>
      <c r="AO4" s="335"/>
      <c r="AP4" s="335"/>
      <c r="AQ4" s="335"/>
      <c r="AR4" s="335"/>
    </row>
    <row r="5" spans="1:44" ht="15" customHeight="1">
      <c r="A5" s="356" t="s">
        <v>36</v>
      </c>
      <c r="B5" s="360">
        <v>690.66557699999998</v>
      </c>
      <c r="C5" s="360">
        <v>721.56409900000006</v>
      </c>
      <c r="D5" s="360">
        <v>742.66409899999996</v>
      </c>
      <c r="E5" s="360">
        <v>205.60795300000001</v>
      </c>
      <c r="F5" s="360">
        <v>688.61476600000003</v>
      </c>
      <c r="G5" s="360">
        <v>176.48987600000001</v>
      </c>
      <c r="H5" s="336"/>
      <c r="I5" s="336"/>
      <c r="J5" s="341"/>
      <c r="K5" s="341"/>
      <c r="L5" s="341"/>
      <c r="M5" s="341"/>
      <c r="N5" s="341"/>
      <c r="O5" s="341"/>
      <c r="P5" s="338"/>
      <c r="Q5" s="336"/>
      <c r="R5" s="336"/>
      <c r="T5" s="338"/>
      <c r="U5" s="336"/>
      <c r="V5" s="336"/>
      <c r="X5" s="338"/>
      <c r="Y5" s="336"/>
      <c r="Z5" s="336"/>
      <c r="AD5" s="338"/>
    </row>
    <row r="6" spans="1:44" ht="15" customHeight="1">
      <c r="A6" s="356" t="s">
        <v>110</v>
      </c>
      <c r="B6" s="360">
        <v>375.13588399999998</v>
      </c>
      <c r="C6" s="360">
        <v>132.32717</v>
      </c>
      <c r="D6" s="360">
        <v>351.09985499999999</v>
      </c>
      <c r="E6" s="360">
        <v>133.30612400000001</v>
      </c>
      <c r="F6" s="360">
        <v>349.62747899999999</v>
      </c>
      <c r="G6" s="360">
        <v>123.187758</v>
      </c>
      <c r="H6" s="336"/>
      <c r="I6" s="336"/>
      <c r="J6" s="339"/>
      <c r="K6" s="339"/>
      <c r="L6" s="339"/>
      <c r="M6" s="339"/>
      <c r="N6" s="339"/>
      <c r="O6" s="339"/>
      <c r="P6" s="338"/>
      <c r="Q6" s="336"/>
      <c r="R6" s="336"/>
      <c r="T6" s="338"/>
      <c r="U6" s="336"/>
      <c r="V6" s="336"/>
      <c r="X6" s="338"/>
      <c r="Y6" s="336"/>
      <c r="Z6" s="336"/>
      <c r="AD6" s="338"/>
    </row>
    <row r="7" spans="1:44" ht="15" customHeight="1">
      <c r="A7" s="356" t="s">
        <v>52</v>
      </c>
      <c r="B7" s="360">
        <v>186.25070700000001</v>
      </c>
      <c r="C7" s="360">
        <v>56.893945000000002</v>
      </c>
      <c r="D7" s="360">
        <v>175.98845299999999</v>
      </c>
      <c r="E7" s="360">
        <v>47.039887999999998</v>
      </c>
      <c r="F7" s="360">
        <v>176.36823200000001</v>
      </c>
      <c r="G7" s="360">
        <v>63.231856999999998</v>
      </c>
      <c r="H7" s="342"/>
      <c r="I7" s="342"/>
      <c r="J7" s="339"/>
      <c r="K7" s="339"/>
      <c r="L7" s="339"/>
      <c r="M7" s="339"/>
      <c r="N7" s="339"/>
      <c r="O7" s="339"/>
      <c r="P7" s="338"/>
      <c r="Q7" s="336"/>
      <c r="R7" s="336"/>
      <c r="T7" s="338"/>
      <c r="U7" s="336"/>
      <c r="V7" s="336"/>
      <c r="X7" s="338"/>
      <c r="Y7" s="336"/>
      <c r="Z7" s="336"/>
      <c r="AD7" s="338"/>
    </row>
    <row r="8" spans="1:44" ht="15" customHeight="1">
      <c r="A8" s="356" t="s">
        <v>312</v>
      </c>
      <c r="B8" s="360">
        <v>161.05380299999999</v>
      </c>
      <c r="C8" s="360">
        <v>54.605525</v>
      </c>
      <c r="D8" s="360">
        <v>143.80700200000001</v>
      </c>
      <c r="E8" s="360">
        <v>56.501854000000002</v>
      </c>
      <c r="F8" s="360">
        <v>132.879852</v>
      </c>
      <c r="G8" s="360">
        <v>56.660721000000002</v>
      </c>
      <c r="H8" s="342"/>
      <c r="I8" s="342"/>
      <c r="J8" s="339"/>
      <c r="K8" s="339"/>
      <c r="L8" s="339"/>
      <c r="M8" s="339"/>
      <c r="N8" s="339"/>
      <c r="O8" s="339"/>
      <c r="P8" s="338"/>
      <c r="Q8" s="336"/>
      <c r="R8" s="336"/>
      <c r="T8" s="338"/>
      <c r="U8" s="336"/>
      <c r="V8" s="336"/>
      <c r="X8" s="338"/>
      <c r="Y8" s="336"/>
      <c r="Z8" s="336"/>
      <c r="AD8" s="338"/>
    </row>
    <row r="9" spans="1:44" ht="15" customHeight="1">
      <c r="A9" s="356" t="s">
        <v>35</v>
      </c>
      <c r="B9" s="360">
        <v>181.13801699999999</v>
      </c>
      <c r="C9" s="360">
        <v>57.763840000000002</v>
      </c>
      <c r="D9" s="360">
        <v>139.270623</v>
      </c>
      <c r="E9" s="360">
        <v>48.129494000000001</v>
      </c>
      <c r="F9" s="360">
        <v>130.64330699999999</v>
      </c>
      <c r="G9" s="360">
        <v>47.177957999999997</v>
      </c>
      <c r="H9" s="342"/>
      <c r="I9" s="342"/>
      <c r="P9" s="338"/>
      <c r="Q9" s="336"/>
      <c r="R9" s="336"/>
      <c r="T9" s="338"/>
      <c r="U9" s="336"/>
      <c r="V9" s="336"/>
      <c r="X9" s="338"/>
      <c r="Y9" s="336"/>
      <c r="Z9" s="336"/>
      <c r="AD9" s="338"/>
    </row>
    <row r="10" spans="1:44" ht="15" customHeight="1">
      <c r="A10" s="356" t="s">
        <v>113</v>
      </c>
      <c r="B10" s="360">
        <v>345.418342</v>
      </c>
      <c r="C10" s="360">
        <v>63.205182999999998</v>
      </c>
      <c r="D10" s="360">
        <v>297.94667500000003</v>
      </c>
      <c r="E10" s="360">
        <v>55.960219000000002</v>
      </c>
      <c r="F10" s="360">
        <v>222.12963999999999</v>
      </c>
      <c r="G10" s="360">
        <v>44.077855</v>
      </c>
      <c r="H10" s="342"/>
      <c r="I10" s="342"/>
      <c r="J10" s="343"/>
      <c r="K10" s="343"/>
      <c r="L10" s="343"/>
      <c r="M10" s="343"/>
      <c r="N10" s="343"/>
      <c r="O10" s="343"/>
      <c r="P10" s="338"/>
      <c r="Q10" s="344"/>
      <c r="R10" s="342"/>
      <c r="T10" s="338"/>
      <c r="U10" s="336"/>
      <c r="V10" s="336"/>
      <c r="X10" s="338"/>
      <c r="Y10" s="336"/>
      <c r="Z10" s="336"/>
      <c r="AD10" s="338"/>
    </row>
    <row r="11" spans="1:44" ht="15" customHeight="1">
      <c r="A11" s="356" t="s">
        <v>43</v>
      </c>
      <c r="B11" s="360">
        <v>500.17993300000001</v>
      </c>
      <c r="C11" s="360">
        <v>49.396763999999997</v>
      </c>
      <c r="D11" s="360">
        <v>480.59893799999998</v>
      </c>
      <c r="E11" s="360">
        <v>44.463265999999997</v>
      </c>
      <c r="F11" s="360">
        <v>497.10190999999998</v>
      </c>
      <c r="G11" s="360">
        <v>41.374850000000002</v>
      </c>
      <c r="H11" s="342"/>
      <c r="I11" s="342"/>
      <c r="J11" s="339"/>
      <c r="K11" s="339"/>
      <c r="L11" s="339"/>
      <c r="M11" s="339"/>
      <c r="N11" s="339"/>
      <c r="O11" s="339"/>
      <c r="P11" s="338"/>
      <c r="Q11" s="344"/>
      <c r="R11" s="342"/>
      <c r="T11" s="338"/>
      <c r="U11" s="336"/>
      <c r="V11" s="336"/>
      <c r="X11" s="338"/>
      <c r="Y11" s="336"/>
      <c r="Z11" s="336"/>
      <c r="AD11" s="338"/>
    </row>
    <row r="12" spans="1:44" ht="15" customHeight="1">
      <c r="A12" s="356" t="s">
        <v>108</v>
      </c>
      <c r="B12" s="360">
        <v>197.218816</v>
      </c>
      <c r="C12" s="360">
        <v>26.964625999999999</v>
      </c>
      <c r="D12" s="360">
        <v>168.048203</v>
      </c>
      <c r="E12" s="360">
        <v>19.995550000000001</v>
      </c>
      <c r="F12" s="360">
        <v>170.28458699999999</v>
      </c>
      <c r="G12" s="360">
        <v>37.610737999999998</v>
      </c>
      <c r="H12" s="342"/>
      <c r="I12" s="342"/>
      <c r="J12" s="339"/>
      <c r="K12" s="339"/>
      <c r="L12" s="339"/>
      <c r="M12" s="339"/>
      <c r="N12" s="339"/>
      <c r="O12" s="339"/>
      <c r="P12" s="338"/>
      <c r="Q12" s="344"/>
      <c r="R12" s="342"/>
      <c r="T12" s="338"/>
      <c r="U12" s="336"/>
      <c r="V12" s="336"/>
      <c r="X12" s="338"/>
      <c r="Y12" s="336"/>
      <c r="Z12" s="336"/>
      <c r="AD12" s="338"/>
    </row>
    <row r="13" spans="1:44" ht="12.75" customHeight="1">
      <c r="A13" s="356" t="s">
        <v>410</v>
      </c>
      <c r="B13" s="357">
        <f>B14-SUM(B3:B12)</f>
        <v>1697.1265550000007</v>
      </c>
      <c r="C13" s="357">
        <f t="shared" ref="C13" si="0">C14-SUM(C3:C12)</f>
        <v>56.898715999999922</v>
      </c>
      <c r="D13" s="357">
        <f t="shared" ref="D13" si="1">D14-SUM(D3:D12)</f>
        <v>1802.9288299999998</v>
      </c>
      <c r="E13" s="357">
        <f t="shared" ref="E13" si="2">E14-SUM(E3:E12)</f>
        <v>520.30868899999996</v>
      </c>
      <c r="F13" s="357">
        <f t="shared" ref="F13" si="3">F14-SUM(F3:F12)</f>
        <v>1605.9293619999999</v>
      </c>
      <c r="G13" s="357">
        <f t="shared" ref="G13" si="4">G14-SUM(G3:G12)</f>
        <v>461.84737299999983</v>
      </c>
      <c r="H13" s="342"/>
      <c r="I13" s="342"/>
      <c r="J13" s="341"/>
      <c r="K13" s="341"/>
      <c r="L13" s="341"/>
      <c r="M13" s="341"/>
      <c r="N13" s="341"/>
      <c r="O13" s="341"/>
      <c r="P13" s="338"/>
      <c r="Q13" s="344"/>
      <c r="R13" s="342"/>
      <c r="T13" s="338"/>
      <c r="U13" s="336"/>
      <c r="V13" s="336"/>
      <c r="X13" s="338"/>
      <c r="Y13" s="336"/>
      <c r="Z13" s="336"/>
      <c r="AD13" s="338"/>
    </row>
    <row r="14" spans="1:44">
      <c r="A14" s="356" t="s">
        <v>404</v>
      </c>
      <c r="B14" s="360">
        <v>6400.8151719999996</v>
      </c>
      <c r="C14" s="360">
        <v>1794.540567</v>
      </c>
      <c r="D14" s="360">
        <v>6236.8151879999996</v>
      </c>
      <c r="E14" s="360">
        <v>1722.5406190000001</v>
      </c>
      <c r="F14" s="360">
        <v>5821.8450709999997</v>
      </c>
      <c r="G14" s="360">
        <v>1665.3412189999999</v>
      </c>
      <c r="H14" s="342"/>
      <c r="I14" s="342"/>
      <c r="J14" s="339"/>
      <c r="K14" s="339"/>
      <c r="L14" s="339"/>
      <c r="M14" s="339"/>
      <c r="N14" s="339"/>
      <c r="O14" s="339"/>
      <c r="P14" s="338"/>
      <c r="Q14" s="344"/>
      <c r="R14" s="342"/>
      <c r="T14" s="338"/>
      <c r="U14" s="336"/>
      <c r="V14" s="336"/>
      <c r="X14" s="338"/>
      <c r="Y14" s="336"/>
      <c r="Z14" s="336"/>
      <c r="AD14" s="338"/>
    </row>
    <row r="15" spans="1:44">
      <c r="A15" s="338"/>
      <c r="B15" s="345"/>
      <c r="C15" s="338"/>
      <c r="D15" s="342"/>
      <c r="E15" s="342"/>
      <c r="F15" s="339"/>
      <c r="G15" s="338"/>
      <c r="H15" s="342"/>
      <c r="I15" s="342"/>
      <c r="J15" s="345"/>
      <c r="K15" s="345"/>
      <c r="L15" s="345"/>
      <c r="M15" s="345"/>
      <c r="N15" s="345"/>
      <c r="O15" s="345"/>
      <c r="P15" s="338"/>
      <c r="Q15" s="344"/>
      <c r="R15" s="342"/>
      <c r="T15" s="338"/>
      <c r="U15" s="336"/>
      <c r="V15" s="336"/>
      <c r="X15" s="338"/>
      <c r="Y15" s="336"/>
      <c r="Z15" s="336"/>
      <c r="AD15" s="338"/>
    </row>
    <row r="16" spans="1:44">
      <c r="A16" s="353" t="s">
        <v>15</v>
      </c>
      <c r="B16" s="396">
        <v>2018</v>
      </c>
      <c r="C16" s="396"/>
      <c r="D16" s="396">
        <v>2019</v>
      </c>
      <c r="E16" s="396"/>
      <c r="F16" s="396">
        <v>2020</v>
      </c>
      <c r="G16" s="396"/>
      <c r="H16" s="342"/>
      <c r="I16" s="342"/>
      <c r="J16" s="339"/>
      <c r="K16" s="339"/>
      <c r="L16" s="339"/>
      <c r="M16" s="339"/>
      <c r="N16" s="339"/>
      <c r="O16" s="339"/>
      <c r="P16" s="338"/>
      <c r="Q16" s="344"/>
      <c r="R16" s="342"/>
      <c r="T16" s="338"/>
      <c r="U16" s="336"/>
      <c r="V16" s="336"/>
      <c r="X16" s="338"/>
      <c r="Y16" s="336"/>
      <c r="Z16" s="336"/>
    </row>
    <row r="17" spans="1:26">
      <c r="A17" s="354" t="s">
        <v>405</v>
      </c>
      <c r="B17" s="355" t="s">
        <v>402</v>
      </c>
      <c r="C17" s="355" t="s">
        <v>403</v>
      </c>
      <c r="D17" s="355" t="s">
        <v>402</v>
      </c>
      <c r="E17" s="355" t="s">
        <v>403</v>
      </c>
      <c r="F17" s="355" t="s">
        <v>402</v>
      </c>
      <c r="G17" s="355" t="s">
        <v>403</v>
      </c>
      <c r="H17" s="342"/>
      <c r="I17" s="342"/>
      <c r="P17" s="338"/>
      <c r="Q17" s="344"/>
      <c r="R17" s="342"/>
      <c r="T17" s="338"/>
      <c r="U17" s="336"/>
      <c r="V17" s="336"/>
      <c r="X17" s="338"/>
      <c r="Y17" s="336"/>
      <c r="Z17" s="336"/>
    </row>
    <row r="18" spans="1:26">
      <c r="A18" s="358" t="s">
        <v>35</v>
      </c>
      <c r="B18" s="360">
        <v>989.62402799999995</v>
      </c>
      <c r="C18" s="360">
        <v>269.58244100000002</v>
      </c>
      <c r="D18" s="360">
        <v>995.15398700000003</v>
      </c>
      <c r="E18" s="360">
        <v>288.76758799999999</v>
      </c>
      <c r="F18" s="360">
        <v>1255.0933439999999</v>
      </c>
      <c r="G18" s="360">
        <v>404.80507999999998</v>
      </c>
      <c r="H18" s="342"/>
      <c r="I18" s="342"/>
      <c r="P18" s="338"/>
      <c r="Q18" s="344"/>
      <c r="R18" s="342"/>
      <c r="T18" s="338"/>
      <c r="U18" s="342"/>
      <c r="V18" s="336"/>
      <c r="X18" s="338"/>
      <c r="Y18" s="342"/>
      <c r="Z18" s="336"/>
    </row>
    <row r="19" spans="1:26">
      <c r="A19" s="358" t="s">
        <v>38</v>
      </c>
      <c r="B19" s="360">
        <v>669.94356100000005</v>
      </c>
      <c r="C19" s="360">
        <v>170.400136</v>
      </c>
      <c r="D19" s="360">
        <v>571.41319499999997</v>
      </c>
      <c r="E19" s="360">
        <v>155.66285999999999</v>
      </c>
      <c r="F19" s="360">
        <v>490.94453499999997</v>
      </c>
      <c r="G19" s="360">
        <v>141.72698199999999</v>
      </c>
      <c r="H19" s="342"/>
      <c r="I19" s="342"/>
      <c r="P19" s="338"/>
      <c r="Q19" s="344"/>
      <c r="R19" s="342"/>
      <c r="T19" s="338"/>
      <c r="U19" s="342"/>
      <c r="V19" s="336"/>
      <c r="X19" s="338"/>
      <c r="Y19" s="342"/>
      <c r="Z19" s="336"/>
    </row>
    <row r="20" spans="1:26">
      <c r="A20" s="358" t="s">
        <v>36</v>
      </c>
      <c r="B20" s="360">
        <v>481.97331400000002</v>
      </c>
      <c r="C20" s="360">
        <v>115.468416</v>
      </c>
      <c r="D20" s="360">
        <v>451.15883700000001</v>
      </c>
      <c r="E20" s="360">
        <v>108.615887</v>
      </c>
      <c r="F20" s="360">
        <v>351.99162100000001</v>
      </c>
      <c r="G20" s="360">
        <v>88.549665000000005</v>
      </c>
      <c r="H20" s="342"/>
      <c r="I20" s="342"/>
      <c r="P20" s="338"/>
      <c r="Q20" s="344"/>
      <c r="R20" s="342"/>
      <c r="T20" s="338"/>
      <c r="U20" s="342"/>
      <c r="V20" s="336"/>
      <c r="X20" s="338"/>
      <c r="Y20" s="342"/>
      <c r="Z20" s="342"/>
    </row>
    <row r="21" spans="1:26">
      <c r="A21" s="358" t="s">
        <v>44</v>
      </c>
      <c r="B21" s="360">
        <v>218.03466399999999</v>
      </c>
      <c r="C21" s="360">
        <v>65.893585000000002</v>
      </c>
      <c r="D21" s="360">
        <v>190.59526600000001</v>
      </c>
      <c r="E21" s="360">
        <v>64.017928999999995</v>
      </c>
      <c r="F21" s="360">
        <v>164.31172900000001</v>
      </c>
      <c r="G21" s="360">
        <v>58.158008000000002</v>
      </c>
      <c r="H21" s="342"/>
      <c r="I21" s="346"/>
      <c r="P21" s="338"/>
      <c r="Q21" s="344"/>
      <c r="R21" s="342"/>
      <c r="T21" s="338"/>
      <c r="U21" s="342"/>
      <c r="V21" s="336"/>
      <c r="X21" s="338"/>
      <c r="Y21" s="342"/>
      <c r="Z21" s="342"/>
    </row>
    <row r="22" spans="1:26">
      <c r="A22" s="358" t="s">
        <v>207</v>
      </c>
      <c r="B22" s="360">
        <v>167.47518600000001</v>
      </c>
      <c r="C22" s="360">
        <v>51.434949000000003</v>
      </c>
      <c r="D22" s="360">
        <v>168.575762</v>
      </c>
      <c r="E22" s="360">
        <v>56.384861000000001</v>
      </c>
      <c r="F22" s="360">
        <v>154.099143</v>
      </c>
      <c r="G22" s="360">
        <v>52.957045999999998</v>
      </c>
      <c r="H22" s="342"/>
      <c r="I22" s="342"/>
      <c r="P22" s="338"/>
      <c r="Q22" s="344"/>
      <c r="R22" s="342"/>
      <c r="T22" s="338"/>
      <c r="U22" s="342"/>
      <c r="V22" s="336"/>
      <c r="X22" s="338"/>
      <c r="Y22" s="342"/>
      <c r="Z22" s="342"/>
    </row>
    <row r="23" spans="1:26">
      <c r="A23" s="358" t="s">
        <v>55</v>
      </c>
      <c r="B23" s="360">
        <v>166.73031</v>
      </c>
      <c r="C23" s="360">
        <v>42.495027</v>
      </c>
      <c r="D23" s="360">
        <v>163.21915100000001</v>
      </c>
      <c r="E23" s="360">
        <v>39.062427</v>
      </c>
      <c r="F23" s="360">
        <v>121.864008</v>
      </c>
      <c r="G23" s="360">
        <v>51.124209999999998</v>
      </c>
      <c r="H23" s="342"/>
      <c r="I23" s="342"/>
      <c r="P23" s="338"/>
      <c r="Q23" s="344"/>
      <c r="R23" s="342"/>
      <c r="T23" s="338"/>
      <c r="U23" s="342"/>
      <c r="V23" s="342"/>
      <c r="X23" s="338"/>
      <c r="Y23" s="342"/>
      <c r="Z23" s="342"/>
    </row>
    <row r="24" spans="1:26">
      <c r="A24" s="358" t="s">
        <v>110</v>
      </c>
      <c r="B24" s="360">
        <v>148.83355800000001</v>
      </c>
      <c r="C24" s="360">
        <v>47.57978</v>
      </c>
      <c r="D24" s="360">
        <v>134.653108</v>
      </c>
      <c r="E24" s="360">
        <v>42.395972</v>
      </c>
      <c r="F24" s="360">
        <v>159.42828499999999</v>
      </c>
      <c r="G24" s="360">
        <v>47.067974</v>
      </c>
      <c r="H24" s="342"/>
      <c r="I24" s="342"/>
      <c r="P24" s="338"/>
      <c r="Q24" s="344"/>
      <c r="R24" s="342"/>
      <c r="T24" s="338"/>
      <c r="U24" s="342"/>
      <c r="V24" s="342"/>
      <c r="X24" s="338"/>
      <c r="Y24" s="342"/>
      <c r="Z24" s="342"/>
    </row>
    <row r="25" spans="1:26" ht="14.25" customHeight="1">
      <c r="A25" s="358" t="s">
        <v>111</v>
      </c>
      <c r="B25" s="360">
        <v>230.19097099999999</v>
      </c>
      <c r="C25" s="360">
        <v>54.047378000000002</v>
      </c>
      <c r="D25" s="360">
        <v>214.335588</v>
      </c>
      <c r="E25" s="360">
        <v>55.561323999999999</v>
      </c>
      <c r="F25" s="360">
        <v>155.62296599999999</v>
      </c>
      <c r="G25" s="360">
        <v>46.253203999999997</v>
      </c>
      <c r="H25" s="342"/>
      <c r="I25" s="342"/>
      <c r="P25" s="338"/>
      <c r="Q25" s="344"/>
      <c r="R25" s="342"/>
      <c r="T25" s="338"/>
      <c r="U25" s="342"/>
      <c r="V25" s="342"/>
      <c r="X25" s="338"/>
      <c r="Y25" s="342"/>
      <c r="Z25" s="342"/>
    </row>
    <row r="26" spans="1:26">
      <c r="A26" s="358" t="s">
        <v>43</v>
      </c>
      <c r="B26" s="360">
        <v>190.69900699999999</v>
      </c>
      <c r="C26" s="360">
        <v>52.311188999999999</v>
      </c>
      <c r="D26" s="360">
        <v>169.284921</v>
      </c>
      <c r="E26" s="360">
        <v>50.049596000000001</v>
      </c>
      <c r="F26" s="360">
        <v>149.183786</v>
      </c>
      <c r="G26" s="360">
        <v>44.347845</v>
      </c>
      <c r="H26" s="342"/>
      <c r="I26" s="342"/>
      <c r="P26" s="338"/>
      <c r="Q26" s="344"/>
      <c r="R26" s="342"/>
      <c r="T26" s="338"/>
      <c r="U26" s="342"/>
      <c r="V26" s="342"/>
      <c r="X26" s="338"/>
      <c r="Y26" s="342"/>
      <c r="Z26" s="342"/>
    </row>
    <row r="27" spans="1:26">
      <c r="A27" s="358" t="s">
        <v>33</v>
      </c>
      <c r="B27" s="360">
        <v>157.90992700000001</v>
      </c>
      <c r="C27" s="360">
        <v>47.268189</v>
      </c>
      <c r="D27" s="360">
        <v>170.82186100000001</v>
      </c>
      <c r="E27" s="360">
        <v>55.191453000000003</v>
      </c>
      <c r="F27" s="360">
        <v>132.668916</v>
      </c>
      <c r="G27" s="360">
        <v>44.200080999999997</v>
      </c>
      <c r="H27" s="342"/>
      <c r="I27" s="342"/>
      <c r="P27" s="338"/>
      <c r="Q27" s="344"/>
      <c r="R27" s="342"/>
      <c r="T27" s="338"/>
      <c r="U27" s="342"/>
      <c r="V27" s="342"/>
      <c r="X27" s="338"/>
      <c r="Y27" s="342"/>
      <c r="Z27" s="342"/>
    </row>
    <row r="28" spans="1:26" ht="14.25" customHeight="1">
      <c r="A28" s="358" t="s">
        <v>409</v>
      </c>
      <c r="B28" s="357">
        <f>B29-SUM(B18:B27)</f>
        <v>3239.4618910000004</v>
      </c>
      <c r="C28" s="357">
        <f t="shared" ref="C28:G28" si="5">C29-SUM(C18:C27)</f>
        <v>687.58691799999986</v>
      </c>
      <c r="D28" s="357">
        <f t="shared" si="5"/>
        <v>2964.746920000001</v>
      </c>
      <c r="E28" s="357">
        <f t="shared" si="5"/>
        <v>707.62466599999993</v>
      </c>
      <c r="F28" s="357">
        <f t="shared" si="5"/>
        <v>2271.6464069999997</v>
      </c>
      <c r="G28" s="357">
        <f t="shared" si="5"/>
        <v>529.48805200000015</v>
      </c>
      <c r="H28" s="342"/>
      <c r="I28" s="342"/>
      <c r="P28" s="338"/>
      <c r="Q28" s="344"/>
      <c r="R28" s="342"/>
      <c r="T28" s="338"/>
      <c r="U28" s="342"/>
      <c r="V28" s="342"/>
      <c r="X28" s="338"/>
      <c r="Y28" s="342"/>
      <c r="Z28" s="342"/>
    </row>
    <row r="29" spans="1:26">
      <c r="A29" s="359" t="s">
        <v>404</v>
      </c>
      <c r="B29" s="360">
        <v>6660.8764170000004</v>
      </c>
      <c r="C29" s="360">
        <v>1604.068008</v>
      </c>
      <c r="D29" s="360">
        <v>6193.9585960000004</v>
      </c>
      <c r="E29" s="360">
        <v>1623.3345629999999</v>
      </c>
      <c r="F29" s="360">
        <v>5406.8547399999998</v>
      </c>
      <c r="G29" s="360">
        <v>1508.6781470000001</v>
      </c>
      <c r="H29" s="342"/>
      <c r="I29" s="338"/>
      <c r="J29" s="344"/>
      <c r="K29" s="342"/>
      <c r="M29" s="338"/>
      <c r="N29" s="342"/>
      <c r="O29" s="342"/>
      <c r="Q29" s="338"/>
      <c r="R29" s="342"/>
      <c r="S29" s="342"/>
    </row>
    <row r="30" spans="1:26" ht="15" customHeight="1">
      <c r="A30" s="395" t="s">
        <v>406</v>
      </c>
      <c r="B30" s="395"/>
      <c r="C30" s="342"/>
      <c r="E30" s="338"/>
      <c r="F30" s="342"/>
      <c r="G30" s="342"/>
      <c r="H30" s="342"/>
      <c r="I30" s="338"/>
      <c r="J30" s="344"/>
      <c r="K30" s="342"/>
      <c r="M30" s="338"/>
      <c r="N30" s="342"/>
      <c r="O30" s="342"/>
      <c r="Q30" s="338"/>
      <c r="R30" s="342"/>
      <c r="S30" s="342"/>
    </row>
    <row r="31" spans="1:26">
      <c r="A31" s="351" t="s">
        <v>407</v>
      </c>
      <c r="B31" s="347"/>
      <c r="C31" s="342"/>
      <c r="E31" s="338"/>
      <c r="F31" s="342"/>
      <c r="G31" s="342"/>
      <c r="H31" s="342"/>
      <c r="I31" s="338"/>
      <c r="J31" s="344"/>
      <c r="K31" s="342"/>
      <c r="M31" s="338"/>
      <c r="N31" s="342"/>
      <c r="O31" s="342"/>
      <c r="Q31" s="338"/>
      <c r="R31" s="342"/>
      <c r="S31" s="342"/>
    </row>
    <row r="32" spans="1:26" ht="21.75" customHeight="1">
      <c r="A32" s="351" t="s">
        <v>408</v>
      </c>
      <c r="B32" s="347"/>
      <c r="C32" s="342"/>
      <c r="E32" s="338"/>
      <c r="F32" s="342"/>
      <c r="G32" s="342"/>
      <c r="I32" s="338"/>
      <c r="J32" s="344"/>
      <c r="K32" s="342"/>
      <c r="M32" s="338"/>
      <c r="N32" s="342"/>
      <c r="O32" s="342"/>
      <c r="Q32" s="338"/>
      <c r="R32" s="342"/>
      <c r="S32" s="342"/>
    </row>
    <row r="33" spans="1:19">
      <c r="A33" s="352"/>
      <c r="B33" s="342"/>
      <c r="C33" s="342"/>
      <c r="E33" s="338"/>
      <c r="F33" s="342"/>
      <c r="G33" s="342"/>
      <c r="I33" s="338"/>
      <c r="J33" s="344"/>
      <c r="K33" s="342"/>
      <c r="M33" s="338"/>
      <c r="N33" s="342"/>
      <c r="O33" s="342"/>
      <c r="Q33" s="338"/>
      <c r="R33" s="342"/>
      <c r="S33" s="342"/>
    </row>
    <row r="34" spans="1:19">
      <c r="A34" s="352"/>
      <c r="B34" s="342"/>
      <c r="C34" s="342"/>
      <c r="E34" s="338"/>
      <c r="F34" s="342"/>
      <c r="G34" s="342"/>
      <c r="I34" s="338"/>
      <c r="J34" s="344"/>
      <c r="K34" s="342"/>
      <c r="M34" s="338"/>
      <c r="N34" s="342"/>
      <c r="O34" s="342"/>
      <c r="Q34" s="338"/>
      <c r="R34" s="342"/>
      <c r="S34" s="342"/>
    </row>
    <row r="35" spans="1:19" ht="25.5" customHeight="1">
      <c r="B35" s="342"/>
      <c r="C35" s="342"/>
      <c r="E35" s="338"/>
      <c r="F35" s="342"/>
      <c r="G35" s="342"/>
      <c r="I35" s="338"/>
      <c r="J35" s="344"/>
      <c r="K35" s="342"/>
      <c r="M35" s="338"/>
      <c r="N35" s="342"/>
      <c r="O35" s="342"/>
      <c r="Q35" s="338"/>
      <c r="R35" s="342"/>
      <c r="S35" s="342"/>
    </row>
    <row r="36" spans="1:19" ht="51" customHeight="1">
      <c r="B36" s="342"/>
      <c r="C36" s="342"/>
      <c r="E36" s="338"/>
      <c r="F36" s="342"/>
      <c r="G36" s="342"/>
      <c r="I36" s="338"/>
      <c r="J36" s="344"/>
      <c r="K36" s="342"/>
      <c r="M36" s="338"/>
      <c r="N36" s="342"/>
      <c r="O36" s="342"/>
      <c r="Q36" s="338"/>
      <c r="R36" s="342"/>
      <c r="S36" s="342"/>
    </row>
    <row r="37" spans="1:19">
      <c r="A37" s="338"/>
      <c r="B37" s="342"/>
      <c r="C37" s="342"/>
      <c r="E37" s="338"/>
      <c r="F37" s="342"/>
      <c r="G37" s="342"/>
      <c r="I37" s="338"/>
      <c r="J37" s="344"/>
      <c r="K37" s="342"/>
      <c r="M37" s="338"/>
      <c r="N37" s="342"/>
      <c r="O37" s="342"/>
      <c r="Q37" s="338"/>
      <c r="R37" s="342"/>
      <c r="S37" s="342"/>
    </row>
    <row r="38" spans="1:19">
      <c r="A38" s="338"/>
      <c r="B38" s="342"/>
      <c r="C38" s="342"/>
      <c r="E38" s="338"/>
      <c r="F38" s="342"/>
      <c r="G38" s="342"/>
      <c r="I38" s="338"/>
      <c r="J38" s="344"/>
      <c r="K38" s="342"/>
      <c r="M38" s="338"/>
      <c r="N38" s="342"/>
      <c r="O38" s="342"/>
      <c r="Q38" s="338"/>
      <c r="R38" s="342"/>
      <c r="S38" s="342"/>
    </row>
    <row r="39" spans="1:19">
      <c r="A39" s="338"/>
      <c r="B39" s="342"/>
      <c r="C39" s="342"/>
      <c r="E39" s="338"/>
      <c r="F39" s="342"/>
      <c r="G39" s="342"/>
      <c r="I39" s="338"/>
      <c r="J39" s="344"/>
      <c r="K39" s="342"/>
      <c r="M39" s="338"/>
      <c r="N39" s="342"/>
      <c r="O39" s="342"/>
      <c r="Q39" s="338"/>
      <c r="R39" s="342"/>
      <c r="S39" s="342"/>
    </row>
    <row r="40" spans="1:19">
      <c r="A40" s="338"/>
      <c r="B40" s="342"/>
      <c r="C40" s="342"/>
      <c r="E40" s="338"/>
      <c r="F40" s="342"/>
      <c r="G40" s="342"/>
      <c r="I40" s="338"/>
      <c r="J40" s="344"/>
      <c r="K40" s="342"/>
      <c r="M40" s="338"/>
      <c r="N40" s="342"/>
      <c r="O40" s="342"/>
      <c r="Q40" s="338"/>
      <c r="R40" s="342"/>
      <c r="S40" s="342"/>
    </row>
    <row r="41" spans="1:19">
      <c r="A41" s="338"/>
      <c r="B41" s="342"/>
      <c r="C41" s="342"/>
      <c r="E41" s="338"/>
      <c r="F41" s="342"/>
      <c r="G41" s="342"/>
      <c r="I41" s="338"/>
      <c r="J41" s="344"/>
      <c r="K41" s="342"/>
      <c r="M41" s="338"/>
      <c r="N41" s="342"/>
      <c r="O41" s="342"/>
      <c r="Q41" s="338"/>
      <c r="R41" s="342"/>
      <c r="S41" s="342"/>
    </row>
    <row r="42" spans="1:19">
      <c r="A42" s="338"/>
      <c r="B42" s="342"/>
      <c r="C42" s="342"/>
      <c r="E42" s="338"/>
      <c r="F42" s="342"/>
      <c r="G42" s="342"/>
      <c r="I42" s="338"/>
      <c r="J42" s="344"/>
      <c r="K42" s="342"/>
      <c r="M42" s="338"/>
      <c r="N42" s="342"/>
      <c r="O42" s="342"/>
      <c r="Q42" s="338"/>
      <c r="R42" s="342"/>
      <c r="S42" s="342"/>
    </row>
    <row r="43" spans="1:19">
      <c r="A43" s="338"/>
      <c r="B43" s="342"/>
      <c r="C43" s="342"/>
      <c r="E43" s="338"/>
      <c r="F43" s="342"/>
      <c r="G43" s="342"/>
      <c r="I43" s="338"/>
      <c r="J43" s="344"/>
      <c r="K43" s="342"/>
      <c r="M43" s="338"/>
      <c r="N43" s="342"/>
      <c r="O43" s="342"/>
      <c r="Q43" s="338"/>
      <c r="R43" s="342"/>
      <c r="S43" s="342"/>
    </row>
    <row r="44" spans="1:19">
      <c r="A44" s="338"/>
      <c r="B44" s="342"/>
      <c r="C44" s="342"/>
      <c r="E44" s="338"/>
      <c r="F44" s="342"/>
      <c r="G44" s="342"/>
      <c r="I44" s="338"/>
      <c r="J44" s="344"/>
      <c r="K44" s="342"/>
      <c r="M44" s="338"/>
      <c r="N44" s="342"/>
      <c r="O44" s="342"/>
      <c r="Q44" s="338"/>
      <c r="R44" s="342"/>
      <c r="S44" s="342"/>
    </row>
    <row r="45" spans="1:19">
      <c r="A45" s="338"/>
      <c r="B45" s="342"/>
      <c r="C45" s="342"/>
      <c r="E45" s="338"/>
      <c r="F45" s="342"/>
      <c r="G45" s="342"/>
      <c r="I45" s="338"/>
      <c r="J45" s="344"/>
      <c r="K45" s="342"/>
      <c r="M45" s="338"/>
      <c r="N45" s="342"/>
      <c r="O45" s="342"/>
      <c r="Q45" s="338"/>
      <c r="R45" s="342"/>
      <c r="S45" s="342"/>
    </row>
    <row r="46" spans="1:19">
      <c r="A46" s="338"/>
      <c r="B46" s="342"/>
      <c r="C46" s="342"/>
      <c r="E46" s="338"/>
      <c r="F46" s="342"/>
      <c r="G46" s="342"/>
      <c r="I46" s="338"/>
      <c r="J46" s="344"/>
      <c r="K46" s="342"/>
      <c r="M46" s="338"/>
      <c r="N46" s="342"/>
      <c r="O46" s="342"/>
      <c r="Q46" s="338"/>
      <c r="R46" s="342"/>
      <c r="S46" s="342"/>
    </row>
    <row r="47" spans="1:19">
      <c r="A47" s="338"/>
      <c r="B47" s="342"/>
      <c r="C47" s="342"/>
      <c r="E47" s="338"/>
      <c r="F47" s="342"/>
      <c r="G47" s="342"/>
      <c r="I47" s="338"/>
      <c r="J47" s="344"/>
      <c r="K47" s="342"/>
      <c r="M47" s="338"/>
      <c r="N47" s="342"/>
      <c r="O47" s="342"/>
      <c r="Q47" s="338"/>
      <c r="R47" s="342"/>
      <c r="S47" s="342"/>
    </row>
    <row r="48" spans="1:19">
      <c r="A48" s="338"/>
      <c r="B48" s="342"/>
      <c r="C48" s="342"/>
      <c r="E48" s="338"/>
      <c r="F48" s="342"/>
      <c r="G48" s="342"/>
      <c r="I48" s="338"/>
      <c r="J48" s="344"/>
      <c r="K48" s="342"/>
      <c r="M48" s="338"/>
      <c r="N48" s="342"/>
      <c r="O48" s="342"/>
      <c r="Q48" s="338"/>
      <c r="R48" s="342"/>
      <c r="S48" s="342"/>
    </row>
    <row r="49" spans="1:19">
      <c r="A49" s="338"/>
      <c r="B49" s="342"/>
      <c r="C49" s="342"/>
      <c r="E49" s="338"/>
      <c r="F49" s="342"/>
      <c r="G49" s="342"/>
      <c r="I49" s="338"/>
      <c r="J49" s="344"/>
      <c r="K49" s="342"/>
      <c r="M49" s="338"/>
      <c r="N49" s="342"/>
      <c r="O49" s="342"/>
      <c r="Q49" s="338"/>
      <c r="R49" s="342"/>
      <c r="S49" s="342"/>
    </row>
    <row r="50" spans="1:19">
      <c r="A50" s="338"/>
      <c r="B50" s="342"/>
      <c r="C50" s="342"/>
      <c r="E50" s="338"/>
      <c r="F50" s="342"/>
      <c r="G50" s="342"/>
      <c r="I50" s="338"/>
      <c r="J50" s="344"/>
      <c r="K50" s="342"/>
      <c r="M50" s="338"/>
      <c r="N50" s="342"/>
      <c r="O50" s="342"/>
      <c r="Q50" s="338"/>
      <c r="R50" s="342"/>
      <c r="S50" s="342"/>
    </row>
    <row r="51" spans="1:19">
      <c r="A51" s="338"/>
      <c r="B51" s="342"/>
      <c r="C51" s="342"/>
      <c r="E51" s="338"/>
      <c r="F51" s="342"/>
      <c r="G51" s="342"/>
      <c r="I51" s="338"/>
      <c r="J51" s="344"/>
      <c r="K51" s="342"/>
      <c r="M51" s="338"/>
      <c r="N51" s="342"/>
      <c r="O51" s="342"/>
      <c r="Q51" s="338"/>
      <c r="R51" s="342"/>
      <c r="S51" s="342"/>
    </row>
    <row r="52" spans="1:19">
      <c r="A52" s="338"/>
      <c r="B52" s="342"/>
      <c r="C52" s="342"/>
      <c r="E52" s="338"/>
      <c r="F52" s="342"/>
      <c r="G52" s="342"/>
      <c r="I52" s="338"/>
      <c r="J52" s="344"/>
      <c r="K52" s="342"/>
      <c r="M52" s="338"/>
      <c r="N52" s="342"/>
      <c r="O52" s="342"/>
      <c r="Q52" s="338"/>
      <c r="R52" s="342"/>
      <c r="S52" s="342"/>
    </row>
    <row r="53" spans="1:19">
      <c r="A53" s="338"/>
      <c r="B53" s="342"/>
      <c r="C53" s="342"/>
      <c r="E53" s="338"/>
      <c r="F53" s="342"/>
      <c r="G53" s="342"/>
      <c r="I53" s="338"/>
      <c r="J53" s="344"/>
      <c r="K53" s="342"/>
      <c r="M53" s="338"/>
      <c r="N53" s="342"/>
      <c r="O53" s="342"/>
      <c r="Q53" s="338"/>
      <c r="R53" s="342"/>
      <c r="S53" s="342"/>
    </row>
    <row r="54" spans="1:19">
      <c r="A54" s="338"/>
      <c r="B54" s="342"/>
      <c r="C54" s="342"/>
      <c r="E54" s="338"/>
      <c r="F54" s="342"/>
      <c r="G54" s="342"/>
      <c r="I54" s="338"/>
      <c r="J54" s="344"/>
      <c r="K54" s="342"/>
      <c r="M54" s="338"/>
      <c r="N54" s="342"/>
      <c r="O54" s="342"/>
      <c r="Q54" s="338"/>
      <c r="R54" s="342"/>
      <c r="S54" s="342"/>
    </row>
    <row r="55" spans="1:19">
      <c r="A55" s="338"/>
      <c r="B55" s="342"/>
      <c r="C55" s="342"/>
      <c r="E55" s="338"/>
      <c r="F55" s="342"/>
      <c r="G55" s="342"/>
      <c r="I55" s="338"/>
      <c r="J55" s="344"/>
      <c r="K55" s="342"/>
      <c r="M55" s="338"/>
      <c r="N55" s="342"/>
      <c r="O55" s="342"/>
      <c r="Q55" s="338"/>
      <c r="R55" s="342"/>
      <c r="S55" s="342"/>
    </row>
    <row r="56" spans="1:19">
      <c r="A56" s="338"/>
      <c r="B56" s="342"/>
      <c r="C56" s="342"/>
      <c r="E56" s="338"/>
      <c r="F56" s="342"/>
      <c r="G56" s="342"/>
      <c r="I56" s="338"/>
      <c r="J56" s="344"/>
      <c r="K56" s="342"/>
      <c r="M56" s="338"/>
      <c r="N56" s="342"/>
      <c r="O56" s="342"/>
      <c r="Q56" s="338"/>
      <c r="R56" s="342"/>
      <c r="S56" s="342"/>
    </row>
    <row r="57" spans="1:19">
      <c r="A57" s="338"/>
      <c r="B57" s="342"/>
      <c r="C57" s="342"/>
      <c r="E57" s="338"/>
      <c r="F57" s="342"/>
      <c r="G57" s="342"/>
      <c r="I57" s="338"/>
      <c r="J57" s="344"/>
      <c r="K57" s="342"/>
      <c r="M57" s="338"/>
      <c r="N57" s="342"/>
      <c r="O57" s="342"/>
      <c r="Q57" s="338"/>
      <c r="R57" s="342"/>
      <c r="S57" s="342"/>
    </row>
    <row r="58" spans="1:19">
      <c r="A58" s="338"/>
      <c r="B58" s="342"/>
      <c r="C58" s="342"/>
      <c r="E58" s="338"/>
      <c r="F58" s="342"/>
      <c r="G58" s="342"/>
      <c r="I58" s="338"/>
      <c r="J58" s="344"/>
      <c r="K58" s="342"/>
      <c r="M58" s="338"/>
      <c r="N58" s="342"/>
      <c r="O58" s="342"/>
      <c r="Q58" s="338"/>
      <c r="R58" s="342"/>
      <c r="S58" s="342"/>
    </row>
    <row r="59" spans="1:19">
      <c r="A59" s="338"/>
      <c r="B59" s="342"/>
      <c r="C59" s="342"/>
      <c r="E59" s="338"/>
      <c r="F59" s="342"/>
      <c r="G59" s="342"/>
      <c r="I59" s="338"/>
      <c r="J59" s="344"/>
      <c r="K59" s="342"/>
      <c r="M59" s="338"/>
      <c r="N59" s="342"/>
      <c r="O59" s="342"/>
      <c r="Q59" s="338"/>
      <c r="R59" s="342"/>
      <c r="S59" s="342"/>
    </row>
    <row r="60" spans="1:19">
      <c r="A60" s="338"/>
      <c r="B60" s="342"/>
      <c r="C60" s="342"/>
      <c r="E60" s="338"/>
      <c r="F60" s="342"/>
      <c r="G60" s="342"/>
      <c r="I60" s="338"/>
      <c r="J60" s="344"/>
      <c r="K60" s="342"/>
      <c r="M60" s="338"/>
      <c r="N60" s="342"/>
      <c r="O60" s="342"/>
      <c r="Q60" s="338"/>
      <c r="R60" s="342"/>
      <c r="S60" s="342"/>
    </row>
    <row r="61" spans="1:19">
      <c r="A61" s="338"/>
      <c r="B61" s="342"/>
      <c r="C61" s="342"/>
      <c r="E61" s="338"/>
      <c r="F61" s="342"/>
      <c r="G61" s="342"/>
      <c r="I61" s="338"/>
      <c r="J61" s="344"/>
      <c r="K61" s="342"/>
      <c r="M61" s="338"/>
      <c r="N61" s="342"/>
      <c r="O61" s="342"/>
      <c r="Q61" s="338"/>
      <c r="R61" s="342"/>
      <c r="S61" s="342"/>
    </row>
    <row r="62" spans="1:19">
      <c r="A62" s="338"/>
      <c r="B62" s="342"/>
      <c r="C62" s="342"/>
      <c r="E62" s="338"/>
      <c r="F62" s="342"/>
      <c r="G62" s="342"/>
      <c r="I62" s="338"/>
      <c r="J62" s="344"/>
      <c r="K62" s="342"/>
      <c r="M62" s="338"/>
      <c r="N62" s="342"/>
      <c r="O62" s="342"/>
      <c r="Q62" s="338"/>
      <c r="R62" s="342"/>
      <c r="S62" s="342"/>
    </row>
    <row r="63" spans="1:19">
      <c r="A63" s="338"/>
      <c r="B63" s="342"/>
      <c r="C63" s="342"/>
      <c r="E63" s="338"/>
      <c r="F63" s="342"/>
      <c r="G63" s="342"/>
      <c r="I63" s="338"/>
      <c r="J63" s="344"/>
      <c r="K63" s="342"/>
      <c r="M63" s="338"/>
      <c r="N63" s="342"/>
      <c r="O63" s="342"/>
      <c r="Q63" s="338"/>
      <c r="R63" s="342"/>
      <c r="S63" s="342"/>
    </row>
    <row r="64" spans="1:19">
      <c r="A64" s="338"/>
      <c r="B64" s="342"/>
      <c r="C64" s="342"/>
      <c r="E64" s="338"/>
      <c r="F64" s="342"/>
      <c r="G64" s="342"/>
      <c r="I64" s="338"/>
      <c r="J64" s="344"/>
      <c r="K64" s="342"/>
      <c r="M64" s="338"/>
      <c r="N64" s="342"/>
      <c r="O64" s="342"/>
      <c r="Q64" s="348"/>
      <c r="R64" s="346"/>
      <c r="S64" s="346"/>
    </row>
    <row r="65" spans="1:19">
      <c r="A65" s="338"/>
      <c r="B65" s="342"/>
      <c r="C65" s="342"/>
      <c r="E65" s="338"/>
      <c r="F65" s="342"/>
      <c r="G65" s="342"/>
      <c r="I65" s="338"/>
      <c r="J65" s="344"/>
      <c r="K65" s="342"/>
      <c r="M65" s="338"/>
      <c r="N65" s="342"/>
      <c r="O65" s="342"/>
      <c r="Q65" s="338"/>
      <c r="R65" s="342"/>
      <c r="S65" s="342"/>
    </row>
    <row r="66" spans="1:19">
      <c r="A66" s="338"/>
      <c r="B66" s="342"/>
      <c r="C66" s="342"/>
      <c r="E66" s="338"/>
      <c r="F66" s="342"/>
      <c r="G66" s="342"/>
      <c r="I66" s="338"/>
      <c r="J66" s="344"/>
      <c r="K66" s="342"/>
      <c r="M66" s="338"/>
      <c r="N66" s="342"/>
      <c r="O66" s="342"/>
      <c r="Q66" s="338"/>
      <c r="R66" s="342"/>
      <c r="S66" s="342"/>
    </row>
    <row r="67" spans="1:19">
      <c r="A67" s="338"/>
      <c r="B67" s="342"/>
      <c r="C67" s="342"/>
      <c r="E67" s="338"/>
      <c r="F67" s="342"/>
      <c r="G67" s="342"/>
      <c r="I67" s="338"/>
      <c r="J67" s="344"/>
      <c r="K67" s="342"/>
      <c r="M67" s="338"/>
      <c r="N67" s="342"/>
      <c r="O67" s="342"/>
      <c r="Q67" s="338"/>
      <c r="R67" s="342"/>
      <c r="S67" s="342"/>
    </row>
    <row r="68" spans="1:19">
      <c r="A68" s="338"/>
      <c r="B68" s="342"/>
      <c r="C68" s="342"/>
      <c r="I68" s="338"/>
      <c r="J68" s="344"/>
      <c r="K68" s="342"/>
      <c r="M68" s="338"/>
      <c r="N68" s="342"/>
      <c r="O68" s="342"/>
      <c r="Q68" s="338"/>
      <c r="R68" s="342"/>
      <c r="S68" s="342"/>
    </row>
    <row r="69" spans="1:19">
      <c r="A69" s="338"/>
      <c r="B69" s="342"/>
      <c r="C69" s="342"/>
      <c r="I69" s="338"/>
      <c r="J69" s="344"/>
      <c r="K69" s="342"/>
      <c r="M69" s="338"/>
      <c r="N69" s="342"/>
      <c r="O69" s="342"/>
      <c r="Q69" s="338"/>
      <c r="R69" s="342"/>
      <c r="S69" s="342"/>
    </row>
    <row r="70" spans="1:19">
      <c r="A70" s="338"/>
      <c r="B70" s="342"/>
      <c r="C70" s="342"/>
      <c r="I70" s="338"/>
      <c r="J70" s="344"/>
      <c r="K70" s="342"/>
      <c r="M70" s="338"/>
      <c r="N70" s="342"/>
      <c r="O70" s="342"/>
      <c r="Q70" s="338"/>
      <c r="R70" s="342"/>
      <c r="S70" s="342"/>
    </row>
    <row r="71" spans="1:19">
      <c r="A71" s="338"/>
      <c r="B71" s="342"/>
      <c r="C71" s="342"/>
      <c r="I71" s="338"/>
      <c r="J71" s="344"/>
      <c r="K71" s="342"/>
      <c r="M71" s="338"/>
      <c r="N71" s="342"/>
      <c r="O71" s="342"/>
      <c r="Q71" s="338"/>
      <c r="R71" s="342"/>
      <c r="S71" s="342"/>
    </row>
    <row r="72" spans="1:19">
      <c r="A72" s="338"/>
      <c r="B72" s="342"/>
      <c r="C72" s="342"/>
      <c r="I72" s="338"/>
      <c r="J72" s="344"/>
      <c r="K72" s="342"/>
      <c r="M72" s="338"/>
      <c r="N72" s="342"/>
      <c r="O72" s="342"/>
      <c r="Q72" s="338"/>
      <c r="R72" s="342"/>
      <c r="S72" s="342"/>
    </row>
    <row r="73" spans="1:19">
      <c r="A73" s="338"/>
      <c r="B73" s="342"/>
      <c r="C73" s="342"/>
      <c r="I73" s="338"/>
      <c r="J73" s="344"/>
      <c r="K73" s="342"/>
      <c r="M73" s="338"/>
      <c r="N73" s="342"/>
      <c r="O73" s="342"/>
      <c r="Q73" s="338"/>
      <c r="R73" s="342"/>
      <c r="S73" s="342"/>
    </row>
    <row r="74" spans="1:19">
      <c r="A74" s="338"/>
      <c r="B74" s="342"/>
      <c r="C74" s="342"/>
      <c r="I74" s="338"/>
      <c r="J74" s="344"/>
      <c r="K74" s="342"/>
      <c r="M74" s="338"/>
      <c r="N74" s="342"/>
      <c r="O74" s="342"/>
      <c r="Q74" s="338"/>
      <c r="R74" s="342"/>
      <c r="S74" s="342"/>
    </row>
    <row r="75" spans="1:19">
      <c r="A75" s="338"/>
      <c r="B75" s="342"/>
      <c r="C75" s="342"/>
      <c r="I75" s="338"/>
      <c r="J75" s="344"/>
      <c r="K75" s="342"/>
      <c r="M75" s="338"/>
      <c r="N75" s="342"/>
      <c r="O75" s="342"/>
      <c r="Q75" s="338"/>
      <c r="R75" s="342"/>
      <c r="S75" s="342"/>
    </row>
    <row r="76" spans="1:19">
      <c r="A76" s="338"/>
      <c r="B76" s="342"/>
      <c r="C76" s="342"/>
      <c r="I76" s="338"/>
      <c r="J76" s="344"/>
      <c r="K76" s="342"/>
      <c r="M76" s="338"/>
      <c r="N76" s="342"/>
      <c r="O76" s="342"/>
      <c r="Q76" s="338"/>
      <c r="R76" s="342"/>
      <c r="S76" s="342"/>
    </row>
    <row r="77" spans="1:19">
      <c r="A77" s="338"/>
      <c r="B77" s="342"/>
      <c r="C77" s="342"/>
      <c r="I77" s="338"/>
      <c r="J77" s="344"/>
      <c r="K77" s="342"/>
      <c r="M77" s="338"/>
      <c r="N77" s="342"/>
      <c r="O77" s="342"/>
      <c r="Q77" s="338"/>
      <c r="R77" s="342"/>
      <c r="S77" s="342"/>
    </row>
    <row r="78" spans="1:19">
      <c r="A78" s="338"/>
      <c r="B78" s="342"/>
      <c r="C78" s="342"/>
      <c r="I78" s="338"/>
      <c r="J78" s="344"/>
      <c r="K78" s="342"/>
      <c r="M78" s="338"/>
      <c r="N78" s="342"/>
      <c r="O78" s="342"/>
      <c r="Q78" s="338"/>
      <c r="R78" s="342"/>
      <c r="S78" s="342"/>
    </row>
    <row r="79" spans="1:19">
      <c r="A79" s="338"/>
      <c r="B79" s="342"/>
      <c r="C79" s="342"/>
      <c r="I79" s="338"/>
      <c r="J79" s="344"/>
      <c r="K79" s="342"/>
      <c r="M79" s="338"/>
      <c r="N79" s="342"/>
      <c r="O79" s="342"/>
      <c r="Q79" s="338"/>
      <c r="R79" s="342"/>
      <c r="S79" s="342"/>
    </row>
    <row r="80" spans="1:19">
      <c r="A80" s="338"/>
      <c r="B80" s="342"/>
      <c r="C80" s="342"/>
      <c r="J80" s="349"/>
      <c r="M80" s="338"/>
      <c r="N80" s="342"/>
      <c r="O80" s="342"/>
      <c r="Q80" s="338"/>
      <c r="R80" s="342"/>
      <c r="S80" s="342"/>
    </row>
    <row r="81" spans="1:19">
      <c r="A81" s="338"/>
      <c r="B81" s="342"/>
      <c r="C81" s="342"/>
      <c r="M81" s="338"/>
      <c r="N81" s="342"/>
      <c r="O81" s="342"/>
      <c r="Q81" s="338"/>
      <c r="R81" s="342"/>
      <c r="S81" s="342"/>
    </row>
    <row r="82" spans="1:19">
      <c r="A82" s="338"/>
      <c r="M82" s="338"/>
      <c r="N82" s="342"/>
      <c r="O82" s="342"/>
      <c r="Q82" s="338"/>
      <c r="R82" s="342"/>
      <c r="S82" s="342"/>
    </row>
    <row r="83" spans="1:19">
      <c r="A83" s="338"/>
      <c r="M83" s="338"/>
      <c r="N83" s="342"/>
      <c r="O83" s="342"/>
      <c r="Q83" s="338"/>
      <c r="R83" s="342"/>
      <c r="S83" s="342"/>
    </row>
    <row r="84" spans="1:19">
      <c r="A84" s="338"/>
      <c r="M84" s="338"/>
      <c r="N84" s="342"/>
      <c r="O84" s="342"/>
      <c r="Q84" s="338"/>
      <c r="R84" s="342"/>
      <c r="S84" s="342"/>
    </row>
    <row r="85" spans="1:19">
      <c r="A85" s="338"/>
      <c r="M85" s="338"/>
      <c r="N85" s="342"/>
      <c r="O85" s="342"/>
      <c r="Q85" s="338"/>
      <c r="R85" s="342"/>
      <c r="S85" s="342"/>
    </row>
    <row r="86" spans="1:19">
      <c r="A86" s="338"/>
      <c r="Q86" s="338"/>
      <c r="R86" s="342"/>
      <c r="S86" s="342"/>
    </row>
    <row r="87" spans="1:19">
      <c r="A87" s="338"/>
      <c r="Q87" s="338"/>
      <c r="R87" s="342"/>
      <c r="S87" s="342"/>
    </row>
    <row r="88" spans="1:19">
      <c r="A88" s="338"/>
    </row>
    <row r="89" spans="1:19">
      <c r="A89" s="338"/>
    </row>
    <row r="94" spans="1:19">
      <c r="A94" s="350"/>
    </row>
    <row r="95" spans="1:19">
      <c r="A95" s="338"/>
      <c r="B95" s="336"/>
      <c r="C95" s="336"/>
      <c r="E95" s="338"/>
      <c r="F95" s="336"/>
      <c r="G95" s="336"/>
      <c r="I95" s="338"/>
      <c r="J95" s="336"/>
      <c r="K95" s="336"/>
      <c r="M95" s="338"/>
      <c r="N95" s="336"/>
      <c r="O95" s="336"/>
      <c r="Q95" s="338"/>
      <c r="R95" s="336"/>
      <c r="S95" s="336"/>
    </row>
    <row r="96" spans="1:19">
      <c r="A96" s="338"/>
      <c r="B96" s="336"/>
      <c r="C96" s="336"/>
      <c r="E96" s="338"/>
      <c r="F96" s="336"/>
      <c r="G96" s="336"/>
      <c r="I96" s="338"/>
      <c r="J96" s="336"/>
      <c r="K96" s="336"/>
      <c r="M96" s="338"/>
      <c r="N96" s="336"/>
      <c r="O96" s="336"/>
      <c r="Q96" s="338"/>
      <c r="R96" s="336"/>
      <c r="S96" s="336"/>
    </row>
    <row r="97" spans="1:19">
      <c r="A97" s="338"/>
      <c r="B97" s="336"/>
      <c r="C97" s="336"/>
      <c r="E97" s="338"/>
      <c r="F97" s="336"/>
      <c r="G97" s="336"/>
      <c r="I97" s="338"/>
      <c r="J97" s="336"/>
      <c r="K97" s="336"/>
      <c r="M97" s="338"/>
      <c r="N97" s="336"/>
      <c r="O97" s="336"/>
      <c r="Q97" s="338"/>
      <c r="R97" s="336"/>
      <c r="S97" s="336"/>
    </row>
    <row r="98" spans="1:19">
      <c r="A98" s="338"/>
      <c r="B98" s="336"/>
      <c r="C98" s="336"/>
      <c r="E98" s="338"/>
      <c r="F98" s="336"/>
      <c r="G98" s="336"/>
      <c r="I98" s="338"/>
      <c r="J98" s="336"/>
      <c r="K98" s="336"/>
      <c r="M98" s="338"/>
      <c r="N98" s="336"/>
      <c r="O98" s="336"/>
      <c r="Q98" s="338"/>
      <c r="R98" s="336"/>
      <c r="S98" s="336"/>
    </row>
    <row r="99" spans="1:19">
      <c r="A99" s="338"/>
      <c r="B99" s="336"/>
      <c r="C99" s="336"/>
      <c r="E99" s="338"/>
      <c r="F99" s="336"/>
      <c r="G99" s="336"/>
      <c r="I99" s="338"/>
      <c r="J99" s="336"/>
      <c r="K99" s="336"/>
      <c r="M99" s="338"/>
      <c r="N99" s="336"/>
      <c r="O99" s="336"/>
      <c r="Q99" s="338"/>
      <c r="R99" s="336"/>
      <c r="S99" s="336"/>
    </row>
    <row r="100" spans="1:19">
      <c r="A100" s="338"/>
      <c r="B100" s="336"/>
      <c r="C100" s="336"/>
      <c r="E100" s="338"/>
      <c r="F100" s="336"/>
      <c r="G100" s="336"/>
      <c r="I100" s="338"/>
      <c r="J100" s="336"/>
      <c r="K100" s="336"/>
      <c r="M100" s="338"/>
      <c r="N100" s="336"/>
      <c r="O100" s="336"/>
      <c r="Q100" s="338"/>
      <c r="R100" s="336"/>
      <c r="S100" s="336"/>
    </row>
    <row r="101" spans="1:19">
      <c r="A101" s="338"/>
      <c r="B101" s="336"/>
      <c r="C101" s="336"/>
      <c r="E101" s="338"/>
      <c r="F101" s="336"/>
      <c r="G101" s="336"/>
      <c r="I101" s="338"/>
      <c r="J101" s="336"/>
      <c r="K101" s="336"/>
      <c r="M101" s="338"/>
      <c r="N101" s="336"/>
      <c r="O101" s="336"/>
      <c r="Q101" s="338"/>
      <c r="R101" s="336"/>
      <c r="S101" s="336"/>
    </row>
    <row r="102" spans="1:19">
      <c r="A102" s="338"/>
      <c r="B102" s="336"/>
      <c r="C102" s="336"/>
      <c r="E102" s="338"/>
      <c r="F102" s="336"/>
      <c r="G102" s="336"/>
      <c r="I102" s="338"/>
      <c r="J102" s="336"/>
      <c r="K102" s="336"/>
      <c r="M102" s="338"/>
      <c r="N102" s="336"/>
      <c r="O102" s="336"/>
      <c r="Q102" s="338"/>
      <c r="R102" s="336"/>
      <c r="S102" s="336"/>
    </row>
    <row r="103" spans="1:19">
      <c r="A103" s="338"/>
      <c r="B103" s="336"/>
      <c r="C103" s="336"/>
      <c r="E103" s="338"/>
      <c r="F103" s="336"/>
      <c r="G103" s="336"/>
      <c r="I103" s="338"/>
      <c r="J103" s="336"/>
      <c r="K103" s="336"/>
      <c r="M103" s="338"/>
      <c r="N103" s="336"/>
      <c r="O103" s="336"/>
      <c r="Q103" s="338"/>
      <c r="R103" s="336"/>
      <c r="S103" s="336"/>
    </row>
    <row r="104" spans="1:19">
      <c r="A104" s="338"/>
      <c r="B104" s="336"/>
      <c r="C104" s="336"/>
      <c r="E104" s="338"/>
      <c r="F104" s="336"/>
      <c r="G104" s="336"/>
      <c r="I104" s="338"/>
      <c r="J104" s="336"/>
      <c r="K104" s="336"/>
      <c r="M104" s="338"/>
      <c r="N104" s="336"/>
      <c r="O104" s="336"/>
      <c r="Q104" s="338"/>
      <c r="R104" s="336"/>
      <c r="S104" s="336"/>
    </row>
    <row r="105" spans="1:19">
      <c r="A105" s="338"/>
      <c r="B105" s="336"/>
      <c r="C105" s="336"/>
      <c r="E105" s="338"/>
      <c r="F105" s="336"/>
      <c r="G105" s="336"/>
      <c r="I105" s="338"/>
      <c r="J105" s="336"/>
      <c r="K105" s="336"/>
      <c r="M105" s="338"/>
      <c r="N105" s="336"/>
      <c r="O105" s="336"/>
      <c r="Q105" s="338"/>
      <c r="R105" s="336"/>
      <c r="S105" s="336"/>
    </row>
    <row r="106" spans="1:19">
      <c r="A106" s="338"/>
      <c r="B106" s="336"/>
      <c r="C106" s="336"/>
      <c r="E106" s="338"/>
      <c r="F106" s="336"/>
      <c r="G106" s="336"/>
      <c r="I106" s="338"/>
      <c r="J106" s="336"/>
      <c r="K106" s="336"/>
      <c r="M106" s="338"/>
      <c r="N106" s="336"/>
      <c r="O106" s="336"/>
      <c r="Q106" s="338"/>
      <c r="R106" s="336"/>
      <c r="S106" s="336"/>
    </row>
    <row r="107" spans="1:19">
      <c r="A107" s="338"/>
      <c r="B107" s="336"/>
      <c r="C107" s="336"/>
      <c r="E107" s="338"/>
      <c r="F107" s="336"/>
      <c r="G107" s="336"/>
      <c r="I107" s="338"/>
      <c r="J107" s="336"/>
      <c r="K107" s="336"/>
      <c r="M107" s="338"/>
      <c r="N107" s="336"/>
      <c r="O107" s="336"/>
      <c r="Q107" s="338"/>
      <c r="R107" s="342"/>
      <c r="S107" s="342"/>
    </row>
    <row r="108" spans="1:19">
      <c r="A108" s="338"/>
      <c r="B108" s="336"/>
      <c r="C108" s="336"/>
      <c r="E108" s="338"/>
      <c r="F108" s="336"/>
      <c r="G108" s="336"/>
      <c r="I108" s="338"/>
      <c r="J108" s="336"/>
      <c r="K108" s="336"/>
      <c r="M108" s="338"/>
      <c r="N108" s="336"/>
      <c r="O108" s="336"/>
      <c r="Q108" s="338"/>
      <c r="R108" s="342"/>
      <c r="S108" s="342"/>
    </row>
    <row r="109" spans="1:19">
      <c r="A109" s="338"/>
      <c r="B109" s="336"/>
      <c r="C109" s="336"/>
      <c r="E109" s="338"/>
      <c r="F109" s="336"/>
      <c r="G109" s="336"/>
      <c r="I109" s="338"/>
      <c r="J109" s="336"/>
      <c r="K109" s="336"/>
      <c r="M109" s="338"/>
      <c r="N109" s="336"/>
      <c r="O109" s="336"/>
      <c r="Q109" s="338"/>
      <c r="R109" s="342"/>
      <c r="S109" s="342"/>
    </row>
    <row r="110" spans="1:19">
      <c r="A110" s="338"/>
      <c r="B110" s="336"/>
      <c r="C110" s="336"/>
      <c r="E110" s="338"/>
      <c r="F110" s="336"/>
      <c r="G110" s="336"/>
      <c r="I110" s="338"/>
      <c r="J110" s="336"/>
      <c r="K110" s="336"/>
      <c r="M110" s="338"/>
      <c r="N110" s="336"/>
      <c r="O110" s="336"/>
      <c r="Q110" s="338"/>
      <c r="R110" s="342"/>
      <c r="S110" s="342"/>
    </row>
    <row r="111" spans="1:19">
      <c r="A111" s="338"/>
      <c r="B111" s="336"/>
      <c r="C111" s="336"/>
      <c r="E111" s="338"/>
      <c r="F111" s="336"/>
      <c r="G111" s="336"/>
      <c r="I111" s="338"/>
      <c r="J111" s="336"/>
      <c r="K111" s="336"/>
      <c r="M111" s="338"/>
      <c r="N111" s="336"/>
      <c r="O111" s="336"/>
      <c r="Q111" s="338"/>
      <c r="R111" s="342"/>
      <c r="S111" s="342"/>
    </row>
    <row r="112" spans="1:19">
      <c r="A112" s="338"/>
      <c r="B112" s="336"/>
      <c r="C112" s="336"/>
      <c r="E112" s="338"/>
      <c r="F112" s="336"/>
      <c r="G112" s="336"/>
      <c r="I112" s="338"/>
      <c r="J112" s="342"/>
      <c r="K112" s="336"/>
      <c r="M112" s="338"/>
      <c r="N112" s="342"/>
      <c r="O112" s="342"/>
      <c r="Q112" s="338"/>
      <c r="R112" s="342"/>
      <c r="S112" s="342"/>
    </row>
    <row r="113" spans="1:19">
      <c r="A113" s="338"/>
      <c r="B113" s="336"/>
      <c r="C113" s="336"/>
      <c r="E113" s="338"/>
      <c r="F113" s="342"/>
      <c r="G113" s="336"/>
      <c r="I113" s="338"/>
      <c r="J113" s="342"/>
      <c r="K113" s="336"/>
      <c r="M113" s="338"/>
      <c r="N113" s="342"/>
      <c r="O113" s="336"/>
      <c r="Q113" s="338"/>
      <c r="R113" s="342"/>
      <c r="S113" s="342"/>
    </row>
    <row r="114" spans="1:19">
      <c r="A114" s="338"/>
      <c r="B114" s="336"/>
      <c r="C114" s="336"/>
      <c r="E114" s="338"/>
      <c r="F114" s="342"/>
      <c r="G114" s="342"/>
      <c r="I114" s="338"/>
      <c r="J114" s="342"/>
      <c r="K114" s="342"/>
      <c r="M114" s="338"/>
      <c r="N114" s="342"/>
      <c r="O114" s="342"/>
      <c r="Q114" s="338"/>
      <c r="R114" s="342"/>
      <c r="S114" s="342"/>
    </row>
    <row r="115" spans="1:19">
      <c r="A115" s="338"/>
      <c r="B115" s="336"/>
      <c r="C115" s="336"/>
      <c r="E115" s="338"/>
      <c r="F115" s="342"/>
      <c r="G115" s="342"/>
      <c r="I115" s="338"/>
      <c r="J115" s="342"/>
      <c r="K115" s="342"/>
      <c r="M115" s="338"/>
      <c r="N115" s="342"/>
      <c r="O115" s="342"/>
      <c r="Q115" s="338"/>
      <c r="R115" s="342"/>
      <c r="S115" s="342"/>
    </row>
    <row r="116" spans="1:19">
      <c r="A116" s="338"/>
      <c r="B116" s="342"/>
      <c r="C116" s="342"/>
      <c r="E116" s="338"/>
      <c r="F116" s="342"/>
      <c r="G116" s="342"/>
      <c r="I116" s="338"/>
      <c r="J116" s="342"/>
      <c r="K116" s="342"/>
      <c r="M116" s="338"/>
      <c r="N116" s="342"/>
      <c r="O116" s="342"/>
      <c r="Q116" s="338"/>
      <c r="R116" s="342"/>
      <c r="S116" s="342"/>
    </row>
    <row r="117" spans="1:19">
      <c r="A117" s="338"/>
      <c r="B117" s="342"/>
      <c r="C117" s="342"/>
      <c r="E117" s="338"/>
      <c r="F117" s="342"/>
      <c r="G117" s="342"/>
      <c r="I117" s="338"/>
      <c r="J117" s="342"/>
      <c r="K117" s="342"/>
      <c r="M117" s="338"/>
      <c r="N117" s="342"/>
      <c r="O117" s="342"/>
      <c r="Q117" s="338"/>
      <c r="R117" s="342"/>
      <c r="S117" s="342"/>
    </row>
    <row r="118" spans="1:19">
      <c r="A118" s="338"/>
      <c r="B118" s="342"/>
      <c r="C118" s="342"/>
      <c r="E118" s="338"/>
      <c r="F118" s="342"/>
      <c r="G118" s="342"/>
      <c r="I118" s="338"/>
      <c r="J118" s="342"/>
      <c r="K118" s="342"/>
      <c r="M118" s="338"/>
      <c r="N118" s="342"/>
      <c r="O118" s="342"/>
      <c r="Q118" s="338"/>
      <c r="R118" s="342"/>
      <c r="S118" s="342"/>
    </row>
    <row r="119" spans="1:19">
      <c r="A119" s="338"/>
      <c r="B119" s="342"/>
      <c r="C119" s="342"/>
      <c r="E119" s="338"/>
      <c r="F119" s="342"/>
      <c r="G119" s="342"/>
      <c r="I119" s="338"/>
      <c r="J119" s="342"/>
      <c r="K119" s="342"/>
      <c r="M119" s="338"/>
      <c r="N119" s="342"/>
      <c r="O119" s="342"/>
      <c r="Q119" s="338"/>
      <c r="R119" s="342"/>
      <c r="S119" s="342"/>
    </row>
    <row r="120" spans="1:19">
      <c r="A120" s="338"/>
      <c r="B120" s="342"/>
      <c r="C120" s="342"/>
      <c r="E120" s="338"/>
      <c r="F120" s="342"/>
      <c r="G120" s="342"/>
      <c r="I120" s="338"/>
      <c r="J120" s="342"/>
      <c r="K120" s="342"/>
      <c r="M120" s="338"/>
      <c r="N120" s="342"/>
      <c r="O120" s="342"/>
      <c r="Q120" s="338"/>
      <c r="R120" s="342"/>
      <c r="S120" s="342"/>
    </row>
    <row r="121" spans="1:19">
      <c r="A121" s="338"/>
      <c r="B121" s="342"/>
      <c r="C121" s="342"/>
      <c r="E121" s="338"/>
      <c r="F121" s="342"/>
      <c r="G121" s="342"/>
      <c r="I121" s="338"/>
      <c r="J121" s="342"/>
      <c r="K121" s="342"/>
      <c r="M121" s="338"/>
      <c r="N121" s="342"/>
      <c r="O121" s="342"/>
      <c r="Q121" s="338"/>
      <c r="R121" s="342"/>
      <c r="S121" s="342"/>
    </row>
    <row r="122" spans="1:19">
      <c r="A122" s="338"/>
      <c r="B122" s="342"/>
      <c r="C122" s="342"/>
      <c r="E122" s="338"/>
      <c r="F122" s="342"/>
      <c r="G122" s="342"/>
      <c r="I122" s="338"/>
      <c r="J122" s="342"/>
      <c r="K122" s="342"/>
      <c r="M122" s="338"/>
      <c r="N122" s="342"/>
      <c r="O122" s="342"/>
      <c r="Q122" s="338"/>
      <c r="R122" s="342"/>
      <c r="S122" s="342"/>
    </row>
    <row r="123" spans="1:19">
      <c r="A123" s="338"/>
      <c r="B123" s="342"/>
      <c r="C123" s="342"/>
      <c r="E123" s="338"/>
      <c r="F123" s="342"/>
      <c r="G123" s="342"/>
      <c r="I123" s="338"/>
      <c r="J123" s="342"/>
      <c r="K123" s="342"/>
      <c r="M123" s="338"/>
      <c r="N123" s="342"/>
      <c r="O123" s="342"/>
      <c r="Q123" s="338"/>
      <c r="R123" s="342"/>
      <c r="S123" s="342"/>
    </row>
    <row r="124" spans="1:19">
      <c r="A124" s="338"/>
      <c r="B124" s="342"/>
      <c r="C124" s="342"/>
      <c r="E124" s="338"/>
      <c r="F124" s="342"/>
      <c r="G124" s="342"/>
      <c r="I124" s="338"/>
      <c r="J124" s="342"/>
      <c r="K124" s="342"/>
      <c r="M124" s="338"/>
      <c r="N124" s="342"/>
      <c r="O124" s="342"/>
      <c r="Q124" s="338"/>
      <c r="R124" s="342"/>
      <c r="S124" s="342"/>
    </row>
    <row r="125" spans="1:19">
      <c r="A125" s="338"/>
      <c r="B125" s="342"/>
      <c r="C125" s="342"/>
      <c r="E125" s="338"/>
      <c r="F125" s="342"/>
      <c r="G125" s="342"/>
      <c r="I125" s="338"/>
      <c r="J125" s="342"/>
      <c r="K125" s="342"/>
      <c r="M125" s="338"/>
      <c r="N125" s="342"/>
      <c r="O125" s="342"/>
      <c r="Q125" s="338"/>
      <c r="R125" s="342"/>
      <c r="S125" s="342"/>
    </row>
    <row r="126" spans="1:19">
      <c r="A126" s="348"/>
      <c r="B126" s="342"/>
      <c r="C126" s="342"/>
      <c r="E126" s="338"/>
      <c r="F126" s="342"/>
      <c r="G126" s="342"/>
      <c r="I126" s="338"/>
      <c r="J126" s="342"/>
      <c r="K126" s="342"/>
      <c r="M126" s="338"/>
      <c r="N126" s="342"/>
      <c r="O126" s="342"/>
      <c r="Q126" s="338"/>
      <c r="R126" s="342"/>
      <c r="S126" s="342"/>
    </row>
    <row r="127" spans="1:19">
      <c r="A127" s="338"/>
      <c r="B127" s="342"/>
      <c r="C127" s="342"/>
      <c r="E127" s="338"/>
      <c r="F127" s="342"/>
      <c r="G127" s="342"/>
      <c r="I127" s="338"/>
      <c r="J127" s="342"/>
      <c r="K127" s="342"/>
      <c r="M127" s="338"/>
      <c r="N127" s="342"/>
      <c r="O127" s="342"/>
      <c r="Q127" s="338"/>
      <c r="R127" s="342"/>
      <c r="S127" s="342"/>
    </row>
    <row r="128" spans="1:19">
      <c r="A128" s="338"/>
      <c r="B128" s="342"/>
      <c r="C128" s="342"/>
      <c r="E128" s="338"/>
      <c r="F128" s="342"/>
      <c r="G128" s="342"/>
      <c r="I128" s="338"/>
      <c r="J128" s="342"/>
      <c r="K128" s="342"/>
      <c r="M128" s="338"/>
      <c r="N128" s="342"/>
      <c r="O128" s="342"/>
      <c r="Q128" s="338"/>
      <c r="R128" s="342"/>
      <c r="S128" s="342"/>
    </row>
    <row r="129" spans="1:19">
      <c r="A129" s="338"/>
      <c r="B129" s="342"/>
      <c r="C129" s="342"/>
      <c r="E129" s="338"/>
      <c r="F129" s="342"/>
      <c r="G129" s="342"/>
      <c r="I129" s="338"/>
      <c r="J129" s="342"/>
      <c r="K129" s="342"/>
      <c r="M129" s="338"/>
      <c r="N129" s="342"/>
      <c r="O129" s="342"/>
      <c r="Q129" s="338"/>
      <c r="R129" s="342"/>
      <c r="S129" s="342"/>
    </row>
    <row r="130" spans="1:19">
      <c r="A130" s="338"/>
      <c r="B130" s="342"/>
      <c r="C130" s="342"/>
      <c r="E130" s="338"/>
      <c r="F130" s="342"/>
      <c r="G130" s="342"/>
      <c r="I130" s="338"/>
      <c r="J130" s="342"/>
      <c r="K130" s="342"/>
      <c r="M130" s="338"/>
      <c r="N130" s="342"/>
      <c r="O130" s="342"/>
      <c r="Q130" s="338"/>
      <c r="R130" s="342"/>
      <c r="S130" s="342"/>
    </row>
    <row r="131" spans="1:19">
      <c r="A131" s="338"/>
      <c r="B131" s="342"/>
      <c r="C131" s="342"/>
      <c r="E131" s="338"/>
      <c r="F131" s="342"/>
      <c r="G131" s="342"/>
      <c r="I131" s="338"/>
      <c r="J131" s="342"/>
      <c r="K131" s="342"/>
      <c r="M131" s="338"/>
      <c r="N131" s="342"/>
      <c r="O131" s="342"/>
      <c r="Q131" s="338"/>
      <c r="R131" s="342"/>
      <c r="S131" s="342"/>
    </row>
    <row r="132" spans="1:19">
      <c r="A132" s="338"/>
      <c r="B132" s="342"/>
      <c r="C132" s="342"/>
      <c r="E132" s="338"/>
      <c r="F132" s="342"/>
      <c r="G132" s="342"/>
      <c r="I132" s="338"/>
      <c r="J132" s="342"/>
      <c r="K132" s="342"/>
      <c r="M132" s="338"/>
      <c r="N132" s="342"/>
      <c r="O132" s="342"/>
      <c r="Q132" s="338"/>
      <c r="R132" s="342"/>
      <c r="S132" s="342"/>
    </row>
    <row r="133" spans="1:19">
      <c r="A133" s="338"/>
      <c r="B133" s="342"/>
      <c r="C133" s="342"/>
      <c r="E133" s="338"/>
      <c r="F133" s="342"/>
      <c r="G133" s="342"/>
      <c r="I133" s="338"/>
      <c r="J133" s="342"/>
      <c r="K133" s="342"/>
      <c r="M133" s="338"/>
      <c r="N133" s="342"/>
      <c r="O133" s="342"/>
    </row>
    <row r="134" spans="1:19">
      <c r="A134" s="338"/>
      <c r="B134" s="342"/>
      <c r="C134" s="342"/>
      <c r="E134" s="338"/>
      <c r="F134" s="342"/>
      <c r="G134" s="342"/>
      <c r="I134" s="338"/>
      <c r="J134" s="342"/>
      <c r="K134" s="342"/>
      <c r="M134" s="338"/>
      <c r="N134" s="342"/>
      <c r="O134" s="342"/>
    </row>
    <row r="135" spans="1:19">
      <c r="A135" s="338"/>
      <c r="B135" s="342"/>
      <c r="C135" s="342"/>
      <c r="E135" s="338"/>
      <c r="F135" s="342"/>
      <c r="G135" s="342"/>
      <c r="I135" s="338"/>
      <c r="J135" s="342"/>
      <c r="K135" s="342"/>
      <c r="M135" s="338"/>
      <c r="N135" s="342"/>
      <c r="O135" s="342"/>
    </row>
    <row r="136" spans="1:19">
      <c r="B136" s="342"/>
      <c r="C136" s="342"/>
      <c r="E136" s="338"/>
      <c r="F136" s="342"/>
      <c r="G136" s="342"/>
      <c r="I136" s="338"/>
      <c r="J136" s="342"/>
      <c r="K136" s="342"/>
      <c r="M136" s="338"/>
      <c r="N136" s="342"/>
      <c r="O136" s="342"/>
    </row>
    <row r="137" spans="1:19">
      <c r="B137" s="342"/>
      <c r="C137" s="342"/>
      <c r="E137" s="348"/>
      <c r="F137" s="346"/>
      <c r="G137" s="346"/>
      <c r="I137" s="338"/>
      <c r="J137" s="342"/>
      <c r="K137" s="342"/>
      <c r="M137" s="338"/>
      <c r="N137" s="342"/>
      <c r="O137" s="342"/>
    </row>
    <row r="138" spans="1:19">
      <c r="B138" s="342"/>
      <c r="C138" s="342"/>
      <c r="E138" s="338"/>
      <c r="F138" s="342"/>
      <c r="G138" s="342"/>
      <c r="I138" s="338"/>
      <c r="J138" s="342"/>
      <c r="K138" s="342"/>
      <c r="M138" s="338"/>
      <c r="N138" s="342"/>
      <c r="O138" s="342"/>
    </row>
    <row r="139" spans="1:19">
      <c r="B139" s="342"/>
      <c r="C139" s="342"/>
      <c r="E139" s="338"/>
      <c r="F139" s="342"/>
      <c r="G139" s="342"/>
      <c r="I139" s="338"/>
      <c r="J139" s="342"/>
      <c r="K139" s="342"/>
      <c r="M139" s="338"/>
      <c r="N139" s="342"/>
      <c r="O139" s="342"/>
    </row>
    <row r="140" spans="1:19">
      <c r="B140" s="342"/>
      <c r="C140" s="342"/>
      <c r="E140" s="338"/>
      <c r="F140" s="342"/>
      <c r="G140" s="342"/>
      <c r="I140" s="338"/>
      <c r="J140" s="342"/>
      <c r="K140" s="342"/>
    </row>
    <row r="141" spans="1:19">
      <c r="B141" s="342"/>
      <c r="C141" s="342"/>
      <c r="E141" s="338"/>
      <c r="F141" s="342"/>
      <c r="G141" s="342"/>
      <c r="I141" s="338"/>
      <c r="J141" s="342"/>
      <c r="K141" s="342"/>
    </row>
    <row r="142" spans="1:19">
      <c r="I142" s="338"/>
      <c r="J142" s="342"/>
      <c r="K142" s="342"/>
    </row>
    <row r="143" spans="1:19">
      <c r="I143" s="338"/>
      <c r="J143" s="342"/>
      <c r="K143" s="342"/>
    </row>
    <row r="144" spans="1:19">
      <c r="I144" s="338"/>
      <c r="J144" s="342"/>
      <c r="K144" s="342"/>
    </row>
  </sheetData>
  <mergeCells count="7">
    <mergeCell ref="A30:B30"/>
    <mergeCell ref="F1:G1"/>
    <mergeCell ref="B16:C16"/>
    <mergeCell ref="D16:E16"/>
    <mergeCell ref="F16:G16"/>
    <mergeCell ref="B1:C1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F80B-DF60-4541-B898-4A7F7845216D}">
  <dimension ref="A1:H29"/>
  <sheetViews>
    <sheetView topLeftCell="B1" zoomScaleNormal="100" workbookViewId="0">
      <selection activeCell="C3" sqref="C3"/>
    </sheetView>
  </sheetViews>
  <sheetFormatPr defaultColWidth="9" defaultRowHeight="15"/>
  <cols>
    <col min="1" max="1" width="0.28515625" style="1" hidden="1" customWidth="1"/>
    <col min="2" max="2" width="14.28515625" style="46" bestFit="1" customWidth="1"/>
    <col min="3" max="3" width="23.85546875" style="1" customWidth="1"/>
    <col min="4" max="16384" width="9" style="1"/>
  </cols>
  <sheetData>
    <row r="1" spans="2:4">
      <c r="B1" s="210" t="s">
        <v>340</v>
      </c>
      <c r="C1" s="211" t="s">
        <v>341</v>
      </c>
    </row>
    <row r="2" spans="2:4">
      <c r="B2" s="97" t="s">
        <v>326</v>
      </c>
      <c r="C2" s="97" t="s">
        <v>272</v>
      </c>
      <c r="D2" s="59"/>
    </row>
    <row r="3" spans="2:4">
      <c r="B3" s="97" t="s">
        <v>337</v>
      </c>
      <c r="C3" s="97" t="s">
        <v>220</v>
      </c>
      <c r="D3" s="59"/>
    </row>
    <row r="4" spans="2:4">
      <c r="B4" s="97" t="s">
        <v>228</v>
      </c>
      <c r="C4" s="97" t="s">
        <v>227</v>
      </c>
      <c r="D4" s="59"/>
    </row>
    <row r="5" spans="2:4">
      <c r="B5" s="97" t="s">
        <v>233</v>
      </c>
      <c r="C5" s="96" t="s">
        <v>232</v>
      </c>
      <c r="D5" s="59"/>
    </row>
    <row r="6" spans="2:4">
      <c r="B6" s="97" t="s">
        <v>327</v>
      </c>
      <c r="C6" s="97" t="s">
        <v>252</v>
      </c>
      <c r="D6" s="59"/>
    </row>
    <row r="7" spans="2:4">
      <c r="B7" s="97" t="s">
        <v>328</v>
      </c>
      <c r="C7" s="97" t="s">
        <v>253</v>
      </c>
      <c r="D7" s="59"/>
    </row>
    <row r="8" spans="2:4">
      <c r="B8" s="97" t="s">
        <v>329</v>
      </c>
      <c r="C8" s="97" t="s">
        <v>258</v>
      </c>
      <c r="D8" s="59"/>
    </row>
    <row r="9" spans="2:4">
      <c r="B9" s="97" t="s">
        <v>330</v>
      </c>
      <c r="C9" s="97" t="s">
        <v>259</v>
      </c>
      <c r="D9" s="59"/>
    </row>
    <row r="10" spans="2:4">
      <c r="B10" s="97" t="s">
        <v>338</v>
      </c>
      <c r="C10" s="97" t="s">
        <v>265</v>
      </c>
      <c r="D10" s="59"/>
    </row>
    <row r="11" spans="2:4">
      <c r="B11" s="97" t="s">
        <v>233</v>
      </c>
      <c r="C11" s="97" t="s">
        <v>284</v>
      </c>
      <c r="D11" s="59"/>
    </row>
    <row r="12" spans="2:4">
      <c r="B12" s="97" t="s">
        <v>290</v>
      </c>
      <c r="C12" s="97" t="s">
        <v>289</v>
      </c>
      <c r="D12" s="59"/>
    </row>
    <row r="13" spans="2:4">
      <c r="B13" s="97" t="s">
        <v>300</v>
      </c>
      <c r="C13" s="97" t="s">
        <v>299</v>
      </c>
    </row>
    <row r="14" spans="2:4">
      <c r="B14" s="97" t="s">
        <v>339</v>
      </c>
      <c r="C14" s="97" t="s">
        <v>323</v>
      </c>
    </row>
    <row r="15" spans="2:4">
      <c r="B15" s="97" t="s">
        <v>249</v>
      </c>
      <c r="C15" s="97" t="s">
        <v>324</v>
      </c>
    </row>
    <row r="16" spans="2:4">
      <c r="B16" s="97" t="s">
        <v>51</v>
      </c>
      <c r="C16" s="97" t="s">
        <v>331</v>
      </c>
    </row>
    <row r="17" spans="2:8">
      <c r="B17" s="97" t="s">
        <v>233</v>
      </c>
      <c r="C17" s="97" t="s">
        <v>333</v>
      </c>
    </row>
    <row r="18" spans="2:8">
      <c r="B18" s="97" t="s">
        <v>308</v>
      </c>
      <c r="C18" s="97" t="s">
        <v>335</v>
      </c>
    </row>
    <row r="19" spans="2:8">
      <c r="B19" s="97" t="s">
        <v>41</v>
      </c>
      <c r="C19" s="97" t="s">
        <v>336</v>
      </c>
    </row>
    <row r="20" spans="2:8">
      <c r="B20" s="97" t="s">
        <v>353</v>
      </c>
      <c r="C20" s="97" t="s">
        <v>352</v>
      </c>
    </row>
    <row r="21" spans="2:8">
      <c r="B21" s="97" t="s">
        <v>358</v>
      </c>
      <c r="C21" s="97" t="s">
        <v>357</v>
      </c>
    </row>
    <row r="22" spans="2:8">
      <c r="B22" s="222" t="s">
        <v>279</v>
      </c>
      <c r="C22" s="198" t="s">
        <v>278</v>
      </c>
      <c r="D22" s="179" t="s">
        <v>372</v>
      </c>
      <c r="E22" s="179"/>
      <c r="F22" s="148">
        <v>35</v>
      </c>
      <c r="G22" s="148"/>
      <c r="H22" s="148"/>
    </row>
    <row r="23" spans="2:8">
      <c r="B23" s="222" t="s">
        <v>279</v>
      </c>
      <c r="C23" s="198" t="s">
        <v>278</v>
      </c>
      <c r="D23" s="179" t="s">
        <v>373</v>
      </c>
      <c r="E23" s="179"/>
      <c r="F23" s="148">
        <v>9</v>
      </c>
      <c r="G23" s="148"/>
      <c r="H23" s="148"/>
    </row>
    <row r="24" spans="2:8">
      <c r="B24" s="222" t="s">
        <v>279</v>
      </c>
      <c r="C24" s="198" t="s">
        <v>278</v>
      </c>
      <c r="D24" s="179" t="s">
        <v>374</v>
      </c>
      <c r="E24" s="179"/>
      <c r="F24" s="148">
        <v>10.5</v>
      </c>
      <c r="G24" s="148"/>
      <c r="H24" s="148"/>
    </row>
    <row r="25" spans="2:8">
      <c r="B25" s="222" t="s">
        <v>279</v>
      </c>
      <c r="C25" s="198" t="s">
        <v>278</v>
      </c>
      <c r="D25" s="179" t="s">
        <v>375</v>
      </c>
      <c r="E25" s="179"/>
      <c r="F25" s="148">
        <v>1.5</v>
      </c>
      <c r="G25" s="148"/>
      <c r="H25" s="148"/>
    </row>
    <row r="26" spans="2:8">
      <c r="B26" s="222" t="s">
        <v>279</v>
      </c>
      <c r="C26" s="198" t="s">
        <v>278</v>
      </c>
      <c r="D26" s="179" t="s">
        <v>376</v>
      </c>
      <c r="E26" s="179"/>
      <c r="F26" s="148">
        <v>5</v>
      </c>
      <c r="G26" s="148"/>
      <c r="H26" s="148"/>
    </row>
    <row r="27" spans="2:8">
      <c r="B27" s="278"/>
      <c r="C27" s="279" t="s">
        <v>387</v>
      </c>
      <c r="D27" s="96">
        <v>2020</v>
      </c>
      <c r="E27" s="96">
        <v>2019</v>
      </c>
    </row>
    <row r="28" spans="2:8">
      <c r="C28" s="96" t="s">
        <v>385</v>
      </c>
      <c r="D28" s="96">
        <v>40.799999999999997</v>
      </c>
      <c r="E28" s="96">
        <v>53.9</v>
      </c>
      <c r="F28" s="280">
        <f>D28/E28-1</f>
        <v>-0.2430426716141002</v>
      </c>
    </row>
    <row r="29" spans="2:8">
      <c r="C29" s="96" t="s">
        <v>386</v>
      </c>
      <c r="D29" s="96">
        <v>25.9</v>
      </c>
      <c r="E29" s="96">
        <v>26.5</v>
      </c>
      <c r="F29" s="280">
        <f>D29/E29-1</f>
        <v>-2.264150943396237E-2</v>
      </c>
    </row>
  </sheetData>
  <hyperlinks>
    <hyperlink ref="C7" r:id="rId1" xr:uid="{61945EA8-BBC9-4662-B74B-9757051049F1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7D90-7EB6-4384-BF6C-642F5BB46F6A}">
  <dimension ref="A1:J133"/>
  <sheetViews>
    <sheetView topLeftCell="B1" workbookViewId="0">
      <selection activeCell="F13" sqref="F13"/>
    </sheetView>
  </sheetViews>
  <sheetFormatPr defaultColWidth="9" defaultRowHeight="12.75"/>
  <cols>
    <col min="1" max="1" width="12.7109375" style="152" customWidth="1"/>
    <col min="2" max="2" width="15" style="152" customWidth="1"/>
    <col min="3" max="3" width="57.7109375" style="152" customWidth="1"/>
    <col min="4" max="4" width="11" style="152" customWidth="1"/>
    <col min="5" max="5" width="10.42578125" style="152" customWidth="1"/>
    <col min="6" max="6" width="9" style="152"/>
    <col min="7" max="7" width="9.28515625" style="152" bestFit="1" customWidth="1"/>
    <col min="8" max="16384" width="9" style="152"/>
  </cols>
  <sheetData>
    <row r="1" spans="1:8" ht="14.25" customHeight="1">
      <c r="A1" s="146" t="s">
        <v>31</v>
      </c>
      <c r="B1" s="146" t="s">
        <v>15</v>
      </c>
      <c r="C1" s="146" t="s">
        <v>13</v>
      </c>
      <c r="D1" s="146">
        <v>2019</v>
      </c>
      <c r="E1" s="146" t="s">
        <v>61</v>
      </c>
      <c r="G1" s="146">
        <v>2019</v>
      </c>
      <c r="H1" s="146" t="s">
        <v>61</v>
      </c>
    </row>
    <row r="2" spans="1:8" ht="15">
      <c r="A2" s="153" t="s">
        <v>32</v>
      </c>
      <c r="B2" s="153" t="s">
        <v>33</v>
      </c>
      <c r="C2" s="178" t="s">
        <v>332</v>
      </c>
      <c r="D2" s="34">
        <f>G2*' Demand-Supply Gap'!H$8</f>
        <v>24.445713869399995</v>
      </c>
      <c r="E2" s="34">
        <f>H2*' Demand-Supply Gap'!I$8</f>
        <v>28.246725360000013</v>
      </c>
      <c r="G2" s="155">
        <v>0.21345</v>
      </c>
      <c r="H2" s="155">
        <v>0.2142</v>
      </c>
    </row>
    <row r="3" spans="1:8" ht="15">
      <c r="A3" s="153" t="s">
        <v>32</v>
      </c>
      <c r="B3" s="153" t="s">
        <v>33</v>
      </c>
      <c r="C3" s="178" t="s">
        <v>254</v>
      </c>
      <c r="D3" s="34">
        <f>G3*' Demand-Supply Gap'!H$8</f>
        <v>28.875604768759999</v>
      </c>
      <c r="E3" s="34">
        <f>H3*' Demand-Supply Gap'!I$8</f>
        <v>30.528090200000015</v>
      </c>
      <c r="G3" s="155">
        <v>0.25213000000000002</v>
      </c>
      <c r="H3" s="155">
        <v>0.23150000000000001</v>
      </c>
    </row>
    <row r="4" spans="1:8">
      <c r="A4" s="153" t="s">
        <v>32</v>
      </c>
      <c r="B4" s="153" t="s">
        <v>33</v>
      </c>
      <c r="C4" s="167" t="s">
        <v>278</v>
      </c>
      <c r="D4" s="34">
        <f>G4*' Demand-Supply Gap'!H$8</f>
        <v>21.097298144875996</v>
      </c>
      <c r="E4" s="34">
        <f>H4*' Demand-Supply Gap'!I$8</f>
        <v>25.17413572000001</v>
      </c>
      <c r="G4" s="155">
        <v>0.18421299999999999</v>
      </c>
      <c r="H4" s="155">
        <v>0.19089999999999999</v>
      </c>
    </row>
    <row r="5" spans="1:8">
      <c r="A5" s="153" t="s">
        <v>32</v>
      </c>
      <c r="B5" s="153" t="s">
        <v>33</v>
      </c>
      <c r="C5" s="179" t="s">
        <v>277</v>
      </c>
      <c r="D5" s="34">
        <f>G5*' Demand-Supply Gap'!H$8</f>
        <v>13.884066021959999</v>
      </c>
      <c r="E5" s="34">
        <f>H5*' Demand-Supply Gap'!I$8</f>
        <v>15.916805560000007</v>
      </c>
      <c r="G5" s="155">
        <v>0.12123</v>
      </c>
      <c r="H5" s="155">
        <v>0.1207</v>
      </c>
    </row>
    <row r="6" spans="1:8">
      <c r="A6" s="153" t="s">
        <v>32</v>
      </c>
      <c r="B6" s="153" t="s">
        <v>33</v>
      </c>
      <c r="C6" s="179" t="s">
        <v>275</v>
      </c>
      <c r="D6" s="34">
        <f>G6*' Demand-Supply Gap'!H$8</f>
        <v>10.822768613999999</v>
      </c>
      <c r="E6" s="34">
        <f>H6*' Demand-Supply Gap'!I$8</f>
        <v>9.9166841600000044</v>
      </c>
      <c r="G6" s="155">
        <v>9.4500000000000001E-2</v>
      </c>
      <c r="H6" s="155">
        <v>7.5200000000000003E-2</v>
      </c>
    </row>
    <row r="7" spans="1:8">
      <c r="A7" s="153" t="s">
        <v>32</v>
      </c>
      <c r="B7" s="153" t="s">
        <v>33</v>
      </c>
      <c r="C7" s="179" t="s">
        <v>12</v>
      </c>
      <c r="D7" s="34">
        <f>G7*' Demand-Supply Gap'!H$8</f>
        <v>15.401200581003993</v>
      </c>
      <c r="E7" s="34">
        <f>H7*' Demand-Supply Gap'!I$8</f>
        <v>22.088359000000008</v>
      </c>
      <c r="G7" s="155">
        <f>100%-SUM(G2:G6)</f>
        <v>0.13447699999999996</v>
      </c>
      <c r="H7" s="155">
        <f>100%-SUM(H2:H6)</f>
        <v>0.16749999999999998</v>
      </c>
    </row>
    <row r="8" spans="1:8" ht="15">
      <c r="A8" s="153" t="s">
        <v>32</v>
      </c>
      <c r="B8" s="153" t="s">
        <v>35</v>
      </c>
      <c r="C8" s="215" t="s">
        <v>226</v>
      </c>
      <c r="D8" s="34">
        <f>G8*' Demand-Supply Gap'!H$17</f>
        <v>247.61085290932067</v>
      </c>
      <c r="E8" s="34">
        <f>H8*' Demand-Supply Gap'!I$17</f>
        <v>253.19840344338203</v>
      </c>
      <c r="G8" s="163">
        <v>0.14000000000000001</v>
      </c>
      <c r="H8" s="163">
        <v>0.1421</v>
      </c>
    </row>
    <row r="9" spans="1:8">
      <c r="A9" s="153" t="s">
        <v>32</v>
      </c>
      <c r="B9" s="153" t="s">
        <v>35</v>
      </c>
      <c r="C9" s="161" t="s">
        <v>229</v>
      </c>
      <c r="D9" s="34">
        <f>G9*' Demand-Supply Gap'!H$17</f>
        <v>194.55138442875196</v>
      </c>
      <c r="E9" s="34">
        <f>H9*' Demand-Supply Gap'!I$17</f>
        <v>204.01982543467446</v>
      </c>
      <c r="G9" s="163">
        <v>0.11</v>
      </c>
      <c r="H9" s="163">
        <v>0.1145</v>
      </c>
    </row>
    <row r="10" spans="1:8" ht="15">
      <c r="A10" s="153" t="s">
        <v>32</v>
      </c>
      <c r="B10" s="153" t="s">
        <v>35</v>
      </c>
      <c r="C10" s="215" t="s">
        <v>256</v>
      </c>
      <c r="D10" s="34">
        <f>G10*' Demand-Supply Gap'!H$17</f>
        <v>176.86489493522905</v>
      </c>
      <c r="E10" s="34">
        <f>H10*' Demand-Supply Gap'!I$17</f>
        <v>181.74691872783225</v>
      </c>
      <c r="G10" s="163">
        <v>0.1</v>
      </c>
      <c r="H10" s="163">
        <v>0.10199999999999999</v>
      </c>
    </row>
    <row r="11" spans="1:8">
      <c r="A11" s="153" t="s">
        <v>32</v>
      </c>
      <c r="B11" s="153" t="s">
        <v>35</v>
      </c>
      <c r="C11" s="216" t="s">
        <v>270</v>
      </c>
      <c r="D11" s="34">
        <f>G11*' Demand-Supply Gap'!H$17</f>
        <v>74.63698566266666</v>
      </c>
      <c r="E11" s="34">
        <f>H11*' Demand-Supply Gap'!I$17</f>
        <v>73.589683759406597</v>
      </c>
      <c r="G11" s="155">
        <v>4.2200000000000001E-2</v>
      </c>
      <c r="H11" s="155">
        <v>4.1300000000000003E-2</v>
      </c>
    </row>
    <row r="12" spans="1:8">
      <c r="A12" s="153" t="s">
        <v>32</v>
      </c>
      <c r="B12" s="153" t="s">
        <v>35</v>
      </c>
      <c r="C12" s="154" t="s">
        <v>282</v>
      </c>
      <c r="D12" s="34">
        <f>G12*' Demand-Supply Gap'!H$17</f>
        <v>125.92780519388307</v>
      </c>
      <c r="E12" s="34">
        <f>H12*' Demand-Supply Gap'!I$17</f>
        <v>135.24108952394576</v>
      </c>
      <c r="G12" s="155">
        <v>7.1199999999999999E-2</v>
      </c>
      <c r="H12" s="155">
        <v>7.5899999999999995E-2</v>
      </c>
    </row>
    <row r="13" spans="1:8">
      <c r="A13" s="153" t="s">
        <v>32</v>
      </c>
      <c r="B13" s="153" t="s">
        <v>35</v>
      </c>
      <c r="C13" s="169" t="s">
        <v>285</v>
      </c>
      <c r="D13" s="34">
        <f>G13*' Demand-Supply Gap'!H$17</f>
        <v>90.908555996707733</v>
      </c>
      <c r="E13" s="34">
        <f>H13*' Demand-Supply Gap'!I$17</f>
        <v>90.873459363916126</v>
      </c>
      <c r="G13" s="155">
        <v>5.1400000000000001E-2</v>
      </c>
      <c r="H13" s="155">
        <v>5.0999999999999997E-2</v>
      </c>
    </row>
    <row r="14" spans="1:8">
      <c r="A14" s="153" t="s">
        <v>32</v>
      </c>
      <c r="B14" s="153" t="s">
        <v>35</v>
      </c>
      <c r="C14" s="154" t="s">
        <v>12</v>
      </c>
      <c r="D14" s="34">
        <f>G14*' Demand-Supply Gap'!H$17</f>
        <v>858.14847022573144</v>
      </c>
      <c r="E14" s="34">
        <f>H14*' Demand-Supply Gap'!I$17</f>
        <v>843.16315629421786</v>
      </c>
      <c r="G14" s="155">
        <f>100%-SUM(G8:G13)</f>
        <v>0.48520000000000008</v>
      </c>
      <c r="H14" s="155">
        <f>100%-SUM(H8:H13)</f>
        <v>0.47319999999999995</v>
      </c>
    </row>
    <row r="15" spans="1:8">
      <c r="A15" s="153" t="s">
        <v>32</v>
      </c>
      <c r="B15" s="153" t="s">
        <v>43</v>
      </c>
      <c r="C15" s="169" t="s">
        <v>222</v>
      </c>
      <c r="D15" s="34">
        <f>G15*' Demand-Supply Gap'!H$26</f>
        <v>43.347825566199994</v>
      </c>
      <c r="E15" s="34">
        <f>H15*' Demand-Supply Gap'!I$26</f>
        <v>33.358474100000009</v>
      </c>
      <c r="G15" s="155">
        <v>0.42230000000000001</v>
      </c>
      <c r="H15" s="155">
        <v>0.4249</v>
      </c>
    </row>
    <row r="16" spans="1:8">
      <c r="A16" s="153" t="s">
        <v>32</v>
      </c>
      <c r="B16" s="153" t="s">
        <v>43</v>
      </c>
      <c r="C16" s="161" t="s">
        <v>225</v>
      </c>
      <c r="D16" s="34">
        <f>G16*' Demand-Supply Gap'!H$26</f>
        <v>16.464577837599997</v>
      </c>
      <c r="E16" s="34">
        <f>H16*' Demand-Supply Gap'!I$26</f>
        <v>12.679203500000003</v>
      </c>
      <c r="G16" s="155">
        <v>0.16039999999999999</v>
      </c>
      <c r="H16" s="155">
        <v>0.1615</v>
      </c>
    </row>
    <row r="17" spans="1:8">
      <c r="A17" s="153" t="s">
        <v>32</v>
      </c>
      <c r="B17" s="153" t="s">
        <v>43</v>
      </c>
      <c r="C17" s="154" t="s">
        <v>12</v>
      </c>
      <c r="D17" s="34">
        <f>G17*' Demand-Supply Gap'!H$26</f>
        <v>42.834590596199995</v>
      </c>
      <c r="E17" s="34">
        <f>H17*' Demand-Supply Gap'!I$26</f>
        <v>32.471322400000005</v>
      </c>
      <c r="G17" s="155">
        <f>100%-SUM(G15:G16)</f>
        <v>0.4173</v>
      </c>
      <c r="H17" s="155">
        <f>100%-SUM(H15:H16)</f>
        <v>0.41359999999999997</v>
      </c>
    </row>
    <row r="18" spans="1:8" ht="15">
      <c r="A18" s="153" t="s">
        <v>32</v>
      </c>
      <c r="B18" s="153" t="s">
        <v>51</v>
      </c>
      <c r="C18" s="215" t="s">
        <v>250</v>
      </c>
      <c r="D18" s="34">
        <f>G18*' Demand-Supply Gap'!H$35</f>
        <v>-50.490117479999995</v>
      </c>
      <c r="E18" s="34">
        <f>H18*' Demand-Supply Gap'!I$35</f>
        <v>-65.558035825981307</v>
      </c>
      <c r="G18" s="163">
        <v>0.61350000000000005</v>
      </c>
      <c r="H18" s="155">
        <v>0.61409999999999998</v>
      </c>
    </row>
    <row r="19" spans="1:8" ht="15">
      <c r="A19" s="153" t="s">
        <v>32</v>
      </c>
      <c r="B19" s="153" t="s">
        <v>51</v>
      </c>
      <c r="C19" s="215" t="s">
        <v>251</v>
      </c>
      <c r="D19" s="34">
        <f>G19*' Demand-Supply Gap'!H$35</f>
        <v>-13.357043303999998</v>
      </c>
      <c r="E19" s="34">
        <f>H19*' Demand-Supply Gap'!I$35</f>
        <v>-17.796001583115263</v>
      </c>
      <c r="G19" s="163">
        <v>0.1623</v>
      </c>
      <c r="H19" s="155">
        <v>0.16669999999999999</v>
      </c>
    </row>
    <row r="20" spans="1:8">
      <c r="A20" s="153" t="s">
        <v>32</v>
      </c>
      <c r="B20" s="153" t="s">
        <v>51</v>
      </c>
      <c r="C20" s="154" t="s">
        <v>12</v>
      </c>
      <c r="D20" s="34">
        <f>G20*' Demand-Supply Gap'!H$35</f>
        <v>-18.451319215999991</v>
      </c>
      <c r="E20" s="34">
        <f>H20*' Demand-Supply Gap'!I$35</f>
        <v>-23.400621157881627</v>
      </c>
      <c r="G20" s="155">
        <f>100%-SUM(G18:G19)</f>
        <v>0.22419999999999995</v>
      </c>
      <c r="H20" s="155">
        <f>100%-SUM(H18:H19)</f>
        <v>0.21920000000000006</v>
      </c>
    </row>
    <row r="21" spans="1:8">
      <c r="A21" s="153" t="s">
        <v>32</v>
      </c>
      <c r="B21" s="194" t="s">
        <v>108</v>
      </c>
      <c r="C21" s="154" t="s">
        <v>368</v>
      </c>
      <c r="D21" s="34">
        <f>G21*' Demand-Supply Gap'!H$44</f>
        <v>2.2723890000000004</v>
      </c>
      <c r="E21" s="34">
        <f>H21*' Demand-Supply Gap'!I$44</f>
        <v>2.0104139999999999</v>
      </c>
      <c r="G21" s="214">
        <v>0.31430000000000002</v>
      </c>
      <c r="H21" s="155">
        <v>0.31709999999999999</v>
      </c>
    </row>
    <row r="22" spans="1:8">
      <c r="A22" s="153" t="s">
        <v>32</v>
      </c>
      <c r="B22" s="194" t="s">
        <v>108</v>
      </c>
      <c r="C22" s="154" t="s">
        <v>215</v>
      </c>
      <c r="D22" s="34">
        <f>G22*' Demand-Supply Gap'!H$44</f>
        <v>1.391052</v>
      </c>
      <c r="E22" s="34">
        <f>H22*' Demand-Supply Gap'!I$44</f>
        <v>1.224254</v>
      </c>
      <c r="G22" s="155">
        <v>0.19239999999999999</v>
      </c>
      <c r="H22" s="155">
        <v>0.19309999999999999</v>
      </c>
    </row>
    <row r="23" spans="1:8">
      <c r="A23" s="153" t="s">
        <v>32</v>
      </c>
      <c r="B23" s="153" t="s">
        <v>108</v>
      </c>
      <c r="C23" s="154" t="s">
        <v>12</v>
      </c>
      <c r="D23" s="34">
        <f>G23*' Demand-Supply Gap'!H$44</f>
        <v>3.5665589999999998</v>
      </c>
      <c r="E23" s="34">
        <f>H23*' Demand-Supply Gap'!I$44</f>
        <v>3.1053320000000002</v>
      </c>
      <c r="G23" s="155">
        <f>100%-SUM(G21:G22)</f>
        <v>0.49329999999999996</v>
      </c>
      <c r="H23" s="155">
        <f>100%-SUM(H21:H22)</f>
        <v>0.48980000000000001</v>
      </c>
    </row>
    <row r="24" spans="1:8">
      <c r="A24" s="153" t="s">
        <v>32</v>
      </c>
      <c r="B24" s="153" t="s">
        <v>53</v>
      </c>
      <c r="C24" s="185" t="s">
        <v>216</v>
      </c>
      <c r="D24" s="34">
        <f>G24*' Demand-Supply Gap'!H$53</f>
        <v>67.378867074053971</v>
      </c>
      <c r="E24" s="34">
        <f>H24*' Demand-Supply Gap'!I$53</f>
        <v>47.742368200000023</v>
      </c>
      <c r="G24" s="155">
        <v>0.52129999999999999</v>
      </c>
      <c r="H24" s="155">
        <v>0.52190000000000003</v>
      </c>
    </row>
    <row r="25" spans="1:8">
      <c r="A25" s="153" t="s">
        <v>32</v>
      </c>
      <c r="B25" s="153" t="s">
        <v>53</v>
      </c>
      <c r="C25" s="187" t="s">
        <v>217</v>
      </c>
      <c r="D25" s="34">
        <f>G25*' Demand-Supply Gap'!H$53</f>
        <v>23.665970767809867</v>
      </c>
      <c r="E25" s="34">
        <f>H25*' Demand-Supply Gap'!I$53</f>
        <v>16.520926800000009</v>
      </c>
      <c r="G25" s="155">
        <v>0.18310000000000001</v>
      </c>
      <c r="H25" s="155">
        <v>0.18060000000000001</v>
      </c>
    </row>
    <row r="26" spans="1:8">
      <c r="A26" s="153" t="s">
        <v>32</v>
      </c>
      <c r="B26" s="153" t="s">
        <v>53</v>
      </c>
      <c r="C26" s="156" t="s">
        <v>12</v>
      </c>
      <c r="D26" s="34">
        <f>G26*' Demand-Supply Gap'!H$53</f>
        <v>38.206777492979768</v>
      </c>
      <c r="E26" s="34">
        <f>H26*' Demand-Supply Gap'!I$53</f>
        <v>27.214705000000009</v>
      </c>
      <c r="G26" s="155">
        <f>100%-SUM(G24:G25)</f>
        <v>0.29559999999999997</v>
      </c>
      <c r="H26" s="155">
        <f>100%-SUM(H24:H25)</f>
        <v>0.29749999999999999</v>
      </c>
    </row>
    <row r="27" spans="1:8">
      <c r="A27" s="153" t="s">
        <v>32</v>
      </c>
      <c r="B27" s="194" t="s">
        <v>17</v>
      </c>
      <c r="C27" s="156" t="s">
        <v>368</v>
      </c>
      <c r="D27" s="34">
        <f>G27*' Demand-Supply Gap'!H$62</f>
        <v>2.9227051286999997</v>
      </c>
      <c r="E27" s="34">
        <f>H27*' Demand-Supply Gap'!I$62</f>
        <v>2.7820999999999998</v>
      </c>
      <c r="G27" s="155">
        <v>0.32129999999999997</v>
      </c>
      <c r="H27" s="155">
        <v>0.32350000000000001</v>
      </c>
    </row>
    <row r="28" spans="1:8">
      <c r="A28" s="153" t="s">
        <v>32</v>
      </c>
      <c r="B28" s="194" t="s">
        <v>17</v>
      </c>
      <c r="C28" s="156" t="s">
        <v>12</v>
      </c>
      <c r="D28" s="34">
        <f>G28*' Demand-Supply Gap'!H$62</f>
        <v>6.1737938713000009</v>
      </c>
      <c r="E28" s="34">
        <f>H28*' Demand-Supply Gap'!I$62</f>
        <v>5.8178999999999998</v>
      </c>
      <c r="G28" s="155">
        <f>100%-G27</f>
        <v>0.67870000000000008</v>
      </c>
      <c r="H28" s="155">
        <f>100%-H27</f>
        <v>0.67649999999999999</v>
      </c>
    </row>
    <row r="29" spans="1:8">
      <c r="A29" s="153" t="s">
        <v>32</v>
      </c>
      <c r="B29" s="153" t="s">
        <v>52</v>
      </c>
      <c r="C29" s="167" t="s">
        <v>267</v>
      </c>
      <c r="D29" s="34">
        <f>G29*' Demand-Supply Gap'!H$71</f>
        <v>15.291377200000001</v>
      </c>
      <c r="E29" s="34">
        <f>H29*' Demand-Supply Gap'!I$71</f>
        <v>15.730749000000005</v>
      </c>
      <c r="G29" s="155">
        <v>0.26140000000000002</v>
      </c>
      <c r="H29" s="155">
        <v>0.2631</v>
      </c>
    </row>
    <row r="30" spans="1:8">
      <c r="A30" s="153" t="s">
        <v>32</v>
      </c>
      <c r="B30" s="153" t="s">
        <v>52</v>
      </c>
      <c r="C30" s="156" t="s">
        <v>12</v>
      </c>
      <c r="D30" s="34">
        <f>G30*' Demand-Supply Gap'!H$71</f>
        <v>43.206622799999991</v>
      </c>
      <c r="E30" s="34">
        <f>H30*' Demand-Supply Gap'!I$71</f>
        <v>44.059251000000017</v>
      </c>
      <c r="G30" s="155">
        <f>100%-G29</f>
        <v>0.73859999999999992</v>
      </c>
      <c r="H30" s="155">
        <f>100%-H29</f>
        <v>0.7369</v>
      </c>
    </row>
    <row r="31" spans="1:8">
      <c r="A31" s="153" t="s">
        <v>41</v>
      </c>
      <c r="B31" s="153" t="s">
        <v>38</v>
      </c>
      <c r="C31" s="172" t="s">
        <v>215</v>
      </c>
      <c r="D31" s="34">
        <f>G31*' Demand-Supply Gap'!H$98</f>
        <v>41.409097180000003</v>
      </c>
      <c r="E31" s="34">
        <f>H31*' Demand-Supply Gap'!I$98</f>
        <v>18.865908100000002</v>
      </c>
      <c r="G31" s="155">
        <v>0.19350000000000001</v>
      </c>
      <c r="H31" s="155">
        <v>0.19270000000000001</v>
      </c>
    </row>
    <row r="32" spans="1:8">
      <c r="A32" s="153" t="s">
        <v>41</v>
      </c>
      <c r="B32" s="153" t="s">
        <v>38</v>
      </c>
      <c r="C32" s="172" t="s">
        <v>218</v>
      </c>
      <c r="D32" s="34">
        <f>G32*' Demand-Supply Gap'!H$98</f>
        <v>36.658286030666673</v>
      </c>
      <c r="E32" s="34">
        <f>H32*' Demand-Supply Gap'!I$98</f>
        <v>16.966589900000002</v>
      </c>
      <c r="G32" s="155">
        <v>0.17130000000000001</v>
      </c>
      <c r="H32" s="155">
        <v>0.17330000000000001</v>
      </c>
    </row>
    <row r="33" spans="1:8">
      <c r="A33" s="153" t="s">
        <v>41</v>
      </c>
      <c r="B33" s="153" t="s">
        <v>38</v>
      </c>
      <c r="C33" s="169" t="s">
        <v>260</v>
      </c>
      <c r="D33" s="34">
        <f>G33*' Demand-Supply Gap'!H$98</f>
        <v>28.333666494222225</v>
      </c>
      <c r="E33" s="34">
        <f>H33*' Demand-Supply Gap'!I$98</f>
        <v>13.011308699999999</v>
      </c>
      <c r="G33" s="155">
        <v>0.13239999999999999</v>
      </c>
      <c r="H33" s="155">
        <v>0.13289999999999999</v>
      </c>
    </row>
    <row r="34" spans="1:8">
      <c r="A34" s="153" t="s">
        <v>41</v>
      </c>
      <c r="B34" s="153" t="s">
        <v>38</v>
      </c>
      <c r="C34" s="156" t="s">
        <v>12</v>
      </c>
      <c r="D34" s="34">
        <f>G34*' Demand-Supply Gap'!H$98</f>
        <v>107.59945251733335</v>
      </c>
      <c r="E34" s="34">
        <f>H34*' Demand-Supply Gap'!I$98</f>
        <v>49.059193300000004</v>
      </c>
      <c r="G34" s="155">
        <f>100%-SUM(G31:G33)</f>
        <v>0.50280000000000002</v>
      </c>
      <c r="H34" s="155">
        <f>100%-SUM(H31:H33)</f>
        <v>0.50109999999999999</v>
      </c>
    </row>
    <row r="35" spans="1:8">
      <c r="A35" s="153" t="s">
        <v>41</v>
      </c>
      <c r="B35" s="153" t="s">
        <v>37</v>
      </c>
      <c r="C35" s="172" t="s">
        <v>218</v>
      </c>
      <c r="D35" s="34">
        <f>G35*' Demand-Supply Gap'!H$107</f>
        <v>9.1819140400000023</v>
      </c>
      <c r="E35" s="34">
        <f>H35*' Demand-Supply Gap'!I$107</f>
        <v>8.8173190000000012</v>
      </c>
      <c r="G35" s="155">
        <v>0.2213</v>
      </c>
      <c r="H35" s="155">
        <v>0.2225</v>
      </c>
    </row>
    <row r="36" spans="1:8">
      <c r="A36" s="153" t="s">
        <v>41</v>
      </c>
      <c r="B36" s="153" t="s">
        <v>37</v>
      </c>
      <c r="C36" s="172" t="s">
        <v>12</v>
      </c>
      <c r="D36" s="34">
        <f>G36*' Demand-Supply Gap'!H$107</f>
        <v>32.308885960000005</v>
      </c>
      <c r="E36" s="34">
        <f>H36*' Demand-Supply Gap'!I$107</f>
        <v>30.811081000000005</v>
      </c>
      <c r="G36" s="155">
        <f>100%-G35</f>
        <v>0.77869999999999995</v>
      </c>
      <c r="H36" s="155">
        <f>100%-H35</f>
        <v>0.77749999999999997</v>
      </c>
    </row>
    <row r="37" spans="1:8">
      <c r="A37" s="153" t="s">
        <v>41</v>
      </c>
      <c r="B37" s="153" t="s">
        <v>44</v>
      </c>
      <c r="C37" s="172" t="s">
        <v>215</v>
      </c>
      <c r="D37" s="34">
        <f>G37*' Demand-Supply Gap'!H$116</f>
        <v>18.785084167199997</v>
      </c>
      <c r="E37" s="34">
        <f>H37*' Demand-Supply Gap'!I$116</f>
        <v>15.144061000000001</v>
      </c>
      <c r="G37" s="155">
        <v>0.31119999999999998</v>
      </c>
      <c r="H37" s="155">
        <v>0.31269999999999998</v>
      </c>
    </row>
    <row r="38" spans="1:8">
      <c r="A38" s="153" t="s">
        <v>41</v>
      </c>
      <c r="B38" s="153" t="s">
        <v>44</v>
      </c>
      <c r="C38" s="172" t="s">
        <v>12</v>
      </c>
      <c r="D38" s="34">
        <f>G38*' Demand-Supply Gap'!H$116</f>
        <v>41.5782968328</v>
      </c>
      <c r="E38" s="34">
        <f>H38*' Demand-Supply Gap'!I$116</f>
        <v>33.285939000000006</v>
      </c>
      <c r="G38" s="155">
        <f>100%-G37</f>
        <v>0.68880000000000008</v>
      </c>
      <c r="H38" s="155">
        <f>100%-H37</f>
        <v>0.68730000000000002</v>
      </c>
    </row>
    <row r="39" spans="1:8">
      <c r="A39" s="153" t="s">
        <v>41</v>
      </c>
      <c r="B39" s="153" t="s">
        <v>113</v>
      </c>
      <c r="C39" s="167" t="s">
        <v>219</v>
      </c>
      <c r="D39" s="34">
        <f>G39*' Demand-Supply Gap'!H$125</f>
        <v>14.064093141000003</v>
      </c>
      <c r="E39" s="34">
        <f>H39*' Demand-Supply Gap'!I$125</f>
        <v>11.278675200000006</v>
      </c>
      <c r="G39" s="155">
        <v>0.28420000000000001</v>
      </c>
      <c r="H39" s="155">
        <v>0.28470000000000001</v>
      </c>
    </row>
    <row r="40" spans="1:8">
      <c r="A40" s="153" t="s">
        <v>41</v>
      </c>
      <c r="B40" s="153" t="s">
        <v>113</v>
      </c>
      <c r="C40" s="172" t="s">
        <v>12</v>
      </c>
      <c r="D40" s="34">
        <f>G40*' Demand-Supply Gap'!H$125</f>
        <v>35.422511859000004</v>
      </c>
      <c r="E40" s="34">
        <f>H40*' Demand-Supply Gap'!I$125</f>
        <v>28.337324800000015</v>
      </c>
      <c r="G40" s="155">
        <f>100%-G39</f>
        <v>0.71579999999999999</v>
      </c>
      <c r="H40" s="155">
        <f>100%-H39</f>
        <v>0.71530000000000005</v>
      </c>
    </row>
    <row r="41" spans="1:8">
      <c r="A41" s="153" t="s">
        <v>41</v>
      </c>
      <c r="B41" s="153" t="s">
        <v>110</v>
      </c>
      <c r="C41" s="172" t="s">
        <v>218</v>
      </c>
      <c r="D41" s="34">
        <f>G41*' Demand-Supply Gap'!H$134</f>
        <v>-1.9385063425000013</v>
      </c>
      <c r="E41" s="34">
        <f>H41*' Demand-Supply Gap'!I$134</f>
        <v>-1.6291559999999954</v>
      </c>
      <c r="G41" s="155">
        <v>0.2135</v>
      </c>
      <c r="H41" s="155">
        <v>0.21379999999999999</v>
      </c>
    </row>
    <row r="42" spans="1:8">
      <c r="A42" s="153" t="s">
        <v>41</v>
      </c>
      <c r="B42" s="153" t="s">
        <v>110</v>
      </c>
      <c r="C42" s="172" t="s">
        <v>12</v>
      </c>
      <c r="D42" s="34">
        <f>G42*' Demand-Supply Gap'!H$134</f>
        <v>-7.1411486575000049</v>
      </c>
      <c r="E42" s="34">
        <f>H42*' Demand-Supply Gap'!I$134</f>
        <v>-5.9908439999999832</v>
      </c>
      <c r="G42" s="155">
        <f>100%-G41</f>
        <v>0.78649999999999998</v>
      </c>
      <c r="H42" s="155">
        <f>100%-H41</f>
        <v>0.78620000000000001</v>
      </c>
    </row>
    <row r="43" spans="1:8">
      <c r="A43" s="153" t="s">
        <v>41</v>
      </c>
      <c r="B43" s="153" t="s">
        <v>100</v>
      </c>
      <c r="C43" s="156" t="s">
        <v>291</v>
      </c>
      <c r="D43" s="34">
        <f>G43*' Demand-Supply Gap'!H$143</f>
        <v>11.482670842500001</v>
      </c>
      <c r="E43" s="34">
        <f>H43*' Demand-Supply Gap'!I$143</f>
        <v>9.7166627999999999</v>
      </c>
      <c r="G43" s="155">
        <v>0.3513</v>
      </c>
      <c r="H43" s="155">
        <v>0.35189999999999999</v>
      </c>
    </row>
    <row r="44" spans="1:8">
      <c r="A44" s="153" t="s">
        <v>41</v>
      </c>
      <c r="B44" s="153" t="s">
        <v>100</v>
      </c>
      <c r="C44" s="156" t="s">
        <v>12</v>
      </c>
      <c r="D44" s="34">
        <f>G44*' Demand-Supply Gap'!H$143</f>
        <v>21.203554157500001</v>
      </c>
      <c r="E44" s="34">
        <f>H44*' Demand-Supply Gap'!I$143</f>
        <v>17.8953372</v>
      </c>
      <c r="G44" s="155">
        <f>100%-G43</f>
        <v>0.64870000000000005</v>
      </c>
      <c r="H44" s="155">
        <f>100%-H43</f>
        <v>0.64810000000000001</v>
      </c>
    </row>
    <row r="45" spans="1:8">
      <c r="A45" s="153" t="s">
        <v>41</v>
      </c>
      <c r="B45" s="153" t="s">
        <v>223</v>
      </c>
      <c r="C45" s="156" t="s">
        <v>224</v>
      </c>
      <c r="D45" s="34">
        <f>G45*' Demand-Supply Gap'!H$152</f>
        <v>0.65656334720000176</v>
      </c>
      <c r="E45" s="34">
        <f>H45*' Demand-Supply Gap'!I$152</f>
        <v>-0.92503039999999792</v>
      </c>
      <c r="G45" s="155">
        <v>0.32319999999999999</v>
      </c>
      <c r="H45" s="155">
        <v>0.32479999999999998</v>
      </c>
    </row>
    <row r="46" spans="1:8">
      <c r="A46" s="153" t="s">
        <v>41</v>
      </c>
      <c r="B46" s="153" t="s">
        <v>223</v>
      </c>
      <c r="C46" s="156" t="s">
        <v>12</v>
      </c>
      <c r="D46" s="34">
        <f>G46*' Demand-Supply Gap'!H$152</f>
        <v>1.374882652800004</v>
      </c>
      <c r="E46" s="34">
        <f>H46*' Demand-Supply Gap'!I$152</f>
        <v>-1.9229695999999958</v>
      </c>
      <c r="G46" s="155">
        <f>100%-G45</f>
        <v>0.67680000000000007</v>
      </c>
      <c r="H46" s="155">
        <f>100%-H45</f>
        <v>0.67520000000000002</v>
      </c>
    </row>
    <row r="47" spans="1:8">
      <c r="A47" s="153" t="s">
        <v>41</v>
      </c>
      <c r="B47" s="153" t="s">
        <v>111</v>
      </c>
      <c r="C47" s="156" t="s">
        <v>262</v>
      </c>
      <c r="D47" s="34">
        <f>G47*' Demand-Supply Gap'!H$152</f>
        <v>0.77479350440000216</v>
      </c>
      <c r="E47" s="34">
        <f>H47*' Demand-Supply Gap'!I$152</f>
        <v>-1.0876511999999976</v>
      </c>
      <c r="G47" s="155">
        <v>0.38140000000000002</v>
      </c>
      <c r="H47" s="155">
        <v>0.38190000000000002</v>
      </c>
    </row>
    <row r="48" spans="1:8">
      <c r="A48" s="153" t="s">
        <v>41</v>
      </c>
      <c r="B48" s="153" t="s">
        <v>111</v>
      </c>
      <c r="C48" s="156" t="s">
        <v>12</v>
      </c>
      <c r="D48" s="34">
        <f>G48*' Demand-Supply Gap'!H$152</f>
        <v>1.2566524956000036</v>
      </c>
      <c r="E48" s="34">
        <f>H48*' Demand-Supply Gap'!I$152</f>
        <v>-1.7603487999999961</v>
      </c>
      <c r="G48" s="155">
        <f>100%-G47</f>
        <v>0.61860000000000004</v>
      </c>
      <c r="H48" s="155">
        <f>100%-H47</f>
        <v>0.61809999999999998</v>
      </c>
    </row>
    <row r="49" spans="1:8">
      <c r="A49" s="153" t="s">
        <v>40</v>
      </c>
      <c r="B49" s="153" t="s">
        <v>36</v>
      </c>
      <c r="C49" s="161" t="s">
        <v>215</v>
      </c>
      <c r="D49" s="34">
        <f>G49*' Demand-Supply Gap'!H$188</f>
        <v>134.8165394653</v>
      </c>
      <c r="E49" s="34">
        <f>H49*' Demand-Supply Gap'!I$188</f>
        <v>107.62460730000001</v>
      </c>
      <c r="G49" s="163">
        <v>0.3619</v>
      </c>
      <c r="H49" s="155">
        <v>0.36049999999999999</v>
      </c>
    </row>
    <row r="50" spans="1:8">
      <c r="A50" s="153" t="s">
        <v>40</v>
      </c>
      <c r="B50" s="153" t="s">
        <v>36</v>
      </c>
      <c r="C50" s="161" t="s">
        <v>218</v>
      </c>
      <c r="D50" s="34">
        <f>G50*' Demand-Supply Gap'!H$188</f>
        <v>85.978605439599988</v>
      </c>
      <c r="E50" s="34">
        <f>H50*' Demand-Supply Gap'!I$188</f>
        <v>68.993194860000017</v>
      </c>
      <c r="G50" s="163">
        <v>0.23080000000000001</v>
      </c>
      <c r="H50" s="155">
        <v>0.2311</v>
      </c>
    </row>
    <row r="51" spans="1:8">
      <c r="A51" s="153" t="s">
        <v>40</v>
      </c>
      <c r="B51" s="153" t="s">
        <v>36</v>
      </c>
      <c r="C51" s="161" t="s">
        <v>214</v>
      </c>
      <c r="D51" s="34">
        <f>G51*' Demand-Supply Gap'!H$188</f>
        <v>52.2651574661</v>
      </c>
      <c r="E51" s="34">
        <f>H51*' Demand-Supply Gap'!I$188</f>
        <v>42.064652340000009</v>
      </c>
      <c r="G51" s="163">
        <v>0.14030000000000001</v>
      </c>
      <c r="H51" s="155">
        <v>0.1409</v>
      </c>
    </row>
    <row r="52" spans="1:8">
      <c r="A52" s="153" t="s">
        <v>40</v>
      </c>
      <c r="B52" s="153" t="s">
        <v>36</v>
      </c>
      <c r="C52" s="164" t="s">
        <v>12</v>
      </c>
      <c r="D52" s="34">
        <f>G52*' Demand-Supply Gap'!H$188</f>
        <v>99.463984628999995</v>
      </c>
      <c r="E52" s="34">
        <f>H52*' Demand-Supply Gap'!I$188</f>
        <v>79.860145500000002</v>
      </c>
      <c r="G52" s="163">
        <f>1-SUM(G49:G51)</f>
        <v>0.26700000000000002</v>
      </c>
      <c r="H52" s="163">
        <f>1-SUM(H49:H51)</f>
        <v>0.26749999999999996</v>
      </c>
    </row>
    <row r="53" spans="1:8">
      <c r="A53" s="153" t="s">
        <v>40</v>
      </c>
      <c r="B53" s="153" t="s">
        <v>109</v>
      </c>
      <c r="C53" s="172" t="s">
        <v>368</v>
      </c>
      <c r="D53" s="34">
        <f>G53*' Demand-Supply Gap'!H$197</f>
        <v>7.5204491263999991</v>
      </c>
      <c r="E53" s="34">
        <f>H53*' Demand-Supply Gap'!I$197</f>
        <v>6.3296427999999993</v>
      </c>
      <c r="G53" s="155">
        <v>0.2324</v>
      </c>
      <c r="H53" s="155">
        <v>0.23347999999999999</v>
      </c>
    </row>
    <row r="54" spans="1:8">
      <c r="A54" s="153" t="s">
        <v>40</v>
      </c>
      <c r="B54" s="153" t="s">
        <v>109</v>
      </c>
      <c r="C54" s="172" t="s">
        <v>12</v>
      </c>
      <c r="D54" s="34">
        <f>G54*' Demand-Supply Gap'!H$197</f>
        <v>24.839486873599999</v>
      </c>
      <c r="E54" s="34">
        <f>H54*' Demand-Supply Gap'!I$197</f>
        <v>20.780357199999997</v>
      </c>
      <c r="G54" s="163">
        <f>1-SUM(G53)</f>
        <v>0.76760000000000006</v>
      </c>
      <c r="H54" s="163">
        <f>1-SUM(H53)</f>
        <v>0.76651999999999998</v>
      </c>
    </row>
    <row r="55" spans="1:8">
      <c r="A55" s="153" t="s">
        <v>42</v>
      </c>
      <c r="B55" s="153" t="s">
        <v>18</v>
      </c>
      <c r="C55" s="172" t="s">
        <v>215</v>
      </c>
      <c r="D55" s="34">
        <f>G55*' Demand-Supply Gap'!H$224</f>
        <v>11.694140165399997</v>
      </c>
      <c r="E55" s="34">
        <f>H55*' Demand-Supply Gap'!I$224</f>
        <v>11.381852400000001</v>
      </c>
      <c r="G55" s="155">
        <v>0.19139999999999999</v>
      </c>
      <c r="H55" s="155">
        <v>0.1923</v>
      </c>
    </row>
    <row r="56" spans="1:8">
      <c r="A56" s="153" t="s">
        <v>42</v>
      </c>
      <c r="B56" s="153" t="s">
        <v>18</v>
      </c>
      <c r="C56" s="167" t="s">
        <v>219</v>
      </c>
      <c r="D56" s="34">
        <f>G56*' Demand-Supply Gap'!H$224</f>
        <v>9.8612028353999968</v>
      </c>
      <c r="E56" s="34">
        <f>H56*' Demand-Supply Gap'!I$224</f>
        <v>9.6062124000000022</v>
      </c>
      <c r="G56" s="155">
        <v>0.16139999999999999</v>
      </c>
      <c r="H56" s="155">
        <v>0.1623</v>
      </c>
    </row>
    <row r="57" spans="1:8">
      <c r="A57" s="153" t="s">
        <v>42</v>
      </c>
      <c r="B57" s="153" t="s">
        <v>18</v>
      </c>
      <c r="C57" s="172" t="s">
        <v>12</v>
      </c>
      <c r="D57" s="34">
        <f>G57*' Demand-Supply Gap'!H$224</f>
        <v>6.1953281753999994</v>
      </c>
      <c r="E57" s="34">
        <f>H57*' Demand-Supply Gap'!I$224</f>
        <v>6.5047612000000008</v>
      </c>
      <c r="G57" s="155">
        <v>0.1014</v>
      </c>
      <c r="H57" s="155">
        <v>0.1099</v>
      </c>
    </row>
    <row r="58" spans="1:8">
      <c r="A58" s="153" t="s">
        <v>42</v>
      </c>
      <c r="B58" s="153" t="s">
        <v>107</v>
      </c>
      <c r="C58" s="195" t="s">
        <v>369</v>
      </c>
      <c r="D58" s="34">
        <f>G58*' Demand-Supply Gap'!H$233</f>
        <v>1.4704389966</v>
      </c>
      <c r="E58" s="34">
        <f>H58*' Demand-Supply Gap'!I$233</f>
        <v>1.642792</v>
      </c>
      <c r="G58" s="155">
        <v>0.2114</v>
      </c>
      <c r="H58" s="155">
        <v>0.2117</v>
      </c>
    </row>
    <row r="59" spans="1:8">
      <c r="A59" s="153" t="s">
        <v>42</v>
      </c>
      <c r="B59" s="153" t="s">
        <v>107</v>
      </c>
      <c r="C59" s="196" t="s">
        <v>219</v>
      </c>
      <c r="D59" s="34">
        <f>G59*' Demand-Supply Gap'!H$233</f>
        <v>1.3375847637</v>
      </c>
      <c r="E59" s="34">
        <f>H59*' Demand-Supply Gap'!I$233</f>
        <v>1.4821599999999999</v>
      </c>
      <c r="G59" s="155">
        <v>0.1923</v>
      </c>
      <c r="H59" s="155">
        <v>0.191</v>
      </c>
    </row>
    <row r="60" spans="1:8">
      <c r="A60" s="153" t="s">
        <v>42</v>
      </c>
      <c r="B60" s="153" t="s">
        <v>107</v>
      </c>
      <c r="C60" s="172" t="s">
        <v>12</v>
      </c>
      <c r="D60" s="34">
        <f>G60*' Demand-Supply Gap'!H$233</f>
        <v>4.1476952397000009</v>
      </c>
      <c r="E60" s="34">
        <f>H60*' Demand-Supply Gap'!I$233</f>
        <v>4.6350479999999994</v>
      </c>
      <c r="G60" s="163">
        <f>100%-SUM(G58:G59)</f>
        <v>0.59630000000000005</v>
      </c>
      <c r="H60" s="163">
        <f>100%-SUM(H58:H59)</f>
        <v>0.59729999999999994</v>
      </c>
    </row>
    <row r="61" spans="1:8" ht="15">
      <c r="A61" s="153" t="s">
        <v>39</v>
      </c>
      <c r="B61" s="153" t="s">
        <v>34</v>
      </c>
      <c r="C61" s="173" t="s">
        <v>269</v>
      </c>
      <c r="D61" s="34">
        <f>G61*' Demand-Supply Gap'!H$260</f>
        <v>18.584426639999997</v>
      </c>
      <c r="E61" s="34">
        <f>H61*' Demand-Supply Gap'!I$260</f>
        <v>13.582790000000003</v>
      </c>
      <c r="G61" s="155">
        <v>0.21129999999999999</v>
      </c>
      <c r="H61" s="155">
        <v>0.21190000000000001</v>
      </c>
    </row>
    <row r="62" spans="1:8">
      <c r="A62" s="153" t="s">
        <v>39</v>
      </c>
      <c r="B62" s="153" t="s">
        <v>34</v>
      </c>
      <c r="C62" s="172" t="s">
        <v>12</v>
      </c>
      <c r="D62" s="34">
        <f>G62*' Demand-Supply Gap'!H$260</f>
        <v>69.368373359999993</v>
      </c>
      <c r="E62" s="34">
        <f>H62*' Demand-Supply Gap'!I$260</f>
        <v>50.517210000000006</v>
      </c>
      <c r="G62" s="155">
        <f>100%-G61</f>
        <v>0.78869999999999996</v>
      </c>
      <c r="H62" s="155">
        <f>100%-H61</f>
        <v>0.78810000000000002</v>
      </c>
    </row>
    <row r="63" spans="1:8">
      <c r="A63" s="153" t="s">
        <v>39</v>
      </c>
      <c r="B63" s="153" t="s">
        <v>207</v>
      </c>
      <c r="C63" s="195" t="s">
        <v>215</v>
      </c>
      <c r="D63" s="34">
        <f>G63*' Demand-Supply Gap'!H$269</f>
        <v>10.232498420199999</v>
      </c>
      <c r="E63" s="34">
        <f>H63*' Demand-Supply Gap'!I$269</f>
        <v>9.6266170000000013</v>
      </c>
      <c r="G63" s="155">
        <v>0.2114</v>
      </c>
      <c r="H63" s="155">
        <v>0.21190000000000001</v>
      </c>
    </row>
    <row r="64" spans="1:8">
      <c r="A64" s="153" t="s">
        <v>39</v>
      </c>
      <c r="B64" s="153" t="s">
        <v>207</v>
      </c>
      <c r="C64" s="196" t="s">
        <v>251</v>
      </c>
      <c r="D64" s="34">
        <f>G64*' Demand-Supply Gap'!H$269</f>
        <v>6.1182015152</v>
      </c>
      <c r="E64" s="34">
        <f>H64*' Demand-Supply Gap'!I$269</f>
        <v>5.7196370000000014</v>
      </c>
      <c r="G64" s="155">
        <v>0.12640000000000001</v>
      </c>
      <c r="H64" s="155">
        <v>0.12590000000000001</v>
      </c>
    </row>
    <row r="65" spans="1:10">
      <c r="A65" s="153" t="s">
        <v>39</v>
      </c>
      <c r="B65" s="153" t="s">
        <v>207</v>
      </c>
      <c r="C65" s="172" t="s">
        <v>12</v>
      </c>
      <c r="D65" s="34">
        <f>G65*' Demand-Supply Gap'!H$269</f>
        <v>32.052793064599996</v>
      </c>
      <c r="E65" s="34">
        <f>H65*' Demand-Supply Gap'!I$269</f>
        <v>30.083746000000005</v>
      </c>
      <c r="G65" s="163">
        <f>100%-SUM(G63:G64)</f>
        <v>0.66220000000000001</v>
      </c>
      <c r="H65" s="163">
        <f>100%-SUM(H63:H64)</f>
        <v>0.66220000000000001</v>
      </c>
    </row>
    <row r="66" spans="1:10" ht="15">
      <c r="J66"/>
    </row>
    <row r="67" spans="1:10" ht="15">
      <c r="J67"/>
    </row>
    <row r="68" spans="1:10" ht="15">
      <c r="J68"/>
    </row>
    <row r="69" spans="1:10" ht="15">
      <c r="J69"/>
    </row>
    <row r="70" spans="1:10" ht="15">
      <c r="J70"/>
    </row>
    <row r="71" spans="1:10" ht="15">
      <c r="J71"/>
    </row>
    <row r="72" spans="1:10" ht="15">
      <c r="J72"/>
    </row>
    <row r="73" spans="1:10" ht="15">
      <c r="J73"/>
    </row>
    <row r="74" spans="1:10" ht="15">
      <c r="J74"/>
    </row>
    <row r="75" spans="1:10" ht="15">
      <c r="J75"/>
    </row>
    <row r="76" spans="1:10" ht="15">
      <c r="J76"/>
    </row>
    <row r="77" spans="1:10" ht="15">
      <c r="J77"/>
    </row>
    <row r="78" spans="1:10" ht="15">
      <c r="J78"/>
    </row>
    <row r="79" spans="1:10" ht="15">
      <c r="J79"/>
    </row>
    <row r="80" spans="1:10" ht="15">
      <c r="J80"/>
    </row>
    <row r="81" spans="10:10" ht="15">
      <c r="J81"/>
    </row>
    <row r="82" spans="10:10" ht="15">
      <c r="J82"/>
    </row>
    <row r="83" spans="10:10" ht="15">
      <c r="J83"/>
    </row>
    <row r="84" spans="10:10" ht="15">
      <c r="J84"/>
    </row>
    <row r="85" spans="10:10" ht="15">
      <c r="J85"/>
    </row>
    <row r="86" spans="10:10" ht="15">
      <c r="J86"/>
    </row>
    <row r="87" spans="10:10" ht="15">
      <c r="J87"/>
    </row>
    <row r="88" spans="10:10" ht="15">
      <c r="J88"/>
    </row>
    <row r="89" spans="10:10" ht="15">
      <c r="J89"/>
    </row>
    <row r="90" spans="10:10" ht="15">
      <c r="J90"/>
    </row>
    <row r="91" spans="10:10" ht="15">
      <c r="J91"/>
    </row>
    <row r="92" spans="10:10" ht="15">
      <c r="J92"/>
    </row>
    <row r="93" spans="10:10" ht="15">
      <c r="J93"/>
    </row>
    <row r="94" spans="10:10" ht="15">
      <c r="J94"/>
    </row>
    <row r="95" spans="10:10" ht="15">
      <c r="J95"/>
    </row>
    <row r="96" spans="10:10" ht="15">
      <c r="J96"/>
    </row>
    <row r="97" spans="10:10" ht="15">
      <c r="J97"/>
    </row>
    <row r="98" spans="10:10" ht="15">
      <c r="J98"/>
    </row>
    <row r="99" spans="10:10" ht="15">
      <c r="J99"/>
    </row>
    <row r="100" spans="10:10" ht="15">
      <c r="J100"/>
    </row>
    <row r="101" spans="10:10" ht="15">
      <c r="J101"/>
    </row>
    <row r="102" spans="10:10" ht="15">
      <c r="J102"/>
    </row>
    <row r="103" spans="10:10" ht="15">
      <c r="J103"/>
    </row>
    <row r="104" spans="10:10" ht="15">
      <c r="J104"/>
    </row>
    <row r="105" spans="10:10" ht="15">
      <c r="J105"/>
    </row>
    <row r="106" spans="10:10" ht="15">
      <c r="J106"/>
    </row>
    <row r="107" spans="10:10" ht="15">
      <c r="J107"/>
    </row>
    <row r="108" spans="10:10" ht="15">
      <c r="J108"/>
    </row>
    <row r="109" spans="10:10" ht="15">
      <c r="J109"/>
    </row>
    <row r="110" spans="10:10" ht="15">
      <c r="J110"/>
    </row>
    <row r="111" spans="10:10" ht="15">
      <c r="J111"/>
    </row>
    <row r="112" spans="10:10" ht="15">
      <c r="J112"/>
    </row>
    <row r="113" spans="10:10" ht="15">
      <c r="J113"/>
    </row>
    <row r="114" spans="10:10" ht="15">
      <c r="J114"/>
    </row>
    <row r="115" spans="10:10" ht="15">
      <c r="J115"/>
    </row>
    <row r="116" spans="10:10" ht="15">
      <c r="J116"/>
    </row>
    <row r="117" spans="10:10" ht="15">
      <c r="J117"/>
    </row>
    <row r="118" spans="10:10" ht="15">
      <c r="J118"/>
    </row>
    <row r="119" spans="10:10" ht="15">
      <c r="J119"/>
    </row>
    <row r="120" spans="10:10" ht="15">
      <c r="J120"/>
    </row>
    <row r="121" spans="10:10" ht="15">
      <c r="J121"/>
    </row>
    <row r="122" spans="10:10" ht="15">
      <c r="J122"/>
    </row>
    <row r="123" spans="10:10" ht="15">
      <c r="J123"/>
    </row>
    <row r="124" spans="10:10" ht="15">
      <c r="J124"/>
    </row>
    <row r="125" spans="10:10" ht="15">
      <c r="J125"/>
    </row>
    <row r="126" spans="10:10" ht="15">
      <c r="J126"/>
    </row>
    <row r="127" spans="10:10" ht="15">
      <c r="J127"/>
    </row>
    <row r="128" spans="10:10" ht="15">
      <c r="J128"/>
    </row>
    <row r="129" spans="10:10" ht="15">
      <c r="J129"/>
    </row>
    <row r="130" spans="10:10" ht="15">
      <c r="J130"/>
    </row>
    <row r="131" spans="10:10" ht="15">
      <c r="J131"/>
    </row>
    <row r="132" spans="10:10" ht="15">
      <c r="J132"/>
    </row>
    <row r="133" spans="10:10" ht="15">
      <c r="J133"/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CDA7-0E5F-4524-92CB-A1EB8B341C83}">
  <dimension ref="A1:O13"/>
  <sheetViews>
    <sheetView workbookViewId="0">
      <selection activeCell="I19" sqref="I19"/>
    </sheetView>
  </sheetViews>
  <sheetFormatPr defaultRowHeight="15"/>
  <sheetData>
    <row r="1" spans="1:15" ht="15.75" thickBot="1">
      <c r="A1" s="406" t="s">
        <v>342</v>
      </c>
      <c r="B1" s="407"/>
      <c r="C1" s="408"/>
    </row>
    <row r="2" spans="1:15" ht="15" customHeight="1">
      <c r="A2" s="397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</row>
    <row r="3" spans="1:1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2"/>
    </row>
    <row r="4" spans="1:15">
      <c r="A4" s="400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2"/>
    </row>
    <row r="5" spans="1:1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2"/>
    </row>
    <row r="6" spans="1:15">
      <c r="A6" s="400"/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2"/>
    </row>
    <row r="7" spans="1:15">
      <c r="A7" s="400"/>
      <c r="B7" s="401"/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2"/>
    </row>
    <row r="8" spans="1:15">
      <c r="A8" s="400"/>
      <c r="B8" s="401"/>
      <c r="C8" s="401"/>
      <c r="D8" s="401"/>
      <c r="E8" s="401"/>
      <c r="F8" s="401"/>
      <c r="G8" s="401"/>
      <c r="H8" s="401"/>
      <c r="I8" s="401"/>
      <c r="J8" s="401"/>
      <c r="K8" s="401"/>
      <c r="L8" s="401"/>
      <c r="M8" s="401"/>
      <c r="N8" s="401"/>
      <c r="O8" s="402"/>
    </row>
    <row r="9" spans="1:15">
      <c r="A9" s="400"/>
      <c r="B9" s="401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1"/>
      <c r="N9" s="401"/>
      <c r="O9" s="402"/>
    </row>
    <row r="10" spans="1:15">
      <c r="A10" s="400"/>
      <c r="B10" s="401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402"/>
    </row>
    <row r="11" spans="1:15">
      <c r="A11" s="400"/>
      <c r="B11" s="401"/>
      <c r="C11" s="401"/>
      <c r="D11" s="401"/>
      <c r="E11" s="401"/>
      <c r="F11" s="401"/>
      <c r="G11" s="401"/>
      <c r="H11" s="401"/>
      <c r="I11" s="401"/>
      <c r="J11" s="401"/>
      <c r="K11" s="401"/>
      <c r="L11" s="401"/>
      <c r="M11" s="401"/>
      <c r="N11" s="401"/>
      <c r="O11" s="402"/>
    </row>
    <row r="12" spans="1:15">
      <c r="A12" s="400"/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2"/>
    </row>
    <row r="13" spans="1:15" ht="15.75" thickBot="1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5"/>
    </row>
  </sheetData>
  <mergeCells count="2">
    <mergeCell ref="A2:O13"/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C5F9-56BD-4586-BB08-D23787C03396}">
  <dimension ref="A1"/>
  <sheetViews>
    <sheetView workbookViewId="0">
      <selection activeCell="K21" sqref="K21"/>
    </sheetView>
  </sheetViews>
  <sheetFormatPr defaultColWidth="9" defaultRowHeight="15"/>
  <cols>
    <col min="1" max="16384" width="9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71B-DFC7-4E1D-85E2-8D2770080CB5}">
  <dimension ref="A1:I37"/>
  <sheetViews>
    <sheetView zoomScale="85" zoomScaleNormal="85" workbookViewId="0">
      <selection activeCell="C22" sqref="C22"/>
    </sheetView>
  </sheetViews>
  <sheetFormatPr defaultColWidth="9" defaultRowHeight="14.25"/>
  <cols>
    <col min="1" max="1" width="29" style="118" bestFit="1" customWidth="1"/>
    <col min="2" max="2" width="27.28515625" style="118" bestFit="1" customWidth="1"/>
    <col min="3" max="3" width="42.28515625" style="118" customWidth="1"/>
    <col min="4" max="16384" width="9" style="118"/>
  </cols>
  <sheetData>
    <row r="1" spans="1:3" ht="15" customHeight="1">
      <c r="A1" s="119" t="s">
        <v>176</v>
      </c>
    </row>
    <row r="3" spans="1:3" ht="15" customHeight="1">
      <c r="A3" s="119" t="s">
        <v>177</v>
      </c>
    </row>
    <row r="4" spans="1:3" ht="15" customHeight="1">
      <c r="A4" s="119" t="s">
        <v>178</v>
      </c>
      <c r="B4" s="118" t="s">
        <v>213</v>
      </c>
    </row>
    <row r="5" spans="1:3" ht="15" customHeight="1">
      <c r="A5" s="119" t="s">
        <v>179</v>
      </c>
      <c r="B5" s="118" t="s">
        <v>204</v>
      </c>
    </row>
    <row r="6" spans="1:3" ht="15" customHeight="1">
      <c r="A6" s="119" t="s">
        <v>180</v>
      </c>
      <c r="B6" s="118" t="s">
        <v>181</v>
      </c>
    </row>
    <row r="7" spans="1:3" ht="15" customHeight="1">
      <c r="A7" s="119" t="s">
        <v>182</v>
      </c>
      <c r="B7" s="120" t="s">
        <v>208</v>
      </c>
    </row>
    <row r="8" spans="1:3" ht="15" customHeight="1">
      <c r="A8" s="119" t="s">
        <v>183</v>
      </c>
    </row>
    <row r="9" spans="1:3" ht="15" customHeight="1">
      <c r="A9" s="119" t="s">
        <v>184</v>
      </c>
      <c r="B9" s="121"/>
    </row>
    <row r="10" spans="1:3" ht="15" customHeight="1">
      <c r="A10" s="119" t="s">
        <v>185</v>
      </c>
      <c r="B10" s="122"/>
    </row>
    <row r="12" spans="1:3" ht="15" customHeight="1">
      <c r="A12" s="119" t="s">
        <v>186</v>
      </c>
    </row>
    <row r="14" spans="1:3" ht="15" customHeight="1">
      <c r="A14" s="119" t="s">
        <v>187</v>
      </c>
      <c r="B14" s="119" t="s">
        <v>188</v>
      </c>
      <c r="C14" s="119" t="s">
        <v>189</v>
      </c>
    </row>
    <row r="16" spans="1:3" ht="15" customHeight="1">
      <c r="A16" s="123" t="s">
        <v>116</v>
      </c>
      <c r="B16" s="118" t="s">
        <v>190</v>
      </c>
      <c r="C16" s="124"/>
    </row>
    <row r="17" spans="1:9" ht="15" customHeight="1">
      <c r="C17" s="123"/>
    </row>
    <row r="18" spans="1:9" ht="15" customHeight="1">
      <c r="A18" s="119" t="s">
        <v>191</v>
      </c>
    </row>
    <row r="19" spans="1:9" ht="15" customHeight="1">
      <c r="A19" s="119"/>
    </row>
    <row r="21" spans="1:9" ht="15" customHeight="1">
      <c r="A21" s="125" t="s">
        <v>194</v>
      </c>
      <c r="B21" s="126" t="s">
        <v>195</v>
      </c>
      <c r="C21" s="119"/>
      <c r="D21" s="119"/>
      <c r="E21" s="119"/>
      <c r="F21" s="119"/>
      <c r="G21" s="119"/>
      <c r="H21" s="119"/>
      <c r="I21" s="119"/>
    </row>
    <row r="22" spans="1:9" ht="15" customHeight="1">
      <c r="A22" s="125"/>
      <c r="B22" s="126" t="s">
        <v>196</v>
      </c>
      <c r="C22" s="119"/>
      <c r="D22" s="119"/>
      <c r="E22" s="119"/>
      <c r="F22" s="119"/>
      <c r="G22" s="119"/>
      <c r="H22" s="119"/>
      <c r="I22" s="119"/>
    </row>
    <row r="23" spans="1:9" ht="15" customHeight="1">
      <c r="A23" s="125"/>
      <c r="B23" s="126" t="s">
        <v>197</v>
      </c>
      <c r="C23" s="119"/>
      <c r="D23" s="119"/>
      <c r="E23" s="119"/>
      <c r="F23" s="119"/>
      <c r="G23" s="119"/>
      <c r="H23" s="119"/>
      <c r="I23" s="119"/>
    </row>
    <row r="24" spans="1:9" ht="15" customHeight="1">
      <c r="A24" s="125"/>
      <c r="B24" s="126" t="s">
        <v>198</v>
      </c>
      <c r="C24" s="119"/>
      <c r="D24" s="119"/>
      <c r="E24" s="119"/>
      <c r="F24" s="119"/>
      <c r="G24" s="119"/>
      <c r="H24" s="119"/>
      <c r="I24" s="119"/>
    </row>
    <row r="25" spans="1:9" ht="15" customHeight="1">
      <c r="A25" s="125"/>
      <c r="B25" s="126" t="s">
        <v>199</v>
      </c>
      <c r="C25" s="119"/>
      <c r="D25" s="119"/>
      <c r="E25" s="119"/>
      <c r="F25" s="119"/>
      <c r="G25" s="119"/>
      <c r="H25" s="119"/>
      <c r="I25" s="119"/>
    </row>
    <row r="26" spans="1:9" ht="15" customHeight="1">
      <c r="A26" s="125"/>
      <c r="B26" s="126" t="s">
        <v>200</v>
      </c>
      <c r="C26" s="119"/>
      <c r="D26" s="119"/>
      <c r="E26" s="119"/>
      <c r="F26" s="119"/>
      <c r="G26" s="119"/>
      <c r="H26" s="119"/>
      <c r="I26" s="119"/>
    </row>
    <row r="27" spans="1:9" ht="15" customHeight="1">
      <c r="B27" s="126" t="s">
        <v>201</v>
      </c>
    </row>
    <row r="29" spans="1:9" ht="15" customHeight="1">
      <c r="A29" s="119" t="s">
        <v>202</v>
      </c>
      <c r="C29" s="118" t="s">
        <v>192</v>
      </c>
    </row>
    <row r="32" spans="1:9" ht="15" customHeight="1">
      <c r="A32" s="119" t="s">
        <v>203</v>
      </c>
    </row>
    <row r="35" spans="1:2" ht="15" customHeight="1">
      <c r="A35" s="119" t="s">
        <v>193</v>
      </c>
    </row>
    <row r="36" spans="1:2" ht="15" customHeight="1">
      <c r="B36" s="118" t="s">
        <v>209</v>
      </c>
    </row>
    <row r="37" spans="1:2" ht="15" customHeight="1">
      <c r="B37" s="118" t="s">
        <v>210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9E3F-ACB7-4513-9FF4-ED5546C0A1DB}">
  <dimension ref="A1"/>
  <sheetViews>
    <sheetView workbookViewId="0">
      <selection activeCell="K11" sqref="K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62B6-AE23-41F7-A133-5165C19D93B2}">
  <dimension ref="A1:XFC97"/>
  <sheetViews>
    <sheetView topLeftCell="A16" zoomScale="85" zoomScaleNormal="85" workbookViewId="0">
      <selection activeCell="P34" sqref="P34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30.85546875" style="1" customWidth="1"/>
    <col min="4" max="16384" width="9" style="1"/>
  </cols>
  <sheetData>
    <row r="1" spans="1:16383">
      <c r="A1" s="27" t="s">
        <v>31</v>
      </c>
      <c r="B1" s="27" t="s">
        <v>15</v>
      </c>
      <c r="C1" s="27" t="s">
        <v>27</v>
      </c>
      <c r="D1" s="27">
        <v>2015</v>
      </c>
      <c r="E1" s="27">
        <v>2016</v>
      </c>
      <c r="F1" s="27">
        <v>2017</v>
      </c>
      <c r="G1" s="27">
        <v>2018</v>
      </c>
      <c r="H1" s="27">
        <v>2019</v>
      </c>
      <c r="I1" s="27">
        <v>2020</v>
      </c>
      <c r="J1" s="27" t="s">
        <v>30</v>
      </c>
      <c r="K1" s="27" t="s">
        <v>3</v>
      </c>
      <c r="L1" s="27" t="s">
        <v>4</v>
      </c>
      <c r="M1" s="27" t="s">
        <v>5</v>
      </c>
      <c r="N1" s="27" t="s">
        <v>6</v>
      </c>
      <c r="O1" s="27" t="s">
        <v>7</v>
      </c>
      <c r="P1" s="27" t="s">
        <v>8</v>
      </c>
      <c r="Q1" s="27" t="s">
        <v>9</v>
      </c>
      <c r="R1" s="27" t="s">
        <v>10</v>
      </c>
      <c r="S1" s="27" t="s">
        <v>16</v>
      </c>
    </row>
    <row r="2" spans="1:16383">
      <c r="A2" s="128" t="s">
        <v>32</v>
      </c>
      <c r="B2" s="128" t="s">
        <v>33</v>
      </c>
      <c r="C2" s="179" t="str">
        <f>' Capacity by Location'!D2</f>
        <v>Kukdo Chemical India Pvt. Ltd.</v>
      </c>
      <c r="D2" s="148">
        <f>' Capacity by Location'!E2</f>
        <v>0</v>
      </c>
      <c r="E2" s="148">
        <f>' Capacity by Location'!F2</f>
        <v>0</v>
      </c>
      <c r="F2" s="148">
        <f>' Capacity by Location'!G2</f>
        <v>0</v>
      </c>
      <c r="G2" s="148">
        <f>' Capacity by Location'!H2</f>
        <v>0</v>
      </c>
      <c r="H2" s="148">
        <f>' Capacity by Location'!I2</f>
        <v>0</v>
      </c>
      <c r="I2" s="148">
        <f>' Capacity by Location'!J2</f>
        <v>40</v>
      </c>
      <c r="J2" s="148">
        <f>' Capacity by Location'!K2</f>
        <v>40</v>
      </c>
      <c r="K2" s="148">
        <f>' Capacity by Location'!L2</f>
        <v>40</v>
      </c>
      <c r="L2" s="148">
        <f>' Capacity by Location'!M2</f>
        <v>40</v>
      </c>
      <c r="M2" s="148">
        <f>' Capacity by Location'!N2</f>
        <v>100</v>
      </c>
      <c r="N2" s="148">
        <f>' Capacity by Location'!O2</f>
        <v>100</v>
      </c>
      <c r="O2" s="148">
        <f>' Capacity by Location'!P2</f>
        <v>100</v>
      </c>
      <c r="P2" s="148">
        <f>' Capacity by Location'!Q2</f>
        <v>100</v>
      </c>
      <c r="Q2" s="148">
        <f>' Capacity by Location'!R2</f>
        <v>100</v>
      </c>
      <c r="R2" s="148">
        <f>' Capacity by Location'!S2</f>
        <v>100</v>
      </c>
      <c r="S2" s="148">
        <f>' Capacity by Location'!T2</f>
        <v>100</v>
      </c>
    </row>
    <row r="3" spans="1:16383">
      <c r="A3" s="128" t="s">
        <v>32</v>
      </c>
      <c r="B3" s="128" t="s">
        <v>33</v>
      </c>
      <c r="C3" s="179" t="str">
        <f>' Capacity by Location'!D3</f>
        <v>Grasim Industries Ltd.</v>
      </c>
      <c r="D3" s="366">
        <f>' Capacity by Location'!E3</f>
        <v>44</v>
      </c>
      <c r="E3" s="366">
        <f>' Capacity by Location'!F3</f>
        <v>44</v>
      </c>
      <c r="F3" s="366">
        <f>' Capacity by Location'!G3</f>
        <v>44</v>
      </c>
      <c r="G3" s="148">
        <f>' Capacity by Location'!H3</f>
        <v>61</v>
      </c>
      <c r="H3" s="148">
        <f>' Capacity by Location'!I3</f>
        <v>61</v>
      </c>
      <c r="I3" s="148">
        <f>' Capacity by Location'!J3</f>
        <v>61</v>
      </c>
      <c r="J3" s="148">
        <f>' Capacity by Location'!K3</f>
        <v>61</v>
      </c>
      <c r="K3" s="148">
        <f>' Capacity by Location'!L3</f>
        <v>61</v>
      </c>
      <c r="L3" s="148">
        <f>' Capacity by Location'!M3</f>
        <v>61</v>
      </c>
      <c r="M3" s="148">
        <f>' Capacity by Location'!N3</f>
        <v>61</v>
      </c>
      <c r="N3" s="148">
        <f>' Capacity by Location'!O3</f>
        <v>61</v>
      </c>
      <c r="O3" s="148">
        <f>' Capacity by Location'!P3</f>
        <v>61</v>
      </c>
      <c r="P3" s="148">
        <f>' Capacity by Location'!Q3</f>
        <v>61</v>
      </c>
      <c r="Q3" s="148">
        <f>' Capacity by Location'!R3</f>
        <v>61</v>
      </c>
      <c r="R3" s="148">
        <f>' Capacity by Location'!S3</f>
        <v>61</v>
      </c>
      <c r="S3" s="148">
        <f>' Capacity by Location'!T3</f>
        <v>61</v>
      </c>
    </row>
    <row r="4" spans="1:16383">
      <c r="A4" s="128" t="s">
        <v>32</v>
      </c>
      <c r="B4" s="128" t="s">
        <v>33</v>
      </c>
      <c r="C4" s="179" t="str">
        <f>' Capacity by Location'!D4</f>
        <v>Atul Ltd.</v>
      </c>
      <c r="D4" s="148">
        <f>' Capacity by Location'!E4</f>
        <v>30</v>
      </c>
      <c r="E4" s="148">
        <f>' Capacity by Location'!F4</f>
        <v>30</v>
      </c>
      <c r="F4" s="148">
        <f>' Capacity by Location'!G4</f>
        <v>30</v>
      </c>
      <c r="G4" s="148">
        <f>' Capacity by Location'!H4</f>
        <v>30</v>
      </c>
      <c r="H4" s="148">
        <f>' Capacity by Location'!I4</f>
        <v>30</v>
      </c>
      <c r="I4" s="148">
        <f>' Capacity by Location'!J4</f>
        <v>30</v>
      </c>
      <c r="J4" s="148">
        <f>' Capacity by Location'!K4</f>
        <v>40</v>
      </c>
      <c r="K4" s="148">
        <f>' Capacity by Location'!L4</f>
        <v>40</v>
      </c>
      <c r="L4" s="148">
        <f>' Capacity by Location'!M4</f>
        <v>40</v>
      </c>
      <c r="M4" s="148">
        <f>' Capacity by Location'!N4</f>
        <v>40</v>
      </c>
      <c r="N4" s="148">
        <f>' Capacity by Location'!O4</f>
        <v>40</v>
      </c>
      <c r="O4" s="148">
        <f>' Capacity by Location'!P4</f>
        <v>40</v>
      </c>
      <c r="P4" s="148">
        <f>' Capacity by Location'!Q4</f>
        <v>40</v>
      </c>
      <c r="Q4" s="148">
        <f>' Capacity by Location'!R4</f>
        <v>40</v>
      </c>
      <c r="R4" s="148">
        <f>' Capacity by Location'!S4</f>
        <v>40</v>
      </c>
      <c r="S4" s="148">
        <f>' Capacity by Location'!T4</f>
        <v>40</v>
      </c>
      <c r="T4" s="207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  <c r="BP4" s="171"/>
      <c r="BQ4" s="171"/>
      <c r="BR4" s="171"/>
      <c r="BS4" s="171"/>
      <c r="BT4" s="171"/>
      <c r="BU4" s="171"/>
      <c r="BV4" s="171"/>
      <c r="BW4" s="171"/>
      <c r="BX4" s="171"/>
      <c r="BY4" s="171"/>
      <c r="BZ4" s="171"/>
      <c r="CA4" s="171"/>
      <c r="CB4" s="171"/>
      <c r="CC4" s="171"/>
      <c r="CD4" s="171"/>
      <c r="CE4" s="171"/>
      <c r="CF4" s="171"/>
      <c r="CG4" s="171"/>
      <c r="CH4" s="171"/>
      <c r="CI4" s="171"/>
      <c r="CJ4" s="171"/>
      <c r="CK4" s="171"/>
      <c r="CL4" s="171"/>
      <c r="CM4" s="171"/>
      <c r="CN4" s="171"/>
      <c r="CO4" s="171"/>
      <c r="CP4" s="171"/>
      <c r="CQ4" s="171"/>
      <c r="CR4" s="171"/>
      <c r="CS4" s="171"/>
      <c r="CT4" s="171"/>
      <c r="CU4" s="171"/>
      <c r="CV4" s="171"/>
      <c r="CW4" s="171"/>
      <c r="CX4" s="171"/>
      <c r="CY4" s="171"/>
      <c r="CZ4" s="171"/>
      <c r="DA4" s="171"/>
      <c r="DB4" s="171"/>
      <c r="DC4" s="171"/>
      <c r="DD4" s="171"/>
      <c r="DE4" s="171"/>
      <c r="DF4" s="171"/>
      <c r="DG4" s="171"/>
      <c r="DH4" s="171"/>
      <c r="DI4" s="171"/>
      <c r="DJ4" s="171"/>
      <c r="DK4" s="171"/>
      <c r="DL4" s="171"/>
      <c r="DM4" s="171"/>
      <c r="DN4" s="171"/>
      <c r="DO4" s="171"/>
      <c r="DP4" s="171"/>
      <c r="DQ4" s="171"/>
      <c r="DR4" s="171"/>
      <c r="DS4" s="171"/>
      <c r="DT4" s="171"/>
      <c r="DU4" s="171"/>
      <c r="DV4" s="171"/>
      <c r="DW4" s="171"/>
      <c r="DX4" s="171"/>
      <c r="DY4" s="171"/>
      <c r="DZ4" s="171"/>
      <c r="EA4" s="171"/>
      <c r="EB4" s="171"/>
      <c r="EC4" s="171"/>
      <c r="ED4" s="171"/>
      <c r="EE4" s="171"/>
      <c r="EF4" s="171"/>
      <c r="EG4" s="171"/>
      <c r="EH4" s="171"/>
      <c r="EI4" s="171"/>
      <c r="EJ4" s="171"/>
      <c r="EK4" s="171"/>
      <c r="EL4" s="171"/>
      <c r="EM4" s="171"/>
      <c r="EN4" s="171"/>
      <c r="EO4" s="171"/>
      <c r="EP4" s="171"/>
      <c r="EQ4" s="171"/>
      <c r="ER4" s="171"/>
      <c r="ES4" s="171"/>
      <c r="ET4" s="171"/>
      <c r="EU4" s="171"/>
      <c r="EV4" s="171"/>
      <c r="EW4" s="171"/>
      <c r="EX4" s="171"/>
      <c r="EY4" s="171"/>
      <c r="EZ4" s="171"/>
      <c r="FA4" s="171"/>
      <c r="FB4" s="171"/>
      <c r="FC4" s="171"/>
      <c r="FD4" s="171"/>
      <c r="FE4" s="171"/>
      <c r="FF4" s="171"/>
      <c r="FG4" s="171"/>
      <c r="FH4" s="171"/>
      <c r="FI4" s="171"/>
      <c r="FJ4" s="171"/>
      <c r="FK4" s="171"/>
      <c r="FL4" s="171"/>
      <c r="FM4" s="171"/>
      <c r="FN4" s="171"/>
      <c r="FO4" s="171"/>
      <c r="FP4" s="171"/>
      <c r="FQ4" s="171"/>
      <c r="FR4" s="171"/>
      <c r="FS4" s="171"/>
      <c r="FT4" s="171"/>
      <c r="FU4" s="171"/>
      <c r="FV4" s="171"/>
      <c r="FW4" s="171"/>
      <c r="FX4" s="171"/>
      <c r="FY4" s="171"/>
      <c r="FZ4" s="171"/>
      <c r="GA4" s="171"/>
      <c r="GB4" s="171"/>
      <c r="GC4" s="171"/>
      <c r="GD4" s="171"/>
      <c r="GE4" s="171"/>
      <c r="GF4" s="171"/>
      <c r="GG4" s="171"/>
      <c r="GH4" s="171"/>
      <c r="GI4" s="171"/>
      <c r="GJ4" s="171"/>
      <c r="GK4" s="171"/>
      <c r="GL4" s="171"/>
      <c r="GM4" s="171"/>
      <c r="GN4" s="171"/>
      <c r="GO4" s="171"/>
      <c r="GP4" s="171"/>
      <c r="GQ4" s="171"/>
      <c r="GR4" s="171"/>
      <c r="GS4" s="171"/>
      <c r="GT4" s="171"/>
      <c r="GU4" s="171"/>
      <c r="GV4" s="171"/>
      <c r="GW4" s="171"/>
      <c r="GX4" s="171"/>
      <c r="GY4" s="171"/>
      <c r="GZ4" s="171"/>
      <c r="HA4" s="171"/>
      <c r="HB4" s="171"/>
      <c r="HC4" s="171"/>
      <c r="HD4" s="171"/>
      <c r="HE4" s="171"/>
      <c r="HF4" s="171"/>
      <c r="HG4" s="171"/>
      <c r="HH4" s="171"/>
      <c r="HI4" s="171"/>
      <c r="HJ4" s="171"/>
      <c r="HK4" s="171"/>
      <c r="HL4" s="171"/>
      <c r="HM4" s="171"/>
      <c r="HN4" s="171"/>
      <c r="HO4" s="171"/>
      <c r="HP4" s="171"/>
      <c r="HQ4" s="171"/>
      <c r="HR4" s="171"/>
      <c r="HS4" s="171"/>
      <c r="HT4" s="171"/>
      <c r="HU4" s="171"/>
      <c r="HV4" s="171"/>
      <c r="HW4" s="171"/>
      <c r="HX4" s="171"/>
      <c r="HY4" s="171"/>
      <c r="HZ4" s="171"/>
      <c r="IA4" s="171"/>
      <c r="IB4" s="171"/>
      <c r="IC4" s="171"/>
      <c r="ID4" s="171"/>
      <c r="IE4" s="171"/>
      <c r="IF4" s="171"/>
      <c r="IG4" s="171"/>
      <c r="IH4" s="171"/>
      <c r="II4" s="171"/>
      <c r="IJ4" s="171"/>
      <c r="IK4" s="171"/>
      <c r="IL4" s="171"/>
      <c r="IM4" s="171"/>
      <c r="IN4" s="171"/>
      <c r="IO4" s="171"/>
      <c r="IP4" s="171"/>
      <c r="IQ4" s="171"/>
      <c r="IR4" s="171"/>
      <c r="IS4" s="171"/>
      <c r="IT4" s="171"/>
      <c r="IU4" s="171"/>
      <c r="IV4" s="171"/>
      <c r="IW4" s="171"/>
      <c r="IX4" s="171"/>
      <c r="IY4" s="171"/>
      <c r="IZ4" s="171"/>
      <c r="JA4" s="171"/>
      <c r="JB4" s="171"/>
      <c r="JC4" s="171"/>
      <c r="JD4" s="171"/>
      <c r="JE4" s="171"/>
      <c r="JF4" s="171"/>
      <c r="JG4" s="171"/>
      <c r="JH4" s="171"/>
      <c r="JI4" s="171"/>
      <c r="JJ4" s="171"/>
      <c r="JK4" s="171"/>
      <c r="JL4" s="171"/>
      <c r="JM4" s="171"/>
      <c r="JN4" s="171"/>
      <c r="JO4" s="171"/>
      <c r="JP4" s="171"/>
      <c r="JQ4" s="171"/>
      <c r="JR4" s="171"/>
      <c r="JS4" s="171"/>
      <c r="JT4" s="171"/>
      <c r="JU4" s="171"/>
      <c r="JV4" s="171"/>
      <c r="JW4" s="171"/>
      <c r="JX4" s="171"/>
      <c r="JY4" s="171"/>
      <c r="JZ4" s="171"/>
      <c r="KA4" s="171"/>
      <c r="KB4" s="171"/>
      <c r="KC4" s="171"/>
      <c r="KD4" s="171"/>
      <c r="KE4" s="171"/>
      <c r="KF4" s="171"/>
      <c r="KG4" s="171"/>
      <c r="KH4" s="171"/>
      <c r="KI4" s="171"/>
      <c r="KJ4" s="171"/>
      <c r="KK4" s="171"/>
      <c r="KL4" s="171"/>
      <c r="KM4" s="171"/>
      <c r="KN4" s="171"/>
      <c r="KO4" s="171"/>
      <c r="KP4" s="171"/>
      <c r="KQ4" s="171"/>
      <c r="KR4" s="171"/>
      <c r="KS4" s="171"/>
      <c r="KT4" s="171"/>
      <c r="KU4" s="171"/>
      <c r="KV4" s="171"/>
      <c r="KW4" s="171"/>
      <c r="KX4" s="171"/>
      <c r="KY4" s="171"/>
      <c r="KZ4" s="171"/>
      <c r="LA4" s="171"/>
      <c r="LB4" s="171"/>
      <c r="LC4" s="171"/>
      <c r="LD4" s="171"/>
      <c r="LE4" s="171"/>
      <c r="LF4" s="171"/>
      <c r="LG4" s="171"/>
      <c r="LH4" s="171"/>
      <c r="LI4" s="171"/>
      <c r="LJ4" s="171"/>
      <c r="LK4" s="171"/>
      <c r="LL4" s="171"/>
      <c r="LM4" s="171"/>
      <c r="LN4" s="171"/>
      <c r="LO4" s="171"/>
      <c r="LP4" s="171"/>
      <c r="LQ4" s="171"/>
      <c r="LR4" s="171"/>
      <c r="LS4" s="171"/>
      <c r="LT4" s="171"/>
      <c r="LU4" s="171"/>
      <c r="LV4" s="171"/>
      <c r="LW4" s="171"/>
      <c r="LX4" s="171"/>
      <c r="LY4" s="171"/>
      <c r="LZ4" s="171"/>
      <c r="MA4" s="171"/>
      <c r="MB4" s="171"/>
      <c r="MC4" s="171"/>
      <c r="MD4" s="171"/>
      <c r="ME4" s="171"/>
      <c r="MF4" s="171"/>
      <c r="MG4" s="171"/>
      <c r="MH4" s="171"/>
      <c r="MI4" s="171"/>
      <c r="MJ4" s="171"/>
      <c r="MK4" s="171"/>
      <c r="ML4" s="171"/>
      <c r="MM4" s="171"/>
      <c r="MN4" s="171"/>
      <c r="MO4" s="171"/>
      <c r="MP4" s="171"/>
      <c r="MQ4" s="171"/>
      <c r="MR4" s="171"/>
      <c r="MS4" s="171"/>
      <c r="MT4" s="171"/>
      <c r="MU4" s="171"/>
      <c r="MV4" s="171"/>
      <c r="MW4" s="171"/>
      <c r="MX4" s="171"/>
      <c r="MY4" s="171"/>
      <c r="MZ4" s="171"/>
      <c r="NA4" s="171"/>
      <c r="NB4" s="171"/>
      <c r="NC4" s="171"/>
      <c r="ND4" s="171"/>
      <c r="NE4" s="171"/>
      <c r="NF4" s="171"/>
      <c r="NG4" s="171"/>
      <c r="NH4" s="171"/>
      <c r="NI4" s="171"/>
      <c r="NJ4" s="171"/>
      <c r="NK4" s="171"/>
      <c r="NL4" s="171"/>
      <c r="NM4" s="171"/>
      <c r="NN4" s="171"/>
      <c r="NO4" s="171"/>
      <c r="NP4" s="171"/>
      <c r="NQ4" s="171"/>
      <c r="NR4" s="171"/>
      <c r="NS4" s="171"/>
      <c r="NT4" s="171"/>
      <c r="NU4" s="171"/>
      <c r="NV4" s="171"/>
      <c r="NW4" s="171"/>
      <c r="NX4" s="171"/>
      <c r="NY4" s="171"/>
      <c r="NZ4" s="171"/>
      <c r="OA4" s="171"/>
      <c r="OB4" s="171"/>
      <c r="OC4" s="171"/>
      <c r="OD4" s="171"/>
      <c r="OE4" s="171"/>
      <c r="OF4" s="171"/>
      <c r="OG4" s="171"/>
      <c r="OH4" s="171"/>
      <c r="OI4" s="171"/>
      <c r="OJ4" s="171"/>
      <c r="OK4" s="171"/>
      <c r="OL4" s="171"/>
      <c r="OM4" s="171"/>
      <c r="ON4" s="171"/>
      <c r="OO4" s="171"/>
      <c r="OP4" s="171"/>
      <c r="OQ4" s="171"/>
      <c r="OR4" s="171"/>
      <c r="OS4" s="171"/>
      <c r="OT4" s="171"/>
      <c r="OU4" s="171"/>
      <c r="OV4" s="171"/>
      <c r="OW4" s="171"/>
      <c r="OX4" s="171"/>
      <c r="OY4" s="171"/>
      <c r="OZ4" s="171"/>
      <c r="PA4" s="171"/>
      <c r="PB4" s="171"/>
      <c r="PC4" s="171"/>
      <c r="PD4" s="171"/>
      <c r="PE4" s="171"/>
      <c r="PF4" s="171"/>
      <c r="PG4" s="171"/>
      <c r="PH4" s="171"/>
      <c r="PI4" s="171"/>
      <c r="PJ4" s="171"/>
      <c r="PK4" s="171"/>
      <c r="PL4" s="171"/>
      <c r="PM4" s="171"/>
      <c r="PN4" s="171"/>
      <c r="PO4" s="171"/>
      <c r="PP4" s="171"/>
      <c r="PQ4" s="171"/>
      <c r="PR4" s="171"/>
      <c r="PS4" s="171"/>
      <c r="PT4" s="171"/>
      <c r="PU4" s="171"/>
      <c r="PV4" s="171"/>
      <c r="PW4" s="171"/>
      <c r="PX4" s="171"/>
      <c r="PY4" s="171"/>
      <c r="PZ4" s="171"/>
      <c r="QA4" s="171"/>
      <c r="QB4" s="171"/>
      <c r="QC4" s="171"/>
      <c r="QD4" s="171"/>
      <c r="QE4" s="171"/>
      <c r="QF4" s="171"/>
      <c r="QG4" s="171"/>
      <c r="QH4" s="171"/>
      <c r="QI4" s="171"/>
      <c r="QJ4" s="171"/>
      <c r="QK4" s="171"/>
      <c r="QL4" s="171"/>
      <c r="QM4" s="171"/>
      <c r="QN4" s="171"/>
      <c r="QO4" s="171"/>
      <c r="QP4" s="171"/>
      <c r="QQ4" s="171"/>
      <c r="QR4" s="171"/>
      <c r="QS4" s="171"/>
      <c r="QT4" s="171"/>
      <c r="QU4" s="171"/>
      <c r="QV4" s="171"/>
      <c r="QW4" s="171"/>
      <c r="QX4" s="171"/>
      <c r="QY4" s="171"/>
      <c r="QZ4" s="171"/>
      <c r="RA4" s="171"/>
      <c r="RB4" s="171"/>
      <c r="RC4" s="171"/>
      <c r="RD4" s="171"/>
      <c r="RE4" s="171"/>
      <c r="RF4" s="171"/>
      <c r="RG4" s="171"/>
      <c r="RH4" s="171"/>
      <c r="RI4" s="171"/>
      <c r="RJ4" s="171"/>
      <c r="RK4" s="171"/>
      <c r="RL4" s="171"/>
      <c r="RM4" s="171"/>
      <c r="RN4" s="171"/>
      <c r="RO4" s="171"/>
      <c r="RP4" s="171"/>
      <c r="RQ4" s="171"/>
      <c r="RR4" s="171"/>
      <c r="RS4" s="171"/>
      <c r="RT4" s="171"/>
      <c r="RU4" s="171"/>
      <c r="RV4" s="171"/>
      <c r="RW4" s="171"/>
      <c r="RX4" s="171"/>
      <c r="RY4" s="171"/>
      <c r="RZ4" s="171"/>
      <c r="SA4" s="171"/>
      <c r="SB4" s="171"/>
      <c r="SC4" s="171"/>
      <c r="SD4" s="171"/>
      <c r="SE4" s="171"/>
      <c r="SF4" s="171"/>
      <c r="SG4" s="171"/>
      <c r="SH4" s="171"/>
      <c r="SI4" s="171"/>
      <c r="SJ4" s="171"/>
      <c r="SK4" s="171"/>
      <c r="SL4" s="171"/>
      <c r="SM4" s="171"/>
      <c r="SN4" s="171"/>
      <c r="SO4" s="171"/>
      <c r="SP4" s="171"/>
      <c r="SQ4" s="171"/>
      <c r="SR4" s="171"/>
      <c r="SS4" s="171"/>
      <c r="ST4" s="171"/>
      <c r="SU4" s="171"/>
      <c r="SV4" s="171"/>
      <c r="SW4" s="171"/>
      <c r="SX4" s="171"/>
      <c r="SY4" s="171"/>
      <c r="SZ4" s="171"/>
      <c r="TA4" s="171"/>
      <c r="TB4" s="171"/>
      <c r="TC4" s="171"/>
      <c r="TD4" s="171"/>
      <c r="TE4" s="171"/>
      <c r="TF4" s="171"/>
      <c r="TG4" s="171"/>
      <c r="TH4" s="171"/>
      <c r="TI4" s="171"/>
      <c r="TJ4" s="171"/>
      <c r="TK4" s="171"/>
      <c r="TL4" s="171"/>
      <c r="TM4" s="171"/>
      <c r="TN4" s="171"/>
      <c r="TO4" s="171"/>
      <c r="TP4" s="171"/>
      <c r="TQ4" s="171"/>
      <c r="TR4" s="171"/>
      <c r="TS4" s="171"/>
      <c r="TT4" s="171"/>
      <c r="TU4" s="171"/>
      <c r="TV4" s="171"/>
      <c r="TW4" s="171"/>
      <c r="TX4" s="171"/>
      <c r="TY4" s="171"/>
      <c r="TZ4" s="171"/>
      <c r="UA4" s="171"/>
      <c r="UB4" s="171"/>
      <c r="UC4" s="171"/>
      <c r="UD4" s="171"/>
      <c r="UE4" s="171"/>
      <c r="UF4" s="171"/>
      <c r="UG4" s="171"/>
      <c r="UH4" s="171"/>
      <c r="UI4" s="171"/>
      <c r="UJ4" s="171"/>
      <c r="UK4" s="171"/>
      <c r="UL4" s="171"/>
      <c r="UM4" s="171"/>
      <c r="UN4" s="171"/>
      <c r="UO4" s="171"/>
      <c r="UP4" s="171"/>
      <c r="UQ4" s="171"/>
      <c r="UR4" s="171"/>
      <c r="US4" s="171"/>
      <c r="UT4" s="171"/>
      <c r="UU4" s="171"/>
      <c r="UV4" s="171"/>
      <c r="UW4" s="171"/>
      <c r="UX4" s="171"/>
      <c r="UY4" s="171"/>
      <c r="UZ4" s="171"/>
      <c r="VA4" s="171"/>
      <c r="VB4" s="171"/>
      <c r="VC4" s="171"/>
      <c r="VD4" s="171"/>
      <c r="VE4" s="171"/>
      <c r="VF4" s="171"/>
      <c r="VG4" s="171"/>
      <c r="VH4" s="171"/>
      <c r="VI4" s="171"/>
      <c r="VJ4" s="171"/>
      <c r="VK4" s="171"/>
      <c r="VL4" s="171"/>
      <c r="VM4" s="171"/>
      <c r="VN4" s="171"/>
      <c r="VO4" s="171"/>
      <c r="VP4" s="171"/>
      <c r="VQ4" s="171"/>
      <c r="VR4" s="171"/>
      <c r="VS4" s="171"/>
      <c r="VT4" s="171"/>
      <c r="VU4" s="171"/>
      <c r="VV4" s="171"/>
      <c r="VW4" s="171"/>
      <c r="VX4" s="171"/>
      <c r="VY4" s="171"/>
      <c r="VZ4" s="171"/>
      <c r="WA4" s="171"/>
      <c r="WB4" s="171"/>
      <c r="WC4" s="171"/>
      <c r="WD4" s="171"/>
      <c r="WE4" s="171"/>
      <c r="WF4" s="171"/>
      <c r="WG4" s="171"/>
      <c r="WH4" s="171"/>
      <c r="WI4" s="171"/>
      <c r="WJ4" s="171"/>
      <c r="WK4" s="171"/>
      <c r="WL4" s="171"/>
      <c r="WM4" s="171"/>
      <c r="WN4" s="171"/>
      <c r="WO4" s="171"/>
      <c r="WP4" s="171"/>
      <c r="WQ4" s="171"/>
      <c r="WR4" s="171"/>
      <c r="WS4" s="171"/>
      <c r="WT4" s="171"/>
      <c r="WU4" s="171"/>
      <c r="WV4" s="171"/>
      <c r="WW4" s="171"/>
      <c r="WX4" s="171"/>
      <c r="WY4" s="171"/>
      <c r="WZ4" s="171"/>
      <c r="XA4" s="171"/>
      <c r="XB4" s="171"/>
      <c r="XC4" s="171"/>
      <c r="XD4" s="171"/>
      <c r="XE4" s="171"/>
      <c r="XF4" s="171"/>
      <c r="XG4" s="171"/>
      <c r="XH4" s="171"/>
      <c r="XI4" s="171"/>
      <c r="XJ4" s="171"/>
      <c r="XK4" s="171"/>
      <c r="XL4" s="171"/>
      <c r="XM4" s="171"/>
      <c r="XN4" s="171"/>
      <c r="XO4" s="171"/>
      <c r="XP4" s="171"/>
      <c r="XQ4" s="171"/>
      <c r="XR4" s="171"/>
      <c r="XS4" s="171"/>
      <c r="XT4" s="171"/>
      <c r="XU4" s="171"/>
      <c r="XV4" s="171"/>
      <c r="XW4" s="171"/>
      <c r="XX4" s="171"/>
      <c r="XY4" s="171"/>
      <c r="XZ4" s="171"/>
      <c r="YA4" s="171"/>
      <c r="YB4" s="171"/>
      <c r="YC4" s="171"/>
      <c r="YD4" s="171"/>
      <c r="YE4" s="171"/>
      <c r="YF4" s="171"/>
      <c r="YG4" s="171"/>
      <c r="YH4" s="171"/>
      <c r="YI4" s="171"/>
      <c r="YJ4" s="171"/>
      <c r="YK4" s="171"/>
      <c r="YL4" s="171"/>
      <c r="YM4" s="171"/>
      <c r="YN4" s="171"/>
      <c r="YO4" s="171"/>
      <c r="YP4" s="171"/>
      <c r="YQ4" s="171"/>
      <c r="YR4" s="171"/>
      <c r="YS4" s="171"/>
      <c r="YT4" s="171"/>
      <c r="YU4" s="171"/>
      <c r="YV4" s="171"/>
      <c r="YW4" s="171"/>
      <c r="YX4" s="171"/>
      <c r="YY4" s="171"/>
      <c r="YZ4" s="171"/>
      <c r="ZA4" s="171"/>
      <c r="ZB4" s="171"/>
      <c r="ZC4" s="171"/>
      <c r="ZD4" s="171"/>
      <c r="ZE4" s="171"/>
      <c r="ZF4" s="171"/>
      <c r="ZG4" s="171"/>
      <c r="ZH4" s="171"/>
      <c r="ZI4" s="171"/>
      <c r="ZJ4" s="171"/>
      <c r="ZK4" s="171"/>
      <c r="ZL4" s="171"/>
      <c r="ZM4" s="171"/>
      <c r="ZN4" s="171"/>
      <c r="ZO4" s="171"/>
      <c r="ZP4" s="171"/>
      <c r="ZQ4" s="171"/>
      <c r="ZR4" s="171"/>
      <c r="ZS4" s="171"/>
      <c r="ZT4" s="171"/>
      <c r="ZU4" s="171"/>
      <c r="ZV4" s="171"/>
      <c r="ZW4" s="171"/>
      <c r="ZX4" s="171"/>
      <c r="ZY4" s="171"/>
      <c r="ZZ4" s="171"/>
      <c r="AAA4" s="171"/>
      <c r="AAB4" s="171"/>
      <c r="AAC4" s="171"/>
      <c r="AAD4" s="171"/>
      <c r="AAE4" s="171"/>
      <c r="AAF4" s="171"/>
      <c r="AAG4" s="171"/>
      <c r="AAH4" s="171"/>
      <c r="AAI4" s="171"/>
      <c r="AAJ4" s="171"/>
      <c r="AAK4" s="171"/>
      <c r="AAL4" s="171"/>
      <c r="AAM4" s="171"/>
      <c r="AAN4" s="171"/>
      <c r="AAO4" s="171"/>
      <c r="AAP4" s="171"/>
      <c r="AAQ4" s="171"/>
      <c r="AAR4" s="171"/>
      <c r="AAS4" s="171"/>
      <c r="AAT4" s="171"/>
      <c r="AAU4" s="171"/>
      <c r="AAV4" s="171"/>
      <c r="AAW4" s="171"/>
      <c r="AAX4" s="171"/>
      <c r="AAY4" s="171"/>
      <c r="AAZ4" s="171"/>
      <c r="ABA4" s="171"/>
      <c r="ABB4" s="171"/>
      <c r="ABC4" s="171"/>
      <c r="ABD4" s="171"/>
      <c r="ABE4" s="171"/>
      <c r="ABF4" s="171"/>
      <c r="ABG4" s="171"/>
      <c r="ABH4" s="171"/>
      <c r="ABI4" s="171"/>
      <c r="ABJ4" s="171"/>
      <c r="ABK4" s="171"/>
      <c r="ABL4" s="171"/>
      <c r="ABM4" s="171"/>
      <c r="ABN4" s="171"/>
      <c r="ABO4" s="171"/>
      <c r="ABP4" s="171"/>
      <c r="ABQ4" s="171"/>
      <c r="ABR4" s="171"/>
      <c r="ABS4" s="171"/>
      <c r="ABT4" s="171"/>
      <c r="ABU4" s="171"/>
      <c r="ABV4" s="171"/>
      <c r="ABW4" s="171"/>
      <c r="ABX4" s="171"/>
      <c r="ABY4" s="171"/>
      <c r="ABZ4" s="171"/>
      <c r="ACA4" s="171"/>
      <c r="ACB4" s="171"/>
      <c r="ACC4" s="171"/>
      <c r="ACD4" s="171"/>
      <c r="ACE4" s="171"/>
      <c r="ACF4" s="171"/>
      <c r="ACG4" s="171"/>
      <c r="ACH4" s="171"/>
      <c r="ACI4" s="171"/>
      <c r="ACJ4" s="171"/>
      <c r="ACK4" s="171"/>
      <c r="ACL4" s="171"/>
      <c r="ACM4" s="171"/>
      <c r="ACN4" s="171"/>
      <c r="ACO4" s="171"/>
      <c r="ACP4" s="171"/>
      <c r="ACQ4" s="171"/>
      <c r="ACR4" s="171"/>
      <c r="ACS4" s="171"/>
      <c r="ACT4" s="171"/>
      <c r="ACU4" s="171"/>
      <c r="ACV4" s="171"/>
      <c r="ACW4" s="171"/>
      <c r="ACX4" s="171"/>
      <c r="ACY4" s="171"/>
      <c r="ACZ4" s="171"/>
      <c r="ADA4" s="171"/>
      <c r="ADB4" s="171"/>
      <c r="ADC4" s="171"/>
      <c r="ADD4" s="171"/>
      <c r="ADE4" s="171"/>
      <c r="ADF4" s="171"/>
      <c r="ADG4" s="171"/>
      <c r="ADH4" s="171"/>
      <c r="ADI4" s="171"/>
      <c r="ADJ4" s="171"/>
      <c r="ADK4" s="171"/>
      <c r="ADL4" s="171"/>
      <c r="ADM4" s="171"/>
      <c r="ADN4" s="171"/>
      <c r="ADO4" s="171"/>
      <c r="ADP4" s="171"/>
      <c r="ADQ4" s="171"/>
      <c r="ADR4" s="171"/>
      <c r="ADS4" s="171"/>
      <c r="ADT4" s="171"/>
      <c r="ADU4" s="171"/>
      <c r="ADV4" s="171"/>
      <c r="ADW4" s="171"/>
      <c r="ADX4" s="171"/>
      <c r="ADY4" s="171"/>
      <c r="ADZ4" s="171"/>
      <c r="AEA4" s="171"/>
      <c r="AEB4" s="171"/>
      <c r="AEC4" s="171"/>
      <c r="AED4" s="171"/>
      <c r="AEE4" s="171"/>
      <c r="AEF4" s="171"/>
      <c r="AEG4" s="171"/>
      <c r="AEH4" s="171"/>
      <c r="AEI4" s="171"/>
      <c r="AEJ4" s="171"/>
      <c r="AEK4" s="171"/>
      <c r="AEL4" s="171"/>
      <c r="AEM4" s="171"/>
      <c r="AEN4" s="171"/>
      <c r="AEO4" s="171"/>
      <c r="AEP4" s="171"/>
      <c r="AEQ4" s="171"/>
      <c r="AER4" s="171"/>
      <c r="AES4" s="171"/>
      <c r="AET4" s="171"/>
      <c r="AEU4" s="171"/>
      <c r="AEV4" s="171"/>
      <c r="AEW4" s="171"/>
      <c r="AEX4" s="171"/>
      <c r="AEY4" s="171"/>
      <c r="AEZ4" s="171"/>
      <c r="AFA4" s="171"/>
      <c r="AFB4" s="171"/>
      <c r="AFC4" s="171"/>
      <c r="AFD4" s="171"/>
      <c r="AFE4" s="171"/>
      <c r="AFF4" s="171"/>
      <c r="AFG4" s="171"/>
      <c r="AFH4" s="171"/>
      <c r="AFI4" s="171"/>
      <c r="AFJ4" s="171"/>
      <c r="AFK4" s="171"/>
      <c r="AFL4" s="171"/>
      <c r="AFM4" s="171"/>
      <c r="AFN4" s="171"/>
      <c r="AFO4" s="171"/>
      <c r="AFP4" s="171"/>
      <c r="AFQ4" s="171"/>
      <c r="AFR4" s="171"/>
      <c r="AFS4" s="171"/>
      <c r="AFT4" s="171"/>
      <c r="AFU4" s="171"/>
      <c r="AFV4" s="171"/>
      <c r="AFW4" s="171"/>
      <c r="AFX4" s="171"/>
      <c r="AFY4" s="171"/>
      <c r="AFZ4" s="171"/>
      <c r="AGA4" s="171"/>
      <c r="AGB4" s="171"/>
      <c r="AGC4" s="171"/>
      <c r="AGD4" s="171"/>
      <c r="AGE4" s="171"/>
      <c r="AGF4" s="171"/>
      <c r="AGG4" s="171"/>
      <c r="AGH4" s="171"/>
      <c r="AGI4" s="171"/>
      <c r="AGJ4" s="171"/>
      <c r="AGK4" s="171"/>
      <c r="AGL4" s="171"/>
      <c r="AGM4" s="171"/>
      <c r="AGN4" s="171"/>
      <c r="AGO4" s="171"/>
      <c r="AGP4" s="171"/>
      <c r="AGQ4" s="171"/>
      <c r="AGR4" s="171"/>
      <c r="AGS4" s="171"/>
      <c r="AGT4" s="171"/>
      <c r="AGU4" s="171"/>
      <c r="AGV4" s="171"/>
      <c r="AGW4" s="171"/>
      <c r="AGX4" s="171"/>
      <c r="AGY4" s="171"/>
      <c r="AGZ4" s="171"/>
      <c r="AHA4" s="171"/>
      <c r="AHB4" s="171"/>
      <c r="AHC4" s="171"/>
      <c r="AHD4" s="171"/>
      <c r="AHE4" s="171"/>
      <c r="AHF4" s="171"/>
      <c r="AHG4" s="171"/>
      <c r="AHH4" s="171"/>
      <c r="AHI4" s="171"/>
      <c r="AHJ4" s="171"/>
      <c r="AHK4" s="171"/>
      <c r="AHL4" s="171"/>
      <c r="AHM4" s="171"/>
      <c r="AHN4" s="171"/>
      <c r="AHO4" s="171"/>
      <c r="AHP4" s="171"/>
      <c r="AHQ4" s="171"/>
      <c r="AHR4" s="171"/>
      <c r="AHS4" s="171"/>
      <c r="AHT4" s="171"/>
      <c r="AHU4" s="171"/>
      <c r="AHV4" s="171"/>
      <c r="AHW4" s="171"/>
      <c r="AHX4" s="171"/>
      <c r="AHY4" s="171"/>
      <c r="AHZ4" s="171"/>
      <c r="AIA4" s="171"/>
      <c r="AIB4" s="171"/>
      <c r="AIC4" s="171"/>
      <c r="AID4" s="171"/>
      <c r="AIE4" s="171"/>
      <c r="AIF4" s="171"/>
      <c r="AIG4" s="171"/>
      <c r="AIH4" s="171"/>
      <c r="AII4" s="171"/>
      <c r="AIJ4" s="171"/>
      <c r="AIK4" s="171"/>
      <c r="AIL4" s="171"/>
      <c r="AIM4" s="171"/>
      <c r="AIN4" s="171"/>
      <c r="AIO4" s="171"/>
      <c r="AIP4" s="171"/>
      <c r="AIQ4" s="171"/>
      <c r="AIR4" s="171"/>
      <c r="AIS4" s="171"/>
      <c r="AIT4" s="171"/>
      <c r="AIU4" s="171"/>
      <c r="AIV4" s="171"/>
      <c r="AIW4" s="171"/>
      <c r="AIX4" s="171"/>
      <c r="AIY4" s="171"/>
      <c r="AIZ4" s="171"/>
      <c r="AJA4" s="171"/>
      <c r="AJB4" s="171"/>
      <c r="AJC4" s="171"/>
      <c r="AJD4" s="171"/>
      <c r="AJE4" s="171"/>
      <c r="AJF4" s="171"/>
      <c r="AJG4" s="171"/>
      <c r="AJH4" s="171"/>
      <c r="AJI4" s="171"/>
      <c r="AJJ4" s="171"/>
      <c r="AJK4" s="171"/>
      <c r="AJL4" s="171"/>
      <c r="AJM4" s="171"/>
      <c r="AJN4" s="171"/>
      <c r="AJO4" s="171"/>
      <c r="AJP4" s="171"/>
      <c r="AJQ4" s="171"/>
      <c r="AJR4" s="171"/>
      <c r="AJS4" s="171"/>
      <c r="AJT4" s="171"/>
      <c r="AJU4" s="171"/>
      <c r="AJV4" s="171"/>
      <c r="AJW4" s="171"/>
      <c r="AJX4" s="171"/>
      <c r="AJY4" s="171"/>
      <c r="AJZ4" s="171"/>
      <c r="AKA4" s="171"/>
      <c r="AKB4" s="171"/>
      <c r="AKC4" s="171"/>
      <c r="AKD4" s="171"/>
      <c r="AKE4" s="171"/>
      <c r="AKF4" s="171"/>
      <c r="AKG4" s="171"/>
      <c r="AKH4" s="171"/>
      <c r="AKI4" s="171"/>
      <c r="AKJ4" s="171"/>
      <c r="AKK4" s="171"/>
      <c r="AKL4" s="171"/>
      <c r="AKM4" s="171"/>
      <c r="AKN4" s="171"/>
      <c r="AKO4" s="171"/>
      <c r="AKP4" s="171"/>
      <c r="AKQ4" s="171"/>
      <c r="AKR4" s="171"/>
      <c r="AKS4" s="171"/>
      <c r="AKT4" s="171"/>
      <c r="AKU4" s="171"/>
      <c r="AKV4" s="171"/>
      <c r="AKW4" s="171"/>
      <c r="AKX4" s="171"/>
      <c r="AKY4" s="171"/>
      <c r="AKZ4" s="171"/>
      <c r="ALA4" s="171"/>
      <c r="ALB4" s="171"/>
      <c r="ALC4" s="171"/>
      <c r="ALD4" s="171"/>
      <c r="ALE4" s="171"/>
      <c r="ALF4" s="171"/>
      <c r="ALG4" s="171"/>
      <c r="ALH4" s="171"/>
      <c r="ALI4" s="171"/>
      <c r="ALJ4" s="171"/>
      <c r="ALK4" s="171"/>
      <c r="ALL4" s="171"/>
      <c r="ALM4" s="171"/>
      <c r="ALN4" s="171"/>
      <c r="ALO4" s="171"/>
      <c r="ALP4" s="171"/>
      <c r="ALQ4" s="171"/>
      <c r="ALR4" s="171"/>
      <c r="ALS4" s="171"/>
      <c r="ALT4" s="171"/>
      <c r="ALU4" s="171"/>
      <c r="ALV4" s="171"/>
      <c r="ALW4" s="171"/>
      <c r="ALX4" s="171"/>
      <c r="ALY4" s="171"/>
      <c r="ALZ4" s="171"/>
      <c r="AMA4" s="171"/>
      <c r="AMB4" s="171"/>
      <c r="AMC4" s="171"/>
      <c r="AMD4" s="171"/>
      <c r="AME4" s="171"/>
      <c r="AMF4" s="171"/>
      <c r="AMG4" s="171"/>
      <c r="AMH4" s="171"/>
      <c r="AMI4" s="171"/>
      <c r="AMJ4" s="171"/>
      <c r="AMK4" s="171"/>
      <c r="AML4" s="171"/>
      <c r="AMM4" s="171"/>
      <c r="AMN4" s="171"/>
      <c r="AMO4" s="171"/>
      <c r="AMP4" s="171"/>
      <c r="AMQ4" s="171"/>
      <c r="AMR4" s="171"/>
      <c r="AMS4" s="171"/>
      <c r="AMT4" s="171"/>
      <c r="AMU4" s="171"/>
      <c r="AMV4" s="171"/>
      <c r="AMW4" s="171"/>
      <c r="AMX4" s="171"/>
      <c r="AMY4" s="171"/>
      <c r="AMZ4" s="171"/>
      <c r="ANA4" s="171"/>
      <c r="ANB4" s="171"/>
      <c r="ANC4" s="171"/>
      <c r="AND4" s="171"/>
      <c r="ANE4" s="171"/>
      <c r="ANF4" s="171"/>
      <c r="ANG4" s="171"/>
      <c r="ANH4" s="171"/>
      <c r="ANI4" s="171"/>
      <c r="ANJ4" s="171"/>
      <c r="ANK4" s="171"/>
      <c r="ANL4" s="171"/>
      <c r="ANM4" s="171"/>
      <c r="ANN4" s="171"/>
      <c r="ANO4" s="171"/>
      <c r="ANP4" s="171"/>
      <c r="ANQ4" s="171"/>
      <c r="ANR4" s="171"/>
      <c r="ANS4" s="171"/>
      <c r="ANT4" s="171"/>
      <c r="ANU4" s="171"/>
      <c r="ANV4" s="171"/>
      <c r="ANW4" s="171"/>
      <c r="ANX4" s="171"/>
      <c r="ANY4" s="171"/>
      <c r="ANZ4" s="171"/>
      <c r="AOA4" s="171"/>
      <c r="AOB4" s="171"/>
      <c r="AOC4" s="171"/>
      <c r="AOD4" s="171"/>
      <c r="AOE4" s="171"/>
      <c r="AOF4" s="171"/>
      <c r="AOG4" s="171"/>
      <c r="AOH4" s="171"/>
      <c r="AOI4" s="171"/>
      <c r="AOJ4" s="171"/>
      <c r="AOK4" s="171"/>
      <c r="AOL4" s="171"/>
      <c r="AOM4" s="171"/>
      <c r="AON4" s="171"/>
      <c r="AOO4" s="171"/>
      <c r="AOP4" s="171"/>
      <c r="AOQ4" s="171"/>
      <c r="AOR4" s="171"/>
      <c r="AOS4" s="171"/>
      <c r="AOT4" s="171"/>
      <c r="AOU4" s="171"/>
      <c r="AOV4" s="171"/>
      <c r="AOW4" s="171"/>
      <c r="AOX4" s="171"/>
      <c r="AOY4" s="171"/>
      <c r="AOZ4" s="171"/>
      <c r="APA4" s="171"/>
      <c r="APB4" s="171"/>
      <c r="APC4" s="171"/>
      <c r="APD4" s="171"/>
      <c r="APE4" s="171"/>
      <c r="APF4" s="171"/>
      <c r="APG4" s="171"/>
      <c r="APH4" s="171"/>
      <c r="API4" s="171"/>
      <c r="APJ4" s="171"/>
      <c r="APK4" s="171"/>
      <c r="APL4" s="171"/>
      <c r="APM4" s="171"/>
      <c r="APN4" s="171"/>
      <c r="APO4" s="171"/>
      <c r="APP4" s="171"/>
      <c r="APQ4" s="171"/>
      <c r="APR4" s="171"/>
      <c r="APS4" s="171"/>
      <c r="APT4" s="171"/>
      <c r="APU4" s="171"/>
      <c r="APV4" s="171"/>
      <c r="APW4" s="171"/>
      <c r="APX4" s="171"/>
      <c r="APY4" s="171"/>
      <c r="APZ4" s="171"/>
      <c r="AQA4" s="171"/>
      <c r="AQB4" s="171"/>
      <c r="AQC4" s="171"/>
      <c r="AQD4" s="171"/>
      <c r="AQE4" s="171"/>
      <c r="AQF4" s="171"/>
      <c r="AQG4" s="171"/>
      <c r="AQH4" s="171"/>
      <c r="AQI4" s="171"/>
      <c r="AQJ4" s="171"/>
      <c r="AQK4" s="171"/>
      <c r="AQL4" s="171"/>
      <c r="AQM4" s="171"/>
      <c r="AQN4" s="171"/>
      <c r="AQO4" s="171"/>
      <c r="AQP4" s="171"/>
      <c r="AQQ4" s="171"/>
      <c r="AQR4" s="171"/>
      <c r="AQS4" s="171"/>
      <c r="AQT4" s="171"/>
      <c r="AQU4" s="171"/>
      <c r="AQV4" s="171"/>
      <c r="AQW4" s="171"/>
      <c r="AQX4" s="171"/>
      <c r="AQY4" s="171"/>
      <c r="AQZ4" s="171"/>
      <c r="ARA4" s="171"/>
      <c r="ARB4" s="171"/>
      <c r="ARC4" s="171"/>
      <c r="ARD4" s="171"/>
      <c r="ARE4" s="171"/>
      <c r="ARF4" s="171"/>
      <c r="ARG4" s="171"/>
      <c r="ARH4" s="171"/>
      <c r="ARI4" s="171"/>
      <c r="ARJ4" s="171"/>
      <c r="ARK4" s="171"/>
      <c r="ARL4" s="171"/>
      <c r="ARM4" s="171"/>
      <c r="ARN4" s="171"/>
      <c r="ARO4" s="171"/>
      <c r="ARP4" s="171"/>
      <c r="ARQ4" s="171"/>
      <c r="ARR4" s="171"/>
      <c r="ARS4" s="171"/>
      <c r="ART4" s="171"/>
      <c r="ARU4" s="171"/>
      <c r="ARV4" s="171"/>
      <c r="ARW4" s="171"/>
      <c r="ARX4" s="171"/>
      <c r="ARY4" s="171"/>
      <c r="ARZ4" s="171"/>
      <c r="ASA4" s="171"/>
      <c r="ASB4" s="171"/>
      <c r="ASC4" s="171"/>
      <c r="ASD4" s="171"/>
      <c r="ASE4" s="171"/>
      <c r="ASF4" s="171"/>
      <c r="ASG4" s="171"/>
      <c r="ASH4" s="171"/>
      <c r="ASI4" s="171"/>
      <c r="ASJ4" s="171"/>
      <c r="ASK4" s="171"/>
      <c r="ASL4" s="171"/>
      <c r="ASM4" s="171"/>
      <c r="ASN4" s="171"/>
      <c r="ASO4" s="171"/>
      <c r="ASP4" s="171"/>
      <c r="ASQ4" s="171"/>
      <c r="ASR4" s="171"/>
      <c r="ASS4" s="171"/>
      <c r="AST4" s="171"/>
      <c r="ASU4" s="171"/>
      <c r="ASV4" s="171"/>
      <c r="ASW4" s="171"/>
      <c r="ASX4" s="171"/>
      <c r="ASY4" s="171"/>
      <c r="ASZ4" s="171"/>
      <c r="ATA4" s="171"/>
      <c r="ATB4" s="171"/>
      <c r="ATC4" s="171"/>
      <c r="ATD4" s="171"/>
      <c r="ATE4" s="171"/>
      <c r="ATF4" s="171"/>
      <c r="ATG4" s="171"/>
      <c r="ATH4" s="171"/>
      <c r="ATI4" s="171"/>
      <c r="ATJ4" s="171"/>
      <c r="ATK4" s="171"/>
      <c r="ATL4" s="171"/>
      <c r="ATM4" s="171"/>
      <c r="ATN4" s="171"/>
      <c r="ATO4" s="171"/>
      <c r="ATP4" s="171"/>
      <c r="ATQ4" s="171"/>
      <c r="ATR4" s="171"/>
      <c r="ATS4" s="171"/>
      <c r="ATT4" s="171"/>
      <c r="ATU4" s="171"/>
      <c r="ATV4" s="171"/>
      <c r="ATW4" s="171"/>
      <c r="ATX4" s="171"/>
      <c r="ATY4" s="171"/>
      <c r="ATZ4" s="171"/>
      <c r="AUA4" s="171"/>
      <c r="AUB4" s="171"/>
      <c r="AUC4" s="171"/>
      <c r="AUD4" s="171"/>
      <c r="AUE4" s="171"/>
      <c r="AUF4" s="171"/>
      <c r="AUG4" s="171"/>
      <c r="AUH4" s="171"/>
      <c r="AUI4" s="171"/>
      <c r="AUJ4" s="171"/>
      <c r="AUK4" s="171"/>
      <c r="AUL4" s="171"/>
      <c r="AUM4" s="171"/>
      <c r="AUN4" s="171"/>
      <c r="AUO4" s="171"/>
      <c r="AUP4" s="171"/>
      <c r="AUQ4" s="171"/>
      <c r="AUR4" s="171"/>
      <c r="AUS4" s="171"/>
      <c r="AUT4" s="171"/>
      <c r="AUU4" s="171"/>
      <c r="AUV4" s="171"/>
      <c r="AUW4" s="171"/>
      <c r="AUX4" s="171"/>
      <c r="AUY4" s="171"/>
      <c r="AUZ4" s="171"/>
      <c r="AVA4" s="171"/>
      <c r="AVB4" s="171"/>
      <c r="AVC4" s="171"/>
      <c r="AVD4" s="171"/>
      <c r="AVE4" s="171"/>
      <c r="AVF4" s="171"/>
      <c r="AVG4" s="171"/>
      <c r="AVH4" s="171"/>
      <c r="AVI4" s="171"/>
      <c r="AVJ4" s="171"/>
      <c r="AVK4" s="171"/>
      <c r="AVL4" s="171"/>
      <c r="AVM4" s="171"/>
      <c r="AVN4" s="171"/>
      <c r="AVO4" s="171"/>
      <c r="AVP4" s="171"/>
      <c r="AVQ4" s="171"/>
      <c r="AVR4" s="171"/>
      <c r="AVS4" s="171"/>
      <c r="AVT4" s="171"/>
      <c r="AVU4" s="171"/>
      <c r="AVV4" s="171"/>
      <c r="AVW4" s="171"/>
      <c r="AVX4" s="171"/>
      <c r="AVY4" s="171"/>
      <c r="AVZ4" s="171"/>
      <c r="AWA4" s="171"/>
      <c r="AWB4" s="171"/>
      <c r="AWC4" s="171"/>
      <c r="AWD4" s="171"/>
      <c r="AWE4" s="171"/>
      <c r="AWF4" s="171"/>
      <c r="AWG4" s="171"/>
      <c r="AWH4" s="171"/>
      <c r="AWI4" s="171"/>
      <c r="AWJ4" s="171"/>
      <c r="AWK4" s="171"/>
      <c r="AWL4" s="171"/>
      <c r="AWM4" s="171"/>
      <c r="AWN4" s="171"/>
      <c r="AWO4" s="171"/>
      <c r="AWP4" s="171"/>
      <c r="AWQ4" s="171"/>
      <c r="AWR4" s="171"/>
      <c r="AWS4" s="171"/>
      <c r="AWT4" s="171"/>
      <c r="AWU4" s="171"/>
      <c r="AWV4" s="171"/>
      <c r="AWW4" s="171"/>
      <c r="AWX4" s="171"/>
      <c r="AWY4" s="171"/>
      <c r="AWZ4" s="171"/>
      <c r="AXA4" s="171"/>
      <c r="AXB4" s="171"/>
      <c r="AXC4" s="171"/>
      <c r="AXD4" s="171"/>
      <c r="AXE4" s="171"/>
      <c r="AXF4" s="171"/>
      <c r="AXG4" s="171"/>
      <c r="AXH4" s="171"/>
      <c r="AXI4" s="171"/>
      <c r="AXJ4" s="171"/>
      <c r="AXK4" s="171"/>
      <c r="AXL4" s="171"/>
      <c r="AXM4" s="171"/>
      <c r="AXN4" s="171"/>
      <c r="AXO4" s="171"/>
      <c r="AXP4" s="171"/>
      <c r="AXQ4" s="171"/>
      <c r="AXR4" s="171"/>
      <c r="AXS4" s="171"/>
      <c r="AXT4" s="171"/>
      <c r="AXU4" s="171"/>
      <c r="AXV4" s="171"/>
      <c r="AXW4" s="171"/>
      <c r="AXX4" s="171"/>
      <c r="AXY4" s="171"/>
      <c r="AXZ4" s="171"/>
      <c r="AYA4" s="171"/>
      <c r="AYB4" s="171"/>
      <c r="AYC4" s="171"/>
      <c r="AYD4" s="171"/>
      <c r="AYE4" s="171"/>
      <c r="AYF4" s="171"/>
      <c r="AYG4" s="171"/>
      <c r="AYH4" s="171"/>
      <c r="AYI4" s="171"/>
      <c r="AYJ4" s="171"/>
      <c r="AYK4" s="171"/>
      <c r="AYL4" s="171"/>
      <c r="AYM4" s="171"/>
      <c r="AYN4" s="171"/>
      <c r="AYO4" s="171"/>
      <c r="AYP4" s="171"/>
      <c r="AYQ4" s="171"/>
      <c r="AYR4" s="171"/>
      <c r="AYS4" s="171"/>
      <c r="AYT4" s="171"/>
      <c r="AYU4" s="171"/>
      <c r="AYV4" s="171"/>
      <c r="AYW4" s="171"/>
      <c r="AYX4" s="171"/>
      <c r="AYY4" s="171"/>
      <c r="AYZ4" s="171"/>
      <c r="AZA4" s="171"/>
      <c r="AZB4" s="171"/>
      <c r="AZC4" s="171"/>
      <c r="AZD4" s="171"/>
      <c r="AZE4" s="171"/>
      <c r="AZF4" s="171"/>
      <c r="AZG4" s="171"/>
      <c r="AZH4" s="171"/>
      <c r="AZI4" s="171"/>
      <c r="AZJ4" s="171"/>
      <c r="AZK4" s="171"/>
      <c r="AZL4" s="171"/>
      <c r="AZM4" s="171"/>
      <c r="AZN4" s="171"/>
      <c r="AZO4" s="171"/>
      <c r="AZP4" s="171"/>
      <c r="AZQ4" s="171"/>
      <c r="AZR4" s="171"/>
      <c r="AZS4" s="171"/>
      <c r="AZT4" s="171"/>
      <c r="AZU4" s="171"/>
      <c r="AZV4" s="171"/>
      <c r="AZW4" s="171"/>
      <c r="AZX4" s="171"/>
      <c r="AZY4" s="171"/>
      <c r="AZZ4" s="171"/>
      <c r="BAA4" s="171"/>
      <c r="BAB4" s="171"/>
      <c r="BAC4" s="171"/>
      <c r="BAD4" s="171"/>
      <c r="BAE4" s="171"/>
      <c r="BAF4" s="171"/>
      <c r="BAG4" s="171"/>
      <c r="BAH4" s="171"/>
      <c r="BAI4" s="171"/>
      <c r="BAJ4" s="171"/>
      <c r="BAK4" s="171"/>
      <c r="BAL4" s="171"/>
      <c r="BAM4" s="171"/>
      <c r="BAN4" s="171"/>
      <c r="BAO4" s="171"/>
      <c r="BAP4" s="171"/>
      <c r="BAQ4" s="171"/>
      <c r="BAR4" s="171"/>
      <c r="BAS4" s="171"/>
      <c r="BAT4" s="171"/>
      <c r="BAU4" s="171"/>
      <c r="BAV4" s="171"/>
      <c r="BAW4" s="171"/>
      <c r="BAX4" s="171"/>
      <c r="BAY4" s="171"/>
      <c r="BAZ4" s="171"/>
      <c r="BBA4" s="171"/>
      <c r="BBB4" s="171"/>
      <c r="BBC4" s="171"/>
      <c r="BBD4" s="171"/>
      <c r="BBE4" s="171"/>
      <c r="BBF4" s="171"/>
      <c r="BBG4" s="171"/>
      <c r="BBH4" s="171"/>
      <c r="BBI4" s="171"/>
      <c r="BBJ4" s="171"/>
      <c r="BBK4" s="171"/>
      <c r="BBL4" s="171"/>
      <c r="BBM4" s="171"/>
      <c r="BBN4" s="171"/>
      <c r="BBO4" s="171"/>
      <c r="BBP4" s="171"/>
      <c r="BBQ4" s="171"/>
      <c r="BBR4" s="171"/>
      <c r="BBS4" s="171"/>
      <c r="BBT4" s="171"/>
      <c r="BBU4" s="171"/>
      <c r="BBV4" s="171"/>
      <c r="BBW4" s="171"/>
      <c r="BBX4" s="171"/>
      <c r="BBY4" s="171"/>
      <c r="BBZ4" s="171"/>
      <c r="BCA4" s="171"/>
      <c r="BCB4" s="171"/>
      <c r="BCC4" s="171"/>
      <c r="BCD4" s="171"/>
      <c r="BCE4" s="171"/>
      <c r="BCF4" s="171"/>
      <c r="BCG4" s="171"/>
      <c r="BCH4" s="171"/>
      <c r="BCI4" s="171"/>
      <c r="BCJ4" s="171"/>
      <c r="BCK4" s="171"/>
      <c r="BCL4" s="171"/>
      <c r="BCM4" s="171"/>
      <c r="BCN4" s="171"/>
      <c r="BCO4" s="171"/>
      <c r="BCP4" s="171"/>
      <c r="BCQ4" s="171"/>
      <c r="BCR4" s="171"/>
      <c r="BCS4" s="171"/>
      <c r="BCT4" s="171"/>
      <c r="BCU4" s="171"/>
      <c r="BCV4" s="171"/>
      <c r="BCW4" s="171"/>
      <c r="BCX4" s="171"/>
      <c r="BCY4" s="171"/>
      <c r="BCZ4" s="171"/>
      <c r="BDA4" s="171"/>
      <c r="BDB4" s="171"/>
      <c r="BDC4" s="171"/>
      <c r="BDD4" s="171"/>
      <c r="BDE4" s="171"/>
      <c r="BDF4" s="171"/>
      <c r="BDG4" s="171"/>
      <c r="BDH4" s="171"/>
      <c r="BDI4" s="171"/>
      <c r="BDJ4" s="171"/>
      <c r="BDK4" s="171"/>
      <c r="BDL4" s="171"/>
      <c r="BDM4" s="171"/>
      <c r="BDN4" s="171"/>
      <c r="BDO4" s="171"/>
      <c r="BDP4" s="171"/>
      <c r="BDQ4" s="171"/>
      <c r="BDR4" s="171"/>
      <c r="BDS4" s="171"/>
      <c r="BDT4" s="171"/>
      <c r="BDU4" s="171"/>
      <c r="BDV4" s="171"/>
      <c r="BDW4" s="171"/>
      <c r="BDX4" s="171"/>
      <c r="BDY4" s="171"/>
      <c r="BDZ4" s="171"/>
      <c r="BEA4" s="171"/>
      <c r="BEB4" s="171"/>
      <c r="BEC4" s="171"/>
      <c r="BED4" s="171"/>
      <c r="BEE4" s="171"/>
      <c r="BEF4" s="171"/>
      <c r="BEG4" s="171"/>
      <c r="BEH4" s="171"/>
      <c r="BEI4" s="171"/>
      <c r="BEJ4" s="171"/>
      <c r="BEK4" s="171"/>
      <c r="BEL4" s="171"/>
      <c r="BEM4" s="171"/>
      <c r="BEN4" s="171"/>
      <c r="BEO4" s="171"/>
      <c r="BEP4" s="171"/>
      <c r="BEQ4" s="171"/>
      <c r="BER4" s="171"/>
      <c r="BES4" s="171"/>
      <c r="BET4" s="171"/>
      <c r="BEU4" s="171"/>
      <c r="BEV4" s="171"/>
      <c r="BEW4" s="171"/>
      <c r="BEX4" s="171"/>
      <c r="BEY4" s="171"/>
      <c r="BEZ4" s="171"/>
      <c r="BFA4" s="171"/>
      <c r="BFB4" s="171"/>
      <c r="BFC4" s="171"/>
      <c r="BFD4" s="171"/>
      <c r="BFE4" s="171"/>
      <c r="BFF4" s="171"/>
      <c r="BFG4" s="171"/>
      <c r="BFH4" s="171"/>
      <c r="BFI4" s="171"/>
      <c r="BFJ4" s="171"/>
      <c r="BFK4" s="171"/>
      <c r="BFL4" s="171"/>
      <c r="BFM4" s="171"/>
      <c r="BFN4" s="171"/>
      <c r="BFO4" s="171"/>
      <c r="BFP4" s="171"/>
      <c r="BFQ4" s="171"/>
      <c r="BFR4" s="171"/>
      <c r="BFS4" s="171"/>
      <c r="BFT4" s="171"/>
      <c r="BFU4" s="171"/>
      <c r="BFV4" s="171"/>
      <c r="BFW4" s="171"/>
      <c r="BFX4" s="171"/>
      <c r="BFY4" s="171"/>
      <c r="BFZ4" s="171"/>
      <c r="BGA4" s="171"/>
      <c r="BGB4" s="171"/>
      <c r="BGC4" s="171"/>
      <c r="BGD4" s="171"/>
      <c r="BGE4" s="171"/>
      <c r="BGF4" s="171"/>
      <c r="BGG4" s="171"/>
      <c r="BGH4" s="171"/>
      <c r="BGI4" s="171"/>
      <c r="BGJ4" s="171"/>
      <c r="BGK4" s="171"/>
      <c r="BGL4" s="171"/>
      <c r="BGM4" s="171"/>
      <c r="BGN4" s="171"/>
      <c r="BGO4" s="171"/>
      <c r="BGP4" s="171"/>
      <c r="BGQ4" s="171"/>
      <c r="BGR4" s="171"/>
      <c r="BGS4" s="171"/>
      <c r="BGT4" s="171"/>
      <c r="BGU4" s="171"/>
      <c r="BGV4" s="171"/>
      <c r="BGW4" s="171"/>
      <c r="BGX4" s="171"/>
      <c r="BGY4" s="171"/>
      <c r="BGZ4" s="171"/>
      <c r="BHA4" s="171"/>
      <c r="BHB4" s="171"/>
      <c r="BHC4" s="171"/>
      <c r="BHD4" s="171"/>
      <c r="BHE4" s="171"/>
      <c r="BHF4" s="171"/>
      <c r="BHG4" s="171"/>
      <c r="BHH4" s="171"/>
      <c r="BHI4" s="171"/>
      <c r="BHJ4" s="171"/>
      <c r="BHK4" s="171"/>
      <c r="BHL4" s="171"/>
      <c r="BHM4" s="171"/>
      <c r="BHN4" s="171"/>
      <c r="BHO4" s="171"/>
      <c r="BHP4" s="171"/>
      <c r="BHQ4" s="171"/>
      <c r="BHR4" s="171"/>
      <c r="BHS4" s="171"/>
      <c r="BHT4" s="171"/>
      <c r="BHU4" s="171"/>
      <c r="BHV4" s="171"/>
      <c r="BHW4" s="171"/>
      <c r="BHX4" s="171"/>
      <c r="BHY4" s="171"/>
      <c r="BHZ4" s="171"/>
      <c r="BIA4" s="171"/>
      <c r="BIB4" s="171"/>
      <c r="BIC4" s="171"/>
      <c r="BID4" s="171"/>
      <c r="BIE4" s="171"/>
      <c r="BIF4" s="171"/>
      <c r="BIG4" s="171"/>
      <c r="BIH4" s="171"/>
      <c r="BII4" s="171"/>
      <c r="BIJ4" s="171"/>
      <c r="BIK4" s="171"/>
      <c r="BIL4" s="171"/>
      <c r="BIM4" s="171"/>
      <c r="BIN4" s="171"/>
      <c r="BIO4" s="171"/>
      <c r="BIP4" s="171"/>
      <c r="BIQ4" s="171"/>
      <c r="BIR4" s="171"/>
      <c r="BIS4" s="171"/>
      <c r="BIT4" s="171"/>
      <c r="BIU4" s="171"/>
      <c r="BIV4" s="171"/>
      <c r="BIW4" s="171"/>
      <c r="BIX4" s="171"/>
      <c r="BIY4" s="171"/>
      <c r="BIZ4" s="171"/>
      <c r="BJA4" s="171"/>
      <c r="BJB4" s="171"/>
      <c r="BJC4" s="171"/>
      <c r="BJD4" s="171"/>
      <c r="BJE4" s="171"/>
      <c r="BJF4" s="171"/>
      <c r="BJG4" s="171"/>
      <c r="BJH4" s="171"/>
      <c r="BJI4" s="171"/>
      <c r="BJJ4" s="171"/>
      <c r="BJK4" s="171"/>
      <c r="BJL4" s="171"/>
      <c r="BJM4" s="171"/>
      <c r="BJN4" s="171"/>
      <c r="BJO4" s="171"/>
      <c r="BJP4" s="171"/>
      <c r="BJQ4" s="171"/>
      <c r="BJR4" s="171"/>
      <c r="BJS4" s="171"/>
      <c r="BJT4" s="171"/>
      <c r="BJU4" s="171"/>
      <c r="BJV4" s="171"/>
      <c r="BJW4" s="171"/>
      <c r="BJX4" s="171"/>
      <c r="BJY4" s="171"/>
      <c r="BJZ4" s="171"/>
      <c r="BKA4" s="171"/>
      <c r="BKB4" s="171"/>
      <c r="BKC4" s="171"/>
      <c r="BKD4" s="171"/>
      <c r="BKE4" s="171"/>
      <c r="BKF4" s="171"/>
      <c r="BKG4" s="171"/>
      <c r="BKH4" s="171"/>
      <c r="BKI4" s="171"/>
      <c r="BKJ4" s="171"/>
      <c r="BKK4" s="171"/>
      <c r="BKL4" s="171"/>
      <c r="BKM4" s="171"/>
      <c r="BKN4" s="171"/>
      <c r="BKO4" s="171"/>
      <c r="BKP4" s="171"/>
      <c r="BKQ4" s="171"/>
      <c r="BKR4" s="171"/>
      <c r="BKS4" s="171"/>
      <c r="BKT4" s="171"/>
      <c r="BKU4" s="171"/>
      <c r="BKV4" s="171"/>
      <c r="BKW4" s="171"/>
      <c r="BKX4" s="171"/>
      <c r="BKY4" s="171"/>
      <c r="BKZ4" s="171"/>
      <c r="BLA4" s="171"/>
      <c r="BLB4" s="171"/>
      <c r="BLC4" s="171"/>
      <c r="BLD4" s="171"/>
      <c r="BLE4" s="171"/>
      <c r="BLF4" s="171"/>
      <c r="BLG4" s="171"/>
      <c r="BLH4" s="171"/>
      <c r="BLI4" s="171"/>
      <c r="BLJ4" s="171"/>
      <c r="BLK4" s="171"/>
      <c r="BLL4" s="171"/>
      <c r="BLM4" s="171"/>
      <c r="BLN4" s="171"/>
      <c r="BLO4" s="171"/>
      <c r="BLP4" s="171"/>
      <c r="BLQ4" s="171"/>
      <c r="BLR4" s="171"/>
      <c r="BLS4" s="171"/>
      <c r="BLT4" s="171"/>
      <c r="BLU4" s="171"/>
      <c r="BLV4" s="171"/>
      <c r="BLW4" s="171"/>
      <c r="BLX4" s="171"/>
      <c r="BLY4" s="171"/>
      <c r="BLZ4" s="171"/>
      <c r="BMA4" s="171"/>
      <c r="BMB4" s="171"/>
      <c r="BMC4" s="171"/>
      <c r="BMD4" s="171"/>
      <c r="BME4" s="171"/>
      <c r="BMF4" s="171"/>
      <c r="BMG4" s="171"/>
      <c r="BMH4" s="171"/>
      <c r="BMI4" s="171"/>
      <c r="BMJ4" s="171"/>
      <c r="BMK4" s="171"/>
      <c r="BML4" s="171"/>
      <c r="BMM4" s="171"/>
      <c r="BMN4" s="171"/>
      <c r="BMO4" s="171"/>
      <c r="BMP4" s="171"/>
      <c r="BMQ4" s="171"/>
      <c r="BMR4" s="171"/>
      <c r="BMS4" s="171"/>
      <c r="BMT4" s="171"/>
      <c r="BMU4" s="171"/>
      <c r="BMV4" s="171"/>
      <c r="BMW4" s="171"/>
      <c r="BMX4" s="171"/>
      <c r="BMY4" s="171"/>
      <c r="BMZ4" s="171"/>
      <c r="BNA4" s="171"/>
      <c r="BNB4" s="171"/>
      <c r="BNC4" s="171"/>
      <c r="BND4" s="171"/>
      <c r="BNE4" s="171"/>
      <c r="BNF4" s="171"/>
      <c r="BNG4" s="171"/>
      <c r="BNH4" s="171"/>
      <c r="BNI4" s="171"/>
      <c r="BNJ4" s="171"/>
      <c r="BNK4" s="171"/>
      <c r="BNL4" s="171"/>
      <c r="BNM4" s="171"/>
      <c r="BNN4" s="171"/>
      <c r="BNO4" s="171"/>
      <c r="BNP4" s="171"/>
      <c r="BNQ4" s="171"/>
      <c r="BNR4" s="171"/>
      <c r="BNS4" s="171"/>
      <c r="BNT4" s="171"/>
      <c r="BNU4" s="171"/>
      <c r="BNV4" s="171"/>
      <c r="BNW4" s="171"/>
      <c r="BNX4" s="171"/>
      <c r="BNY4" s="171"/>
      <c r="BNZ4" s="171"/>
      <c r="BOA4" s="171"/>
      <c r="BOB4" s="171"/>
      <c r="BOC4" s="171"/>
      <c r="BOD4" s="171"/>
      <c r="BOE4" s="171"/>
      <c r="BOF4" s="171"/>
      <c r="BOG4" s="171"/>
      <c r="BOH4" s="171"/>
      <c r="BOI4" s="171"/>
      <c r="BOJ4" s="171"/>
      <c r="BOK4" s="171"/>
      <c r="BOL4" s="171"/>
      <c r="BOM4" s="171"/>
      <c r="BON4" s="171"/>
      <c r="BOO4" s="171"/>
      <c r="BOP4" s="171"/>
      <c r="BOQ4" s="171"/>
      <c r="BOR4" s="171"/>
      <c r="BOS4" s="171"/>
      <c r="BOT4" s="171"/>
      <c r="BOU4" s="171"/>
      <c r="BOV4" s="171"/>
      <c r="BOW4" s="171"/>
      <c r="BOX4" s="171"/>
      <c r="BOY4" s="171"/>
      <c r="BOZ4" s="171"/>
      <c r="BPA4" s="171"/>
      <c r="BPB4" s="171"/>
      <c r="BPC4" s="171"/>
      <c r="BPD4" s="171"/>
      <c r="BPE4" s="171"/>
      <c r="BPF4" s="171"/>
      <c r="BPG4" s="171"/>
      <c r="BPH4" s="171"/>
      <c r="BPI4" s="171"/>
      <c r="BPJ4" s="171"/>
      <c r="BPK4" s="171"/>
      <c r="BPL4" s="171"/>
      <c r="BPM4" s="171"/>
      <c r="BPN4" s="171"/>
      <c r="BPO4" s="171"/>
      <c r="BPP4" s="171"/>
      <c r="BPQ4" s="171"/>
      <c r="BPR4" s="171"/>
      <c r="BPS4" s="171"/>
      <c r="BPT4" s="171"/>
      <c r="BPU4" s="171"/>
      <c r="BPV4" s="171"/>
      <c r="BPW4" s="171"/>
      <c r="BPX4" s="171"/>
      <c r="BPY4" s="171"/>
      <c r="BPZ4" s="171"/>
      <c r="BQA4" s="171"/>
      <c r="BQB4" s="171"/>
      <c r="BQC4" s="171"/>
      <c r="BQD4" s="171"/>
      <c r="BQE4" s="171"/>
      <c r="BQF4" s="171"/>
      <c r="BQG4" s="171"/>
      <c r="BQH4" s="171"/>
      <c r="BQI4" s="171"/>
      <c r="BQJ4" s="171"/>
      <c r="BQK4" s="171"/>
      <c r="BQL4" s="171"/>
      <c r="BQM4" s="171"/>
      <c r="BQN4" s="171"/>
      <c r="BQO4" s="171"/>
      <c r="BQP4" s="171"/>
      <c r="BQQ4" s="171"/>
      <c r="BQR4" s="171"/>
      <c r="BQS4" s="171"/>
      <c r="BQT4" s="171"/>
      <c r="BQU4" s="171"/>
      <c r="BQV4" s="171"/>
      <c r="BQW4" s="171"/>
      <c r="BQX4" s="171"/>
      <c r="BQY4" s="171"/>
      <c r="BQZ4" s="171"/>
      <c r="BRA4" s="171"/>
      <c r="BRB4" s="171"/>
      <c r="BRC4" s="171"/>
      <c r="BRD4" s="171"/>
      <c r="BRE4" s="171"/>
      <c r="BRF4" s="171"/>
      <c r="BRG4" s="171"/>
      <c r="BRH4" s="171"/>
      <c r="BRI4" s="171"/>
      <c r="BRJ4" s="171"/>
      <c r="BRK4" s="171"/>
      <c r="BRL4" s="171"/>
      <c r="BRM4" s="171"/>
      <c r="BRN4" s="171"/>
      <c r="BRO4" s="171"/>
      <c r="BRP4" s="171"/>
      <c r="BRQ4" s="171"/>
      <c r="BRR4" s="171"/>
      <c r="BRS4" s="171"/>
      <c r="BRT4" s="171"/>
      <c r="BRU4" s="171"/>
      <c r="BRV4" s="171"/>
      <c r="BRW4" s="171"/>
      <c r="BRX4" s="171"/>
      <c r="BRY4" s="171"/>
      <c r="BRZ4" s="171"/>
      <c r="BSA4" s="171"/>
      <c r="BSB4" s="171"/>
      <c r="BSC4" s="171"/>
      <c r="BSD4" s="171"/>
      <c r="BSE4" s="171"/>
      <c r="BSF4" s="171"/>
      <c r="BSG4" s="171"/>
      <c r="BSH4" s="171"/>
      <c r="BSI4" s="171"/>
      <c r="BSJ4" s="171"/>
      <c r="BSK4" s="171"/>
      <c r="BSL4" s="171"/>
      <c r="BSM4" s="171"/>
      <c r="BSN4" s="171"/>
      <c r="BSO4" s="171"/>
      <c r="BSP4" s="171"/>
      <c r="BSQ4" s="171"/>
      <c r="BSR4" s="171"/>
      <c r="BSS4" s="171"/>
      <c r="BST4" s="171"/>
      <c r="BSU4" s="171"/>
      <c r="BSV4" s="171"/>
      <c r="BSW4" s="171"/>
      <c r="BSX4" s="171"/>
      <c r="BSY4" s="171"/>
      <c r="BSZ4" s="171"/>
      <c r="BTA4" s="171"/>
      <c r="BTB4" s="171"/>
      <c r="BTC4" s="171"/>
      <c r="BTD4" s="171"/>
      <c r="BTE4" s="171"/>
      <c r="BTF4" s="171"/>
      <c r="BTG4" s="171"/>
      <c r="BTH4" s="171"/>
      <c r="BTI4" s="171"/>
      <c r="BTJ4" s="171"/>
      <c r="BTK4" s="171"/>
      <c r="BTL4" s="171"/>
      <c r="BTM4" s="171"/>
      <c r="BTN4" s="171"/>
      <c r="BTO4" s="171"/>
      <c r="BTP4" s="171"/>
      <c r="BTQ4" s="171"/>
      <c r="BTR4" s="171"/>
      <c r="BTS4" s="171"/>
      <c r="BTT4" s="171"/>
      <c r="BTU4" s="171"/>
      <c r="BTV4" s="171"/>
      <c r="BTW4" s="171"/>
      <c r="BTX4" s="171"/>
      <c r="BTY4" s="171"/>
      <c r="BTZ4" s="171"/>
      <c r="BUA4" s="171"/>
      <c r="BUB4" s="171"/>
      <c r="BUC4" s="171"/>
      <c r="BUD4" s="171"/>
      <c r="BUE4" s="171"/>
      <c r="BUF4" s="171"/>
      <c r="BUG4" s="171"/>
      <c r="BUH4" s="171"/>
      <c r="BUI4" s="171"/>
      <c r="BUJ4" s="171"/>
      <c r="BUK4" s="171"/>
      <c r="BUL4" s="171"/>
      <c r="BUM4" s="171"/>
      <c r="BUN4" s="171"/>
      <c r="BUO4" s="171"/>
      <c r="BUP4" s="171"/>
      <c r="BUQ4" s="171"/>
      <c r="BUR4" s="171"/>
      <c r="BUS4" s="171"/>
      <c r="BUT4" s="171"/>
      <c r="BUU4" s="171"/>
      <c r="BUV4" s="171"/>
      <c r="BUW4" s="171"/>
      <c r="BUX4" s="171"/>
      <c r="BUY4" s="171"/>
      <c r="BUZ4" s="171"/>
      <c r="BVA4" s="171"/>
      <c r="BVB4" s="171"/>
      <c r="BVC4" s="171"/>
      <c r="BVD4" s="171"/>
      <c r="BVE4" s="171"/>
      <c r="BVF4" s="171"/>
      <c r="BVG4" s="171"/>
      <c r="BVH4" s="171"/>
      <c r="BVI4" s="171"/>
      <c r="BVJ4" s="171"/>
      <c r="BVK4" s="171"/>
      <c r="BVL4" s="171"/>
      <c r="BVM4" s="171"/>
      <c r="BVN4" s="171"/>
      <c r="BVO4" s="171"/>
      <c r="BVP4" s="171"/>
      <c r="BVQ4" s="171"/>
      <c r="BVR4" s="171"/>
      <c r="BVS4" s="171"/>
      <c r="BVT4" s="171"/>
      <c r="BVU4" s="171"/>
      <c r="BVV4" s="171"/>
      <c r="BVW4" s="171"/>
      <c r="BVX4" s="171"/>
      <c r="BVY4" s="171"/>
      <c r="BVZ4" s="171"/>
      <c r="BWA4" s="171"/>
      <c r="BWB4" s="171"/>
      <c r="BWC4" s="171"/>
      <c r="BWD4" s="171"/>
      <c r="BWE4" s="171"/>
      <c r="BWF4" s="171"/>
      <c r="BWG4" s="171"/>
      <c r="BWH4" s="171"/>
      <c r="BWI4" s="171"/>
      <c r="BWJ4" s="171"/>
      <c r="BWK4" s="171"/>
      <c r="BWL4" s="171"/>
      <c r="BWM4" s="171"/>
      <c r="BWN4" s="171"/>
      <c r="BWO4" s="171"/>
      <c r="BWP4" s="171"/>
      <c r="BWQ4" s="171"/>
      <c r="BWR4" s="171"/>
      <c r="BWS4" s="171"/>
      <c r="BWT4" s="171"/>
      <c r="BWU4" s="171"/>
      <c r="BWV4" s="171"/>
      <c r="BWW4" s="171"/>
      <c r="BWX4" s="171"/>
      <c r="BWY4" s="171"/>
      <c r="BWZ4" s="171"/>
      <c r="BXA4" s="171"/>
      <c r="BXB4" s="171"/>
      <c r="BXC4" s="171"/>
      <c r="BXD4" s="171"/>
      <c r="BXE4" s="171"/>
      <c r="BXF4" s="171"/>
      <c r="BXG4" s="171"/>
      <c r="BXH4" s="171"/>
      <c r="BXI4" s="171"/>
      <c r="BXJ4" s="171"/>
      <c r="BXK4" s="171"/>
      <c r="BXL4" s="171"/>
      <c r="BXM4" s="171"/>
      <c r="BXN4" s="171"/>
      <c r="BXO4" s="171"/>
      <c r="BXP4" s="171"/>
      <c r="BXQ4" s="171"/>
      <c r="BXR4" s="171"/>
      <c r="BXS4" s="171"/>
      <c r="BXT4" s="171"/>
      <c r="BXU4" s="171"/>
      <c r="BXV4" s="171"/>
      <c r="BXW4" s="171"/>
      <c r="BXX4" s="171"/>
      <c r="BXY4" s="171"/>
      <c r="BXZ4" s="171"/>
      <c r="BYA4" s="171"/>
      <c r="BYB4" s="171"/>
      <c r="BYC4" s="171"/>
      <c r="BYD4" s="171"/>
      <c r="BYE4" s="171"/>
      <c r="BYF4" s="171"/>
      <c r="BYG4" s="171"/>
      <c r="BYH4" s="171"/>
      <c r="BYI4" s="171"/>
      <c r="BYJ4" s="171"/>
      <c r="BYK4" s="171"/>
      <c r="BYL4" s="171"/>
      <c r="BYM4" s="171"/>
      <c r="BYN4" s="171"/>
      <c r="BYO4" s="171"/>
      <c r="BYP4" s="171"/>
      <c r="BYQ4" s="171"/>
      <c r="BYR4" s="171"/>
      <c r="BYS4" s="171"/>
      <c r="BYT4" s="171"/>
      <c r="BYU4" s="171"/>
      <c r="BYV4" s="171"/>
      <c r="BYW4" s="171"/>
      <c r="BYX4" s="171"/>
      <c r="BYY4" s="171"/>
      <c r="BYZ4" s="171"/>
      <c r="BZA4" s="171"/>
      <c r="BZB4" s="171"/>
      <c r="BZC4" s="171"/>
      <c r="BZD4" s="171"/>
      <c r="BZE4" s="171"/>
      <c r="BZF4" s="171"/>
      <c r="BZG4" s="171"/>
      <c r="BZH4" s="171"/>
      <c r="BZI4" s="171"/>
      <c r="BZJ4" s="171"/>
      <c r="BZK4" s="171"/>
      <c r="BZL4" s="171"/>
      <c r="BZM4" s="171"/>
      <c r="BZN4" s="171"/>
      <c r="BZO4" s="171"/>
      <c r="BZP4" s="171"/>
      <c r="BZQ4" s="171"/>
      <c r="BZR4" s="171"/>
      <c r="BZS4" s="171"/>
      <c r="BZT4" s="171"/>
      <c r="BZU4" s="171"/>
      <c r="BZV4" s="171"/>
      <c r="BZW4" s="171"/>
      <c r="BZX4" s="171"/>
      <c r="BZY4" s="171"/>
      <c r="BZZ4" s="171"/>
      <c r="CAA4" s="171"/>
      <c r="CAB4" s="171"/>
      <c r="CAC4" s="171"/>
      <c r="CAD4" s="171"/>
      <c r="CAE4" s="171"/>
      <c r="CAF4" s="171"/>
      <c r="CAG4" s="171"/>
      <c r="CAH4" s="171"/>
      <c r="CAI4" s="171"/>
      <c r="CAJ4" s="171"/>
      <c r="CAK4" s="171"/>
      <c r="CAL4" s="171"/>
      <c r="CAM4" s="171"/>
      <c r="CAN4" s="171"/>
      <c r="CAO4" s="171"/>
      <c r="CAP4" s="171"/>
      <c r="CAQ4" s="171"/>
      <c r="CAR4" s="171"/>
      <c r="CAS4" s="171"/>
      <c r="CAT4" s="171"/>
      <c r="CAU4" s="171"/>
      <c r="CAV4" s="171"/>
      <c r="CAW4" s="171"/>
      <c r="CAX4" s="171"/>
      <c r="CAY4" s="171"/>
      <c r="CAZ4" s="171"/>
      <c r="CBA4" s="171"/>
      <c r="CBB4" s="171"/>
      <c r="CBC4" s="171"/>
      <c r="CBD4" s="171"/>
      <c r="CBE4" s="171"/>
      <c r="CBF4" s="171"/>
      <c r="CBG4" s="171"/>
      <c r="CBH4" s="171"/>
      <c r="CBI4" s="171"/>
      <c r="CBJ4" s="171"/>
      <c r="CBK4" s="171"/>
      <c r="CBL4" s="171"/>
      <c r="CBM4" s="171"/>
      <c r="CBN4" s="171"/>
      <c r="CBO4" s="171"/>
      <c r="CBP4" s="171"/>
      <c r="CBQ4" s="171"/>
      <c r="CBR4" s="171"/>
      <c r="CBS4" s="171"/>
      <c r="CBT4" s="171"/>
      <c r="CBU4" s="171"/>
      <c r="CBV4" s="171"/>
      <c r="CBW4" s="171"/>
      <c r="CBX4" s="171"/>
      <c r="CBY4" s="171"/>
      <c r="CBZ4" s="171"/>
      <c r="CCA4" s="171"/>
      <c r="CCB4" s="171"/>
      <c r="CCC4" s="171"/>
      <c r="CCD4" s="171"/>
      <c r="CCE4" s="171"/>
      <c r="CCF4" s="171"/>
      <c r="CCG4" s="171"/>
      <c r="CCH4" s="171"/>
      <c r="CCI4" s="171"/>
      <c r="CCJ4" s="171"/>
      <c r="CCK4" s="171"/>
      <c r="CCL4" s="171"/>
      <c r="CCM4" s="171"/>
      <c r="CCN4" s="171"/>
      <c r="CCO4" s="171"/>
      <c r="CCP4" s="171"/>
      <c r="CCQ4" s="171"/>
      <c r="CCR4" s="171"/>
      <c r="CCS4" s="171"/>
      <c r="CCT4" s="171"/>
      <c r="CCU4" s="171"/>
      <c r="CCV4" s="171"/>
      <c r="CCW4" s="171"/>
      <c r="CCX4" s="171"/>
      <c r="CCY4" s="171"/>
      <c r="CCZ4" s="171"/>
      <c r="CDA4" s="171"/>
      <c r="CDB4" s="171"/>
      <c r="CDC4" s="171"/>
      <c r="CDD4" s="171"/>
      <c r="CDE4" s="171"/>
      <c r="CDF4" s="171"/>
      <c r="CDG4" s="171"/>
      <c r="CDH4" s="171"/>
      <c r="CDI4" s="171"/>
      <c r="CDJ4" s="171"/>
      <c r="CDK4" s="171"/>
      <c r="CDL4" s="171"/>
      <c r="CDM4" s="171"/>
      <c r="CDN4" s="171"/>
      <c r="CDO4" s="171"/>
      <c r="CDP4" s="171"/>
      <c r="CDQ4" s="171"/>
      <c r="CDR4" s="171"/>
      <c r="CDS4" s="171"/>
      <c r="CDT4" s="171"/>
      <c r="CDU4" s="171"/>
      <c r="CDV4" s="171"/>
      <c r="CDW4" s="171"/>
      <c r="CDX4" s="171"/>
      <c r="CDY4" s="171"/>
      <c r="CDZ4" s="171"/>
      <c r="CEA4" s="171"/>
      <c r="CEB4" s="171"/>
      <c r="CEC4" s="171"/>
      <c r="CED4" s="171"/>
      <c r="CEE4" s="171"/>
      <c r="CEF4" s="171"/>
      <c r="CEG4" s="171"/>
      <c r="CEH4" s="171"/>
      <c r="CEI4" s="171"/>
      <c r="CEJ4" s="171"/>
      <c r="CEK4" s="171"/>
      <c r="CEL4" s="171"/>
      <c r="CEM4" s="171"/>
      <c r="CEN4" s="171"/>
      <c r="CEO4" s="171"/>
      <c r="CEP4" s="171"/>
      <c r="CEQ4" s="171"/>
      <c r="CER4" s="171"/>
      <c r="CES4" s="171"/>
      <c r="CET4" s="171"/>
      <c r="CEU4" s="171"/>
      <c r="CEV4" s="171"/>
      <c r="CEW4" s="171"/>
      <c r="CEX4" s="171"/>
      <c r="CEY4" s="171"/>
      <c r="CEZ4" s="171"/>
      <c r="CFA4" s="171"/>
      <c r="CFB4" s="171"/>
      <c r="CFC4" s="171"/>
      <c r="CFD4" s="171"/>
      <c r="CFE4" s="171"/>
      <c r="CFF4" s="171"/>
      <c r="CFG4" s="171"/>
      <c r="CFH4" s="171"/>
      <c r="CFI4" s="171"/>
      <c r="CFJ4" s="171"/>
      <c r="CFK4" s="171"/>
      <c r="CFL4" s="171"/>
      <c r="CFM4" s="171"/>
      <c r="CFN4" s="171"/>
      <c r="CFO4" s="171"/>
      <c r="CFP4" s="171"/>
      <c r="CFQ4" s="171"/>
      <c r="CFR4" s="171"/>
      <c r="CFS4" s="171"/>
      <c r="CFT4" s="171"/>
      <c r="CFU4" s="171"/>
      <c r="CFV4" s="171"/>
      <c r="CFW4" s="171"/>
      <c r="CFX4" s="171"/>
      <c r="CFY4" s="171"/>
      <c r="CFZ4" s="171"/>
      <c r="CGA4" s="171"/>
      <c r="CGB4" s="171"/>
      <c r="CGC4" s="171"/>
      <c r="CGD4" s="171"/>
      <c r="CGE4" s="171"/>
      <c r="CGF4" s="171"/>
      <c r="CGG4" s="171"/>
      <c r="CGH4" s="171"/>
      <c r="CGI4" s="171"/>
      <c r="CGJ4" s="171"/>
      <c r="CGK4" s="171"/>
      <c r="CGL4" s="171"/>
      <c r="CGM4" s="171"/>
      <c r="CGN4" s="171"/>
      <c r="CGO4" s="171"/>
      <c r="CGP4" s="171"/>
      <c r="CGQ4" s="171"/>
      <c r="CGR4" s="171"/>
      <c r="CGS4" s="171"/>
      <c r="CGT4" s="171"/>
      <c r="CGU4" s="171"/>
      <c r="CGV4" s="171"/>
      <c r="CGW4" s="171"/>
      <c r="CGX4" s="171"/>
      <c r="CGY4" s="171"/>
      <c r="CGZ4" s="171"/>
      <c r="CHA4" s="171"/>
      <c r="CHB4" s="171"/>
      <c r="CHC4" s="171"/>
      <c r="CHD4" s="171"/>
      <c r="CHE4" s="171"/>
      <c r="CHF4" s="171"/>
      <c r="CHG4" s="171"/>
      <c r="CHH4" s="171"/>
      <c r="CHI4" s="171"/>
      <c r="CHJ4" s="171"/>
      <c r="CHK4" s="171"/>
      <c r="CHL4" s="171"/>
      <c r="CHM4" s="171"/>
      <c r="CHN4" s="171"/>
      <c r="CHO4" s="171"/>
      <c r="CHP4" s="171"/>
      <c r="CHQ4" s="171"/>
      <c r="CHR4" s="171"/>
      <c r="CHS4" s="171"/>
      <c r="CHT4" s="171"/>
      <c r="CHU4" s="171"/>
      <c r="CHV4" s="171"/>
      <c r="CHW4" s="171"/>
      <c r="CHX4" s="171"/>
      <c r="CHY4" s="171"/>
      <c r="CHZ4" s="171"/>
      <c r="CIA4" s="171"/>
      <c r="CIB4" s="171"/>
      <c r="CIC4" s="171"/>
      <c r="CID4" s="171"/>
      <c r="CIE4" s="171"/>
      <c r="CIF4" s="171"/>
      <c r="CIG4" s="171"/>
      <c r="CIH4" s="171"/>
      <c r="CII4" s="171"/>
      <c r="CIJ4" s="171"/>
      <c r="CIK4" s="171"/>
      <c r="CIL4" s="171"/>
      <c r="CIM4" s="171"/>
      <c r="CIN4" s="171"/>
      <c r="CIO4" s="171"/>
      <c r="CIP4" s="171"/>
      <c r="CIQ4" s="171"/>
      <c r="CIR4" s="171"/>
      <c r="CIS4" s="171"/>
      <c r="CIT4" s="171"/>
      <c r="CIU4" s="171"/>
      <c r="CIV4" s="171"/>
      <c r="CIW4" s="171"/>
      <c r="CIX4" s="171"/>
      <c r="CIY4" s="171"/>
      <c r="CIZ4" s="171"/>
      <c r="CJA4" s="171"/>
      <c r="CJB4" s="171"/>
      <c r="CJC4" s="171"/>
      <c r="CJD4" s="171"/>
      <c r="CJE4" s="171"/>
      <c r="CJF4" s="171"/>
      <c r="CJG4" s="171"/>
      <c r="CJH4" s="171"/>
      <c r="CJI4" s="171"/>
      <c r="CJJ4" s="171"/>
      <c r="CJK4" s="171"/>
      <c r="CJL4" s="171"/>
      <c r="CJM4" s="171"/>
      <c r="CJN4" s="171"/>
      <c r="CJO4" s="171"/>
      <c r="CJP4" s="171"/>
      <c r="CJQ4" s="171"/>
      <c r="CJR4" s="171"/>
      <c r="CJS4" s="171"/>
      <c r="CJT4" s="171"/>
      <c r="CJU4" s="171"/>
      <c r="CJV4" s="171"/>
      <c r="CJW4" s="171"/>
      <c r="CJX4" s="171"/>
      <c r="CJY4" s="171"/>
      <c r="CJZ4" s="171"/>
      <c r="CKA4" s="171"/>
      <c r="CKB4" s="171"/>
      <c r="CKC4" s="171"/>
      <c r="CKD4" s="171"/>
      <c r="CKE4" s="171"/>
      <c r="CKF4" s="171"/>
      <c r="CKG4" s="171"/>
      <c r="CKH4" s="171"/>
      <c r="CKI4" s="171"/>
      <c r="CKJ4" s="171"/>
      <c r="CKK4" s="171"/>
      <c r="CKL4" s="171"/>
      <c r="CKM4" s="171"/>
      <c r="CKN4" s="171"/>
      <c r="CKO4" s="171"/>
      <c r="CKP4" s="171"/>
      <c r="CKQ4" s="171"/>
      <c r="CKR4" s="171"/>
      <c r="CKS4" s="171"/>
      <c r="CKT4" s="171"/>
      <c r="CKU4" s="171"/>
      <c r="CKV4" s="171"/>
      <c r="CKW4" s="171"/>
      <c r="CKX4" s="171"/>
      <c r="CKY4" s="171"/>
      <c r="CKZ4" s="171"/>
      <c r="CLA4" s="171"/>
      <c r="CLB4" s="171"/>
      <c r="CLC4" s="171"/>
      <c r="CLD4" s="171"/>
      <c r="CLE4" s="171"/>
      <c r="CLF4" s="171"/>
      <c r="CLG4" s="171"/>
      <c r="CLH4" s="171"/>
      <c r="CLI4" s="171"/>
      <c r="CLJ4" s="171"/>
      <c r="CLK4" s="171"/>
      <c r="CLL4" s="171"/>
      <c r="CLM4" s="171"/>
      <c r="CLN4" s="171"/>
      <c r="CLO4" s="171"/>
      <c r="CLP4" s="171"/>
      <c r="CLQ4" s="171"/>
      <c r="CLR4" s="171"/>
      <c r="CLS4" s="171"/>
      <c r="CLT4" s="171"/>
      <c r="CLU4" s="171"/>
      <c r="CLV4" s="171"/>
      <c r="CLW4" s="171"/>
      <c r="CLX4" s="171"/>
      <c r="CLY4" s="171"/>
      <c r="CLZ4" s="171"/>
      <c r="CMA4" s="171"/>
      <c r="CMB4" s="171"/>
      <c r="CMC4" s="171"/>
      <c r="CMD4" s="171"/>
      <c r="CME4" s="171"/>
      <c r="CMF4" s="171"/>
      <c r="CMG4" s="171"/>
      <c r="CMH4" s="171"/>
      <c r="CMI4" s="171"/>
      <c r="CMJ4" s="171"/>
      <c r="CMK4" s="171"/>
      <c r="CML4" s="171"/>
      <c r="CMM4" s="171"/>
      <c r="CMN4" s="171"/>
      <c r="CMO4" s="171"/>
      <c r="CMP4" s="171"/>
      <c r="CMQ4" s="171"/>
      <c r="CMR4" s="171"/>
      <c r="CMS4" s="171"/>
      <c r="CMT4" s="171"/>
      <c r="CMU4" s="171"/>
      <c r="CMV4" s="171"/>
      <c r="CMW4" s="171"/>
      <c r="CMX4" s="171"/>
      <c r="CMY4" s="171"/>
      <c r="CMZ4" s="171"/>
      <c r="CNA4" s="171"/>
      <c r="CNB4" s="171"/>
      <c r="CNC4" s="171"/>
      <c r="CND4" s="171"/>
      <c r="CNE4" s="171"/>
      <c r="CNF4" s="171"/>
      <c r="CNG4" s="171"/>
      <c r="CNH4" s="171"/>
      <c r="CNI4" s="171"/>
      <c r="CNJ4" s="171"/>
      <c r="CNK4" s="171"/>
      <c r="CNL4" s="171"/>
      <c r="CNM4" s="171"/>
      <c r="CNN4" s="171"/>
      <c r="CNO4" s="171"/>
      <c r="CNP4" s="171"/>
      <c r="CNQ4" s="171"/>
      <c r="CNR4" s="171"/>
      <c r="CNS4" s="171"/>
      <c r="CNT4" s="171"/>
      <c r="CNU4" s="171"/>
      <c r="CNV4" s="171"/>
      <c r="CNW4" s="171"/>
      <c r="CNX4" s="171"/>
      <c r="CNY4" s="171"/>
      <c r="CNZ4" s="171"/>
      <c r="COA4" s="171"/>
      <c r="COB4" s="171"/>
      <c r="COC4" s="171"/>
      <c r="COD4" s="171"/>
      <c r="COE4" s="171"/>
      <c r="COF4" s="171"/>
      <c r="COG4" s="171"/>
      <c r="COH4" s="171"/>
      <c r="COI4" s="171"/>
      <c r="COJ4" s="171"/>
      <c r="COK4" s="171"/>
      <c r="COL4" s="171"/>
      <c r="COM4" s="171"/>
      <c r="CON4" s="171"/>
      <c r="COO4" s="171"/>
      <c r="COP4" s="171"/>
      <c r="COQ4" s="171"/>
      <c r="COR4" s="171"/>
      <c r="COS4" s="171"/>
      <c r="COT4" s="171"/>
      <c r="COU4" s="171"/>
      <c r="COV4" s="171"/>
      <c r="COW4" s="171"/>
      <c r="COX4" s="171"/>
      <c r="COY4" s="171"/>
      <c r="COZ4" s="171"/>
      <c r="CPA4" s="171"/>
      <c r="CPB4" s="171"/>
      <c r="CPC4" s="171"/>
      <c r="CPD4" s="171"/>
      <c r="CPE4" s="171"/>
      <c r="CPF4" s="171"/>
      <c r="CPG4" s="171"/>
      <c r="CPH4" s="171"/>
      <c r="CPI4" s="171"/>
      <c r="CPJ4" s="171"/>
      <c r="CPK4" s="171"/>
      <c r="CPL4" s="171"/>
      <c r="CPM4" s="171"/>
      <c r="CPN4" s="171"/>
      <c r="CPO4" s="171"/>
      <c r="CPP4" s="171"/>
      <c r="CPQ4" s="171"/>
      <c r="CPR4" s="171"/>
      <c r="CPS4" s="171"/>
      <c r="CPT4" s="171"/>
      <c r="CPU4" s="171"/>
      <c r="CPV4" s="171"/>
      <c r="CPW4" s="171"/>
      <c r="CPX4" s="171"/>
      <c r="CPY4" s="171"/>
      <c r="CPZ4" s="171"/>
      <c r="CQA4" s="171"/>
      <c r="CQB4" s="171"/>
      <c r="CQC4" s="171"/>
      <c r="CQD4" s="171"/>
      <c r="CQE4" s="171"/>
      <c r="CQF4" s="171"/>
      <c r="CQG4" s="171"/>
      <c r="CQH4" s="171"/>
      <c r="CQI4" s="171"/>
      <c r="CQJ4" s="171"/>
      <c r="CQK4" s="171"/>
      <c r="CQL4" s="171"/>
      <c r="CQM4" s="171"/>
      <c r="CQN4" s="171"/>
      <c r="CQO4" s="171"/>
      <c r="CQP4" s="171"/>
      <c r="CQQ4" s="171"/>
      <c r="CQR4" s="171"/>
      <c r="CQS4" s="171"/>
      <c r="CQT4" s="171"/>
      <c r="CQU4" s="171"/>
      <c r="CQV4" s="171"/>
      <c r="CQW4" s="171"/>
      <c r="CQX4" s="171"/>
      <c r="CQY4" s="171"/>
      <c r="CQZ4" s="171"/>
      <c r="CRA4" s="171"/>
      <c r="CRB4" s="171"/>
      <c r="CRC4" s="171"/>
      <c r="CRD4" s="171"/>
      <c r="CRE4" s="171"/>
      <c r="CRF4" s="171"/>
      <c r="CRG4" s="171"/>
      <c r="CRH4" s="171"/>
      <c r="CRI4" s="171"/>
      <c r="CRJ4" s="171"/>
      <c r="CRK4" s="171"/>
      <c r="CRL4" s="171"/>
      <c r="CRM4" s="171"/>
      <c r="CRN4" s="171"/>
      <c r="CRO4" s="171"/>
      <c r="CRP4" s="171"/>
      <c r="CRQ4" s="171"/>
      <c r="CRR4" s="171"/>
      <c r="CRS4" s="171"/>
      <c r="CRT4" s="171"/>
      <c r="CRU4" s="171"/>
      <c r="CRV4" s="171"/>
      <c r="CRW4" s="171"/>
      <c r="CRX4" s="171"/>
      <c r="CRY4" s="171"/>
      <c r="CRZ4" s="171"/>
      <c r="CSA4" s="171"/>
      <c r="CSB4" s="171"/>
      <c r="CSC4" s="171"/>
      <c r="CSD4" s="171"/>
      <c r="CSE4" s="171"/>
      <c r="CSF4" s="171"/>
      <c r="CSG4" s="171"/>
      <c r="CSH4" s="171"/>
      <c r="CSI4" s="171"/>
      <c r="CSJ4" s="171"/>
      <c r="CSK4" s="171"/>
      <c r="CSL4" s="171"/>
      <c r="CSM4" s="171"/>
      <c r="CSN4" s="171"/>
      <c r="CSO4" s="171"/>
      <c r="CSP4" s="171"/>
      <c r="CSQ4" s="171"/>
      <c r="CSR4" s="171"/>
      <c r="CSS4" s="171"/>
      <c r="CST4" s="171"/>
      <c r="CSU4" s="171"/>
      <c r="CSV4" s="171"/>
      <c r="CSW4" s="171"/>
      <c r="CSX4" s="171"/>
      <c r="CSY4" s="171"/>
      <c r="CSZ4" s="171"/>
      <c r="CTA4" s="171"/>
      <c r="CTB4" s="171"/>
      <c r="CTC4" s="171"/>
      <c r="CTD4" s="171"/>
      <c r="CTE4" s="171"/>
      <c r="CTF4" s="171"/>
      <c r="CTG4" s="171"/>
      <c r="CTH4" s="171"/>
      <c r="CTI4" s="171"/>
      <c r="CTJ4" s="171"/>
      <c r="CTK4" s="171"/>
      <c r="CTL4" s="171"/>
      <c r="CTM4" s="171"/>
      <c r="CTN4" s="171"/>
      <c r="CTO4" s="171"/>
      <c r="CTP4" s="171"/>
      <c r="CTQ4" s="171"/>
      <c r="CTR4" s="171"/>
      <c r="CTS4" s="171"/>
      <c r="CTT4" s="171"/>
      <c r="CTU4" s="171"/>
      <c r="CTV4" s="171"/>
      <c r="CTW4" s="171"/>
      <c r="CTX4" s="171"/>
      <c r="CTY4" s="171"/>
      <c r="CTZ4" s="171"/>
      <c r="CUA4" s="171"/>
      <c r="CUB4" s="171"/>
      <c r="CUC4" s="171"/>
      <c r="CUD4" s="171"/>
      <c r="CUE4" s="171"/>
      <c r="CUF4" s="171"/>
      <c r="CUG4" s="171"/>
      <c r="CUH4" s="171"/>
      <c r="CUI4" s="171"/>
      <c r="CUJ4" s="171"/>
      <c r="CUK4" s="171"/>
      <c r="CUL4" s="171"/>
      <c r="CUM4" s="171"/>
      <c r="CUN4" s="171"/>
      <c r="CUO4" s="171"/>
      <c r="CUP4" s="171"/>
      <c r="CUQ4" s="171"/>
      <c r="CUR4" s="171"/>
      <c r="CUS4" s="171"/>
      <c r="CUT4" s="171"/>
      <c r="CUU4" s="171"/>
      <c r="CUV4" s="171"/>
      <c r="CUW4" s="171"/>
      <c r="CUX4" s="171"/>
      <c r="CUY4" s="171"/>
      <c r="CUZ4" s="171"/>
      <c r="CVA4" s="171"/>
      <c r="CVB4" s="171"/>
      <c r="CVC4" s="171"/>
      <c r="CVD4" s="171"/>
      <c r="CVE4" s="171"/>
      <c r="CVF4" s="171"/>
      <c r="CVG4" s="171"/>
      <c r="CVH4" s="171"/>
      <c r="CVI4" s="171"/>
      <c r="CVJ4" s="171"/>
      <c r="CVK4" s="171"/>
      <c r="CVL4" s="171"/>
      <c r="CVM4" s="171"/>
      <c r="CVN4" s="171"/>
      <c r="CVO4" s="171"/>
      <c r="CVP4" s="171"/>
      <c r="CVQ4" s="171"/>
      <c r="CVR4" s="171"/>
      <c r="CVS4" s="171"/>
      <c r="CVT4" s="171"/>
      <c r="CVU4" s="171"/>
      <c r="CVV4" s="171"/>
      <c r="CVW4" s="171"/>
      <c r="CVX4" s="171"/>
      <c r="CVY4" s="171"/>
      <c r="CVZ4" s="171"/>
      <c r="CWA4" s="171"/>
      <c r="CWB4" s="171"/>
      <c r="CWC4" s="171"/>
      <c r="CWD4" s="171"/>
      <c r="CWE4" s="171"/>
      <c r="CWF4" s="171"/>
      <c r="CWG4" s="171"/>
      <c r="CWH4" s="171"/>
      <c r="CWI4" s="171"/>
      <c r="CWJ4" s="171"/>
      <c r="CWK4" s="171"/>
      <c r="CWL4" s="171"/>
      <c r="CWM4" s="171"/>
      <c r="CWN4" s="171"/>
      <c r="CWO4" s="171"/>
      <c r="CWP4" s="171"/>
      <c r="CWQ4" s="171"/>
      <c r="CWR4" s="171"/>
      <c r="CWS4" s="171"/>
      <c r="CWT4" s="171"/>
      <c r="CWU4" s="171"/>
      <c r="CWV4" s="171"/>
      <c r="CWW4" s="171"/>
      <c r="CWX4" s="171"/>
      <c r="CWY4" s="171"/>
      <c r="CWZ4" s="171"/>
      <c r="CXA4" s="171"/>
      <c r="CXB4" s="171"/>
      <c r="CXC4" s="171"/>
      <c r="CXD4" s="171"/>
      <c r="CXE4" s="171"/>
      <c r="CXF4" s="171"/>
      <c r="CXG4" s="171"/>
      <c r="CXH4" s="171"/>
      <c r="CXI4" s="171"/>
      <c r="CXJ4" s="171"/>
      <c r="CXK4" s="171"/>
      <c r="CXL4" s="171"/>
      <c r="CXM4" s="171"/>
      <c r="CXN4" s="171"/>
      <c r="CXO4" s="171"/>
      <c r="CXP4" s="171"/>
      <c r="CXQ4" s="171"/>
      <c r="CXR4" s="171"/>
      <c r="CXS4" s="171"/>
      <c r="CXT4" s="171"/>
      <c r="CXU4" s="171"/>
      <c r="CXV4" s="171"/>
      <c r="CXW4" s="171"/>
      <c r="CXX4" s="171"/>
      <c r="CXY4" s="171"/>
      <c r="CXZ4" s="171"/>
      <c r="CYA4" s="171"/>
      <c r="CYB4" s="171"/>
      <c r="CYC4" s="171"/>
      <c r="CYD4" s="171"/>
      <c r="CYE4" s="171"/>
      <c r="CYF4" s="171"/>
      <c r="CYG4" s="171"/>
      <c r="CYH4" s="171"/>
      <c r="CYI4" s="171"/>
      <c r="CYJ4" s="171"/>
      <c r="CYK4" s="171"/>
      <c r="CYL4" s="171"/>
      <c r="CYM4" s="171"/>
      <c r="CYN4" s="171"/>
      <c r="CYO4" s="171"/>
      <c r="CYP4" s="171"/>
      <c r="CYQ4" s="171"/>
      <c r="CYR4" s="171"/>
      <c r="CYS4" s="171"/>
      <c r="CYT4" s="171"/>
      <c r="CYU4" s="171"/>
      <c r="CYV4" s="171"/>
      <c r="CYW4" s="171"/>
      <c r="CYX4" s="171"/>
      <c r="CYY4" s="171"/>
      <c r="CYZ4" s="171"/>
      <c r="CZA4" s="171"/>
      <c r="CZB4" s="171"/>
      <c r="CZC4" s="171"/>
      <c r="CZD4" s="171"/>
      <c r="CZE4" s="171"/>
      <c r="CZF4" s="171"/>
      <c r="CZG4" s="171"/>
      <c r="CZH4" s="171"/>
      <c r="CZI4" s="171"/>
      <c r="CZJ4" s="171"/>
      <c r="CZK4" s="171"/>
      <c r="CZL4" s="171"/>
      <c r="CZM4" s="171"/>
      <c r="CZN4" s="171"/>
      <c r="CZO4" s="171"/>
      <c r="CZP4" s="171"/>
      <c r="CZQ4" s="171"/>
      <c r="CZR4" s="171"/>
      <c r="CZS4" s="171"/>
      <c r="CZT4" s="171"/>
      <c r="CZU4" s="171"/>
      <c r="CZV4" s="171"/>
      <c r="CZW4" s="171"/>
      <c r="CZX4" s="171"/>
      <c r="CZY4" s="171"/>
      <c r="CZZ4" s="171"/>
      <c r="DAA4" s="171"/>
      <c r="DAB4" s="171"/>
      <c r="DAC4" s="171"/>
      <c r="DAD4" s="171"/>
      <c r="DAE4" s="171"/>
      <c r="DAF4" s="171"/>
      <c r="DAG4" s="171"/>
      <c r="DAH4" s="171"/>
      <c r="DAI4" s="171"/>
      <c r="DAJ4" s="171"/>
      <c r="DAK4" s="171"/>
      <c r="DAL4" s="171"/>
      <c r="DAM4" s="171"/>
      <c r="DAN4" s="171"/>
      <c r="DAO4" s="171"/>
      <c r="DAP4" s="171"/>
      <c r="DAQ4" s="171"/>
      <c r="DAR4" s="171"/>
      <c r="DAS4" s="171"/>
      <c r="DAT4" s="171"/>
      <c r="DAU4" s="171"/>
      <c r="DAV4" s="171"/>
      <c r="DAW4" s="171"/>
      <c r="DAX4" s="171"/>
      <c r="DAY4" s="171"/>
      <c r="DAZ4" s="171"/>
      <c r="DBA4" s="171"/>
      <c r="DBB4" s="171"/>
      <c r="DBC4" s="171"/>
      <c r="DBD4" s="171"/>
      <c r="DBE4" s="171"/>
      <c r="DBF4" s="171"/>
      <c r="DBG4" s="171"/>
      <c r="DBH4" s="171"/>
      <c r="DBI4" s="171"/>
      <c r="DBJ4" s="171"/>
      <c r="DBK4" s="171"/>
      <c r="DBL4" s="171"/>
      <c r="DBM4" s="171"/>
      <c r="DBN4" s="171"/>
      <c r="DBO4" s="171"/>
      <c r="DBP4" s="171"/>
      <c r="DBQ4" s="171"/>
      <c r="DBR4" s="171"/>
      <c r="DBS4" s="171"/>
      <c r="DBT4" s="171"/>
      <c r="DBU4" s="171"/>
      <c r="DBV4" s="171"/>
      <c r="DBW4" s="171"/>
      <c r="DBX4" s="171"/>
      <c r="DBY4" s="171"/>
      <c r="DBZ4" s="171"/>
      <c r="DCA4" s="171"/>
      <c r="DCB4" s="171"/>
      <c r="DCC4" s="171"/>
      <c r="DCD4" s="171"/>
      <c r="DCE4" s="171"/>
      <c r="DCF4" s="171"/>
      <c r="DCG4" s="171"/>
      <c r="DCH4" s="171"/>
      <c r="DCI4" s="171"/>
      <c r="DCJ4" s="171"/>
      <c r="DCK4" s="171"/>
      <c r="DCL4" s="171"/>
      <c r="DCM4" s="171"/>
      <c r="DCN4" s="171"/>
      <c r="DCO4" s="171"/>
      <c r="DCP4" s="171"/>
      <c r="DCQ4" s="171"/>
      <c r="DCR4" s="171"/>
      <c r="DCS4" s="171"/>
      <c r="DCT4" s="171"/>
      <c r="DCU4" s="171"/>
      <c r="DCV4" s="171"/>
      <c r="DCW4" s="171"/>
      <c r="DCX4" s="171"/>
      <c r="DCY4" s="171"/>
      <c r="DCZ4" s="171"/>
      <c r="DDA4" s="171"/>
      <c r="DDB4" s="171"/>
      <c r="DDC4" s="171"/>
      <c r="DDD4" s="171"/>
      <c r="DDE4" s="171"/>
      <c r="DDF4" s="171"/>
      <c r="DDG4" s="171"/>
      <c r="DDH4" s="171"/>
      <c r="DDI4" s="171"/>
      <c r="DDJ4" s="171"/>
      <c r="DDK4" s="171"/>
      <c r="DDL4" s="171"/>
      <c r="DDM4" s="171"/>
      <c r="DDN4" s="171"/>
      <c r="DDO4" s="171"/>
      <c r="DDP4" s="171"/>
      <c r="DDQ4" s="171"/>
      <c r="DDR4" s="171"/>
      <c r="DDS4" s="171"/>
      <c r="DDT4" s="171"/>
      <c r="DDU4" s="171"/>
      <c r="DDV4" s="171"/>
      <c r="DDW4" s="171"/>
      <c r="DDX4" s="171"/>
      <c r="DDY4" s="171"/>
      <c r="DDZ4" s="171"/>
      <c r="DEA4" s="171"/>
      <c r="DEB4" s="171"/>
      <c r="DEC4" s="171"/>
      <c r="DED4" s="171"/>
      <c r="DEE4" s="171"/>
      <c r="DEF4" s="171"/>
      <c r="DEG4" s="171"/>
      <c r="DEH4" s="171"/>
      <c r="DEI4" s="171"/>
      <c r="DEJ4" s="171"/>
      <c r="DEK4" s="171"/>
      <c r="DEL4" s="171"/>
      <c r="DEM4" s="171"/>
      <c r="DEN4" s="171"/>
      <c r="DEO4" s="171"/>
      <c r="DEP4" s="171"/>
      <c r="DEQ4" s="171"/>
      <c r="DER4" s="171"/>
      <c r="DES4" s="171"/>
      <c r="DET4" s="171"/>
      <c r="DEU4" s="171"/>
      <c r="DEV4" s="171"/>
      <c r="DEW4" s="171"/>
      <c r="DEX4" s="171"/>
      <c r="DEY4" s="171"/>
      <c r="DEZ4" s="171"/>
      <c r="DFA4" s="171"/>
      <c r="DFB4" s="171"/>
      <c r="DFC4" s="171"/>
      <c r="DFD4" s="171"/>
      <c r="DFE4" s="171"/>
      <c r="DFF4" s="171"/>
      <c r="DFG4" s="171"/>
      <c r="DFH4" s="171"/>
      <c r="DFI4" s="171"/>
      <c r="DFJ4" s="171"/>
      <c r="DFK4" s="171"/>
      <c r="DFL4" s="171"/>
      <c r="DFM4" s="171"/>
      <c r="DFN4" s="171"/>
      <c r="DFO4" s="171"/>
      <c r="DFP4" s="171"/>
      <c r="DFQ4" s="171"/>
      <c r="DFR4" s="171"/>
      <c r="DFS4" s="171"/>
      <c r="DFT4" s="171"/>
      <c r="DFU4" s="171"/>
      <c r="DFV4" s="171"/>
      <c r="DFW4" s="171"/>
      <c r="DFX4" s="171"/>
      <c r="DFY4" s="171"/>
      <c r="DFZ4" s="171"/>
      <c r="DGA4" s="171"/>
      <c r="DGB4" s="171"/>
      <c r="DGC4" s="171"/>
      <c r="DGD4" s="171"/>
      <c r="DGE4" s="171"/>
      <c r="DGF4" s="171"/>
      <c r="DGG4" s="171"/>
      <c r="DGH4" s="171"/>
      <c r="DGI4" s="171"/>
      <c r="DGJ4" s="171"/>
      <c r="DGK4" s="171"/>
      <c r="DGL4" s="171"/>
      <c r="DGM4" s="171"/>
      <c r="DGN4" s="171"/>
      <c r="DGO4" s="171"/>
      <c r="DGP4" s="171"/>
      <c r="DGQ4" s="171"/>
      <c r="DGR4" s="171"/>
      <c r="DGS4" s="171"/>
      <c r="DGT4" s="171"/>
      <c r="DGU4" s="171"/>
      <c r="DGV4" s="171"/>
      <c r="DGW4" s="171"/>
      <c r="DGX4" s="171"/>
      <c r="DGY4" s="171"/>
      <c r="DGZ4" s="171"/>
      <c r="DHA4" s="171"/>
      <c r="DHB4" s="171"/>
      <c r="DHC4" s="171"/>
      <c r="DHD4" s="171"/>
      <c r="DHE4" s="171"/>
      <c r="DHF4" s="171"/>
      <c r="DHG4" s="171"/>
      <c r="DHH4" s="171"/>
      <c r="DHI4" s="171"/>
      <c r="DHJ4" s="171"/>
      <c r="DHK4" s="171"/>
      <c r="DHL4" s="171"/>
      <c r="DHM4" s="171"/>
      <c r="DHN4" s="171"/>
      <c r="DHO4" s="171"/>
      <c r="DHP4" s="171"/>
      <c r="DHQ4" s="171"/>
      <c r="DHR4" s="171"/>
      <c r="DHS4" s="171"/>
      <c r="DHT4" s="171"/>
      <c r="DHU4" s="171"/>
      <c r="DHV4" s="171"/>
      <c r="DHW4" s="171"/>
      <c r="DHX4" s="171"/>
      <c r="DHY4" s="171"/>
      <c r="DHZ4" s="171"/>
      <c r="DIA4" s="171"/>
      <c r="DIB4" s="171"/>
      <c r="DIC4" s="171"/>
      <c r="DID4" s="171"/>
      <c r="DIE4" s="171"/>
      <c r="DIF4" s="171"/>
      <c r="DIG4" s="171"/>
      <c r="DIH4" s="171"/>
      <c r="DII4" s="171"/>
      <c r="DIJ4" s="171"/>
      <c r="DIK4" s="171"/>
      <c r="DIL4" s="171"/>
      <c r="DIM4" s="171"/>
      <c r="DIN4" s="171"/>
      <c r="DIO4" s="171"/>
      <c r="DIP4" s="171"/>
      <c r="DIQ4" s="171"/>
      <c r="DIR4" s="171"/>
      <c r="DIS4" s="171"/>
      <c r="DIT4" s="171"/>
      <c r="DIU4" s="171"/>
      <c r="DIV4" s="171"/>
      <c r="DIW4" s="171"/>
      <c r="DIX4" s="171"/>
      <c r="DIY4" s="171"/>
      <c r="DIZ4" s="171"/>
      <c r="DJA4" s="171"/>
      <c r="DJB4" s="171"/>
      <c r="DJC4" s="171"/>
      <c r="DJD4" s="171"/>
      <c r="DJE4" s="171"/>
      <c r="DJF4" s="171"/>
      <c r="DJG4" s="171"/>
      <c r="DJH4" s="171"/>
      <c r="DJI4" s="171"/>
      <c r="DJJ4" s="171"/>
      <c r="DJK4" s="171"/>
      <c r="DJL4" s="171"/>
      <c r="DJM4" s="171"/>
      <c r="DJN4" s="171"/>
      <c r="DJO4" s="171"/>
      <c r="DJP4" s="171"/>
      <c r="DJQ4" s="171"/>
      <c r="DJR4" s="171"/>
      <c r="DJS4" s="171"/>
      <c r="DJT4" s="171"/>
      <c r="DJU4" s="171"/>
      <c r="DJV4" s="171"/>
      <c r="DJW4" s="171"/>
      <c r="DJX4" s="171"/>
      <c r="DJY4" s="171"/>
      <c r="DJZ4" s="171"/>
      <c r="DKA4" s="171"/>
      <c r="DKB4" s="171"/>
      <c r="DKC4" s="171"/>
      <c r="DKD4" s="171"/>
      <c r="DKE4" s="171"/>
      <c r="DKF4" s="171"/>
      <c r="DKG4" s="171"/>
      <c r="DKH4" s="171"/>
      <c r="DKI4" s="171"/>
      <c r="DKJ4" s="171"/>
      <c r="DKK4" s="171"/>
      <c r="DKL4" s="171"/>
      <c r="DKM4" s="171"/>
      <c r="DKN4" s="171"/>
      <c r="DKO4" s="171"/>
      <c r="DKP4" s="171"/>
      <c r="DKQ4" s="171"/>
      <c r="DKR4" s="171"/>
      <c r="DKS4" s="171"/>
      <c r="DKT4" s="171"/>
      <c r="DKU4" s="171"/>
      <c r="DKV4" s="171"/>
      <c r="DKW4" s="171"/>
      <c r="DKX4" s="171"/>
      <c r="DKY4" s="171"/>
      <c r="DKZ4" s="171"/>
      <c r="DLA4" s="171"/>
      <c r="DLB4" s="171"/>
      <c r="DLC4" s="171"/>
      <c r="DLD4" s="171"/>
      <c r="DLE4" s="171"/>
      <c r="DLF4" s="171"/>
      <c r="DLG4" s="171"/>
      <c r="DLH4" s="171"/>
      <c r="DLI4" s="171"/>
      <c r="DLJ4" s="171"/>
      <c r="DLK4" s="171"/>
      <c r="DLL4" s="171"/>
      <c r="DLM4" s="171"/>
      <c r="DLN4" s="171"/>
      <c r="DLO4" s="171"/>
      <c r="DLP4" s="171"/>
      <c r="DLQ4" s="171"/>
      <c r="DLR4" s="171"/>
      <c r="DLS4" s="171"/>
      <c r="DLT4" s="171"/>
      <c r="DLU4" s="171"/>
      <c r="DLV4" s="171"/>
      <c r="DLW4" s="171"/>
      <c r="DLX4" s="171"/>
      <c r="DLY4" s="171"/>
      <c r="DLZ4" s="171"/>
      <c r="DMA4" s="171"/>
      <c r="DMB4" s="171"/>
      <c r="DMC4" s="171"/>
      <c r="DMD4" s="171"/>
      <c r="DME4" s="171"/>
      <c r="DMF4" s="171"/>
      <c r="DMG4" s="171"/>
      <c r="DMH4" s="171"/>
      <c r="DMI4" s="171"/>
      <c r="DMJ4" s="171"/>
      <c r="DMK4" s="171"/>
      <c r="DML4" s="171"/>
      <c r="DMM4" s="171"/>
      <c r="DMN4" s="171"/>
      <c r="DMO4" s="171"/>
      <c r="DMP4" s="171"/>
      <c r="DMQ4" s="171"/>
      <c r="DMR4" s="171"/>
      <c r="DMS4" s="171"/>
      <c r="DMT4" s="171"/>
      <c r="DMU4" s="171"/>
      <c r="DMV4" s="171"/>
      <c r="DMW4" s="171"/>
      <c r="DMX4" s="171"/>
      <c r="DMY4" s="171"/>
      <c r="DMZ4" s="171"/>
      <c r="DNA4" s="171"/>
      <c r="DNB4" s="171"/>
      <c r="DNC4" s="171"/>
      <c r="DND4" s="171"/>
      <c r="DNE4" s="171"/>
      <c r="DNF4" s="171"/>
      <c r="DNG4" s="171"/>
      <c r="DNH4" s="171"/>
      <c r="DNI4" s="171"/>
      <c r="DNJ4" s="171"/>
      <c r="DNK4" s="171"/>
      <c r="DNL4" s="171"/>
      <c r="DNM4" s="171"/>
      <c r="DNN4" s="171"/>
      <c r="DNO4" s="171"/>
      <c r="DNP4" s="171"/>
      <c r="DNQ4" s="171"/>
      <c r="DNR4" s="171"/>
      <c r="DNS4" s="171"/>
      <c r="DNT4" s="171"/>
      <c r="DNU4" s="171"/>
      <c r="DNV4" s="171"/>
      <c r="DNW4" s="171"/>
      <c r="DNX4" s="171"/>
      <c r="DNY4" s="171"/>
      <c r="DNZ4" s="171"/>
      <c r="DOA4" s="171"/>
      <c r="DOB4" s="171"/>
      <c r="DOC4" s="171"/>
      <c r="DOD4" s="171"/>
      <c r="DOE4" s="171"/>
      <c r="DOF4" s="171"/>
      <c r="DOG4" s="171"/>
      <c r="DOH4" s="171"/>
      <c r="DOI4" s="171"/>
      <c r="DOJ4" s="171"/>
      <c r="DOK4" s="171"/>
      <c r="DOL4" s="171"/>
      <c r="DOM4" s="171"/>
      <c r="DON4" s="171"/>
      <c r="DOO4" s="171"/>
      <c r="DOP4" s="171"/>
      <c r="DOQ4" s="171"/>
      <c r="DOR4" s="171"/>
      <c r="DOS4" s="171"/>
      <c r="DOT4" s="171"/>
      <c r="DOU4" s="171"/>
      <c r="DOV4" s="171"/>
      <c r="DOW4" s="171"/>
      <c r="DOX4" s="171"/>
      <c r="DOY4" s="171"/>
      <c r="DOZ4" s="171"/>
      <c r="DPA4" s="171"/>
      <c r="DPB4" s="171"/>
      <c r="DPC4" s="171"/>
      <c r="DPD4" s="171"/>
      <c r="DPE4" s="171"/>
      <c r="DPF4" s="171"/>
      <c r="DPG4" s="171"/>
      <c r="DPH4" s="171"/>
      <c r="DPI4" s="171"/>
      <c r="DPJ4" s="171"/>
      <c r="DPK4" s="171"/>
      <c r="DPL4" s="171"/>
      <c r="DPM4" s="171"/>
      <c r="DPN4" s="171"/>
      <c r="DPO4" s="171"/>
      <c r="DPP4" s="171"/>
      <c r="DPQ4" s="171"/>
      <c r="DPR4" s="171"/>
      <c r="DPS4" s="171"/>
      <c r="DPT4" s="171"/>
      <c r="DPU4" s="171"/>
      <c r="DPV4" s="171"/>
      <c r="DPW4" s="171"/>
      <c r="DPX4" s="171"/>
      <c r="DPY4" s="171"/>
      <c r="DPZ4" s="171"/>
      <c r="DQA4" s="171"/>
      <c r="DQB4" s="171"/>
      <c r="DQC4" s="171"/>
      <c r="DQD4" s="171"/>
      <c r="DQE4" s="171"/>
      <c r="DQF4" s="171"/>
      <c r="DQG4" s="171"/>
      <c r="DQH4" s="171"/>
      <c r="DQI4" s="171"/>
      <c r="DQJ4" s="171"/>
      <c r="DQK4" s="171"/>
      <c r="DQL4" s="171"/>
      <c r="DQM4" s="171"/>
      <c r="DQN4" s="171"/>
      <c r="DQO4" s="171"/>
      <c r="DQP4" s="171"/>
      <c r="DQQ4" s="171"/>
      <c r="DQR4" s="171"/>
      <c r="DQS4" s="171"/>
      <c r="DQT4" s="171"/>
      <c r="DQU4" s="171"/>
      <c r="DQV4" s="171"/>
      <c r="DQW4" s="171"/>
      <c r="DQX4" s="171"/>
      <c r="DQY4" s="171"/>
      <c r="DQZ4" s="171"/>
      <c r="DRA4" s="171"/>
      <c r="DRB4" s="171"/>
      <c r="DRC4" s="171"/>
      <c r="DRD4" s="171"/>
      <c r="DRE4" s="171"/>
      <c r="DRF4" s="171"/>
      <c r="DRG4" s="171"/>
      <c r="DRH4" s="171"/>
      <c r="DRI4" s="171"/>
      <c r="DRJ4" s="171"/>
      <c r="DRK4" s="171"/>
      <c r="DRL4" s="171"/>
      <c r="DRM4" s="171"/>
      <c r="DRN4" s="171"/>
      <c r="DRO4" s="171"/>
      <c r="DRP4" s="171"/>
      <c r="DRQ4" s="171"/>
      <c r="DRR4" s="171"/>
      <c r="DRS4" s="171"/>
      <c r="DRT4" s="171"/>
      <c r="DRU4" s="171"/>
      <c r="DRV4" s="171"/>
      <c r="DRW4" s="171"/>
      <c r="DRX4" s="171"/>
      <c r="DRY4" s="171"/>
      <c r="DRZ4" s="171"/>
      <c r="DSA4" s="171"/>
      <c r="DSB4" s="171"/>
      <c r="DSC4" s="171"/>
      <c r="DSD4" s="171"/>
      <c r="DSE4" s="171"/>
      <c r="DSF4" s="171"/>
      <c r="DSG4" s="171"/>
      <c r="DSH4" s="171"/>
      <c r="DSI4" s="171"/>
      <c r="DSJ4" s="171"/>
      <c r="DSK4" s="171"/>
      <c r="DSL4" s="171"/>
      <c r="DSM4" s="171"/>
      <c r="DSN4" s="171"/>
      <c r="DSO4" s="171"/>
      <c r="DSP4" s="171"/>
      <c r="DSQ4" s="171"/>
      <c r="DSR4" s="171"/>
      <c r="DSS4" s="171"/>
      <c r="DST4" s="171"/>
      <c r="DSU4" s="171"/>
      <c r="DSV4" s="171"/>
      <c r="DSW4" s="171"/>
      <c r="DSX4" s="171"/>
      <c r="DSY4" s="171"/>
      <c r="DSZ4" s="171"/>
      <c r="DTA4" s="171"/>
      <c r="DTB4" s="171"/>
      <c r="DTC4" s="171"/>
      <c r="DTD4" s="171"/>
      <c r="DTE4" s="171"/>
      <c r="DTF4" s="171"/>
      <c r="DTG4" s="171"/>
      <c r="DTH4" s="171"/>
      <c r="DTI4" s="171"/>
      <c r="DTJ4" s="171"/>
      <c r="DTK4" s="171"/>
      <c r="DTL4" s="171"/>
      <c r="DTM4" s="171"/>
      <c r="DTN4" s="171"/>
      <c r="DTO4" s="171"/>
      <c r="DTP4" s="171"/>
      <c r="DTQ4" s="171"/>
      <c r="DTR4" s="171"/>
      <c r="DTS4" s="171"/>
      <c r="DTT4" s="171"/>
      <c r="DTU4" s="171"/>
      <c r="DTV4" s="171"/>
      <c r="DTW4" s="171"/>
      <c r="DTX4" s="171"/>
      <c r="DTY4" s="171"/>
      <c r="DTZ4" s="171"/>
      <c r="DUA4" s="171"/>
      <c r="DUB4" s="171"/>
      <c r="DUC4" s="171"/>
      <c r="DUD4" s="171"/>
      <c r="DUE4" s="171"/>
      <c r="DUF4" s="171"/>
      <c r="DUG4" s="171"/>
      <c r="DUH4" s="171"/>
      <c r="DUI4" s="171"/>
      <c r="DUJ4" s="171"/>
      <c r="DUK4" s="171"/>
      <c r="DUL4" s="171"/>
      <c r="DUM4" s="171"/>
      <c r="DUN4" s="171"/>
      <c r="DUO4" s="171"/>
      <c r="DUP4" s="171"/>
      <c r="DUQ4" s="171"/>
      <c r="DUR4" s="171"/>
      <c r="DUS4" s="171"/>
      <c r="DUT4" s="171"/>
      <c r="DUU4" s="171"/>
      <c r="DUV4" s="171"/>
      <c r="DUW4" s="171"/>
      <c r="DUX4" s="171"/>
      <c r="DUY4" s="171"/>
      <c r="DUZ4" s="171"/>
      <c r="DVA4" s="171"/>
      <c r="DVB4" s="171"/>
      <c r="DVC4" s="171"/>
      <c r="DVD4" s="171"/>
      <c r="DVE4" s="171"/>
      <c r="DVF4" s="171"/>
      <c r="DVG4" s="171"/>
      <c r="DVH4" s="171"/>
      <c r="DVI4" s="171"/>
      <c r="DVJ4" s="171"/>
      <c r="DVK4" s="171"/>
      <c r="DVL4" s="171"/>
      <c r="DVM4" s="171"/>
      <c r="DVN4" s="171"/>
      <c r="DVO4" s="171"/>
      <c r="DVP4" s="171"/>
      <c r="DVQ4" s="171"/>
      <c r="DVR4" s="171"/>
      <c r="DVS4" s="171"/>
      <c r="DVT4" s="171"/>
      <c r="DVU4" s="171"/>
      <c r="DVV4" s="171"/>
      <c r="DVW4" s="171"/>
      <c r="DVX4" s="171"/>
      <c r="DVY4" s="171"/>
      <c r="DVZ4" s="171"/>
      <c r="DWA4" s="171"/>
      <c r="DWB4" s="171"/>
      <c r="DWC4" s="171"/>
      <c r="DWD4" s="171"/>
      <c r="DWE4" s="171"/>
      <c r="DWF4" s="171"/>
      <c r="DWG4" s="171"/>
      <c r="DWH4" s="171"/>
      <c r="DWI4" s="171"/>
      <c r="DWJ4" s="171"/>
      <c r="DWK4" s="171"/>
      <c r="DWL4" s="171"/>
      <c r="DWM4" s="171"/>
      <c r="DWN4" s="171"/>
      <c r="DWO4" s="171"/>
      <c r="DWP4" s="171"/>
      <c r="DWQ4" s="171"/>
      <c r="DWR4" s="171"/>
      <c r="DWS4" s="171"/>
      <c r="DWT4" s="171"/>
      <c r="DWU4" s="171"/>
      <c r="DWV4" s="171"/>
      <c r="DWW4" s="171"/>
      <c r="DWX4" s="171"/>
      <c r="DWY4" s="171"/>
      <c r="DWZ4" s="171"/>
      <c r="DXA4" s="171"/>
      <c r="DXB4" s="171"/>
      <c r="DXC4" s="171"/>
      <c r="DXD4" s="171"/>
      <c r="DXE4" s="171"/>
      <c r="DXF4" s="171"/>
      <c r="DXG4" s="171"/>
      <c r="DXH4" s="171"/>
      <c r="DXI4" s="171"/>
      <c r="DXJ4" s="171"/>
      <c r="DXK4" s="171"/>
      <c r="DXL4" s="171"/>
      <c r="DXM4" s="171"/>
      <c r="DXN4" s="171"/>
      <c r="DXO4" s="171"/>
      <c r="DXP4" s="171"/>
      <c r="DXQ4" s="171"/>
      <c r="DXR4" s="171"/>
      <c r="DXS4" s="171"/>
      <c r="DXT4" s="171"/>
      <c r="DXU4" s="171"/>
      <c r="DXV4" s="171"/>
      <c r="DXW4" s="171"/>
      <c r="DXX4" s="171"/>
      <c r="DXY4" s="171"/>
      <c r="DXZ4" s="171"/>
      <c r="DYA4" s="171"/>
      <c r="DYB4" s="171"/>
      <c r="DYC4" s="171"/>
      <c r="DYD4" s="171"/>
      <c r="DYE4" s="171"/>
      <c r="DYF4" s="171"/>
      <c r="DYG4" s="171"/>
      <c r="DYH4" s="171"/>
      <c r="DYI4" s="171"/>
      <c r="DYJ4" s="171"/>
      <c r="DYK4" s="171"/>
      <c r="DYL4" s="171"/>
      <c r="DYM4" s="171"/>
      <c r="DYN4" s="171"/>
      <c r="DYO4" s="171"/>
      <c r="DYP4" s="171"/>
      <c r="DYQ4" s="171"/>
      <c r="DYR4" s="171"/>
      <c r="DYS4" s="171"/>
      <c r="DYT4" s="171"/>
      <c r="DYU4" s="171"/>
      <c r="DYV4" s="171"/>
      <c r="DYW4" s="171"/>
      <c r="DYX4" s="171"/>
      <c r="DYY4" s="171"/>
      <c r="DYZ4" s="171"/>
      <c r="DZA4" s="171"/>
      <c r="DZB4" s="171"/>
      <c r="DZC4" s="171"/>
      <c r="DZD4" s="171"/>
      <c r="DZE4" s="171"/>
      <c r="DZF4" s="171"/>
      <c r="DZG4" s="171"/>
      <c r="DZH4" s="171"/>
      <c r="DZI4" s="171"/>
      <c r="DZJ4" s="171"/>
      <c r="DZK4" s="171"/>
      <c r="DZL4" s="171"/>
      <c r="DZM4" s="171"/>
      <c r="DZN4" s="171"/>
      <c r="DZO4" s="171"/>
      <c r="DZP4" s="171"/>
      <c r="DZQ4" s="171"/>
      <c r="DZR4" s="171"/>
      <c r="DZS4" s="171"/>
      <c r="DZT4" s="171"/>
      <c r="DZU4" s="171"/>
      <c r="DZV4" s="171"/>
      <c r="DZW4" s="171"/>
      <c r="DZX4" s="171"/>
      <c r="DZY4" s="171"/>
      <c r="DZZ4" s="171"/>
      <c r="EAA4" s="171"/>
      <c r="EAB4" s="171"/>
      <c r="EAC4" s="171"/>
      <c r="EAD4" s="171"/>
      <c r="EAE4" s="171"/>
      <c r="EAF4" s="171"/>
      <c r="EAG4" s="171"/>
      <c r="EAH4" s="171"/>
      <c r="EAI4" s="171"/>
      <c r="EAJ4" s="171"/>
      <c r="EAK4" s="171"/>
      <c r="EAL4" s="171"/>
      <c r="EAM4" s="171"/>
      <c r="EAN4" s="171"/>
      <c r="EAO4" s="171"/>
      <c r="EAP4" s="171"/>
      <c r="EAQ4" s="171"/>
      <c r="EAR4" s="171"/>
      <c r="EAS4" s="171"/>
      <c r="EAT4" s="171"/>
      <c r="EAU4" s="171"/>
      <c r="EAV4" s="171"/>
      <c r="EAW4" s="171"/>
      <c r="EAX4" s="171"/>
      <c r="EAY4" s="171"/>
      <c r="EAZ4" s="171"/>
      <c r="EBA4" s="171"/>
      <c r="EBB4" s="171"/>
      <c r="EBC4" s="171"/>
      <c r="EBD4" s="171"/>
      <c r="EBE4" s="171"/>
      <c r="EBF4" s="171"/>
      <c r="EBG4" s="171"/>
      <c r="EBH4" s="171"/>
      <c r="EBI4" s="171"/>
      <c r="EBJ4" s="171"/>
      <c r="EBK4" s="171"/>
      <c r="EBL4" s="171"/>
      <c r="EBM4" s="171"/>
      <c r="EBN4" s="171"/>
      <c r="EBO4" s="171"/>
      <c r="EBP4" s="171"/>
      <c r="EBQ4" s="171"/>
      <c r="EBR4" s="171"/>
      <c r="EBS4" s="171"/>
      <c r="EBT4" s="171"/>
      <c r="EBU4" s="171"/>
      <c r="EBV4" s="171"/>
      <c r="EBW4" s="171"/>
      <c r="EBX4" s="171"/>
      <c r="EBY4" s="171"/>
      <c r="EBZ4" s="171"/>
      <c r="ECA4" s="171"/>
      <c r="ECB4" s="171"/>
      <c r="ECC4" s="171"/>
      <c r="ECD4" s="171"/>
      <c r="ECE4" s="171"/>
      <c r="ECF4" s="171"/>
      <c r="ECG4" s="171"/>
      <c r="ECH4" s="171"/>
      <c r="ECI4" s="171"/>
      <c r="ECJ4" s="171"/>
      <c r="ECK4" s="171"/>
      <c r="ECL4" s="171"/>
      <c r="ECM4" s="171"/>
      <c r="ECN4" s="171"/>
      <c r="ECO4" s="171"/>
      <c r="ECP4" s="171"/>
      <c r="ECQ4" s="171"/>
      <c r="ECR4" s="171"/>
      <c r="ECS4" s="171"/>
      <c r="ECT4" s="171"/>
      <c r="ECU4" s="171"/>
      <c r="ECV4" s="171"/>
      <c r="ECW4" s="171"/>
      <c r="ECX4" s="171"/>
      <c r="ECY4" s="171"/>
      <c r="ECZ4" s="171"/>
      <c r="EDA4" s="171"/>
      <c r="EDB4" s="171"/>
      <c r="EDC4" s="171"/>
      <c r="EDD4" s="171"/>
      <c r="EDE4" s="171"/>
      <c r="EDF4" s="171"/>
      <c r="EDG4" s="171"/>
      <c r="EDH4" s="171"/>
      <c r="EDI4" s="171"/>
      <c r="EDJ4" s="171"/>
      <c r="EDK4" s="171"/>
      <c r="EDL4" s="171"/>
      <c r="EDM4" s="171"/>
      <c r="EDN4" s="171"/>
      <c r="EDO4" s="171"/>
      <c r="EDP4" s="171"/>
      <c r="EDQ4" s="171"/>
      <c r="EDR4" s="171"/>
      <c r="EDS4" s="171"/>
      <c r="EDT4" s="171"/>
      <c r="EDU4" s="171"/>
      <c r="EDV4" s="171"/>
      <c r="EDW4" s="171"/>
      <c r="EDX4" s="171"/>
      <c r="EDY4" s="171"/>
      <c r="EDZ4" s="171"/>
      <c r="EEA4" s="171"/>
      <c r="EEB4" s="171"/>
      <c r="EEC4" s="171"/>
      <c r="EED4" s="171"/>
      <c r="EEE4" s="171"/>
      <c r="EEF4" s="171"/>
      <c r="EEG4" s="171"/>
      <c r="EEH4" s="171"/>
      <c r="EEI4" s="171"/>
      <c r="EEJ4" s="171"/>
      <c r="EEK4" s="171"/>
      <c r="EEL4" s="171"/>
      <c r="EEM4" s="171"/>
      <c r="EEN4" s="171"/>
      <c r="EEO4" s="171"/>
      <c r="EEP4" s="171"/>
      <c r="EEQ4" s="171"/>
      <c r="EER4" s="171"/>
      <c r="EES4" s="171"/>
      <c r="EET4" s="171"/>
      <c r="EEU4" s="171"/>
      <c r="EEV4" s="171"/>
      <c r="EEW4" s="171"/>
      <c r="EEX4" s="171"/>
      <c r="EEY4" s="171"/>
      <c r="EEZ4" s="171"/>
      <c r="EFA4" s="171"/>
      <c r="EFB4" s="171"/>
      <c r="EFC4" s="171"/>
      <c r="EFD4" s="171"/>
      <c r="EFE4" s="171"/>
      <c r="EFF4" s="171"/>
      <c r="EFG4" s="171"/>
      <c r="EFH4" s="171"/>
      <c r="EFI4" s="171"/>
      <c r="EFJ4" s="171"/>
      <c r="EFK4" s="171"/>
      <c r="EFL4" s="171"/>
      <c r="EFM4" s="171"/>
      <c r="EFN4" s="171"/>
      <c r="EFO4" s="171"/>
      <c r="EFP4" s="171"/>
      <c r="EFQ4" s="171"/>
      <c r="EFR4" s="171"/>
      <c r="EFS4" s="171"/>
      <c r="EFT4" s="171"/>
      <c r="EFU4" s="171"/>
      <c r="EFV4" s="171"/>
      <c r="EFW4" s="171"/>
      <c r="EFX4" s="171"/>
      <c r="EFY4" s="171"/>
      <c r="EFZ4" s="171"/>
      <c r="EGA4" s="171"/>
      <c r="EGB4" s="171"/>
      <c r="EGC4" s="171"/>
      <c r="EGD4" s="171"/>
      <c r="EGE4" s="171"/>
      <c r="EGF4" s="171"/>
      <c r="EGG4" s="171"/>
      <c r="EGH4" s="171"/>
      <c r="EGI4" s="171"/>
      <c r="EGJ4" s="171"/>
      <c r="EGK4" s="171"/>
      <c r="EGL4" s="171"/>
      <c r="EGM4" s="171"/>
      <c r="EGN4" s="171"/>
      <c r="EGO4" s="171"/>
      <c r="EGP4" s="171"/>
      <c r="EGQ4" s="171"/>
      <c r="EGR4" s="171"/>
      <c r="EGS4" s="171"/>
      <c r="EGT4" s="171"/>
      <c r="EGU4" s="171"/>
      <c r="EGV4" s="171"/>
      <c r="EGW4" s="171"/>
      <c r="EGX4" s="171"/>
      <c r="EGY4" s="171"/>
      <c r="EGZ4" s="171"/>
      <c r="EHA4" s="171"/>
      <c r="EHB4" s="171"/>
      <c r="EHC4" s="171"/>
      <c r="EHD4" s="171"/>
      <c r="EHE4" s="171"/>
      <c r="EHF4" s="171"/>
      <c r="EHG4" s="171"/>
      <c r="EHH4" s="171"/>
      <c r="EHI4" s="171"/>
      <c r="EHJ4" s="171"/>
      <c r="EHK4" s="171"/>
      <c r="EHL4" s="171"/>
      <c r="EHM4" s="171"/>
      <c r="EHN4" s="171"/>
      <c r="EHO4" s="171"/>
      <c r="EHP4" s="171"/>
      <c r="EHQ4" s="171"/>
      <c r="EHR4" s="171"/>
      <c r="EHS4" s="171"/>
      <c r="EHT4" s="171"/>
      <c r="EHU4" s="171"/>
      <c r="EHV4" s="171"/>
      <c r="EHW4" s="171"/>
      <c r="EHX4" s="171"/>
      <c r="EHY4" s="171"/>
      <c r="EHZ4" s="171"/>
      <c r="EIA4" s="171"/>
      <c r="EIB4" s="171"/>
      <c r="EIC4" s="171"/>
      <c r="EID4" s="171"/>
      <c r="EIE4" s="171"/>
      <c r="EIF4" s="171"/>
      <c r="EIG4" s="171"/>
      <c r="EIH4" s="171"/>
      <c r="EII4" s="171"/>
      <c r="EIJ4" s="171"/>
      <c r="EIK4" s="171"/>
      <c r="EIL4" s="171"/>
      <c r="EIM4" s="171"/>
      <c r="EIN4" s="171"/>
      <c r="EIO4" s="171"/>
      <c r="EIP4" s="171"/>
      <c r="EIQ4" s="171"/>
      <c r="EIR4" s="171"/>
      <c r="EIS4" s="171"/>
      <c r="EIT4" s="171"/>
      <c r="EIU4" s="171"/>
      <c r="EIV4" s="171"/>
      <c r="EIW4" s="171"/>
      <c r="EIX4" s="171"/>
      <c r="EIY4" s="171"/>
      <c r="EIZ4" s="171"/>
      <c r="EJA4" s="171"/>
      <c r="EJB4" s="171"/>
      <c r="EJC4" s="171"/>
      <c r="EJD4" s="171"/>
      <c r="EJE4" s="171"/>
      <c r="EJF4" s="171"/>
      <c r="EJG4" s="171"/>
      <c r="EJH4" s="171"/>
      <c r="EJI4" s="171"/>
      <c r="EJJ4" s="171"/>
      <c r="EJK4" s="171"/>
      <c r="EJL4" s="171"/>
      <c r="EJM4" s="171"/>
      <c r="EJN4" s="171"/>
      <c r="EJO4" s="171"/>
      <c r="EJP4" s="171"/>
      <c r="EJQ4" s="171"/>
      <c r="EJR4" s="171"/>
      <c r="EJS4" s="171"/>
      <c r="EJT4" s="171"/>
      <c r="EJU4" s="171"/>
      <c r="EJV4" s="171"/>
      <c r="EJW4" s="171"/>
      <c r="EJX4" s="171"/>
      <c r="EJY4" s="171"/>
      <c r="EJZ4" s="171"/>
      <c r="EKA4" s="171"/>
      <c r="EKB4" s="171"/>
      <c r="EKC4" s="171"/>
      <c r="EKD4" s="171"/>
      <c r="EKE4" s="171"/>
      <c r="EKF4" s="171"/>
      <c r="EKG4" s="171"/>
      <c r="EKH4" s="171"/>
      <c r="EKI4" s="171"/>
      <c r="EKJ4" s="171"/>
      <c r="EKK4" s="171"/>
      <c r="EKL4" s="171"/>
      <c r="EKM4" s="171"/>
      <c r="EKN4" s="171"/>
      <c r="EKO4" s="171"/>
      <c r="EKP4" s="171"/>
      <c r="EKQ4" s="171"/>
      <c r="EKR4" s="171"/>
      <c r="EKS4" s="171"/>
      <c r="EKT4" s="171"/>
      <c r="EKU4" s="171"/>
      <c r="EKV4" s="171"/>
      <c r="EKW4" s="171"/>
      <c r="EKX4" s="171"/>
      <c r="EKY4" s="171"/>
      <c r="EKZ4" s="171"/>
      <c r="ELA4" s="171"/>
      <c r="ELB4" s="171"/>
      <c r="ELC4" s="171"/>
      <c r="ELD4" s="171"/>
      <c r="ELE4" s="171"/>
      <c r="ELF4" s="171"/>
      <c r="ELG4" s="171"/>
      <c r="ELH4" s="171"/>
      <c r="ELI4" s="171"/>
      <c r="ELJ4" s="171"/>
      <c r="ELK4" s="171"/>
      <c r="ELL4" s="171"/>
      <c r="ELM4" s="171"/>
      <c r="ELN4" s="171"/>
      <c r="ELO4" s="171"/>
      <c r="ELP4" s="171"/>
      <c r="ELQ4" s="171"/>
      <c r="ELR4" s="171"/>
      <c r="ELS4" s="171"/>
      <c r="ELT4" s="171"/>
      <c r="ELU4" s="171"/>
      <c r="ELV4" s="171"/>
      <c r="ELW4" s="171"/>
      <c r="ELX4" s="171"/>
      <c r="ELY4" s="171"/>
      <c r="ELZ4" s="171"/>
      <c r="EMA4" s="171"/>
      <c r="EMB4" s="171"/>
      <c r="EMC4" s="171"/>
      <c r="EMD4" s="171"/>
      <c r="EME4" s="171"/>
      <c r="EMF4" s="171"/>
      <c r="EMG4" s="171"/>
      <c r="EMH4" s="171"/>
      <c r="EMI4" s="171"/>
      <c r="EMJ4" s="171"/>
      <c r="EMK4" s="171"/>
      <c r="EML4" s="171"/>
      <c r="EMM4" s="171"/>
      <c r="EMN4" s="171"/>
      <c r="EMO4" s="171"/>
      <c r="EMP4" s="171"/>
      <c r="EMQ4" s="171"/>
      <c r="EMR4" s="171"/>
      <c r="EMS4" s="171"/>
      <c r="EMT4" s="171"/>
      <c r="EMU4" s="171"/>
      <c r="EMV4" s="171"/>
      <c r="EMW4" s="171"/>
      <c r="EMX4" s="171"/>
      <c r="EMY4" s="171"/>
      <c r="EMZ4" s="171"/>
      <c r="ENA4" s="171"/>
      <c r="ENB4" s="171"/>
      <c r="ENC4" s="171"/>
      <c r="END4" s="171"/>
      <c r="ENE4" s="171"/>
      <c r="ENF4" s="171"/>
      <c r="ENG4" s="171"/>
      <c r="ENH4" s="171"/>
      <c r="ENI4" s="171"/>
      <c r="ENJ4" s="171"/>
      <c r="ENK4" s="171"/>
      <c r="ENL4" s="171"/>
      <c r="ENM4" s="171"/>
      <c r="ENN4" s="171"/>
      <c r="ENO4" s="171"/>
      <c r="ENP4" s="171"/>
      <c r="ENQ4" s="171"/>
      <c r="ENR4" s="171"/>
      <c r="ENS4" s="171"/>
      <c r="ENT4" s="171"/>
      <c r="ENU4" s="171"/>
      <c r="ENV4" s="171"/>
      <c r="ENW4" s="171"/>
      <c r="ENX4" s="171"/>
      <c r="ENY4" s="171"/>
      <c r="ENZ4" s="171"/>
      <c r="EOA4" s="171"/>
      <c r="EOB4" s="171"/>
      <c r="EOC4" s="171"/>
      <c r="EOD4" s="171"/>
      <c r="EOE4" s="171"/>
      <c r="EOF4" s="171"/>
      <c r="EOG4" s="171"/>
      <c r="EOH4" s="171"/>
      <c r="EOI4" s="171"/>
      <c r="EOJ4" s="171"/>
      <c r="EOK4" s="171"/>
      <c r="EOL4" s="171"/>
      <c r="EOM4" s="171"/>
      <c r="EON4" s="171"/>
      <c r="EOO4" s="171"/>
      <c r="EOP4" s="171"/>
      <c r="EOQ4" s="171"/>
      <c r="EOR4" s="171"/>
      <c r="EOS4" s="171"/>
      <c r="EOT4" s="171"/>
      <c r="EOU4" s="171"/>
      <c r="EOV4" s="171"/>
      <c r="EOW4" s="171"/>
      <c r="EOX4" s="171"/>
      <c r="EOY4" s="171"/>
      <c r="EOZ4" s="171"/>
      <c r="EPA4" s="171"/>
      <c r="EPB4" s="171"/>
      <c r="EPC4" s="171"/>
      <c r="EPD4" s="171"/>
      <c r="EPE4" s="171"/>
      <c r="EPF4" s="171"/>
      <c r="EPG4" s="171"/>
      <c r="EPH4" s="171"/>
      <c r="EPI4" s="171"/>
      <c r="EPJ4" s="171"/>
      <c r="EPK4" s="171"/>
      <c r="EPL4" s="171"/>
      <c r="EPM4" s="171"/>
      <c r="EPN4" s="171"/>
      <c r="EPO4" s="171"/>
      <c r="EPP4" s="171"/>
      <c r="EPQ4" s="171"/>
      <c r="EPR4" s="171"/>
      <c r="EPS4" s="171"/>
      <c r="EPT4" s="171"/>
      <c r="EPU4" s="171"/>
      <c r="EPV4" s="171"/>
      <c r="EPW4" s="171"/>
      <c r="EPX4" s="171"/>
      <c r="EPY4" s="171"/>
      <c r="EPZ4" s="171"/>
      <c r="EQA4" s="171"/>
      <c r="EQB4" s="171"/>
      <c r="EQC4" s="171"/>
      <c r="EQD4" s="171"/>
      <c r="EQE4" s="171"/>
      <c r="EQF4" s="171"/>
      <c r="EQG4" s="171"/>
      <c r="EQH4" s="171"/>
      <c r="EQI4" s="171"/>
      <c r="EQJ4" s="171"/>
      <c r="EQK4" s="171"/>
      <c r="EQL4" s="171"/>
      <c r="EQM4" s="171"/>
      <c r="EQN4" s="171"/>
      <c r="EQO4" s="171"/>
      <c r="EQP4" s="171"/>
      <c r="EQQ4" s="171"/>
      <c r="EQR4" s="171"/>
      <c r="EQS4" s="171"/>
      <c r="EQT4" s="171"/>
      <c r="EQU4" s="171"/>
      <c r="EQV4" s="171"/>
      <c r="EQW4" s="171"/>
      <c r="EQX4" s="171"/>
      <c r="EQY4" s="171"/>
      <c r="EQZ4" s="171"/>
      <c r="ERA4" s="171"/>
      <c r="ERB4" s="171"/>
      <c r="ERC4" s="171"/>
      <c r="ERD4" s="171"/>
      <c r="ERE4" s="171"/>
      <c r="ERF4" s="171"/>
      <c r="ERG4" s="171"/>
      <c r="ERH4" s="171"/>
      <c r="ERI4" s="171"/>
      <c r="ERJ4" s="171"/>
      <c r="ERK4" s="171"/>
      <c r="ERL4" s="171"/>
      <c r="ERM4" s="171"/>
      <c r="ERN4" s="171"/>
      <c r="ERO4" s="171"/>
      <c r="ERP4" s="171"/>
      <c r="ERQ4" s="171"/>
      <c r="ERR4" s="171"/>
      <c r="ERS4" s="171"/>
      <c r="ERT4" s="171"/>
      <c r="ERU4" s="171"/>
      <c r="ERV4" s="171"/>
      <c r="ERW4" s="171"/>
      <c r="ERX4" s="171"/>
      <c r="ERY4" s="171"/>
      <c r="ERZ4" s="171"/>
      <c r="ESA4" s="171"/>
      <c r="ESB4" s="171"/>
      <c r="ESC4" s="171"/>
      <c r="ESD4" s="171"/>
      <c r="ESE4" s="171"/>
      <c r="ESF4" s="171"/>
      <c r="ESG4" s="171"/>
      <c r="ESH4" s="171"/>
      <c r="ESI4" s="171"/>
      <c r="ESJ4" s="171"/>
      <c r="ESK4" s="171"/>
      <c r="ESL4" s="171"/>
      <c r="ESM4" s="171"/>
      <c r="ESN4" s="171"/>
      <c r="ESO4" s="171"/>
      <c r="ESP4" s="171"/>
      <c r="ESQ4" s="171"/>
      <c r="ESR4" s="171"/>
      <c r="ESS4" s="171"/>
      <c r="EST4" s="171"/>
      <c r="ESU4" s="171"/>
      <c r="ESV4" s="171"/>
      <c r="ESW4" s="171"/>
      <c r="ESX4" s="171"/>
      <c r="ESY4" s="171"/>
      <c r="ESZ4" s="171"/>
      <c r="ETA4" s="171"/>
      <c r="ETB4" s="171"/>
      <c r="ETC4" s="171"/>
      <c r="ETD4" s="171"/>
      <c r="ETE4" s="171"/>
      <c r="ETF4" s="171"/>
      <c r="ETG4" s="171"/>
      <c r="ETH4" s="171"/>
      <c r="ETI4" s="171"/>
      <c r="ETJ4" s="171"/>
      <c r="ETK4" s="171"/>
      <c r="ETL4" s="171"/>
      <c r="ETM4" s="171"/>
      <c r="ETN4" s="171"/>
      <c r="ETO4" s="171"/>
      <c r="ETP4" s="171"/>
      <c r="ETQ4" s="171"/>
      <c r="ETR4" s="171"/>
      <c r="ETS4" s="171"/>
      <c r="ETT4" s="171"/>
      <c r="ETU4" s="171"/>
      <c r="ETV4" s="171"/>
      <c r="ETW4" s="171"/>
      <c r="ETX4" s="171"/>
      <c r="ETY4" s="171"/>
      <c r="ETZ4" s="171"/>
      <c r="EUA4" s="171"/>
      <c r="EUB4" s="171"/>
      <c r="EUC4" s="171"/>
      <c r="EUD4" s="171"/>
      <c r="EUE4" s="171"/>
      <c r="EUF4" s="171"/>
      <c r="EUG4" s="171"/>
      <c r="EUH4" s="171"/>
      <c r="EUI4" s="171"/>
      <c r="EUJ4" s="171"/>
      <c r="EUK4" s="171"/>
      <c r="EUL4" s="171"/>
      <c r="EUM4" s="171"/>
      <c r="EUN4" s="171"/>
      <c r="EUO4" s="171"/>
      <c r="EUP4" s="171"/>
      <c r="EUQ4" s="171"/>
      <c r="EUR4" s="171"/>
      <c r="EUS4" s="171"/>
      <c r="EUT4" s="171"/>
      <c r="EUU4" s="171"/>
      <c r="EUV4" s="171"/>
      <c r="EUW4" s="171"/>
      <c r="EUX4" s="171"/>
      <c r="EUY4" s="171"/>
      <c r="EUZ4" s="171"/>
      <c r="EVA4" s="171"/>
      <c r="EVB4" s="171"/>
      <c r="EVC4" s="171"/>
      <c r="EVD4" s="171"/>
      <c r="EVE4" s="171"/>
      <c r="EVF4" s="171"/>
      <c r="EVG4" s="171"/>
      <c r="EVH4" s="171"/>
      <c r="EVI4" s="171"/>
      <c r="EVJ4" s="171"/>
      <c r="EVK4" s="171"/>
      <c r="EVL4" s="171"/>
      <c r="EVM4" s="171"/>
      <c r="EVN4" s="171"/>
      <c r="EVO4" s="171"/>
      <c r="EVP4" s="171"/>
      <c r="EVQ4" s="171"/>
      <c r="EVR4" s="171"/>
      <c r="EVS4" s="171"/>
      <c r="EVT4" s="171"/>
      <c r="EVU4" s="171"/>
      <c r="EVV4" s="171"/>
      <c r="EVW4" s="171"/>
      <c r="EVX4" s="171"/>
      <c r="EVY4" s="171"/>
      <c r="EVZ4" s="171"/>
      <c r="EWA4" s="171"/>
      <c r="EWB4" s="171"/>
      <c r="EWC4" s="171"/>
      <c r="EWD4" s="171"/>
      <c r="EWE4" s="171"/>
      <c r="EWF4" s="171"/>
      <c r="EWG4" s="171"/>
      <c r="EWH4" s="171"/>
      <c r="EWI4" s="171"/>
      <c r="EWJ4" s="171"/>
      <c r="EWK4" s="171"/>
      <c r="EWL4" s="171"/>
      <c r="EWM4" s="171"/>
      <c r="EWN4" s="171"/>
      <c r="EWO4" s="171"/>
      <c r="EWP4" s="171"/>
      <c r="EWQ4" s="171"/>
      <c r="EWR4" s="171"/>
      <c r="EWS4" s="171"/>
      <c r="EWT4" s="171"/>
      <c r="EWU4" s="171"/>
      <c r="EWV4" s="171"/>
      <c r="EWW4" s="171"/>
      <c r="EWX4" s="171"/>
      <c r="EWY4" s="171"/>
      <c r="EWZ4" s="171"/>
      <c r="EXA4" s="171"/>
      <c r="EXB4" s="171"/>
      <c r="EXC4" s="171"/>
      <c r="EXD4" s="171"/>
      <c r="EXE4" s="171"/>
      <c r="EXF4" s="171"/>
      <c r="EXG4" s="171"/>
      <c r="EXH4" s="171"/>
      <c r="EXI4" s="171"/>
      <c r="EXJ4" s="171"/>
      <c r="EXK4" s="171"/>
      <c r="EXL4" s="171"/>
      <c r="EXM4" s="171"/>
      <c r="EXN4" s="171"/>
      <c r="EXO4" s="171"/>
      <c r="EXP4" s="171"/>
      <c r="EXQ4" s="171"/>
      <c r="EXR4" s="171"/>
      <c r="EXS4" s="171"/>
      <c r="EXT4" s="171"/>
      <c r="EXU4" s="171"/>
      <c r="EXV4" s="171"/>
      <c r="EXW4" s="171"/>
      <c r="EXX4" s="171"/>
      <c r="EXY4" s="171"/>
      <c r="EXZ4" s="171"/>
      <c r="EYA4" s="171"/>
      <c r="EYB4" s="171"/>
      <c r="EYC4" s="171"/>
      <c r="EYD4" s="171"/>
      <c r="EYE4" s="171"/>
      <c r="EYF4" s="171"/>
      <c r="EYG4" s="171"/>
      <c r="EYH4" s="171"/>
      <c r="EYI4" s="171"/>
      <c r="EYJ4" s="171"/>
      <c r="EYK4" s="171"/>
      <c r="EYL4" s="171"/>
      <c r="EYM4" s="171"/>
      <c r="EYN4" s="171"/>
      <c r="EYO4" s="171"/>
      <c r="EYP4" s="171"/>
      <c r="EYQ4" s="171"/>
      <c r="EYR4" s="171"/>
      <c r="EYS4" s="171"/>
      <c r="EYT4" s="171"/>
      <c r="EYU4" s="171"/>
      <c r="EYV4" s="171"/>
      <c r="EYW4" s="171"/>
      <c r="EYX4" s="171"/>
      <c r="EYY4" s="171"/>
      <c r="EYZ4" s="171"/>
      <c r="EZA4" s="171"/>
      <c r="EZB4" s="171"/>
      <c r="EZC4" s="171"/>
      <c r="EZD4" s="171"/>
      <c r="EZE4" s="171"/>
      <c r="EZF4" s="171"/>
      <c r="EZG4" s="171"/>
      <c r="EZH4" s="171"/>
      <c r="EZI4" s="171"/>
      <c r="EZJ4" s="171"/>
      <c r="EZK4" s="171"/>
      <c r="EZL4" s="171"/>
      <c r="EZM4" s="171"/>
      <c r="EZN4" s="171"/>
      <c r="EZO4" s="171"/>
      <c r="EZP4" s="171"/>
      <c r="EZQ4" s="171"/>
      <c r="EZR4" s="171"/>
      <c r="EZS4" s="171"/>
      <c r="EZT4" s="171"/>
      <c r="EZU4" s="171"/>
      <c r="EZV4" s="171"/>
      <c r="EZW4" s="171"/>
      <c r="EZX4" s="171"/>
      <c r="EZY4" s="171"/>
      <c r="EZZ4" s="171"/>
      <c r="FAA4" s="171"/>
      <c r="FAB4" s="171"/>
      <c r="FAC4" s="171"/>
      <c r="FAD4" s="171"/>
      <c r="FAE4" s="171"/>
      <c r="FAF4" s="171"/>
      <c r="FAG4" s="171"/>
      <c r="FAH4" s="171"/>
      <c r="FAI4" s="171"/>
      <c r="FAJ4" s="171"/>
      <c r="FAK4" s="171"/>
      <c r="FAL4" s="171"/>
      <c r="FAM4" s="171"/>
      <c r="FAN4" s="171"/>
      <c r="FAO4" s="171"/>
      <c r="FAP4" s="171"/>
      <c r="FAQ4" s="171"/>
      <c r="FAR4" s="171"/>
      <c r="FAS4" s="171"/>
      <c r="FAT4" s="171"/>
      <c r="FAU4" s="171"/>
      <c r="FAV4" s="171"/>
      <c r="FAW4" s="171"/>
      <c r="FAX4" s="171"/>
      <c r="FAY4" s="171"/>
      <c r="FAZ4" s="171"/>
      <c r="FBA4" s="171"/>
      <c r="FBB4" s="171"/>
      <c r="FBC4" s="171"/>
      <c r="FBD4" s="171"/>
      <c r="FBE4" s="171"/>
      <c r="FBF4" s="171"/>
      <c r="FBG4" s="171"/>
      <c r="FBH4" s="171"/>
      <c r="FBI4" s="171"/>
      <c r="FBJ4" s="171"/>
      <c r="FBK4" s="171"/>
      <c r="FBL4" s="171"/>
      <c r="FBM4" s="171"/>
      <c r="FBN4" s="171"/>
      <c r="FBO4" s="171"/>
      <c r="FBP4" s="171"/>
      <c r="FBQ4" s="171"/>
      <c r="FBR4" s="171"/>
      <c r="FBS4" s="171"/>
      <c r="FBT4" s="171"/>
      <c r="FBU4" s="171"/>
      <c r="FBV4" s="171"/>
      <c r="FBW4" s="171"/>
      <c r="FBX4" s="171"/>
      <c r="FBY4" s="171"/>
      <c r="FBZ4" s="171"/>
      <c r="FCA4" s="171"/>
      <c r="FCB4" s="171"/>
      <c r="FCC4" s="171"/>
      <c r="FCD4" s="171"/>
      <c r="FCE4" s="171"/>
      <c r="FCF4" s="171"/>
      <c r="FCG4" s="171"/>
      <c r="FCH4" s="171"/>
      <c r="FCI4" s="171"/>
      <c r="FCJ4" s="171"/>
      <c r="FCK4" s="171"/>
      <c r="FCL4" s="171"/>
      <c r="FCM4" s="171"/>
      <c r="FCN4" s="171"/>
      <c r="FCO4" s="171"/>
      <c r="FCP4" s="171"/>
      <c r="FCQ4" s="171"/>
      <c r="FCR4" s="171"/>
      <c r="FCS4" s="171"/>
      <c r="FCT4" s="171"/>
      <c r="FCU4" s="171"/>
      <c r="FCV4" s="171"/>
      <c r="FCW4" s="171"/>
      <c r="FCX4" s="171"/>
      <c r="FCY4" s="171"/>
      <c r="FCZ4" s="171"/>
      <c r="FDA4" s="171"/>
      <c r="FDB4" s="171"/>
      <c r="FDC4" s="171"/>
      <c r="FDD4" s="171"/>
      <c r="FDE4" s="171"/>
      <c r="FDF4" s="171"/>
      <c r="FDG4" s="171"/>
      <c r="FDH4" s="171"/>
      <c r="FDI4" s="171"/>
      <c r="FDJ4" s="171"/>
      <c r="FDK4" s="171"/>
      <c r="FDL4" s="171"/>
      <c r="FDM4" s="171"/>
      <c r="FDN4" s="171"/>
      <c r="FDO4" s="171"/>
      <c r="FDP4" s="171"/>
      <c r="FDQ4" s="171"/>
      <c r="FDR4" s="171"/>
      <c r="FDS4" s="171"/>
      <c r="FDT4" s="171"/>
      <c r="FDU4" s="171"/>
      <c r="FDV4" s="171"/>
      <c r="FDW4" s="171"/>
      <c r="FDX4" s="171"/>
      <c r="FDY4" s="171"/>
      <c r="FDZ4" s="171"/>
      <c r="FEA4" s="171"/>
      <c r="FEB4" s="171"/>
      <c r="FEC4" s="171"/>
      <c r="FED4" s="171"/>
      <c r="FEE4" s="171"/>
      <c r="FEF4" s="171"/>
      <c r="FEG4" s="171"/>
      <c r="FEH4" s="171"/>
      <c r="FEI4" s="171"/>
      <c r="FEJ4" s="171"/>
      <c r="FEK4" s="171"/>
      <c r="FEL4" s="171"/>
      <c r="FEM4" s="171"/>
      <c r="FEN4" s="171"/>
      <c r="FEO4" s="171"/>
      <c r="FEP4" s="171"/>
      <c r="FEQ4" s="171"/>
      <c r="FER4" s="171"/>
      <c r="FES4" s="171"/>
      <c r="FET4" s="171"/>
      <c r="FEU4" s="171"/>
      <c r="FEV4" s="171"/>
      <c r="FEW4" s="171"/>
      <c r="FEX4" s="171"/>
      <c r="FEY4" s="171"/>
      <c r="FEZ4" s="171"/>
      <c r="FFA4" s="171"/>
      <c r="FFB4" s="171"/>
      <c r="FFC4" s="171"/>
      <c r="FFD4" s="171"/>
      <c r="FFE4" s="171"/>
      <c r="FFF4" s="171"/>
      <c r="FFG4" s="171"/>
      <c r="FFH4" s="171"/>
      <c r="FFI4" s="171"/>
      <c r="FFJ4" s="171"/>
      <c r="FFK4" s="171"/>
      <c r="FFL4" s="171"/>
      <c r="FFM4" s="171"/>
      <c r="FFN4" s="171"/>
      <c r="FFO4" s="171"/>
      <c r="FFP4" s="171"/>
      <c r="FFQ4" s="171"/>
      <c r="FFR4" s="171"/>
      <c r="FFS4" s="171"/>
      <c r="FFT4" s="171"/>
      <c r="FFU4" s="171"/>
      <c r="FFV4" s="171"/>
      <c r="FFW4" s="171"/>
      <c r="FFX4" s="171"/>
      <c r="FFY4" s="171"/>
      <c r="FFZ4" s="171"/>
      <c r="FGA4" s="171"/>
      <c r="FGB4" s="171"/>
      <c r="FGC4" s="171"/>
      <c r="FGD4" s="171"/>
      <c r="FGE4" s="171"/>
      <c r="FGF4" s="171"/>
      <c r="FGG4" s="171"/>
      <c r="FGH4" s="171"/>
      <c r="FGI4" s="171"/>
      <c r="FGJ4" s="171"/>
      <c r="FGK4" s="171"/>
      <c r="FGL4" s="171"/>
      <c r="FGM4" s="171"/>
      <c r="FGN4" s="171"/>
      <c r="FGO4" s="171"/>
      <c r="FGP4" s="171"/>
      <c r="FGQ4" s="171"/>
      <c r="FGR4" s="171"/>
      <c r="FGS4" s="171"/>
      <c r="FGT4" s="171"/>
      <c r="FGU4" s="171"/>
      <c r="FGV4" s="171"/>
      <c r="FGW4" s="171"/>
      <c r="FGX4" s="171"/>
      <c r="FGY4" s="171"/>
      <c r="FGZ4" s="171"/>
      <c r="FHA4" s="171"/>
      <c r="FHB4" s="171"/>
      <c r="FHC4" s="171"/>
      <c r="FHD4" s="171"/>
      <c r="FHE4" s="171"/>
      <c r="FHF4" s="171"/>
      <c r="FHG4" s="171"/>
      <c r="FHH4" s="171"/>
      <c r="FHI4" s="171"/>
      <c r="FHJ4" s="171"/>
      <c r="FHK4" s="171"/>
      <c r="FHL4" s="171"/>
      <c r="FHM4" s="171"/>
      <c r="FHN4" s="171"/>
      <c r="FHO4" s="171"/>
      <c r="FHP4" s="171"/>
      <c r="FHQ4" s="171"/>
      <c r="FHR4" s="171"/>
      <c r="FHS4" s="171"/>
      <c r="FHT4" s="171"/>
      <c r="FHU4" s="171"/>
      <c r="FHV4" s="171"/>
      <c r="FHW4" s="171"/>
      <c r="FHX4" s="171"/>
      <c r="FHY4" s="171"/>
      <c r="FHZ4" s="171"/>
      <c r="FIA4" s="171"/>
      <c r="FIB4" s="171"/>
      <c r="FIC4" s="171"/>
      <c r="FID4" s="171"/>
      <c r="FIE4" s="171"/>
      <c r="FIF4" s="171"/>
      <c r="FIG4" s="171"/>
      <c r="FIH4" s="171"/>
      <c r="FII4" s="171"/>
      <c r="FIJ4" s="171"/>
      <c r="FIK4" s="171"/>
      <c r="FIL4" s="171"/>
      <c r="FIM4" s="171"/>
      <c r="FIN4" s="171"/>
      <c r="FIO4" s="171"/>
      <c r="FIP4" s="171"/>
      <c r="FIQ4" s="171"/>
      <c r="FIR4" s="171"/>
      <c r="FIS4" s="171"/>
      <c r="FIT4" s="171"/>
      <c r="FIU4" s="171"/>
      <c r="FIV4" s="171"/>
      <c r="FIW4" s="171"/>
      <c r="FIX4" s="171"/>
      <c r="FIY4" s="171"/>
      <c r="FIZ4" s="171"/>
      <c r="FJA4" s="171"/>
      <c r="FJB4" s="171"/>
      <c r="FJC4" s="171"/>
      <c r="FJD4" s="171"/>
      <c r="FJE4" s="171"/>
      <c r="FJF4" s="171"/>
      <c r="FJG4" s="171"/>
      <c r="FJH4" s="171"/>
      <c r="FJI4" s="171"/>
      <c r="FJJ4" s="171"/>
      <c r="FJK4" s="171"/>
      <c r="FJL4" s="171"/>
      <c r="FJM4" s="171"/>
      <c r="FJN4" s="171"/>
      <c r="FJO4" s="171"/>
      <c r="FJP4" s="171"/>
      <c r="FJQ4" s="171"/>
      <c r="FJR4" s="171"/>
      <c r="FJS4" s="171"/>
      <c r="FJT4" s="171"/>
      <c r="FJU4" s="171"/>
      <c r="FJV4" s="171"/>
      <c r="FJW4" s="171"/>
      <c r="FJX4" s="171"/>
      <c r="FJY4" s="171"/>
      <c r="FJZ4" s="171"/>
      <c r="FKA4" s="171"/>
      <c r="FKB4" s="171"/>
      <c r="FKC4" s="171"/>
      <c r="FKD4" s="171"/>
      <c r="FKE4" s="171"/>
      <c r="FKF4" s="171"/>
      <c r="FKG4" s="171"/>
      <c r="FKH4" s="171"/>
      <c r="FKI4" s="171"/>
      <c r="FKJ4" s="171"/>
      <c r="FKK4" s="171"/>
      <c r="FKL4" s="171"/>
      <c r="FKM4" s="171"/>
      <c r="FKN4" s="171"/>
      <c r="FKO4" s="171"/>
      <c r="FKP4" s="171"/>
      <c r="FKQ4" s="171"/>
      <c r="FKR4" s="171"/>
      <c r="FKS4" s="171"/>
      <c r="FKT4" s="171"/>
      <c r="FKU4" s="171"/>
      <c r="FKV4" s="171"/>
      <c r="FKW4" s="171"/>
      <c r="FKX4" s="171"/>
      <c r="FKY4" s="171"/>
      <c r="FKZ4" s="171"/>
      <c r="FLA4" s="171"/>
      <c r="FLB4" s="171"/>
      <c r="FLC4" s="171"/>
      <c r="FLD4" s="171"/>
      <c r="FLE4" s="171"/>
      <c r="FLF4" s="171"/>
      <c r="FLG4" s="171"/>
      <c r="FLH4" s="171"/>
      <c r="FLI4" s="171"/>
      <c r="FLJ4" s="171"/>
      <c r="FLK4" s="171"/>
      <c r="FLL4" s="171"/>
      <c r="FLM4" s="171"/>
      <c r="FLN4" s="171"/>
      <c r="FLO4" s="171"/>
      <c r="FLP4" s="171"/>
      <c r="FLQ4" s="171"/>
      <c r="FLR4" s="171"/>
      <c r="FLS4" s="171"/>
      <c r="FLT4" s="171"/>
      <c r="FLU4" s="171"/>
      <c r="FLV4" s="171"/>
      <c r="FLW4" s="171"/>
      <c r="FLX4" s="171"/>
      <c r="FLY4" s="171"/>
      <c r="FLZ4" s="171"/>
      <c r="FMA4" s="171"/>
      <c r="FMB4" s="171"/>
      <c r="FMC4" s="171"/>
      <c r="FMD4" s="171"/>
      <c r="FME4" s="171"/>
      <c r="FMF4" s="171"/>
      <c r="FMG4" s="171"/>
      <c r="FMH4" s="171"/>
      <c r="FMI4" s="171"/>
      <c r="FMJ4" s="171"/>
      <c r="FMK4" s="171"/>
      <c r="FML4" s="171"/>
      <c r="FMM4" s="171"/>
      <c r="FMN4" s="171"/>
      <c r="FMO4" s="171"/>
      <c r="FMP4" s="171"/>
      <c r="FMQ4" s="171"/>
      <c r="FMR4" s="171"/>
      <c r="FMS4" s="171"/>
      <c r="FMT4" s="171"/>
      <c r="FMU4" s="171"/>
      <c r="FMV4" s="171"/>
      <c r="FMW4" s="171"/>
      <c r="FMX4" s="171"/>
      <c r="FMY4" s="171"/>
      <c r="FMZ4" s="171"/>
      <c r="FNA4" s="171"/>
      <c r="FNB4" s="171"/>
      <c r="FNC4" s="171"/>
      <c r="FND4" s="171"/>
      <c r="FNE4" s="171"/>
      <c r="FNF4" s="171"/>
      <c r="FNG4" s="171"/>
      <c r="FNH4" s="171"/>
      <c r="FNI4" s="171"/>
      <c r="FNJ4" s="171"/>
      <c r="FNK4" s="171"/>
      <c r="FNL4" s="171"/>
      <c r="FNM4" s="171"/>
      <c r="FNN4" s="171"/>
      <c r="FNO4" s="171"/>
      <c r="FNP4" s="171"/>
      <c r="FNQ4" s="171"/>
      <c r="FNR4" s="171"/>
      <c r="FNS4" s="171"/>
      <c r="FNT4" s="171"/>
      <c r="FNU4" s="171"/>
      <c r="FNV4" s="171"/>
      <c r="FNW4" s="171"/>
      <c r="FNX4" s="171"/>
      <c r="FNY4" s="171"/>
      <c r="FNZ4" s="171"/>
      <c r="FOA4" s="171"/>
      <c r="FOB4" s="171"/>
      <c r="FOC4" s="171"/>
      <c r="FOD4" s="171"/>
      <c r="FOE4" s="171"/>
      <c r="FOF4" s="171"/>
      <c r="FOG4" s="171"/>
      <c r="FOH4" s="171"/>
      <c r="FOI4" s="171"/>
      <c r="FOJ4" s="171"/>
      <c r="FOK4" s="171"/>
      <c r="FOL4" s="171"/>
      <c r="FOM4" s="171"/>
      <c r="FON4" s="171"/>
      <c r="FOO4" s="171"/>
      <c r="FOP4" s="171"/>
      <c r="FOQ4" s="171"/>
      <c r="FOR4" s="171"/>
      <c r="FOS4" s="171"/>
      <c r="FOT4" s="171"/>
      <c r="FOU4" s="171"/>
      <c r="FOV4" s="171"/>
      <c r="FOW4" s="171"/>
      <c r="FOX4" s="171"/>
      <c r="FOY4" s="171"/>
      <c r="FOZ4" s="171"/>
      <c r="FPA4" s="171"/>
      <c r="FPB4" s="171"/>
      <c r="FPC4" s="171"/>
      <c r="FPD4" s="171"/>
      <c r="FPE4" s="171"/>
      <c r="FPF4" s="171"/>
      <c r="FPG4" s="171"/>
      <c r="FPH4" s="171"/>
      <c r="FPI4" s="171"/>
      <c r="FPJ4" s="171"/>
      <c r="FPK4" s="171"/>
      <c r="FPL4" s="171"/>
      <c r="FPM4" s="171"/>
      <c r="FPN4" s="171"/>
      <c r="FPO4" s="171"/>
      <c r="FPP4" s="171"/>
      <c r="FPQ4" s="171"/>
      <c r="FPR4" s="171"/>
      <c r="FPS4" s="171"/>
      <c r="FPT4" s="171"/>
      <c r="FPU4" s="171"/>
      <c r="FPV4" s="171"/>
      <c r="FPW4" s="171"/>
      <c r="FPX4" s="171"/>
      <c r="FPY4" s="171"/>
      <c r="FPZ4" s="171"/>
      <c r="FQA4" s="171"/>
      <c r="FQB4" s="171"/>
      <c r="FQC4" s="171"/>
      <c r="FQD4" s="171"/>
      <c r="FQE4" s="171"/>
      <c r="FQF4" s="171"/>
      <c r="FQG4" s="171"/>
      <c r="FQH4" s="171"/>
      <c r="FQI4" s="171"/>
      <c r="FQJ4" s="171"/>
      <c r="FQK4" s="171"/>
      <c r="FQL4" s="171"/>
      <c r="FQM4" s="171"/>
      <c r="FQN4" s="171"/>
      <c r="FQO4" s="171"/>
      <c r="FQP4" s="171"/>
      <c r="FQQ4" s="171"/>
      <c r="FQR4" s="171"/>
      <c r="FQS4" s="171"/>
      <c r="FQT4" s="171"/>
      <c r="FQU4" s="171"/>
      <c r="FQV4" s="171"/>
      <c r="FQW4" s="171"/>
      <c r="FQX4" s="171"/>
      <c r="FQY4" s="171"/>
      <c r="FQZ4" s="171"/>
      <c r="FRA4" s="171"/>
      <c r="FRB4" s="171"/>
      <c r="FRC4" s="171"/>
      <c r="FRD4" s="171"/>
      <c r="FRE4" s="171"/>
      <c r="FRF4" s="171"/>
      <c r="FRG4" s="171"/>
      <c r="FRH4" s="171"/>
      <c r="FRI4" s="171"/>
      <c r="FRJ4" s="171"/>
      <c r="FRK4" s="171"/>
      <c r="FRL4" s="171"/>
      <c r="FRM4" s="171"/>
      <c r="FRN4" s="171"/>
      <c r="FRO4" s="171"/>
      <c r="FRP4" s="171"/>
      <c r="FRQ4" s="171"/>
      <c r="FRR4" s="171"/>
      <c r="FRS4" s="171"/>
      <c r="FRT4" s="171"/>
      <c r="FRU4" s="171"/>
      <c r="FRV4" s="171"/>
      <c r="FRW4" s="171"/>
      <c r="FRX4" s="171"/>
      <c r="FRY4" s="171"/>
      <c r="FRZ4" s="171"/>
      <c r="FSA4" s="171"/>
      <c r="FSB4" s="171"/>
      <c r="FSC4" s="171"/>
      <c r="FSD4" s="171"/>
      <c r="FSE4" s="171"/>
      <c r="FSF4" s="171"/>
      <c r="FSG4" s="171"/>
      <c r="FSH4" s="171"/>
      <c r="FSI4" s="171"/>
      <c r="FSJ4" s="171"/>
      <c r="FSK4" s="171"/>
      <c r="FSL4" s="171"/>
      <c r="FSM4" s="171"/>
      <c r="FSN4" s="171"/>
      <c r="FSO4" s="171"/>
      <c r="FSP4" s="171"/>
      <c r="FSQ4" s="171"/>
      <c r="FSR4" s="171"/>
      <c r="FSS4" s="171"/>
      <c r="FST4" s="171"/>
      <c r="FSU4" s="171"/>
      <c r="FSV4" s="171"/>
      <c r="FSW4" s="171"/>
      <c r="FSX4" s="171"/>
      <c r="FSY4" s="171"/>
      <c r="FSZ4" s="171"/>
      <c r="FTA4" s="171"/>
      <c r="FTB4" s="171"/>
      <c r="FTC4" s="171"/>
      <c r="FTD4" s="171"/>
      <c r="FTE4" s="171"/>
      <c r="FTF4" s="171"/>
      <c r="FTG4" s="171"/>
      <c r="FTH4" s="171"/>
      <c r="FTI4" s="171"/>
      <c r="FTJ4" s="171"/>
      <c r="FTK4" s="171"/>
      <c r="FTL4" s="171"/>
      <c r="FTM4" s="171"/>
      <c r="FTN4" s="171"/>
      <c r="FTO4" s="171"/>
      <c r="FTP4" s="171"/>
      <c r="FTQ4" s="171"/>
      <c r="FTR4" s="171"/>
      <c r="FTS4" s="171"/>
      <c r="FTT4" s="171"/>
      <c r="FTU4" s="171"/>
      <c r="FTV4" s="171"/>
      <c r="FTW4" s="171"/>
      <c r="FTX4" s="171"/>
      <c r="FTY4" s="171"/>
      <c r="FTZ4" s="171"/>
      <c r="FUA4" s="171"/>
      <c r="FUB4" s="171"/>
      <c r="FUC4" s="171"/>
      <c r="FUD4" s="171"/>
      <c r="FUE4" s="171"/>
      <c r="FUF4" s="171"/>
      <c r="FUG4" s="171"/>
      <c r="FUH4" s="171"/>
      <c r="FUI4" s="171"/>
      <c r="FUJ4" s="171"/>
      <c r="FUK4" s="171"/>
      <c r="FUL4" s="171"/>
      <c r="FUM4" s="171"/>
      <c r="FUN4" s="171"/>
      <c r="FUO4" s="171"/>
      <c r="FUP4" s="171"/>
      <c r="FUQ4" s="171"/>
      <c r="FUR4" s="171"/>
      <c r="FUS4" s="171"/>
      <c r="FUT4" s="171"/>
      <c r="FUU4" s="171"/>
      <c r="FUV4" s="171"/>
      <c r="FUW4" s="171"/>
      <c r="FUX4" s="171"/>
      <c r="FUY4" s="171"/>
      <c r="FUZ4" s="171"/>
      <c r="FVA4" s="171"/>
      <c r="FVB4" s="171"/>
      <c r="FVC4" s="171"/>
      <c r="FVD4" s="171"/>
      <c r="FVE4" s="171"/>
      <c r="FVF4" s="171"/>
      <c r="FVG4" s="171"/>
      <c r="FVH4" s="171"/>
      <c r="FVI4" s="171"/>
      <c r="FVJ4" s="171"/>
      <c r="FVK4" s="171"/>
      <c r="FVL4" s="171"/>
      <c r="FVM4" s="171"/>
      <c r="FVN4" s="171"/>
      <c r="FVO4" s="171"/>
      <c r="FVP4" s="171"/>
      <c r="FVQ4" s="171"/>
      <c r="FVR4" s="171"/>
      <c r="FVS4" s="171"/>
      <c r="FVT4" s="171"/>
      <c r="FVU4" s="171"/>
      <c r="FVV4" s="171"/>
      <c r="FVW4" s="171"/>
      <c r="FVX4" s="171"/>
      <c r="FVY4" s="171"/>
      <c r="FVZ4" s="171"/>
      <c r="FWA4" s="171"/>
      <c r="FWB4" s="171"/>
      <c r="FWC4" s="171"/>
      <c r="FWD4" s="171"/>
      <c r="FWE4" s="171"/>
      <c r="FWF4" s="171"/>
      <c r="FWG4" s="171"/>
      <c r="FWH4" s="171"/>
      <c r="FWI4" s="171"/>
      <c r="FWJ4" s="171"/>
      <c r="FWK4" s="171"/>
      <c r="FWL4" s="171"/>
      <c r="FWM4" s="171"/>
      <c r="FWN4" s="171"/>
      <c r="FWO4" s="171"/>
      <c r="FWP4" s="171"/>
      <c r="FWQ4" s="171"/>
      <c r="FWR4" s="171"/>
      <c r="FWS4" s="171"/>
      <c r="FWT4" s="171"/>
      <c r="FWU4" s="171"/>
      <c r="FWV4" s="171"/>
      <c r="FWW4" s="171"/>
      <c r="FWX4" s="171"/>
      <c r="FWY4" s="171"/>
      <c r="FWZ4" s="171"/>
      <c r="FXA4" s="171"/>
      <c r="FXB4" s="171"/>
      <c r="FXC4" s="171"/>
      <c r="FXD4" s="171"/>
      <c r="FXE4" s="171"/>
      <c r="FXF4" s="171"/>
      <c r="FXG4" s="171"/>
      <c r="FXH4" s="171"/>
      <c r="FXI4" s="171"/>
      <c r="FXJ4" s="171"/>
      <c r="FXK4" s="171"/>
      <c r="FXL4" s="171"/>
      <c r="FXM4" s="171"/>
      <c r="FXN4" s="171"/>
      <c r="FXO4" s="171"/>
      <c r="FXP4" s="171"/>
      <c r="FXQ4" s="171"/>
      <c r="FXR4" s="171"/>
      <c r="FXS4" s="171"/>
      <c r="FXT4" s="171"/>
      <c r="FXU4" s="171"/>
      <c r="FXV4" s="171"/>
      <c r="FXW4" s="171"/>
      <c r="FXX4" s="171"/>
      <c r="FXY4" s="171"/>
      <c r="FXZ4" s="171"/>
      <c r="FYA4" s="171"/>
      <c r="FYB4" s="171"/>
      <c r="FYC4" s="171"/>
      <c r="FYD4" s="171"/>
      <c r="FYE4" s="171"/>
      <c r="FYF4" s="171"/>
      <c r="FYG4" s="171"/>
      <c r="FYH4" s="171"/>
      <c r="FYI4" s="171"/>
      <c r="FYJ4" s="171"/>
      <c r="FYK4" s="171"/>
      <c r="FYL4" s="171"/>
      <c r="FYM4" s="171"/>
      <c r="FYN4" s="171"/>
      <c r="FYO4" s="171"/>
      <c r="FYP4" s="171"/>
      <c r="FYQ4" s="171"/>
      <c r="FYR4" s="171"/>
      <c r="FYS4" s="171"/>
      <c r="FYT4" s="171"/>
      <c r="FYU4" s="171"/>
      <c r="FYV4" s="171"/>
      <c r="FYW4" s="171"/>
      <c r="FYX4" s="171"/>
      <c r="FYY4" s="171"/>
      <c r="FYZ4" s="171"/>
      <c r="FZA4" s="171"/>
      <c r="FZB4" s="171"/>
      <c r="FZC4" s="171"/>
      <c r="FZD4" s="171"/>
      <c r="FZE4" s="171"/>
      <c r="FZF4" s="171"/>
      <c r="FZG4" s="171"/>
      <c r="FZH4" s="171"/>
      <c r="FZI4" s="171"/>
      <c r="FZJ4" s="171"/>
      <c r="FZK4" s="171"/>
      <c r="FZL4" s="171"/>
      <c r="FZM4" s="171"/>
      <c r="FZN4" s="171"/>
      <c r="FZO4" s="171"/>
      <c r="FZP4" s="171"/>
      <c r="FZQ4" s="171"/>
      <c r="FZR4" s="171"/>
      <c r="FZS4" s="171"/>
      <c r="FZT4" s="171"/>
      <c r="FZU4" s="171"/>
      <c r="FZV4" s="171"/>
      <c r="FZW4" s="171"/>
      <c r="FZX4" s="171"/>
      <c r="FZY4" s="171"/>
      <c r="FZZ4" s="171"/>
      <c r="GAA4" s="171"/>
      <c r="GAB4" s="171"/>
      <c r="GAC4" s="171"/>
      <c r="GAD4" s="171"/>
      <c r="GAE4" s="171"/>
      <c r="GAF4" s="171"/>
      <c r="GAG4" s="171"/>
      <c r="GAH4" s="171"/>
      <c r="GAI4" s="171"/>
      <c r="GAJ4" s="171"/>
      <c r="GAK4" s="171"/>
      <c r="GAL4" s="171"/>
      <c r="GAM4" s="171"/>
      <c r="GAN4" s="171"/>
      <c r="GAO4" s="171"/>
      <c r="GAP4" s="171"/>
      <c r="GAQ4" s="171"/>
      <c r="GAR4" s="171"/>
      <c r="GAS4" s="171"/>
      <c r="GAT4" s="171"/>
      <c r="GAU4" s="171"/>
      <c r="GAV4" s="171"/>
      <c r="GAW4" s="171"/>
      <c r="GAX4" s="171"/>
      <c r="GAY4" s="171"/>
      <c r="GAZ4" s="171"/>
      <c r="GBA4" s="171"/>
      <c r="GBB4" s="171"/>
      <c r="GBC4" s="171"/>
      <c r="GBD4" s="171"/>
      <c r="GBE4" s="171"/>
      <c r="GBF4" s="171"/>
      <c r="GBG4" s="171"/>
      <c r="GBH4" s="171"/>
      <c r="GBI4" s="171"/>
      <c r="GBJ4" s="171"/>
      <c r="GBK4" s="171"/>
      <c r="GBL4" s="171"/>
      <c r="GBM4" s="171"/>
      <c r="GBN4" s="171"/>
      <c r="GBO4" s="171"/>
      <c r="GBP4" s="171"/>
      <c r="GBQ4" s="171"/>
      <c r="GBR4" s="171"/>
      <c r="GBS4" s="171"/>
      <c r="GBT4" s="171"/>
      <c r="GBU4" s="171"/>
      <c r="GBV4" s="171"/>
      <c r="GBW4" s="171"/>
      <c r="GBX4" s="171"/>
      <c r="GBY4" s="171"/>
      <c r="GBZ4" s="171"/>
      <c r="GCA4" s="171"/>
      <c r="GCB4" s="171"/>
      <c r="GCC4" s="171"/>
      <c r="GCD4" s="171"/>
      <c r="GCE4" s="171"/>
      <c r="GCF4" s="171"/>
      <c r="GCG4" s="171"/>
      <c r="GCH4" s="171"/>
      <c r="GCI4" s="171"/>
      <c r="GCJ4" s="171"/>
      <c r="GCK4" s="171"/>
      <c r="GCL4" s="171"/>
      <c r="GCM4" s="171"/>
      <c r="GCN4" s="171"/>
      <c r="GCO4" s="171"/>
      <c r="GCP4" s="171"/>
      <c r="GCQ4" s="171"/>
      <c r="GCR4" s="171"/>
      <c r="GCS4" s="171"/>
      <c r="GCT4" s="171"/>
      <c r="GCU4" s="171"/>
      <c r="GCV4" s="171"/>
      <c r="GCW4" s="171"/>
      <c r="GCX4" s="171"/>
      <c r="GCY4" s="171"/>
      <c r="GCZ4" s="171"/>
      <c r="GDA4" s="171"/>
      <c r="GDB4" s="171"/>
      <c r="GDC4" s="171"/>
      <c r="GDD4" s="171"/>
      <c r="GDE4" s="171"/>
      <c r="GDF4" s="171"/>
      <c r="GDG4" s="171"/>
      <c r="GDH4" s="171"/>
      <c r="GDI4" s="171"/>
      <c r="GDJ4" s="171"/>
      <c r="GDK4" s="171"/>
      <c r="GDL4" s="171"/>
      <c r="GDM4" s="171"/>
      <c r="GDN4" s="171"/>
      <c r="GDO4" s="171"/>
      <c r="GDP4" s="171"/>
      <c r="GDQ4" s="171"/>
      <c r="GDR4" s="171"/>
      <c r="GDS4" s="171"/>
      <c r="GDT4" s="171"/>
      <c r="GDU4" s="171"/>
      <c r="GDV4" s="171"/>
      <c r="GDW4" s="171"/>
      <c r="GDX4" s="171"/>
      <c r="GDY4" s="171"/>
      <c r="GDZ4" s="171"/>
      <c r="GEA4" s="171"/>
      <c r="GEB4" s="171"/>
      <c r="GEC4" s="171"/>
      <c r="GED4" s="171"/>
      <c r="GEE4" s="171"/>
      <c r="GEF4" s="171"/>
      <c r="GEG4" s="171"/>
      <c r="GEH4" s="171"/>
      <c r="GEI4" s="171"/>
      <c r="GEJ4" s="171"/>
      <c r="GEK4" s="171"/>
      <c r="GEL4" s="171"/>
      <c r="GEM4" s="171"/>
      <c r="GEN4" s="171"/>
      <c r="GEO4" s="171"/>
      <c r="GEP4" s="171"/>
      <c r="GEQ4" s="171"/>
      <c r="GER4" s="171"/>
      <c r="GES4" s="171"/>
      <c r="GET4" s="171"/>
      <c r="GEU4" s="171"/>
      <c r="GEV4" s="171"/>
      <c r="GEW4" s="171"/>
      <c r="GEX4" s="171"/>
      <c r="GEY4" s="171"/>
      <c r="GEZ4" s="171"/>
      <c r="GFA4" s="171"/>
      <c r="GFB4" s="171"/>
      <c r="GFC4" s="171"/>
      <c r="GFD4" s="171"/>
      <c r="GFE4" s="171"/>
      <c r="GFF4" s="171"/>
      <c r="GFG4" s="171"/>
      <c r="GFH4" s="171"/>
      <c r="GFI4" s="171"/>
      <c r="GFJ4" s="171"/>
      <c r="GFK4" s="171"/>
      <c r="GFL4" s="171"/>
      <c r="GFM4" s="171"/>
      <c r="GFN4" s="171"/>
      <c r="GFO4" s="171"/>
      <c r="GFP4" s="171"/>
      <c r="GFQ4" s="171"/>
      <c r="GFR4" s="171"/>
      <c r="GFS4" s="171"/>
      <c r="GFT4" s="171"/>
      <c r="GFU4" s="171"/>
      <c r="GFV4" s="171"/>
      <c r="GFW4" s="171"/>
      <c r="GFX4" s="171"/>
      <c r="GFY4" s="171"/>
      <c r="GFZ4" s="171"/>
      <c r="GGA4" s="171"/>
      <c r="GGB4" s="171"/>
      <c r="GGC4" s="171"/>
      <c r="GGD4" s="171"/>
      <c r="GGE4" s="171"/>
      <c r="GGF4" s="171"/>
      <c r="GGG4" s="171"/>
      <c r="GGH4" s="171"/>
      <c r="GGI4" s="171"/>
      <c r="GGJ4" s="171"/>
      <c r="GGK4" s="171"/>
      <c r="GGL4" s="171"/>
      <c r="GGM4" s="171"/>
      <c r="GGN4" s="171"/>
      <c r="GGO4" s="171"/>
      <c r="GGP4" s="171"/>
      <c r="GGQ4" s="171"/>
      <c r="GGR4" s="171"/>
      <c r="GGS4" s="171"/>
      <c r="GGT4" s="171"/>
      <c r="GGU4" s="171"/>
      <c r="GGV4" s="171"/>
      <c r="GGW4" s="171"/>
      <c r="GGX4" s="171"/>
      <c r="GGY4" s="171"/>
      <c r="GGZ4" s="171"/>
      <c r="GHA4" s="171"/>
      <c r="GHB4" s="171"/>
      <c r="GHC4" s="171"/>
      <c r="GHD4" s="171"/>
      <c r="GHE4" s="171"/>
      <c r="GHF4" s="171"/>
      <c r="GHG4" s="171"/>
      <c r="GHH4" s="171"/>
      <c r="GHI4" s="171"/>
      <c r="GHJ4" s="171"/>
      <c r="GHK4" s="171"/>
      <c r="GHL4" s="171"/>
      <c r="GHM4" s="171"/>
      <c r="GHN4" s="171"/>
      <c r="GHO4" s="171"/>
      <c r="GHP4" s="171"/>
      <c r="GHQ4" s="171"/>
      <c r="GHR4" s="171"/>
      <c r="GHS4" s="171"/>
      <c r="GHT4" s="171"/>
      <c r="GHU4" s="171"/>
      <c r="GHV4" s="171"/>
      <c r="GHW4" s="171"/>
      <c r="GHX4" s="171"/>
      <c r="GHY4" s="171"/>
      <c r="GHZ4" s="171"/>
      <c r="GIA4" s="171"/>
      <c r="GIB4" s="171"/>
      <c r="GIC4" s="171"/>
      <c r="GID4" s="171"/>
      <c r="GIE4" s="171"/>
      <c r="GIF4" s="171"/>
      <c r="GIG4" s="171"/>
      <c r="GIH4" s="171"/>
      <c r="GII4" s="171"/>
      <c r="GIJ4" s="171"/>
      <c r="GIK4" s="171"/>
      <c r="GIL4" s="171"/>
      <c r="GIM4" s="171"/>
      <c r="GIN4" s="171"/>
      <c r="GIO4" s="171"/>
      <c r="GIP4" s="171"/>
      <c r="GIQ4" s="171"/>
      <c r="GIR4" s="171"/>
      <c r="GIS4" s="171"/>
      <c r="GIT4" s="171"/>
      <c r="GIU4" s="171"/>
      <c r="GIV4" s="171"/>
      <c r="GIW4" s="171"/>
      <c r="GIX4" s="171"/>
      <c r="GIY4" s="171"/>
      <c r="GIZ4" s="171"/>
      <c r="GJA4" s="171"/>
      <c r="GJB4" s="171"/>
      <c r="GJC4" s="171"/>
      <c r="GJD4" s="171"/>
      <c r="GJE4" s="171"/>
      <c r="GJF4" s="171"/>
      <c r="GJG4" s="171"/>
      <c r="GJH4" s="171"/>
      <c r="GJI4" s="171"/>
      <c r="GJJ4" s="171"/>
      <c r="GJK4" s="171"/>
      <c r="GJL4" s="171"/>
      <c r="GJM4" s="171"/>
      <c r="GJN4" s="171"/>
      <c r="GJO4" s="171"/>
      <c r="GJP4" s="171"/>
      <c r="GJQ4" s="171"/>
      <c r="GJR4" s="171"/>
      <c r="GJS4" s="171"/>
      <c r="GJT4" s="171"/>
      <c r="GJU4" s="171"/>
      <c r="GJV4" s="171"/>
      <c r="GJW4" s="171"/>
      <c r="GJX4" s="171"/>
      <c r="GJY4" s="171"/>
      <c r="GJZ4" s="171"/>
      <c r="GKA4" s="171"/>
      <c r="GKB4" s="171"/>
      <c r="GKC4" s="171"/>
      <c r="GKD4" s="171"/>
      <c r="GKE4" s="171"/>
      <c r="GKF4" s="171"/>
      <c r="GKG4" s="171"/>
      <c r="GKH4" s="171"/>
      <c r="GKI4" s="171"/>
      <c r="GKJ4" s="171"/>
      <c r="GKK4" s="171"/>
      <c r="GKL4" s="171"/>
      <c r="GKM4" s="171"/>
      <c r="GKN4" s="171"/>
      <c r="GKO4" s="171"/>
      <c r="GKP4" s="171"/>
      <c r="GKQ4" s="171"/>
      <c r="GKR4" s="171"/>
      <c r="GKS4" s="171"/>
      <c r="GKT4" s="171"/>
      <c r="GKU4" s="171"/>
      <c r="GKV4" s="171"/>
      <c r="GKW4" s="171"/>
      <c r="GKX4" s="171"/>
      <c r="GKY4" s="171"/>
      <c r="GKZ4" s="171"/>
      <c r="GLA4" s="171"/>
      <c r="GLB4" s="171"/>
      <c r="GLC4" s="171"/>
      <c r="GLD4" s="171"/>
      <c r="GLE4" s="171"/>
      <c r="GLF4" s="171"/>
      <c r="GLG4" s="171"/>
      <c r="GLH4" s="171"/>
      <c r="GLI4" s="171"/>
      <c r="GLJ4" s="171"/>
      <c r="GLK4" s="171"/>
      <c r="GLL4" s="171"/>
      <c r="GLM4" s="171"/>
      <c r="GLN4" s="171"/>
      <c r="GLO4" s="171"/>
      <c r="GLP4" s="171"/>
      <c r="GLQ4" s="171"/>
      <c r="GLR4" s="171"/>
      <c r="GLS4" s="171"/>
      <c r="GLT4" s="171"/>
      <c r="GLU4" s="171"/>
      <c r="GLV4" s="171"/>
      <c r="GLW4" s="171"/>
      <c r="GLX4" s="171"/>
      <c r="GLY4" s="171"/>
      <c r="GLZ4" s="171"/>
      <c r="GMA4" s="171"/>
      <c r="GMB4" s="171"/>
      <c r="GMC4" s="171"/>
      <c r="GMD4" s="171"/>
      <c r="GME4" s="171"/>
      <c r="GMF4" s="171"/>
      <c r="GMG4" s="171"/>
      <c r="GMH4" s="171"/>
      <c r="GMI4" s="171"/>
      <c r="GMJ4" s="171"/>
      <c r="GMK4" s="171"/>
      <c r="GML4" s="171"/>
      <c r="GMM4" s="171"/>
      <c r="GMN4" s="171"/>
      <c r="GMO4" s="171"/>
      <c r="GMP4" s="171"/>
      <c r="GMQ4" s="171"/>
      <c r="GMR4" s="171"/>
      <c r="GMS4" s="171"/>
      <c r="GMT4" s="171"/>
      <c r="GMU4" s="171"/>
      <c r="GMV4" s="171"/>
      <c r="GMW4" s="171"/>
      <c r="GMX4" s="171"/>
      <c r="GMY4" s="171"/>
      <c r="GMZ4" s="171"/>
      <c r="GNA4" s="171"/>
      <c r="GNB4" s="171"/>
      <c r="GNC4" s="171"/>
      <c r="GND4" s="171"/>
      <c r="GNE4" s="171"/>
      <c r="GNF4" s="171"/>
      <c r="GNG4" s="171"/>
      <c r="GNH4" s="171"/>
      <c r="GNI4" s="171"/>
      <c r="GNJ4" s="171"/>
      <c r="GNK4" s="171"/>
      <c r="GNL4" s="171"/>
      <c r="GNM4" s="171"/>
      <c r="GNN4" s="171"/>
      <c r="GNO4" s="171"/>
      <c r="GNP4" s="171"/>
      <c r="GNQ4" s="171"/>
      <c r="GNR4" s="171"/>
      <c r="GNS4" s="171"/>
      <c r="GNT4" s="171"/>
      <c r="GNU4" s="171"/>
      <c r="GNV4" s="171"/>
      <c r="GNW4" s="171"/>
      <c r="GNX4" s="171"/>
      <c r="GNY4" s="171"/>
      <c r="GNZ4" s="171"/>
      <c r="GOA4" s="171"/>
      <c r="GOB4" s="171"/>
      <c r="GOC4" s="171"/>
      <c r="GOD4" s="171"/>
      <c r="GOE4" s="171"/>
      <c r="GOF4" s="171"/>
      <c r="GOG4" s="171"/>
      <c r="GOH4" s="171"/>
      <c r="GOI4" s="171"/>
      <c r="GOJ4" s="171"/>
      <c r="GOK4" s="171"/>
      <c r="GOL4" s="171"/>
      <c r="GOM4" s="171"/>
      <c r="GON4" s="171"/>
      <c r="GOO4" s="171"/>
      <c r="GOP4" s="171"/>
      <c r="GOQ4" s="171"/>
      <c r="GOR4" s="171"/>
      <c r="GOS4" s="171"/>
      <c r="GOT4" s="171"/>
      <c r="GOU4" s="171"/>
      <c r="GOV4" s="171"/>
      <c r="GOW4" s="171"/>
      <c r="GOX4" s="171"/>
      <c r="GOY4" s="171"/>
      <c r="GOZ4" s="171"/>
      <c r="GPA4" s="171"/>
      <c r="GPB4" s="171"/>
      <c r="GPC4" s="171"/>
      <c r="GPD4" s="171"/>
      <c r="GPE4" s="171"/>
      <c r="GPF4" s="171"/>
      <c r="GPG4" s="171"/>
      <c r="GPH4" s="171"/>
      <c r="GPI4" s="171"/>
      <c r="GPJ4" s="171"/>
      <c r="GPK4" s="171"/>
      <c r="GPL4" s="171"/>
      <c r="GPM4" s="171"/>
      <c r="GPN4" s="171"/>
      <c r="GPO4" s="171"/>
      <c r="GPP4" s="171"/>
      <c r="GPQ4" s="171"/>
      <c r="GPR4" s="171"/>
      <c r="GPS4" s="171"/>
      <c r="GPT4" s="171"/>
      <c r="GPU4" s="171"/>
      <c r="GPV4" s="171"/>
      <c r="GPW4" s="171"/>
      <c r="GPX4" s="171"/>
      <c r="GPY4" s="171"/>
      <c r="GPZ4" s="171"/>
      <c r="GQA4" s="171"/>
      <c r="GQB4" s="171"/>
      <c r="GQC4" s="171"/>
      <c r="GQD4" s="171"/>
      <c r="GQE4" s="171"/>
      <c r="GQF4" s="171"/>
      <c r="GQG4" s="171"/>
      <c r="GQH4" s="171"/>
      <c r="GQI4" s="171"/>
      <c r="GQJ4" s="171"/>
      <c r="GQK4" s="171"/>
      <c r="GQL4" s="171"/>
      <c r="GQM4" s="171"/>
      <c r="GQN4" s="171"/>
      <c r="GQO4" s="171"/>
      <c r="GQP4" s="171"/>
      <c r="GQQ4" s="171"/>
      <c r="GQR4" s="171"/>
      <c r="GQS4" s="171"/>
      <c r="GQT4" s="171"/>
      <c r="GQU4" s="171"/>
      <c r="GQV4" s="171"/>
      <c r="GQW4" s="171"/>
      <c r="GQX4" s="171"/>
      <c r="GQY4" s="171"/>
      <c r="GQZ4" s="171"/>
      <c r="GRA4" s="171"/>
      <c r="GRB4" s="171"/>
      <c r="GRC4" s="171"/>
      <c r="GRD4" s="171"/>
      <c r="GRE4" s="171"/>
      <c r="GRF4" s="171"/>
      <c r="GRG4" s="171"/>
      <c r="GRH4" s="171"/>
      <c r="GRI4" s="171"/>
      <c r="GRJ4" s="171"/>
      <c r="GRK4" s="171"/>
      <c r="GRL4" s="171"/>
      <c r="GRM4" s="171"/>
      <c r="GRN4" s="171"/>
      <c r="GRO4" s="171"/>
      <c r="GRP4" s="171"/>
      <c r="GRQ4" s="171"/>
      <c r="GRR4" s="171"/>
      <c r="GRS4" s="171"/>
      <c r="GRT4" s="171"/>
      <c r="GRU4" s="171"/>
      <c r="GRV4" s="171"/>
      <c r="GRW4" s="171"/>
      <c r="GRX4" s="171"/>
      <c r="GRY4" s="171"/>
      <c r="GRZ4" s="171"/>
      <c r="GSA4" s="171"/>
      <c r="GSB4" s="171"/>
      <c r="GSC4" s="171"/>
      <c r="GSD4" s="171"/>
      <c r="GSE4" s="171"/>
      <c r="GSF4" s="171"/>
      <c r="GSG4" s="171"/>
      <c r="GSH4" s="171"/>
      <c r="GSI4" s="171"/>
      <c r="GSJ4" s="171"/>
      <c r="GSK4" s="171"/>
      <c r="GSL4" s="171"/>
      <c r="GSM4" s="171"/>
      <c r="GSN4" s="171"/>
      <c r="GSO4" s="171"/>
      <c r="GSP4" s="171"/>
      <c r="GSQ4" s="171"/>
      <c r="GSR4" s="171"/>
      <c r="GSS4" s="171"/>
      <c r="GST4" s="171"/>
      <c r="GSU4" s="171"/>
      <c r="GSV4" s="171"/>
      <c r="GSW4" s="171"/>
      <c r="GSX4" s="171"/>
      <c r="GSY4" s="171"/>
      <c r="GSZ4" s="171"/>
      <c r="GTA4" s="171"/>
      <c r="GTB4" s="171"/>
      <c r="GTC4" s="171"/>
      <c r="GTD4" s="171"/>
      <c r="GTE4" s="171"/>
      <c r="GTF4" s="171"/>
      <c r="GTG4" s="171"/>
      <c r="GTH4" s="171"/>
      <c r="GTI4" s="171"/>
      <c r="GTJ4" s="171"/>
      <c r="GTK4" s="171"/>
      <c r="GTL4" s="171"/>
      <c r="GTM4" s="171"/>
      <c r="GTN4" s="171"/>
      <c r="GTO4" s="171"/>
      <c r="GTP4" s="171"/>
      <c r="GTQ4" s="171"/>
      <c r="GTR4" s="171"/>
      <c r="GTS4" s="171"/>
      <c r="GTT4" s="171"/>
      <c r="GTU4" s="171"/>
      <c r="GTV4" s="171"/>
      <c r="GTW4" s="171"/>
      <c r="GTX4" s="171"/>
      <c r="GTY4" s="171"/>
      <c r="GTZ4" s="171"/>
      <c r="GUA4" s="171"/>
      <c r="GUB4" s="171"/>
      <c r="GUC4" s="171"/>
      <c r="GUD4" s="171"/>
      <c r="GUE4" s="171"/>
      <c r="GUF4" s="171"/>
      <c r="GUG4" s="171"/>
      <c r="GUH4" s="171"/>
      <c r="GUI4" s="171"/>
      <c r="GUJ4" s="171"/>
      <c r="GUK4" s="171"/>
      <c r="GUL4" s="171"/>
      <c r="GUM4" s="171"/>
      <c r="GUN4" s="171"/>
      <c r="GUO4" s="171"/>
      <c r="GUP4" s="171"/>
      <c r="GUQ4" s="171"/>
      <c r="GUR4" s="171"/>
      <c r="GUS4" s="171"/>
      <c r="GUT4" s="171"/>
      <c r="GUU4" s="171"/>
      <c r="GUV4" s="171"/>
      <c r="GUW4" s="171"/>
      <c r="GUX4" s="171"/>
      <c r="GUY4" s="171"/>
      <c r="GUZ4" s="171"/>
      <c r="GVA4" s="171"/>
      <c r="GVB4" s="171"/>
      <c r="GVC4" s="171"/>
      <c r="GVD4" s="171"/>
      <c r="GVE4" s="171"/>
      <c r="GVF4" s="171"/>
      <c r="GVG4" s="171"/>
      <c r="GVH4" s="171"/>
      <c r="GVI4" s="171"/>
      <c r="GVJ4" s="171"/>
      <c r="GVK4" s="171"/>
      <c r="GVL4" s="171"/>
      <c r="GVM4" s="171"/>
      <c r="GVN4" s="171"/>
      <c r="GVO4" s="171"/>
      <c r="GVP4" s="171"/>
      <c r="GVQ4" s="171"/>
      <c r="GVR4" s="171"/>
      <c r="GVS4" s="171"/>
      <c r="GVT4" s="171"/>
      <c r="GVU4" s="171"/>
      <c r="GVV4" s="171"/>
      <c r="GVW4" s="171"/>
      <c r="GVX4" s="171"/>
      <c r="GVY4" s="171"/>
      <c r="GVZ4" s="171"/>
      <c r="GWA4" s="171"/>
      <c r="GWB4" s="171"/>
      <c r="GWC4" s="171"/>
      <c r="GWD4" s="171"/>
      <c r="GWE4" s="171"/>
      <c r="GWF4" s="171"/>
      <c r="GWG4" s="171"/>
      <c r="GWH4" s="171"/>
      <c r="GWI4" s="171"/>
      <c r="GWJ4" s="171"/>
      <c r="GWK4" s="171"/>
      <c r="GWL4" s="171"/>
      <c r="GWM4" s="171"/>
      <c r="GWN4" s="171"/>
      <c r="GWO4" s="171"/>
      <c r="GWP4" s="171"/>
      <c r="GWQ4" s="171"/>
      <c r="GWR4" s="171"/>
      <c r="GWS4" s="171"/>
      <c r="GWT4" s="171"/>
      <c r="GWU4" s="171"/>
      <c r="GWV4" s="171"/>
      <c r="GWW4" s="171"/>
      <c r="GWX4" s="171"/>
      <c r="GWY4" s="171"/>
      <c r="GWZ4" s="171"/>
      <c r="GXA4" s="171"/>
      <c r="GXB4" s="171"/>
      <c r="GXC4" s="171"/>
      <c r="GXD4" s="171"/>
      <c r="GXE4" s="171"/>
      <c r="GXF4" s="171"/>
      <c r="GXG4" s="171"/>
      <c r="GXH4" s="171"/>
      <c r="GXI4" s="171"/>
      <c r="GXJ4" s="171"/>
      <c r="GXK4" s="171"/>
      <c r="GXL4" s="171"/>
      <c r="GXM4" s="171"/>
      <c r="GXN4" s="171"/>
      <c r="GXO4" s="171"/>
      <c r="GXP4" s="171"/>
      <c r="GXQ4" s="171"/>
      <c r="GXR4" s="171"/>
      <c r="GXS4" s="171"/>
      <c r="GXT4" s="171"/>
      <c r="GXU4" s="171"/>
      <c r="GXV4" s="171"/>
      <c r="GXW4" s="171"/>
      <c r="GXX4" s="171"/>
      <c r="GXY4" s="171"/>
      <c r="GXZ4" s="171"/>
      <c r="GYA4" s="171"/>
      <c r="GYB4" s="171"/>
      <c r="GYC4" s="171"/>
      <c r="GYD4" s="171"/>
      <c r="GYE4" s="171"/>
      <c r="GYF4" s="171"/>
      <c r="GYG4" s="171"/>
      <c r="GYH4" s="171"/>
      <c r="GYI4" s="171"/>
      <c r="GYJ4" s="171"/>
      <c r="GYK4" s="171"/>
      <c r="GYL4" s="171"/>
      <c r="GYM4" s="171"/>
      <c r="GYN4" s="171"/>
      <c r="GYO4" s="171"/>
      <c r="GYP4" s="171"/>
      <c r="GYQ4" s="171"/>
      <c r="GYR4" s="171"/>
      <c r="GYS4" s="171"/>
      <c r="GYT4" s="171"/>
      <c r="GYU4" s="171"/>
      <c r="GYV4" s="171"/>
      <c r="GYW4" s="171"/>
      <c r="GYX4" s="171"/>
      <c r="GYY4" s="171"/>
      <c r="GYZ4" s="171"/>
      <c r="GZA4" s="171"/>
      <c r="GZB4" s="171"/>
      <c r="GZC4" s="171"/>
      <c r="GZD4" s="171"/>
      <c r="GZE4" s="171"/>
      <c r="GZF4" s="171"/>
      <c r="GZG4" s="171"/>
      <c r="GZH4" s="171"/>
      <c r="GZI4" s="171"/>
      <c r="GZJ4" s="171"/>
      <c r="GZK4" s="171"/>
      <c r="GZL4" s="171"/>
      <c r="GZM4" s="171"/>
      <c r="GZN4" s="171"/>
      <c r="GZO4" s="171"/>
      <c r="GZP4" s="171"/>
      <c r="GZQ4" s="171"/>
      <c r="GZR4" s="171"/>
      <c r="GZS4" s="171"/>
      <c r="GZT4" s="171"/>
      <c r="GZU4" s="171"/>
      <c r="GZV4" s="171"/>
      <c r="GZW4" s="171"/>
      <c r="GZX4" s="171"/>
      <c r="GZY4" s="171"/>
      <c r="GZZ4" s="171"/>
      <c r="HAA4" s="171"/>
      <c r="HAB4" s="171"/>
      <c r="HAC4" s="171"/>
      <c r="HAD4" s="171"/>
      <c r="HAE4" s="171"/>
      <c r="HAF4" s="171"/>
      <c r="HAG4" s="171"/>
      <c r="HAH4" s="171"/>
      <c r="HAI4" s="171"/>
      <c r="HAJ4" s="171"/>
      <c r="HAK4" s="171"/>
      <c r="HAL4" s="171"/>
      <c r="HAM4" s="171"/>
      <c r="HAN4" s="171"/>
      <c r="HAO4" s="171"/>
      <c r="HAP4" s="171"/>
      <c r="HAQ4" s="171"/>
      <c r="HAR4" s="171"/>
      <c r="HAS4" s="171"/>
      <c r="HAT4" s="171"/>
      <c r="HAU4" s="171"/>
      <c r="HAV4" s="171"/>
      <c r="HAW4" s="171"/>
      <c r="HAX4" s="171"/>
      <c r="HAY4" s="171"/>
      <c r="HAZ4" s="171"/>
      <c r="HBA4" s="171"/>
      <c r="HBB4" s="171"/>
      <c r="HBC4" s="171"/>
      <c r="HBD4" s="171"/>
      <c r="HBE4" s="171"/>
      <c r="HBF4" s="171"/>
      <c r="HBG4" s="171"/>
      <c r="HBH4" s="171"/>
      <c r="HBI4" s="171"/>
      <c r="HBJ4" s="171"/>
      <c r="HBK4" s="171"/>
      <c r="HBL4" s="171"/>
      <c r="HBM4" s="171"/>
      <c r="HBN4" s="171"/>
      <c r="HBO4" s="171"/>
      <c r="HBP4" s="171"/>
      <c r="HBQ4" s="171"/>
      <c r="HBR4" s="171"/>
      <c r="HBS4" s="171"/>
      <c r="HBT4" s="171"/>
      <c r="HBU4" s="171"/>
      <c r="HBV4" s="171"/>
      <c r="HBW4" s="171"/>
      <c r="HBX4" s="171"/>
      <c r="HBY4" s="171"/>
      <c r="HBZ4" s="171"/>
      <c r="HCA4" s="171"/>
      <c r="HCB4" s="171"/>
      <c r="HCC4" s="171"/>
      <c r="HCD4" s="171"/>
      <c r="HCE4" s="171"/>
      <c r="HCF4" s="171"/>
      <c r="HCG4" s="171"/>
      <c r="HCH4" s="171"/>
      <c r="HCI4" s="171"/>
      <c r="HCJ4" s="171"/>
      <c r="HCK4" s="171"/>
      <c r="HCL4" s="171"/>
      <c r="HCM4" s="171"/>
      <c r="HCN4" s="171"/>
      <c r="HCO4" s="171"/>
      <c r="HCP4" s="171"/>
      <c r="HCQ4" s="171"/>
      <c r="HCR4" s="171"/>
      <c r="HCS4" s="171"/>
      <c r="HCT4" s="171"/>
      <c r="HCU4" s="171"/>
      <c r="HCV4" s="171"/>
      <c r="HCW4" s="171"/>
      <c r="HCX4" s="171"/>
      <c r="HCY4" s="171"/>
      <c r="HCZ4" s="171"/>
      <c r="HDA4" s="171"/>
      <c r="HDB4" s="171"/>
      <c r="HDC4" s="171"/>
      <c r="HDD4" s="171"/>
      <c r="HDE4" s="171"/>
      <c r="HDF4" s="171"/>
      <c r="HDG4" s="171"/>
      <c r="HDH4" s="171"/>
      <c r="HDI4" s="171"/>
      <c r="HDJ4" s="171"/>
      <c r="HDK4" s="171"/>
      <c r="HDL4" s="171"/>
      <c r="HDM4" s="171"/>
      <c r="HDN4" s="171"/>
      <c r="HDO4" s="171"/>
      <c r="HDP4" s="171"/>
      <c r="HDQ4" s="171"/>
      <c r="HDR4" s="171"/>
      <c r="HDS4" s="171"/>
      <c r="HDT4" s="171"/>
      <c r="HDU4" s="171"/>
      <c r="HDV4" s="171"/>
      <c r="HDW4" s="171"/>
      <c r="HDX4" s="171"/>
      <c r="HDY4" s="171"/>
      <c r="HDZ4" s="171"/>
      <c r="HEA4" s="171"/>
      <c r="HEB4" s="171"/>
      <c r="HEC4" s="171"/>
      <c r="HED4" s="171"/>
      <c r="HEE4" s="171"/>
      <c r="HEF4" s="171"/>
      <c r="HEG4" s="171"/>
      <c r="HEH4" s="171"/>
      <c r="HEI4" s="171"/>
      <c r="HEJ4" s="171"/>
      <c r="HEK4" s="171"/>
      <c r="HEL4" s="171"/>
      <c r="HEM4" s="171"/>
      <c r="HEN4" s="171"/>
      <c r="HEO4" s="171"/>
      <c r="HEP4" s="171"/>
      <c r="HEQ4" s="171"/>
      <c r="HER4" s="171"/>
      <c r="HES4" s="171"/>
      <c r="HET4" s="171"/>
      <c r="HEU4" s="171"/>
      <c r="HEV4" s="171"/>
      <c r="HEW4" s="171"/>
      <c r="HEX4" s="171"/>
      <c r="HEY4" s="171"/>
      <c r="HEZ4" s="171"/>
      <c r="HFA4" s="171"/>
      <c r="HFB4" s="171"/>
      <c r="HFC4" s="171"/>
      <c r="HFD4" s="171"/>
      <c r="HFE4" s="171"/>
      <c r="HFF4" s="171"/>
      <c r="HFG4" s="171"/>
      <c r="HFH4" s="171"/>
      <c r="HFI4" s="171"/>
      <c r="HFJ4" s="171"/>
      <c r="HFK4" s="171"/>
      <c r="HFL4" s="171"/>
      <c r="HFM4" s="171"/>
      <c r="HFN4" s="171"/>
      <c r="HFO4" s="171"/>
      <c r="HFP4" s="171"/>
      <c r="HFQ4" s="171"/>
      <c r="HFR4" s="171"/>
      <c r="HFS4" s="171"/>
      <c r="HFT4" s="171"/>
      <c r="HFU4" s="171"/>
      <c r="HFV4" s="171"/>
      <c r="HFW4" s="171"/>
      <c r="HFX4" s="171"/>
      <c r="HFY4" s="171"/>
      <c r="HFZ4" s="171"/>
      <c r="HGA4" s="171"/>
      <c r="HGB4" s="171"/>
      <c r="HGC4" s="171"/>
      <c r="HGD4" s="171"/>
      <c r="HGE4" s="171"/>
      <c r="HGF4" s="171"/>
      <c r="HGG4" s="171"/>
      <c r="HGH4" s="171"/>
      <c r="HGI4" s="171"/>
      <c r="HGJ4" s="171"/>
      <c r="HGK4" s="171"/>
      <c r="HGL4" s="171"/>
      <c r="HGM4" s="171"/>
      <c r="HGN4" s="171"/>
      <c r="HGO4" s="171"/>
      <c r="HGP4" s="171"/>
      <c r="HGQ4" s="171"/>
      <c r="HGR4" s="171"/>
      <c r="HGS4" s="171"/>
      <c r="HGT4" s="171"/>
      <c r="HGU4" s="171"/>
      <c r="HGV4" s="171"/>
      <c r="HGW4" s="171"/>
      <c r="HGX4" s="171"/>
      <c r="HGY4" s="171"/>
      <c r="HGZ4" s="171"/>
      <c r="HHA4" s="171"/>
      <c r="HHB4" s="171"/>
      <c r="HHC4" s="171"/>
      <c r="HHD4" s="171"/>
      <c r="HHE4" s="171"/>
      <c r="HHF4" s="171"/>
      <c r="HHG4" s="171"/>
      <c r="HHH4" s="171"/>
      <c r="HHI4" s="171"/>
      <c r="HHJ4" s="171"/>
      <c r="HHK4" s="171"/>
      <c r="HHL4" s="171"/>
      <c r="HHM4" s="171"/>
      <c r="HHN4" s="171"/>
      <c r="HHO4" s="171"/>
      <c r="HHP4" s="171"/>
      <c r="HHQ4" s="171"/>
      <c r="HHR4" s="171"/>
      <c r="HHS4" s="171"/>
      <c r="HHT4" s="171"/>
      <c r="HHU4" s="171"/>
      <c r="HHV4" s="171"/>
      <c r="HHW4" s="171"/>
      <c r="HHX4" s="171"/>
      <c r="HHY4" s="171"/>
      <c r="HHZ4" s="171"/>
      <c r="HIA4" s="171"/>
      <c r="HIB4" s="171"/>
      <c r="HIC4" s="171"/>
      <c r="HID4" s="171"/>
      <c r="HIE4" s="171"/>
      <c r="HIF4" s="171"/>
      <c r="HIG4" s="171"/>
      <c r="HIH4" s="171"/>
      <c r="HII4" s="171"/>
      <c r="HIJ4" s="171"/>
      <c r="HIK4" s="171"/>
      <c r="HIL4" s="171"/>
      <c r="HIM4" s="171"/>
      <c r="HIN4" s="171"/>
      <c r="HIO4" s="171"/>
      <c r="HIP4" s="171"/>
      <c r="HIQ4" s="171"/>
      <c r="HIR4" s="171"/>
      <c r="HIS4" s="171"/>
      <c r="HIT4" s="171"/>
      <c r="HIU4" s="171"/>
      <c r="HIV4" s="171"/>
      <c r="HIW4" s="171"/>
      <c r="HIX4" s="171"/>
      <c r="HIY4" s="171"/>
      <c r="HIZ4" s="171"/>
      <c r="HJA4" s="171"/>
      <c r="HJB4" s="171"/>
      <c r="HJC4" s="171"/>
      <c r="HJD4" s="171"/>
      <c r="HJE4" s="171"/>
      <c r="HJF4" s="171"/>
      <c r="HJG4" s="171"/>
      <c r="HJH4" s="171"/>
      <c r="HJI4" s="171"/>
      <c r="HJJ4" s="171"/>
      <c r="HJK4" s="171"/>
      <c r="HJL4" s="171"/>
      <c r="HJM4" s="171"/>
      <c r="HJN4" s="171"/>
      <c r="HJO4" s="171"/>
      <c r="HJP4" s="171"/>
      <c r="HJQ4" s="171"/>
      <c r="HJR4" s="171"/>
      <c r="HJS4" s="171"/>
      <c r="HJT4" s="171"/>
      <c r="HJU4" s="171"/>
      <c r="HJV4" s="171"/>
      <c r="HJW4" s="171"/>
      <c r="HJX4" s="171"/>
      <c r="HJY4" s="171"/>
      <c r="HJZ4" s="171"/>
      <c r="HKA4" s="171"/>
      <c r="HKB4" s="171"/>
      <c r="HKC4" s="171"/>
      <c r="HKD4" s="171"/>
      <c r="HKE4" s="171"/>
      <c r="HKF4" s="171"/>
      <c r="HKG4" s="171"/>
      <c r="HKH4" s="171"/>
      <c r="HKI4" s="171"/>
      <c r="HKJ4" s="171"/>
      <c r="HKK4" s="171"/>
      <c r="HKL4" s="171"/>
      <c r="HKM4" s="171"/>
      <c r="HKN4" s="171"/>
      <c r="HKO4" s="171"/>
      <c r="HKP4" s="171"/>
      <c r="HKQ4" s="171"/>
      <c r="HKR4" s="171"/>
      <c r="HKS4" s="171"/>
      <c r="HKT4" s="171"/>
      <c r="HKU4" s="171"/>
      <c r="HKV4" s="171"/>
      <c r="HKW4" s="171"/>
      <c r="HKX4" s="171"/>
      <c r="HKY4" s="171"/>
      <c r="HKZ4" s="171"/>
      <c r="HLA4" s="171"/>
      <c r="HLB4" s="171"/>
      <c r="HLC4" s="171"/>
      <c r="HLD4" s="171"/>
      <c r="HLE4" s="171"/>
      <c r="HLF4" s="171"/>
      <c r="HLG4" s="171"/>
      <c r="HLH4" s="171"/>
      <c r="HLI4" s="171"/>
      <c r="HLJ4" s="171"/>
      <c r="HLK4" s="171"/>
      <c r="HLL4" s="171"/>
      <c r="HLM4" s="171"/>
      <c r="HLN4" s="171"/>
      <c r="HLO4" s="171"/>
      <c r="HLP4" s="171"/>
      <c r="HLQ4" s="171"/>
      <c r="HLR4" s="171"/>
      <c r="HLS4" s="171"/>
      <c r="HLT4" s="171"/>
      <c r="HLU4" s="171"/>
      <c r="HLV4" s="171"/>
      <c r="HLW4" s="171"/>
      <c r="HLX4" s="171"/>
      <c r="HLY4" s="171"/>
      <c r="HLZ4" s="171"/>
      <c r="HMA4" s="171"/>
      <c r="HMB4" s="171"/>
      <c r="HMC4" s="171"/>
      <c r="HMD4" s="171"/>
      <c r="HME4" s="171"/>
      <c r="HMF4" s="171"/>
      <c r="HMG4" s="171"/>
      <c r="HMH4" s="171"/>
      <c r="HMI4" s="171"/>
      <c r="HMJ4" s="171"/>
      <c r="HMK4" s="171"/>
      <c r="HML4" s="171"/>
      <c r="HMM4" s="171"/>
      <c r="HMN4" s="171"/>
      <c r="HMO4" s="171"/>
      <c r="HMP4" s="171"/>
      <c r="HMQ4" s="171"/>
      <c r="HMR4" s="171"/>
      <c r="HMS4" s="171"/>
      <c r="HMT4" s="171"/>
      <c r="HMU4" s="171"/>
      <c r="HMV4" s="171"/>
      <c r="HMW4" s="171"/>
      <c r="HMX4" s="171"/>
      <c r="HMY4" s="171"/>
      <c r="HMZ4" s="171"/>
      <c r="HNA4" s="171"/>
      <c r="HNB4" s="171"/>
      <c r="HNC4" s="171"/>
      <c r="HND4" s="171"/>
      <c r="HNE4" s="171"/>
      <c r="HNF4" s="171"/>
      <c r="HNG4" s="171"/>
      <c r="HNH4" s="171"/>
      <c r="HNI4" s="171"/>
      <c r="HNJ4" s="171"/>
      <c r="HNK4" s="171"/>
      <c r="HNL4" s="171"/>
      <c r="HNM4" s="171"/>
      <c r="HNN4" s="171"/>
      <c r="HNO4" s="171"/>
      <c r="HNP4" s="171"/>
      <c r="HNQ4" s="171"/>
      <c r="HNR4" s="171"/>
      <c r="HNS4" s="171"/>
      <c r="HNT4" s="171"/>
      <c r="HNU4" s="171"/>
      <c r="HNV4" s="171"/>
      <c r="HNW4" s="171"/>
      <c r="HNX4" s="171"/>
      <c r="HNY4" s="171"/>
      <c r="HNZ4" s="171"/>
      <c r="HOA4" s="171"/>
      <c r="HOB4" s="171"/>
      <c r="HOC4" s="171"/>
      <c r="HOD4" s="171"/>
      <c r="HOE4" s="171"/>
      <c r="HOF4" s="171"/>
      <c r="HOG4" s="171"/>
      <c r="HOH4" s="171"/>
      <c r="HOI4" s="171"/>
      <c r="HOJ4" s="171"/>
      <c r="HOK4" s="171"/>
      <c r="HOL4" s="171"/>
      <c r="HOM4" s="171"/>
      <c r="HON4" s="171"/>
      <c r="HOO4" s="171"/>
      <c r="HOP4" s="171"/>
      <c r="HOQ4" s="171"/>
      <c r="HOR4" s="171"/>
      <c r="HOS4" s="171"/>
      <c r="HOT4" s="171"/>
      <c r="HOU4" s="171"/>
      <c r="HOV4" s="171"/>
      <c r="HOW4" s="171"/>
      <c r="HOX4" s="171"/>
      <c r="HOY4" s="171"/>
      <c r="HOZ4" s="171"/>
      <c r="HPA4" s="171"/>
      <c r="HPB4" s="171"/>
      <c r="HPC4" s="171"/>
      <c r="HPD4" s="171"/>
      <c r="HPE4" s="171"/>
      <c r="HPF4" s="171"/>
      <c r="HPG4" s="171"/>
      <c r="HPH4" s="171"/>
      <c r="HPI4" s="171"/>
      <c r="HPJ4" s="171"/>
      <c r="HPK4" s="171"/>
      <c r="HPL4" s="171"/>
      <c r="HPM4" s="171"/>
      <c r="HPN4" s="171"/>
      <c r="HPO4" s="171"/>
      <c r="HPP4" s="171"/>
      <c r="HPQ4" s="171"/>
      <c r="HPR4" s="171"/>
      <c r="HPS4" s="171"/>
      <c r="HPT4" s="171"/>
      <c r="HPU4" s="171"/>
      <c r="HPV4" s="171"/>
      <c r="HPW4" s="171"/>
      <c r="HPX4" s="171"/>
      <c r="HPY4" s="171"/>
      <c r="HPZ4" s="171"/>
      <c r="HQA4" s="171"/>
      <c r="HQB4" s="171"/>
      <c r="HQC4" s="171"/>
      <c r="HQD4" s="171"/>
      <c r="HQE4" s="171"/>
      <c r="HQF4" s="171"/>
      <c r="HQG4" s="171"/>
      <c r="HQH4" s="171"/>
      <c r="HQI4" s="171"/>
      <c r="HQJ4" s="171"/>
      <c r="HQK4" s="171"/>
      <c r="HQL4" s="171"/>
      <c r="HQM4" s="171"/>
      <c r="HQN4" s="171"/>
      <c r="HQO4" s="171"/>
      <c r="HQP4" s="171"/>
      <c r="HQQ4" s="171"/>
      <c r="HQR4" s="171"/>
      <c r="HQS4" s="171"/>
      <c r="HQT4" s="171"/>
      <c r="HQU4" s="171"/>
      <c r="HQV4" s="171"/>
      <c r="HQW4" s="171"/>
      <c r="HQX4" s="171"/>
      <c r="HQY4" s="171"/>
      <c r="HQZ4" s="171"/>
      <c r="HRA4" s="171"/>
      <c r="HRB4" s="171"/>
      <c r="HRC4" s="171"/>
      <c r="HRD4" s="171"/>
      <c r="HRE4" s="171"/>
      <c r="HRF4" s="171"/>
      <c r="HRG4" s="171"/>
      <c r="HRH4" s="171"/>
      <c r="HRI4" s="171"/>
      <c r="HRJ4" s="171"/>
      <c r="HRK4" s="171"/>
      <c r="HRL4" s="171"/>
      <c r="HRM4" s="171"/>
      <c r="HRN4" s="171"/>
      <c r="HRO4" s="171"/>
      <c r="HRP4" s="171"/>
      <c r="HRQ4" s="171"/>
      <c r="HRR4" s="171"/>
      <c r="HRS4" s="171"/>
      <c r="HRT4" s="171"/>
      <c r="HRU4" s="171"/>
      <c r="HRV4" s="171"/>
      <c r="HRW4" s="171"/>
      <c r="HRX4" s="171"/>
      <c r="HRY4" s="171"/>
      <c r="HRZ4" s="171"/>
      <c r="HSA4" s="171"/>
      <c r="HSB4" s="171"/>
      <c r="HSC4" s="171"/>
      <c r="HSD4" s="171"/>
      <c r="HSE4" s="171"/>
      <c r="HSF4" s="171"/>
      <c r="HSG4" s="171"/>
      <c r="HSH4" s="171"/>
      <c r="HSI4" s="171"/>
      <c r="HSJ4" s="171"/>
      <c r="HSK4" s="171"/>
      <c r="HSL4" s="171"/>
      <c r="HSM4" s="171"/>
      <c r="HSN4" s="171"/>
      <c r="HSO4" s="171"/>
      <c r="HSP4" s="171"/>
      <c r="HSQ4" s="171"/>
      <c r="HSR4" s="171"/>
      <c r="HSS4" s="171"/>
      <c r="HST4" s="171"/>
      <c r="HSU4" s="171"/>
      <c r="HSV4" s="171"/>
      <c r="HSW4" s="171"/>
      <c r="HSX4" s="171"/>
      <c r="HSY4" s="171"/>
      <c r="HSZ4" s="171"/>
      <c r="HTA4" s="171"/>
      <c r="HTB4" s="171"/>
      <c r="HTC4" s="171"/>
      <c r="HTD4" s="171"/>
      <c r="HTE4" s="171"/>
      <c r="HTF4" s="171"/>
      <c r="HTG4" s="171"/>
      <c r="HTH4" s="171"/>
      <c r="HTI4" s="171"/>
      <c r="HTJ4" s="171"/>
      <c r="HTK4" s="171"/>
      <c r="HTL4" s="171"/>
      <c r="HTM4" s="171"/>
      <c r="HTN4" s="171"/>
      <c r="HTO4" s="171"/>
      <c r="HTP4" s="171"/>
      <c r="HTQ4" s="171"/>
      <c r="HTR4" s="171"/>
      <c r="HTS4" s="171"/>
      <c r="HTT4" s="171"/>
      <c r="HTU4" s="171"/>
      <c r="HTV4" s="171"/>
      <c r="HTW4" s="171"/>
      <c r="HTX4" s="171"/>
      <c r="HTY4" s="171"/>
      <c r="HTZ4" s="171"/>
      <c r="HUA4" s="171"/>
      <c r="HUB4" s="171"/>
      <c r="HUC4" s="171"/>
      <c r="HUD4" s="171"/>
      <c r="HUE4" s="171"/>
      <c r="HUF4" s="171"/>
      <c r="HUG4" s="171"/>
      <c r="HUH4" s="171"/>
      <c r="HUI4" s="171"/>
      <c r="HUJ4" s="171"/>
      <c r="HUK4" s="171"/>
      <c r="HUL4" s="171"/>
      <c r="HUM4" s="171"/>
      <c r="HUN4" s="171"/>
      <c r="HUO4" s="171"/>
      <c r="HUP4" s="171"/>
      <c r="HUQ4" s="171"/>
      <c r="HUR4" s="171"/>
      <c r="HUS4" s="171"/>
      <c r="HUT4" s="171"/>
      <c r="HUU4" s="171"/>
      <c r="HUV4" s="171"/>
      <c r="HUW4" s="171"/>
      <c r="HUX4" s="171"/>
      <c r="HUY4" s="171"/>
      <c r="HUZ4" s="171"/>
      <c r="HVA4" s="171"/>
      <c r="HVB4" s="171"/>
      <c r="HVC4" s="171"/>
      <c r="HVD4" s="171"/>
      <c r="HVE4" s="171"/>
      <c r="HVF4" s="171"/>
      <c r="HVG4" s="171"/>
      <c r="HVH4" s="171"/>
      <c r="HVI4" s="171"/>
      <c r="HVJ4" s="171"/>
      <c r="HVK4" s="171"/>
      <c r="HVL4" s="171"/>
      <c r="HVM4" s="171"/>
      <c r="HVN4" s="171"/>
      <c r="HVO4" s="171"/>
      <c r="HVP4" s="171"/>
      <c r="HVQ4" s="171"/>
      <c r="HVR4" s="171"/>
      <c r="HVS4" s="171"/>
      <c r="HVT4" s="171"/>
      <c r="HVU4" s="171"/>
      <c r="HVV4" s="171"/>
      <c r="HVW4" s="171"/>
      <c r="HVX4" s="171"/>
      <c r="HVY4" s="171"/>
      <c r="HVZ4" s="171"/>
      <c r="HWA4" s="171"/>
      <c r="HWB4" s="171"/>
      <c r="HWC4" s="171"/>
      <c r="HWD4" s="171"/>
      <c r="HWE4" s="171"/>
      <c r="HWF4" s="171"/>
      <c r="HWG4" s="171"/>
      <c r="HWH4" s="171"/>
      <c r="HWI4" s="171"/>
      <c r="HWJ4" s="171"/>
      <c r="HWK4" s="171"/>
      <c r="HWL4" s="171"/>
      <c r="HWM4" s="171"/>
      <c r="HWN4" s="171"/>
      <c r="HWO4" s="171"/>
      <c r="HWP4" s="171"/>
      <c r="HWQ4" s="171"/>
      <c r="HWR4" s="171"/>
      <c r="HWS4" s="171"/>
      <c r="HWT4" s="171"/>
      <c r="HWU4" s="171"/>
      <c r="HWV4" s="171"/>
      <c r="HWW4" s="171"/>
      <c r="HWX4" s="171"/>
      <c r="HWY4" s="171"/>
      <c r="HWZ4" s="171"/>
      <c r="HXA4" s="171"/>
      <c r="HXB4" s="171"/>
      <c r="HXC4" s="171"/>
      <c r="HXD4" s="171"/>
      <c r="HXE4" s="171"/>
      <c r="HXF4" s="171"/>
      <c r="HXG4" s="171"/>
      <c r="HXH4" s="171"/>
      <c r="HXI4" s="171"/>
      <c r="HXJ4" s="171"/>
      <c r="HXK4" s="171"/>
      <c r="HXL4" s="171"/>
      <c r="HXM4" s="171"/>
      <c r="HXN4" s="171"/>
      <c r="HXO4" s="171"/>
      <c r="HXP4" s="171"/>
      <c r="HXQ4" s="171"/>
      <c r="HXR4" s="171"/>
      <c r="HXS4" s="171"/>
      <c r="HXT4" s="171"/>
      <c r="HXU4" s="171"/>
      <c r="HXV4" s="171"/>
      <c r="HXW4" s="171"/>
      <c r="HXX4" s="171"/>
      <c r="HXY4" s="171"/>
      <c r="HXZ4" s="171"/>
      <c r="HYA4" s="171"/>
      <c r="HYB4" s="171"/>
      <c r="HYC4" s="171"/>
      <c r="HYD4" s="171"/>
      <c r="HYE4" s="171"/>
      <c r="HYF4" s="171"/>
      <c r="HYG4" s="171"/>
      <c r="HYH4" s="171"/>
      <c r="HYI4" s="171"/>
      <c r="HYJ4" s="171"/>
      <c r="HYK4" s="171"/>
      <c r="HYL4" s="171"/>
      <c r="HYM4" s="171"/>
      <c r="HYN4" s="171"/>
      <c r="HYO4" s="171"/>
      <c r="HYP4" s="171"/>
      <c r="HYQ4" s="171"/>
      <c r="HYR4" s="171"/>
      <c r="HYS4" s="171"/>
      <c r="HYT4" s="171"/>
      <c r="HYU4" s="171"/>
      <c r="HYV4" s="171"/>
      <c r="HYW4" s="171"/>
      <c r="HYX4" s="171"/>
      <c r="HYY4" s="171"/>
      <c r="HYZ4" s="171"/>
      <c r="HZA4" s="171"/>
      <c r="HZB4" s="171"/>
      <c r="HZC4" s="171"/>
      <c r="HZD4" s="171"/>
      <c r="HZE4" s="171"/>
      <c r="HZF4" s="171"/>
      <c r="HZG4" s="171"/>
      <c r="HZH4" s="171"/>
      <c r="HZI4" s="171"/>
      <c r="HZJ4" s="171"/>
      <c r="HZK4" s="171"/>
      <c r="HZL4" s="171"/>
      <c r="HZM4" s="171"/>
      <c r="HZN4" s="171"/>
      <c r="HZO4" s="171"/>
      <c r="HZP4" s="171"/>
      <c r="HZQ4" s="171"/>
      <c r="HZR4" s="171"/>
      <c r="HZS4" s="171"/>
      <c r="HZT4" s="171"/>
      <c r="HZU4" s="171"/>
      <c r="HZV4" s="171"/>
      <c r="HZW4" s="171"/>
      <c r="HZX4" s="171"/>
      <c r="HZY4" s="171"/>
      <c r="HZZ4" s="171"/>
      <c r="IAA4" s="171"/>
      <c r="IAB4" s="171"/>
      <c r="IAC4" s="171"/>
      <c r="IAD4" s="171"/>
      <c r="IAE4" s="171"/>
      <c r="IAF4" s="171"/>
      <c r="IAG4" s="171"/>
      <c r="IAH4" s="171"/>
      <c r="IAI4" s="171"/>
      <c r="IAJ4" s="171"/>
      <c r="IAK4" s="171"/>
      <c r="IAL4" s="171"/>
      <c r="IAM4" s="171"/>
      <c r="IAN4" s="171"/>
      <c r="IAO4" s="171"/>
      <c r="IAP4" s="171"/>
      <c r="IAQ4" s="171"/>
      <c r="IAR4" s="171"/>
      <c r="IAS4" s="171"/>
      <c r="IAT4" s="171"/>
      <c r="IAU4" s="171"/>
      <c r="IAV4" s="171"/>
      <c r="IAW4" s="171"/>
      <c r="IAX4" s="171"/>
      <c r="IAY4" s="171"/>
      <c r="IAZ4" s="171"/>
      <c r="IBA4" s="171"/>
      <c r="IBB4" s="171"/>
      <c r="IBC4" s="171"/>
      <c r="IBD4" s="171"/>
      <c r="IBE4" s="171"/>
      <c r="IBF4" s="171"/>
      <c r="IBG4" s="171"/>
      <c r="IBH4" s="171"/>
      <c r="IBI4" s="171"/>
      <c r="IBJ4" s="171"/>
      <c r="IBK4" s="171"/>
      <c r="IBL4" s="171"/>
      <c r="IBM4" s="171"/>
      <c r="IBN4" s="171"/>
      <c r="IBO4" s="171"/>
      <c r="IBP4" s="171"/>
      <c r="IBQ4" s="171"/>
      <c r="IBR4" s="171"/>
      <c r="IBS4" s="171"/>
      <c r="IBT4" s="171"/>
      <c r="IBU4" s="171"/>
      <c r="IBV4" s="171"/>
      <c r="IBW4" s="171"/>
      <c r="IBX4" s="171"/>
      <c r="IBY4" s="171"/>
      <c r="IBZ4" s="171"/>
      <c r="ICA4" s="171"/>
      <c r="ICB4" s="171"/>
      <c r="ICC4" s="171"/>
      <c r="ICD4" s="171"/>
      <c r="ICE4" s="171"/>
      <c r="ICF4" s="171"/>
      <c r="ICG4" s="171"/>
      <c r="ICH4" s="171"/>
      <c r="ICI4" s="171"/>
      <c r="ICJ4" s="171"/>
      <c r="ICK4" s="171"/>
      <c r="ICL4" s="171"/>
      <c r="ICM4" s="171"/>
      <c r="ICN4" s="171"/>
      <c r="ICO4" s="171"/>
      <c r="ICP4" s="171"/>
      <c r="ICQ4" s="171"/>
      <c r="ICR4" s="171"/>
      <c r="ICS4" s="171"/>
      <c r="ICT4" s="171"/>
      <c r="ICU4" s="171"/>
      <c r="ICV4" s="171"/>
      <c r="ICW4" s="171"/>
      <c r="ICX4" s="171"/>
      <c r="ICY4" s="171"/>
      <c r="ICZ4" s="171"/>
      <c r="IDA4" s="171"/>
      <c r="IDB4" s="171"/>
      <c r="IDC4" s="171"/>
      <c r="IDD4" s="171"/>
      <c r="IDE4" s="171"/>
      <c r="IDF4" s="171"/>
      <c r="IDG4" s="171"/>
      <c r="IDH4" s="171"/>
      <c r="IDI4" s="171"/>
      <c r="IDJ4" s="171"/>
      <c r="IDK4" s="171"/>
      <c r="IDL4" s="171"/>
      <c r="IDM4" s="171"/>
      <c r="IDN4" s="171"/>
      <c r="IDO4" s="171"/>
      <c r="IDP4" s="171"/>
      <c r="IDQ4" s="171"/>
      <c r="IDR4" s="171"/>
      <c r="IDS4" s="171"/>
      <c r="IDT4" s="171"/>
      <c r="IDU4" s="171"/>
      <c r="IDV4" s="171"/>
      <c r="IDW4" s="171"/>
      <c r="IDX4" s="171"/>
      <c r="IDY4" s="171"/>
      <c r="IDZ4" s="171"/>
      <c r="IEA4" s="171"/>
      <c r="IEB4" s="171"/>
      <c r="IEC4" s="171"/>
      <c r="IED4" s="171"/>
      <c r="IEE4" s="171"/>
      <c r="IEF4" s="171"/>
      <c r="IEG4" s="171"/>
      <c r="IEH4" s="171"/>
      <c r="IEI4" s="171"/>
      <c r="IEJ4" s="171"/>
      <c r="IEK4" s="171"/>
      <c r="IEL4" s="171"/>
      <c r="IEM4" s="171"/>
      <c r="IEN4" s="171"/>
      <c r="IEO4" s="171"/>
      <c r="IEP4" s="171"/>
      <c r="IEQ4" s="171"/>
      <c r="IER4" s="171"/>
      <c r="IES4" s="171"/>
      <c r="IET4" s="171"/>
      <c r="IEU4" s="171"/>
      <c r="IEV4" s="171"/>
      <c r="IEW4" s="171"/>
      <c r="IEX4" s="171"/>
      <c r="IEY4" s="171"/>
      <c r="IEZ4" s="171"/>
      <c r="IFA4" s="171"/>
      <c r="IFB4" s="171"/>
      <c r="IFC4" s="171"/>
      <c r="IFD4" s="171"/>
      <c r="IFE4" s="171"/>
      <c r="IFF4" s="171"/>
      <c r="IFG4" s="171"/>
      <c r="IFH4" s="171"/>
      <c r="IFI4" s="171"/>
      <c r="IFJ4" s="171"/>
      <c r="IFK4" s="171"/>
      <c r="IFL4" s="171"/>
      <c r="IFM4" s="171"/>
      <c r="IFN4" s="171"/>
      <c r="IFO4" s="171"/>
      <c r="IFP4" s="171"/>
      <c r="IFQ4" s="171"/>
      <c r="IFR4" s="171"/>
      <c r="IFS4" s="171"/>
      <c r="IFT4" s="171"/>
      <c r="IFU4" s="171"/>
      <c r="IFV4" s="171"/>
      <c r="IFW4" s="171"/>
      <c r="IFX4" s="171"/>
      <c r="IFY4" s="171"/>
      <c r="IFZ4" s="171"/>
      <c r="IGA4" s="171"/>
      <c r="IGB4" s="171"/>
      <c r="IGC4" s="171"/>
      <c r="IGD4" s="171"/>
      <c r="IGE4" s="171"/>
      <c r="IGF4" s="171"/>
      <c r="IGG4" s="171"/>
      <c r="IGH4" s="171"/>
      <c r="IGI4" s="171"/>
      <c r="IGJ4" s="171"/>
      <c r="IGK4" s="171"/>
      <c r="IGL4" s="171"/>
      <c r="IGM4" s="171"/>
      <c r="IGN4" s="171"/>
      <c r="IGO4" s="171"/>
      <c r="IGP4" s="171"/>
      <c r="IGQ4" s="171"/>
      <c r="IGR4" s="171"/>
      <c r="IGS4" s="171"/>
      <c r="IGT4" s="171"/>
      <c r="IGU4" s="171"/>
      <c r="IGV4" s="171"/>
      <c r="IGW4" s="171"/>
      <c r="IGX4" s="171"/>
      <c r="IGY4" s="171"/>
      <c r="IGZ4" s="171"/>
      <c r="IHA4" s="171"/>
      <c r="IHB4" s="171"/>
      <c r="IHC4" s="171"/>
      <c r="IHD4" s="171"/>
      <c r="IHE4" s="171"/>
      <c r="IHF4" s="171"/>
      <c r="IHG4" s="171"/>
      <c r="IHH4" s="171"/>
      <c r="IHI4" s="171"/>
      <c r="IHJ4" s="171"/>
      <c r="IHK4" s="171"/>
      <c r="IHL4" s="171"/>
      <c r="IHM4" s="171"/>
      <c r="IHN4" s="171"/>
      <c r="IHO4" s="171"/>
      <c r="IHP4" s="171"/>
      <c r="IHQ4" s="171"/>
      <c r="IHR4" s="171"/>
      <c r="IHS4" s="171"/>
      <c r="IHT4" s="171"/>
      <c r="IHU4" s="171"/>
      <c r="IHV4" s="171"/>
      <c r="IHW4" s="171"/>
      <c r="IHX4" s="171"/>
      <c r="IHY4" s="171"/>
      <c r="IHZ4" s="171"/>
      <c r="IIA4" s="171"/>
      <c r="IIB4" s="171"/>
      <c r="IIC4" s="171"/>
      <c r="IID4" s="171"/>
      <c r="IIE4" s="171"/>
      <c r="IIF4" s="171"/>
      <c r="IIG4" s="171"/>
      <c r="IIH4" s="171"/>
      <c r="III4" s="171"/>
      <c r="IIJ4" s="171"/>
      <c r="IIK4" s="171"/>
      <c r="IIL4" s="171"/>
      <c r="IIM4" s="171"/>
      <c r="IIN4" s="171"/>
      <c r="IIO4" s="171"/>
      <c r="IIP4" s="171"/>
      <c r="IIQ4" s="171"/>
      <c r="IIR4" s="171"/>
      <c r="IIS4" s="171"/>
      <c r="IIT4" s="171"/>
      <c r="IIU4" s="171"/>
      <c r="IIV4" s="171"/>
      <c r="IIW4" s="171"/>
      <c r="IIX4" s="171"/>
      <c r="IIY4" s="171"/>
      <c r="IIZ4" s="171"/>
      <c r="IJA4" s="171"/>
      <c r="IJB4" s="171"/>
      <c r="IJC4" s="171"/>
      <c r="IJD4" s="171"/>
      <c r="IJE4" s="171"/>
      <c r="IJF4" s="171"/>
      <c r="IJG4" s="171"/>
      <c r="IJH4" s="171"/>
      <c r="IJI4" s="171"/>
      <c r="IJJ4" s="171"/>
      <c r="IJK4" s="171"/>
      <c r="IJL4" s="171"/>
      <c r="IJM4" s="171"/>
      <c r="IJN4" s="171"/>
      <c r="IJO4" s="171"/>
      <c r="IJP4" s="171"/>
      <c r="IJQ4" s="171"/>
      <c r="IJR4" s="171"/>
      <c r="IJS4" s="171"/>
      <c r="IJT4" s="171"/>
      <c r="IJU4" s="171"/>
      <c r="IJV4" s="171"/>
      <c r="IJW4" s="171"/>
      <c r="IJX4" s="171"/>
      <c r="IJY4" s="171"/>
      <c r="IJZ4" s="171"/>
      <c r="IKA4" s="171"/>
      <c r="IKB4" s="171"/>
      <c r="IKC4" s="171"/>
      <c r="IKD4" s="171"/>
      <c r="IKE4" s="171"/>
      <c r="IKF4" s="171"/>
      <c r="IKG4" s="171"/>
      <c r="IKH4" s="171"/>
      <c r="IKI4" s="171"/>
      <c r="IKJ4" s="171"/>
      <c r="IKK4" s="171"/>
      <c r="IKL4" s="171"/>
      <c r="IKM4" s="171"/>
      <c r="IKN4" s="171"/>
      <c r="IKO4" s="171"/>
      <c r="IKP4" s="171"/>
      <c r="IKQ4" s="171"/>
      <c r="IKR4" s="171"/>
      <c r="IKS4" s="171"/>
      <c r="IKT4" s="171"/>
      <c r="IKU4" s="171"/>
      <c r="IKV4" s="171"/>
      <c r="IKW4" s="171"/>
      <c r="IKX4" s="171"/>
      <c r="IKY4" s="171"/>
      <c r="IKZ4" s="171"/>
      <c r="ILA4" s="171"/>
      <c r="ILB4" s="171"/>
      <c r="ILC4" s="171"/>
      <c r="ILD4" s="171"/>
      <c r="ILE4" s="171"/>
      <c r="ILF4" s="171"/>
      <c r="ILG4" s="171"/>
      <c r="ILH4" s="171"/>
      <c r="ILI4" s="171"/>
      <c r="ILJ4" s="171"/>
      <c r="ILK4" s="171"/>
      <c r="ILL4" s="171"/>
      <c r="ILM4" s="171"/>
      <c r="ILN4" s="171"/>
      <c r="ILO4" s="171"/>
      <c r="ILP4" s="171"/>
      <c r="ILQ4" s="171"/>
      <c r="ILR4" s="171"/>
      <c r="ILS4" s="171"/>
      <c r="ILT4" s="171"/>
      <c r="ILU4" s="171"/>
      <c r="ILV4" s="171"/>
      <c r="ILW4" s="171"/>
      <c r="ILX4" s="171"/>
      <c r="ILY4" s="171"/>
      <c r="ILZ4" s="171"/>
      <c r="IMA4" s="171"/>
      <c r="IMB4" s="171"/>
      <c r="IMC4" s="171"/>
      <c r="IMD4" s="171"/>
      <c r="IME4" s="171"/>
      <c r="IMF4" s="171"/>
      <c r="IMG4" s="171"/>
      <c r="IMH4" s="171"/>
      <c r="IMI4" s="171"/>
      <c r="IMJ4" s="171"/>
      <c r="IMK4" s="171"/>
      <c r="IML4" s="171"/>
      <c r="IMM4" s="171"/>
      <c r="IMN4" s="171"/>
      <c r="IMO4" s="171"/>
      <c r="IMP4" s="171"/>
      <c r="IMQ4" s="171"/>
      <c r="IMR4" s="171"/>
      <c r="IMS4" s="171"/>
      <c r="IMT4" s="171"/>
      <c r="IMU4" s="171"/>
      <c r="IMV4" s="171"/>
      <c r="IMW4" s="171"/>
      <c r="IMX4" s="171"/>
      <c r="IMY4" s="171"/>
      <c r="IMZ4" s="171"/>
      <c r="INA4" s="171"/>
      <c r="INB4" s="171"/>
      <c r="INC4" s="171"/>
      <c r="IND4" s="171"/>
      <c r="INE4" s="171"/>
      <c r="INF4" s="171"/>
      <c r="ING4" s="171"/>
      <c r="INH4" s="171"/>
      <c r="INI4" s="171"/>
      <c r="INJ4" s="171"/>
      <c r="INK4" s="171"/>
      <c r="INL4" s="171"/>
      <c r="INM4" s="171"/>
      <c r="INN4" s="171"/>
      <c r="INO4" s="171"/>
      <c r="INP4" s="171"/>
      <c r="INQ4" s="171"/>
      <c r="INR4" s="171"/>
      <c r="INS4" s="171"/>
      <c r="INT4" s="171"/>
      <c r="INU4" s="171"/>
      <c r="INV4" s="171"/>
      <c r="INW4" s="171"/>
      <c r="INX4" s="171"/>
      <c r="INY4" s="171"/>
      <c r="INZ4" s="171"/>
      <c r="IOA4" s="171"/>
      <c r="IOB4" s="171"/>
      <c r="IOC4" s="171"/>
      <c r="IOD4" s="171"/>
      <c r="IOE4" s="171"/>
      <c r="IOF4" s="171"/>
      <c r="IOG4" s="171"/>
      <c r="IOH4" s="171"/>
      <c r="IOI4" s="171"/>
      <c r="IOJ4" s="171"/>
      <c r="IOK4" s="171"/>
      <c r="IOL4" s="171"/>
      <c r="IOM4" s="171"/>
      <c r="ION4" s="171"/>
      <c r="IOO4" s="171"/>
      <c r="IOP4" s="171"/>
      <c r="IOQ4" s="171"/>
      <c r="IOR4" s="171"/>
      <c r="IOS4" s="171"/>
      <c r="IOT4" s="171"/>
      <c r="IOU4" s="171"/>
      <c r="IOV4" s="171"/>
      <c r="IOW4" s="171"/>
      <c r="IOX4" s="171"/>
      <c r="IOY4" s="171"/>
      <c r="IOZ4" s="171"/>
      <c r="IPA4" s="171"/>
      <c r="IPB4" s="171"/>
      <c r="IPC4" s="171"/>
      <c r="IPD4" s="171"/>
      <c r="IPE4" s="171"/>
      <c r="IPF4" s="171"/>
      <c r="IPG4" s="171"/>
      <c r="IPH4" s="171"/>
      <c r="IPI4" s="171"/>
      <c r="IPJ4" s="171"/>
      <c r="IPK4" s="171"/>
      <c r="IPL4" s="171"/>
      <c r="IPM4" s="171"/>
      <c r="IPN4" s="171"/>
      <c r="IPO4" s="171"/>
      <c r="IPP4" s="171"/>
      <c r="IPQ4" s="171"/>
      <c r="IPR4" s="171"/>
      <c r="IPS4" s="171"/>
      <c r="IPT4" s="171"/>
      <c r="IPU4" s="171"/>
      <c r="IPV4" s="171"/>
      <c r="IPW4" s="171"/>
      <c r="IPX4" s="171"/>
      <c r="IPY4" s="171"/>
      <c r="IPZ4" s="171"/>
      <c r="IQA4" s="171"/>
      <c r="IQB4" s="171"/>
      <c r="IQC4" s="171"/>
      <c r="IQD4" s="171"/>
      <c r="IQE4" s="171"/>
      <c r="IQF4" s="171"/>
      <c r="IQG4" s="171"/>
      <c r="IQH4" s="171"/>
      <c r="IQI4" s="171"/>
      <c r="IQJ4" s="171"/>
      <c r="IQK4" s="171"/>
      <c r="IQL4" s="171"/>
      <c r="IQM4" s="171"/>
      <c r="IQN4" s="171"/>
      <c r="IQO4" s="171"/>
      <c r="IQP4" s="171"/>
      <c r="IQQ4" s="171"/>
      <c r="IQR4" s="171"/>
      <c r="IQS4" s="171"/>
      <c r="IQT4" s="171"/>
      <c r="IQU4" s="171"/>
      <c r="IQV4" s="171"/>
      <c r="IQW4" s="171"/>
      <c r="IQX4" s="171"/>
      <c r="IQY4" s="171"/>
      <c r="IQZ4" s="171"/>
      <c r="IRA4" s="171"/>
      <c r="IRB4" s="171"/>
      <c r="IRC4" s="171"/>
      <c r="IRD4" s="171"/>
      <c r="IRE4" s="171"/>
      <c r="IRF4" s="171"/>
      <c r="IRG4" s="171"/>
      <c r="IRH4" s="171"/>
      <c r="IRI4" s="171"/>
      <c r="IRJ4" s="171"/>
      <c r="IRK4" s="171"/>
      <c r="IRL4" s="171"/>
      <c r="IRM4" s="171"/>
      <c r="IRN4" s="171"/>
      <c r="IRO4" s="171"/>
      <c r="IRP4" s="171"/>
      <c r="IRQ4" s="171"/>
      <c r="IRR4" s="171"/>
      <c r="IRS4" s="171"/>
      <c r="IRT4" s="171"/>
      <c r="IRU4" s="171"/>
      <c r="IRV4" s="171"/>
      <c r="IRW4" s="171"/>
      <c r="IRX4" s="171"/>
      <c r="IRY4" s="171"/>
      <c r="IRZ4" s="171"/>
      <c r="ISA4" s="171"/>
      <c r="ISB4" s="171"/>
      <c r="ISC4" s="171"/>
      <c r="ISD4" s="171"/>
      <c r="ISE4" s="171"/>
      <c r="ISF4" s="171"/>
      <c r="ISG4" s="171"/>
      <c r="ISH4" s="171"/>
      <c r="ISI4" s="171"/>
      <c r="ISJ4" s="171"/>
      <c r="ISK4" s="171"/>
      <c r="ISL4" s="171"/>
      <c r="ISM4" s="171"/>
      <c r="ISN4" s="171"/>
      <c r="ISO4" s="171"/>
      <c r="ISP4" s="171"/>
      <c r="ISQ4" s="171"/>
      <c r="ISR4" s="171"/>
      <c r="ISS4" s="171"/>
      <c r="IST4" s="171"/>
      <c r="ISU4" s="171"/>
      <c r="ISV4" s="171"/>
      <c r="ISW4" s="171"/>
      <c r="ISX4" s="171"/>
      <c r="ISY4" s="171"/>
      <c r="ISZ4" s="171"/>
      <c r="ITA4" s="171"/>
      <c r="ITB4" s="171"/>
      <c r="ITC4" s="171"/>
      <c r="ITD4" s="171"/>
      <c r="ITE4" s="171"/>
      <c r="ITF4" s="171"/>
      <c r="ITG4" s="171"/>
      <c r="ITH4" s="171"/>
      <c r="ITI4" s="171"/>
      <c r="ITJ4" s="171"/>
      <c r="ITK4" s="171"/>
      <c r="ITL4" s="171"/>
      <c r="ITM4" s="171"/>
      <c r="ITN4" s="171"/>
      <c r="ITO4" s="171"/>
      <c r="ITP4" s="171"/>
      <c r="ITQ4" s="171"/>
      <c r="ITR4" s="171"/>
      <c r="ITS4" s="171"/>
      <c r="ITT4" s="171"/>
      <c r="ITU4" s="171"/>
      <c r="ITV4" s="171"/>
      <c r="ITW4" s="171"/>
      <c r="ITX4" s="171"/>
      <c r="ITY4" s="171"/>
      <c r="ITZ4" s="171"/>
      <c r="IUA4" s="171"/>
      <c r="IUB4" s="171"/>
      <c r="IUC4" s="171"/>
      <c r="IUD4" s="171"/>
      <c r="IUE4" s="171"/>
      <c r="IUF4" s="171"/>
      <c r="IUG4" s="171"/>
      <c r="IUH4" s="171"/>
      <c r="IUI4" s="171"/>
      <c r="IUJ4" s="171"/>
      <c r="IUK4" s="171"/>
      <c r="IUL4" s="171"/>
      <c r="IUM4" s="171"/>
      <c r="IUN4" s="171"/>
      <c r="IUO4" s="171"/>
      <c r="IUP4" s="171"/>
      <c r="IUQ4" s="171"/>
      <c r="IUR4" s="171"/>
      <c r="IUS4" s="171"/>
      <c r="IUT4" s="171"/>
      <c r="IUU4" s="171"/>
      <c r="IUV4" s="171"/>
      <c r="IUW4" s="171"/>
      <c r="IUX4" s="171"/>
      <c r="IUY4" s="171"/>
      <c r="IUZ4" s="171"/>
      <c r="IVA4" s="171"/>
      <c r="IVB4" s="171"/>
      <c r="IVC4" s="171"/>
      <c r="IVD4" s="171"/>
      <c r="IVE4" s="171"/>
      <c r="IVF4" s="171"/>
      <c r="IVG4" s="171"/>
      <c r="IVH4" s="171"/>
      <c r="IVI4" s="171"/>
      <c r="IVJ4" s="171"/>
      <c r="IVK4" s="171"/>
      <c r="IVL4" s="171"/>
      <c r="IVM4" s="171"/>
      <c r="IVN4" s="171"/>
      <c r="IVO4" s="171"/>
      <c r="IVP4" s="171"/>
      <c r="IVQ4" s="171"/>
      <c r="IVR4" s="171"/>
      <c r="IVS4" s="171"/>
      <c r="IVT4" s="171"/>
      <c r="IVU4" s="171"/>
      <c r="IVV4" s="171"/>
      <c r="IVW4" s="171"/>
      <c r="IVX4" s="171"/>
      <c r="IVY4" s="171"/>
      <c r="IVZ4" s="171"/>
      <c r="IWA4" s="171"/>
      <c r="IWB4" s="171"/>
      <c r="IWC4" s="171"/>
      <c r="IWD4" s="171"/>
      <c r="IWE4" s="171"/>
      <c r="IWF4" s="171"/>
      <c r="IWG4" s="171"/>
      <c r="IWH4" s="171"/>
      <c r="IWI4" s="171"/>
      <c r="IWJ4" s="171"/>
      <c r="IWK4" s="171"/>
      <c r="IWL4" s="171"/>
      <c r="IWM4" s="171"/>
      <c r="IWN4" s="171"/>
      <c r="IWO4" s="171"/>
      <c r="IWP4" s="171"/>
      <c r="IWQ4" s="171"/>
      <c r="IWR4" s="171"/>
      <c r="IWS4" s="171"/>
      <c r="IWT4" s="171"/>
      <c r="IWU4" s="171"/>
      <c r="IWV4" s="171"/>
      <c r="IWW4" s="171"/>
      <c r="IWX4" s="171"/>
      <c r="IWY4" s="171"/>
      <c r="IWZ4" s="171"/>
      <c r="IXA4" s="171"/>
      <c r="IXB4" s="171"/>
      <c r="IXC4" s="171"/>
      <c r="IXD4" s="171"/>
      <c r="IXE4" s="171"/>
      <c r="IXF4" s="171"/>
      <c r="IXG4" s="171"/>
      <c r="IXH4" s="171"/>
      <c r="IXI4" s="171"/>
      <c r="IXJ4" s="171"/>
      <c r="IXK4" s="171"/>
      <c r="IXL4" s="171"/>
      <c r="IXM4" s="171"/>
      <c r="IXN4" s="171"/>
      <c r="IXO4" s="171"/>
      <c r="IXP4" s="171"/>
      <c r="IXQ4" s="171"/>
      <c r="IXR4" s="171"/>
      <c r="IXS4" s="171"/>
      <c r="IXT4" s="171"/>
      <c r="IXU4" s="171"/>
      <c r="IXV4" s="171"/>
      <c r="IXW4" s="171"/>
      <c r="IXX4" s="171"/>
      <c r="IXY4" s="171"/>
      <c r="IXZ4" s="171"/>
      <c r="IYA4" s="171"/>
      <c r="IYB4" s="171"/>
      <c r="IYC4" s="171"/>
      <c r="IYD4" s="171"/>
      <c r="IYE4" s="171"/>
      <c r="IYF4" s="171"/>
      <c r="IYG4" s="171"/>
      <c r="IYH4" s="171"/>
      <c r="IYI4" s="171"/>
      <c r="IYJ4" s="171"/>
      <c r="IYK4" s="171"/>
      <c r="IYL4" s="171"/>
      <c r="IYM4" s="171"/>
      <c r="IYN4" s="171"/>
      <c r="IYO4" s="171"/>
      <c r="IYP4" s="171"/>
      <c r="IYQ4" s="171"/>
      <c r="IYR4" s="171"/>
      <c r="IYS4" s="171"/>
      <c r="IYT4" s="171"/>
      <c r="IYU4" s="171"/>
      <c r="IYV4" s="171"/>
      <c r="IYW4" s="171"/>
      <c r="IYX4" s="171"/>
      <c r="IYY4" s="171"/>
      <c r="IYZ4" s="171"/>
      <c r="IZA4" s="171"/>
      <c r="IZB4" s="171"/>
      <c r="IZC4" s="171"/>
      <c r="IZD4" s="171"/>
      <c r="IZE4" s="171"/>
      <c r="IZF4" s="171"/>
      <c r="IZG4" s="171"/>
      <c r="IZH4" s="171"/>
      <c r="IZI4" s="171"/>
      <c r="IZJ4" s="171"/>
      <c r="IZK4" s="171"/>
      <c r="IZL4" s="171"/>
      <c r="IZM4" s="171"/>
      <c r="IZN4" s="171"/>
      <c r="IZO4" s="171"/>
      <c r="IZP4" s="171"/>
      <c r="IZQ4" s="171"/>
      <c r="IZR4" s="171"/>
      <c r="IZS4" s="171"/>
      <c r="IZT4" s="171"/>
      <c r="IZU4" s="171"/>
      <c r="IZV4" s="171"/>
      <c r="IZW4" s="171"/>
      <c r="IZX4" s="171"/>
      <c r="IZY4" s="171"/>
      <c r="IZZ4" s="171"/>
      <c r="JAA4" s="171"/>
      <c r="JAB4" s="171"/>
      <c r="JAC4" s="171"/>
      <c r="JAD4" s="171"/>
      <c r="JAE4" s="171"/>
      <c r="JAF4" s="171"/>
      <c r="JAG4" s="171"/>
      <c r="JAH4" s="171"/>
      <c r="JAI4" s="171"/>
      <c r="JAJ4" s="171"/>
      <c r="JAK4" s="171"/>
      <c r="JAL4" s="171"/>
      <c r="JAM4" s="171"/>
      <c r="JAN4" s="171"/>
      <c r="JAO4" s="171"/>
      <c r="JAP4" s="171"/>
      <c r="JAQ4" s="171"/>
      <c r="JAR4" s="171"/>
      <c r="JAS4" s="171"/>
      <c r="JAT4" s="171"/>
      <c r="JAU4" s="171"/>
      <c r="JAV4" s="171"/>
      <c r="JAW4" s="171"/>
      <c r="JAX4" s="171"/>
      <c r="JAY4" s="171"/>
      <c r="JAZ4" s="171"/>
      <c r="JBA4" s="171"/>
      <c r="JBB4" s="171"/>
      <c r="JBC4" s="171"/>
      <c r="JBD4" s="171"/>
      <c r="JBE4" s="171"/>
      <c r="JBF4" s="171"/>
      <c r="JBG4" s="171"/>
      <c r="JBH4" s="171"/>
      <c r="JBI4" s="171"/>
      <c r="JBJ4" s="171"/>
      <c r="JBK4" s="171"/>
      <c r="JBL4" s="171"/>
      <c r="JBM4" s="171"/>
      <c r="JBN4" s="171"/>
      <c r="JBO4" s="171"/>
      <c r="JBP4" s="171"/>
      <c r="JBQ4" s="171"/>
      <c r="JBR4" s="171"/>
      <c r="JBS4" s="171"/>
      <c r="JBT4" s="171"/>
      <c r="JBU4" s="171"/>
      <c r="JBV4" s="171"/>
      <c r="JBW4" s="171"/>
      <c r="JBX4" s="171"/>
      <c r="JBY4" s="171"/>
      <c r="JBZ4" s="171"/>
      <c r="JCA4" s="171"/>
      <c r="JCB4" s="171"/>
      <c r="JCC4" s="171"/>
      <c r="JCD4" s="171"/>
      <c r="JCE4" s="171"/>
      <c r="JCF4" s="171"/>
      <c r="JCG4" s="171"/>
      <c r="JCH4" s="171"/>
      <c r="JCI4" s="171"/>
      <c r="JCJ4" s="171"/>
      <c r="JCK4" s="171"/>
      <c r="JCL4" s="171"/>
      <c r="JCM4" s="171"/>
      <c r="JCN4" s="171"/>
      <c r="JCO4" s="171"/>
      <c r="JCP4" s="171"/>
      <c r="JCQ4" s="171"/>
      <c r="JCR4" s="171"/>
      <c r="JCS4" s="171"/>
      <c r="JCT4" s="171"/>
      <c r="JCU4" s="171"/>
      <c r="JCV4" s="171"/>
      <c r="JCW4" s="171"/>
      <c r="JCX4" s="171"/>
      <c r="JCY4" s="171"/>
      <c r="JCZ4" s="171"/>
      <c r="JDA4" s="171"/>
      <c r="JDB4" s="171"/>
      <c r="JDC4" s="171"/>
      <c r="JDD4" s="171"/>
      <c r="JDE4" s="171"/>
      <c r="JDF4" s="171"/>
      <c r="JDG4" s="171"/>
      <c r="JDH4" s="171"/>
      <c r="JDI4" s="171"/>
      <c r="JDJ4" s="171"/>
      <c r="JDK4" s="171"/>
      <c r="JDL4" s="171"/>
      <c r="JDM4" s="171"/>
      <c r="JDN4" s="171"/>
      <c r="JDO4" s="171"/>
      <c r="JDP4" s="171"/>
      <c r="JDQ4" s="171"/>
      <c r="JDR4" s="171"/>
      <c r="JDS4" s="171"/>
      <c r="JDT4" s="171"/>
      <c r="JDU4" s="171"/>
      <c r="JDV4" s="171"/>
      <c r="JDW4" s="171"/>
      <c r="JDX4" s="171"/>
      <c r="JDY4" s="171"/>
      <c r="JDZ4" s="171"/>
      <c r="JEA4" s="171"/>
      <c r="JEB4" s="171"/>
      <c r="JEC4" s="171"/>
      <c r="JED4" s="171"/>
      <c r="JEE4" s="171"/>
      <c r="JEF4" s="171"/>
      <c r="JEG4" s="171"/>
      <c r="JEH4" s="171"/>
      <c r="JEI4" s="171"/>
      <c r="JEJ4" s="171"/>
      <c r="JEK4" s="171"/>
      <c r="JEL4" s="171"/>
      <c r="JEM4" s="171"/>
      <c r="JEN4" s="171"/>
      <c r="JEO4" s="171"/>
      <c r="JEP4" s="171"/>
      <c r="JEQ4" s="171"/>
      <c r="JER4" s="171"/>
      <c r="JES4" s="171"/>
      <c r="JET4" s="171"/>
      <c r="JEU4" s="171"/>
      <c r="JEV4" s="171"/>
      <c r="JEW4" s="171"/>
      <c r="JEX4" s="171"/>
      <c r="JEY4" s="171"/>
      <c r="JEZ4" s="171"/>
      <c r="JFA4" s="171"/>
      <c r="JFB4" s="171"/>
      <c r="JFC4" s="171"/>
      <c r="JFD4" s="171"/>
      <c r="JFE4" s="171"/>
      <c r="JFF4" s="171"/>
      <c r="JFG4" s="171"/>
      <c r="JFH4" s="171"/>
      <c r="JFI4" s="171"/>
      <c r="JFJ4" s="171"/>
      <c r="JFK4" s="171"/>
      <c r="JFL4" s="171"/>
      <c r="JFM4" s="171"/>
      <c r="JFN4" s="171"/>
      <c r="JFO4" s="171"/>
      <c r="JFP4" s="171"/>
      <c r="JFQ4" s="171"/>
      <c r="JFR4" s="171"/>
      <c r="JFS4" s="171"/>
      <c r="JFT4" s="171"/>
      <c r="JFU4" s="171"/>
      <c r="JFV4" s="171"/>
      <c r="JFW4" s="171"/>
      <c r="JFX4" s="171"/>
      <c r="JFY4" s="171"/>
      <c r="JFZ4" s="171"/>
      <c r="JGA4" s="171"/>
      <c r="JGB4" s="171"/>
      <c r="JGC4" s="171"/>
      <c r="JGD4" s="171"/>
      <c r="JGE4" s="171"/>
      <c r="JGF4" s="171"/>
      <c r="JGG4" s="171"/>
      <c r="JGH4" s="171"/>
      <c r="JGI4" s="171"/>
      <c r="JGJ4" s="171"/>
      <c r="JGK4" s="171"/>
      <c r="JGL4" s="171"/>
      <c r="JGM4" s="171"/>
      <c r="JGN4" s="171"/>
      <c r="JGO4" s="171"/>
      <c r="JGP4" s="171"/>
      <c r="JGQ4" s="171"/>
      <c r="JGR4" s="171"/>
      <c r="JGS4" s="171"/>
      <c r="JGT4" s="171"/>
      <c r="JGU4" s="171"/>
      <c r="JGV4" s="171"/>
      <c r="JGW4" s="171"/>
      <c r="JGX4" s="171"/>
      <c r="JGY4" s="171"/>
      <c r="JGZ4" s="171"/>
      <c r="JHA4" s="171"/>
      <c r="JHB4" s="171"/>
      <c r="JHC4" s="171"/>
      <c r="JHD4" s="171"/>
      <c r="JHE4" s="171"/>
      <c r="JHF4" s="171"/>
      <c r="JHG4" s="171"/>
      <c r="JHH4" s="171"/>
      <c r="JHI4" s="171"/>
      <c r="JHJ4" s="171"/>
      <c r="JHK4" s="171"/>
      <c r="JHL4" s="171"/>
      <c r="JHM4" s="171"/>
      <c r="JHN4" s="171"/>
      <c r="JHO4" s="171"/>
      <c r="JHP4" s="171"/>
      <c r="JHQ4" s="171"/>
      <c r="JHR4" s="171"/>
      <c r="JHS4" s="171"/>
      <c r="JHT4" s="171"/>
      <c r="JHU4" s="171"/>
      <c r="JHV4" s="171"/>
      <c r="JHW4" s="171"/>
      <c r="JHX4" s="171"/>
      <c r="JHY4" s="171"/>
      <c r="JHZ4" s="171"/>
      <c r="JIA4" s="171"/>
      <c r="JIB4" s="171"/>
      <c r="JIC4" s="171"/>
      <c r="JID4" s="171"/>
      <c r="JIE4" s="171"/>
      <c r="JIF4" s="171"/>
      <c r="JIG4" s="171"/>
      <c r="JIH4" s="171"/>
      <c r="JII4" s="171"/>
      <c r="JIJ4" s="171"/>
      <c r="JIK4" s="171"/>
      <c r="JIL4" s="171"/>
      <c r="JIM4" s="171"/>
      <c r="JIN4" s="171"/>
      <c r="JIO4" s="171"/>
      <c r="JIP4" s="171"/>
      <c r="JIQ4" s="171"/>
      <c r="JIR4" s="171"/>
      <c r="JIS4" s="171"/>
      <c r="JIT4" s="171"/>
      <c r="JIU4" s="171"/>
      <c r="JIV4" s="171"/>
      <c r="JIW4" s="171"/>
      <c r="JIX4" s="171"/>
      <c r="JIY4" s="171"/>
      <c r="JIZ4" s="171"/>
      <c r="JJA4" s="171"/>
      <c r="JJB4" s="171"/>
      <c r="JJC4" s="171"/>
      <c r="JJD4" s="171"/>
      <c r="JJE4" s="171"/>
      <c r="JJF4" s="171"/>
      <c r="JJG4" s="171"/>
      <c r="JJH4" s="171"/>
      <c r="JJI4" s="171"/>
      <c r="JJJ4" s="171"/>
      <c r="JJK4" s="171"/>
      <c r="JJL4" s="171"/>
      <c r="JJM4" s="171"/>
      <c r="JJN4" s="171"/>
      <c r="JJO4" s="171"/>
      <c r="JJP4" s="171"/>
      <c r="JJQ4" s="171"/>
      <c r="JJR4" s="171"/>
      <c r="JJS4" s="171"/>
      <c r="JJT4" s="171"/>
      <c r="JJU4" s="171"/>
      <c r="JJV4" s="171"/>
      <c r="JJW4" s="171"/>
      <c r="JJX4" s="171"/>
      <c r="JJY4" s="171"/>
      <c r="JJZ4" s="171"/>
      <c r="JKA4" s="171"/>
      <c r="JKB4" s="171"/>
      <c r="JKC4" s="171"/>
      <c r="JKD4" s="171"/>
      <c r="JKE4" s="171"/>
      <c r="JKF4" s="171"/>
      <c r="JKG4" s="171"/>
      <c r="JKH4" s="171"/>
      <c r="JKI4" s="171"/>
      <c r="JKJ4" s="171"/>
      <c r="JKK4" s="171"/>
      <c r="JKL4" s="171"/>
      <c r="JKM4" s="171"/>
      <c r="JKN4" s="171"/>
      <c r="JKO4" s="171"/>
      <c r="JKP4" s="171"/>
      <c r="JKQ4" s="171"/>
      <c r="JKR4" s="171"/>
      <c r="JKS4" s="171"/>
      <c r="JKT4" s="171"/>
      <c r="JKU4" s="171"/>
      <c r="JKV4" s="171"/>
      <c r="JKW4" s="171"/>
      <c r="JKX4" s="171"/>
      <c r="JKY4" s="171"/>
      <c r="JKZ4" s="171"/>
      <c r="JLA4" s="171"/>
      <c r="JLB4" s="171"/>
      <c r="JLC4" s="171"/>
      <c r="JLD4" s="171"/>
      <c r="JLE4" s="171"/>
      <c r="JLF4" s="171"/>
      <c r="JLG4" s="171"/>
      <c r="JLH4" s="171"/>
      <c r="JLI4" s="171"/>
      <c r="JLJ4" s="171"/>
      <c r="JLK4" s="171"/>
      <c r="JLL4" s="171"/>
      <c r="JLM4" s="171"/>
      <c r="JLN4" s="171"/>
      <c r="JLO4" s="171"/>
      <c r="JLP4" s="171"/>
      <c r="JLQ4" s="171"/>
      <c r="JLR4" s="171"/>
      <c r="JLS4" s="171"/>
      <c r="JLT4" s="171"/>
      <c r="JLU4" s="171"/>
      <c r="JLV4" s="171"/>
      <c r="JLW4" s="171"/>
      <c r="JLX4" s="171"/>
      <c r="JLY4" s="171"/>
      <c r="JLZ4" s="171"/>
      <c r="JMA4" s="171"/>
      <c r="JMB4" s="171"/>
      <c r="JMC4" s="171"/>
      <c r="JMD4" s="171"/>
      <c r="JME4" s="171"/>
      <c r="JMF4" s="171"/>
      <c r="JMG4" s="171"/>
      <c r="JMH4" s="171"/>
      <c r="JMI4" s="171"/>
      <c r="JMJ4" s="171"/>
      <c r="JMK4" s="171"/>
      <c r="JML4" s="171"/>
      <c r="JMM4" s="171"/>
      <c r="JMN4" s="171"/>
      <c r="JMO4" s="171"/>
      <c r="JMP4" s="171"/>
      <c r="JMQ4" s="171"/>
      <c r="JMR4" s="171"/>
      <c r="JMS4" s="171"/>
      <c r="JMT4" s="171"/>
      <c r="JMU4" s="171"/>
      <c r="JMV4" s="171"/>
      <c r="JMW4" s="171"/>
      <c r="JMX4" s="171"/>
      <c r="JMY4" s="171"/>
      <c r="JMZ4" s="171"/>
      <c r="JNA4" s="171"/>
      <c r="JNB4" s="171"/>
      <c r="JNC4" s="171"/>
      <c r="JND4" s="171"/>
      <c r="JNE4" s="171"/>
      <c r="JNF4" s="171"/>
      <c r="JNG4" s="171"/>
      <c r="JNH4" s="171"/>
      <c r="JNI4" s="171"/>
      <c r="JNJ4" s="171"/>
      <c r="JNK4" s="171"/>
      <c r="JNL4" s="171"/>
      <c r="JNM4" s="171"/>
      <c r="JNN4" s="171"/>
      <c r="JNO4" s="171"/>
      <c r="JNP4" s="171"/>
      <c r="JNQ4" s="171"/>
      <c r="JNR4" s="171"/>
      <c r="JNS4" s="171"/>
      <c r="JNT4" s="171"/>
      <c r="JNU4" s="171"/>
      <c r="JNV4" s="171"/>
      <c r="JNW4" s="171"/>
      <c r="JNX4" s="171"/>
      <c r="JNY4" s="171"/>
      <c r="JNZ4" s="171"/>
      <c r="JOA4" s="171"/>
      <c r="JOB4" s="171"/>
      <c r="JOC4" s="171"/>
      <c r="JOD4" s="171"/>
      <c r="JOE4" s="171"/>
      <c r="JOF4" s="171"/>
      <c r="JOG4" s="171"/>
      <c r="JOH4" s="171"/>
      <c r="JOI4" s="171"/>
      <c r="JOJ4" s="171"/>
      <c r="JOK4" s="171"/>
      <c r="JOL4" s="171"/>
      <c r="JOM4" s="171"/>
      <c r="JON4" s="171"/>
      <c r="JOO4" s="171"/>
      <c r="JOP4" s="171"/>
      <c r="JOQ4" s="171"/>
      <c r="JOR4" s="171"/>
      <c r="JOS4" s="171"/>
      <c r="JOT4" s="171"/>
      <c r="JOU4" s="171"/>
      <c r="JOV4" s="171"/>
      <c r="JOW4" s="171"/>
      <c r="JOX4" s="171"/>
      <c r="JOY4" s="171"/>
      <c r="JOZ4" s="171"/>
      <c r="JPA4" s="171"/>
      <c r="JPB4" s="171"/>
      <c r="JPC4" s="171"/>
      <c r="JPD4" s="171"/>
      <c r="JPE4" s="171"/>
      <c r="JPF4" s="171"/>
      <c r="JPG4" s="171"/>
      <c r="JPH4" s="171"/>
      <c r="JPI4" s="171"/>
      <c r="JPJ4" s="171"/>
      <c r="JPK4" s="171"/>
      <c r="JPL4" s="171"/>
      <c r="JPM4" s="171"/>
      <c r="JPN4" s="171"/>
      <c r="JPO4" s="171"/>
      <c r="JPP4" s="171"/>
      <c r="JPQ4" s="171"/>
      <c r="JPR4" s="171"/>
      <c r="JPS4" s="171"/>
      <c r="JPT4" s="171"/>
      <c r="JPU4" s="171"/>
      <c r="JPV4" s="171"/>
      <c r="JPW4" s="171"/>
      <c r="JPX4" s="171"/>
      <c r="JPY4" s="171"/>
      <c r="JPZ4" s="171"/>
      <c r="JQA4" s="171"/>
      <c r="JQB4" s="171"/>
      <c r="JQC4" s="171"/>
      <c r="JQD4" s="171"/>
      <c r="JQE4" s="171"/>
      <c r="JQF4" s="171"/>
      <c r="JQG4" s="171"/>
      <c r="JQH4" s="171"/>
      <c r="JQI4" s="171"/>
      <c r="JQJ4" s="171"/>
      <c r="JQK4" s="171"/>
      <c r="JQL4" s="171"/>
      <c r="JQM4" s="171"/>
      <c r="JQN4" s="171"/>
      <c r="JQO4" s="171"/>
      <c r="JQP4" s="171"/>
      <c r="JQQ4" s="171"/>
      <c r="JQR4" s="171"/>
      <c r="JQS4" s="171"/>
      <c r="JQT4" s="171"/>
      <c r="JQU4" s="171"/>
      <c r="JQV4" s="171"/>
      <c r="JQW4" s="171"/>
      <c r="JQX4" s="171"/>
      <c r="JQY4" s="171"/>
      <c r="JQZ4" s="171"/>
      <c r="JRA4" s="171"/>
      <c r="JRB4" s="171"/>
      <c r="JRC4" s="171"/>
      <c r="JRD4" s="171"/>
      <c r="JRE4" s="171"/>
      <c r="JRF4" s="171"/>
      <c r="JRG4" s="171"/>
      <c r="JRH4" s="171"/>
      <c r="JRI4" s="171"/>
      <c r="JRJ4" s="171"/>
      <c r="JRK4" s="171"/>
      <c r="JRL4" s="171"/>
      <c r="JRM4" s="171"/>
      <c r="JRN4" s="171"/>
      <c r="JRO4" s="171"/>
      <c r="JRP4" s="171"/>
      <c r="JRQ4" s="171"/>
      <c r="JRR4" s="171"/>
      <c r="JRS4" s="171"/>
      <c r="JRT4" s="171"/>
      <c r="JRU4" s="171"/>
      <c r="JRV4" s="171"/>
      <c r="JRW4" s="171"/>
      <c r="JRX4" s="171"/>
      <c r="JRY4" s="171"/>
      <c r="JRZ4" s="171"/>
      <c r="JSA4" s="171"/>
      <c r="JSB4" s="171"/>
      <c r="JSC4" s="171"/>
      <c r="JSD4" s="171"/>
      <c r="JSE4" s="171"/>
      <c r="JSF4" s="171"/>
      <c r="JSG4" s="171"/>
      <c r="JSH4" s="171"/>
      <c r="JSI4" s="171"/>
      <c r="JSJ4" s="171"/>
      <c r="JSK4" s="171"/>
      <c r="JSL4" s="171"/>
      <c r="JSM4" s="171"/>
      <c r="JSN4" s="171"/>
      <c r="JSO4" s="171"/>
      <c r="JSP4" s="171"/>
      <c r="JSQ4" s="171"/>
      <c r="JSR4" s="171"/>
      <c r="JSS4" s="171"/>
      <c r="JST4" s="171"/>
      <c r="JSU4" s="171"/>
      <c r="JSV4" s="171"/>
      <c r="JSW4" s="171"/>
      <c r="JSX4" s="171"/>
      <c r="JSY4" s="171"/>
      <c r="JSZ4" s="171"/>
      <c r="JTA4" s="171"/>
      <c r="JTB4" s="171"/>
      <c r="JTC4" s="171"/>
      <c r="JTD4" s="171"/>
      <c r="JTE4" s="171"/>
      <c r="JTF4" s="171"/>
      <c r="JTG4" s="171"/>
      <c r="JTH4" s="171"/>
      <c r="JTI4" s="171"/>
      <c r="JTJ4" s="171"/>
      <c r="JTK4" s="171"/>
      <c r="JTL4" s="171"/>
      <c r="JTM4" s="171"/>
      <c r="JTN4" s="171"/>
      <c r="JTO4" s="171"/>
      <c r="JTP4" s="171"/>
      <c r="JTQ4" s="171"/>
      <c r="JTR4" s="171"/>
      <c r="JTS4" s="171"/>
      <c r="JTT4" s="171"/>
      <c r="JTU4" s="171"/>
      <c r="JTV4" s="171"/>
      <c r="JTW4" s="171"/>
      <c r="JTX4" s="171"/>
      <c r="JTY4" s="171"/>
      <c r="JTZ4" s="171"/>
      <c r="JUA4" s="171"/>
      <c r="JUB4" s="171"/>
      <c r="JUC4" s="171"/>
      <c r="JUD4" s="171"/>
      <c r="JUE4" s="171"/>
      <c r="JUF4" s="171"/>
      <c r="JUG4" s="171"/>
      <c r="JUH4" s="171"/>
      <c r="JUI4" s="171"/>
      <c r="JUJ4" s="171"/>
      <c r="JUK4" s="171"/>
      <c r="JUL4" s="171"/>
      <c r="JUM4" s="171"/>
      <c r="JUN4" s="171"/>
      <c r="JUO4" s="171"/>
      <c r="JUP4" s="171"/>
      <c r="JUQ4" s="171"/>
      <c r="JUR4" s="171"/>
      <c r="JUS4" s="171"/>
      <c r="JUT4" s="171"/>
      <c r="JUU4" s="171"/>
      <c r="JUV4" s="171"/>
      <c r="JUW4" s="171"/>
      <c r="JUX4" s="171"/>
      <c r="JUY4" s="171"/>
      <c r="JUZ4" s="171"/>
      <c r="JVA4" s="171"/>
      <c r="JVB4" s="171"/>
      <c r="JVC4" s="171"/>
      <c r="JVD4" s="171"/>
      <c r="JVE4" s="171"/>
      <c r="JVF4" s="171"/>
      <c r="JVG4" s="171"/>
      <c r="JVH4" s="171"/>
      <c r="JVI4" s="171"/>
      <c r="JVJ4" s="171"/>
      <c r="JVK4" s="171"/>
      <c r="JVL4" s="171"/>
      <c r="JVM4" s="171"/>
      <c r="JVN4" s="171"/>
      <c r="JVO4" s="171"/>
      <c r="JVP4" s="171"/>
      <c r="JVQ4" s="171"/>
      <c r="JVR4" s="171"/>
      <c r="JVS4" s="171"/>
      <c r="JVT4" s="171"/>
      <c r="JVU4" s="171"/>
      <c r="JVV4" s="171"/>
      <c r="JVW4" s="171"/>
      <c r="JVX4" s="171"/>
      <c r="JVY4" s="171"/>
      <c r="JVZ4" s="171"/>
      <c r="JWA4" s="171"/>
      <c r="JWB4" s="171"/>
      <c r="JWC4" s="171"/>
      <c r="JWD4" s="171"/>
      <c r="JWE4" s="171"/>
      <c r="JWF4" s="171"/>
      <c r="JWG4" s="171"/>
      <c r="JWH4" s="171"/>
      <c r="JWI4" s="171"/>
      <c r="JWJ4" s="171"/>
      <c r="JWK4" s="171"/>
      <c r="JWL4" s="171"/>
      <c r="JWM4" s="171"/>
      <c r="JWN4" s="171"/>
      <c r="JWO4" s="171"/>
      <c r="JWP4" s="171"/>
      <c r="JWQ4" s="171"/>
      <c r="JWR4" s="171"/>
      <c r="JWS4" s="171"/>
      <c r="JWT4" s="171"/>
      <c r="JWU4" s="171"/>
      <c r="JWV4" s="171"/>
      <c r="JWW4" s="171"/>
      <c r="JWX4" s="171"/>
      <c r="JWY4" s="171"/>
      <c r="JWZ4" s="171"/>
      <c r="JXA4" s="171"/>
      <c r="JXB4" s="171"/>
      <c r="JXC4" s="171"/>
      <c r="JXD4" s="171"/>
      <c r="JXE4" s="171"/>
      <c r="JXF4" s="171"/>
      <c r="JXG4" s="171"/>
      <c r="JXH4" s="171"/>
      <c r="JXI4" s="171"/>
      <c r="JXJ4" s="171"/>
      <c r="JXK4" s="171"/>
      <c r="JXL4" s="171"/>
      <c r="JXM4" s="171"/>
      <c r="JXN4" s="171"/>
      <c r="JXO4" s="171"/>
      <c r="JXP4" s="171"/>
      <c r="JXQ4" s="171"/>
      <c r="JXR4" s="171"/>
      <c r="JXS4" s="171"/>
      <c r="JXT4" s="171"/>
      <c r="JXU4" s="171"/>
      <c r="JXV4" s="171"/>
      <c r="JXW4" s="171"/>
      <c r="JXX4" s="171"/>
      <c r="JXY4" s="171"/>
      <c r="JXZ4" s="171"/>
      <c r="JYA4" s="171"/>
      <c r="JYB4" s="171"/>
      <c r="JYC4" s="171"/>
      <c r="JYD4" s="171"/>
      <c r="JYE4" s="171"/>
      <c r="JYF4" s="171"/>
      <c r="JYG4" s="171"/>
      <c r="JYH4" s="171"/>
      <c r="JYI4" s="171"/>
      <c r="JYJ4" s="171"/>
      <c r="JYK4" s="171"/>
      <c r="JYL4" s="171"/>
      <c r="JYM4" s="171"/>
      <c r="JYN4" s="171"/>
      <c r="JYO4" s="171"/>
      <c r="JYP4" s="171"/>
      <c r="JYQ4" s="171"/>
      <c r="JYR4" s="171"/>
      <c r="JYS4" s="171"/>
      <c r="JYT4" s="171"/>
      <c r="JYU4" s="171"/>
      <c r="JYV4" s="171"/>
      <c r="JYW4" s="171"/>
      <c r="JYX4" s="171"/>
      <c r="JYY4" s="171"/>
      <c r="JYZ4" s="171"/>
      <c r="JZA4" s="171"/>
      <c r="JZB4" s="171"/>
      <c r="JZC4" s="171"/>
      <c r="JZD4" s="171"/>
      <c r="JZE4" s="171"/>
      <c r="JZF4" s="171"/>
      <c r="JZG4" s="171"/>
      <c r="JZH4" s="171"/>
      <c r="JZI4" s="171"/>
      <c r="JZJ4" s="171"/>
      <c r="JZK4" s="171"/>
      <c r="JZL4" s="171"/>
      <c r="JZM4" s="171"/>
      <c r="JZN4" s="171"/>
      <c r="JZO4" s="171"/>
      <c r="JZP4" s="171"/>
      <c r="JZQ4" s="171"/>
      <c r="JZR4" s="171"/>
      <c r="JZS4" s="171"/>
      <c r="JZT4" s="171"/>
      <c r="JZU4" s="171"/>
      <c r="JZV4" s="171"/>
      <c r="JZW4" s="171"/>
      <c r="JZX4" s="171"/>
      <c r="JZY4" s="171"/>
      <c r="JZZ4" s="171"/>
      <c r="KAA4" s="171"/>
      <c r="KAB4" s="171"/>
      <c r="KAC4" s="171"/>
      <c r="KAD4" s="171"/>
      <c r="KAE4" s="171"/>
      <c r="KAF4" s="171"/>
      <c r="KAG4" s="171"/>
      <c r="KAH4" s="171"/>
      <c r="KAI4" s="171"/>
      <c r="KAJ4" s="171"/>
      <c r="KAK4" s="171"/>
      <c r="KAL4" s="171"/>
      <c r="KAM4" s="171"/>
      <c r="KAN4" s="171"/>
      <c r="KAO4" s="171"/>
      <c r="KAP4" s="171"/>
      <c r="KAQ4" s="171"/>
      <c r="KAR4" s="171"/>
      <c r="KAS4" s="171"/>
      <c r="KAT4" s="171"/>
      <c r="KAU4" s="171"/>
      <c r="KAV4" s="171"/>
      <c r="KAW4" s="171"/>
      <c r="KAX4" s="171"/>
      <c r="KAY4" s="171"/>
      <c r="KAZ4" s="171"/>
      <c r="KBA4" s="171"/>
      <c r="KBB4" s="171"/>
      <c r="KBC4" s="171"/>
      <c r="KBD4" s="171"/>
      <c r="KBE4" s="171"/>
      <c r="KBF4" s="171"/>
      <c r="KBG4" s="171"/>
      <c r="KBH4" s="171"/>
      <c r="KBI4" s="171"/>
      <c r="KBJ4" s="171"/>
      <c r="KBK4" s="171"/>
      <c r="KBL4" s="171"/>
      <c r="KBM4" s="171"/>
      <c r="KBN4" s="171"/>
      <c r="KBO4" s="171"/>
      <c r="KBP4" s="171"/>
      <c r="KBQ4" s="171"/>
      <c r="KBR4" s="171"/>
      <c r="KBS4" s="171"/>
      <c r="KBT4" s="171"/>
      <c r="KBU4" s="171"/>
      <c r="KBV4" s="171"/>
      <c r="KBW4" s="171"/>
      <c r="KBX4" s="171"/>
      <c r="KBY4" s="171"/>
      <c r="KBZ4" s="171"/>
      <c r="KCA4" s="171"/>
      <c r="KCB4" s="171"/>
      <c r="KCC4" s="171"/>
      <c r="KCD4" s="171"/>
      <c r="KCE4" s="171"/>
      <c r="KCF4" s="171"/>
      <c r="KCG4" s="171"/>
      <c r="KCH4" s="171"/>
      <c r="KCI4" s="171"/>
      <c r="KCJ4" s="171"/>
      <c r="KCK4" s="171"/>
      <c r="KCL4" s="171"/>
      <c r="KCM4" s="171"/>
      <c r="KCN4" s="171"/>
      <c r="KCO4" s="171"/>
      <c r="KCP4" s="171"/>
      <c r="KCQ4" s="171"/>
      <c r="KCR4" s="171"/>
      <c r="KCS4" s="171"/>
      <c r="KCT4" s="171"/>
      <c r="KCU4" s="171"/>
      <c r="KCV4" s="171"/>
      <c r="KCW4" s="171"/>
      <c r="KCX4" s="171"/>
      <c r="KCY4" s="171"/>
      <c r="KCZ4" s="171"/>
      <c r="KDA4" s="171"/>
      <c r="KDB4" s="171"/>
      <c r="KDC4" s="171"/>
      <c r="KDD4" s="171"/>
      <c r="KDE4" s="171"/>
      <c r="KDF4" s="171"/>
      <c r="KDG4" s="171"/>
      <c r="KDH4" s="171"/>
      <c r="KDI4" s="171"/>
      <c r="KDJ4" s="171"/>
      <c r="KDK4" s="171"/>
      <c r="KDL4" s="171"/>
      <c r="KDM4" s="171"/>
      <c r="KDN4" s="171"/>
      <c r="KDO4" s="171"/>
      <c r="KDP4" s="171"/>
      <c r="KDQ4" s="171"/>
      <c r="KDR4" s="171"/>
      <c r="KDS4" s="171"/>
      <c r="KDT4" s="171"/>
      <c r="KDU4" s="171"/>
      <c r="KDV4" s="171"/>
      <c r="KDW4" s="171"/>
      <c r="KDX4" s="171"/>
      <c r="KDY4" s="171"/>
      <c r="KDZ4" s="171"/>
      <c r="KEA4" s="171"/>
      <c r="KEB4" s="171"/>
      <c r="KEC4" s="171"/>
      <c r="KED4" s="171"/>
      <c r="KEE4" s="171"/>
      <c r="KEF4" s="171"/>
      <c r="KEG4" s="171"/>
      <c r="KEH4" s="171"/>
      <c r="KEI4" s="171"/>
      <c r="KEJ4" s="171"/>
      <c r="KEK4" s="171"/>
      <c r="KEL4" s="171"/>
      <c r="KEM4" s="171"/>
      <c r="KEN4" s="171"/>
      <c r="KEO4" s="171"/>
      <c r="KEP4" s="171"/>
      <c r="KEQ4" s="171"/>
      <c r="KER4" s="171"/>
      <c r="KES4" s="171"/>
      <c r="KET4" s="171"/>
      <c r="KEU4" s="171"/>
      <c r="KEV4" s="171"/>
      <c r="KEW4" s="171"/>
      <c r="KEX4" s="171"/>
      <c r="KEY4" s="171"/>
      <c r="KEZ4" s="171"/>
      <c r="KFA4" s="171"/>
      <c r="KFB4" s="171"/>
      <c r="KFC4" s="171"/>
      <c r="KFD4" s="171"/>
      <c r="KFE4" s="171"/>
      <c r="KFF4" s="171"/>
      <c r="KFG4" s="171"/>
      <c r="KFH4" s="171"/>
      <c r="KFI4" s="171"/>
      <c r="KFJ4" s="171"/>
      <c r="KFK4" s="171"/>
      <c r="KFL4" s="171"/>
      <c r="KFM4" s="171"/>
      <c r="KFN4" s="171"/>
      <c r="KFO4" s="171"/>
      <c r="KFP4" s="171"/>
      <c r="KFQ4" s="171"/>
      <c r="KFR4" s="171"/>
      <c r="KFS4" s="171"/>
      <c r="KFT4" s="171"/>
      <c r="KFU4" s="171"/>
      <c r="KFV4" s="171"/>
      <c r="KFW4" s="171"/>
      <c r="KFX4" s="171"/>
      <c r="KFY4" s="171"/>
      <c r="KFZ4" s="171"/>
      <c r="KGA4" s="171"/>
      <c r="KGB4" s="171"/>
      <c r="KGC4" s="171"/>
      <c r="KGD4" s="171"/>
      <c r="KGE4" s="171"/>
      <c r="KGF4" s="171"/>
      <c r="KGG4" s="171"/>
      <c r="KGH4" s="171"/>
      <c r="KGI4" s="171"/>
      <c r="KGJ4" s="171"/>
      <c r="KGK4" s="171"/>
      <c r="KGL4" s="171"/>
      <c r="KGM4" s="171"/>
      <c r="KGN4" s="171"/>
      <c r="KGO4" s="171"/>
      <c r="KGP4" s="171"/>
      <c r="KGQ4" s="171"/>
      <c r="KGR4" s="171"/>
      <c r="KGS4" s="171"/>
      <c r="KGT4" s="171"/>
      <c r="KGU4" s="171"/>
      <c r="KGV4" s="171"/>
      <c r="KGW4" s="171"/>
      <c r="KGX4" s="171"/>
      <c r="KGY4" s="171"/>
      <c r="KGZ4" s="171"/>
      <c r="KHA4" s="171"/>
      <c r="KHB4" s="171"/>
      <c r="KHC4" s="171"/>
      <c r="KHD4" s="171"/>
      <c r="KHE4" s="171"/>
      <c r="KHF4" s="171"/>
      <c r="KHG4" s="171"/>
      <c r="KHH4" s="171"/>
      <c r="KHI4" s="171"/>
      <c r="KHJ4" s="171"/>
      <c r="KHK4" s="171"/>
      <c r="KHL4" s="171"/>
      <c r="KHM4" s="171"/>
      <c r="KHN4" s="171"/>
      <c r="KHO4" s="171"/>
      <c r="KHP4" s="171"/>
      <c r="KHQ4" s="171"/>
      <c r="KHR4" s="171"/>
      <c r="KHS4" s="171"/>
      <c r="KHT4" s="171"/>
      <c r="KHU4" s="171"/>
      <c r="KHV4" s="171"/>
      <c r="KHW4" s="171"/>
      <c r="KHX4" s="171"/>
      <c r="KHY4" s="171"/>
      <c r="KHZ4" s="171"/>
      <c r="KIA4" s="171"/>
      <c r="KIB4" s="171"/>
      <c r="KIC4" s="171"/>
      <c r="KID4" s="171"/>
      <c r="KIE4" s="171"/>
      <c r="KIF4" s="171"/>
      <c r="KIG4" s="171"/>
      <c r="KIH4" s="171"/>
      <c r="KII4" s="171"/>
      <c r="KIJ4" s="171"/>
      <c r="KIK4" s="171"/>
      <c r="KIL4" s="171"/>
      <c r="KIM4" s="171"/>
      <c r="KIN4" s="171"/>
      <c r="KIO4" s="171"/>
      <c r="KIP4" s="171"/>
      <c r="KIQ4" s="171"/>
      <c r="KIR4" s="171"/>
      <c r="KIS4" s="171"/>
      <c r="KIT4" s="171"/>
      <c r="KIU4" s="171"/>
      <c r="KIV4" s="171"/>
      <c r="KIW4" s="171"/>
      <c r="KIX4" s="171"/>
      <c r="KIY4" s="171"/>
      <c r="KIZ4" s="171"/>
      <c r="KJA4" s="171"/>
      <c r="KJB4" s="171"/>
      <c r="KJC4" s="171"/>
      <c r="KJD4" s="171"/>
      <c r="KJE4" s="171"/>
      <c r="KJF4" s="171"/>
      <c r="KJG4" s="171"/>
      <c r="KJH4" s="171"/>
      <c r="KJI4" s="171"/>
      <c r="KJJ4" s="171"/>
      <c r="KJK4" s="171"/>
      <c r="KJL4" s="171"/>
      <c r="KJM4" s="171"/>
      <c r="KJN4" s="171"/>
      <c r="KJO4" s="171"/>
      <c r="KJP4" s="171"/>
      <c r="KJQ4" s="171"/>
      <c r="KJR4" s="171"/>
      <c r="KJS4" s="171"/>
      <c r="KJT4" s="171"/>
      <c r="KJU4" s="171"/>
      <c r="KJV4" s="171"/>
      <c r="KJW4" s="171"/>
      <c r="KJX4" s="171"/>
      <c r="KJY4" s="171"/>
      <c r="KJZ4" s="171"/>
      <c r="KKA4" s="171"/>
      <c r="KKB4" s="171"/>
      <c r="KKC4" s="171"/>
      <c r="KKD4" s="171"/>
      <c r="KKE4" s="171"/>
      <c r="KKF4" s="171"/>
      <c r="KKG4" s="171"/>
      <c r="KKH4" s="171"/>
      <c r="KKI4" s="171"/>
      <c r="KKJ4" s="171"/>
      <c r="KKK4" s="171"/>
      <c r="KKL4" s="171"/>
      <c r="KKM4" s="171"/>
      <c r="KKN4" s="171"/>
      <c r="KKO4" s="171"/>
      <c r="KKP4" s="171"/>
      <c r="KKQ4" s="171"/>
      <c r="KKR4" s="171"/>
      <c r="KKS4" s="171"/>
      <c r="KKT4" s="171"/>
      <c r="KKU4" s="171"/>
      <c r="KKV4" s="171"/>
      <c r="KKW4" s="171"/>
      <c r="KKX4" s="171"/>
      <c r="KKY4" s="171"/>
      <c r="KKZ4" s="171"/>
      <c r="KLA4" s="171"/>
      <c r="KLB4" s="171"/>
      <c r="KLC4" s="171"/>
      <c r="KLD4" s="171"/>
      <c r="KLE4" s="171"/>
      <c r="KLF4" s="171"/>
      <c r="KLG4" s="171"/>
      <c r="KLH4" s="171"/>
      <c r="KLI4" s="171"/>
      <c r="KLJ4" s="171"/>
      <c r="KLK4" s="171"/>
      <c r="KLL4" s="171"/>
      <c r="KLM4" s="171"/>
      <c r="KLN4" s="171"/>
      <c r="KLO4" s="171"/>
      <c r="KLP4" s="171"/>
      <c r="KLQ4" s="171"/>
      <c r="KLR4" s="171"/>
      <c r="KLS4" s="171"/>
      <c r="KLT4" s="171"/>
      <c r="KLU4" s="171"/>
      <c r="KLV4" s="171"/>
      <c r="KLW4" s="171"/>
      <c r="KLX4" s="171"/>
      <c r="KLY4" s="171"/>
      <c r="KLZ4" s="171"/>
      <c r="KMA4" s="171"/>
      <c r="KMB4" s="171"/>
      <c r="KMC4" s="171"/>
      <c r="KMD4" s="171"/>
      <c r="KME4" s="171"/>
      <c r="KMF4" s="171"/>
      <c r="KMG4" s="171"/>
      <c r="KMH4" s="171"/>
      <c r="KMI4" s="171"/>
      <c r="KMJ4" s="171"/>
      <c r="KMK4" s="171"/>
      <c r="KML4" s="171"/>
      <c r="KMM4" s="171"/>
      <c r="KMN4" s="171"/>
      <c r="KMO4" s="171"/>
      <c r="KMP4" s="171"/>
      <c r="KMQ4" s="171"/>
      <c r="KMR4" s="171"/>
      <c r="KMS4" s="171"/>
      <c r="KMT4" s="171"/>
      <c r="KMU4" s="171"/>
      <c r="KMV4" s="171"/>
      <c r="KMW4" s="171"/>
      <c r="KMX4" s="171"/>
      <c r="KMY4" s="171"/>
      <c r="KMZ4" s="171"/>
      <c r="KNA4" s="171"/>
      <c r="KNB4" s="171"/>
      <c r="KNC4" s="171"/>
      <c r="KND4" s="171"/>
      <c r="KNE4" s="171"/>
      <c r="KNF4" s="171"/>
      <c r="KNG4" s="171"/>
      <c r="KNH4" s="171"/>
      <c r="KNI4" s="171"/>
      <c r="KNJ4" s="171"/>
      <c r="KNK4" s="171"/>
      <c r="KNL4" s="171"/>
      <c r="KNM4" s="171"/>
      <c r="KNN4" s="171"/>
      <c r="KNO4" s="171"/>
      <c r="KNP4" s="171"/>
      <c r="KNQ4" s="171"/>
      <c r="KNR4" s="171"/>
      <c r="KNS4" s="171"/>
      <c r="KNT4" s="171"/>
      <c r="KNU4" s="171"/>
      <c r="KNV4" s="171"/>
      <c r="KNW4" s="171"/>
      <c r="KNX4" s="171"/>
      <c r="KNY4" s="171"/>
      <c r="KNZ4" s="171"/>
      <c r="KOA4" s="171"/>
      <c r="KOB4" s="171"/>
      <c r="KOC4" s="171"/>
      <c r="KOD4" s="171"/>
      <c r="KOE4" s="171"/>
      <c r="KOF4" s="171"/>
      <c r="KOG4" s="171"/>
      <c r="KOH4" s="171"/>
      <c r="KOI4" s="171"/>
      <c r="KOJ4" s="171"/>
      <c r="KOK4" s="171"/>
      <c r="KOL4" s="171"/>
      <c r="KOM4" s="171"/>
      <c r="KON4" s="171"/>
      <c r="KOO4" s="171"/>
      <c r="KOP4" s="171"/>
      <c r="KOQ4" s="171"/>
      <c r="KOR4" s="171"/>
      <c r="KOS4" s="171"/>
      <c r="KOT4" s="171"/>
      <c r="KOU4" s="171"/>
      <c r="KOV4" s="171"/>
      <c r="KOW4" s="171"/>
      <c r="KOX4" s="171"/>
      <c r="KOY4" s="171"/>
      <c r="KOZ4" s="171"/>
      <c r="KPA4" s="171"/>
      <c r="KPB4" s="171"/>
      <c r="KPC4" s="171"/>
      <c r="KPD4" s="171"/>
      <c r="KPE4" s="171"/>
      <c r="KPF4" s="171"/>
      <c r="KPG4" s="171"/>
      <c r="KPH4" s="171"/>
      <c r="KPI4" s="171"/>
      <c r="KPJ4" s="171"/>
      <c r="KPK4" s="171"/>
      <c r="KPL4" s="171"/>
      <c r="KPM4" s="171"/>
      <c r="KPN4" s="171"/>
      <c r="KPO4" s="171"/>
      <c r="KPP4" s="171"/>
      <c r="KPQ4" s="171"/>
      <c r="KPR4" s="171"/>
      <c r="KPS4" s="171"/>
      <c r="KPT4" s="171"/>
      <c r="KPU4" s="171"/>
      <c r="KPV4" s="171"/>
      <c r="KPW4" s="171"/>
      <c r="KPX4" s="171"/>
      <c r="KPY4" s="171"/>
      <c r="KPZ4" s="171"/>
      <c r="KQA4" s="171"/>
      <c r="KQB4" s="171"/>
      <c r="KQC4" s="171"/>
      <c r="KQD4" s="171"/>
      <c r="KQE4" s="171"/>
      <c r="KQF4" s="171"/>
      <c r="KQG4" s="171"/>
      <c r="KQH4" s="171"/>
      <c r="KQI4" s="171"/>
      <c r="KQJ4" s="171"/>
      <c r="KQK4" s="171"/>
      <c r="KQL4" s="171"/>
      <c r="KQM4" s="171"/>
      <c r="KQN4" s="171"/>
      <c r="KQO4" s="171"/>
      <c r="KQP4" s="171"/>
      <c r="KQQ4" s="171"/>
      <c r="KQR4" s="171"/>
      <c r="KQS4" s="171"/>
      <c r="KQT4" s="171"/>
      <c r="KQU4" s="171"/>
      <c r="KQV4" s="171"/>
      <c r="KQW4" s="171"/>
      <c r="KQX4" s="171"/>
      <c r="KQY4" s="171"/>
      <c r="KQZ4" s="171"/>
      <c r="KRA4" s="171"/>
      <c r="KRB4" s="171"/>
      <c r="KRC4" s="171"/>
      <c r="KRD4" s="171"/>
      <c r="KRE4" s="171"/>
      <c r="KRF4" s="171"/>
      <c r="KRG4" s="171"/>
      <c r="KRH4" s="171"/>
      <c r="KRI4" s="171"/>
      <c r="KRJ4" s="171"/>
      <c r="KRK4" s="171"/>
      <c r="KRL4" s="171"/>
      <c r="KRM4" s="171"/>
      <c r="KRN4" s="171"/>
      <c r="KRO4" s="171"/>
      <c r="KRP4" s="171"/>
      <c r="KRQ4" s="171"/>
      <c r="KRR4" s="171"/>
      <c r="KRS4" s="171"/>
      <c r="KRT4" s="171"/>
      <c r="KRU4" s="171"/>
      <c r="KRV4" s="171"/>
      <c r="KRW4" s="171"/>
      <c r="KRX4" s="171"/>
      <c r="KRY4" s="171"/>
      <c r="KRZ4" s="171"/>
      <c r="KSA4" s="171"/>
      <c r="KSB4" s="171"/>
      <c r="KSC4" s="171"/>
      <c r="KSD4" s="171"/>
      <c r="KSE4" s="171"/>
      <c r="KSF4" s="171"/>
      <c r="KSG4" s="171"/>
      <c r="KSH4" s="171"/>
      <c r="KSI4" s="171"/>
      <c r="KSJ4" s="171"/>
      <c r="KSK4" s="171"/>
      <c r="KSL4" s="171"/>
      <c r="KSM4" s="171"/>
      <c r="KSN4" s="171"/>
      <c r="KSO4" s="171"/>
      <c r="KSP4" s="171"/>
      <c r="KSQ4" s="171"/>
      <c r="KSR4" s="171"/>
      <c r="KSS4" s="171"/>
      <c r="KST4" s="171"/>
      <c r="KSU4" s="171"/>
      <c r="KSV4" s="171"/>
      <c r="KSW4" s="171"/>
      <c r="KSX4" s="171"/>
      <c r="KSY4" s="171"/>
      <c r="KSZ4" s="171"/>
      <c r="KTA4" s="171"/>
      <c r="KTB4" s="171"/>
      <c r="KTC4" s="171"/>
      <c r="KTD4" s="171"/>
      <c r="KTE4" s="171"/>
      <c r="KTF4" s="171"/>
      <c r="KTG4" s="171"/>
      <c r="KTH4" s="171"/>
      <c r="KTI4" s="171"/>
      <c r="KTJ4" s="171"/>
      <c r="KTK4" s="171"/>
      <c r="KTL4" s="171"/>
      <c r="KTM4" s="171"/>
      <c r="KTN4" s="171"/>
      <c r="KTO4" s="171"/>
      <c r="KTP4" s="171"/>
      <c r="KTQ4" s="171"/>
      <c r="KTR4" s="171"/>
      <c r="KTS4" s="171"/>
      <c r="KTT4" s="171"/>
      <c r="KTU4" s="171"/>
      <c r="KTV4" s="171"/>
      <c r="KTW4" s="171"/>
      <c r="KTX4" s="171"/>
      <c r="KTY4" s="171"/>
      <c r="KTZ4" s="171"/>
      <c r="KUA4" s="171"/>
      <c r="KUB4" s="171"/>
      <c r="KUC4" s="171"/>
      <c r="KUD4" s="171"/>
      <c r="KUE4" s="171"/>
      <c r="KUF4" s="171"/>
      <c r="KUG4" s="171"/>
      <c r="KUH4" s="171"/>
      <c r="KUI4" s="171"/>
      <c r="KUJ4" s="171"/>
      <c r="KUK4" s="171"/>
      <c r="KUL4" s="171"/>
      <c r="KUM4" s="171"/>
      <c r="KUN4" s="171"/>
      <c r="KUO4" s="171"/>
      <c r="KUP4" s="171"/>
      <c r="KUQ4" s="171"/>
      <c r="KUR4" s="171"/>
      <c r="KUS4" s="171"/>
      <c r="KUT4" s="171"/>
      <c r="KUU4" s="171"/>
      <c r="KUV4" s="171"/>
      <c r="KUW4" s="171"/>
      <c r="KUX4" s="171"/>
      <c r="KUY4" s="171"/>
      <c r="KUZ4" s="171"/>
      <c r="KVA4" s="171"/>
      <c r="KVB4" s="171"/>
      <c r="KVC4" s="171"/>
      <c r="KVD4" s="171"/>
      <c r="KVE4" s="171"/>
      <c r="KVF4" s="171"/>
      <c r="KVG4" s="171"/>
      <c r="KVH4" s="171"/>
      <c r="KVI4" s="171"/>
      <c r="KVJ4" s="171"/>
      <c r="KVK4" s="171"/>
      <c r="KVL4" s="171"/>
      <c r="KVM4" s="171"/>
      <c r="KVN4" s="171"/>
      <c r="KVO4" s="171"/>
      <c r="KVP4" s="171"/>
      <c r="KVQ4" s="171"/>
      <c r="KVR4" s="171"/>
      <c r="KVS4" s="171"/>
      <c r="KVT4" s="171"/>
      <c r="KVU4" s="171"/>
      <c r="KVV4" s="171"/>
      <c r="KVW4" s="171"/>
      <c r="KVX4" s="171"/>
      <c r="KVY4" s="171"/>
      <c r="KVZ4" s="171"/>
      <c r="KWA4" s="171"/>
      <c r="KWB4" s="171"/>
      <c r="KWC4" s="171"/>
      <c r="KWD4" s="171"/>
      <c r="KWE4" s="171"/>
      <c r="KWF4" s="171"/>
      <c r="KWG4" s="171"/>
      <c r="KWH4" s="171"/>
      <c r="KWI4" s="171"/>
      <c r="KWJ4" s="171"/>
      <c r="KWK4" s="171"/>
      <c r="KWL4" s="171"/>
      <c r="KWM4" s="171"/>
      <c r="KWN4" s="171"/>
      <c r="KWO4" s="171"/>
      <c r="KWP4" s="171"/>
      <c r="KWQ4" s="171"/>
      <c r="KWR4" s="171"/>
      <c r="KWS4" s="171"/>
      <c r="KWT4" s="171"/>
      <c r="KWU4" s="171"/>
      <c r="KWV4" s="171"/>
      <c r="KWW4" s="171"/>
      <c r="KWX4" s="171"/>
      <c r="KWY4" s="171"/>
      <c r="KWZ4" s="171"/>
      <c r="KXA4" s="171"/>
      <c r="KXB4" s="171"/>
      <c r="KXC4" s="171"/>
      <c r="KXD4" s="171"/>
      <c r="KXE4" s="171"/>
      <c r="KXF4" s="171"/>
      <c r="KXG4" s="171"/>
      <c r="KXH4" s="171"/>
      <c r="KXI4" s="171"/>
      <c r="KXJ4" s="171"/>
      <c r="KXK4" s="171"/>
      <c r="KXL4" s="171"/>
      <c r="KXM4" s="171"/>
      <c r="KXN4" s="171"/>
      <c r="KXO4" s="171"/>
      <c r="KXP4" s="171"/>
      <c r="KXQ4" s="171"/>
      <c r="KXR4" s="171"/>
      <c r="KXS4" s="171"/>
      <c r="KXT4" s="171"/>
      <c r="KXU4" s="171"/>
      <c r="KXV4" s="171"/>
      <c r="KXW4" s="171"/>
      <c r="KXX4" s="171"/>
      <c r="KXY4" s="171"/>
      <c r="KXZ4" s="171"/>
      <c r="KYA4" s="171"/>
      <c r="KYB4" s="171"/>
      <c r="KYC4" s="171"/>
      <c r="KYD4" s="171"/>
      <c r="KYE4" s="171"/>
      <c r="KYF4" s="171"/>
      <c r="KYG4" s="171"/>
      <c r="KYH4" s="171"/>
      <c r="KYI4" s="171"/>
      <c r="KYJ4" s="171"/>
      <c r="KYK4" s="171"/>
      <c r="KYL4" s="171"/>
      <c r="KYM4" s="171"/>
      <c r="KYN4" s="171"/>
      <c r="KYO4" s="171"/>
      <c r="KYP4" s="171"/>
      <c r="KYQ4" s="171"/>
      <c r="KYR4" s="171"/>
      <c r="KYS4" s="171"/>
      <c r="KYT4" s="171"/>
      <c r="KYU4" s="171"/>
      <c r="KYV4" s="171"/>
      <c r="KYW4" s="171"/>
      <c r="KYX4" s="171"/>
      <c r="KYY4" s="171"/>
      <c r="KYZ4" s="171"/>
      <c r="KZA4" s="171"/>
      <c r="KZB4" s="171"/>
      <c r="KZC4" s="171"/>
      <c r="KZD4" s="171"/>
      <c r="KZE4" s="171"/>
      <c r="KZF4" s="171"/>
      <c r="KZG4" s="171"/>
      <c r="KZH4" s="171"/>
      <c r="KZI4" s="171"/>
      <c r="KZJ4" s="171"/>
      <c r="KZK4" s="171"/>
      <c r="KZL4" s="171"/>
      <c r="KZM4" s="171"/>
      <c r="KZN4" s="171"/>
      <c r="KZO4" s="171"/>
      <c r="KZP4" s="171"/>
      <c r="KZQ4" s="171"/>
      <c r="KZR4" s="171"/>
      <c r="KZS4" s="171"/>
      <c r="KZT4" s="171"/>
      <c r="KZU4" s="171"/>
      <c r="KZV4" s="171"/>
      <c r="KZW4" s="171"/>
      <c r="KZX4" s="171"/>
      <c r="KZY4" s="171"/>
      <c r="KZZ4" s="171"/>
      <c r="LAA4" s="171"/>
      <c r="LAB4" s="171"/>
      <c r="LAC4" s="171"/>
      <c r="LAD4" s="171"/>
      <c r="LAE4" s="171"/>
      <c r="LAF4" s="171"/>
      <c r="LAG4" s="171"/>
      <c r="LAH4" s="171"/>
      <c r="LAI4" s="171"/>
      <c r="LAJ4" s="171"/>
      <c r="LAK4" s="171"/>
      <c r="LAL4" s="171"/>
      <c r="LAM4" s="171"/>
      <c r="LAN4" s="171"/>
      <c r="LAO4" s="171"/>
      <c r="LAP4" s="171"/>
      <c r="LAQ4" s="171"/>
      <c r="LAR4" s="171"/>
      <c r="LAS4" s="171"/>
      <c r="LAT4" s="171"/>
      <c r="LAU4" s="171"/>
      <c r="LAV4" s="171"/>
      <c r="LAW4" s="171"/>
      <c r="LAX4" s="171"/>
      <c r="LAY4" s="171"/>
      <c r="LAZ4" s="171"/>
      <c r="LBA4" s="171"/>
      <c r="LBB4" s="171"/>
      <c r="LBC4" s="171"/>
      <c r="LBD4" s="171"/>
      <c r="LBE4" s="171"/>
      <c r="LBF4" s="171"/>
      <c r="LBG4" s="171"/>
      <c r="LBH4" s="171"/>
      <c r="LBI4" s="171"/>
      <c r="LBJ4" s="171"/>
      <c r="LBK4" s="171"/>
      <c r="LBL4" s="171"/>
      <c r="LBM4" s="171"/>
      <c r="LBN4" s="171"/>
      <c r="LBO4" s="171"/>
      <c r="LBP4" s="171"/>
      <c r="LBQ4" s="171"/>
      <c r="LBR4" s="171"/>
      <c r="LBS4" s="171"/>
      <c r="LBT4" s="171"/>
      <c r="LBU4" s="171"/>
      <c r="LBV4" s="171"/>
      <c r="LBW4" s="171"/>
      <c r="LBX4" s="171"/>
      <c r="LBY4" s="171"/>
      <c r="LBZ4" s="171"/>
      <c r="LCA4" s="171"/>
      <c r="LCB4" s="171"/>
      <c r="LCC4" s="171"/>
      <c r="LCD4" s="171"/>
      <c r="LCE4" s="171"/>
      <c r="LCF4" s="171"/>
      <c r="LCG4" s="171"/>
      <c r="LCH4" s="171"/>
      <c r="LCI4" s="171"/>
      <c r="LCJ4" s="171"/>
      <c r="LCK4" s="171"/>
      <c r="LCL4" s="171"/>
      <c r="LCM4" s="171"/>
      <c r="LCN4" s="171"/>
      <c r="LCO4" s="171"/>
      <c r="LCP4" s="171"/>
      <c r="LCQ4" s="171"/>
      <c r="LCR4" s="171"/>
      <c r="LCS4" s="171"/>
      <c r="LCT4" s="171"/>
      <c r="LCU4" s="171"/>
      <c r="LCV4" s="171"/>
      <c r="LCW4" s="171"/>
      <c r="LCX4" s="171"/>
      <c r="LCY4" s="171"/>
      <c r="LCZ4" s="171"/>
      <c r="LDA4" s="171"/>
      <c r="LDB4" s="171"/>
      <c r="LDC4" s="171"/>
      <c r="LDD4" s="171"/>
      <c r="LDE4" s="171"/>
      <c r="LDF4" s="171"/>
      <c r="LDG4" s="171"/>
      <c r="LDH4" s="171"/>
      <c r="LDI4" s="171"/>
      <c r="LDJ4" s="171"/>
      <c r="LDK4" s="171"/>
      <c r="LDL4" s="171"/>
      <c r="LDM4" s="171"/>
      <c r="LDN4" s="171"/>
      <c r="LDO4" s="171"/>
      <c r="LDP4" s="171"/>
      <c r="LDQ4" s="171"/>
      <c r="LDR4" s="171"/>
      <c r="LDS4" s="171"/>
      <c r="LDT4" s="171"/>
      <c r="LDU4" s="171"/>
      <c r="LDV4" s="171"/>
      <c r="LDW4" s="171"/>
      <c r="LDX4" s="171"/>
      <c r="LDY4" s="171"/>
      <c r="LDZ4" s="171"/>
      <c r="LEA4" s="171"/>
      <c r="LEB4" s="171"/>
      <c r="LEC4" s="171"/>
      <c r="LED4" s="171"/>
      <c r="LEE4" s="171"/>
      <c r="LEF4" s="171"/>
      <c r="LEG4" s="171"/>
      <c r="LEH4" s="171"/>
      <c r="LEI4" s="171"/>
      <c r="LEJ4" s="171"/>
      <c r="LEK4" s="171"/>
      <c r="LEL4" s="171"/>
      <c r="LEM4" s="171"/>
      <c r="LEN4" s="171"/>
      <c r="LEO4" s="171"/>
      <c r="LEP4" s="171"/>
      <c r="LEQ4" s="171"/>
      <c r="LER4" s="171"/>
      <c r="LES4" s="171"/>
      <c r="LET4" s="171"/>
      <c r="LEU4" s="171"/>
      <c r="LEV4" s="171"/>
      <c r="LEW4" s="171"/>
      <c r="LEX4" s="171"/>
      <c r="LEY4" s="171"/>
      <c r="LEZ4" s="171"/>
      <c r="LFA4" s="171"/>
      <c r="LFB4" s="171"/>
      <c r="LFC4" s="171"/>
      <c r="LFD4" s="171"/>
      <c r="LFE4" s="171"/>
      <c r="LFF4" s="171"/>
      <c r="LFG4" s="171"/>
      <c r="LFH4" s="171"/>
      <c r="LFI4" s="171"/>
      <c r="LFJ4" s="171"/>
      <c r="LFK4" s="171"/>
      <c r="LFL4" s="171"/>
      <c r="LFM4" s="171"/>
      <c r="LFN4" s="171"/>
      <c r="LFO4" s="171"/>
      <c r="LFP4" s="171"/>
      <c r="LFQ4" s="171"/>
      <c r="LFR4" s="171"/>
      <c r="LFS4" s="171"/>
      <c r="LFT4" s="171"/>
      <c r="LFU4" s="171"/>
      <c r="LFV4" s="171"/>
      <c r="LFW4" s="171"/>
      <c r="LFX4" s="171"/>
      <c r="LFY4" s="171"/>
      <c r="LFZ4" s="171"/>
      <c r="LGA4" s="171"/>
      <c r="LGB4" s="171"/>
      <c r="LGC4" s="171"/>
      <c r="LGD4" s="171"/>
      <c r="LGE4" s="171"/>
      <c r="LGF4" s="171"/>
      <c r="LGG4" s="171"/>
      <c r="LGH4" s="171"/>
      <c r="LGI4" s="171"/>
      <c r="LGJ4" s="171"/>
      <c r="LGK4" s="171"/>
      <c r="LGL4" s="171"/>
      <c r="LGM4" s="171"/>
      <c r="LGN4" s="171"/>
      <c r="LGO4" s="171"/>
      <c r="LGP4" s="171"/>
      <c r="LGQ4" s="171"/>
      <c r="LGR4" s="171"/>
      <c r="LGS4" s="171"/>
      <c r="LGT4" s="171"/>
      <c r="LGU4" s="171"/>
      <c r="LGV4" s="171"/>
      <c r="LGW4" s="171"/>
      <c r="LGX4" s="171"/>
      <c r="LGY4" s="171"/>
      <c r="LGZ4" s="171"/>
      <c r="LHA4" s="171"/>
      <c r="LHB4" s="171"/>
      <c r="LHC4" s="171"/>
      <c r="LHD4" s="171"/>
      <c r="LHE4" s="171"/>
      <c r="LHF4" s="171"/>
      <c r="LHG4" s="171"/>
      <c r="LHH4" s="171"/>
      <c r="LHI4" s="171"/>
      <c r="LHJ4" s="171"/>
      <c r="LHK4" s="171"/>
      <c r="LHL4" s="171"/>
      <c r="LHM4" s="171"/>
      <c r="LHN4" s="171"/>
      <c r="LHO4" s="171"/>
      <c r="LHP4" s="171"/>
      <c r="LHQ4" s="171"/>
      <c r="LHR4" s="171"/>
      <c r="LHS4" s="171"/>
      <c r="LHT4" s="171"/>
      <c r="LHU4" s="171"/>
      <c r="LHV4" s="171"/>
      <c r="LHW4" s="171"/>
      <c r="LHX4" s="171"/>
      <c r="LHY4" s="171"/>
      <c r="LHZ4" s="171"/>
      <c r="LIA4" s="171"/>
      <c r="LIB4" s="171"/>
      <c r="LIC4" s="171"/>
      <c r="LID4" s="171"/>
      <c r="LIE4" s="171"/>
      <c r="LIF4" s="171"/>
      <c r="LIG4" s="171"/>
      <c r="LIH4" s="171"/>
      <c r="LII4" s="171"/>
      <c r="LIJ4" s="171"/>
      <c r="LIK4" s="171"/>
      <c r="LIL4" s="171"/>
      <c r="LIM4" s="171"/>
      <c r="LIN4" s="171"/>
      <c r="LIO4" s="171"/>
      <c r="LIP4" s="171"/>
      <c r="LIQ4" s="171"/>
      <c r="LIR4" s="171"/>
      <c r="LIS4" s="171"/>
      <c r="LIT4" s="171"/>
      <c r="LIU4" s="171"/>
      <c r="LIV4" s="171"/>
      <c r="LIW4" s="171"/>
      <c r="LIX4" s="171"/>
      <c r="LIY4" s="171"/>
      <c r="LIZ4" s="171"/>
      <c r="LJA4" s="171"/>
      <c r="LJB4" s="171"/>
      <c r="LJC4" s="171"/>
      <c r="LJD4" s="171"/>
      <c r="LJE4" s="171"/>
      <c r="LJF4" s="171"/>
      <c r="LJG4" s="171"/>
      <c r="LJH4" s="171"/>
      <c r="LJI4" s="171"/>
      <c r="LJJ4" s="171"/>
      <c r="LJK4" s="171"/>
      <c r="LJL4" s="171"/>
      <c r="LJM4" s="171"/>
      <c r="LJN4" s="171"/>
      <c r="LJO4" s="171"/>
      <c r="LJP4" s="171"/>
      <c r="LJQ4" s="171"/>
      <c r="LJR4" s="171"/>
      <c r="LJS4" s="171"/>
      <c r="LJT4" s="171"/>
      <c r="LJU4" s="171"/>
      <c r="LJV4" s="171"/>
      <c r="LJW4" s="171"/>
      <c r="LJX4" s="171"/>
      <c r="LJY4" s="171"/>
      <c r="LJZ4" s="171"/>
      <c r="LKA4" s="171"/>
      <c r="LKB4" s="171"/>
      <c r="LKC4" s="171"/>
      <c r="LKD4" s="171"/>
      <c r="LKE4" s="171"/>
      <c r="LKF4" s="171"/>
      <c r="LKG4" s="171"/>
      <c r="LKH4" s="171"/>
      <c r="LKI4" s="171"/>
      <c r="LKJ4" s="171"/>
      <c r="LKK4" s="171"/>
      <c r="LKL4" s="171"/>
      <c r="LKM4" s="171"/>
      <c r="LKN4" s="171"/>
      <c r="LKO4" s="171"/>
      <c r="LKP4" s="171"/>
      <c r="LKQ4" s="171"/>
      <c r="LKR4" s="171"/>
      <c r="LKS4" s="171"/>
      <c r="LKT4" s="171"/>
      <c r="LKU4" s="171"/>
      <c r="LKV4" s="171"/>
      <c r="LKW4" s="171"/>
      <c r="LKX4" s="171"/>
      <c r="LKY4" s="171"/>
      <c r="LKZ4" s="171"/>
      <c r="LLA4" s="171"/>
      <c r="LLB4" s="171"/>
      <c r="LLC4" s="171"/>
      <c r="LLD4" s="171"/>
      <c r="LLE4" s="171"/>
      <c r="LLF4" s="171"/>
      <c r="LLG4" s="171"/>
      <c r="LLH4" s="171"/>
      <c r="LLI4" s="171"/>
      <c r="LLJ4" s="171"/>
      <c r="LLK4" s="171"/>
      <c r="LLL4" s="171"/>
      <c r="LLM4" s="171"/>
      <c r="LLN4" s="171"/>
      <c r="LLO4" s="171"/>
      <c r="LLP4" s="171"/>
      <c r="LLQ4" s="171"/>
      <c r="LLR4" s="171"/>
      <c r="LLS4" s="171"/>
      <c r="LLT4" s="171"/>
      <c r="LLU4" s="171"/>
      <c r="LLV4" s="171"/>
      <c r="LLW4" s="171"/>
      <c r="LLX4" s="171"/>
      <c r="LLY4" s="171"/>
      <c r="LLZ4" s="171"/>
      <c r="LMA4" s="171"/>
      <c r="LMB4" s="171"/>
      <c r="LMC4" s="171"/>
      <c r="LMD4" s="171"/>
      <c r="LME4" s="171"/>
      <c r="LMF4" s="171"/>
      <c r="LMG4" s="171"/>
      <c r="LMH4" s="171"/>
      <c r="LMI4" s="171"/>
      <c r="LMJ4" s="171"/>
      <c r="LMK4" s="171"/>
      <c r="LML4" s="171"/>
      <c r="LMM4" s="171"/>
      <c r="LMN4" s="171"/>
      <c r="LMO4" s="171"/>
      <c r="LMP4" s="171"/>
      <c r="LMQ4" s="171"/>
      <c r="LMR4" s="171"/>
      <c r="LMS4" s="171"/>
      <c r="LMT4" s="171"/>
      <c r="LMU4" s="171"/>
      <c r="LMV4" s="171"/>
      <c r="LMW4" s="171"/>
      <c r="LMX4" s="171"/>
      <c r="LMY4" s="171"/>
      <c r="LMZ4" s="171"/>
      <c r="LNA4" s="171"/>
      <c r="LNB4" s="171"/>
      <c r="LNC4" s="171"/>
      <c r="LND4" s="171"/>
      <c r="LNE4" s="171"/>
      <c r="LNF4" s="171"/>
      <c r="LNG4" s="171"/>
      <c r="LNH4" s="171"/>
      <c r="LNI4" s="171"/>
      <c r="LNJ4" s="171"/>
      <c r="LNK4" s="171"/>
      <c r="LNL4" s="171"/>
      <c r="LNM4" s="171"/>
      <c r="LNN4" s="171"/>
      <c r="LNO4" s="171"/>
      <c r="LNP4" s="171"/>
      <c r="LNQ4" s="171"/>
      <c r="LNR4" s="171"/>
      <c r="LNS4" s="171"/>
      <c r="LNT4" s="171"/>
      <c r="LNU4" s="171"/>
      <c r="LNV4" s="171"/>
      <c r="LNW4" s="171"/>
      <c r="LNX4" s="171"/>
      <c r="LNY4" s="171"/>
      <c r="LNZ4" s="171"/>
      <c r="LOA4" s="171"/>
      <c r="LOB4" s="171"/>
      <c r="LOC4" s="171"/>
      <c r="LOD4" s="171"/>
      <c r="LOE4" s="171"/>
      <c r="LOF4" s="171"/>
      <c r="LOG4" s="171"/>
      <c r="LOH4" s="171"/>
      <c r="LOI4" s="171"/>
      <c r="LOJ4" s="171"/>
      <c r="LOK4" s="171"/>
      <c r="LOL4" s="171"/>
      <c r="LOM4" s="171"/>
      <c r="LON4" s="171"/>
      <c r="LOO4" s="171"/>
      <c r="LOP4" s="171"/>
      <c r="LOQ4" s="171"/>
      <c r="LOR4" s="171"/>
      <c r="LOS4" s="171"/>
      <c r="LOT4" s="171"/>
      <c r="LOU4" s="171"/>
      <c r="LOV4" s="171"/>
      <c r="LOW4" s="171"/>
      <c r="LOX4" s="171"/>
      <c r="LOY4" s="171"/>
      <c r="LOZ4" s="171"/>
      <c r="LPA4" s="171"/>
      <c r="LPB4" s="171"/>
      <c r="LPC4" s="171"/>
      <c r="LPD4" s="171"/>
      <c r="LPE4" s="171"/>
      <c r="LPF4" s="171"/>
      <c r="LPG4" s="171"/>
      <c r="LPH4" s="171"/>
      <c r="LPI4" s="171"/>
      <c r="LPJ4" s="171"/>
      <c r="LPK4" s="171"/>
      <c r="LPL4" s="171"/>
      <c r="LPM4" s="171"/>
      <c r="LPN4" s="171"/>
      <c r="LPO4" s="171"/>
      <c r="LPP4" s="171"/>
      <c r="LPQ4" s="171"/>
      <c r="LPR4" s="171"/>
      <c r="LPS4" s="171"/>
      <c r="LPT4" s="171"/>
      <c r="LPU4" s="171"/>
      <c r="LPV4" s="171"/>
      <c r="LPW4" s="171"/>
      <c r="LPX4" s="171"/>
      <c r="LPY4" s="171"/>
      <c r="LPZ4" s="171"/>
      <c r="LQA4" s="171"/>
      <c r="LQB4" s="171"/>
      <c r="LQC4" s="171"/>
      <c r="LQD4" s="171"/>
      <c r="LQE4" s="171"/>
      <c r="LQF4" s="171"/>
      <c r="LQG4" s="171"/>
      <c r="LQH4" s="171"/>
      <c r="LQI4" s="171"/>
      <c r="LQJ4" s="171"/>
      <c r="LQK4" s="171"/>
      <c r="LQL4" s="171"/>
      <c r="LQM4" s="171"/>
      <c r="LQN4" s="171"/>
      <c r="LQO4" s="171"/>
      <c r="LQP4" s="171"/>
      <c r="LQQ4" s="171"/>
      <c r="LQR4" s="171"/>
      <c r="LQS4" s="171"/>
      <c r="LQT4" s="171"/>
      <c r="LQU4" s="171"/>
      <c r="LQV4" s="171"/>
      <c r="LQW4" s="171"/>
      <c r="LQX4" s="171"/>
      <c r="LQY4" s="171"/>
      <c r="LQZ4" s="171"/>
      <c r="LRA4" s="171"/>
      <c r="LRB4" s="171"/>
      <c r="LRC4" s="171"/>
      <c r="LRD4" s="171"/>
      <c r="LRE4" s="171"/>
      <c r="LRF4" s="171"/>
      <c r="LRG4" s="171"/>
      <c r="LRH4" s="171"/>
      <c r="LRI4" s="171"/>
      <c r="LRJ4" s="171"/>
      <c r="LRK4" s="171"/>
      <c r="LRL4" s="171"/>
      <c r="LRM4" s="171"/>
      <c r="LRN4" s="171"/>
      <c r="LRO4" s="171"/>
      <c r="LRP4" s="171"/>
      <c r="LRQ4" s="171"/>
      <c r="LRR4" s="171"/>
      <c r="LRS4" s="171"/>
      <c r="LRT4" s="171"/>
      <c r="LRU4" s="171"/>
      <c r="LRV4" s="171"/>
      <c r="LRW4" s="171"/>
      <c r="LRX4" s="171"/>
      <c r="LRY4" s="171"/>
      <c r="LRZ4" s="171"/>
      <c r="LSA4" s="171"/>
      <c r="LSB4" s="171"/>
      <c r="LSC4" s="171"/>
      <c r="LSD4" s="171"/>
      <c r="LSE4" s="171"/>
      <c r="LSF4" s="171"/>
      <c r="LSG4" s="171"/>
      <c r="LSH4" s="171"/>
      <c r="LSI4" s="171"/>
      <c r="LSJ4" s="171"/>
      <c r="LSK4" s="171"/>
      <c r="LSL4" s="171"/>
      <c r="LSM4" s="171"/>
      <c r="LSN4" s="171"/>
      <c r="LSO4" s="171"/>
      <c r="LSP4" s="171"/>
      <c r="LSQ4" s="171"/>
      <c r="LSR4" s="171"/>
      <c r="LSS4" s="171"/>
      <c r="LST4" s="171"/>
      <c r="LSU4" s="171"/>
      <c r="LSV4" s="171"/>
      <c r="LSW4" s="171"/>
      <c r="LSX4" s="171"/>
      <c r="LSY4" s="171"/>
      <c r="LSZ4" s="171"/>
      <c r="LTA4" s="171"/>
      <c r="LTB4" s="171"/>
      <c r="LTC4" s="171"/>
      <c r="LTD4" s="171"/>
      <c r="LTE4" s="171"/>
      <c r="LTF4" s="171"/>
      <c r="LTG4" s="171"/>
      <c r="LTH4" s="171"/>
      <c r="LTI4" s="171"/>
      <c r="LTJ4" s="171"/>
      <c r="LTK4" s="171"/>
      <c r="LTL4" s="171"/>
      <c r="LTM4" s="171"/>
      <c r="LTN4" s="171"/>
      <c r="LTO4" s="171"/>
      <c r="LTP4" s="171"/>
      <c r="LTQ4" s="171"/>
      <c r="LTR4" s="171"/>
      <c r="LTS4" s="171"/>
      <c r="LTT4" s="171"/>
      <c r="LTU4" s="171"/>
      <c r="LTV4" s="171"/>
      <c r="LTW4" s="171"/>
      <c r="LTX4" s="171"/>
      <c r="LTY4" s="171"/>
      <c r="LTZ4" s="171"/>
      <c r="LUA4" s="171"/>
      <c r="LUB4" s="171"/>
      <c r="LUC4" s="171"/>
      <c r="LUD4" s="171"/>
      <c r="LUE4" s="171"/>
      <c r="LUF4" s="171"/>
      <c r="LUG4" s="171"/>
      <c r="LUH4" s="171"/>
      <c r="LUI4" s="171"/>
      <c r="LUJ4" s="171"/>
      <c r="LUK4" s="171"/>
      <c r="LUL4" s="171"/>
      <c r="LUM4" s="171"/>
      <c r="LUN4" s="171"/>
      <c r="LUO4" s="171"/>
      <c r="LUP4" s="171"/>
      <c r="LUQ4" s="171"/>
      <c r="LUR4" s="171"/>
      <c r="LUS4" s="171"/>
      <c r="LUT4" s="171"/>
      <c r="LUU4" s="171"/>
      <c r="LUV4" s="171"/>
      <c r="LUW4" s="171"/>
      <c r="LUX4" s="171"/>
      <c r="LUY4" s="171"/>
      <c r="LUZ4" s="171"/>
      <c r="LVA4" s="171"/>
      <c r="LVB4" s="171"/>
      <c r="LVC4" s="171"/>
      <c r="LVD4" s="171"/>
      <c r="LVE4" s="171"/>
      <c r="LVF4" s="171"/>
      <c r="LVG4" s="171"/>
      <c r="LVH4" s="171"/>
      <c r="LVI4" s="171"/>
      <c r="LVJ4" s="171"/>
      <c r="LVK4" s="171"/>
      <c r="LVL4" s="171"/>
      <c r="LVM4" s="171"/>
      <c r="LVN4" s="171"/>
      <c r="LVO4" s="171"/>
      <c r="LVP4" s="171"/>
      <c r="LVQ4" s="171"/>
      <c r="LVR4" s="171"/>
      <c r="LVS4" s="171"/>
      <c r="LVT4" s="171"/>
      <c r="LVU4" s="171"/>
      <c r="LVV4" s="171"/>
      <c r="LVW4" s="171"/>
      <c r="LVX4" s="171"/>
      <c r="LVY4" s="171"/>
      <c r="LVZ4" s="171"/>
      <c r="LWA4" s="171"/>
      <c r="LWB4" s="171"/>
      <c r="LWC4" s="171"/>
      <c r="LWD4" s="171"/>
      <c r="LWE4" s="171"/>
      <c r="LWF4" s="171"/>
      <c r="LWG4" s="171"/>
      <c r="LWH4" s="171"/>
      <c r="LWI4" s="171"/>
      <c r="LWJ4" s="171"/>
      <c r="LWK4" s="171"/>
      <c r="LWL4" s="171"/>
      <c r="LWM4" s="171"/>
      <c r="LWN4" s="171"/>
      <c r="LWO4" s="171"/>
      <c r="LWP4" s="171"/>
      <c r="LWQ4" s="171"/>
      <c r="LWR4" s="171"/>
      <c r="LWS4" s="171"/>
      <c r="LWT4" s="171"/>
      <c r="LWU4" s="171"/>
      <c r="LWV4" s="171"/>
      <c r="LWW4" s="171"/>
      <c r="LWX4" s="171"/>
      <c r="LWY4" s="171"/>
      <c r="LWZ4" s="171"/>
      <c r="LXA4" s="171"/>
      <c r="LXB4" s="171"/>
      <c r="LXC4" s="171"/>
      <c r="LXD4" s="171"/>
      <c r="LXE4" s="171"/>
      <c r="LXF4" s="171"/>
      <c r="LXG4" s="171"/>
      <c r="LXH4" s="171"/>
      <c r="LXI4" s="171"/>
      <c r="LXJ4" s="171"/>
      <c r="LXK4" s="171"/>
      <c r="LXL4" s="171"/>
      <c r="LXM4" s="171"/>
      <c r="LXN4" s="171"/>
      <c r="LXO4" s="171"/>
      <c r="LXP4" s="171"/>
      <c r="LXQ4" s="171"/>
      <c r="LXR4" s="171"/>
      <c r="LXS4" s="171"/>
      <c r="LXT4" s="171"/>
      <c r="LXU4" s="171"/>
      <c r="LXV4" s="171"/>
      <c r="LXW4" s="171"/>
      <c r="LXX4" s="171"/>
      <c r="LXY4" s="171"/>
      <c r="LXZ4" s="171"/>
      <c r="LYA4" s="171"/>
      <c r="LYB4" s="171"/>
      <c r="LYC4" s="171"/>
      <c r="LYD4" s="171"/>
      <c r="LYE4" s="171"/>
      <c r="LYF4" s="171"/>
      <c r="LYG4" s="171"/>
      <c r="LYH4" s="171"/>
      <c r="LYI4" s="171"/>
      <c r="LYJ4" s="171"/>
      <c r="LYK4" s="171"/>
      <c r="LYL4" s="171"/>
      <c r="LYM4" s="171"/>
      <c r="LYN4" s="171"/>
      <c r="LYO4" s="171"/>
      <c r="LYP4" s="171"/>
      <c r="LYQ4" s="171"/>
      <c r="LYR4" s="171"/>
      <c r="LYS4" s="171"/>
      <c r="LYT4" s="171"/>
      <c r="LYU4" s="171"/>
      <c r="LYV4" s="171"/>
      <c r="LYW4" s="171"/>
      <c r="LYX4" s="171"/>
      <c r="LYY4" s="171"/>
      <c r="LYZ4" s="171"/>
      <c r="LZA4" s="171"/>
      <c r="LZB4" s="171"/>
      <c r="LZC4" s="171"/>
      <c r="LZD4" s="171"/>
      <c r="LZE4" s="171"/>
      <c r="LZF4" s="171"/>
      <c r="LZG4" s="171"/>
      <c r="LZH4" s="171"/>
      <c r="LZI4" s="171"/>
      <c r="LZJ4" s="171"/>
      <c r="LZK4" s="171"/>
      <c r="LZL4" s="171"/>
      <c r="LZM4" s="171"/>
      <c r="LZN4" s="171"/>
      <c r="LZO4" s="171"/>
      <c r="LZP4" s="171"/>
      <c r="LZQ4" s="171"/>
      <c r="LZR4" s="171"/>
      <c r="LZS4" s="171"/>
      <c r="LZT4" s="171"/>
      <c r="LZU4" s="171"/>
      <c r="LZV4" s="171"/>
      <c r="LZW4" s="171"/>
      <c r="LZX4" s="171"/>
      <c r="LZY4" s="171"/>
      <c r="LZZ4" s="171"/>
      <c r="MAA4" s="171"/>
      <c r="MAB4" s="171"/>
      <c r="MAC4" s="171"/>
      <c r="MAD4" s="171"/>
      <c r="MAE4" s="171"/>
      <c r="MAF4" s="171"/>
      <c r="MAG4" s="171"/>
      <c r="MAH4" s="171"/>
      <c r="MAI4" s="171"/>
      <c r="MAJ4" s="171"/>
      <c r="MAK4" s="171"/>
      <c r="MAL4" s="171"/>
      <c r="MAM4" s="171"/>
      <c r="MAN4" s="171"/>
      <c r="MAO4" s="171"/>
      <c r="MAP4" s="171"/>
      <c r="MAQ4" s="171"/>
      <c r="MAR4" s="171"/>
      <c r="MAS4" s="171"/>
      <c r="MAT4" s="171"/>
      <c r="MAU4" s="171"/>
      <c r="MAV4" s="171"/>
      <c r="MAW4" s="171"/>
      <c r="MAX4" s="171"/>
      <c r="MAY4" s="171"/>
      <c r="MAZ4" s="171"/>
      <c r="MBA4" s="171"/>
      <c r="MBB4" s="171"/>
      <c r="MBC4" s="171"/>
      <c r="MBD4" s="171"/>
      <c r="MBE4" s="171"/>
      <c r="MBF4" s="171"/>
      <c r="MBG4" s="171"/>
      <c r="MBH4" s="171"/>
      <c r="MBI4" s="171"/>
      <c r="MBJ4" s="171"/>
      <c r="MBK4" s="171"/>
      <c r="MBL4" s="171"/>
      <c r="MBM4" s="171"/>
      <c r="MBN4" s="171"/>
      <c r="MBO4" s="171"/>
      <c r="MBP4" s="171"/>
      <c r="MBQ4" s="171"/>
      <c r="MBR4" s="171"/>
      <c r="MBS4" s="171"/>
      <c r="MBT4" s="171"/>
      <c r="MBU4" s="171"/>
      <c r="MBV4" s="171"/>
      <c r="MBW4" s="171"/>
      <c r="MBX4" s="171"/>
      <c r="MBY4" s="171"/>
      <c r="MBZ4" s="171"/>
      <c r="MCA4" s="171"/>
      <c r="MCB4" s="171"/>
      <c r="MCC4" s="171"/>
      <c r="MCD4" s="171"/>
      <c r="MCE4" s="171"/>
      <c r="MCF4" s="171"/>
      <c r="MCG4" s="171"/>
      <c r="MCH4" s="171"/>
      <c r="MCI4" s="171"/>
      <c r="MCJ4" s="171"/>
      <c r="MCK4" s="171"/>
      <c r="MCL4" s="171"/>
      <c r="MCM4" s="171"/>
      <c r="MCN4" s="171"/>
      <c r="MCO4" s="171"/>
      <c r="MCP4" s="171"/>
      <c r="MCQ4" s="171"/>
      <c r="MCR4" s="171"/>
      <c r="MCS4" s="171"/>
      <c r="MCT4" s="171"/>
      <c r="MCU4" s="171"/>
      <c r="MCV4" s="171"/>
      <c r="MCW4" s="171"/>
      <c r="MCX4" s="171"/>
      <c r="MCY4" s="171"/>
      <c r="MCZ4" s="171"/>
      <c r="MDA4" s="171"/>
      <c r="MDB4" s="171"/>
      <c r="MDC4" s="171"/>
      <c r="MDD4" s="171"/>
      <c r="MDE4" s="171"/>
      <c r="MDF4" s="171"/>
      <c r="MDG4" s="171"/>
      <c r="MDH4" s="171"/>
      <c r="MDI4" s="171"/>
      <c r="MDJ4" s="171"/>
      <c r="MDK4" s="171"/>
      <c r="MDL4" s="171"/>
      <c r="MDM4" s="171"/>
      <c r="MDN4" s="171"/>
      <c r="MDO4" s="171"/>
      <c r="MDP4" s="171"/>
      <c r="MDQ4" s="171"/>
      <c r="MDR4" s="171"/>
      <c r="MDS4" s="171"/>
      <c r="MDT4" s="171"/>
      <c r="MDU4" s="171"/>
      <c r="MDV4" s="171"/>
      <c r="MDW4" s="171"/>
      <c r="MDX4" s="171"/>
      <c r="MDY4" s="171"/>
      <c r="MDZ4" s="171"/>
      <c r="MEA4" s="171"/>
      <c r="MEB4" s="171"/>
      <c r="MEC4" s="171"/>
      <c r="MED4" s="171"/>
      <c r="MEE4" s="171"/>
      <c r="MEF4" s="171"/>
      <c r="MEG4" s="171"/>
      <c r="MEH4" s="171"/>
      <c r="MEI4" s="171"/>
      <c r="MEJ4" s="171"/>
      <c r="MEK4" s="171"/>
      <c r="MEL4" s="171"/>
      <c r="MEM4" s="171"/>
      <c r="MEN4" s="171"/>
      <c r="MEO4" s="171"/>
      <c r="MEP4" s="171"/>
      <c r="MEQ4" s="171"/>
      <c r="MER4" s="171"/>
      <c r="MES4" s="171"/>
      <c r="MET4" s="171"/>
      <c r="MEU4" s="171"/>
      <c r="MEV4" s="171"/>
      <c r="MEW4" s="171"/>
      <c r="MEX4" s="171"/>
      <c r="MEY4" s="171"/>
      <c r="MEZ4" s="171"/>
      <c r="MFA4" s="171"/>
      <c r="MFB4" s="171"/>
      <c r="MFC4" s="171"/>
      <c r="MFD4" s="171"/>
      <c r="MFE4" s="171"/>
      <c r="MFF4" s="171"/>
      <c r="MFG4" s="171"/>
      <c r="MFH4" s="171"/>
      <c r="MFI4" s="171"/>
      <c r="MFJ4" s="171"/>
      <c r="MFK4" s="171"/>
      <c r="MFL4" s="171"/>
      <c r="MFM4" s="171"/>
      <c r="MFN4" s="171"/>
      <c r="MFO4" s="171"/>
      <c r="MFP4" s="171"/>
      <c r="MFQ4" s="171"/>
      <c r="MFR4" s="171"/>
      <c r="MFS4" s="171"/>
      <c r="MFT4" s="171"/>
      <c r="MFU4" s="171"/>
      <c r="MFV4" s="171"/>
      <c r="MFW4" s="171"/>
      <c r="MFX4" s="171"/>
      <c r="MFY4" s="171"/>
      <c r="MFZ4" s="171"/>
      <c r="MGA4" s="171"/>
      <c r="MGB4" s="171"/>
      <c r="MGC4" s="171"/>
      <c r="MGD4" s="171"/>
      <c r="MGE4" s="171"/>
      <c r="MGF4" s="171"/>
      <c r="MGG4" s="171"/>
      <c r="MGH4" s="171"/>
      <c r="MGI4" s="171"/>
      <c r="MGJ4" s="171"/>
      <c r="MGK4" s="171"/>
      <c r="MGL4" s="171"/>
      <c r="MGM4" s="171"/>
      <c r="MGN4" s="171"/>
      <c r="MGO4" s="171"/>
      <c r="MGP4" s="171"/>
      <c r="MGQ4" s="171"/>
      <c r="MGR4" s="171"/>
      <c r="MGS4" s="171"/>
      <c r="MGT4" s="171"/>
      <c r="MGU4" s="171"/>
      <c r="MGV4" s="171"/>
      <c r="MGW4" s="171"/>
      <c r="MGX4" s="171"/>
      <c r="MGY4" s="171"/>
      <c r="MGZ4" s="171"/>
      <c r="MHA4" s="171"/>
      <c r="MHB4" s="171"/>
      <c r="MHC4" s="171"/>
      <c r="MHD4" s="171"/>
      <c r="MHE4" s="171"/>
      <c r="MHF4" s="171"/>
      <c r="MHG4" s="171"/>
      <c r="MHH4" s="171"/>
      <c r="MHI4" s="171"/>
      <c r="MHJ4" s="171"/>
      <c r="MHK4" s="171"/>
      <c r="MHL4" s="171"/>
      <c r="MHM4" s="171"/>
      <c r="MHN4" s="171"/>
      <c r="MHO4" s="171"/>
      <c r="MHP4" s="171"/>
      <c r="MHQ4" s="171"/>
      <c r="MHR4" s="171"/>
      <c r="MHS4" s="171"/>
      <c r="MHT4" s="171"/>
      <c r="MHU4" s="171"/>
      <c r="MHV4" s="171"/>
      <c r="MHW4" s="171"/>
      <c r="MHX4" s="171"/>
      <c r="MHY4" s="171"/>
      <c r="MHZ4" s="171"/>
      <c r="MIA4" s="171"/>
      <c r="MIB4" s="171"/>
      <c r="MIC4" s="171"/>
      <c r="MID4" s="171"/>
      <c r="MIE4" s="171"/>
      <c r="MIF4" s="171"/>
      <c r="MIG4" s="171"/>
      <c r="MIH4" s="171"/>
      <c r="MII4" s="171"/>
      <c r="MIJ4" s="171"/>
      <c r="MIK4" s="171"/>
      <c r="MIL4" s="171"/>
      <c r="MIM4" s="171"/>
      <c r="MIN4" s="171"/>
      <c r="MIO4" s="171"/>
      <c r="MIP4" s="171"/>
      <c r="MIQ4" s="171"/>
      <c r="MIR4" s="171"/>
      <c r="MIS4" s="171"/>
      <c r="MIT4" s="171"/>
      <c r="MIU4" s="171"/>
      <c r="MIV4" s="171"/>
      <c r="MIW4" s="171"/>
      <c r="MIX4" s="171"/>
      <c r="MIY4" s="171"/>
      <c r="MIZ4" s="171"/>
      <c r="MJA4" s="171"/>
      <c r="MJB4" s="171"/>
      <c r="MJC4" s="171"/>
      <c r="MJD4" s="171"/>
      <c r="MJE4" s="171"/>
      <c r="MJF4" s="171"/>
      <c r="MJG4" s="171"/>
      <c r="MJH4" s="171"/>
      <c r="MJI4" s="171"/>
      <c r="MJJ4" s="171"/>
      <c r="MJK4" s="171"/>
      <c r="MJL4" s="171"/>
      <c r="MJM4" s="171"/>
      <c r="MJN4" s="171"/>
      <c r="MJO4" s="171"/>
      <c r="MJP4" s="171"/>
      <c r="MJQ4" s="171"/>
      <c r="MJR4" s="171"/>
      <c r="MJS4" s="171"/>
      <c r="MJT4" s="171"/>
      <c r="MJU4" s="171"/>
      <c r="MJV4" s="171"/>
      <c r="MJW4" s="171"/>
      <c r="MJX4" s="171"/>
      <c r="MJY4" s="171"/>
      <c r="MJZ4" s="171"/>
      <c r="MKA4" s="171"/>
      <c r="MKB4" s="171"/>
      <c r="MKC4" s="171"/>
      <c r="MKD4" s="171"/>
      <c r="MKE4" s="171"/>
      <c r="MKF4" s="171"/>
      <c r="MKG4" s="171"/>
      <c r="MKH4" s="171"/>
      <c r="MKI4" s="171"/>
      <c r="MKJ4" s="171"/>
      <c r="MKK4" s="171"/>
      <c r="MKL4" s="171"/>
      <c r="MKM4" s="171"/>
      <c r="MKN4" s="171"/>
      <c r="MKO4" s="171"/>
      <c r="MKP4" s="171"/>
      <c r="MKQ4" s="171"/>
      <c r="MKR4" s="171"/>
      <c r="MKS4" s="171"/>
      <c r="MKT4" s="171"/>
      <c r="MKU4" s="171"/>
      <c r="MKV4" s="171"/>
      <c r="MKW4" s="171"/>
      <c r="MKX4" s="171"/>
      <c r="MKY4" s="171"/>
      <c r="MKZ4" s="171"/>
      <c r="MLA4" s="171"/>
      <c r="MLB4" s="171"/>
      <c r="MLC4" s="171"/>
      <c r="MLD4" s="171"/>
      <c r="MLE4" s="171"/>
      <c r="MLF4" s="171"/>
      <c r="MLG4" s="171"/>
      <c r="MLH4" s="171"/>
      <c r="MLI4" s="171"/>
      <c r="MLJ4" s="171"/>
      <c r="MLK4" s="171"/>
      <c r="MLL4" s="171"/>
      <c r="MLM4" s="171"/>
      <c r="MLN4" s="171"/>
      <c r="MLO4" s="171"/>
      <c r="MLP4" s="171"/>
      <c r="MLQ4" s="171"/>
      <c r="MLR4" s="171"/>
      <c r="MLS4" s="171"/>
      <c r="MLT4" s="171"/>
      <c r="MLU4" s="171"/>
      <c r="MLV4" s="171"/>
      <c r="MLW4" s="171"/>
      <c r="MLX4" s="171"/>
      <c r="MLY4" s="171"/>
      <c r="MLZ4" s="171"/>
      <c r="MMA4" s="171"/>
      <c r="MMB4" s="171"/>
      <c r="MMC4" s="171"/>
      <c r="MMD4" s="171"/>
      <c r="MME4" s="171"/>
      <c r="MMF4" s="171"/>
      <c r="MMG4" s="171"/>
      <c r="MMH4" s="171"/>
      <c r="MMI4" s="171"/>
      <c r="MMJ4" s="171"/>
      <c r="MMK4" s="171"/>
      <c r="MML4" s="171"/>
      <c r="MMM4" s="171"/>
      <c r="MMN4" s="171"/>
      <c r="MMO4" s="171"/>
      <c r="MMP4" s="171"/>
      <c r="MMQ4" s="171"/>
      <c r="MMR4" s="171"/>
      <c r="MMS4" s="171"/>
      <c r="MMT4" s="171"/>
      <c r="MMU4" s="171"/>
      <c r="MMV4" s="171"/>
      <c r="MMW4" s="171"/>
      <c r="MMX4" s="171"/>
      <c r="MMY4" s="171"/>
      <c r="MMZ4" s="171"/>
      <c r="MNA4" s="171"/>
      <c r="MNB4" s="171"/>
      <c r="MNC4" s="171"/>
      <c r="MND4" s="171"/>
      <c r="MNE4" s="171"/>
      <c r="MNF4" s="171"/>
      <c r="MNG4" s="171"/>
      <c r="MNH4" s="171"/>
      <c r="MNI4" s="171"/>
      <c r="MNJ4" s="171"/>
      <c r="MNK4" s="171"/>
      <c r="MNL4" s="171"/>
      <c r="MNM4" s="171"/>
      <c r="MNN4" s="171"/>
      <c r="MNO4" s="171"/>
      <c r="MNP4" s="171"/>
      <c r="MNQ4" s="171"/>
      <c r="MNR4" s="171"/>
      <c r="MNS4" s="171"/>
      <c r="MNT4" s="171"/>
      <c r="MNU4" s="171"/>
      <c r="MNV4" s="171"/>
      <c r="MNW4" s="171"/>
      <c r="MNX4" s="171"/>
      <c r="MNY4" s="171"/>
      <c r="MNZ4" s="171"/>
      <c r="MOA4" s="171"/>
      <c r="MOB4" s="171"/>
      <c r="MOC4" s="171"/>
      <c r="MOD4" s="171"/>
      <c r="MOE4" s="171"/>
      <c r="MOF4" s="171"/>
      <c r="MOG4" s="171"/>
      <c r="MOH4" s="171"/>
      <c r="MOI4" s="171"/>
      <c r="MOJ4" s="171"/>
      <c r="MOK4" s="171"/>
      <c r="MOL4" s="171"/>
      <c r="MOM4" s="171"/>
      <c r="MON4" s="171"/>
      <c r="MOO4" s="171"/>
      <c r="MOP4" s="171"/>
      <c r="MOQ4" s="171"/>
      <c r="MOR4" s="171"/>
      <c r="MOS4" s="171"/>
      <c r="MOT4" s="171"/>
      <c r="MOU4" s="171"/>
      <c r="MOV4" s="171"/>
      <c r="MOW4" s="171"/>
      <c r="MOX4" s="171"/>
      <c r="MOY4" s="171"/>
      <c r="MOZ4" s="171"/>
      <c r="MPA4" s="171"/>
      <c r="MPB4" s="171"/>
      <c r="MPC4" s="171"/>
      <c r="MPD4" s="171"/>
      <c r="MPE4" s="171"/>
      <c r="MPF4" s="171"/>
      <c r="MPG4" s="171"/>
      <c r="MPH4" s="171"/>
      <c r="MPI4" s="171"/>
      <c r="MPJ4" s="171"/>
      <c r="MPK4" s="171"/>
      <c r="MPL4" s="171"/>
      <c r="MPM4" s="171"/>
      <c r="MPN4" s="171"/>
      <c r="MPO4" s="171"/>
      <c r="MPP4" s="171"/>
      <c r="MPQ4" s="171"/>
      <c r="MPR4" s="171"/>
      <c r="MPS4" s="171"/>
      <c r="MPT4" s="171"/>
      <c r="MPU4" s="171"/>
      <c r="MPV4" s="171"/>
      <c r="MPW4" s="171"/>
      <c r="MPX4" s="171"/>
      <c r="MPY4" s="171"/>
      <c r="MPZ4" s="171"/>
      <c r="MQA4" s="171"/>
      <c r="MQB4" s="171"/>
      <c r="MQC4" s="171"/>
      <c r="MQD4" s="171"/>
      <c r="MQE4" s="171"/>
      <c r="MQF4" s="171"/>
      <c r="MQG4" s="171"/>
      <c r="MQH4" s="171"/>
      <c r="MQI4" s="171"/>
      <c r="MQJ4" s="171"/>
      <c r="MQK4" s="171"/>
      <c r="MQL4" s="171"/>
      <c r="MQM4" s="171"/>
      <c r="MQN4" s="171"/>
      <c r="MQO4" s="171"/>
      <c r="MQP4" s="171"/>
      <c r="MQQ4" s="171"/>
      <c r="MQR4" s="171"/>
      <c r="MQS4" s="171"/>
      <c r="MQT4" s="171"/>
      <c r="MQU4" s="171"/>
      <c r="MQV4" s="171"/>
      <c r="MQW4" s="171"/>
      <c r="MQX4" s="171"/>
      <c r="MQY4" s="171"/>
      <c r="MQZ4" s="171"/>
      <c r="MRA4" s="171"/>
      <c r="MRB4" s="171"/>
      <c r="MRC4" s="171"/>
      <c r="MRD4" s="171"/>
      <c r="MRE4" s="171"/>
      <c r="MRF4" s="171"/>
      <c r="MRG4" s="171"/>
      <c r="MRH4" s="171"/>
      <c r="MRI4" s="171"/>
      <c r="MRJ4" s="171"/>
      <c r="MRK4" s="171"/>
      <c r="MRL4" s="171"/>
      <c r="MRM4" s="171"/>
      <c r="MRN4" s="171"/>
      <c r="MRO4" s="171"/>
      <c r="MRP4" s="171"/>
      <c r="MRQ4" s="171"/>
      <c r="MRR4" s="171"/>
      <c r="MRS4" s="171"/>
      <c r="MRT4" s="171"/>
      <c r="MRU4" s="171"/>
      <c r="MRV4" s="171"/>
      <c r="MRW4" s="171"/>
      <c r="MRX4" s="171"/>
      <c r="MRY4" s="171"/>
      <c r="MRZ4" s="171"/>
      <c r="MSA4" s="171"/>
      <c r="MSB4" s="171"/>
      <c r="MSC4" s="171"/>
      <c r="MSD4" s="171"/>
      <c r="MSE4" s="171"/>
      <c r="MSF4" s="171"/>
      <c r="MSG4" s="171"/>
      <c r="MSH4" s="171"/>
      <c r="MSI4" s="171"/>
      <c r="MSJ4" s="171"/>
      <c r="MSK4" s="171"/>
      <c r="MSL4" s="171"/>
      <c r="MSM4" s="171"/>
      <c r="MSN4" s="171"/>
      <c r="MSO4" s="171"/>
      <c r="MSP4" s="171"/>
      <c r="MSQ4" s="171"/>
      <c r="MSR4" s="171"/>
      <c r="MSS4" s="171"/>
      <c r="MST4" s="171"/>
      <c r="MSU4" s="171"/>
      <c r="MSV4" s="171"/>
      <c r="MSW4" s="171"/>
      <c r="MSX4" s="171"/>
      <c r="MSY4" s="171"/>
      <c r="MSZ4" s="171"/>
      <c r="MTA4" s="171"/>
      <c r="MTB4" s="171"/>
      <c r="MTC4" s="171"/>
      <c r="MTD4" s="171"/>
      <c r="MTE4" s="171"/>
      <c r="MTF4" s="171"/>
      <c r="MTG4" s="171"/>
      <c r="MTH4" s="171"/>
      <c r="MTI4" s="171"/>
      <c r="MTJ4" s="171"/>
      <c r="MTK4" s="171"/>
      <c r="MTL4" s="171"/>
      <c r="MTM4" s="171"/>
      <c r="MTN4" s="171"/>
      <c r="MTO4" s="171"/>
      <c r="MTP4" s="171"/>
      <c r="MTQ4" s="171"/>
      <c r="MTR4" s="171"/>
      <c r="MTS4" s="171"/>
      <c r="MTT4" s="171"/>
      <c r="MTU4" s="171"/>
      <c r="MTV4" s="171"/>
      <c r="MTW4" s="171"/>
      <c r="MTX4" s="171"/>
      <c r="MTY4" s="171"/>
      <c r="MTZ4" s="171"/>
      <c r="MUA4" s="171"/>
      <c r="MUB4" s="171"/>
      <c r="MUC4" s="171"/>
      <c r="MUD4" s="171"/>
      <c r="MUE4" s="171"/>
      <c r="MUF4" s="171"/>
      <c r="MUG4" s="171"/>
      <c r="MUH4" s="171"/>
      <c r="MUI4" s="171"/>
      <c r="MUJ4" s="171"/>
      <c r="MUK4" s="171"/>
      <c r="MUL4" s="171"/>
      <c r="MUM4" s="171"/>
      <c r="MUN4" s="171"/>
      <c r="MUO4" s="171"/>
      <c r="MUP4" s="171"/>
      <c r="MUQ4" s="171"/>
      <c r="MUR4" s="171"/>
      <c r="MUS4" s="171"/>
      <c r="MUT4" s="171"/>
      <c r="MUU4" s="171"/>
      <c r="MUV4" s="171"/>
      <c r="MUW4" s="171"/>
      <c r="MUX4" s="171"/>
      <c r="MUY4" s="171"/>
      <c r="MUZ4" s="171"/>
      <c r="MVA4" s="171"/>
      <c r="MVB4" s="171"/>
      <c r="MVC4" s="171"/>
      <c r="MVD4" s="171"/>
      <c r="MVE4" s="171"/>
      <c r="MVF4" s="171"/>
      <c r="MVG4" s="171"/>
      <c r="MVH4" s="171"/>
      <c r="MVI4" s="171"/>
      <c r="MVJ4" s="171"/>
      <c r="MVK4" s="171"/>
      <c r="MVL4" s="171"/>
      <c r="MVM4" s="171"/>
      <c r="MVN4" s="171"/>
      <c r="MVO4" s="171"/>
      <c r="MVP4" s="171"/>
      <c r="MVQ4" s="171"/>
      <c r="MVR4" s="171"/>
      <c r="MVS4" s="171"/>
      <c r="MVT4" s="171"/>
      <c r="MVU4" s="171"/>
      <c r="MVV4" s="171"/>
      <c r="MVW4" s="171"/>
      <c r="MVX4" s="171"/>
      <c r="MVY4" s="171"/>
      <c r="MVZ4" s="171"/>
      <c r="MWA4" s="171"/>
      <c r="MWB4" s="171"/>
      <c r="MWC4" s="171"/>
      <c r="MWD4" s="171"/>
      <c r="MWE4" s="171"/>
      <c r="MWF4" s="171"/>
      <c r="MWG4" s="171"/>
      <c r="MWH4" s="171"/>
      <c r="MWI4" s="171"/>
      <c r="MWJ4" s="171"/>
      <c r="MWK4" s="171"/>
      <c r="MWL4" s="171"/>
      <c r="MWM4" s="171"/>
      <c r="MWN4" s="171"/>
      <c r="MWO4" s="171"/>
      <c r="MWP4" s="171"/>
      <c r="MWQ4" s="171"/>
      <c r="MWR4" s="171"/>
      <c r="MWS4" s="171"/>
      <c r="MWT4" s="171"/>
      <c r="MWU4" s="171"/>
      <c r="MWV4" s="171"/>
      <c r="MWW4" s="171"/>
      <c r="MWX4" s="171"/>
      <c r="MWY4" s="171"/>
      <c r="MWZ4" s="171"/>
      <c r="MXA4" s="171"/>
      <c r="MXB4" s="171"/>
      <c r="MXC4" s="171"/>
      <c r="MXD4" s="171"/>
      <c r="MXE4" s="171"/>
      <c r="MXF4" s="171"/>
      <c r="MXG4" s="171"/>
      <c r="MXH4" s="171"/>
      <c r="MXI4" s="171"/>
      <c r="MXJ4" s="171"/>
      <c r="MXK4" s="171"/>
      <c r="MXL4" s="171"/>
      <c r="MXM4" s="171"/>
      <c r="MXN4" s="171"/>
      <c r="MXO4" s="171"/>
      <c r="MXP4" s="171"/>
      <c r="MXQ4" s="171"/>
      <c r="MXR4" s="171"/>
      <c r="MXS4" s="171"/>
      <c r="MXT4" s="171"/>
      <c r="MXU4" s="171"/>
      <c r="MXV4" s="171"/>
      <c r="MXW4" s="171"/>
      <c r="MXX4" s="171"/>
      <c r="MXY4" s="171"/>
      <c r="MXZ4" s="171"/>
      <c r="MYA4" s="171"/>
      <c r="MYB4" s="171"/>
      <c r="MYC4" s="171"/>
      <c r="MYD4" s="171"/>
      <c r="MYE4" s="171"/>
      <c r="MYF4" s="171"/>
      <c r="MYG4" s="171"/>
      <c r="MYH4" s="171"/>
      <c r="MYI4" s="171"/>
      <c r="MYJ4" s="171"/>
      <c r="MYK4" s="171"/>
      <c r="MYL4" s="171"/>
      <c r="MYM4" s="171"/>
      <c r="MYN4" s="171"/>
      <c r="MYO4" s="171"/>
      <c r="MYP4" s="171"/>
      <c r="MYQ4" s="171"/>
      <c r="MYR4" s="171"/>
      <c r="MYS4" s="171"/>
      <c r="MYT4" s="171"/>
      <c r="MYU4" s="171"/>
      <c r="MYV4" s="171"/>
      <c r="MYW4" s="171"/>
      <c r="MYX4" s="171"/>
      <c r="MYY4" s="171"/>
      <c r="MYZ4" s="171"/>
      <c r="MZA4" s="171"/>
      <c r="MZB4" s="171"/>
      <c r="MZC4" s="171"/>
      <c r="MZD4" s="171"/>
      <c r="MZE4" s="171"/>
      <c r="MZF4" s="171"/>
      <c r="MZG4" s="171"/>
      <c r="MZH4" s="171"/>
      <c r="MZI4" s="171"/>
      <c r="MZJ4" s="171"/>
      <c r="MZK4" s="171"/>
      <c r="MZL4" s="171"/>
      <c r="MZM4" s="171"/>
      <c r="MZN4" s="171"/>
      <c r="MZO4" s="171"/>
      <c r="MZP4" s="171"/>
      <c r="MZQ4" s="171"/>
      <c r="MZR4" s="171"/>
      <c r="MZS4" s="171"/>
      <c r="MZT4" s="171"/>
      <c r="MZU4" s="171"/>
      <c r="MZV4" s="171"/>
      <c r="MZW4" s="171"/>
      <c r="MZX4" s="171"/>
      <c r="MZY4" s="171"/>
      <c r="MZZ4" s="171"/>
      <c r="NAA4" s="171"/>
      <c r="NAB4" s="171"/>
      <c r="NAC4" s="171"/>
      <c r="NAD4" s="171"/>
      <c r="NAE4" s="171"/>
      <c r="NAF4" s="171"/>
      <c r="NAG4" s="171"/>
      <c r="NAH4" s="171"/>
      <c r="NAI4" s="171"/>
      <c r="NAJ4" s="171"/>
      <c r="NAK4" s="171"/>
      <c r="NAL4" s="171"/>
      <c r="NAM4" s="171"/>
      <c r="NAN4" s="171"/>
      <c r="NAO4" s="171"/>
      <c r="NAP4" s="171"/>
      <c r="NAQ4" s="171"/>
      <c r="NAR4" s="171"/>
      <c r="NAS4" s="171"/>
      <c r="NAT4" s="171"/>
      <c r="NAU4" s="171"/>
      <c r="NAV4" s="171"/>
      <c r="NAW4" s="171"/>
      <c r="NAX4" s="171"/>
      <c r="NAY4" s="171"/>
      <c r="NAZ4" s="171"/>
      <c r="NBA4" s="171"/>
      <c r="NBB4" s="171"/>
      <c r="NBC4" s="171"/>
      <c r="NBD4" s="171"/>
      <c r="NBE4" s="171"/>
      <c r="NBF4" s="171"/>
      <c r="NBG4" s="171"/>
      <c r="NBH4" s="171"/>
      <c r="NBI4" s="171"/>
      <c r="NBJ4" s="171"/>
      <c r="NBK4" s="171"/>
      <c r="NBL4" s="171"/>
      <c r="NBM4" s="171"/>
      <c r="NBN4" s="171"/>
      <c r="NBO4" s="171"/>
      <c r="NBP4" s="171"/>
      <c r="NBQ4" s="171"/>
      <c r="NBR4" s="171"/>
      <c r="NBS4" s="171"/>
      <c r="NBT4" s="171"/>
      <c r="NBU4" s="171"/>
      <c r="NBV4" s="171"/>
      <c r="NBW4" s="171"/>
      <c r="NBX4" s="171"/>
      <c r="NBY4" s="171"/>
      <c r="NBZ4" s="171"/>
      <c r="NCA4" s="171"/>
      <c r="NCB4" s="171"/>
      <c r="NCC4" s="171"/>
      <c r="NCD4" s="171"/>
      <c r="NCE4" s="171"/>
      <c r="NCF4" s="171"/>
      <c r="NCG4" s="171"/>
      <c r="NCH4" s="171"/>
      <c r="NCI4" s="171"/>
      <c r="NCJ4" s="171"/>
      <c r="NCK4" s="171"/>
      <c r="NCL4" s="171"/>
      <c r="NCM4" s="171"/>
      <c r="NCN4" s="171"/>
      <c r="NCO4" s="171"/>
      <c r="NCP4" s="171"/>
      <c r="NCQ4" s="171"/>
      <c r="NCR4" s="171"/>
      <c r="NCS4" s="171"/>
      <c r="NCT4" s="171"/>
      <c r="NCU4" s="171"/>
      <c r="NCV4" s="171"/>
      <c r="NCW4" s="171"/>
      <c r="NCX4" s="171"/>
      <c r="NCY4" s="171"/>
      <c r="NCZ4" s="171"/>
      <c r="NDA4" s="171"/>
      <c r="NDB4" s="171"/>
      <c r="NDC4" s="171"/>
      <c r="NDD4" s="171"/>
      <c r="NDE4" s="171"/>
      <c r="NDF4" s="171"/>
      <c r="NDG4" s="171"/>
      <c r="NDH4" s="171"/>
      <c r="NDI4" s="171"/>
      <c r="NDJ4" s="171"/>
      <c r="NDK4" s="171"/>
      <c r="NDL4" s="171"/>
      <c r="NDM4" s="171"/>
      <c r="NDN4" s="171"/>
      <c r="NDO4" s="171"/>
      <c r="NDP4" s="171"/>
      <c r="NDQ4" s="171"/>
      <c r="NDR4" s="171"/>
      <c r="NDS4" s="171"/>
      <c r="NDT4" s="171"/>
      <c r="NDU4" s="171"/>
      <c r="NDV4" s="171"/>
      <c r="NDW4" s="171"/>
      <c r="NDX4" s="171"/>
      <c r="NDY4" s="171"/>
      <c r="NDZ4" s="171"/>
      <c r="NEA4" s="171"/>
      <c r="NEB4" s="171"/>
      <c r="NEC4" s="171"/>
      <c r="NED4" s="171"/>
      <c r="NEE4" s="171"/>
      <c r="NEF4" s="171"/>
      <c r="NEG4" s="171"/>
      <c r="NEH4" s="171"/>
      <c r="NEI4" s="171"/>
      <c r="NEJ4" s="171"/>
      <c r="NEK4" s="171"/>
      <c r="NEL4" s="171"/>
      <c r="NEM4" s="171"/>
      <c r="NEN4" s="171"/>
      <c r="NEO4" s="171"/>
      <c r="NEP4" s="171"/>
      <c r="NEQ4" s="171"/>
      <c r="NER4" s="171"/>
      <c r="NES4" s="171"/>
      <c r="NET4" s="171"/>
      <c r="NEU4" s="171"/>
      <c r="NEV4" s="171"/>
      <c r="NEW4" s="171"/>
      <c r="NEX4" s="171"/>
      <c r="NEY4" s="171"/>
      <c r="NEZ4" s="171"/>
      <c r="NFA4" s="171"/>
      <c r="NFB4" s="171"/>
      <c r="NFC4" s="171"/>
      <c r="NFD4" s="171"/>
      <c r="NFE4" s="171"/>
      <c r="NFF4" s="171"/>
      <c r="NFG4" s="171"/>
      <c r="NFH4" s="171"/>
      <c r="NFI4" s="171"/>
      <c r="NFJ4" s="171"/>
      <c r="NFK4" s="171"/>
      <c r="NFL4" s="171"/>
      <c r="NFM4" s="171"/>
      <c r="NFN4" s="171"/>
      <c r="NFO4" s="171"/>
      <c r="NFP4" s="171"/>
      <c r="NFQ4" s="171"/>
      <c r="NFR4" s="171"/>
      <c r="NFS4" s="171"/>
      <c r="NFT4" s="171"/>
      <c r="NFU4" s="171"/>
      <c r="NFV4" s="171"/>
      <c r="NFW4" s="171"/>
      <c r="NFX4" s="171"/>
      <c r="NFY4" s="171"/>
      <c r="NFZ4" s="171"/>
      <c r="NGA4" s="171"/>
      <c r="NGB4" s="171"/>
      <c r="NGC4" s="171"/>
      <c r="NGD4" s="171"/>
      <c r="NGE4" s="171"/>
      <c r="NGF4" s="171"/>
      <c r="NGG4" s="171"/>
      <c r="NGH4" s="171"/>
      <c r="NGI4" s="171"/>
      <c r="NGJ4" s="171"/>
      <c r="NGK4" s="171"/>
      <c r="NGL4" s="171"/>
      <c r="NGM4" s="171"/>
      <c r="NGN4" s="171"/>
      <c r="NGO4" s="171"/>
      <c r="NGP4" s="171"/>
      <c r="NGQ4" s="171"/>
      <c r="NGR4" s="171"/>
      <c r="NGS4" s="171"/>
      <c r="NGT4" s="171"/>
      <c r="NGU4" s="171"/>
      <c r="NGV4" s="171"/>
      <c r="NGW4" s="171"/>
      <c r="NGX4" s="171"/>
      <c r="NGY4" s="171"/>
      <c r="NGZ4" s="171"/>
      <c r="NHA4" s="171"/>
      <c r="NHB4" s="171"/>
      <c r="NHC4" s="171"/>
      <c r="NHD4" s="171"/>
      <c r="NHE4" s="171"/>
      <c r="NHF4" s="171"/>
      <c r="NHG4" s="171"/>
      <c r="NHH4" s="171"/>
      <c r="NHI4" s="171"/>
      <c r="NHJ4" s="171"/>
      <c r="NHK4" s="171"/>
      <c r="NHL4" s="171"/>
      <c r="NHM4" s="171"/>
      <c r="NHN4" s="171"/>
      <c r="NHO4" s="171"/>
      <c r="NHP4" s="171"/>
      <c r="NHQ4" s="171"/>
      <c r="NHR4" s="171"/>
      <c r="NHS4" s="171"/>
      <c r="NHT4" s="171"/>
      <c r="NHU4" s="171"/>
      <c r="NHV4" s="171"/>
      <c r="NHW4" s="171"/>
      <c r="NHX4" s="171"/>
      <c r="NHY4" s="171"/>
      <c r="NHZ4" s="171"/>
      <c r="NIA4" s="171"/>
      <c r="NIB4" s="171"/>
      <c r="NIC4" s="171"/>
      <c r="NID4" s="171"/>
      <c r="NIE4" s="171"/>
      <c r="NIF4" s="171"/>
      <c r="NIG4" s="171"/>
      <c r="NIH4" s="171"/>
      <c r="NII4" s="171"/>
      <c r="NIJ4" s="171"/>
      <c r="NIK4" s="171"/>
      <c r="NIL4" s="171"/>
      <c r="NIM4" s="171"/>
      <c r="NIN4" s="171"/>
      <c r="NIO4" s="171"/>
      <c r="NIP4" s="171"/>
      <c r="NIQ4" s="171"/>
      <c r="NIR4" s="171"/>
      <c r="NIS4" s="171"/>
      <c r="NIT4" s="171"/>
      <c r="NIU4" s="171"/>
      <c r="NIV4" s="171"/>
      <c r="NIW4" s="171"/>
      <c r="NIX4" s="171"/>
      <c r="NIY4" s="171"/>
      <c r="NIZ4" s="171"/>
      <c r="NJA4" s="171"/>
      <c r="NJB4" s="171"/>
      <c r="NJC4" s="171"/>
      <c r="NJD4" s="171"/>
      <c r="NJE4" s="171"/>
      <c r="NJF4" s="171"/>
      <c r="NJG4" s="171"/>
      <c r="NJH4" s="171"/>
      <c r="NJI4" s="171"/>
      <c r="NJJ4" s="171"/>
      <c r="NJK4" s="171"/>
      <c r="NJL4" s="171"/>
      <c r="NJM4" s="171"/>
      <c r="NJN4" s="171"/>
      <c r="NJO4" s="171"/>
      <c r="NJP4" s="171"/>
      <c r="NJQ4" s="171"/>
      <c r="NJR4" s="171"/>
      <c r="NJS4" s="171"/>
      <c r="NJT4" s="171"/>
      <c r="NJU4" s="171"/>
      <c r="NJV4" s="171"/>
      <c r="NJW4" s="171"/>
      <c r="NJX4" s="171"/>
      <c r="NJY4" s="171"/>
      <c r="NJZ4" s="171"/>
      <c r="NKA4" s="171"/>
      <c r="NKB4" s="171"/>
      <c r="NKC4" s="171"/>
      <c r="NKD4" s="171"/>
      <c r="NKE4" s="171"/>
      <c r="NKF4" s="171"/>
      <c r="NKG4" s="171"/>
      <c r="NKH4" s="171"/>
      <c r="NKI4" s="171"/>
      <c r="NKJ4" s="171"/>
      <c r="NKK4" s="171"/>
      <c r="NKL4" s="171"/>
      <c r="NKM4" s="171"/>
      <c r="NKN4" s="171"/>
      <c r="NKO4" s="171"/>
      <c r="NKP4" s="171"/>
      <c r="NKQ4" s="171"/>
      <c r="NKR4" s="171"/>
      <c r="NKS4" s="171"/>
      <c r="NKT4" s="171"/>
      <c r="NKU4" s="171"/>
      <c r="NKV4" s="171"/>
      <c r="NKW4" s="171"/>
      <c r="NKX4" s="171"/>
      <c r="NKY4" s="171"/>
      <c r="NKZ4" s="171"/>
      <c r="NLA4" s="171"/>
      <c r="NLB4" s="171"/>
      <c r="NLC4" s="171"/>
      <c r="NLD4" s="171"/>
      <c r="NLE4" s="171"/>
      <c r="NLF4" s="171"/>
      <c r="NLG4" s="171"/>
      <c r="NLH4" s="171"/>
      <c r="NLI4" s="171"/>
      <c r="NLJ4" s="171"/>
      <c r="NLK4" s="171"/>
      <c r="NLL4" s="171"/>
      <c r="NLM4" s="171"/>
      <c r="NLN4" s="171"/>
      <c r="NLO4" s="171"/>
      <c r="NLP4" s="171"/>
      <c r="NLQ4" s="171"/>
      <c r="NLR4" s="171"/>
      <c r="NLS4" s="171"/>
      <c r="NLT4" s="171"/>
      <c r="NLU4" s="171"/>
      <c r="NLV4" s="171"/>
      <c r="NLW4" s="171"/>
      <c r="NLX4" s="171"/>
      <c r="NLY4" s="171"/>
      <c r="NLZ4" s="171"/>
      <c r="NMA4" s="171"/>
      <c r="NMB4" s="171"/>
      <c r="NMC4" s="171"/>
      <c r="NMD4" s="171"/>
      <c r="NME4" s="171"/>
      <c r="NMF4" s="171"/>
      <c r="NMG4" s="171"/>
      <c r="NMH4" s="171"/>
      <c r="NMI4" s="171"/>
      <c r="NMJ4" s="171"/>
      <c r="NMK4" s="171"/>
      <c r="NML4" s="171"/>
      <c r="NMM4" s="171"/>
      <c r="NMN4" s="171"/>
      <c r="NMO4" s="171"/>
      <c r="NMP4" s="171"/>
      <c r="NMQ4" s="171"/>
      <c r="NMR4" s="171"/>
      <c r="NMS4" s="171"/>
      <c r="NMT4" s="171"/>
      <c r="NMU4" s="171"/>
      <c r="NMV4" s="171"/>
      <c r="NMW4" s="171"/>
      <c r="NMX4" s="171"/>
      <c r="NMY4" s="171"/>
      <c r="NMZ4" s="171"/>
      <c r="NNA4" s="171"/>
      <c r="NNB4" s="171"/>
      <c r="NNC4" s="171"/>
      <c r="NND4" s="171"/>
      <c r="NNE4" s="171"/>
      <c r="NNF4" s="171"/>
      <c r="NNG4" s="171"/>
      <c r="NNH4" s="171"/>
      <c r="NNI4" s="171"/>
      <c r="NNJ4" s="171"/>
      <c r="NNK4" s="171"/>
      <c r="NNL4" s="171"/>
      <c r="NNM4" s="171"/>
      <c r="NNN4" s="171"/>
      <c r="NNO4" s="171"/>
      <c r="NNP4" s="171"/>
      <c r="NNQ4" s="171"/>
      <c r="NNR4" s="171"/>
      <c r="NNS4" s="171"/>
      <c r="NNT4" s="171"/>
      <c r="NNU4" s="171"/>
      <c r="NNV4" s="171"/>
      <c r="NNW4" s="171"/>
      <c r="NNX4" s="171"/>
      <c r="NNY4" s="171"/>
      <c r="NNZ4" s="171"/>
      <c r="NOA4" s="171"/>
      <c r="NOB4" s="171"/>
      <c r="NOC4" s="171"/>
      <c r="NOD4" s="171"/>
      <c r="NOE4" s="171"/>
      <c r="NOF4" s="171"/>
      <c r="NOG4" s="171"/>
      <c r="NOH4" s="171"/>
      <c r="NOI4" s="171"/>
      <c r="NOJ4" s="171"/>
      <c r="NOK4" s="171"/>
      <c r="NOL4" s="171"/>
      <c r="NOM4" s="171"/>
      <c r="NON4" s="171"/>
      <c r="NOO4" s="171"/>
      <c r="NOP4" s="171"/>
      <c r="NOQ4" s="171"/>
      <c r="NOR4" s="171"/>
      <c r="NOS4" s="171"/>
      <c r="NOT4" s="171"/>
      <c r="NOU4" s="171"/>
      <c r="NOV4" s="171"/>
      <c r="NOW4" s="171"/>
      <c r="NOX4" s="171"/>
      <c r="NOY4" s="171"/>
      <c r="NOZ4" s="171"/>
      <c r="NPA4" s="171"/>
      <c r="NPB4" s="171"/>
      <c r="NPC4" s="171"/>
      <c r="NPD4" s="171"/>
      <c r="NPE4" s="171"/>
      <c r="NPF4" s="171"/>
      <c r="NPG4" s="171"/>
      <c r="NPH4" s="171"/>
      <c r="NPI4" s="171"/>
      <c r="NPJ4" s="171"/>
      <c r="NPK4" s="171"/>
      <c r="NPL4" s="171"/>
      <c r="NPM4" s="171"/>
      <c r="NPN4" s="171"/>
      <c r="NPO4" s="171"/>
      <c r="NPP4" s="171"/>
      <c r="NPQ4" s="171"/>
      <c r="NPR4" s="171"/>
      <c r="NPS4" s="171"/>
      <c r="NPT4" s="171"/>
      <c r="NPU4" s="171"/>
      <c r="NPV4" s="171"/>
      <c r="NPW4" s="171"/>
      <c r="NPX4" s="171"/>
      <c r="NPY4" s="171"/>
      <c r="NPZ4" s="171"/>
      <c r="NQA4" s="171"/>
      <c r="NQB4" s="171"/>
      <c r="NQC4" s="171"/>
      <c r="NQD4" s="171"/>
      <c r="NQE4" s="171"/>
      <c r="NQF4" s="171"/>
      <c r="NQG4" s="171"/>
      <c r="NQH4" s="171"/>
      <c r="NQI4" s="171"/>
      <c r="NQJ4" s="171"/>
      <c r="NQK4" s="171"/>
      <c r="NQL4" s="171"/>
      <c r="NQM4" s="171"/>
      <c r="NQN4" s="171"/>
      <c r="NQO4" s="171"/>
      <c r="NQP4" s="171"/>
      <c r="NQQ4" s="171"/>
      <c r="NQR4" s="171"/>
      <c r="NQS4" s="171"/>
      <c r="NQT4" s="171"/>
      <c r="NQU4" s="171"/>
      <c r="NQV4" s="171"/>
      <c r="NQW4" s="171"/>
      <c r="NQX4" s="171"/>
      <c r="NQY4" s="171"/>
      <c r="NQZ4" s="171"/>
      <c r="NRA4" s="171"/>
      <c r="NRB4" s="171"/>
      <c r="NRC4" s="171"/>
      <c r="NRD4" s="171"/>
      <c r="NRE4" s="171"/>
      <c r="NRF4" s="171"/>
      <c r="NRG4" s="171"/>
      <c r="NRH4" s="171"/>
      <c r="NRI4" s="171"/>
      <c r="NRJ4" s="171"/>
      <c r="NRK4" s="171"/>
      <c r="NRL4" s="171"/>
      <c r="NRM4" s="171"/>
      <c r="NRN4" s="171"/>
      <c r="NRO4" s="171"/>
      <c r="NRP4" s="171"/>
      <c r="NRQ4" s="171"/>
      <c r="NRR4" s="171"/>
      <c r="NRS4" s="171"/>
      <c r="NRT4" s="171"/>
      <c r="NRU4" s="171"/>
      <c r="NRV4" s="171"/>
      <c r="NRW4" s="171"/>
      <c r="NRX4" s="171"/>
      <c r="NRY4" s="171"/>
      <c r="NRZ4" s="171"/>
      <c r="NSA4" s="171"/>
      <c r="NSB4" s="171"/>
      <c r="NSC4" s="171"/>
      <c r="NSD4" s="171"/>
      <c r="NSE4" s="171"/>
      <c r="NSF4" s="171"/>
      <c r="NSG4" s="171"/>
      <c r="NSH4" s="171"/>
      <c r="NSI4" s="171"/>
      <c r="NSJ4" s="171"/>
      <c r="NSK4" s="171"/>
      <c r="NSL4" s="171"/>
      <c r="NSM4" s="171"/>
      <c r="NSN4" s="171"/>
      <c r="NSO4" s="171"/>
      <c r="NSP4" s="171"/>
      <c r="NSQ4" s="171"/>
      <c r="NSR4" s="171"/>
      <c r="NSS4" s="171"/>
      <c r="NST4" s="171"/>
      <c r="NSU4" s="171"/>
      <c r="NSV4" s="171"/>
      <c r="NSW4" s="171"/>
      <c r="NSX4" s="171"/>
      <c r="NSY4" s="171"/>
      <c r="NSZ4" s="171"/>
      <c r="NTA4" s="171"/>
      <c r="NTB4" s="171"/>
      <c r="NTC4" s="171"/>
      <c r="NTD4" s="171"/>
      <c r="NTE4" s="171"/>
      <c r="NTF4" s="171"/>
      <c r="NTG4" s="171"/>
      <c r="NTH4" s="171"/>
      <c r="NTI4" s="171"/>
      <c r="NTJ4" s="171"/>
      <c r="NTK4" s="171"/>
      <c r="NTL4" s="171"/>
      <c r="NTM4" s="171"/>
      <c r="NTN4" s="171"/>
      <c r="NTO4" s="171"/>
      <c r="NTP4" s="171"/>
      <c r="NTQ4" s="171"/>
      <c r="NTR4" s="171"/>
      <c r="NTS4" s="171"/>
      <c r="NTT4" s="171"/>
      <c r="NTU4" s="171"/>
      <c r="NTV4" s="171"/>
      <c r="NTW4" s="171"/>
      <c r="NTX4" s="171"/>
      <c r="NTY4" s="171"/>
      <c r="NTZ4" s="171"/>
      <c r="NUA4" s="171"/>
      <c r="NUB4" s="171"/>
      <c r="NUC4" s="171"/>
      <c r="NUD4" s="171"/>
      <c r="NUE4" s="171"/>
      <c r="NUF4" s="171"/>
      <c r="NUG4" s="171"/>
      <c r="NUH4" s="171"/>
      <c r="NUI4" s="171"/>
      <c r="NUJ4" s="171"/>
      <c r="NUK4" s="171"/>
      <c r="NUL4" s="171"/>
      <c r="NUM4" s="171"/>
      <c r="NUN4" s="171"/>
      <c r="NUO4" s="171"/>
      <c r="NUP4" s="171"/>
      <c r="NUQ4" s="171"/>
      <c r="NUR4" s="171"/>
      <c r="NUS4" s="171"/>
      <c r="NUT4" s="171"/>
      <c r="NUU4" s="171"/>
      <c r="NUV4" s="171"/>
      <c r="NUW4" s="171"/>
      <c r="NUX4" s="171"/>
      <c r="NUY4" s="171"/>
      <c r="NUZ4" s="171"/>
      <c r="NVA4" s="171"/>
      <c r="NVB4" s="171"/>
      <c r="NVC4" s="171"/>
      <c r="NVD4" s="171"/>
      <c r="NVE4" s="171"/>
      <c r="NVF4" s="171"/>
      <c r="NVG4" s="171"/>
      <c r="NVH4" s="171"/>
      <c r="NVI4" s="171"/>
      <c r="NVJ4" s="171"/>
      <c r="NVK4" s="171"/>
      <c r="NVL4" s="171"/>
      <c r="NVM4" s="171"/>
      <c r="NVN4" s="171"/>
      <c r="NVO4" s="171"/>
      <c r="NVP4" s="171"/>
      <c r="NVQ4" s="171"/>
      <c r="NVR4" s="171"/>
      <c r="NVS4" s="171"/>
      <c r="NVT4" s="171"/>
      <c r="NVU4" s="171"/>
      <c r="NVV4" s="171"/>
      <c r="NVW4" s="171"/>
      <c r="NVX4" s="171"/>
      <c r="NVY4" s="171"/>
      <c r="NVZ4" s="171"/>
      <c r="NWA4" s="171"/>
      <c r="NWB4" s="171"/>
      <c r="NWC4" s="171"/>
      <c r="NWD4" s="171"/>
      <c r="NWE4" s="171"/>
      <c r="NWF4" s="171"/>
      <c r="NWG4" s="171"/>
      <c r="NWH4" s="171"/>
      <c r="NWI4" s="171"/>
      <c r="NWJ4" s="171"/>
      <c r="NWK4" s="171"/>
      <c r="NWL4" s="171"/>
      <c r="NWM4" s="171"/>
      <c r="NWN4" s="171"/>
      <c r="NWO4" s="171"/>
      <c r="NWP4" s="171"/>
      <c r="NWQ4" s="171"/>
      <c r="NWR4" s="171"/>
      <c r="NWS4" s="171"/>
      <c r="NWT4" s="171"/>
      <c r="NWU4" s="171"/>
      <c r="NWV4" s="171"/>
      <c r="NWW4" s="171"/>
      <c r="NWX4" s="171"/>
      <c r="NWY4" s="171"/>
      <c r="NWZ4" s="171"/>
      <c r="NXA4" s="171"/>
      <c r="NXB4" s="171"/>
      <c r="NXC4" s="171"/>
      <c r="NXD4" s="171"/>
      <c r="NXE4" s="171"/>
      <c r="NXF4" s="171"/>
      <c r="NXG4" s="171"/>
      <c r="NXH4" s="171"/>
      <c r="NXI4" s="171"/>
      <c r="NXJ4" s="171"/>
      <c r="NXK4" s="171"/>
      <c r="NXL4" s="171"/>
      <c r="NXM4" s="171"/>
      <c r="NXN4" s="171"/>
      <c r="NXO4" s="171"/>
      <c r="NXP4" s="171"/>
      <c r="NXQ4" s="171"/>
      <c r="NXR4" s="171"/>
      <c r="NXS4" s="171"/>
      <c r="NXT4" s="171"/>
      <c r="NXU4" s="171"/>
      <c r="NXV4" s="171"/>
      <c r="NXW4" s="171"/>
      <c r="NXX4" s="171"/>
      <c r="NXY4" s="171"/>
      <c r="NXZ4" s="171"/>
      <c r="NYA4" s="171"/>
      <c r="NYB4" s="171"/>
      <c r="NYC4" s="171"/>
      <c r="NYD4" s="171"/>
      <c r="NYE4" s="171"/>
      <c r="NYF4" s="171"/>
      <c r="NYG4" s="171"/>
      <c r="NYH4" s="171"/>
      <c r="NYI4" s="171"/>
      <c r="NYJ4" s="171"/>
      <c r="NYK4" s="171"/>
      <c r="NYL4" s="171"/>
      <c r="NYM4" s="171"/>
      <c r="NYN4" s="171"/>
      <c r="NYO4" s="171"/>
      <c r="NYP4" s="171"/>
      <c r="NYQ4" s="171"/>
      <c r="NYR4" s="171"/>
      <c r="NYS4" s="171"/>
      <c r="NYT4" s="171"/>
      <c r="NYU4" s="171"/>
      <c r="NYV4" s="171"/>
      <c r="NYW4" s="171"/>
      <c r="NYX4" s="171"/>
      <c r="NYY4" s="171"/>
      <c r="NYZ4" s="171"/>
      <c r="NZA4" s="171"/>
      <c r="NZB4" s="171"/>
      <c r="NZC4" s="171"/>
      <c r="NZD4" s="171"/>
      <c r="NZE4" s="171"/>
      <c r="NZF4" s="171"/>
      <c r="NZG4" s="171"/>
      <c r="NZH4" s="171"/>
      <c r="NZI4" s="171"/>
      <c r="NZJ4" s="171"/>
      <c r="NZK4" s="171"/>
      <c r="NZL4" s="171"/>
      <c r="NZM4" s="171"/>
      <c r="NZN4" s="171"/>
      <c r="NZO4" s="171"/>
      <c r="NZP4" s="171"/>
      <c r="NZQ4" s="171"/>
      <c r="NZR4" s="171"/>
      <c r="NZS4" s="171"/>
      <c r="NZT4" s="171"/>
      <c r="NZU4" s="171"/>
      <c r="NZV4" s="171"/>
      <c r="NZW4" s="171"/>
      <c r="NZX4" s="171"/>
      <c r="NZY4" s="171"/>
      <c r="NZZ4" s="171"/>
      <c r="OAA4" s="171"/>
      <c r="OAB4" s="171"/>
      <c r="OAC4" s="171"/>
      <c r="OAD4" s="171"/>
      <c r="OAE4" s="171"/>
      <c r="OAF4" s="171"/>
      <c r="OAG4" s="171"/>
      <c r="OAH4" s="171"/>
      <c r="OAI4" s="171"/>
      <c r="OAJ4" s="171"/>
      <c r="OAK4" s="171"/>
      <c r="OAL4" s="171"/>
      <c r="OAM4" s="171"/>
      <c r="OAN4" s="171"/>
      <c r="OAO4" s="171"/>
      <c r="OAP4" s="171"/>
      <c r="OAQ4" s="171"/>
      <c r="OAR4" s="171"/>
      <c r="OAS4" s="171"/>
      <c r="OAT4" s="171"/>
      <c r="OAU4" s="171"/>
      <c r="OAV4" s="171"/>
      <c r="OAW4" s="171"/>
      <c r="OAX4" s="171"/>
      <c r="OAY4" s="171"/>
      <c r="OAZ4" s="171"/>
      <c r="OBA4" s="171"/>
      <c r="OBB4" s="171"/>
      <c r="OBC4" s="171"/>
      <c r="OBD4" s="171"/>
      <c r="OBE4" s="171"/>
      <c r="OBF4" s="171"/>
      <c r="OBG4" s="171"/>
      <c r="OBH4" s="171"/>
      <c r="OBI4" s="171"/>
      <c r="OBJ4" s="171"/>
      <c r="OBK4" s="171"/>
      <c r="OBL4" s="171"/>
      <c r="OBM4" s="171"/>
      <c r="OBN4" s="171"/>
      <c r="OBO4" s="171"/>
      <c r="OBP4" s="171"/>
      <c r="OBQ4" s="171"/>
      <c r="OBR4" s="171"/>
      <c r="OBS4" s="171"/>
      <c r="OBT4" s="171"/>
      <c r="OBU4" s="171"/>
      <c r="OBV4" s="171"/>
      <c r="OBW4" s="171"/>
      <c r="OBX4" s="171"/>
      <c r="OBY4" s="171"/>
      <c r="OBZ4" s="171"/>
      <c r="OCA4" s="171"/>
      <c r="OCB4" s="171"/>
      <c r="OCC4" s="171"/>
      <c r="OCD4" s="171"/>
      <c r="OCE4" s="171"/>
      <c r="OCF4" s="171"/>
      <c r="OCG4" s="171"/>
      <c r="OCH4" s="171"/>
      <c r="OCI4" s="171"/>
      <c r="OCJ4" s="171"/>
      <c r="OCK4" s="171"/>
      <c r="OCL4" s="171"/>
      <c r="OCM4" s="171"/>
      <c r="OCN4" s="171"/>
      <c r="OCO4" s="171"/>
      <c r="OCP4" s="171"/>
      <c r="OCQ4" s="171"/>
      <c r="OCR4" s="171"/>
      <c r="OCS4" s="171"/>
      <c r="OCT4" s="171"/>
      <c r="OCU4" s="171"/>
      <c r="OCV4" s="171"/>
      <c r="OCW4" s="171"/>
      <c r="OCX4" s="171"/>
      <c r="OCY4" s="171"/>
      <c r="OCZ4" s="171"/>
      <c r="ODA4" s="171"/>
      <c r="ODB4" s="171"/>
      <c r="ODC4" s="171"/>
      <c r="ODD4" s="171"/>
      <c r="ODE4" s="171"/>
      <c r="ODF4" s="171"/>
      <c r="ODG4" s="171"/>
      <c r="ODH4" s="171"/>
      <c r="ODI4" s="171"/>
      <c r="ODJ4" s="171"/>
      <c r="ODK4" s="171"/>
      <c r="ODL4" s="171"/>
      <c r="ODM4" s="171"/>
      <c r="ODN4" s="171"/>
      <c r="ODO4" s="171"/>
      <c r="ODP4" s="171"/>
      <c r="ODQ4" s="171"/>
      <c r="ODR4" s="171"/>
      <c r="ODS4" s="171"/>
      <c r="ODT4" s="171"/>
      <c r="ODU4" s="171"/>
      <c r="ODV4" s="171"/>
      <c r="ODW4" s="171"/>
      <c r="ODX4" s="171"/>
      <c r="ODY4" s="171"/>
      <c r="ODZ4" s="171"/>
      <c r="OEA4" s="171"/>
      <c r="OEB4" s="171"/>
      <c r="OEC4" s="171"/>
      <c r="OED4" s="171"/>
      <c r="OEE4" s="171"/>
      <c r="OEF4" s="171"/>
      <c r="OEG4" s="171"/>
      <c r="OEH4" s="171"/>
      <c r="OEI4" s="171"/>
      <c r="OEJ4" s="171"/>
      <c r="OEK4" s="171"/>
      <c r="OEL4" s="171"/>
      <c r="OEM4" s="171"/>
      <c r="OEN4" s="171"/>
      <c r="OEO4" s="171"/>
      <c r="OEP4" s="171"/>
      <c r="OEQ4" s="171"/>
      <c r="OER4" s="171"/>
      <c r="OES4" s="171"/>
      <c r="OET4" s="171"/>
      <c r="OEU4" s="171"/>
      <c r="OEV4" s="171"/>
      <c r="OEW4" s="171"/>
      <c r="OEX4" s="171"/>
      <c r="OEY4" s="171"/>
      <c r="OEZ4" s="171"/>
      <c r="OFA4" s="171"/>
      <c r="OFB4" s="171"/>
      <c r="OFC4" s="171"/>
      <c r="OFD4" s="171"/>
      <c r="OFE4" s="171"/>
      <c r="OFF4" s="171"/>
      <c r="OFG4" s="171"/>
      <c r="OFH4" s="171"/>
      <c r="OFI4" s="171"/>
      <c r="OFJ4" s="171"/>
      <c r="OFK4" s="171"/>
      <c r="OFL4" s="171"/>
      <c r="OFM4" s="171"/>
      <c r="OFN4" s="171"/>
      <c r="OFO4" s="171"/>
      <c r="OFP4" s="171"/>
      <c r="OFQ4" s="171"/>
      <c r="OFR4" s="171"/>
      <c r="OFS4" s="171"/>
      <c r="OFT4" s="171"/>
      <c r="OFU4" s="171"/>
      <c r="OFV4" s="171"/>
      <c r="OFW4" s="171"/>
      <c r="OFX4" s="171"/>
      <c r="OFY4" s="171"/>
      <c r="OFZ4" s="171"/>
      <c r="OGA4" s="171"/>
      <c r="OGB4" s="171"/>
      <c r="OGC4" s="171"/>
      <c r="OGD4" s="171"/>
      <c r="OGE4" s="171"/>
      <c r="OGF4" s="171"/>
      <c r="OGG4" s="171"/>
      <c r="OGH4" s="171"/>
      <c r="OGI4" s="171"/>
      <c r="OGJ4" s="171"/>
      <c r="OGK4" s="171"/>
      <c r="OGL4" s="171"/>
      <c r="OGM4" s="171"/>
      <c r="OGN4" s="171"/>
      <c r="OGO4" s="171"/>
      <c r="OGP4" s="171"/>
      <c r="OGQ4" s="171"/>
      <c r="OGR4" s="171"/>
      <c r="OGS4" s="171"/>
      <c r="OGT4" s="171"/>
      <c r="OGU4" s="171"/>
      <c r="OGV4" s="171"/>
      <c r="OGW4" s="171"/>
      <c r="OGX4" s="171"/>
      <c r="OGY4" s="171"/>
      <c r="OGZ4" s="171"/>
      <c r="OHA4" s="171"/>
      <c r="OHB4" s="171"/>
      <c r="OHC4" s="171"/>
      <c r="OHD4" s="171"/>
      <c r="OHE4" s="171"/>
      <c r="OHF4" s="171"/>
      <c r="OHG4" s="171"/>
      <c r="OHH4" s="171"/>
      <c r="OHI4" s="171"/>
      <c r="OHJ4" s="171"/>
      <c r="OHK4" s="171"/>
      <c r="OHL4" s="171"/>
      <c r="OHM4" s="171"/>
      <c r="OHN4" s="171"/>
      <c r="OHO4" s="171"/>
      <c r="OHP4" s="171"/>
      <c r="OHQ4" s="171"/>
      <c r="OHR4" s="171"/>
      <c r="OHS4" s="171"/>
      <c r="OHT4" s="171"/>
      <c r="OHU4" s="171"/>
      <c r="OHV4" s="171"/>
      <c r="OHW4" s="171"/>
      <c r="OHX4" s="171"/>
      <c r="OHY4" s="171"/>
      <c r="OHZ4" s="171"/>
      <c r="OIA4" s="171"/>
      <c r="OIB4" s="171"/>
      <c r="OIC4" s="171"/>
      <c r="OID4" s="171"/>
      <c r="OIE4" s="171"/>
      <c r="OIF4" s="171"/>
      <c r="OIG4" s="171"/>
      <c r="OIH4" s="171"/>
      <c r="OII4" s="171"/>
      <c r="OIJ4" s="171"/>
      <c r="OIK4" s="171"/>
      <c r="OIL4" s="171"/>
      <c r="OIM4" s="171"/>
      <c r="OIN4" s="171"/>
      <c r="OIO4" s="171"/>
      <c r="OIP4" s="171"/>
      <c r="OIQ4" s="171"/>
      <c r="OIR4" s="171"/>
      <c r="OIS4" s="171"/>
      <c r="OIT4" s="171"/>
      <c r="OIU4" s="171"/>
      <c r="OIV4" s="171"/>
      <c r="OIW4" s="171"/>
      <c r="OIX4" s="171"/>
      <c r="OIY4" s="171"/>
      <c r="OIZ4" s="171"/>
      <c r="OJA4" s="171"/>
      <c r="OJB4" s="171"/>
      <c r="OJC4" s="171"/>
      <c r="OJD4" s="171"/>
      <c r="OJE4" s="171"/>
      <c r="OJF4" s="171"/>
      <c r="OJG4" s="171"/>
      <c r="OJH4" s="171"/>
      <c r="OJI4" s="171"/>
      <c r="OJJ4" s="171"/>
      <c r="OJK4" s="171"/>
      <c r="OJL4" s="171"/>
      <c r="OJM4" s="171"/>
      <c r="OJN4" s="171"/>
      <c r="OJO4" s="171"/>
      <c r="OJP4" s="171"/>
      <c r="OJQ4" s="171"/>
      <c r="OJR4" s="171"/>
      <c r="OJS4" s="171"/>
      <c r="OJT4" s="171"/>
      <c r="OJU4" s="171"/>
      <c r="OJV4" s="171"/>
      <c r="OJW4" s="171"/>
      <c r="OJX4" s="171"/>
      <c r="OJY4" s="171"/>
      <c r="OJZ4" s="171"/>
      <c r="OKA4" s="171"/>
      <c r="OKB4" s="171"/>
      <c r="OKC4" s="171"/>
      <c r="OKD4" s="171"/>
      <c r="OKE4" s="171"/>
      <c r="OKF4" s="171"/>
      <c r="OKG4" s="171"/>
      <c r="OKH4" s="171"/>
      <c r="OKI4" s="171"/>
      <c r="OKJ4" s="171"/>
      <c r="OKK4" s="171"/>
      <c r="OKL4" s="171"/>
      <c r="OKM4" s="171"/>
      <c r="OKN4" s="171"/>
      <c r="OKO4" s="171"/>
      <c r="OKP4" s="171"/>
      <c r="OKQ4" s="171"/>
      <c r="OKR4" s="171"/>
      <c r="OKS4" s="171"/>
      <c r="OKT4" s="171"/>
      <c r="OKU4" s="171"/>
      <c r="OKV4" s="171"/>
      <c r="OKW4" s="171"/>
      <c r="OKX4" s="171"/>
      <c r="OKY4" s="171"/>
      <c r="OKZ4" s="171"/>
      <c r="OLA4" s="171"/>
      <c r="OLB4" s="171"/>
      <c r="OLC4" s="171"/>
      <c r="OLD4" s="171"/>
      <c r="OLE4" s="171"/>
      <c r="OLF4" s="171"/>
      <c r="OLG4" s="171"/>
      <c r="OLH4" s="171"/>
      <c r="OLI4" s="171"/>
      <c r="OLJ4" s="171"/>
      <c r="OLK4" s="171"/>
      <c r="OLL4" s="171"/>
      <c r="OLM4" s="171"/>
      <c r="OLN4" s="171"/>
      <c r="OLO4" s="171"/>
      <c r="OLP4" s="171"/>
      <c r="OLQ4" s="171"/>
      <c r="OLR4" s="171"/>
      <c r="OLS4" s="171"/>
      <c r="OLT4" s="171"/>
      <c r="OLU4" s="171"/>
      <c r="OLV4" s="171"/>
      <c r="OLW4" s="171"/>
      <c r="OLX4" s="171"/>
      <c r="OLY4" s="171"/>
      <c r="OLZ4" s="171"/>
      <c r="OMA4" s="171"/>
      <c r="OMB4" s="171"/>
      <c r="OMC4" s="171"/>
      <c r="OMD4" s="171"/>
      <c r="OME4" s="171"/>
      <c r="OMF4" s="171"/>
      <c r="OMG4" s="171"/>
      <c r="OMH4" s="171"/>
      <c r="OMI4" s="171"/>
      <c r="OMJ4" s="171"/>
      <c r="OMK4" s="171"/>
      <c r="OML4" s="171"/>
      <c r="OMM4" s="171"/>
      <c r="OMN4" s="171"/>
      <c r="OMO4" s="171"/>
      <c r="OMP4" s="171"/>
      <c r="OMQ4" s="171"/>
      <c r="OMR4" s="171"/>
      <c r="OMS4" s="171"/>
      <c r="OMT4" s="171"/>
      <c r="OMU4" s="171"/>
      <c r="OMV4" s="171"/>
      <c r="OMW4" s="171"/>
      <c r="OMX4" s="171"/>
      <c r="OMY4" s="171"/>
      <c r="OMZ4" s="171"/>
      <c r="ONA4" s="171"/>
      <c r="ONB4" s="171"/>
      <c r="ONC4" s="171"/>
      <c r="OND4" s="171"/>
      <c r="ONE4" s="171"/>
      <c r="ONF4" s="171"/>
      <c r="ONG4" s="171"/>
      <c r="ONH4" s="171"/>
      <c r="ONI4" s="171"/>
      <c r="ONJ4" s="171"/>
      <c r="ONK4" s="171"/>
      <c r="ONL4" s="171"/>
      <c r="ONM4" s="171"/>
      <c r="ONN4" s="171"/>
      <c r="ONO4" s="171"/>
      <c r="ONP4" s="171"/>
      <c r="ONQ4" s="171"/>
      <c r="ONR4" s="171"/>
      <c r="ONS4" s="171"/>
      <c r="ONT4" s="171"/>
      <c r="ONU4" s="171"/>
      <c r="ONV4" s="171"/>
      <c r="ONW4" s="171"/>
      <c r="ONX4" s="171"/>
      <c r="ONY4" s="171"/>
      <c r="ONZ4" s="171"/>
      <c r="OOA4" s="171"/>
      <c r="OOB4" s="171"/>
      <c r="OOC4" s="171"/>
      <c r="OOD4" s="171"/>
      <c r="OOE4" s="171"/>
      <c r="OOF4" s="171"/>
      <c r="OOG4" s="171"/>
      <c r="OOH4" s="171"/>
      <c r="OOI4" s="171"/>
      <c r="OOJ4" s="171"/>
      <c r="OOK4" s="171"/>
      <c r="OOL4" s="171"/>
      <c r="OOM4" s="171"/>
      <c r="OON4" s="171"/>
      <c r="OOO4" s="171"/>
      <c r="OOP4" s="171"/>
      <c r="OOQ4" s="171"/>
      <c r="OOR4" s="171"/>
      <c r="OOS4" s="171"/>
      <c r="OOT4" s="171"/>
      <c r="OOU4" s="171"/>
      <c r="OOV4" s="171"/>
      <c r="OOW4" s="171"/>
      <c r="OOX4" s="171"/>
      <c r="OOY4" s="171"/>
      <c r="OOZ4" s="171"/>
      <c r="OPA4" s="171"/>
      <c r="OPB4" s="171"/>
      <c r="OPC4" s="171"/>
      <c r="OPD4" s="171"/>
      <c r="OPE4" s="171"/>
      <c r="OPF4" s="171"/>
      <c r="OPG4" s="171"/>
      <c r="OPH4" s="171"/>
      <c r="OPI4" s="171"/>
      <c r="OPJ4" s="171"/>
      <c r="OPK4" s="171"/>
      <c r="OPL4" s="171"/>
      <c r="OPM4" s="171"/>
      <c r="OPN4" s="171"/>
      <c r="OPO4" s="171"/>
      <c r="OPP4" s="171"/>
      <c r="OPQ4" s="171"/>
      <c r="OPR4" s="171"/>
      <c r="OPS4" s="171"/>
      <c r="OPT4" s="171"/>
      <c r="OPU4" s="171"/>
      <c r="OPV4" s="171"/>
      <c r="OPW4" s="171"/>
      <c r="OPX4" s="171"/>
      <c r="OPY4" s="171"/>
      <c r="OPZ4" s="171"/>
      <c r="OQA4" s="171"/>
      <c r="OQB4" s="171"/>
      <c r="OQC4" s="171"/>
      <c r="OQD4" s="171"/>
      <c r="OQE4" s="171"/>
      <c r="OQF4" s="171"/>
      <c r="OQG4" s="171"/>
      <c r="OQH4" s="171"/>
      <c r="OQI4" s="171"/>
      <c r="OQJ4" s="171"/>
      <c r="OQK4" s="171"/>
      <c r="OQL4" s="171"/>
      <c r="OQM4" s="171"/>
      <c r="OQN4" s="171"/>
      <c r="OQO4" s="171"/>
      <c r="OQP4" s="171"/>
      <c r="OQQ4" s="171"/>
      <c r="OQR4" s="171"/>
      <c r="OQS4" s="171"/>
      <c r="OQT4" s="171"/>
      <c r="OQU4" s="171"/>
      <c r="OQV4" s="171"/>
      <c r="OQW4" s="171"/>
      <c r="OQX4" s="171"/>
      <c r="OQY4" s="171"/>
      <c r="OQZ4" s="171"/>
      <c r="ORA4" s="171"/>
      <c r="ORB4" s="171"/>
      <c r="ORC4" s="171"/>
      <c r="ORD4" s="171"/>
      <c r="ORE4" s="171"/>
      <c r="ORF4" s="171"/>
      <c r="ORG4" s="171"/>
      <c r="ORH4" s="171"/>
      <c r="ORI4" s="171"/>
      <c r="ORJ4" s="171"/>
      <c r="ORK4" s="171"/>
      <c r="ORL4" s="171"/>
      <c r="ORM4" s="171"/>
      <c r="ORN4" s="171"/>
      <c r="ORO4" s="171"/>
      <c r="ORP4" s="171"/>
      <c r="ORQ4" s="171"/>
      <c r="ORR4" s="171"/>
      <c r="ORS4" s="171"/>
      <c r="ORT4" s="171"/>
      <c r="ORU4" s="171"/>
      <c r="ORV4" s="171"/>
      <c r="ORW4" s="171"/>
      <c r="ORX4" s="171"/>
      <c r="ORY4" s="171"/>
      <c r="ORZ4" s="171"/>
      <c r="OSA4" s="171"/>
      <c r="OSB4" s="171"/>
      <c r="OSC4" s="171"/>
      <c r="OSD4" s="171"/>
      <c r="OSE4" s="171"/>
      <c r="OSF4" s="171"/>
      <c r="OSG4" s="171"/>
      <c r="OSH4" s="171"/>
      <c r="OSI4" s="171"/>
      <c r="OSJ4" s="171"/>
      <c r="OSK4" s="171"/>
      <c r="OSL4" s="171"/>
      <c r="OSM4" s="171"/>
      <c r="OSN4" s="171"/>
      <c r="OSO4" s="171"/>
      <c r="OSP4" s="171"/>
      <c r="OSQ4" s="171"/>
      <c r="OSR4" s="171"/>
      <c r="OSS4" s="171"/>
      <c r="OST4" s="171"/>
      <c r="OSU4" s="171"/>
      <c r="OSV4" s="171"/>
      <c r="OSW4" s="171"/>
      <c r="OSX4" s="171"/>
      <c r="OSY4" s="171"/>
      <c r="OSZ4" s="171"/>
      <c r="OTA4" s="171"/>
      <c r="OTB4" s="171"/>
      <c r="OTC4" s="171"/>
      <c r="OTD4" s="171"/>
      <c r="OTE4" s="171"/>
      <c r="OTF4" s="171"/>
      <c r="OTG4" s="171"/>
      <c r="OTH4" s="171"/>
      <c r="OTI4" s="171"/>
      <c r="OTJ4" s="171"/>
      <c r="OTK4" s="171"/>
      <c r="OTL4" s="171"/>
      <c r="OTM4" s="171"/>
      <c r="OTN4" s="171"/>
      <c r="OTO4" s="171"/>
      <c r="OTP4" s="171"/>
      <c r="OTQ4" s="171"/>
      <c r="OTR4" s="171"/>
      <c r="OTS4" s="171"/>
      <c r="OTT4" s="171"/>
      <c r="OTU4" s="171"/>
      <c r="OTV4" s="171"/>
      <c r="OTW4" s="171"/>
      <c r="OTX4" s="171"/>
      <c r="OTY4" s="171"/>
      <c r="OTZ4" s="171"/>
      <c r="OUA4" s="171"/>
      <c r="OUB4" s="171"/>
      <c r="OUC4" s="171"/>
      <c r="OUD4" s="171"/>
      <c r="OUE4" s="171"/>
      <c r="OUF4" s="171"/>
      <c r="OUG4" s="171"/>
      <c r="OUH4" s="171"/>
      <c r="OUI4" s="171"/>
      <c r="OUJ4" s="171"/>
      <c r="OUK4" s="171"/>
      <c r="OUL4" s="171"/>
      <c r="OUM4" s="171"/>
      <c r="OUN4" s="171"/>
      <c r="OUO4" s="171"/>
      <c r="OUP4" s="171"/>
      <c r="OUQ4" s="171"/>
      <c r="OUR4" s="171"/>
      <c r="OUS4" s="171"/>
      <c r="OUT4" s="171"/>
      <c r="OUU4" s="171"/>
      <c r="OUV4" s="171"/>
      <c r="OUW4" s="171"/>
      <c r="OUX4" s="171"/>
      <c r="OUY4" s="171"/>
      <c r="OUZ4" s="171"/>
      <c r="OVA4" s="171"/>
      <c r="OVB4" s="171"/>
      <c r="OVC4" s="171"/>
      <c r="OVD4" s="171"/>
      <c r="OVE4" s="171"/>
      <c r="OVF4" s="171"/>
      <c r="OVG4" s="171"/>
      <c r="OVH4" s="171"/>
      <c r="OVI4" s="171"/>
      <c r="OVJ4" s="171"/>
      <c r="OVK4" s="171"/>
      <c r="OVL4" s="171"/>
      <c r="OVM4" s="171"/>
      <c r="OVN4" s="171"/>
      <c r="OVO4" s="171"/>
      <c r="OVP4" s="171"/>
      <c r="OVQ4" s="171"/>
      <c r="OVR4" s="171"/>
      <c r="OVS4" s="171"/>
      <c r="OVT4" s="171"/>
      <c r="OVU4" s="171"/>
      <c r="OVV4" s="171"/>
      <c r="OVW4" s="171"/>
      <c r="OVX4" s="171"/>
      <c r="OVY4" s="171"/>
      <c r="OVZ4" s="171"/>
      <c r="OWA4" s="171"/>
      <c r="OWB4" s="171"/>
      <c r="OWC4" s="171"/>
      <c r="OWD4" s="171"/>
      <c r="OWE4" s="171"/>
      <c r="OWF4" s="171"/>
      <c r="OWG4" s="171"/>
      <c r="OWH4" s="171"/>
      <c r="OWI4" s="171"/>
      <c r="OWJ4" s="171"/>
      <c r="OWK4" s="171"/>
      <c r="OWL4" s="171"/>
      <c r="OWM4" s="171"/>
      <c r="OWN4" s="171"/>
      <c r="OWO4" s="171"/>
      <c r="OWP4" s="171"/>
      <c r="OWQ4" s="171"/>
      <c r="OWR4" s="171"/>
      <c r="OWS4" s="171"/>
      <c r="OWT4" s="171"/>
      <c r="OWU4" s="171"/>
      <c r="OWV4" s="171"/>
      <c r="OWW4" s="171"/>
      <c r="OWX4" s="171"/>
      <c r="OWY4" s="171"/>
      <c r="OWZ4" s="171"/>
      <c r="OXA4" s="171"/>
      <c r="OXB4" s="171"/>
      <c r="OXC4" s="171"/>
      <c r="OXD4" s="171"/>
      <c r="OXE4" s="171"/>
      <c r="OXF4" s="171"/>
      <c r="OXG4" s="171"/>
      <c r="OXH4" s="171"/>
      <c r="OXI4" s="171"/>
      <c r="OXJ4" s="171"/>
      <c r="OXK4" s="171"/>
      <c r="OXL4" s="171"/>
      <c r="OXM4" s="171"/>
      <c r="OXN4" s="171"/>
      <c r="OXO4" s="171"/>
      <c r="OXP4" s="171"/>
      <c r="OXQ4" s="171"/>
      <c r="OXR4" s="171"/>
      <c r="OXS4" s="171"/>
      <c r="OXT4" s="171"/>
      <c r="OXU4" s="171"/>
      <c r="OXV4" s="171"/>
      <c r="OXW4" s="171"/>
      <c r="OXX4" s="171"/>
      <c r="OXY4" s="171"/>
      <c r="OXZ4" s="171"/>
      <c r="OYA4" s="171"/>
      <c r="OYB4" s="171"/>
      <c r="OYC4" s="171"/>
      <c r="OYD4" s="171"/>
      <c r="OYE4" s="171"/>
      <c r="OYF4" s="171"/>
      <c r="OYG4" s="171"/>
      <c r="OYH4" s="171"/>
      <c r="OYI4" s="171"/>
      <c r="OYJ4" s="171"/>
      <c r="OYK4" s="171"/>
      <c r="OYL4" s="171"/>
      <c r="OYM4" s="171"/>
      <c r="OYN4" s="171"/>
      <c r="OYO4" s="171"/>
      <c r="OYP4" s="171"/>
      <c r="OYQ4" s="171"/>
      <c r="OYR4" s="171"/>
      <c r="OYS4" s="171"/>
      <c r="OYT4" s="171"/>
      <c r="OYU4" s="171"/>
      <c r="OYV4" s="171"/>
      <c r="OYW4" s="171"/>
      <c r="OYX4" s="171"/>
      <c r="OYY4" s="171"/>
      <c r="OYZ4" s="171"/>
      <c r="OZA4" s="171"/>
      <c r="OZB4" s="171"/>
      <c r="OZC4" s="171"/>
      <c r="OZD4" s="171"/>
      <c r="OZE4" s="171"/>
      <c r="OZF4" s="171"/>
      <c r="OZG4" s="171"/>
      <c r="OZH4" s="171"/>
      <c r="OZI4" s="171"/>
      <c r="OZJ4" s="171"/>
      <c r="OZK4" s="171"/>
      <c r="OZL4" s="171"/>
      <c r="OZM4" s="171"/>
      <c r="OZN4" s="171"/>
      <c r="OZO4" s="171"/>
      <c r="OZP4" s="171"/>
      <c r="OZQ4" s="171"/>
      <c r="OZR4" s="171"/>
      <c r="OZS4" s="171"/>
      <c r="OZT4" s="171"/>
      <c r="OZU4" s="171"/>
      <c r="OZV4" s="171"/>
      <c r="OZW4" s="171"/>
      <c r="OZX4" s="171"/>
      <c r="OZY4" s="171"/>
      <c r="OZZ4" s="171"/>
      <c r="PAA4" s="171"/>
      <c r="PAB4" s="171"/>
      <c r="PAC4" s="171"/>
      <c r="PAD4" s="171"/>
      <c r="PAE4" s="171"/>
      <c r="PAF4" s="171"/>
      <c r="PAG4" s="171"/>
      <c r="PAH4" s="171"/>
      <c r="PAI4" s="171"/>
      <c r="PAJ4" s="171"/>
      <c r="PAK4" s="171"/>
      <c r="PAL4" s="171"/>
      <c r="PAM4" s="171"/>
      <c r="PAN4" s="171"/>
      <c r="PAO4" s="171"/>
      <c r="PAP4" s="171"/>
      <c r="PAQ4" s="171"/>
      <c r="PAR4" s="171"/>
      <c r="PAS4" s="171"/>
      <c r="PAT4" s="171"/>
      <c r="PAU4" s="171"/>
      <c r="PAV4" s="171"/>
      <c r="PAW4" s="171"/>
      <c r="PAX4" s="171"/>
      <c r="PAY4" s="171"/>
      <c r="PAZ4" s="171"/>
      <c r="PBA4" s="171"/>
      <c r="PBB4" s="171"/>
      <c r="PBC4" s="171"/>
      <c r="PBD4" s="171"/>
      <c r="PBE4" s="171"/>
      <c r="PBF4" s="171"/>
      <c r="PBG4" s="171"/>
      <c r="PBH4" s="171"/>
      <c r="PBI4" s="171"/>
      <c r="PBJ4" s="171"/>
      <c r="PBK4" s="171"/>
      <c r="PBL4" s="171"/>
      <c r="PBM4" s="171"/>
      <c r="PBN4" s="171"/>
      <c r="PBO4" s="171"/>
      <c r="PBP4" s="171"/>
      <c r="PBQ4" s="171"/>
      <c r="PBR4" s="171"/>
      <c r="PBS4" s="171"/>
      <c r="PBT4" s="171"/>
      <c r="PBU4" s="171"/>
      <c r="PBV4" s="171"/>
      <c r="PBW4" s="171"/>
      <c r="PBX4" s="171"/>
      <c r="PBY4" s="171"/>
      <c r="PBZ4" s="171"/>
      <c r="PCA4" s="171"/>
      <c r="PCB4" s="171"/>
      <c r="PCC4" s="171"/>
      <c r="PCD4" s="171"/>
      <c r="PCE4" s="171"/>
      <c r="PCF4" s="171"/>
      <c r="PCG4" s="171"/>
      <c r="PCH4" s="171"/>
      <c r="PCI4" s="171"/>
      <c r="PCJ4" s="171"/>
      <c r="PCK4" s="171"/>
      <c r="PCL4" s="171"/>
      <c r="PCM4" s="171"/>
      <c r="PCN4" s="171"/>
      <c r="PCO4" s="171"/>
      <c r="PCP4" s="171"/>
      <c r="PCQ4" s="171"/>
      <c r="PCR4" s="171"/>
      <c r="PCS4" s="171"/>
      <c r="PCT4" s="171"/>
      <c r="PCU4" s="171"/>
      <c r="PCV4" s="171"/>
      <c r="PCW4" s="171"/>
      <c r="PCX4" s="171"/>
      <c r="PCY4" s="171"/>
      <c r="PCZ4" s="171"/>
      <c r="PDA4" s="171"/>
      <c r="PDB4" s="171"/>
      <c r="PDC4" s="171"/>
      <c r="PDD4" s="171"/>
      <c r="PDE4" s="171"/>
      <c r="PDF4" s="171"/>
      <c r="PDG4" s="171"/>
      <c r="PDH4" s="171"/>
      <c r="PDI4" s="171"/>
      <c r="PDJ4" s="171"/>
      <c r="PDK4" s="171"/>
      <c r="PDL4" s="171"/>
      <c r="PDM4" s="171"/>
      <c r="PDN4" s="171"/>
      <c r="PDO4" s="171"/>
      <c r="PDP4" s="171"/>
      <c r="PDQ4" s="171"/>
      <c r="PDR4" s="171"/>
      <c r="PDS4" s="171"/>
      <c r="PDT4" s="171"/>
      <c r="PDU4" s="171"/>
      <c r="PDV4" s="171"/>
      <c r="PDW4" s="171"/>
      <c r="PDX4" s="171"/>
      <c r="PDY4" s="171"/>
      <c r="PDZ4" s="171"/>
      <c r="PEA4" s="171"/>
      <c r="PEB4" s="171"/>
      <c r="PEC4" s="171"/>
      <c r="PED4" s="171"/>
      <c r="PEE4" s="171"/>
      <c r="PEF4" s="171"/>
      <c r="PEG4" s="171"/>
      <c r="PEH4" s="171"/>
      <c r="PEI4" s="171"/>
      <c r="PEJ4" s="171"/>
      <c r="PEK4" s="171"/>
      <c r="PEL4" s="171"/>
      <c r="PEM4" s="171"/>
      <c r="PEN4" s="171"/>
      <c r="PEO4" s="171"/>
      <c r="PEP4" s="171"/>
      <c r="PEQ4" s="171"/>
      <c r="PER4" s="171"/>
      <c r="PES4" s="171"/>
      <c r="PET4" s="171"/>
      <c r="PEU4" s="171"/>
      <c r="PEV4" s="171"/>
      <c r="PEW4" s="171"/>
      <c r="PEX4" s="171"/>
      <c r="PEY4" s="171"/>
      <c r="PEZ4" s="171"/>
      <c r="PFA4" s="171"/>
      <c r="PFB4" s="171"/>
      <c r="PFC4" s="171"/>
      <c r="PFD4" s="171"/>
      <c r="PFE4" s="171"/>
      <c r="PFF4" s="171"/>
      <c r="PFG4" s="171"/>
      <c r="PFH4" s="171"/>
      <c r="PFI4" s="171"/>
      <c r="PFJ4" s="171"/>
      <c r="PFK4" s="171"/>
      <c r="PFL4" s="171"/>
      <c r="PFM4" s="171"/>
      <c r="PFN4" s="171"/>
      <c r="PFO4" s="171"/>
      <c r="PFP4" s="171"/>
      <c r="PFQ4" s="171"/>
      <c r="PFR4" s="171"/>
      <c r="PFS4" s="171"/>
      <c r="PFT4" s="171"/>
      <c r="PFU4" s="171"/>
      <c r="PFV4" s="171"/>
      <c r="PFW4" s="171"/>
      <c r="PFX4" s="171"/>
      <c r="PFY4" s="171"/>
      <c r="PFZ4" s="171"/>
      <c r="PGA4" s="171"/>
      <c r="PGB4" s="171"/>
      <c r="PGC4" s="171"/>
      <c r="PGD4" s="171"/>
      <c r="PGE4" s="171"/>
      <c r="PGF4" s="171"/>
      <c r="PGG4" s="171"/>
      <c r="PGH4" s="171"/>
      <c r="PGI4" s="171"/>
      <c r="PGJ4" s="171"/>
      <c r="PGK4" s="171"/>
      <c r="PGL4" s="171"/>
      <c r="PGM4" s="171"/>
      <c r="PGN4" s="171"/>
      <c r="PGO4" s="171"/>
      <c r="PGP4" s="171"/>
      <c r="PGQ4" s="171"/>
      <c r="PGR4" s="171"/>
      <c r="PGS4" s="171"/>
      <c r="PGT4" s="171"/>
      <c r="PGU4" s="171"/>
      <c r="PGV4" s="171"/>
      <c r="PGW4" s="171"/>
      <c r="PGX4" s="171"/>
      <c r="PGY4" s="171"/>
      <c r="PGZ4" s="171"/>
      <c r="PHA4" s="171"/>
      <c r="PHB4" s="171"/>
      <c r="PHC4" s="171"/>
      <c r="PHD4" s="171"/>
      <c r="PHE4" s="171"/>
      <c r="PHF4" s="171"/>
      <c r="PHG4" s="171"/>
      <c r="PHH4" s="171"/>
      <c r="PHI4" s="171"/>
      <c r="PHJ4" s="171"/>
      <c r="PHK4" s="171"/>
      <c r="PHL4" s="171"/>
      <c r="PHM4" s="171"/>
      <c r="PHN4" s="171"/>
      <c r="PHO4" s="171"/>
      <c r="PHP4" s="171"/>
      <c r="PHQ4" s="171"/>
      <c r="PHR4" s="171"/>
      <c r="PHS4" s="171"/>
      <c r="PHT4" s="171"/>
      <c r="PHU4" s="171"/>
      <c r="PHV4" s="171"/>
      <c r="PHW4" s="171"/>
      <c r="PHX4" s="171"/>
      <c r="PHY4" s="171"/>
      <c r="PHZ4" s="171"/>
      <c r="PIA4" s="171"/>
      <c r="PIB4" s="171"/>
      <c r="PIC4" s="171"/>
      <c r="PID4" s="171"/>
      <c r="PIE4" s="171"/>
      <c r="PIF4" s="171"/>
      <c r="PIG4" s="171"/>
      <c r="PIH4" s="171"/>
      <c r="PII4" s="171"/>
      <c r="PIJ4" s="171"/>
      <c r="PIK4" s="171"/>
      <c r="PIL4" s="171"/>
      <c r="PIM4" s="171"/>
      <c r="PIN4" s="171"/>
      <c r="PIO4" s="171"/>
      <c r="PIP4" s="171"/>
      <c r="PIQ4" s="171"/>
      <c r="PIR4" s="171"/>
      <c r="PIS4" s="171"/>
      <c r="PIT4" s="171"/>
      <c r="PIU4" s="171"/>
      <c r="PIV4" s="171"/>
      <c r="PIW4" s="171"/>
      <c r="PIX4" s="171"/>
      <c r="PIY4" s="171"/>
      <c r="PIZ4" s="171"/>
      <c r="PJA4" s="171"/>
      <c r="PJB4" s="171"/>
      <c r="PJC4" s="171"/>
      <c r="PJD4" s="171"/>
      <c r="PJE4" s="171"/>
      <c r="PJF4" s="171"/>
      <c r="PJG4" s="171"/>
      <c r="PJH4" s="171"/>
      <c r="PJI4" s="171"/>
      <c r="PJJ4" s="171"/>
      <c r="PJK4" s="171"/>
      <c r="PJL4" s="171"/>
      <c r="PJM4" s="171"/>
      <c r="PJN4" s="171"/>
      <c r="PJO4" s="171"/>
      <c r="PJP4" s="171"/>
      <c r="PJQ4" s="171"/>
      <c r="PJR4" s="171"/>
      <c r="PJS4" s="171"/>
      <c r="PJT4" s="171"/>
      <c r="PJU4" s="171"/>
      <c r="PJV4" s="171"/>
      <c r="PJW4" s="171"/>
      <c r="PJX4" s="171"/>
      <c r="PJY4" s="171"/>
      <c r="PJZ4" s="171"/>
      <c r="PKA4" s="171"/>
      <c r="PKB4" s="171"/>
      <c r="PKC4" s="171"/>
      <c r="PKD4" s="171"/>
      <c r="PKE4" s="171"/>
      <c r="PKF4" s="171"/>
      <c r="PKG4" s="171"/>
      <c r="PKH4" s="171"/>
      <c r="PKI4" s="171"/>
      <c r="PKJ4" s="171"/>
      <c r="PKK4" s="171"/>
      <c r="PKL4" s="171"/>
      <c r="PKM4" s="171"/>
      <c r="PKN4" s="171"/>
      <c r="PKO4" s="171"/>
      <c r="PKP4" s="171"/>
      <c r="PKQ4" s="171"/>
      <c r="PKR4" s="171"/>
      <c r="PKS4" s="171"/>
      <c r="PKT4" s="171"/>
      <c r="PKU4" s="171"/>
      <c r="PKV4" s="171"/>
      <c r="PKW4" s="171"/>
      <c r="PKX4" s="171"/>
      <c r="PKY4" s="171"/>
      <c r="PKZ4" s="171"/>
      <c r="PLA4" s="171"/>
      <c r="PLB4" s="171"/>
      <c r="PLC4" s="171"/>
      <c r="PLD4" s="171"/>
      <c r="PLE4" s="171"/>
      <c r="PLF4" s="171"/>
      <c r="PLG4" s="171"/>
      <c r="PLH4" s="171"/>
      <c r="PLI4" s="171"/>
      <c r="PLJ4" s="171"/>
      <c r="PLK4" s="171"/>
      <c r="PLL4" s="171"/>
      <c r="PLM4" s="171"/>
      <c r="PLN4" s="171"/>
      <c r="PLO4" s="171"/>
      <c r="PLP4" s="171"/>
      <c r="PLQ4" s="171"/>
      <c r="PLR4" s="171"/>
      <c r="PLS4" s="171"/>
      <c r="PLT4" s="171"/>
      <c r="PLU4" s="171"/>
      <c r="PLV4" s="171"/>
      <c r="PLW4" s="171"/>
      <c r="PLX4" s="171"/>
      <c r="PLY4" s="171"/>
      <c r="PLZ4" s="171"/>
      <c r="PMA4" s="171"/>
      <c r="PMB4" s="171"/>
      <c r="PMC4" s="171"/>
      <c r="PMD4" s="171"/>
      <c r="PME4" s="171"/>
      <c r="PMF4" s="171"/>
      <c r="PMG4" s="171"/>
      <c r="PMH4" s="171"/>
      <c r="PMI4" s="171"/>
      <c r="PMJ4" s="171"/>
      <c r="PMK4" s="171"/>
      <c r="PML4" s="171"/>
      <c r="PMM4" s="171"/>
      <c r="PMN4" s="171"/>
      <c r="PMO4" s="171"/>
      <c r="PMP4" s="171"/>
      <c r="PMQ4" s="171"/>
      <c r="PMR4" s="171"/>
      <c r="PMS4" s="171"/>
      <c r="PMT4" s="171"/>
      <c r="PMU4" s="171"/>
      <c r="PMV4" s="171"/>
      <c r="PMW4" s="171"/>
      <c r="PMX4" s="171"/>
      <c r="PMY4" s="171"/>
      <c r="PMZ4" s="171"/>
      <c r="PNA4" s="171"/>
      <c r="PNB4" s="171"/>
      <c r="PNC4" s="171"/>
      <c r="PND4" s="171"/>
      <c r="PNE4" s="171"/>
      <c r="PNF4" s="171"/>
      <c r="PNG4" s="171"/>
      <c r="PNH4" s="171"/>
      <c r="PNI4" s="171"/>
      <c r="PNJ4" s="171"/>
      <c r="PNK4" s="171"/>
      <c r="PNL4" s="171"/>
      <c r="PNM4" s="171"/>
      <c r="PNN4" s="171"/>
      <c r="PNO4" s="171"/>
      <c r="PNP4" s="171"/>
      <c r="PNQ4" s="171"/>
      <c r="PNR4" s="171"/>
      <c r="PNS4" s="171"/>
      <c r="PNT4" s="171"/>
      <c r="PNU4" s="171"/>
      <c r="PNV4" s="171"/>
      <c r="PNW4" s="171"/>
      <c r="PNX4" s="171"/>
      <c r="PNY4" s="171"/>
      <c r="PNZ4" s="171"/>
      <c r="POA4" s="171"/>
      <c r="POB4" s="171"/>
      <c r="POC4" s="171"/>
      <c r="POD4" s="171"/>
      <c r="POE4" s="171"/>
      <c r="POF4" s="171"/>
      <c r="POG4" s="171"/>
      <c r="POH4" s="171"/>
      <c r="POI4" s="171"/>
      <c r="POJ4" s="171"/>
      <c r="POK4" s="171"/>
      <c r="POL4" s="171"/>
      <c r="POM4" s="171"/>
      <c r="PON4" s="171"/>
      <c r="POO4" s="171"/>
      <c r="POP4" s="171"/>
      <c r="POQ4" s="171"/>
      <c r="POR4" s="171"/>
      <c r="POS4" s="171"/>
      <c r="POT4" s="171"/>
      <c r="POU4" s="171"/>
      <c r="POV4" s="171"/>
      <c r="POW4" s="171"/>
      <c r="POX4" s="171"/>
      <c r="POY4" s="171"/>
      <c r="POZ4" s="171"/>
      <c r="PPA4" s="171"/>
      <c r="PPB4" s="171"/>
      <c r="PPC4" s="171"/>
      <c r="PPD4" s="171"/>
      <c r="PPE4" s="171"/>
      <c r="PPF4" s="171"/>
      <c r="PPG4" s="171"/>
      <c r="PPH4" s="171"/>
      <c r="PPI4" s="171"/>
      <c r="PPJ4" s="171"/>
      <c r="PPK4" s="171"/>
      <c r="PPL4" s="171"/>
      <c r="PPM4" s="171"/>
      <c r="PPN4" s="171"/>
      <c r="PPO4" s="171"/>
      <c r="PPP4" s="171"/>
      <c r="PPQ4" s="171"/>
      <c r="PPR4" s="171"/>
      <c r="PPS4" s="171"/>
      <c r="PPT4" s="171"/>
      <c r="PPU4" s="171"/>
      <c r="PPV4" s="171"/>
      <c r="PPW4" s="171"/>
      <c r="PPX4" s="171"/>
      <c r="PPY4" s="171"/>
      <c r="PPZ4" s="171"/>
      <c r="PQA4" s="171"/>
      <c r="PQB4" s="171"/>
      <c r="PQC4" s="171"/>
      <c r="PQD4" s="171"/>
      <c r="PQE4" s="171"/>
      <c r="PQF4" s="171"/>
      <c r="PQG4" s="171"/>
      <c r="PQH4" s="171"/>
      <c r="PQI4" s="171"/>
      <c r="PQJ4" s="171"/>
      <c r="PQK4" s="171"/>
      <c r="PQL4" s="171"/>
      <c r="PQM4" s="171"/>
      <c r="PQN4" s="171"/>
      <c r="PQO4" s="171"/>
      <c r="PQP4" s="171"/>
      <c r="PQQ4" s="171"/>
      <c r="PQR4" s="171"/>
      <c r="PQS4" s="171"/>
      <c r="PQT4" s="171"/>
      <c r="PQU4" s="171"/>
      <c r="PQV4" s="171"/>
      <c r="PQW4" s="171"/>
      <c r="PQX4" s="171"/>
      <c r="PQY4" s="171"/>
      <c r="PQZ4" s="171"/>
      <c r="PRA4" s="171"/>
      <c r="PRB4" s="171"/>
      <c r="PRC4" s="171"/>
      <c r="PRD4" s="171"/>
      <c r="PRE4" s="171"/>
      <c r="PRF4" s="171"/>
      <c r="PRG4" s="171"/>
      <c r="PRH4" s="171"/>
      <c r="PRI4" s="171"/>
      <c r="PRJ4" s="171"/>
      <c r="PRK4" s="171"/>
      <c r="PRL4" s="171"/>
      <c r="PRM4" s="171"/>
      <c r="PRN4" s="171"/>
      <c r="PRO4" s="171"/>
      <c r="PRP4" s="171"/>
      <c r="PRQ4" s="171"/>
      <c r="PRR4" s="171"/>
      <c r="PRS4" s="171"/>
      <c r="PRT4" s="171"/>
      <c r="PRU4" s="171"/>
      <c r="PRV4" s="171"/>
      <c r="PRW4" s="171"/>
      <c r="PRX4" s="171"/>
      <c r="PRY4" s="171"/>
      <c r="PRZ4" s="171"/>
      <c r="PSA4" s="171"/>
      <c r="PSB4" s="171"/>
      <c r="PSC4" s="171"/>
      <c r="PSD4" s="171"/>
      <c r="PSE4" s="171"/>
      <c r="PSF4" s="171"/>
      <c r="PSG4" s="171"/>
      <c r="PSH4" s="171"/>
      <c r="PSI4" s="171"/>
      <c r="PSJ4" s="171"/>
      <c r="PSK4" s="171"/>
      <c r="PSL4" s="171"/>
      <c r="PSM4" s="171"/>
      <c r="PSN4" s="171"/>
      <c r="PSO4" s="171"/>
      <c r="PSP4" s="171"/>
      <c r="PSQ4" s="171"/>
      <c r="PSR4" s="171"/>
      <c r="PSS4" s="171"/>
      <c r="PST4" s="171"/>
      <c r="PSU4" s="171"/>
      <c r="PSV4" s="171"/>
      <c r="PSW4" s="171"/>
      <c r="PSX4" s="171"/>
      <c r="PSY4" s="171"/>
      <c r="PSZ4" s="171"/>
      <c r="PTA4" s="171"/>
      <c r="PTB4" s="171"/>
      <c r="PTC4" s="171"/>
      <c r="PTD4" s="171"/>
      <c r="PTE4" s="171"/>
      <c r="PTF4" s="171"/>
      <c r="PTG4" s="171"/>
      <c r="PTH4" s="171"/>
      <c r="PTI4" s="171"/>
      <c r="PTJ4" s="171"/>
      <c r="PTK4" s="171"/>
      <c r="PTL4" s="171"/>
      <c r="PTM4" s="171"/>
      <c r="PTN4" s="171"/>
      <c r="PTO4" s="171"/>
      <c r="PTP4" s="171"/>
      <c r="PTQ4" s="171"/>
      <c r="PTR4" s="171"/>
      <c r="PTS4" s="171"/>
      <c r="PTT4" s="171"/>
      <c r="PTU4" s="171"/>
      <c r="PTV4" s="171"/>
      <c r="PTW4" s="171"/>
      <c r="PTX4" s="171"/>
      <c r="PTY4" s="171"/>
      <c r="PTZ4" s="171"/>
      <c r="PUA4" s="171"/>
      <c r="PUB4" s="171"/>
      <c r="PUC4" s="171"/>
      <c r="PUD4" s="171"/>
      <c r="PUE4" s="171"/>
      <c r="PUF4" s="171"/>
      <c r="PUG4" s="171"/>
      <c r="PUH4" s="171"/>
      <c r="PUI4" s="171"/>
      <c r="PUJ4" s="171"/>
      <c r="PUK4" s="171"/>
      <c r="PUL4" s="171"/>
      <c r="PUM4" s="171"/>
      <c r="PUN4" s="171"/>
      <c r="PUO4" s="171"/>
      <c r="PUP4" s="171"/>
      <c r="PUQ4" s="171"/>
      <c r="PUR4" s="171"/>
      <c r="PUS4" s="171"/>
      <c r="PUT4" s="171"/>
      <c r="PUU4" s="171"/>
      <c r="PUV4" s="171"/>
      <c r="PUW4" s="171"/>
      <c r="PUX4" s="171"/>
      <c r="PUY4" s="171"/>
      <c r="PUZ4" s="171"/>
      <c r="PVA4" s="171"/>
      <c r="PVB4" s="171"/>
      <c r="PVC4" s="171"/>
      <c r="PVD4" s="171"/>
      <c r="PVE4" s="171"/>
      <c r="PVF4" s="171"/>
      <c r="PVG4" s="171"/>
      <c r="PVH4" s="171"/>
      <c r="PVI4" s="171"/>
      <c r="PVJ4" s="171"/>
      <c r="PVK4" s="171"/>
      <c r="PVL4" s="171"/>
      <c r="PVM4" s="171"/>
      <c r="PVN4" s="171"/>
      <c r="PVO4" s="171"/>
      <c r="PVP4" s="171"/>
      <c r="PVQ4" s="171"/>
      <c r="PVR4" s="171"/>
      <c r="PVS4" s="171"/>
      <c r="PVT4" s="171"/>
      <c r="PVU4" s="171"/>
      <c r="PVV4" s="171"/>
      <c r="PVW4" s="171"/>
      <c r="PVX4" s="171"/>
      <c r="PVY4" s="171"/>
      <c r="PVZ4" s="171"/>
      <c r="PWA4" s="171"/>
      <c r="PWB4" s="171"/>
      <c r="PWC4" s="171"/>
      <c r="PWD4" s="171"/>
      <c r="PWE4" s="171"/>
      <c r="PWF4" s="171"/>
      <c r="PWG4" s="171"/>
      <c r="PWH4" s="171"/>
      <c r="PWI4" s="171"/>
      <c r="PWJ4" s="171"/>
      <c r="PWK4" s="171"/>
      <c r="PWL4" s="171"/>
      <c r="PWM4" s="171"/>
      <c r="PWN4" s="171"/>
      <c r="PWO4" s="171"/>
      <c r="PWP4" s="171"/>
      <c r="PWQ4" s="171"/>
      <c r="PWR4" s="171"/>
      <c r="PWS4" s="171"/>
      <c r="PWT4" s="171"/>
      <c r="PWU4" s="171"/>
      <c r="PWV4" s="171"/>
      <c r="PWW4" s="171"/>
      <c r="PWX4" s="171"/>
      <c r="PWY4" s="171"/>
      <c r="PWZ4" s="171"/>
      <c r="PXA4" s="171"/>
      <c r="PXB4" s="171"/>
      <c r="PXC4" s="171"/>
      <c r="PXD4" s="171"/>
      <c r="PXE4" s="171"/>
      <c r="PXF4" s="171"/>
      <c r="PXG4" s="171"/>
      <c r="PXH4" s="171"/>
      <c r="PXI4" s="171"/>
      <c r="PXJ4" s="171"/>
      <c r="PXK4" s="171"/>
      <c r="PXL4" s="171"/>
      <c r="PXM4" s="171"/>
      <c r="PXN4" s="171"/>
      <c r="PXO4" s="171"/>
      <c r="PXP4" s="171"/>
      <c r="PXQ4" s="171"/>
      <c r="PXR4" s="171"/>
      <c r="PXS4" s="171"/>
      <c r="PXT4" s="171"/>
      <c r="PXU4" s="171"/>
      <c r="PXV4" s="171"/>
      <c r="PXW4" s="171"/>
      <c r="PXX4" s="171"/>
      <c r="PXY4" s="171"/>
      <c r="PXZ4" s="171"/>
      <c r="PYA4" s="171"/>
      <c r="PYB4" s="171"/>
      <c r="PYC4" s="171"/>
      <c r="PYD4" s="171"/>
      <c r="PYE4" s="171"/>
      <c r="PYF4" s="171"/>
      <c r="PYG4" s="171"/>
      <c r="PYH4" s="171"/>
      <c r="PYI4" s="171"/>
      <c r="PYJ4" s="171"/>
      <c r="PYK4" s="171"/>
      <c r="PYL4" s="171"/>
      <c r="PYM4" s="171"/>
      <c r="PYN4" s="171"/>
      <c r="PYO4" s="171"/>
      <c r="PYP4" s="171"/>
      <c r="PYQ4" s="171"/>
      <c r="PYR4" s="171"/>
      <c r="PYS4" s="171"/>
      <c r="PYT4" s="171"/>
      <c r="PYU4" s="171"/>
      <c r="PYV4" s="171"/>
      <c r="PYW4" s="171"/>
      <c r="PYX4" s="171"/>
      <c r="PYY4" s="171"/>
      <c r="PYZ4" s="171"/>
      <c r="PZA4" s="171"/>
      <c r="PZB4" s="171"/>
      <c r="PZC4" s="171"/>
      <c r="PZD4" s="171"/>
      <c r="PZE4" s="171"/>
      <c r="PZF4" s="171"/>
      <c r="PZG4" s="171"/>
      <c r="PZH4" s="171"/>
      <c r="PZI4" s="171"/>
      <c r="PZJ4" s="171"/>
      <c r="PZK4" s="171"/>
      <c r="PZL4" s="171"/>
      <c r="PZM4" s="171"/>
      <c r="PZN4" s="171"/>
      <c r="PZO4" s="171"/>
      <c r="PZP4" s="171"/>
      <c r="PZQ4" s="171"/>
      <c r="PZR4" s="171"/>
      <c r="PZS4" s="171"/>
      <c r="PZT4" s="171"/>
      <c r="PZU4" s="171"/>
      <c r="PZV4" s="171"/>
      <c r="PZW4" s="171"/>
      <c r="PZX4" s="171"/>
      <c r="PZY4" s="171"/>
      <c r="PZZ4" s="171"/>
      <c r="QAA4" s="171"/>
      <c r="QAB4" s="171"/>
      <c r="QAC4" s="171"/>
      <c r="QAD4" s="171"/>
      <c r="QAE4" s="171"/>
      <c r="QAF4" s="171"/>
      <c r="QAG4" s="171"/>
      <c r="QAH4" s="171"/>
      <c r="QAI4" s="171"/>
      <c r="QAJ4" s="171"/>
      <c r="QAK4" s="171"/>
      <c r="QAL4" s="171"/>
      <c r="QAM4" s="171"/>
      <c r="QAN4" s="171"/>
      <c r="QAO4" s="171"/>
      <c r="QAP4" s="171"/>
      <c r="QAQ4" s="171"/>
      <c r="QAR4" s="171"/>
      <c r="QAS4" s="171"/>
      <c r="QAT4" s="171"/>
      <c r="QAU4" s="171"/>
      <c r="QAV4" s="171"/>
      <c r="QAW4" s="171"/>
      <c r="QAX4" s="171"/>
      <c r="QAY4" s="171"/>
      <c r="QAZ4" s="171"/>
      <c r="QBA4" s="171"/>
      <c r="QBB4" s="171"/>
      <c r="QBC4" s="171"/>
      <c r="QBD4" s="171"/>
      <c r="QBE4" s="171"/>
      <c r="QBF4" s="171"/>
      <c r="QBG4" s="171"/>
      <c r="QBH4" s="171"/>
      <c r="QBI4" s="171"/>
      <c r="QBJ4" s="171"/>
      <c r="QBK4" s="171"/>
      <c r="QBL4" s="171"/>
      <c r="QBM4" s="171"/>
      <c r="QBN4" s="171"/>
      <c r="QBO4" s="171"/>
      <c r="QBP4" s="171"/>
      <c r="QBQ4" s="171"/>
      <c r="QBR4" s="171"/>
      <c r="QBS4" s="171"/>
      <c r="QBT4" s="171"/>
      <c r="QBU4" s="171"/>
      <c r="QBV4" s="171"/>
      <c r="QBW4" s="171"/>
      <c r="QBX4" s="171"/>
      <c r="QBY4" s="171"/>
      <c r="QBZ4" s="171"/>
      <c r="QCA4" s="171"/>
      <c r="QCB4" s="171"/>
      <c r="QCC4" s="171"/>
      <c r="QCD4" s="171"/>
      <c r="QCE4" s="171"/>
      <c r="QCF4" s="171"/>
      <c r="QCG4" s="171"/>
      <c r="QCH4" s="171"/>
      <c r="QCI4" s="171"/>
      <c r="QCJ4" s="171"/>
      <c r="QCK4" s="171"/>
      <c r="QCL4" s="171"/>
      <c r="QCM4" s="171"/>
      <c r="QCN4" s="171"/>
      <c r="QCO4" s="171"/>
      <c r="QCP4" s="171"/>
      <c r="QCQ4" s="171"/>
      <c r="QCR4" s="171"/>
      <c r="QCS4" s="171"/>
      <c r="QCT4" s="171"/>
      <c r="QCU4" s="171"/>
      <c r="QCV4" s="171"/>
      <c r="QCW4" s="171"/>
      <c r="QCX4" s="171"/>
      <c r="QCY4" s="171"/>
      <c r="QCZ4" s="171"/>
      <c r="QDA4" s="171"/>
      <c r="QDB4" s="171"/>
      <c r="QDC4" s="171"/>
      <c r="QDD4" s="171"/>
      <c r="QDE4" s="171"/>
      <c r="QDF4" s="171"/>
      <c r="QDG4" s="171"/>
      <c r="QDH4" s="171"/>
      <c r="QDI4" s="171"/>
      <c r="QDJ4" s="171"/>
      <c r="QDK4" s="171"/>
      <c r="QDL4" s="171"/>
      <c r="QDM4" s="171"/>
      <c r="QDN4" s="171"/>
      <c r="QDO4" s="171"/>
      <c r="QDP4" s="171"/>
      <c r="QDQ4" s="171"/>
      <c r="QDR4" s="171"/>
      <c r="QDS4" s="171"/>
      <c r="QDT4" s="171"/>
      <c r="QDU4" s="171"/>
      <c r="QDV4" s="171"/>
      <c r="QDW4" s="171"/>
      <c r="QDX4" s="171"/>
      <c r="QDY4" s="171"/>
      <c r="QDZ4" s="171"/>
      <c r="QEA4" s="171"/>
      <c r="QEB4" s="171"/>
      <c r="QEC4" s="171"/>
      <c r="QED4" s="171"/>
      <c r="QEE4" s="171"/>
      <c r="QEF4" s="171"/>
      <c r="QEG4" s="171"/>
      <c r="QEH4" s="171"/>
      <c r="QEI4" s="171"/>
      <c r="QEJ4" s="171"/>
      <c r="QEK4" s="171"/>
      <c r="QEL4" s="171"/>
      <c r="QEM4" s="171"/>
      <c r="QEN4" s="171"/>
      <c r="QEO4" s="171"/>
      <c r="QEP4" s="171"/>
      <c r="QEQ4" s="171"/>
      <c r="QER4" s="171"/>
      <c r="QES4" s="171"/>
      <c r="QET4" s="171"/>
      <c r="QEU4" s="171"/>
      <c r="QEV4" s="171"/>
      <c r="QEW4" s="171"/>
      <c r="QEX4" s="171"/>
      <c r="QEY4" s="171"/>
      <c r="QEZ4" s="171"/>
      <c r="QFA4" s="171"/>
      <c r="QFB4" s="171"/>
      <c r="QFC4" s="171"/>
      <c r="QFD4" s="171"/>
      <c r="QFE4" s="171"/>
      <c r="QFF4" s="171"/>
      <c r="QFG4" s="171"/>
      <c r="QFH4" s="171"/>
      <c r="QFI4" s="171"/>
      <c r="QFJ4" s="171"/>
      <c r="QFK4" s="171"/>
      <c r="QFL4" s="171"/>
      <c r="QFM4" s="171"/>
      <c r="QFN4" s="171"/>
      <c r="QFO4" s="171"/>
      <c r="QFP4" s="171"/>
      <c r="QFQ4" s="171"/>
      <c r="QFR4" s="171"/>
      <c r="QFS4" s="171"/>
      <c r="QFT4" s="171"/>
      <c r="QFU4" s="171"/>
      <c r="QFV4" s="171"/>
      <c r="QFW4" s="171"/>
      <c r="QFX4" s="171"/>
      <c r="QFY4" s="171"/>
      <c r="QFZ4" s="171"/>
      <c r="QGA4" s="171"/>
      <c r="QGB4" s="171"/>
      <c r="QGC4" s="171"/>
      <c r="QGD4" s="171"/>
      <c r="QGE4" s="171"/>
      <c r="QGF4" s="171"/>
      <c r="QGG4" s="171"/>
      <c r="QGH4" s="171"/>
      <c r="QGI4" s="171"/>
      <c r="QGJ4" s="171"/>
      <c r="QGK4" s="171"/>
      <c r="QGL4" s="171"/>
      <c r="QGM4" s="171"/>
      <c r="QGN4" s="171"/>
      <c r="QGO4" s="171"/>
      <c r="QGP4" s="171"/>
      <c r="QGQ4" s="171"/>
      <c r="QGR4" s="171"/>
      <c r="QGS4" s="171"/>
      <c r="QGT4" s="171"/>
      <c r="QGU4" s="171"/>
      <c r="QGV4" s="171"/>
      <c r="QGW4" s="171"/>
      <c r="QGX4" s="171"/>
      <c r="QGY4" s="171"/>
      <c r="QGZ4" s="171"/>
      <c r="QHA4" s="171"/>
      <c r="QHB4" s="171"/>
      <c r="QHC4" s="171"/>
      <c r="QHD4" s="171"/>
      <c r="QHE4" s="171"/>
      <c r="QHF4" s="171"/>
      <c r="QHG4" s="171"/>
      <c r="QHH4" s="171"/>
      <c r="QHI4" s="171"/>
      <c r="QHJ4" s="171"/>
      <c r="QHK4" s="171"/>
      <c r="QHL4" s="171"/>
      <c r="QHM4" s="171"/>
      <c r="QHN4" s="171"/>
      <c r="QHO4" s="171"/>
      <c r="QHP4" s="171"/>
      <c r="QHQ4" s="171"/>
      <c r="QHR4" s="171"/>
      <c r="QHS4" s="171"/>
      <c r="QHT4" s="171"/>
      <c r="QHU4" s="171"/>
      <c r="QHV4" s="171"/>
      <c r="QHW4" s="171"/>
      <c r="QHX4" s="171"/>
      <c r="QHY4" s="171"/>
      <c r="QHZ4" s="171"/>
      <c r="QIA4" s="171"/>
      <c r="QIB4" s="171"/>
      <c r="QIC4" s="171"/>
      <c r="QID4" s="171"/>
      <c r="QIE4" s="171"/>
      <c r="QIF4" s="171"/>
      <c r="QIG4" s="171"/>
      <c r="QIH4" s="171"/>
      <c r="QII4" s="171"/>
      <c r="QIJ4" s="171"/>
      <c r="QIK4" s="171"/>
      <c r="QIL4" s="171"/>
      <c r="QIM4" s="171"/>
      <c r="QIN4" s="171"/>
      <c r="QIO4" s="171"/>
      <c r="QIP4" s="171"/>
      <c r="QIQ4" s="171"/>
      <c r="QIR4" s="171"/>
      <c r="QIS4" s="171"/>
      <c r="QIT4" s="171"/>
      <c r="QIU4" s="171"/>
      <c r="QIV4" s="171"/>
      <c r="QIW4" s="171"/>
      <c r="QIX4" s="171"/>
      <c r="QIY4" s="171"/>
      <c r="QIZ4" s="171"/>
      <c r="QJA4" s="171"/>
      <c r="QJB4" s="171"/>
      <c r="QJC4" s="171"/>
      <c r="QJD4" s="171"/>
      <c r="QJE4" s="171"/>
      <c r="QJF4" s="171"/>
      <c r="QJG4" s="171"/>
      <c r="QJH4" s="171"/>
      <c r="QJI4" s="171"/>
      <c r="QJJ4" s="171"/>
      <c r="QJK4" s="171"/>
      <c r="QJL4" s="171"/>
      <c r="QJM4" s="171"/>
      <c r="QJN4" s="171"/>
      <c r="QJO4" s="171"/>
      <c r="QJP4" s="171"/>
      <c r="QJQ4" s="171"/>
      <c r="QJR4" s="171"/>
      <c r="QJS4" s="171"/>
      <c r="QJT4" s="171"/>
      <c r="QJU4" s="171"/>
      <c r="QJV4" s="171"/>
      <c r="QJW4" s="171"/>
      <c r="QJX4" s="171"/>
      <c r="QJY4" s="171"/>
      <c r="QJZ4" s="171"/>
      <c r="QKA4" s="171"/>
      <c r="QKB4" s="171"/>
      <c r="QKC4" s="171"/>
      <c r="QKD4" s="171"/>
      <c r="QKE4" s="171"/>
      <c r="QKF4" s="171"/>
      <c r="QKG4" s="171"/>
      <c r="QKH4" s="171"/>
      <c r="QKI4" s="171"/>
      <c r="QKJ4" s="171"/>
      <c r="QKK4" s="171"/>
      <c r="QKL4" s="171"/>
      <c r="QKM4" s="171"/>
      <c r="QKN4" s="171"/>
      <c r="QKO4" s="171"/>
      <c r="QKP4" s="171"/>
      <c r="QKQ4" s="171"/>
      <c r="QKR4" s="171"/>
      <c r="QKS4" s="171"/>
      <c r="QKT4" s="171"/>
      <c r="QKU4" s="171"/>
      <c r="QKV4" s="171"/>
      <c r="QKW4" s="171"/>
      <c r="QKX4" s="171"/>
      <c r="QKY4" s="171"/>
      <c r="QKZ4" s="171"/>
      <c r="QLA4" s="171"/>
      <c r="QLB4" s="171"/>
      <c r="QLC4" s="171"/>
      <c r="QLD4" s="171"/>
      <c r="QLE4" s="171"/>
      <c r="QLF4" s="171"/>
      <c r="QLG4" s="171"/>
      <c r="QLH4" s="171"/>
      <c r="QLI4" s="171"/>
      <c r="QLJ4" s="171"/>
      <c r="QLK4" s="171"/>
      <c r="QLL4" s="171"/>
      <c r="QLM4" s="171"/>
      <c r="QLN4" s="171"/>
      <c r="QLO4" s="171"/>
      <c r="QLP4" s="171"/>
      <c r="QLQ4" s="171"/>
      <c r="QLR4" s="171"/>
      <c r="QLS4" s="171"/>
      <c r="QLT4" s="171"/>
      <c r="QLU4" s="171"/>
      <c r="QLV4" s="171"/>
      <c r="QLW4" s="171"/>
      <c r="QLX4" s="171"/>
      <c r="QLY4" s="171"/>
      <c r="QLZ4" s="171"/>
      <c r="QMA4" s="171"/>
      <c r="QMB4" s="171"/>
      <c r="QMC4" s="171"/>
      <c r="QMD4" s="171"/>
      <c r="QME4" s="171"/>
      <c r="QMF4" s="171"/>
      <c r="QMG4" s="171"/>
      <c r="QMH4" s="171"/>
      <c r="QMI4" s="171"/>
      <c r="QMJ4" s="171"/>
      <c r="QMK4" s="171"/>
      <c r="QML4" s="171"/>
      <c r="QMM4" s="171"/>
      <c r="QMN4" s="171"/>
      <c r="QMO4" s="171"/>
      <c r="QMP4" s="171"/>
      <c r="QMQ4" s="171"/>
      <c r="QMR4" s="171"/>
      <c r="QMS4" s="171"/>
      <c r="QMT4" s="171"/>
      <c r="QMU4" s="171"/>
      <c r="QMV4" s="171"/>
      <c r="QMW4" s="171"/>
      <c r="QMX4" s="171"/>
      <c r="QMY4" s="171"/>
      <c r="QMZ4" s="171"/>
      <c r="QNA4" s="171"/>
      <c r="QNB4" s="171"/>
      <c r="QNC4" s="171"/>
      <c r="QND4" s="171"/>
      <c r="QNE4" s="171"/>
      <c r="QNF4" s="171"/>
      <c r="QNG4" s="171"/>
      <c r="QNH4" s="171"/>
      <c r="QNI4" s="171"/>
      <c r="QNJ4" s="171"/>
      <c r="QNK4" s="171"/>
      <c r="QNL4" s="171"/>
      <c r="QNM4" s="171"/>
      <c r="QNN4" s="171"/>
      <c r="QNO4" s="171"/>
      <c r="QNP4" s="171"/>
      <c r="QNQ4" s="171"/>
      <c r="QNR4" s="171"/>
      <c r="QNS4" s="171"/>
      <c r="QNT4" s="171"/>
      <c r="QNU4" s="171"/>
      <c r="QNV4" s="171"/>
      <c r="QNW4" s="171"/>
      <c r="QNX4" s="171"/>
      <c r="QNY4" s="171"/>
      <c r="QNZ4" s="171"/>
      <c r="QOA4" s="171"/>
      <c r="QOB4" s="171"/>
      <c r="QOC4" s="171"/>
      <c r="QOD4" s="171"/>
      <c r="QOE4" s="171"/>
      <c r="QOF4" s="171"/>
      <c r="QOG4" s="171"/>
      <c r="QOH4" s="171"/>
      <c r="QOI4" s="171"/>
      <c r="QOJ4" s="171"/>
      <c r="QOK4" s="171"/>
      <c r="QOL4" s="171"/>
      <c r="QOM4" s="171"/>
      <c r="QON4" s="171"/>
      <c r="QOO4" s="171"/>
      <c r="QOP4" s="171"/>
      <c r="QOQ4" s="171"/>
      <c r="QOR4" s="171"/>
      <c r="QOS4" s="171"/>
      <c r="QOT4" s="171"/>
      <c r="QOU4" s="171"/>
      <c r="QOV4" s="171"/>
      <c r="QOW4" s="171"/>
      <c r="QOX4" s="171"/>
      <c r="QOY4" s="171"/>
      <c r="QOZ4" s="171"/>
      <c r="QPA4" s="171"/>
      <c r="QPB4" s="171"/>
      <c r="QPC4" s="171"/>
      <c r="QPD4" s="171"/>
      <c r="QPE4" s="171"/>
      <c r="QPF4" s="171"/>
      <c r="QPG4" s="171"/>
      <c r="QPH4" s="171"/>
      <c r="QPI4" s="171"/>
      <c r="QPJ4" s="171"/>
      <c r="QPK4" s="171"/>
      <c r="QPL4" s="171"/>
      <c r="QPM4" s="171"/>
      <c r="QPN4" s="171"/>
      <c r="QPO4" s="171"/>
      <c r="QPP4" s="171"/>
      <c r="QPQ4" s="171"/>
      <c r="QPR4" s="171"/>
      <c r="QPS4" s="171"/>
      <c r="QPT4" s="171"/>
      <c r="QPU4" s="171"/>
      <c r="QPV4" s="171"/>
      <c r="QPW4" s="171"/>
      <c r="QPX4" s="171"/>
      <c r="QPY4" s="171"/>
      <c r="QPZ4" s="171"/>
      <c r="QQA4" s="171"/>
      <c r="QQB4" s="171"/>
      <c r="QQC4" s="171"/>
      <c r="QQD4" s="171"/>
      <c r="QQE4" s="171"/>
      <c r="QQF4" s="171"/>
      <c r="QQG4" s="171"/>
      <c r="QQH4" s="171"/>
      <c r="QQI4" s="171"/>
      <c r="QQJ4" s="171"/>
      <c r="QQK4" s="171"/>
      <c r="QQL4" s="171"/>
      <c r="QQM4" s="171"/>
      <c r="QQN4" s="171"/>
      <c r="QQO4" s="171"/>
      <c r="QQP4" s="171"/>
      <c r="QQQ4" s="171"/>
      <c r="QQR4" s="171"/>
      <c r="QQS4" s="171"/>
      <c r="QQT4" s="171"/>
      <c r="QQU4" s="171"/>
      <c r="QQV4" s="171"/>
      <c r="QQW4" s="171"/>
      <c r="QQX4" s="171"/>
      <c r="QQY4" s="171"/>
      <c r="QQZ4" s="171"/>
      <c r="QRA4" s="171"/>
      <c r="QRB4" s="171"/>
      <c r="QRC4" s="171"/>
      <c r="QRD4" s="171"/>
      <c r="QRE4" s="171"/>
      <c r="QRF4" s="171"/>
      <c r="QRG4" s="171"/>
      <c r="QRH4" s="171"/>
      <c r="QRI4" s="171"/>
      <c r="QRJ4" s="171"/>
      <c r="QRK4" s="171"/>
      <c r="QRL4" s="171"/>
      <c r="QRM4" s="171"/>
      <c r="QRN4" s="171"/>
      <c r="QRO4" s="171"/>
      <c r="QRP4" s="171"/>
      <c r="QRQ4" s="171"/>
      <c r="QRR4" s="171"/>
      <c r="QRS4" s="171"/>
      <c r="QRT4" s="171"/>
      <c r="QRU4" s="171"/>
      <c r="QRV4" s="171"/>
      <c r="QRW4" s="171"/>
      <c r="QRX4" s="171"/>
      <c r="QRY4" s="171"/>
      <c r="QRZ4" s="171"/>
      <c r="QSA4" s="171"/>
      <c r="QSB4" s="171"/>
      <c r="QSC4" s="171"/>
      <c r="QSD4" s="171"/>
      <c r="QSE4" s="171"/>
      <c r="QSF4" s="171"/>
      <c r="QSG4" s="171"/>
      <c r="QSH4" s="171"/>
      <c r="QSI4" s="171"/>
      <c r="QSJ4" s="171"/>
      <c r="QSK4" s="171"/>
      <c r="QSL4" s="171"/>
      <c r="QSM4" s="171"/>
      <c r="QSN4" s="171"/>
      <c r="QSO4" s="171"/>
      <c r="QSP4" s="171"/>
      <c r="QSQ4" s="171"/>
      <c r="QSR4" s="171"/>
      <c r="QSS4" s="171"/>
      <c r="QST4" s="171"/>
      <c r="QSU4" s="171"/>
      <c r="QSV4" s="171"/>
      <c r="QSW4" s="171"/>
      <c r="QSX4" s="171"/>
      <c r="QSY4" s="171"/>
      <c r="QSZ4" s="171"/>
      <c r="QTA4" s="171"/>
      <c r="QTB4" s="171"/>
      <c r="QTC4" s="171"/>
      <c r="QTD4" s="171"/>
      <c r="QTE4" s="171"/>
      <c r="QTF4" s="171"/>
      <c r="QTG4" s="171"/>
      <c r="QTH4" s="171"/>
      <c r="QTI4" s="171"/>
      <c r="QTJ4" s="171"/>
      <c r="QTK4" s="171"/>
      <c r="QTL4" s="171"/>
      <c r="QTM4" s="171"/>
      <c r="QTN4" s="171"/>
      <c r="QTO4" s="171"/>
      <c r="QTP4" s="171"/>
      <c r="QTQ4" s="171"/>
      <c r="QTR4" s="171"/>
      <c r="QTS4" s="171"/>
      <c r="QTT4" s="171"/>
      <c r="QTU4" s="171"/>
      <c r="QTV4" s="171"/>
      <c r="QTW4" s="171"/>
      <c r="QTX4" s="171"/>
      <c r="QTY4" s="171"/>
      <c r="QTZ4" s="171"/>
      <c r="QUA4" s="171"/>
      <c r="QUB4" s="171"/>
      <c r="QUC4" s="171"/>
      <c r="QUD4" s="171"/>
      <c r="QUE4" s="171"/>
      <c r="QUF4" s="171"/>
      <c r="QUG4" s="171"/>
      <c r="QUH4" s="171"/>
      <c r="QUI4" s="171"/>
      <c r="QUJ4" s="171"/>
      <c r="QUK4" s="171"/>
      <c r="QUL4" s="171"/>
      <c r="QUM4" s="171"/>
      <c r="QUN4" s="171"/>
      <c r="QUO4" s="171"/>
      <c r="QUP4" s="171"/>
      <c r="QUQ4" s="171"/>
      <c r="QUR4" s="171"/>
      <c r="QUS4" s="171"/>
      <c r="QUT4" s="171"/>
      <c r="QUU4" s="171"/>
      <c r="QUV4" s="171"/>
      <c r="QUW4" s="171"/>
      <c r="QUX4" s="171"/>
      <c r="QUY4" s="171"/>
      <c r="QUZ4" s="171"/>
      <c r="QVA4" s="171"/>
      <c r="QVB4" s="171"/>
      <c r="QVC4" s="171"/>
      <c r="QVD4" s="171"/>
      <c r="QVE4" s="171"/>
      <c r="QVF4" s="171"/>
      <c r="QVG4" s="171"/>
      <c r="QVH4" s="171"/>
      <c r="QVI4" s="171"/>
      <c r="QVJ4" s="171"/>
      <c r="QVK4" s="171"/>
      <c r="QVL4" s="171"/>
      <c r="QVM4" s="171"/>
      <c r="QVN4" s="171"/>
      <c r="QVO4" s="171"/>
      <c r="QVP4" s="171"/>
      <c r="QVQ4" s="171"/>
      <c r="QVR4" s="171"/>
      <c r="QVS4" s="171"/>
      <c r="QVT4" s="171"/>
      <c r="QVU4" s="171"/>
      <c r="QVV4" s="171"/>
      <c r="QVW4" s="171"/>
      <c r="QVX4" s="171"/>
      <c r="QVY4" s="171"/>
      <c r="QVZ4" s="171"/>
      <c r="QWA4" s="171"/>
      <c r="QWB4" s="171"/>
      <c r="QWC4" s="171"/>
      <c r="QWD4" s="171"/>
      <c r="QWE4" s="171"/>
      <c r="QWF4" s="171"/>
      <c r="QWG4" s="171"/>
      <c r="QWH4" s="171"/>
      <c r="QWI4" s="171"/>
      <c r="QWJ4" s="171"/>
      <c r="QWK4" s="171"/>
      <c r="QWL4" s="171"/>
      <c r="QWM4" s="171"/>
      <c r="QWN4" s="171"/>
      <c r="QWO4" s="171"/>
      <c r="QWP4" s="171"/>
      <c r="QWQ4" s="171"/>
      <c r="QWR4" s="171"/>
      <c r="QWS4" s="171"/>
      <c r="QWT4" s="171"/>
      <c r="QWU4" s="171"/>
      <c r="QWV4" s="171"/>
      <c r="QWW4" s="171"/>
      <c r="QWX4" s="171"/>
      <c r="QWY4" s="171"/>
      <c r="QWZ4" s="171"/>
      <c r="QXA4" s="171"/>
      <c r="QXB4" s="171"/>
      <c r="QXC4" s="171"/>
      <c r="QXD4" s="171"/>
      <c r="QXE4" s="171"/>
      <c r="QXF4" s="171"/>
      <c r="QXG4" s="171"/>
      <c r="QXH4" s="171"/>
      <c r="QXI4" s="171"/>
      <c r="QXJ4" s="171"/>
      <c r="QXK4" s="171"/>
      <c r="QXL4" s="171"/>
      <c r="QXM4" s="171"/>
      <c r="QXN4" s="171"/>
      <c r="QXO4" s="171"/>
      <c r="QXP4" s="171"/>
      <c r="QXQ4" s="171"/>
      <c r="QXR4" s="171"/>
      <c r="QXS4" s="171"/>
      <c r="QXT4" s="171"/>
      <c r="QXU4" s="171"/>
      <c r="QXV4" s="171"/>
      <c r="QXW4" s="171"/>
      <c r="QXX4" s="171"/>
      <c r="QXY4" s="171"/>
      <c r="QXZ4" s="171"/>
      <c r="QYA4" s="171"/>
      <c r="QYB4" s="171"/>
      <c r="QYC4" s="171"/>
      <c r="QYD4" s="171"/>
      <c r="QYE4" s="171"/>
      <c r="QYF4" s="171"/>
      <c r="QYG4" s="171"/>
      <c r="QYH4" s="171"/>
      <c r="QYI4" s="171"/>
      <c r="QYJ4" s="171"/>
      <c r="QYK4" s="171"/>
      <c r="QYL4" s="171"/>
      <c r="QYM4" s="171"/>
      <c r="QYN4" s="171"/>
      <c r="QYO4" s="171"/>
      <c r="QYP4" s="171"/>
      <c r="QYQ4" s="171"/>
      <c r="QYR4" s="171"/>
      <c r="QYS4" s="171"/>
      <c r="QYT4" s="171"/>
      <c r="QYU4" s="171"/>
      <c r="QYV4" s="171"/>
      <c r="QYW4" s="171"/>
      <c r="QYX4" s="171"/>
      <c r="QYY4" s="171"/>
      <c r="QYZ4" s="171"/>
      <c r="QZA4" s="171"/>
      <c r="QZB4" s="171"/>
      <c r="QZC4" s="171"/>
      <c r="QZD4" s="171"/>
      <c r="QZE4" s="171"/>
      <c r="QZF4" s="171"/>
      <c r="QZG4" s="171"/>
      <c r="QZH4" s="171"/>
      <c r="QZI4" s="171"/>
      <c r="QZJ4" s="171"/>
      <c r="QZK4" s="171"/>
      <c r="QZL4" s="171"/>
      <c r="QZM4" s="171"/>
      <c r="QZN4" s="171"/>
      <c r="QZO4" s="171"/>
      <c r="QZP4" s="171"/>
      <c r="QZQ4" s="171"/>
      <c r="QZR4" s="171"/>
      <c r="QZS4" s="171"/>
      <c r="QZT4" s="171"/>
      <c r="QZU4" s="171"/>
      <c r="QZV4" s="171"/>
      <c r="QZW4" s="171"/>
      <c r="QZX4" s="171"/>
      <c r="QZY4" s="171"/>
      <c r="QZZ4" s="171"/>
      <c r="RAA4" s="171"/>
      <c r="RAB4" s="171"/>
      <c r="RAC4" s="171"/>
      <c r="RAD4" s="171"/>
      <c r="RAE4" s="171"/>
      <c r="RAF4" s="171"/>
      <c r="RAG4" s="171"/>
      <c r="RAH4" s="171"/>
      <c r="RAI4" s="171"/>
      <c r="RAJ4" s="171"/>
      <c r="RAK4" s="171"/>
      <c r="RAL4" s="171"/>
      <c r="RAM4" s="171"/>
      <c r="RAN4" s="171"/>
      <c r="RAO4" s="171"/>
      <c r="RAP4" s="171"/>
      <c r="RAQ4" s="171"/>
      <c r="RAR4" s="171"/>
      <c r="RAS4" s="171"/>
      <c r="RAT4" s="171"/>
      <c r="RAU4" s="171"/>
      <c r="RAV4" s="171"/>
      <c r="RAW4" s="171"/>
      <c r="RAX4" s="171"/>
      <c r="RAY4" s="171"/>
      <c r="RAZ4" s="171"/>
      <c r="RBA4" s="171"/>
      <c r="RBB4" s="171"/>
      <c r="RBC4" s="171"/>
      <c r="RBD4" s="171"/>
      <c r="RBE4" s="171"/>
      <c r="RBF4" s="171"/>
      <c r="RBG4" s="171"/>
      <c r="RBH4" s="171"/>
      <c r="RBI4" s="171"/>
      <c r="RBJ4" s="171"/>
      <c r="RBK4" s="171"/>
      <c r="RBL4" s="171"/>
      <c r="RBM4" s="171"/>
      <c r="RBN4" s="171"/>
      <c r="RBO4" s="171"/>
      <c r="RBP4" s="171"/>
      <c r="RBQ4" s="171"/>
      <c r="RBR4" s="171"/>
      <c r="RBS4" s="171"/>
      <c r="RBT4" s="171"/>
      <c r="RBU4" s="171"/>
      <c r="RBV4" s="171"/>
      <c r="RBW4" s="171"/>
      <c r="RBX4" s="171"/>
      <c r="RBY4" s="171"/>
      <c r="RBZ4" s="171"/>
      <c r="RCA4" s="171"/>
      <c r="RCB4" s="171"/>
      <c r="RCC4" s="171"/>
      <c r="RCD4" s="171"/>
      <c r="RCE4" s="171"/>
      <c r="RCF4" s="171"/>
      <c r="RCG4" s="171"/>
      <c r="RCH4" s="171"/>
      <c r="RCI4" s="171"/>
      <c r="RCJ4" s="171"/>
      <c r="RCK4" s="171"/>
      <c r="RCL4" s="171"/>
      <c r="RCM4" s="171"/>
      <c r="RCN4" s="171"/>
      <c r="RCO4" s="171"/>
      <c r="RCP4" s="171"/>
      <c r="RCQ4" s="171"/>
      <c r="RCR4" s="171"/>
      <c r="RCS4" s="171"/>
      <c r="RCT4" s="171"/>
      <c r="RCU4" s="171"/>
      <c r="RCV4" s="171"/>
      <c r="RCW4" s="171"/>
      <c r="RCX4" s="171"/>
      <c r="RCY4" s="171"/>
      <c r="RCZ4" s="171"/>
      <c r="RDA4" s="171"/>
      <c r="RDB4" s="171"/>
      <c r="RDC4" s="171"/>
      <c r="RDD4" s="171"/>
      <c r="RDE4" s="171"/>
      <c r="RDF4" s="171"/>
      <c r="RDG4" s="171"/>
      <c r="RDH4" s="171"/>
      <c r="RDI4" s="171"/>
      <c r="RDJ4" s="171"/>
      <c r="RDK4" s="171"/>
      <c r="RDL4" s="171"/>
      <c r="RDM4" s="171"/>
      <c r="RDN4" s="171"/>
      <c r="RDO4" s="171"/>
      <c r="RDP4" s="171"/>
      <c r="RDQ4" s="171"/>
      <c r="RDR4" s="171"/>
      <c r="RDS4" s="171"/>
      <c r="RDT4" s="171"/>
      <c r="RDU4" s="171"/>
      <c r="RDV4" s="171"/>
      <c r="RDW4" s="171"/>
      <c r="RDX4" s="171"/>
      <c r="RDY4" s="171"/>
      <c r="RDZ4" s="171"/>
      <c r="REA4" s="171"/>
      <c r="REB4" s="171"/>
      <c r="REC4" s="171"/>
      <c r="RED4" s="171"/>
      <c r="REE4" s="171"/>
      <c r="REF4" s="171"/>
      <c r="REG4" s="171"/>
      <c r="REH4" s="171"/>
      <c r="REI4" s="171"/>
      <c r="REJ4" s="171"/>
      <c r="REK4" s="171"/>
      <c r="REL4" s="171"/>
      <c r="REM4" s="171"/>
      <c r="REN4" s="171"/>
      <c r="REO4" s="171"/>
      <c r="REP4" s="171"/>
      <c r="REQ4" s="171"/>
      <c r="RER4" s="171"/>
      <c r="RES4" s="171"/>
      <c r="RET4" s="171"/>
      <c r="REU4" s="171"/>
      <c r="REV4" s="171"/>
      <c r="REW4" s="171"/>
      <c r="REX4" s="171"/>
      <c r="REY4" s="171"/>
      <c r="REZ4" s="171"/>
      <c r="RFA4" s="171"/>
      <c r="RFB4" s="171"/>
      <c r="RFC4" s="171"/>
      <c r="RFD4" s="171"/>
      <c r="RFE4" s="171"/>
      <c r="RFF4" s="171"/>
      <c r="RFG4" s="171"/>
      <c r="RFH4" s="171"/>
      <c r="RFI4" s="171"/>
      <c r="RFJ4" s="171"/>
      <c r="RFK4" s="171"/>
      <c r="RFL4" s="171"/>
      <c r="RFM4" s="171"/>
      <c r="RFN4" s="171"/>
      <c r="RFO4" s="171"/>
      <c r="RFP4" s="171"/>
      <c r="RFQ4" s="171"/>
      <c r="RFR4" s="171"/>
      <c r="RFS4" s="171"/>
      <c r="RFT4" s="171"/>
      <c r="RFU4" s="171"/>
      <c r="RFV4" s="171"/>
      <c r="RFW4" s="171"/>
      <c r="RFX4" s="171"/>
      <c r="RFY4" s="171"/>
      <c r="RFZ4" s="171"/>
      <c r="RGA4" s="171"/>
      <c r="RGB4" s="171"/>
      <c r="RGC4" s="171"/>
      <c r="RGD4" s="171"/>
      <c r="RGE4" s="171"/>
      <c r="RGF4" s="171"/>
      <c r="RGG4" s="171"/>
      <c r="RGH4" s="171"/>
      <c r="RGI4" s="171"/>
      <c r="RGJ4" s="171"/>
      <c r="RGK4" s="171"/>
      <c r="RGL4" s="171"/>
      <c r="RGM4" s="171"/>
      <c r="RGN4" s="171"/>
      <c r="RGO4" s="171"/>
      <c r="RGP4" s="171"/>
      <c r="RGQ4" s="171"/>
      <c r="RGR4" s="171"/>
      <c r="RGS4" s="171"/>
      <c r="RGT4" s="171"/>
      <c r="RGU4" s="171"/>
      <c r="RGV4" s="171"/>
      <c r="RGW4" s="171"/>
      <c r="RGX4" s="171"/>
      <c r="RGY4" s="171"/>
      <c r="RGZ4" s="171"/>
      <c r="RHA4" s="171"/>
      <c r="RHB4" s="171"/>
      <c r="RHC4" s="171"/>
      <c r="RHD4" s="171"/>
      <c r="RHE4" s="171"/>
      <c r="RHF4" s="171"/>
      <c r="RHG4" s="171"/>
      <c r="RHH4" s="171"/>
      <c r="RHI4" s="171"/>
      <c r="RHJ4" s="171"/>
      <c r="RHK4" s="171"/>
      <c r="RHL4" s="171"/>
      <c r="RHM4" s="171"/>
      <c r="RHN4" s="171"/>
      <c r="RHO4" s="171"/>
      <c r="RHP4" s="171"/>
      <c r="RHQ4" s="171"/>
      <c r="RHR4" s="171"/>
      <c r="RHS4" s="171"/>
      <c r="RHT4" s="171"/>
      <c r="RHU4" s="171"/>
      <c r="RHV4" s="171"/>
      <c r="RHW4" s="171"/>
      <c r="RHX4" s="171"/>
      <c r="RHY4" s="171"/>
      <c r="RHZ4" s="171"/>
      <c r="RIA4" s="171"/>
      <c r="RIB4" s="171"/>
      <c r="RIC4" s="171"/>
      <c r="RID4" s="171"/>
      <c r="RIE4" s="171"/>
      <c r="RIF4" s="171"/>
      <c r="RIG4" s="171"/>
      <c r="RIH4" s="171"/>
      <c r="RII4" s="171"/>
      <c r="RIJ4" s="171"/>
      <c r="RIK4" s="171"/>
      <c r="RIL4" s="171"/>
      <c r="RIM4" s="171"/>
      <c r="RIN4" s="171"/>
      <c r="RIO4" s="171"/>
      <c r="RIP4" s="171"/>
      <c r="RIQ4" s="171"/>
      <c r="RIR4" s="171"/>
      <c r="RIS4" s="171"/>
      <c r="RIT4" s="171"/>
      <c r="RIU4" s="171"/>
      <c r="RIV4" s="171"/>
      <c r="RIW4" s="171"/>
      <c r="RIX4" s="171"/>
      <c r="RIY4" s="171"/>
      <c r="RIZ4" s="171"/>
      <c r="RJA4" s="171"/>
      <c r="RJB4" s="171"/>
      <c r="RJC4" s="171"/>
      <c r="RJD4" s="171"/>
      <c r="RJE4" s="171"/>
      <c r="RJF4" s="171"/>
      <c r="RJG4" s="171"/>
      <c r="RJH4" s="171"/>
      <c r="RJI4" s="171"/>
      <c r="RJJ4" s="171"/>
      <c r="RJK4" s="171"/>
      <c r="RJL4" s="171"/>
      <c r="RJM4" s="171"/>
      <c r="RJN4" s="171"/>
      <c r="RJO4" s="171"/>
      <c r="RJP4" s="171"/>
      <c r="RJQ4" s="171"/>
      <c r="RJR4" s="171"/>
      <c r="RJS4" s="171"/>
      <c r="RJT4" s="171"/>
      <c r="RJU4" s="171"/>
      <c r="RJV4" s="171"/>
      <c r="RJW4" s="171"/>
      <c r="RJX4" s="171"/>
      <c r="RJY4" s="171"/>
      <c r="RJZ4" s="171"/>
      <c r="RKA4" s="171"/>
      <c r="RKB4" s="171"/>
      <c r="RKC4" s="171"/>
      <c r="RKD4" s="171"/>
      <c r="RKE4" s="171"/>
      <c r="RKF4" s="171"/>
      <c r="RKG4" s="171"/>
      <c r="RKH4" s="171"/>
      <c r="RKI4" s="171"/>
      <c r="RKJ4" s="171"/>
      <c r="RKK4" s="171"/>
      <c r="RKL4" s="171"/>
      <c r="RKM4" s="171"/>
      <c r="RKN4" s="171"/>
      <c r="RKO4" s="171"/>
      <c r="RKP4" s="171"/>
      <c r="RKQ4" s="171"/>
      <c r="RKR4" s="171"/>
      <c r="RKS4" s="171"/>
      <c r="RKT4" s="171"/>
      <c r="RKU4" s="171"/>
      <c r="RKV4" s="171"/>
      <c r="RKW4" s="171"/>
      <c r="RKX4" s="171"/>
      <c r="RKY4" s="171"/>
      <c r="RKZ4" s="171"/>
      <c r="RLA4" s="171"/>
      <c r="RLB4" s="171"/>
      <c r="RLC4" s="171"/>
      <c r="RLD4" s="171"/>
      <c r="RLE4" s="171"/>
      <c r="RLF4" s="171"/>
      <c r="RLG4" s="171"/>
      <c r="RLH4" s="171"/>
      <c r="RLI4" s="171"/>
      <c r="RLJ4" s="171"/>
      <c r="RLK4" s="171"/>
      <c r="RLL4" s="171"/>
      <c r="RLM4" s="171"/>
      <c r="RLN4" s="171"/>
      <c r="RLO4" s="171"/>
      <c r="RLP4" s="171"/>
      <c r="RLQ4" s="171"/>
      <c r="RLR4" s="171"/>
      <c r="RLS4" s="171"/>
      <c r="RLT4" s="171"/>
      <c r="RLU4" s="171"/>
      <c r="RLV4" s="171"/>
      <c r="RLW4" s="171"/>
      <c r="RLX4" s="171"/>
      <c r="RLY4" s="171"/>
      <c r="RLZ4" s="171"/>
      <c r="RMA4" s="171"/>
      <c r="RMB4" s="171"/>
      <c r="RMC4" s="171"/>
      <c r="RMD4" s="171"/>
      <c r="RME4" s="171"/>
      <c r="RMF4" s="171"/>
      <c r="RMG4" s="171"/>
      <c r="RMH4" s="171"/>
      <c r="RMI4" s="171"/>
      <c r="RMJ4" s="171"/>
      <c r="RMK4" s="171"/>
      <c r="RML4" s="171"/>
      <c r="RMM4" s="171"/>
      <c r="RMN4" s="171"/>
      <c r="RMO4" s="171"/>
      <c r="RMP4" s="171"/>
      <c r="RMQ4" s="171"/>
      <c r="RMR4" s="171"/>
      <c r="RMS4" s="171"/>
      <c r="RMT4" s="171"/>
      <c r="RMU4" s="171"/>
      <c r="RMV4" s="171"/>
      <c r="RMW4" s="171"/>
      <c r="RMX4" s="171"/>
      <c r="RMY4" s="171"/>
      <c r="RMZ4" s="171"/>
      <c r="RNA4" s="171"/>
      <c r="RNB4" s="171"/>
      <c r="RNC4" s="171"/>
      <c r="RND4" s="171"/>
      <c r="RNE4" s="171"/>
      <c r="RNF4" s="171"/>
      <c r="RNG4" s="171"/>
      <c r="RNH4" s="171"/>
      <c r="RNI4" s="171"/>
      <c r="RNJ4" s="171"/>
      <c r="RNK4" s="171"/>
      <c r="RNL4" s="171"/>
      <c r="RNM4" s="171"/>
      <c r="RNN4" s="171"/>
      <c r="RNO4" s="171"/>
      <c r="RNP4" s="171"/>
      <c r="RNQ4" s="171"/>
      <c r="RNR4" s="171"/>
      <c r="RNS4" s="171"/>
      <c r="RNT4" s="171"/>
      <c r="RNU4" s="171"/>
      <c r="RNV4" s="171"/>
      <c r="RNW4" s="171"/>
      <c r="RNX4" s="171"/>
      <c r="RNY4" s="171"/>
      <c r="RNZ4" s="171"/>
      <c r="ROA4" s="171"/>
      <c r="ROB4" s="171"/>
      <c r="ROC4" s="171"/>
      <c r="ROD4" s="171"/>
      <c r="ROE4" s="171"/>
      <c r="ROF4" s="171"/>
      <c r="ROG4" s="171"/>
      <c r="ROH4" s="171"/>
      <c r="ROI4" s="171"/>
      <c r="ROJ4" s="171"/>
      <c r="ROK4" s="171"/>
      <c r="ROL4" s="171"/>
      <c r="ROM4" s="171"/>
      <c r="RON4" s="171"/>
      <c r="ROO4" s="171"/>
      <c r="ROP4" s="171"/>
      <c r="ROQ4" s="171"/>
      <c r="ROR4" s="171"/>
      <c r="ROS4" s="171"/>
      <c r="ROT4" s="171"/>
      <c r="ROU4" s="171"/>
      <c r="ROV4" s="171"/>
      <c r="ROW4" s="171"/>
      <c r="ROX4" s="171"/>
      <c r="ROY4" s="171"/>
      <c r="ROZ4" s="171"/>
      <c r="RPA4" s="171"/>
      <c r="RPB4" s="171"/>
      <c r="RPC4" s="171"/>
      <c r="RPD4" s="171"/>
      <c r="RPE4" s="171"/>
      <c r="RPF4" s="171"/>
      <c r="RPG4" s="171"/>
      <c r="RPH4" s="171"/>
      <c r="RPI4" s="171"/>
      <c r="RPJ4" s="171"/>
      <c r="RPK4" s="171"/>
      <c r="RPL4" s="171"/>
      <c r="RPM4" s="171"/>
      <c r="RPN4" s="171"/>
      <c r="RPO4" s="171"/>
      <c r="RPP4" s="171"/>
      <c r="RPQ4" s="171"/>
      <c r="RPR4" s="171"/>
      <c r="RPS4" s="171"/>
      <c r="RPT4" s="171"/>
      <c r="RPU4" s="171"/>
      <c r="RPV4" s="171"/>
      <c r="RPW4" s="171"/>
      <c r="RPX4" s="171"/>
      <c r="RPY4" s="171"/>
      <c r="RPZ4" s="171"/>
      <c r="RQA4" s="171"/>
      <c r="RQB4" s="171"/>
      <c r="RQC4" s="171"/>
      <c r="RQD4" s="171"/>
      <c r="RQE4" s="171"/>
      <c r="RQF4" s="171"/>
      <c r="RQG4" s="171"/>
      <c r="RQH4" s="171"/>
      <c r="RQI4" s="171"/>
      <c r="RQJ4" s="171"/>
      <c r="RQK4" s="171"/>
      <c r="RQL4" s="171"/>
      <c r="RQM4" s="171"/>
      <c r="RQN4" s="171"/>
      <c r="RQO4" s="171"/>
      <c r="RQP4" s="171"/>
      <c r="RQQ4" s="171"/>
      <c r="RQR4" s="171"/>
      <c r="RQS4" s="171"/>
      <c r="RQT4" s="171"/>
      <c r="RQU4" s="171"/>
      <c r="RQV4" s="171"/>
      <c r="RQW4" s="171"/>
      <c r="RQX4" s="171"/>
      <c r="RQY4" s="171"/>
      <c r="RQZ4" s="171"/>
      <c r="RRA4" s="171"/>
      <c r="RRB4" s="171"/>
      <c r="RRC4" s="171"/>
      <c r="RRD4" s="171"/>
      <c r="RRE4" s="171"/>
      <c r="RRF4" s="171"/>
      <c r="RRG4" s="171"/>
      <c r="RRH4" s="171"/>
      <c r="RRI4" s="171"/>
      <c r="RRJ4" s="171"/>
      <c r="RRK4" s="171"/>
      <c r="RRL4" s="171"/>
      <c r="RRM4" s="171"/>
      <c r="RRN4" s="171"/>
      <c r="RRO4" s="171"/>
      <c r="RRP4" s="171"/>
      <c r="RRQ4" s="171"/>
      <c r="RRR4" s="171"/>
      <c r="RRS4" s="171"/>
      <c r="RRT4" s="171"/>
      <c r="RRU4" s="171"/>
      <c r="RRV4" s="171"/>
      <c r="RRW4" s="171"/>
      <c r="RRX4" s="171"/>
      <c r="RRY4" s="171"/>
      <c r="RRZ4" s="171"/>
      <c r="RSA4" s="171"/>
      <c r="RSB4" s="171"/>
      <c r="RSC4" s="171"/>
      <c r="RSD4" s="171"/>
      <c r="RSE4" s="171"/>
      <c r="RSF4" s="171"/>
      <c r="RSG4" s="171"/>
      <c r="RSH4" s="171"/>
      <c r="RSI4" s="171"/>
      <c r="RSJ4" s="171"/>
      <c r="RSK4" s="171"/>
      <c r="RSL4" s="171"/>
      <c r="RSM4" s="171"/>
      <c r="RSN4" s="171"/>
      <c r="RSO4" s="171"/>
      <c r="RSP4" s="171"/>
      <c r="RSQ4" s="171"/>
      <c r="RSR4" s="171"/>
      <c r="RSS4" s="171"/>
      <c r="RST4" s="171"/>
      <c r="RSU4" s="171"/>
      <c r="RSV4" s="171"/>
      <c r="RSW4" s="171"/>
      <c r="RSX4" s="171"/>
      <c r="RSY4" s="171"/>
      <c r="RSZ4" s="171"/>
      <c r="RTA4" s="171"/>
      <c r="RTB4" s="171"/>
      <c r="RTC4" s="171"/>
      <c r="RTD4" s="171"/>
      <c r="RTE4" s="171"/>
      <c r="RTF4" s="171"/>
      <c r="RTG4" s="171"/>
      <c r="RTH4" s="171"/>
      <c r="RTI4" s="171"/>
      <c r="RTJ4" s="171"/>
      <c r="RTK4" s="171"/>
      <c r="RTL4" s="171"/>
      <c r="RTM4" s="171"/>
      <c r="RTN4" s="171"/>
      <c r="RTO4" s="171"/>
      <c r="RTP4" s="171"/>
      <c r="RTQ4" s="171"/>
      <c r="RTR4" s="171"/>
      <c r="RTS4" s="171"/>
      <c r="RTT4" s="171"/>
      <c r="RTU4" s="171"/>
      <c r="RTV4" s="171"/>
      <c r="RTW4" s="171"/>
      <c r="RTX4" s="171"/>
      <c r="RTY4" s="171"/>
      <c r="RTZ4" s="171"/>
      <c r="RUA4" s="171"/>
      <c r="RUB4" s="171"/>
      <c r="RUC4" s="171"/>
      <c r="RUD4" s="171"/>
      <c r="RUE4" s="171"/>
      <c r="RUF4" s="171"/>
      <c r="RUG4" s="171"/>
      <c r="RUH4" s="171"/>
      <c r="RUI4" s="171"/>
      <c r="RUJ4" s="171"/>
      <c r="RUK4" s="171"/>
      <c r="RUL4" s="171"/>
      <c r="RUM4" s="171"/>
      <c r="RUN4" s="171"/>
      <c r="RUO4" s="171"/>
      <c r="RUP4" s="171"/>
      <c r="RUQ4" s="171"/>
      <c r="RUR4" s="171"/>
      <c r="RUS4" s="171"/>
      <c r="RUT4" s="171"/>
      <c r="RUU4" s="171"/>
      <c r="RUV4" s="171"/>
      <c r="RUW4" s="171"/>
      <c r="RUX4" s="171"/>
      <c r="RUY4" s="171"/>
      <c r="RUZ4" s="171"/>
      <c r="RVA4" s="171"/>
      <c r="RVB4" s="171"/>
      <c r="RVC4" s="171"/>
      <c r="RVD4" s="171"/>
      <c r="RVE4" s="171"/>
      <c r="RVF4" s="171"/>
      <c r="RVG4" s="171"/>
      <c r="RVH4" s="171"/>
      <c r="RVI4" s="171"/>
      <c r="RVJ4" s="171"/>
      <c r="RVK4" s="171"/>
      <c r="RVL4" s="171"/>
      <c r="RVM4" s="171"/>
      <c r="RVN4" s="171"/>
      <c r="RVO4" s="171"/>
      <c r="RVP4" s="171"/>
      <c r="RVQ4" s="171"/>
      <c r="RVR4" s="171"/>
      <c r="RVS4" s="171"/>
      <c r="RVT4" s="171"/>
      <c r="RVU4" s="171"/>
      <c r="RVV4" s="171"/>
      <c r="RVW4" s="171"/>
      <c r="RVX4" s="171"/>
      <c r="RVY4" s="171"/>
      <c r="RVZ4" s="171"/>
      <c r="RWA4" s="171"/>
      <c r="RWB4" s="171"/>
      <c r="RWC4" s="171"/>
      <c r="RWD4" s="171"/>
      <c r="RWE4" s="171"/>
      <c r="RWF4" s="171"/>
      <c r="RWG4" s="171"/>
      <c r="RWH4" s="171"/>
      <c r="RWI4" s="171"/>
      <c r="RWJ4" s="171"/>
      <c r="RWK4" s="171"/>
      <c r="RWL4" s="171"/>
      <c r="RWM4" s="171"/>
      <c r="RWN4" s="171"/>
      <c r="RWO4" s="171"/>
      <c r="RWP4" s="171"/>
      <c r="RWQ4" s="171"/>
      <c r="RWR4" s="171"/>
      <c r="RWS4" s="171"/>
      <c r="RWT4" s="171"/>
      <c r="RWU4" s="171"/>
      <c r="RWV4" s="171"/>
      <c r="RWW4" s="171"/>
      <c r="RWX4" s="171"/>
      <c r="RWY4" s="171"/>
      <c r="RWZ4" s="171"/>
      <c r="RXA4" s="171"/>
      <c r="RXB4" s="171"/>
      <c r="RXC4" s="171"/>
      <c r="RXD4" s="171"/>
      <c r="RXE4" s="171"/>
      <c r="RXF4" s="171"/>
      <c r="RXG4" s="171"/>
      <c r="RXH4" s="171"/>
      <c r="RXI4" s="171"/>
      <c r="RXJ4" s="171"/>
      <c r="RXK4" s="171"/>
      <c r="RXL4" s="171"/>
      <c r="RXM4" s="171"/>
      <c r="RXN4" s="171"/>
      <c r="RXO4" s="171"/>
      <c r="RXP4" s="171"/>
      <c r="RXQ4" s="171"/>
      <c r="RXR4" s="171"/>
      <c r="RXS4" s="171"/>
      <c r="RXT4" s="171"/>
      <c r="RXU4" s="171"/>
      <c r="RXV4" s="171"/>
      <c r="RXW4" s="171"/>
      <c r="RXX4" s="171"/>
      <c r="RXY4" s="171"/>
      <c r="RXZ4" s="171"/>
      <c r="RYA4" s="171"/>
      <c r="RYB4" s="171"/>
      <c r="RYC4" s="171"/>
      <c r="RYD4" s="171"/>
      <c r="RYE4" s="171"/>
      <c r="RYF4" s="171"/>
      <c r="RYG4" s="171"/>
      <c r="RYH4" s="171"/>
      <c r="RYI4" s="171"/>
      <c r="RYJ4" s="171"/>
      <c r="RYK4" s="171"/>
      <c r="RYL4" s="171"/>
      <c r="RYM4" s="171"/>
      <c r="RYN4" s="171"/>
      <c r="RYO4" s="171"/>
      <c r="RYP4" s="171"/>
      <c r="RYQ4" s="171"/>
      <c r="RYR4" s="171"/>
      <c r="RYS4" s="171"/>
      <c r="RYT4" s="171"/>
      <c r="RYU4" s="171"/>
      <c r="RYV4" s="171"/>
      <c r="RYW4" s="171"/>
      <c r="RYX4" s="171"/>
      <c r="RYY4" s="171"/>
      <c r="RYZ4" s="171"/>
      <c r="RZA4" s="171"/>
      <c r="RZB4" s="171"/>
      <c r="RZC4" s="171"/>
      <c r="RZD4" s="171"/>
      <c r="RZE4" s="171"/>
      <c r="RZF4" s="171"/>
      <c r="RZG4" s="171"/>
      <c r="RZH4" s="171"/>
      <c r="RZI4" s="171"/>
      <c r="RZJ4" s="171"/>
      <c r="RZK4" s="171"/>
      <c r="RZL4" s="171"/>
      <c r="RZM4" s="171"/>
      <c r="RZN4" s="171"/>
      <c r="RZO4" s="171"/>
      <c r="RZP4" s="171"/>
      <c r="RZQ4" s="171"/>
      <c r="RZR4" s="171"/>
      <c r="RZS4" s="171"/>
      <c r="RZT4" s="171"/>
      <c r="RZU4" s="171"/>
      <c r="RZV4" s="171"/>
      <c r="RZW4" s="171"/>
      <c r="RZX4" s="171"/>
      <c r="RZY4" s="171"/>
      <c r="RZZ4" s="171"/>
      <c r="SAA4" s="171"/>
      <c r="SAB4" s="171"/>
      <c r="SAC4" s="171"/>
      <c r="SAD4" s="171"/>
      <c r="SAE4" s="171"/>
      <c r="SAF4" s="171"/>
      <c r="SAG4" s="171"/>
      <c r="SAH4" s="171"/>
      <c r="SAI4" s="171"/>
      <c r="SAJ4" s="171"/>
      <c r="SAK4" s="171"/>
      <c r="SAL4" s="171"/>
      <c r="SAM4" s="171"/>
      <c r="SAN4" s="171"/>
      <c r="SAO4" s="171"/>
      <c r="SAP4" s="171"/>
      <c r="SAQ4" s="171"/>
      <c r="SAR4" s="171"/>
      <c r="SAS4" s="171"/>
      <c r="SAT4" s="171"/>
      <c r="SAU4" s="171"/>
      <c r="SAV4" s="171"/>
      <c r="SAW4" s="171"/>
      <c r="SAX4" s="171"/>
      <c r="SAY4" s="171"/>
      <c r="SAZ4" s="171"/>
      <c r="SBA4" s="171"/>
      <c r="SBB4" s="171"/>
      <c r="SBC4" s="171"/>
      <c r="SBD4" s="171"/>
      <c r="SBE4" s="171"/>
      <c r="SBF4" s="171"/>
      <c r="SBG4" s="171"/>
      <c r="SBH4" s="171"/>
      <c r="SBI4" s="171"/>
      <c r="SBJ4" s="171"/>
      <c r="SBK4" s="171"/>
      <c r="SBL4" s="171"/>
      <c r="SBM4" s="171"/>
      <c r="SBN4" s="171"/>
      <c r="SBO4" s="171"/>
      <c r="SBP4" s="171"/>
      <c r="SBQ4" s="171"/>
      <c r="SBR4" s="171"/>
      <c r="SBS4" s="171"/>
      <c r="SBT4" s="171"/>
      <c r="SBU4" s="171"/>
      <c r="SBV4" s="171"/>
      <c r="SBW4" s="171"/>
      <c r="SBX4" s="171"/>
      <c r="SBY4" s="171"/>
      <c r="SBZ4" s="171"/>
      <c r="SCA4" s="171"/>
      <c r="SCB4" s="171"/>
      <c r="SCC4" s="171"/>
      <c r="SCD4" s="171"/>
      <c r="SCE4" s="171"/>
      <c r="SCF4" s="171"/>
      <c r="SCG4" s="171"/>
      <c r="SCH4" s="171"/>
      <c r="SCI4" s="171"/>
      <c r="SCJ4" s="171"/>
      <c r="SCK4" s="171"/>
      <c r="SCL4" s="171"/>
      <c r="SCM4" s="171"/>
      <c r="SCN4" s="171"/>
      <c r="SCO4" s="171"/>
      <c r="SCP4" s="171"/>
      <c r="SCQ4" s="171"/>
      <c r="SCR4" s="171"/>
      <c r="SCS4" s="171"/>
      <c r="SCT4" s="171"/>
      <c r="SCU4" s="171"/>
      <c r="SCV4" s="171"/>
      <c r="SCW4" s="171"/>
      <c r="SCX4" s="171"/>
      <c r="SCY4" s="171"/>
      <c r="SCZ4" s="171"/>
      <c r="SDA4" s="171"/>
      <c r="SDB4" s="171"/>
      <c r="SDC4" s="171"/>
      <c r="SDD4" s="171"/>
      <c r="SDE4" s="171"/>
      <c r="SDF4" s="171"/>
      <c r="SDG4" s="171"/>
      <c r="SDH4" s="171"/>
      <c r="SDI4" s="171"/>
      <c r="SDJ4" s="171"/>
      <c r="SDK4" s="171"/>
      <c r="SDL4" s="171"/>
      <c r="SDM4" s="171"/>
      <c r="SDN4" s="171"/>
      <c r="SDO4" s="171"/>
      <c r="SDP4" s="171"/>
      <c r="SDQ4" s="171"/>
      <c r="SDR4" s="171"/>
      <c r="SDS4" s="171"/>
      <c r="SDT4" s="171"/>
      <c r="SDU4" s="171"/>
      <c r="SDV4" s="171"/>
      <c r="SDW4" s="171"/>
      <c r="SDX4" s="171"/>
      <c r="SDY4" s="171"/>
      <c r="SDZ4" s="171"/>
      <c r="SEA4" s="171"/>
      <c r="SEB4" s="171"/>
      <c r="SEC4" s="171"/>
      <c r="SED4" s="171"/>
      <c r="SEE4" s="171"/>
      <c r="SEF4" s="171"/>
      <c r="SEG4" s="171"/>
      <c r="SEH4" s="171"/>
      <c r="SEI4" s="171"/>
      <c r="SEJ4" s="171"/>
      <c r="SEK4" s="171"/>
      <c r="SEL4" s="171"/>
      <c r="SEM4" s="171"/>
      <c r="SEN4" s="171"/>
      <c r="SEO4" s="171"/>
      <c r="SEP4" s="171"/>
      <c r="SEQ4" s="171"/>
      <c r="SER4" s="171"/>
      <c r="SES4" s="171"/>
      <c r="SET4" s="171"/>
      <c r="SEU4" s="171"/>
      <c r="SEV4" s="171"/>
      <c r="SEW4" s="171"/>
      <c r="SEX4" s="171"/>
      <c r="SEY4" s="171"/>
      <c r="SEZ4" s="171"/>
      <c r="SFA4" s="171"/>
      <c r="SFB4" s="171"/>
      <c r="SFC4" s="171"/>
      <c r="SFD4" s="171"/>
      <c r="SFE4" s="171"/>
      <c r="SFF4" s="171"/>
      <c r="SFG4" s="171"/>
      <c r="SFH4" s="171"/>
      <c r="SFI4" s="171"/>
      <c r="SFJ4" s="171"/>
      <c r="SFK4" s="171"/>
      <c r="SFL4" s="171"/>
      <c r="SFM4" s="171"/>
      <c r="SFN4" s="171"/>
      <c r="SFO4" s="171"/>
      <c r="SFP4" s="171"/>
      <c r="SFQ4" s="171"/>
      <c r="SFR4" s="171"/>
      <c r="SFS4" s="171"/>
      <c r="SFT4" s="171"/>
      <c r="SFU4" s="171"/>
      <c r="SFV4" s="171"/>
      <c r="SFW4" s="171"/>
      <c r="SFX4" s="171"/>
      <c r="SFY4" s="171"/>
      <c r="SFZ4" s="171"/>
      <c r="SGA4" s="171"/>
      <c r="SGB4" s="171"/>
      <c r="SGC4" s="171"/>
      <c r="SGD4" s="171"/>
      <c r="SGE4" s="171"/>
      <c r="SGF4" s="171"/>
      <c r="SGG4" s="171"/>
      <c r="SGH4" s="171"/>
      <c r="SGI4" s="171"/>
      <c r="SGJ4" s="171"/>
      <c r="SGK4" s="171"/>
      <c r="SGL4" s="171"/>
      <c r="SGM4" s="171"/>
      <c r="SGN4" s="171"/>
      <c r="SGO4" s="171"/>
      <c r="SGP4" s="171"/>
      <c r="SGQ4" s="171"/>
      <c r="SGR4" s="171"/>
      <c r="SGS4" s="171"/>
      <c r="SGT4" s="171"/>
      <c r="SGU4" s="171"/>
      <c r="SGV4" s="171"/>
      <c r="SGW4" s="171"/>
      <c r="SGX4" s="171"/>
      <c r="SGY4" s="171"/>
      <c r="SGZ4" s="171"/>
      <c r="SHA4" s="171"/>
      <c r="SHB4" s="171"/>
      <c r="SHC4" s="171"/>
      <c r="SHD4" s="171"/>
      <c r="SHE4" s="171"/>
      <c r="SHF4" s="171"/>
      <c r="SHG4" s="171"/>
      <c r="SHH4" s="171"/>
      <c r="SHI4" s="171"/>
      <c r="SHJ4" s="171"/>
      <c r="SHK4" s="171"/>
      <c r="SHL4" s="171"/>
      <c r="SHM4" s="171"/>
      <c r="SHN4" s="171"/>
      <c r="SHO4" s="171"/>
      <c r="SHP4" s="171"/>
      <c r="SHQ4" s="171"/>
      <c r="SHR4" s="171"/>
      <c r="SHS4" s="171"/>
      <c r="SHT4" s="171"/>
      <c r="SHU4" s="171"/>
      <c r="SHV4" s="171"/>
      <c r="SHW4" s="171"/>
      <c r="SHX4" s="171"/>
      <c r="SHY4" s="171"/>
      <c r="SHZ4" s="171"/>
      <c r="SIA4" s="171"/>
      <c r="SIB4" s="171"/>
      <c r="SIC4" s="171"/>
      <c r="SID4" s="171"/>
      <c r="SIE4" s="171"/>
      <c r="SIF4" s="171"/>
      <c r="SIG4" s="171"/>
      <c r="SIH4" s="171"/>
      <c r="SII4" s="171"/>
      <c r="SIJ4" s="171"/>
      <c r="SIK4" s="171"/>
      <c r="SIL4" s="171"/>
      <c r="SIM4" s="171"/>
      <c r="SIN4" s="171"/>
      <c r="SIO4" s="171"/>
      <c r="SIP4" s="171"/>
      <c r="SIQ4" s="171"/>
      <c r="SIR4" s="171"/>
      <c r="SIS4" s="171"/>
      <c r="SIT4" s="171"/>
      <c r="SIU4" s="171"/>
      <c r="SIV4" s="171"/>
      <c r="SIW4" s="171"/>
      <c r="SIX4" s="171"/>
      <c r="SIY4" s="171"/>
      <c r="SIZ4" s="171"/>
      <c r="SJA4" s="171"/>
      <c r="SJB4" s="171"/>
      <c r="SJC4" s="171"/>
      <c r="SJD4" s="171"/>
      <c r="SJE4" s="171"/>
      <c r="SJF4" s="171"/>
      <c r="SJG4" s="171"/>
      <c r="SJH4" s="171"/>
      <c r="SJI4" s="171"/>
      <c r="SJJ4" s="171"/>
      <c r="SJK4" s="171"/>
      <c r="SJL4" s="171"/>
      <c r="SJM4" s="171"/>
      <c r="SJN4" s="171"/>
      <c r="SJO4" s="171"/>
      <c r="SJP4" s="171"/>
      <c r="SJQ4" s="171"/>
      <c r="SJR4" s="171"/>
      <c r="SJS4" s="171"/>
      <c r="SJT4" s="171"/>
      <c r="SJU4" s="171"/>
      <c r="SJV4" s="171"/>
      <c r="SJW4" s="171"/>
      <c r="SJX4" s="171"/>
      <c r="SJY4" s="171"/>
      <c r="SJZ4" s="171"/>
      <c r="SKA4" s="171"/>
      <c r="SKB4" s="171"/>
      <c r="SKC4" s="171"/>
      <c r="SKD4" s="171"/>
      <c r="SKE4" s="171"/>
      <c r="SKF4" s="171"/>
      <c r="SKG4" s="171"/>
      <c r="SKH4" s="171"/>
      <c r="SKI4" s="171"/>
      <c r="SKJ4" s="171"/>
      <c r="SKK4" s="171"/>
      <c r="SKL4" s="171"/>
      <c r="SKM4" s="171"/>
      <c r="SKN4" s="171"/>
      <c r="SKO4" s="171"/>
      <c r="SKP4" s="171"/>
      <c r="SKQ4" s="171"/>
      <c r="SKR4" s="171"/>
      <c r="SKS4" s="171"/>
      <c r="SKT4" s="171"/>
      <c r="SKU4" s="171"/>
      <c r="SKV4" s="171"/>
      <c r="SKW4" s="171"/>
      <c r="SKX4" s="171"/>
      <c r="SKY4" s="171"/>
      <c r="SKZ4" s="171"/>
      <c r="SLA4" s="171"/>
      <c r="SLB4" s="171"/>
      <c r="SLC4" s="171"/>
      <c r="SLD4" s="171"/>
      <c r="SLE4" s="171"/>
      <c r="SLF4" s="171"/>
      <c r="SLG4" s="171"/>
      <c r="SLH4" s="171"/>
      <c r="SLI4" s="171"/>
      <c r="SLJ4" s="171"/>
      <c r="SLK4" s="171"/>
      <c r="SLL4" s="171"/>
      <c r="SLM4" s="171"/>
      <c r="SLN4" s="171"/>
      <c r="SLO4" s="171"/>
      <c r="SLP4" s="171"/>
      <c r="SLQ4" s="171"/>
      <c r="SLR4" s="171"/>
      <c r="SLS4" s="171"/>
      <c r="SLT4" s="171"/>
      <c r="SLU4" s="171"/>
      <c r="SLV4" s="171"/>
      <c r="SLW4" s="171"/>
      <c r="SLX4" s="171"/>
      <c r="SLY4" s="171"/>
      <c r="SLZ4" s="171"/>
      <c r="SMA4" s="171"/>
      <c r="SMB4" s="171"/>
      <c r="SMC4" s="171"/>
      <c r="SMD4" s="171"/>
      <c r="SME4" s="171"/>
      <c r="SMF4" s="171"/>
      <c r="SMG4" s="171"/>
      <c r="SMH4" s="171"/>
      <c r="SMI4" s="171"/>
      <c r="SMJ4" s="171"/>
      <c r="SMK4" s="171"/>
      <c r="SML4" s="171"/>
      <c r="SMM4" s="171"/>
      <c r="SMN4" s="171"/>
      <c r="SMO4" s="171"/>
      <c r="SMP4" s="171"/>
      <c r="SMQ4" s="171"/>
      <c r="SMR4" s="171"/>
      <c r="SMS4" s="171"/>
      <c r="SMT4" s="171"/>
      <c r="SMU4" s="171"/>
      <c r="SMV4" s="171"/>
      <c r="SMW4" s="171"/>
      <c r="SMX4" s="171"/>
      <c r="SMY4" s="171"/>
      <c r="SMZ4" s="171"/>
      <c r="SNA4" s="171"/>
      <c r="SNB4" s="171"/>
      <c r="SNC4" s="171"/>
      <c r="SND4" s="171"/>
      <c r="SNE4" s="171"/>
      <c r="SNF4" s="171"/>
      <c r="SNG4" s="171"/>
      <c r="SNH4" s="171"/>
      <c r="SNI4" s="171"/>
      <c r="SNJ4" s="171"/>
      <c r="SNK4" s="171"/>
      <c r="SNL4" s="171"/>
      <c r="SNM4" s="171"/>
      <c r="SNN4" s="171"/>
      <c r="SNO4" s="171"/>
      <c r="SNP4" s="171"/>
      <c r="SNQ4" s="171"/>
      <c r="SNR4" s="171"/>
      <c r="SNS4" s="171"/>
      <c r="SNT4" s="171"/>
      <c r="SNU4" s="171"/>
      <c r="SNV4" s="171"/>
      <c r="SNW4" s="171"/>
      <c r="SNX4" s="171"/>
      <c r="SNY4" s="171"/>
      <c r="SNZ4" s="171"/>
      <c r="SOA4" s="171"/>
      <c r="SOB4" s="171"/>
      <c r="SOC4" s="171"/>
      <c r="SOD4" s="171"/>
      <c r="SOE4" s="171"/>
      <c r="SOF4" s="171"/>
      <c r="SOG4" s="171"/>
      <c r="SOH4" s="171"/>
      <c r="SOI4" s="171"/>
      <c r="SOJ4" s="171"/>
      <c r="SOK4" s="171"/>
      <c r="SOL4" s="171"/>
      <c r="SOM4" s="171"/>
      <c r="SON4" s="171"/>
      <c r="SOO4" s="171"/>
      <c r="SOP4" s="171"/>
      <c r="SOQ4" s="171"/>
      <c r="SOR4" s="171"/>
      <c r="SOS4" s="171"/>
      <c r="SOT4" s="171"/>
      <c r="SOU4" s="171"/>
      <c r="SOV4" s="171"/>
      <c r="SOW4" s="171"/>
      <c r="SOX4" s="171"/>
      <c r="SOY4" s="171"/>
      <c r="SOZ4" s="171"/>
      <c r="SPA4" s="171"/>
      <c r="SPB4" s="171"/>
      <c r="SPC4" s="171"/>
      <c r="SPD4" s="171"/>
      <c r="SPE4" s="171"/>
      <c r="SPF4" s="171"/>
      <c r="SPG4" s="171"/>
      <c r="SPH4" s="171"/>
      <c r="SPI4" s="171"/>
      <c r="SPJ4" s="171"/>
      <c r="SPK4" s="171"/>
      <c r="SPL4" s="171"/>
      <c r="SPM4" s="171"/>
      <c r="SPN4" s="171"/>
      <c r="SPO4" s="171"/>
      <c r="SPP4" s="171"/>
      <c r="SPQ4" s="171"/>
      <c r="SPR4" s="171"/>
      <c r="SPS4" s="171"/>
      <c r="SPT4" s="171"/>
      <c r="SPU4" s="171"/>
      <c r="SPV4" s="171"/>
      <c r="SPW4" s="171"/>
      <c r="SPX4" s="171"/>
      <c r="SPY4" s="171"/>
      <c r="SPZ4" s="171"/>
      <c r="SQA4" s="171"/>
      <c r="SQB4" s="171"/>
      <c r="SQC4" s="171"/>
      <c r="SQD4" s="171"/>
      <c r="SQE4" s="171"/>
      <c r="SQF4" s="171"/>
      <c r="SQG4" s="171"/>
      <c r="SQH4" s="171"/>
      <c r="SQI4" s="171"/>
      <c r="SQJ4" s="171"/>
      <c r="SQK4" s="171"/>
      <c r="SQL4" s="171"/>
      <c r="SQM4" s="171"/>
      <c r="SQN4" s="171"/>
      <c r="SQO4" s="171"/>
      <c r="SQP4" s="171"/>
      <c r="SQQ4" s="171"/>
      <c r="SQR4" s="171"/>
      <c r="SQS4" s="171"/>
      <c r="SQT4" s="171"/>
      <c r="SQU4" s="171"/>
      <c r="SQV4" s="171"/>
      <c r="SQW4" s="171"/>
      <c r="SQX4" s="171"/>
      <c r="SQY4" s="171"/>
      <c r="SQZ4" s="171"/>
      <c r="SRA4" s="171"/>
      <c r="SRB4" s="171"/>
      <c r="SRC4" s="171"/>
      <c r="SRD4" s="171"/>
      <c r="SRE4" s="171"/>
      <c r="SRF4" s="171"/>
      <c r="SRG4" s="171"/>
      <c r="SRH4" s="171"/>
      <c r="SRI4" s="171"/>
      <c r="SRJ4" s="171"/>
      <c r="SRK4" s="171"/>
      <c r="SRL4" s="171"/>
      <c r="SRM4" s="171"/>
      <c r="SRN4" s="171"/>
      <c r="SRO4" s="171"/>
      <c r="SRP4" s="171"/>
      <c r="SRQ4" s="171"/>
      <c r="SRR4" s="171"/>
      <c r="SRS4" s="171"/>
      <c r="SRT4" s="171"/>
      <c r="SRU4" s="171"/>
      <c r="SRV4" s="171"/>
      <c r="SRW4" s="171"/>
      <c r="SRX4" s="171"/>
      <c r="SRY4" s="171"/>
      <c r="SRZ4" s="171"/>
      <c r="SSA4" s="171"/>
      <c r="SSB4" s="171"/>
      <c r="SSC4" s="171"/>
      <c r="SSD4" s="171"/>
      <c r="SSE4" s="171"/>
      <c r="SSF4" s="171"/>
      <c r="SSG4" s="171"/>
      <c r="SSH4" s="171"/>
      <c r="SSI4" s="171"/>
      <c r="SSJ4" s="171"/>
      <c r="SSK4" s="171"/>
      <c r="SSL4" s="171"/>
      <c r="SSM4" s="171"/>
      <c r="SSN4" s="171"/>
      <c r="SSO4" s="171"/>
      <c r="SSP4" s="171"/>
      <c r="SSQ4" s="171"/>
      <c r="SSR4" s="171"/>
      <c r="SSS4" s="171"/>
      <c r="SST4" s="171"/>
      <c r="SSU4" s="171"/>
      <c r="SSV4" s="171"/>
      <c r="SSW4" s="171"/>
      <c r="SSX4" s="171"/>
      <c r="SSY4" s="171"/>
      <c r="SSZ4" s="171"/>
      <c r="STA4" s="171"/>
      <c r="STB4" s="171"/>
      <c r="STC4" s="171"/>
      <c r="STD4" s="171"/>
      <c r="STE4" s="171"/>
      <c r="STF4" s="171"/>
      <c r="STG4" s="171"/>
      <c r="STH4" s="171"/>
      <c r="STI4" s="171"/>
      <c r="STJ4" s="171"/>
      <c r="STK4" s="171"/>
      <c r="STL4" s="171"/>
      <c r="STM4" s="171"/>
      <c r="STN4" s="171"/>
      <c r="STO4" s="171"/>
      <c r="STP4" s="171"/>
      <c r="STQ4" s="171"/>
      <c r="STR4" s="171"/>
      <c r="STS4" s="171"/>
      <c r="STT4" s="171"/>
      <c r="STU4" s="171"/>
      <c r="STV4" s="171"/>
      <c r="STW4" s="171"/>
      <c r="STX4" s="171"/>
      <c r="STY4" s="171"/>
      <c r="STZ4" s="171"/>
      <c r="SUA4" s="171"/>
      <c r="SUB4" s="171"/>
      <c r="SUC4" s="171"/>
      <c r="SUD4" s="171"/>
      <c r="SUE4" s="171"/>
      <c r="SUF4" s="171"/>
      <c r="SUG4" s="171"/>
      <c r="SUH4" s="171"/>
      <c r="SUI4" s="171"/>
      <c r="SUJ4" s="171"/>
      <c r="SUK4" s="171"/>
      <c r="SUL4" s="171"/>
      <c r="SUM4" s="171"/>
      <c r="SUN4" s="171"/>
      <c r="SUO4" s="171"/>
      <c r="SUP4" s="171"/>
      <c r="SUQ4" s="171"/>
      <c r="SUR4" s="171"/>
      <c r="SUS4" s="171"/>
      <c r="SUT4" s="171"/>
      <c r="SUU4" s="171"/>
      <c r="SUV4" s="171"/>
      <c r="SUW4" s="171"/>
      <c r="SUX4" s="171"/>
      <c r="SUY4" s="171"/>
      <c r="SUZ4" s="171"/>
      <c r="SVA4" s="171"/>
      <c r="SVB4" s="171"/>
      <c r="SVC4" s="171"/>
      <c r="SVD4" s="171"/>
      <c r="SVE4" s="171"/>
      <c r="SVF4" s="171"/>
      <c r="SVG4" s="171"/>
      <c r="SVH4" s="171"/>
      <c r="SVI4" s="171"/>
      <c r="SVJ4" s="171"/>
      <c r="SVK4" s="171"/>
      <c r="SVL4" s="171"/>
      <c r="SVM4" s="171"/>
      <c r="SVN4" s="171"/>
      <c r="SVO4" s="171"/>
      <c r="SVP4" s="171"/>
      <c r="SVQ4" s="171"/>
      <c r="SVR4" s="171"/>
      <c r="SVS4" s="171"/>
      <c r="SVT4" s="171"/>
      <c r="SVU4" s="171"/>
      <c r="SVV4" s="171"/>
      <c r="SVW4" s="171"/>
      <c r="SVX4" s="171"/>
      <c r="SVY4" s="171"/>
      <c r="SVZ4" s="171"/>
      <c r="SWA4" s="171"/>
      <c r="SWB4" s="171"/>
      <c r="SWC4" s="171"/>
      <c r="SWD4" s="171"/>
      <c r="SWE4" s="171"/>
      <c r="SWF4" s="171"/>
      <c r="SWG4" s="171"/>
      <c r="SWH4" s="171"/>
      <c r="SWI4" s="171"/>
      <c r="SWJ4" s="171"/>
      <c r="SWK4" s="171"/>
      <c r="SWL4" s="171"/>
      <c r="SWM4" s="171"/>
      <c r="SWN4" s="171"/>
      <c r="SWO4" s="171"/>
      <c r="SWP4" s="171"/>
      <c r="SWQ4" s="171"/>
      <c r="SWR4" s="171"/>
      <c r="SWS4" s="171"/>
      <c r="SWT4" s="171"/>
      <c r="SWU4" s="171"/>
      <c r="SWV4" s="171"/>
      <c r="SWW4" s="171"/>
      <c r="SWX4" s="171"/>
      <c r="SWY4" s="171"/>
      <c r="SWZ4" s="171"/>
      <c r="SXA4" s="171"/>
      <c r="SXB4" s="171"/>
      <c r="SXC4" s="171"/>
      <c r="SXD4" s="171"/>
      <c r="SXE4" s="171"/>
      <c r="SXF4" s="171"/>
      <c r="SXG4" s="171"/>
      <c r="SXH4" s="171"/>
      <c r="SXI4" s="171"/>
      <c r="SXJ4" s="171"/>
      <c r="SXK4" s="171"/>
      <c r="SXL4" s="171"/>
      <c r="SXM4" s="171"/>
      <c r="SXN4" s="171"/>
      <c r="SXO4" s="171"/>
      <c r="SXP4" s="171"/>
      <c r="SXQ4" s="171"/>
      <c r="SXR4" s="171"/>
      <c r="SXS4" s="171"/>
      <c r="SXT4" s="171"/>
      <c r="SXU4" s="171"/>
      <c r="SXV4" s="171"/>
      <c r="SXW4" s="171"/>
      <c r="SXX4" s="171"/>
      <c r="SXY4" s="171"/>
      <c r="SXZ4" s="171"/>
      <c r="SYA4" s="171"/>
      <c r="SYB4" s="171"/>
      <c r="SYC4" s="171"/>
      <c r="SYD4" s="171"/>
      <c r="SYE4" s="171"/>
      <c r="SYF4" s="171"/>
      <c r="SYG4" s="171"/>
      <c r="SYH4" s="171"/>
      <c r="SYI4" s="171"/>
      <c r="SYJ4" s="171"/>
      <c r="SYK4" s="171"/>
      <c r="SYL4" s="171"/>
      <c r="SYM4" s="171"/>
      <c r="SYN4" s="171"/>
      <c r="SYO4" s="171"/>
      <c r="SYP4" s="171"/>
      <c r="SYQ4" s="171"/>
      <c r="SYR4" s="171"/>
      <c r="SYS4" s="171"/>
      <c r="SYT4" s="171"/>
      <c r="SYU4" s="171"/>
      <c r="SYV4" s="171"/>
      <c r="SYW4" s="171"/>
      <c r="SYX4" s="171"/>
      <c r="SYY4" s="171"/>
      <c r="SYZ4" s="171"/>
      <c r="SZA4" s="171"/>
      <c r="SZB4" s="171"/>
      <c r="SZC4" s="171"/>
      <c r="SZD4" s="171"/>
      <c r="SZE4" s="171"/>
      <c r="SZF4" s="171"/>
      <c r="SZG4" s="171"/>
      <c r="SZH4" s="171"/>
      <c r="SZI4" s="171"/>
      <c r="SZJ4" s="171"/>
      <c r="SZK4" s="171"/>
      <c r="SZL4" s="171"/>
      <c r="SZM4" s="171"/>
      <c r="SZN4" s="171"/>
      <c r="SZO4" s="171"/>
      <c r="SZP4" s="171"/>
      <c r="SZQ4" s="171"/>
      <c r="SZR4" s="171"/>
      <c r="SZS4" s="171"/>
      <c r="SZT4" s="171"/>
      <c r="SZU4" s="171"/>
      <c r="SZV4" s="171"/>
      <c r="SZW4" s="171"/>
      <c r="SZX4" s="171"/>
      <c r="SZY4" s="171"/>
      <c r="SZZ4" s="171"/>
      <c r="TAA4" s="171"/>
      <c r="TAB4" s="171"/>
      <c r="TAC4" s="171"/>
      <c r="TAD4" s="171"/>
      <c r="TAE4" s="171"/>
      <c r="TAF4" s="171"/>
      <c r="TAG4" s="171"/>
      <c r="TAH4" s="171"/>
      <c r="TAI4" s="171"/>
      <c r="TAJ4" s="171"/>
      <c r="TAK4" s="171"/>
      <c r="TAL4" s="171"/>
      <c r="TAM4" s="171"/>
      <c r="TAN4" s="171"/>
      <c r="TAO4" s="171"/>
      <c r="TAP4" s="171"/>
      <c r="TAQ4" s="171"/>
      <c r="TAR4" s="171"/>
      <c r="TAS4" s="171"/>
      <c r="TAT4" s="171"/>
      <c r="TAU4" s="171"/>
      <c r="TAV4" s="171"/>
      <c r="TAW4" s="171"/>
      <c r="TAX4" s="171"/>
      <c r="TAY4" s="171"/>
      <c r="TAZ4" s="171"/>
      <c r="TBA4" s="171"/>
      <c r="TBB4" s="171"/>
      <c r="TBC4" s="171"/>
      <c r="TBD4" s="171"/>
      <c r="TBE4" s="171"/>
      <c r="TBF4" s="171"/>
      <c r="TBG4" s="171"/>
      <c r="TBH4" s="171"/>
      <c r="TBI4" s="171"/>
      <c r="TBJ4" s="171"/>
      <c r="TBK4" s="171"/>
      <c r="TBL4" s="171"/>
      <c r="TBM4" s="171"/>
      <c r="TBN4" s="171"/>
      <c r="TBO4" s="171"/>
      <c r="TBP4" s="171"/>
      <c r="TBQ4" s="171"/>
      <c r="TBR4" s="171"/>
      <c r="TBS4" s="171"/>
      <c r="TBT4" s="171"/>
      <c r="TBU4" s="171"/>
      <c r="TBV4" s="171"/>
      <c r="TBW4" s="171"/>
      <c r="TBX4" s="171"/>
      <c r="TBY4" s="171"/>
      <c r="TBZ4" s="171"/>
      <c r="TCA4" s="171"/>
      <c r="TCB4" s="171"/>
      <c r="TCC4" s="171"/>
      <c r="TCD4" s="171"/>
      <c r="TCE4" s="171"/>
      <c r="TCF4" s="171"/>
      <c r="TCG4" s="171"/>
      <c r="TCH4" s="171"/>
      <c r="TCI4" s="171"/>
      <c r="TCJ4" s="171"/>
      <c r="TCK4" s="171"/>
      <c r="TCL4" s="171"/>
      <c r="TCM4" s="171"/>
      <c r="TCN4" s="171"/>
      <c r="TCO4" s="171"/>
      <c r="TCP4" s="171"/>
      <c r="TCQ4" s="171"/>
      <c r="TCR4" s="171"/>
      <c r="TCS4" s="171"/>
      <c r="TCT4" s="171"/>
      <c r="TCU4" s="171"/>
      <c r="TCV4" s="171"/>
      <c r="TCW4" s="171"/>
      <c r="TCX4" s="171"/>
      <c r="TCY4" s="171"/>
      <c r="TCZ4" s="171"/>
      <c r="TDA4" s="171"/>
      <c r="TDB4" s="171"/>
      <c r="TDC4" s="171"/>
      <c r="TDD4" s="171"/>
      <c r="TDE4" s="171"/>
      <c r="TDF4" s="171"/>
      <c r="TDG4" s="171"/>
      <c r="TDH4" s="171"/>
      <c r="TDI4" s="171"/>
      <c r="TDJ4" s="171"/>
      <c r="TDK4" s="171"/>
      <c r="TDL4" s="171"/>
      <c r="TDM4" s="171"/>
      <c r="TDN4" s="171"/>
      <c r="TDO4" s="171"/>
      <c r="TDP4" s="171"/>
      <c r="TDQ4" s="171"/>
      <c r="TDR4" s="171"/>
      <c r="TDS4" s="171"/>
      <c r="TDT4" s="171"/>
      <c r="TDU4" s="171"/>
      <c r="TDV4" s="171"/>
      <c r="TDW4" s="171"/>
      <c r="TDX4" s="171"/>
      <c r="TDY4" s="171"/>
      <c r="TDZ4" s="171"/>
      <c r="TEA4" s="171"/>
      <c r="TEB4" s="171"/>
      <c r="TEC4" s="171"/>
      <c r="TED4" s="171"/>
      <c r="TEE4" s="171"/>
      <c r="TEF4" s="171"/>
      <c r="TEG4" s="171"/>
      <c r="TEH4" s="171"/>
      <c r="TEI4" s="171"/>
      <c r="TEJ4" s="171"/>
      <c r="TEK4" s="171"/>
      <c r="TEL4" s="171"/>
      <c r="TEM4" s="171"/>
      <c r="TEN4" s="171"/>
      <c r="TEO4" s="171"/>
      <c r="TEP4" s="171"/>
      <c r="TEQ4" s="171"/>
      <c r="TER4" s="171"/>
      <c r="TES4" s="171"/>
      <c r="TET4" s="171"/>
      <c r="TEU4" s="171"/>
      <c r="TEV4" s="171"/>
      <c r="TEW4" s="171"/>
      <c r="TEX4" s="171"/>
      <c r="TEY4" s="171"/>
      <c r="TEZ4" s="171"/>
      <c r="TFA4" s="171"/>
      <c r="TFB4" s="171"/>
      <c r="TFC4" s="171"/>
      <c r="TFD4" s="171"/>
      <c r="TFE4" s="171"/>
      <c r="TFF4" s="171"/>
      <c r="TFG4" s="171"/>
      <c r="TFH4" s="171"/>
      <c r="TFI4" s="171"/>
      <c r="TFJ4" s="171"/>
      <c r="TFK4" s="171"/>
      <c r="TFL4" s="171"/>
      <c r="TFM4" s="171"/>
      <c r="TFN4" s="171"/>
      <c r="TFO4" s="171"/>
      <c r="TFP4" s="171"/>
      <c r="TFQ4" s="171"/>
      <c r="TFR4" s="171"/>
      <c r="TFS4" s="171"/>
      <c r="TFT4" s="171"/>
      <c r="TFU4" s="171"/>
      <c r="TFV4" s="171"/>
      <c r="TFW4" s="171"/>
      <c r="TFX4" s="171"/>
      <c r="TFY4" s="171"/>
      <c r="TFZ4" s="171"/>
      <c r="TGA4" s="171"/>
      <c r="TGB4" s="171"/>
      <c r="TGC4" s="171"/>
      <c r="TGD4" s="171"/>
      <c r="TGE4" s="171"/>
      <c r="TGF4" s="171"/>
      <c r="TGG4" s="171"/>
      <c r="TGH4" s="171"/>
      <c r="TGI4" s="171"/>
      <c r="TGJ4" s="171"/>
      <c r="TGK4" s="171"/>
      <c r="TGL4" s="171"/>
      <c r="TGM4" s="171"/>
      <c r="TGN4" s="171"/>
      <c r="TGO4" s="171"/>
      <c r="TGP4" s="171"/>
      <c r="TGQ4" s="171"/>
      <c r="TGR4" s="171"/>
      <c r="TGS4" s="171"/>
      <c r="TGT4" s="171"/>
      <c r="TGU4" s="171"/>
      <c r="TGV4" s="171"/>
      <c r="TGW4" s="171"/>
      <c r="TGX4" s="171"/>
      <c r="TGY4" s="171"/>
      <c r="TGZ4" s="171"/>
      <c r="THA4" s="171"/>
      <c r="THB4" s="171"/>
      <c r="THC4" s="171"/>
      <c r="THD4" s="171"/>
      <c r="THE4" s="171"/>
      <c r="THF4" s="171"/>
      <c r="THG4" s="171"/>
      <c r="THH4" s="171"/>
      <c r="THI4" s="171"/>
      <c r="THJ4" s="171"/>
      <c r="THK4" s="171"/>
      <c r="THL4" s="171"/>
      <c r="THM4" s="171"/>
      <c r="THN4" s="171"/>
      <c r="THO4" s="171"/>
      <c r="THP4" s="171"/>
      <c r="THQ4" s="171"/>
      <c r="THR4" s="171"/>
      <c r="THS4" s="171"/>
      <c r="THT4" s="171"/>
      <c r="THU4" s="171"/>
      <c r="THV4" s="171"/>
      <c r="THW4" s="171"/>
      <c r="THX4" s="171"/>
      <c r="THY4" s="171"/>
      <c r="THZ4" s="171"/>
      <c r="TIA4" s="171"/>
      <c r="TIB4" s="171"/>
      <c r="TIC4" s="171"/>
      <c r="TID4" s="171"/>
      <c r="TIE4" s="171"/>
      <c r="TIF4" s="171"/>
      <c r="TIG4" s="171"/>
      <c r="TIH4" s="171"/>
      <c r="TII4" s="171"/>
      <c r="TIJ4" s="171"/>
      <c r="TIK4" s="171"/>
      <c r="TIL4" s="171"/>
      <c r="TIM4" s="171"/>
      <c r="TIN4" s="171"/>
      <c r="TIO4" s="171"/>
      <c r="TIP4" s="171"/>
      <c r="TIQ4" s="171"/>
      <c r="TIR4" s="171"/>
      <c r="TIS4" s="171"/>
      <c r="TIT4" s="171"/>
      <c r="TIU4" s="171"/>
      <c r="TIV4" s="171"/>
      <c r="TIW4" s="171"/>
      <c r="TIX4" s="171"/>
      <c r="TIY4" s="171"/>
      <c r="TIZ4" s="171"/>
      <c r="TJA4" s="171"/>
      <c r="TJB4" s="171"/>
      <c r="TJC4" s="171"/>
      <c r="TJD4" s="171"/>
      <c r="TJE4" s="171"/>
      <c r="TJF4" s="171"/>
      <c r="TJG4" s="171"/>
      <c r="TJH4" s="171"/>
      <c r="TJI4" s="171"/>
      <c r="TJJ4" s="171"/>
      <c r="TJK4" s="171"/>
      <c r="TJL4" s="171"/>
      <c r="TJM4" s="171"/>
      <c r="TJN4" s="171"/>
      <c r="TJO4" s="171"/>
      <c r="TJP4" s="171"/>
      <c r="TJQ4" s="171"/>
      <c r="TJR4" s="171"/>
      <c r="TJS4" s="171"/>
      <c r="TJT4" s="171"/>
      <c r="TJU4" s="171"/>
      <c r="TJV4" s="171"/>
      <c r="TJW4" s="171"/>
      <c r="TJX4" s="171"/>
      <c r="TJY4" s="171"/>
      <c r="TJZ4" s="171"/>
      <c r="TKA4" s="171"/>
      <c r="TKB4" s="171"/>
      <c r="TKC4" s="171"/>
      <c r="TKD4" s="171"/>
      <c r="TKE4" s="171"/>
      <c r="TKF4" s="171"/>
      <c r="TKG4" s="171"/>
      <c r="TKH4" s="171"/>
      <c r="TKI4" s="171"/>
      <c r="TKJ4" s="171"/>
      <c r="TKK4" s="171"/>
      <c r="TKL4" s="171"/>
      <c r="TKM4" s="171"/>
      <c r="TKN4" s="171"/>
      <c r="TKO4" s="171"/>
      <c r="TKP4" s="171"/>
      <c r="TKQ4" s="171"/>
      <c r="TKR4" s="171"/>
      <c r="TKS4" s="171"/>
      <c r="TKT4" s="171"/>
      <c r="TKU4" s="171"/>
      <c r="TKV4" s="171"/>
      <c r="TKW4" s="171"/>
      <c r="TKX4" s="171"/>
      <c r="TKY4" s="171"/>
      <c r="TKZ4" s="171"/>
      <c r="TLA4" s="171"/>
      <c r="TLB4" s="171"/>
      <c r="TLC4" s="171"/>
      <c r="TLD4" s="171"/>
      <c r="TLE4" s="171"/>
      <c r="TLF4" s="171"/>
      <c r="TLG4" s="171"/>
      <c r="TLH4" s="171"/>
      <c r="TLI4" s="171"/>
      <c r="TLJ4" s="171"/>
      <c r="TLK4" s="171"/>
      <c r="TLL4" s="171"/>
      <c r="TLM4" s="171"/>
      <c r="TLN4" s="171"/>
      <c r="TLO4" s="171"/>
      <c r="TLP4" s="171"/>
      <c r="TLQ4" s="171"/>
      <c r="TLR4" s="171"/>
      <c r="TLS4" s="171"/>
      <c r="TLT4" s="171"/>
      <c r="TLU4" s="171"/>
      <c r="TLV4" s="171"/>
      <c r="TLW4" s="171"/>
      <c r="TLX4" s="171"/>
      <c r="TLY4" s="171"/>
      <c r="TLZ4" s="171"/>
      <c r="TMA4" s="171"/>
      <c r="TMB4" s="171"/>
      <c r="TMC4" s="171"/>
      <c r="TMD4" s="171"/>
      <c r="TME4" s="171"/>
      <c r="TMF4" s="171"/>
      <c r="TMG4" s="171"/>
      <c r="TMH4" s="171"/>
      <c r="TMI4" s="171"/>
      <c r="TMJ4" s="171"/>
      <c r="TMK4" s="171"/>
      <c r="TML4" s="171"/>
      <c r="TMM4" s="171"/>
      <c r="TMN4" s="171"/>
      <c r="TMO4" s="171"/>
      <c r="TMP4" s="171"/>
      <c r="TMQ4" s="171"/>
      <c r="TMR4" s="171"/>
      <c r="TMS4" s="171"/>
      <c r="TMT4" s="171"/>
      <c r="TMU4" s="171"/>
      <c r="TMV4" s="171"/>
      <c r="TMW4" s="171"/>
      <c r="TMX4" s="171"/>
      <c r="TMY4" s="171"/>
      <c r="TMZ4" s="171"/>
      <c r="TNA4" s="171"/>
      <c r="TNB4" s="171"/>
      <c r="TNC4" s="171"/>
      <c r="TND4" s="171"/>
      <c r="TNE4" s="171"/>
      <c r="TNF4" s="171"/>
      <c r="TNG4" s="171"/>
      <c r="TNH4" s="171"/>
      <c r="TNI4" s="171"/>
      <c r="TNJ4" s="171"/>
      <c r="TNK4" s="171"/>
      <c r="TNL4" s="171"/>
      <c r="TNM4" s="171"/>
      <c r="TNN4" s="171"/>
      <c r="TNO4" s="171"/>
      <c r="TNP4" s="171"/>
      <c r="TNQ4" s="171"/>
      <c r="TNR4" s="171"/>
      <c r="TNS4" s="171"/>
      <c r="TNT4" s="171"/>
      <c r="TNU4" s="171"/>
      <c r="TNV4" s="171"/>
      <c r="TNW4" s="171"/>
      <c r="TNX4" s="171"/>
      <c r="TNY4" s="171"/>
      <c r="TNZ4" s="171"/>
      <c r="TOA4" s="171"/>
      <c r="TOB4" s="171"/>
      <c r="TOC4" s="171"/>
      <c r="TOD4" s="171"/>
      <c r="TOE4" s="171"/>
      <c r="TOF4" s="171"/>
      <c r="TOG4" s="171"/>
      <c r="TOH4" s="171"/>
      <c r="TOI4" s="171"/>
      <c r="TOJ4" s="171"/>
      <c r="TOK4" s="171"/>
      <c r="TOL4" s="171"/>
      <c r="TOM4" s="171"/>
      <c r="TON4" s="171"/>
      <c r="TOO4" s="171"/>
      <c r="TOP4" s="171"/>
      <c r="TOQ4" s="171"/>
      <c r="TOR4" s="171"/>
      <c r="TOS4" s="171"/>
      <c r="TOT4" s="171"/>
      <c r="TOU4" s="171"/>
      <c r="TOV4" s="171"/>
      <c r="TOW4" s="171"/>
      <c r="TOX4" s="171"/>
      <c r="TOY4" s="171"/>
      <c r="TOZ4" s="171"/>
      <c r="TPA4" s="171"/>
      <c r="TPB4" s="171"/>
      <c r="TPC4" s="171"/>
      <c r="TPD4" s="171"/>
      <c r="TPE4" s="171"/>
      <c r="TPF4" s="171"/>
      <c r="TPG4" s="171"/>
      <c r="TPH4" s="171"/>
      <c r="TPI4" s="171"/>
      <c r="TPJ4" s="171"/>
      <c r="TPK4" s="171"/>
      <c r="TPL4" s="171"/>
      <c r="TPM4" s="171"/>
      <c r="TPN4" s="171"/>
      <c r="TPO4" s="171"/>
      <c r="TPP4" s="171"/>
      <c r="TPQ4" s="171"/>
      <c r="TPR4" s="171"/>
      <c r="TPS4" s="171"/>
      <c r="TPT4" s="171"/>
      <c r="TPU4" s="171"/>
      <c r="TPV4" s="171"/>
      <c r="TPW4" s="171"/>
      <c r="TPX4" s="171"/>
      <c r="TPY4" s="171"/>
      <c r="TPZ4" s="171"/>
      <c r="TQA4" s="171"/>
      <c r="TQB4" s="171"/>
      <c r="TQC4" s="171"/>
      <c r="TQD4" s="171"/>
      <c r="TQE4" s="171"/>
      <c r="TQF4" s="171"/>
      <c r="TQG4" s="171"/>
      <c r="TQH4" s="171"/>
      <c r="TQI4" s="171"/>
      <c r="TQJ4" s="171"/>
      <c r="TQK4" s="171"/>
      <c r="TQL4" s="171"/>
      <c r="TQM4" s="171"/>
      <c r="TQN4" s="171"/>
      <c r="TQO4" s="171"/>
      <c r="TQP4" s="171"/>
      <c r="TQQ4" s="171"/>
      <c r="TQR4" s="171"/>
      <c r="TQS4" s="171"/>
      <c r="TQT4" s="171"/>
      <c r="TQU4" s="171"/>
      <c r="TQV4" s="171"/>
      <c r="TQW4" s="171"/>
      <c r="TQX4" s="171"/>
      <c r="TQY4" s="171"/>
      <c r="TQZ4" s="171"/>
      <c r="TRA4" s="171"/>
      <c r="TRB4" s="171"/>
      <c r="TRC4" s="171"/>
      <c r="TRD4" s="171"/>
      <c r="TRE4" s="171"/>
      <c r="TRF4" s="171"/>
      <c r="TRG4" s="171"/>
      <c r="TRH4" s="171"/>
      <c r="TRI4" s="171"/>
      <c r="TRJ4" s="171"/>
      <c r="TRK4" s="171"/>
      <c r="TRL4" s="171"/>
      <c r="TRM4" s="171"/>
      <c r="TRN4" s="171"/>
      <c r="TRO4" s="171"/>
      <c r="TRP4" s="171"/>
      <c r="TRQ4" s="171"/>
      <c r="TRR4" s="171"/>
      <c r="TRS4" s="171"/>
      <c r="TRT4" s="171"/>
      <c r="TRU4" s="171"/>
      <c r="TRV4" s="171"/>
      <c r="TRW4" s="171"/>
      <c r="TRX4" s="171"/>
      <c r="TRY4" s="171"/>
      <c r="TRZ4" s="171"/>
      <c r="TSA4" s="171"/>
      <c r="TSB4" s="171"/>
      <c r="TSC4" s="171"/>
      <c r="TSD4" s="171"/>
      <c r="TSE4" s="171"/>
      <c r="TSF4" s="171"/>
      <c r="TSG4" s="171"/>
      <c r="TSH4" s="171"/>
      <c r="TSI4" s="171"/>
      <c r="TSJ4" s="171"/>
      <c r="TSK4" s="171"/>
      <c r="TSL4" s="171"/>
      <c r="TSM4" s="171"/>
      <c r="TSN4" s="171"/>
      <c r="TSO4" s="171"/>
      <c r="TSP4" s="171"/>
      <c r="TSQ4" s="171"/>
      <c r="TSR4" s="171"/>
      <c r="TSS4" s="171"/>
      <c r="TST4" s="171"/>
      <c r="TSU4" s="171"/>
      <c r="TSV4" s="171"/>
      <c r="TSW4" s="171"/>
      <c r="TSX4" s="171"/>
      <c r="TSY4" s="171"/>
      <c r="TSZ4" s="171"/>
      <c r="TTA4" s="171"/>
      <c r="TTB4" s="171"/>
      <c r="TTC4" s="171"/>
      <c r="TTD4" s="171"/>
      <c r="TTE4" s="171"/>
      <c r="TTF4" s="171"/>
      <c r="TTG4" s="171"/>
      <c r="TTH4" s="171"/>
      <c r="TTI4" s="171"/>
      <c r="TTJ4" s="171"/>
      <c r="TTK4" s="171"/>
      <c r="TTL4" s="171"/>
      <c r="TTM4" s="171"/>
      <c r="TTN4" s="171"/>
      <c r="TTO4" s="171"/>
      <c r="TTP4" s="171"/>
      <c r="TTQ4" s="171"/>
      <c r="TTR4" s="171"/>
      <c r="TTS4" s="171"/>
      <c r="TTT4" s="171"/>
      <c r="TTU4" s="171"/>
      <c r="TTV4" s="171"/>
      <c r="TTW4" s="171"/>
      <c r="TTX4" s="171"/>
      <c r="TTY4" s="171"/>
      <c r="TTZ4" s="171"/>
      <c r="TUA4" s="171"/>
      <c r="TUB4" s="171"/>
      <c r="TUC4" s="171"/>
      <c r="TUD4" s="171"/>
      <c r="TUE4" s="171"/>
      <c r="TUF4" s="171"/>
      <c r="TUG4" s="171"/>
      <c r="TUH4" s="171"/>
      <c r="TUI4" s="171"/>
      <c r="TUJ4" s="171"/>
      <c r="TUK4" s="171"/>
      <c r="TUL4" s="171"/>
      <c r="TUM4" s="171"/>
      <c r="TUN4" s="171"/>
      <c r="TUO4" s="171"/>
      <c r="TUP4" s="171"/>
      <c r="TUQ4" s="171"/>
      <c r="TUR4" s="171"/>
      <c r="TUS4" s="171"/>
      <c r="TUT4" s="171"/>
      <c r="TUU4" s="171"/>
      <c r="TUV4" s="171"/>
      <c r="TUW4" s="171"/>
      <c r="TUX4" s="171"/>
      <c r="TUY4" s="171"/>
      <c r="TUZ4" s="171"/>
      <c r="TVA4" s="171"/>
      <c r="TVB4" s="171"/>
      <c r="TVC4" s="171"/>
      <c r="TVD4" s="171"/>
      <c r="TVE4" s="171"/>
      <c r="TVF4" s="171"/>
      <c r="TVG4" s="171"/>
      <c r="TVH4" s="171"/>
      <c r="TVI4" s="171"/>
      <c r="TVJ4" s="171"/>
      <c r="TVK4" s="171"/>
      <c r="TVL4" s="171"/>
      <c r="TVM4" s="171"/>
      <c r="TVN4" s="171"/>
      <c r="TVO4" s="171"/>
      <c r="TVP4" s="171"/>
      <c r="TVQ4" s="171"/>
      <c r="TVR4" s="171"/>
      <c r="TVS4" s="171"/>
      <c r="TVT4" s="171"/>
      <c r="TVU4" s="171"/>
      <c r="TVV4" s="171"/>
      <c r="TVW4" s="171"/>
      <c r="TVX4" s="171"/>
      <c r="TVY4" s="171"/>
      <c r="TVZ4" s="171"/>
      <c r="TWA4" s="171"/>
      <c r="TWB4" s="171"/>
      <c r="TWC4" s="171"/>
      <c r="TWD4" s="171"/>
      <c r="TWE4" s="171"/>
      <c r="TWF4" s="171"/>
      <c r="TWG4" s="171"/>
      <c r="TWH4" s="171"/>
      <c r="TWI4" s="171"/>
      <c r="TWJ4" s="171"/>
      <c r="TWK4" s="171"/>
      <c r="TWL4" s="171"/>
      <c r="TWM4" s="171"/>
      <c r="TWN4" s="171"/>
      <c r="TWO4" s="171"/>
      <c r="TWP4" s="171"/>
      <c r="TWQ4" s="171"/>
      <c r="TWR4" s="171"/>
      <c r="TWS4" s="171"/>
      <c r="TWT4" s="171"/>
      <c r="TWU4" s="171"/>
      <c r="TWV4" s="171"/>
      <c r="TWW4" s="171"/>
      <c r="TWX4" s="171"/>
      <c r="TWY4" s="171"/>
      <c r="TWZ4" s="171"/>
      <c r="TXA4" s="171"/>
      <c r="TXB4" s="171"/>
      <c r="TXC4" s="171"/>
      <c r="TXD4" s="171"/>
      <c r="TXE4" s="171"/>
      <c r="TXF4" s="171"/>
      <c r="TXG4" s="171"/>
      <c r="TXH4" s="171"/>
      <c r="TXI4" s="171"/>
      <c r="TXJ4" s="171"/>
      <c r="TXK4" s="171"/>
      <c r="TXL4" s="171"/>
      <c r="TXM4" s="171"/>
      <c r="TXN4" s="171"/>
      <c r="TXO4" s="171"/>
      <c r="TXP4" s="171"/>
      <c r="TXQ4" s="171"/>
      <c r="TXR4" s="171"/>
      <c r="TXS4" s="171"/>
      <c r="TXT4" s="171"/>
      <c r="TXU4" s="171"/>
      <c r="TXV4" s="171"/>
      <c r="TXW4" s="171"/>
      <c r="TXX4" s="171"/>
      <c r="TXY4" s="171"/>
      <c r="TXZ4" s="171"/>
      <c r="TYA4" s="171"/>
      <c r="TYB4" s="171"/>
      <c r="TYC4" s="171"/>
      <c r="TYD4" s="171"/>
      <c r="TYE4" s="171"/>
      <c r="TYF4" s="171"/>
      <c r="TYG4" s="171"/>
      <c r="TYH4" s="171"/>
      <c r="TYI4" s="171"/>
      <c r="TYJ4" s="171"/>
      <c r="TYK4" s="171"/>
      <c r="TYL4" s="171"/>
      <c r="TYM4" s="171"/>
      <c r="TYN4" s="171"/>
      <c r="TYO4" s="171"/>
      <c r="TYP4" s="171"/>
      <c r="TYQ4" s="171"/>
      <c r="TYR4" s="171"/>
      <c r="TYS4" s="171"/>
      <c r="TYT4" s="171"/>
      <c r="TYU4" s="171"/>
      <c r="TYV4" s="171"/>
      <c r="TYW4" s="171"/>
      <c r="TYX4" s="171"/>
      <c r="TYY4" s="171"/>
      <c r="TYZ4" s="171"/>
      <c r="TZA4" s="171"/>
      <c r="TZB4" s="171"/>
      <c r="TZC4" s="171"/>
      <c r="TZD4" s="171"/>
      <c r="TZE4" s="171"/>
      <c r="TZF4" s="171"/>
      <c r="TZG4" s="171"/>
      <c r="TZH4" s="171"/>
      <c r="TZI4" s="171"/>
      <c r="TZJ4" s="171"/>
      <c r="TZK4" s="171"/>
      <c r="TZL4" s="171"/>
      <c r="TZM4" s="171"/>
      <c r="TZN4" s="171"/>
      <c r="TZO4" s="171"/>
      <c r="TZP4" s="171"/>
      <c r="TZQ4" s="171"/>
      <c r="TZR4" s="171"/>
      <c r="TZS4" s="171"/>
      <c r="TZT4" s="171"/>
      <c r="TZU4" s="171"/>
      <c r="TZV4" s="171"/>
      <c r="TZW4" s="171"/>
      <c r="TZX4" s="171"/>
      <c r="TZY4" s="171"/>
      <c r="TZZ4" s="171"/>
      <c r="UAA4" s="171"/>
      <c r="UAB4" s="171"/>
      <c r="UAC4" s="171"/>
      <c r="UAD4" s="171"/>
      <c r="UAE4" s="171"/>
      <c r="UAF4" s="171"/>
      <c r="UAG4" s="171"/>
      <c r="UAH4" s="171"/>
      <c r="UAI4" s="171"/>
      <c r="UAJ4" s="171"/>
      <c r="UAK4" s="171"/>
      <c r="UAL4" s="171"/>
      <c r="UAM4" s="171"/>
      <c r="UAN4" s="171"/>
      <c r="UAO4" s="171"/>
      <c r="UAP4" s="171"/>
      <c r="UAQ4" s="171"/>
      <c r="UAR4" s="171"/>
      <c r="UAS4" s="171"/>
      <c r="UAT4" s="171"/>
      <c r="UAU4" s="171"/>
      <c r="UAV4" s="171"/>
      <c r="UAW4" s="171"/>
      <c r="UAX4" s="171"/>
      <c r="UAY4" s="171"/>
      <c r="UAZ4" s="171"/>
      <c r="UBA4" s="171"/>
      <c r="UBB4" s="171"/>
      <c r="UBC4" s="171"/>
      <c r="UBD4" s="171"/>
      <c r="UBE4" s="171"/>
      <c r="UBF4" s="171"/>
      <c r="UBG4" s="171"/>
      <c r="UBH4" s="171"/>
      <c r="UBI4" s="171"/>
      <c r="UBJ4" s="171"/>
      <c r="UBK4" s="171"/>
      <c r="UBL4" s="171"/>
      <c r="UBM4" s="171"/>
      <c r="UBN4" s="171"/>
      <c r="UBO4" s="171"/>
      <c r="UBP4" s="171"/>
      <c r="UBQ4" s="171"/>
      <c r="UBR4" s="171"/>
      <c r="UBS4" s="171"/>
      <c r="UBT4" s="171"/>
      <c r="UBU4" s="171"/>
      <c r="UBV4" s="171"/>
      <c r="UBW4" s="171"/>
      <c r="UBX4" s="171"/>
      <c r="UBY4" s="171"/>
      <c r="UBZ4" s="171"/>
      <c r="UCA4" s="171"/>
      <c r="UCB4" s="171"/>
      <c r="UCC4" s="171"/>
      <c r="UCD4" s="171"/>
      <c r="UCE4" s="171"/>
      <c r="UCF4" s="171"/>
      <c r="UCG4" s="171"/>
      <c r="UCH4" s="171"/>
      <c r="UCI4" s="171"/>
      <c r="UCJ4" s="171"/>
      <c r="UCK4" s="171"/>
      <c r="UCL4" s="171"/>
      <c r="UCM4" s="171"/>
      <c r="UCN4" s="171"/>
      <c r="UCO4" s="171"/>
      <c r="UCP4" s="171"/>
      <c r="UCQ4" s="171"/>
      <c r="UCR4" s="171"/>
      <c r="UCS4" s="171"/>
      <c r="UCT4" s="171"/>
      <c r="UCU4" s="171"/>
      <c r="UCV4" s="171"/>
      <c r="UCW4" s="171"/>
      <c r="UCX4" s="171"/>
      <c r="UCY4" s="171"/>
      <c r="UCZ4" s="171"/>
      <c r="UDA4" s="171"/>
      <c r="UDB4" s="171"/>
      <c r="UDC4" s="171"/>
      <c r="UDD4" s="171"/>
      <c r="UDE4" s="171"/>
      <c r="UDF4" s="171"/>
      <c r="UDG4" s="171"/>
      <c r="UDH4" s="171"/>
      <c r="UDI4" s="171"/>
      <c r="UDJ4" s="171"/>
      <c r="UDK4" s="171"/>
      <c r="UDL4" s="171"/>
      <c r="UDM4" s="171"/>
      <c r="UDN4" s="171"/>
      <c r="UDO4" s="171"/>
      <c r="UDP4" s="171"/>
      <c r="UDQ4" s="171"/>
      <c r="UDR4" s="171"/>
      <c r="UDS4" s="171"/>
      <c r="UDT4" s="171"/>
      <c r="UDU4" s="171"/>
      <c r="UDV4" s="171"/>
      <c r="UDW4" s="171"/>
      <c r="UDX4" s="171"/>
      <c r="UDY4" s="171"/>
      <c r="UDZ4" s="171"/>
      <c r="UEA4" s="171"/>
      <c r="UEB4" s="171"/>
      <c r="UEC4" s="171"/>
      <c r="UED4" s="171"/>
      <c r="UEE4" s="171"/>
      <c r="UEF4" s="171"/>
      <c r="UEG4" s="171"/>
      <c r="UEH4" s="171"/>
      <c r="UEI4" s="171"/>
      <c r="UEJ4" s="171"/>
      <c r="UEK4" s="171"/>
      <c r="UEL4" s="171"/>
      <c r="UEM4" s="171"/>
      <c r="UEN4" s="171"/>
      <c r="UEO4" s="171"/>
      <c r="UEP4" s="171"/>
      <c r="UEQ4" s="171"/>
      <c r="UER4" s="171"/>
      <c r="UES4" s="171"/>
      <c r="UET4" s="171"/>
      <c r="UEU4" s="171"/>
      <c r="UEV4" s="171"/>
      <c r="UEW4" s="171"/>
      <c r="UEX4" s="171"/>
      <c r="UEY4" s="171"/>
      <c r="UEZ4" s="171"/>
      <c r="UFA4" s="171"/>
      <c r="UFB4" s="171"/>
      <c r="UFC4" s="171"/>
      <c r="UFD4" s="171"/>
      <c r="UFE4" s="171"/>
      <c r="UFF4" s="171"/>
      <c r="UFG4" s="171"/>
      <c r="UFH4" s="171"/>
      <c r="UFI4" s="171"/>
      <c r="UFJ4" s="171"/>
      <c r="UFK4" s="171"/>
      <c r="UFL4" s="171"/>
      <c r="UFM4" s="171"/>
      <c r="UFN4" s="171"/>
      <c r="UFO4" s="171"/>
      <c r="UFP4" s="171"/>
      <c r="UFQ4" s="171"/>
      <c r="UFR4" s="171"/>
      <c r="UFS4" s="171"/>
      <c r="UFT4" s="171"/>
      <c r="UFU4" s="171"/>
      <c r="UFV4" s="171"/>
      <c r="UFW4" s="171"/>
      <c r="UFX4" s="171"/>
      <c r="UFY4" s="171"/>
      <c r="UFZ4" s="171"/>
      <c r="UGA4" s="171"/>
      <c r="UGB4" s="171"/>
      <c r="UGC4" s="171"/>
      <c r="UGD4" s="171"/>
      <c r="UGE4" s="171"/>
      <c r="UGF4" s="171"/>
      <c r="UGG4" s="171"/>
      <c r="UGH4" s="171"/>
      <c r="UGI4" s="171"/>
      <c r="UGJ4" s="171"/>
      <c r="UGK4" s="171"/>
      <c r="UGL4" s="171"/>
      <c r="UGM4" s="171"/>
      <c r="UGN4" s="171"/>
      <c r="UGO4" s="171"/>
      <c r="UGP4" s="171"/>
      <c r="UGQ4" s="171"/>
      <c r="UGR4" s="171"/>
      <c r="UGS4" s="171"/>
      <c r="UGT4" s="171"/>
      <c r="UGU4" s="171"/>
      <c r="UGV4" s="171"/>
      <c r="UGW4" s="171"/>
      <c r="UGX4" s="171"/>
      <c r="UGY4" s="171"/>
      <c r="UGZ4" s="171"/>
      <c r="UHA4" s="171"/>
      <c r="UHB4" s="171"/>
      <c r="UHC4" s="171"/>
      <c r="UHD4" s="171"/>
      <c r="UHE4" s="171"/>
      <c r="UHF4" s="171"/>
      <c r="UHG4" s="171"/>
      <c r="UHH4" s="171"/>
      <c r="UHI4" s="171"/>
      <c r="UHJ4" s="171"/>
      <c r="UHK4" s="171"/>
      <c r="UHL4" s="171"/>
      <c r="UHM4" s="171"/>
      <c r="UHN4" s="171"/>
      <c r="UHO4" s="171"/>
      <c r="UHP4" s="171"/>
      <c r="UHQ4" s="171"/>
      <c r="UHR4" s="171"/>
      <c r="UHS4" s="171"/>
      <c r="UHT4" s="171"/>
      <c r="UHU4" s="171"/>
      <c r="UHV4" s="171"/>
      <c r="UHW4" s="171"/>
      <c r="UHX4" s="171"/>
      <c r="UHY4" s="171"/>
      <c r="UHZ4" s="171"/>
      <c r="UIA4" s="171"/>
      <c r="UIB4" s="171"/>
      <c r="UIC4" s="171"/>
      <c r="UID4" s="171"/>
      <c r="UIE4" s="171"/>
      <c r="UIF4" s="171"/>
      <c r="UIG4" s="171"/>
      <c r="UIH4" s="171"/>
      <c r="UII4" s="171"/>
      <c r="UIJ4" s="171"/>
      <c r="UIK4" s="171"/>
      <c r="UIL4" s="171"/>
      <c r="UIM4" s="171"/>
      <c r="UIN4" s="171"/>
      <c r="UIO4" s="171"/>
      <c r="UIP4" s="171"/>
      <c r="UIQ4" s="171"/>
      <c r="UIR4" s="171"/>
      <c r="UIS4" s="171"/>
      <c r="UIT4" s="171"/>
      <c r="UIU4" s="171"/>
      <c r="UIV4" s="171"/>
      <c r="UIW4" s="171"/>
      <c r="UIX4" s="171"/>
      <c r="UIY4" s="171"/>
      <c r="UIZ4" s="171"/>
      <c r="UJA4" s="171"/>
      <c r="UJB4" s="171"/>
      <c r="UJC4" s="171"/>
      <c r="UJD4" s="171"/>
      <c r="UJE4" s="171"/>
      <c r="UJF4" s="171"/>
      <c r="UJG4" s="171"/>
      <c r="UJH4" s="171"/>
      <c r="UJI4" s="171"/>
      <c r="UJJ4" s="171"/>
      <c r="UJK4" s="171"/>
      <c r="UJL4" s="171"/>
      <c r="UJM4" s="171"/>
      <c r="UJN4" s="171"/>
      <c r="UJO4" s="171"/>
      <c r="UJP4" s="171"/>
      <c r="UJQ4" s="171"/>
      <c r="UJR4" s="171"/>
      <c r="UJS4" s="171"/>
      <c r="UJT4" s="171"/>
      <c r="UJU4" s="171"/>
      <c r="UJV4" s="171"/>
      <c r="UJW4" s="171"/>
      <c r="UJX4" s="171"/>
      <c r="UJY4" s="171"/>
      <c r="UJZ4" s="171"/>
      <c r="UKA4" s="171"/>
      <c r="UKB4" s="171"/>
      <c r="UKC4" s="171"/>
      <c r="UKD4" s="171"/>
      <c r="UKE4" s="171"/>
      <c r="UKF4" s="171"/>
      <c r="UKG4" s="171"/>
      <c r="UKH4" s="171"/>
      <c r="UKI4" s="171"/>
      <c r="UKJ4" s="171"/>
      <c r="UKK4" s="171"/>
      <c r="UKL4" s="171"/>
      <c r="UKM4" s="171"/>
      <c r="UKN4" s="171"/>
      <c r="UKO4" s="171"/>
      <c r="UKP4" s="171"/>
      <c r="UKQ4" s="171"/>
      <c r="UKR4" s="171"/>
      <c r="UKS4" s="171"/>
      <c r="UKT4" s="171"/>
      <c r="UKU4" s="171"/>
      <c r="UKV4" s="171"/>
      <c r="UKW4" s="171"/>
      <c r="UKX4" s="171"/>
      <c r="UKY4" s="171"/>
      <c r="UKZ4" s="171"/>
      <c r="ULA4" s="171"/>
      <c r="ULB4" s="171"/>
      <c r="ULC4" s="171"/>
      <c r="ULD4" s="171"/>
      <c r="ULE4" s="171"/>
      <c r="ULF4" s="171"/>
      <c r="ULG4" s="171"/>
      <c r="ULH4" s="171"/>
      <c r="ULI4" s="171"/>
      <c r="ULJ4" s="171"/>
      <c r="ULK4" s="171"/>
      <c r="ULL4" s="171"/>
      <c r="ULM4" s="171"/>
      <c r="ULN4" s="171"/>
      <c r="ULO4" s="171"/>
      <c r="ULP4" s="171"/>
      <c r="ULQ4" s="171"/>
      <c r="ULR4" s="171"/>
      <c r="ULS4" s="171"/>
      <c r="ULT4" s="171"/>
      <c r="ULU4" s="171"/>
      <c r="ULV4" s="171"/>
      <c r="ULW4" s="171"/>
      <c r="ULX4" s="171"/>
      <c r="ULY4" s="171"/>
      <c r="ULZ4" s="171"/>
      <c r="UMA4" s="171"/>
      <c r="UMB4" s="171"/>
      <c r="UMC4" s="171"/>
      <c r="UMD4" s="171"/>
      <c r="UME4" s="171"/>
      <c r="UMF4" s="171"/>
      <c r="UMG4" s="171"/>
      <c r="UMH4" s="171"/>
      <c r="UMI4" s="171"/>
      <c r="UMJ4" s="171"/>
      <c r="UMK4" s="171"/>
      <c r="UML4" s="171"/>
      <c r="UMM4" s="171"/>
      <c r="UMN4" s="171"/>
      <c r="UMO4" s="171"/>
      <c r="UMP4" s="171"/>
      <c r="UMQ4" s="171"/>
      <c r="UMR4" s="171"/>
      <c r="UMS4" s="171"/>
      <c r="UMT4" s="171"/>
      <c r="UMU4" s="171"/>
      <c r="UMV4" s="171"/>
      <c r="UMW4" s="171"/>
      <c r="UMX4" s="171"/>
      <c r="UMY4" s="171"/>
      <c r="UMZ4" s="171"/>
      <c r="UNA4" s="171"/>
      <c r="UNB4" s="171"/>
      <c r="UNC4" s="171"/>
      <c r="UND4" s="171"/>
      <c r="UNE4" s="171"/>
      <c r="UNF4" s="171"/>
      <c r="UNG4" s="171"/>
      <c r="UNH4" s="171"/>
      <c r="UNI4" s="171"/>
      <c r="UNJ4" s="171"/>
      <c r="UNK4" s="171"/>
      <c r="UNL4" s="171"/>
      <c r="UNM4" s="171"/>
      <c r="UNN4" s="171"/>
      <c r="UNO4" s="171"/>
      <c r="UNP4" s="171"/>
      <c r="UNQ4" s="171"/>
      <c r="UNR4" s="171"/>
      <c r="UNS4" s="171"/>
      <c r="UNT4" s="171"/>
      <c r="UNU4" s="171"/>
      <c r="UNV4" s="171"/>
      <c r="UNW4" s="171"/>
      <c r="UNX4" s="171"/>
      <c r="UNY4" s="171"/>
      <c r="UNZ4" s="171"/>
      <c r="UOA4" s="171"/>
      <c r="UOB4" s="171"/>
      <c r="UOC4" s="171"/>
      <c r="UOD4" s="171"/>
      <c r="UOE4" s="171"/>
      <c r="UOF4" s="171"/>
      <c r="UOG4" s="171"/>
      <c r="UOH4" s="171"/>
      <c r="UOI4" s="171"/>
      <c r="UOJ4" s="171"/>
      <c r="UOK4" s="171"/>
      <c r="UOL4" s="171"/>
      <c r="UOM4" s="171"/>
      <c r="UON4" s="171"/>
      <c r="UOO4" s="171"/>
      <c r="UOP4" s="171"/>
      <c r="UOQ4" s="171"/>
      <c r="UOR4" s="171"/>
      <c r="UOS4" s="171"/>
      <c r="UOT4" s="171"/>
      <c r="UOU4" s="171"/>
      <c r="UOV4" s="171"/>
      <c r="UOW4" s="171"/>
      <c r="UOX4" s="171"/>
      <c r="UOY4" s="171"/>
      <c r="UOZ4" s="171"/>
      <c r="UPA4" s="171"/>
      <c r="UPB4" s="171"/>
      <c r="UPC4" s="171"/>
      <c r="UPD4" s="171"/>
      <c r="UPE4" s="171"/>
      <c r="UPF4" s="171"/>
      <c r="UPG4" s="171"/>
      <c r="UPH4" s="171"/>
      <c r="UPI4" s="171"/>
      <c r="UPJ4" s="171"/>
      <c r="UPK4" s="171"/>
      <c r="UPL4" s="171"/>
      <c r="UPM4" s="171"/>
      <c r="UPN4" s="171"/>
      <c r="UPO4" s="171"/>
      <c r="UPP4" s="171"/>
      <c r="UPQ4" s="171"/>
      <c r="UPR4" s="171"/>
      <c r="UPS4" s="171"/>
      <c r="UPT4" s="171"/>
      <c r="UPU4" s="171"/>
      <c r="UPV4" s="171"/>
      <c r="UPW4" s="171"/>
      <c r="UPX4" s="171"/>
      <c r="UPY4" s="171"/>
      <c r="UPZ4" s="171"/>
      <c r="UQA4" s="171"/>
      <c r="UQB4" s="171"/>
      <c r="UQC4" s="171"/>
      <c r="UQD4" s="171"/>
      <c r="UQE4" s="171"/>
      <c r="UQF4" s="171"/>
      <c r="UQG4" s="171"/>
      <c r="UQH4" s="171"/>
      <c r="UQI4" s="171"/>
      <c r="UQJ4" s="171"/>
      <c r="UQK4" s="171"/>
      <c r="UQL4" s="171"/>
      <c r="UQM4" s="171"/>
      <c r="UQN4" s="171"/>
      <c r="UQO4" s="171"/>
      <c r="UQP4" s="171"/>
      <c r="UQQ4" s="171"/>
      <c r="UQR4" s="171"/>
      <c r="UQS4" s="171"/>
      <c r="UQT4" s="171"/>
      <c r="UQU4" s="171"/>
      <c r="UQV4" s="171"/>
      <c r="UQW4" s="171"/>
      <c r="UQX4" s="171"/>
      <c r="UQY4" s="171"/>
      <c r="UQZ4" s="171"/>
      <c r="URA4" s="171"/>
      <c r="URB4" s="171"/>
      <c r="URC4" s="171"/>
      <c r="URD4" s="171"/>
      <c r="URE4" s="171"/>
      <c r="URF4" s="171"/>
      <c r="URG4" s="171"/>
      <c r="URH4" s="171"/>
      <c r="URI4" s="171"/>
      <c r="URJ4" s="171"/>
      <c r="URK4" s="171"/>
      <c r="URL4" s="171"/>
      <c r="URM4" s="171"/>
      <c r="URN4" s="171"/>
      <c r="URO4" s="171"/>
      <c r="URP4" s="171"/>
      <c r="URQ4" s="171"/>
      <c r="URR4" s="171"/>
      <c r="URS4" s="171"/>
      <c r="URT4" s="171"/>
      <c r="URU4" s="171"/>
      <c r="URV4" s="171"/>
      <c r="URW4" s="171"/>
      <c r="URX4" s="171"/>
      <c r="URY4" s="171"/>
      <c r="URZ4" s="171"/>
      <c r="USA4" s="171"/>
      <c r="USB4" s="171"/>
      <c r="USC4" s="171"/>
      <c r="USD4" s="171"/>
      <c r="USE4" s="171"/>
      <c r="USF4" s="171"/>
      <c r="USG4" s="171"/>
      <c r="USH4" s="171"/>
      <c r="USI4" s="171"/>
      <c r="USJ4" s="171"/>
      <c r="USK4" s="171"/>
      <c r="USL4" s="171"/>
      <c r="USM4" s="171"/>
      <c r="USN4" s="171"/>
      <c r="USO4" s="171"/>
      <c r="USP4" s="171"/>
      <c r="USQ4" s="171"/>
      <c r="USR4" s="171"/>
      <c r="USS4" s="171"/>
      <c r="UST4" s="171"/>
      <c r="USU4" s="171"/>
      <c r="USV4" s="171"/>
      <c r="USW4" s="171"/>
      <c r="USX4" s="171"/>
      <c r="USY4" s="171"/>
      <c r="USZ4" s="171"/>
      <c r="UTA4" s="171"/>
      <c r="UTB4" s="171"/>
      <c r="UTC4" s="171"/>
      <c r="UTD4" s="171"/>
      <c r="UTE4" s="171"/>
      <c r="UTF4" s="171"/>
      <c r="UTG4" s="171"/>
      <c r="UTH4" s="171"/>
      <c r="UTI4" s="171"/>
      <c r="UTJ4" s="171"/>
      <c r="UTK4" s="171"/>
      <c r="UTL4" s="171"/>
      <c r="UTM4" s="171"/>
      <c r="UTN4" s="171"/>
      <c r="UTO4" s="171"/>
      <c r="UTP4" s="171"/>
      <c r="UTQ4" s="171"/>
      <c r="UTR4" s="171"/>
      <c r="UTS4" s="171"/>
      <c r="UTT4" s="171"/>
      <c r="UTU4" s="171"/>
      <c r="UTV4" s="171"/>
      <c r="UTW4" s="171"/>
      <c r="UTX4" s="171"/>
      <c r="UTY4" s="171"/>
      <c r="UTZ4" s="171"/>
      <c r="UUA4" s="171"/>
      <c r="UUB4" s="171"/>
      <c r="UUC4" s="171"/>
      <c r="UUD4" s="171"/>
      <c r="UUE4" s="171"/>
      <c r="UUF4" s="171"/>
      <c r="UUG4" s="171"/>
      <c r="UUH4" s="171"/>
      <c r="UUI4" s="171"/>
      <c r="UUJ4" s="171"/>
      <c r="UUK4" s="171"/>
      <c r="UUL4" s="171"/>
      <c r="UUM4" s="171"/>
      <c r="UUN4" s="171"/>
      <c r="UUO4" s="171"/>
      <c r="UUP4" s="171"/>
      <c r="UUQ4" s="171"/>
      <c r="UUR4" s="171"/>
      <c r="UUS4" s="171"/>
      <c r="UUT4" s="171"/>
      <c r="UUU4" s="171"/>
      <c r="UUV4" s="171"/>
      <c r="UUW4" s="171"/>
      <c r="UUX4" s="171"/>
      <c r="UUY4" s="171"/>
      <c r="UUZ4" s="171"/>
      <c r="UVA4" s="171"/>
      <c r="UVB4" s="171"/>
      <c r="UVC4" s="171"/>
      <c r="UVD4" s="171"/>
      <c r="UVE4" s="171"/>
      <c r="UVF4" s="171"/>
      <c r="UVG4" s="171"/>
      <c r="UVH4" s="171"/>
      <c r="UVI4" s="171"/>
      <c r="UVJ4" s="171"/>
      <c r="UVK4" s="171"/>
      <c r="UVL4" s="171"/>
      <c r="UVM4" s="171"/>
      <c r="UVN4" s="171"/>
      <c r="UVO4" s="171"/>
      <c r="UVP4" s="171"/>
      <c r="UVQ4" s="171"/>
      <c r="UVR4" s="171"/>
      <c r="UVS4" s="171"/>
      <c r="UVT4" s="171"/>
      <c r="UVU4" s="171"/>
      <c r="UVV4" s="171"/>
      <c r="UVW4" s="171"/>
      <c r="UVX4" s="171"/>
      <c r="UVY4" s="171"/>
      <c r="UVZ4" s="171"/>
      <c r="UWA4" s="171"/>
      <c r="UWB4" s="171"/>
      <c r="UWC4" s="171"/>
      <c r="UWD4" s="171"/>
      <c r="UWE4" s="171"/>
      <c r="UWF4" s="171"/>
      <c r="UWG4" s="171"/>
      <c r="UWH4" s="171"/>
      <c r="UWI4" s="171"/>
      <c r="UWJ4" s="171"/>
      <c r="UWK4" s="171"/>
      <c r="UWL4" s="171"/>
      <c r="UWM4" s="171"/>
      <c r="UWN4" s="171"/>
      <c r="UWO4" s="171"/>
      <c r="UWP4" s="171"/>
      <c r="UWQ4" s="171"/>
      <c r="UWR4" s="171"/>
      <c r="UWS4" s="171"/>
      <c r="UWT4" s="171"/>
      <c r="UWU4" s="171"/>
      <c r="UWV4" s="171"/>
      <c r="UWW4" s="171"/>
      <c r="UWX4" s="171"/>
      <c r="UWY4" s="171"/>
      <c r="UWZ4" s="171"/>
      <c r="UXA4" s="171"/>
      <c r="UXB4" s="171"/>
      <c r="UXC4" s="171"/>
      <c r="UXD4" s="171"/>
      <c r="UXE4" s="171"/>
      <c r="UXF4" s="171"/>
      <c r="UXG4" s="171"/>
      <c r="UXH4" s="171"/>
      <c r="UXI4" s="171"/>
      <c r="UXJ4" s="171"/>
      <c r="UXK4" s="171"/>
      <c r="UXL4" s="171"/>
      <c r="UXM4" s="171"/>
      <c r="UXN4" s="171"/>
      <c r="UXO4" s="171"/>
      <c r="UXP4" s="171"/>
      <c r="UXQ4" s="171"/>
      <c r="UXR4" s="171"/>
      <c r="UXS4" s="171"/>
      <c r="UXT4" s="171"/>
      <c r="UXU4" s="171"/>
      <c r="UXV4" s="171"/>
      <c r="UXW4" s="171"/>
      <c r="UXX4" s="171"/>
      <c r="UXY4" s="171"/>
      <c r="UXZ4" s="171"/>
      <c r="UYA4" s="171"/>
      <c r="UYB4" s="171"/>
      <c r="UYC4" s="171"/>
      <c r="UYD4" s="171"/>
      <c r="UYE4" s="171"/>
      <c r="UYF4" s="171"/>
      <c r="UYG4" s="171"/>
      <c r="UYH4" s="171"/>
      <c r="UYI4" s="171"/>
      <c r="UYJ4" s="171"/>
      <c r="UYK4" s="171"/>
      <c r="UYL4" s="171"/>
      <c r="UYM4" s="171"/>
      <c r="UYN4" s="171"/>
      <c r="UYO4" s="171"/>
      <c r="UYP4" s="171"/>
      <c r="UYQ4" s="171"/>
      <c r="UYR4" s="171"/>
      <c r="UYS4" s="171"/>
      <c r="UYT4" s="171"/>
      <c r="UYU4" s="171"/>
      <c r="UYV4" s="171"/>
      <c r="UYW4" s="171"/>
      <c r="UYX4" s="171"/>
      <c r="UYY4" s="171"/>
      <c r="UYZ4" s="171"/>
      <c r="UZA4" s="171"/>
      <c r="UZB4" s="171"/>
      <c r="UZC4" s="171"/>
      <c r="UZD4" s="171"/>
      <c r="UZE4" s="171"/>
      <c r="UZF4" s="171"/>
      <c r="UZG4" s="171"/>
      <c r="UZH4" s="171"/>
      <c r="UZI4" s="171"/>
      <c r="UZJ4" s="171"/>
      <c r="UZK4" s="171"/>
      <c r="UZL4" s="171"/>
      <c r="UZM4" s="171"/>
      <c r="UZN4" s="171"/>
      <c r="UZO4" s="171"/>
      <c r="UZP4" s="171"/>
      <c r="UZQ4" s="171"/>
      <c r="UZR4" s="171"/>
      <c r="UZS4" s="171"/>
      <c r="UZT4" s="171"/>
      <c r="UZU4" s="171"/>
      <c r="UZV4" s="171"/>
      <c r="UZW4" s="171"/>
      <c r="UZX4" s="171"/>
      <c r="UZY4" s="171"/>
      <c r="UZZ4" s="171"/>
      <c r="VAA4" s="171"/>
      <c r="VAB4" s="171"/>
      <c r="VAC4" s="171"/>
      <c r="VAD4" s="171"/>
      <c r="VAE4" s="171"/>
      <c r="VAF4" s="171"/>
      <c r="VAG4" s="171"/>
      <c r="VAH4" s="171"/>
      <c r="VAI4" s="171"/>
      <c r="VAJ4" s="171"/>
      <c r="VAK4" s="171"/>
      <c r="VAL4" s="171"/>
      <c r="VAM4" s="171"/>
      <c r="VAN4" s="171"/>
      <c r="VAO4" s="171"/>
      <c r="VAP4" s="171"/>
      <c r="VAQ4" s="171"/>
      <c r="VAR4" s="171"/>
      <c r="VAS4" s="171"/>
      <c r="VAT4" s="171"/>
      <c r="VAU4" s="171"/>
      <c r="VAV4" s="171"/>
      <c r="VAW4" s="171"/>
      <c r="VAX4" s="171"/>
      <c r="VAY4" s="171"/>
      <c r="VAZ4" s="171"/>
      <c r="VBA4" s="171"/>
      <c r="VBB4" s="171"/>
      <c r="VBC4" s="171"/>
      <c r="VBD4" s="171"/>
      <c r="VBE4" s="171"/>
      <c r="VBF4" s="171"/>
      <c r="VBG4" s="171"/>
      <c r="VBH4" s="171"/>
      <c r="VBI4" s="171"/>
      <c r="VBJ4" s="171"/>
      <c r="VBK4" s="171"/>
      <c r="VBL4" s="171"/>
      <c r="VBM4" s="171"/>
      <c r="VBN4" s="171"/>
      <c r="VBO4" s="171"/>
      <c r="VBP4" s="171"/>
      <c r="VBQ4" s="171"/>
      <c r="VBR4" s="171"/>
      <c r="VBS4" s="171"/>
      <c r="VBT4" s="171"/>
      <c r="VBU4" s="171"/>
      <c r="VBV4" s="171"/>
      <c r="VBW4" s="171"/>
      <c r="VBX4" s="171"/>
      <c r="VBY4" s="171"/>
      <c r="VBZ4" s="171"/>
      <c r="VCA4" s="171"/>
      <c r="VCB4" s="171"/>
      <c r="VCC4" s="171"/>
      <c r="VCD4" s="171"/>
      <c r="VCE4" s="171"/>
      <c r="VCF4" s="171"/>
      <c r="VCG4" s="171"/>
      <c r="VCH4" s="171"/>
      <c r="VCI4" s="171"/>
      <c r="VCJ4" s="171"/>
      <c r="VCK4" s="171"/>
      <c r="VCL4" s="171"/>
      <c r="VCM4" s="171"/>
      <c r="VCN4" s="171"/>
      <c r="VCO4" s="171"/>
      <c r="VCP4" s="171"/>
      <c r="VCQ4" s="171"/>
      <c r="VCR4" s="171"/>
      <c r="VCS4" s="171"/>
      <c r="VCT4" s="171"/>
      <c r="VCU4" s="171"/>
      <c r="VCV4" s="171"/>
      <c r="VCW4" s="171"/>
      <c r="VCX4" s="171"/>
      <c r="VCY4" s="171"/>
      <c r="VCZ4" s="171"/>
      <c r="VDA4" s="171"/>
      <c r="VDB4" s="171"/>
      <c r="VDC4" s="171"/>
      <c r="VDD4" s="171"/>
      <c r="VDE4" s="171"/>
      <c r="VDF4" s="171"/>
      <c r="VDG4" s="171"/>
      <c r="VDH4" s="171"/>
      <c r="VDI4" s="171"/>
      <c r="VDJ4" s="171"/>
      <c r="VDK4" s="171"/>
      <c r="VDL4" s="171"/>
      <c r="VDM4" s="171"/>
      <c r="VDN4" s="171"/>
      <c r="VDO4" s="171"/>
      <c r="VDP4" s="171"/>
      <c r="VDQ4" s="171"/>
      <c r="VDR4" s="171"/>
      <c r="VDS4" s="171"/>
      <c r="VDT4" s="171"/>
      <c r="VDU4" s="171"/>
      <c r="VDV4" s="171"/>
      <c r="VDW4" s="171"/>
      <c r="VDX4" s="171"/>
      <c r="VDY4" s="171"/>
      <c r="VDZ4" s="171"/>
      <c r="VEA4" s="171"/>
      <c r="VEB4" s="171"/>
      <c r="VEC4" s="171"/>
      <c r="VED4" s="171"/>
      <c r="VEE4" s="171"/>
      <c r="VEF4" s="171"/>
      <c r="VEG4" s="171"/>
      <c r="VEH4" s="171"/>
      <c r="VEI4" s="171"/>
      <c r="VEJ4" s="171"/>
      <c r="VEK4" s="171"/>
      <c r="VEL4" s="171"/>
      <c r="VEM4" s="171"/>
      <c r="VEN4" s="171"/>
      <c r="VEO4" s="171"/>
      <c r="VEP4" s="171"/>
      <c r="VEQ4" s="171"/>
      <c r="VER4" s="171"/>
      <c r="VES4" s="171"/>
      <c r="VET4" s="171"/>
      <c r="VEU4" s="171"/>
      <c r="VEV4" s="171"/>
      <c r="VEW4" s="171"/>
      <c r="VEX4" s="171"/>
      <c r="VEY4" s="171"/>
      <c r="VEZ4" s="171"/>
      <c r="VFA4" s="171"/>
      <c r="VFB4" s="171"/>
      <c r="VFC4" s="171"/>
      <c r="VFD4" s="171"/>
      <c r="VFE4" s="171"/>
      <c r="VFF4" s="171"/>
      <c r="VFG4" s="171"/>
      <c r="VFH4" s="171"/>
      <c r="VFI4" s="171"/>
      <c r="VFJ4" s="171"/>
      <c r="VFK4" s="171"/>
      <c r="VFL4" s="171"/>
      <c r="VFM4" s="171"/>
      <c r="VFN4" s="171"/>
      <c r="VFO4" s="171"/>
      <c r="VFP4" s="171"/>
      <c r="VFQ4" s="171"/>
      <c r="VFR4" s="171"/>
      <c r="VFS4" s="171"/>
      <c r="VFT4" s="171"/>
      <c r="VFU4" s="171"/>
      <c r="VFV4" s="171"/>
      <c r="VFW4" s="171"/>
      <c r="VFX4" s="171"/>
      <c r="VFY4" s="171"/>
      <c r="VFZ4" s="171"/>
      <c r="VGA4" s="171"/>
      <c r="VGB4" s="171"/>
      <c r="VGC4" s="171"/>
      <c r="VGD4" s="171"/>
      <c r="VGE4" s="171"/>
      <c r="VGF4" s="171"/>
      <c r="VGG4" s="171"/>
      <c r="VGH4" s="171"/>
      <c r="VGI4" s="171"/>
      <c r="VGJ4" s="171"/>
      <c r="VGK4" s="171"/>
      <c r="VGL4" s="171"/>
      <c r="VGM4" s="171"/>
      <c r="VGN4" s="171"/>
      <c r="VGO4" s="171"/>
      <c r="VGP4" s="171"/>
      <c r="VGQ4" s="171"/>
      <c r="VGR4" s="171"/>
      <c r="VGS4" s="171"/>
      <c r="VGT4" s="171"/>
      <c r="VGU4" s="171"/>
      <c r="VGV4" s="171"/>
      <c r="VGW4" s="171"/>
      <c r="VGX4" s="171"/>
      <c r="VGY4" s="171"/>
      <c r="VGZ4" s="171"/>
      <c r="VHA4" s="171"/>
      <c r="VHB4" s="171"/>
      <c r="VHC4" s="171"/>
      <c r="VHD4" s="171"/>
      <c r="VHE4" s="171"/>
      <c r="VHF4" s="171"/>
      <c r="VHG4" s="171"/>
      <c r="VHH4" s="171"/>
      <c r="VHI4" s="171"/>
      <c r="VHJ4" s="171"/>
      <c r="VHK4" s="171"/>
      <c r="VHL4" s="171"/>
      <c r="VHM4" s="171"/>
      <c r="VHN4" s="171"/>
      <c r="VHO4" s="171"/>
      <c r="VHP4" s="171"/>
      <c r="VHQ4" s="171"/>
      <c r="VHR4" s="171"/>
      <c r="VHS4" s="171"/>
      <c r="VHT4" s="171"/>
      <c r="VHU4" s="171"/>
      <c r="VHV4" s="171"/>
      <c r="VHW4" s="171"/>
      <c r="VHX4" s="171"/>
      <c r="VHY4" s="171"/>
      <c r="VHZ4" s="171"/>
      <c r="VIA4" s="171"/>
      <c r="VIB4" s="171"/>
      <c r="VIC4" s="171"/>
      <c r="VID4" s="171"/>
      <c r="VIE4" s="171"/>
      <c r="VIF4" s="171"/>
      <c r="VIG4" s="171"/>
      <c r="VIH4" s="171"/>
      <c r="VII4" s="171"/>
      <c r="VIJ4" s="171"/>
      <c r="VIK4" s="171"/>
      <c r="VIL4" s="171"/>
      <c r="VIM4" s="171"/>
      <c r="VIN4" s="171"/>
      <c r="VIO4" s="171"/>
      <c r="VIP4" s="171"/>
      <c r="VIQ4" s="171"/>
      <c r="VIR4" s="171"/>
      <c r="VIS4" s="171"/>
      <c r="VIT4" s="171"/>
      <c r="VIU4" s="171"/>
      <c r="VIV4" s="171"/>
      <c r="VIW4" s="171"/>
      <c r="VIX4" s="171"/>
      <c r="VIY4" s="171"/>
      <c r="VIZ4" s="171"/>
      <c r="VJA4" s="171"/>
      <c r="VJB4" s="171"/>
      <c r="VJC4" s="171"/>
      <c r="VJD4" s="171"/>
      <c r="VJE4" s="171"/>
      <c r="VJF4" s="171"/>
      <c r="VJG4" s="171"/>
      <c r="VJH4" s="171"/>
      <c r="VJI4" s="171"/>
      <c r="VJJ4" s="171"/>
      <c r="VJK4" s="171"/>
      <c r="VJL4" s="171"/>
      <c r="VJM4" s="171"/>
      <c r="VJN4" s="171"/>
      <c r="VJO4" s="171"/>
      <c r="VJP4" s="171"/>
      <c r="VJQ4" s="171"/>
      <c r="VJR4" s="171"/>
      <c r="VJS4" s="171"/>
      <c r="VJT4" s="171"/>
      <c r="VJU4" s="171"/>
      <c r="VJV4" s="171"/>
      <c r="VJW4" s="171"/>
      <c r="VJX4" s="171"/>
      <c r="VJY4" s="171"/>
      <c r="VJZ4" s="171"/>
      <c r="VKA4" s="171"/>
      <c r="VKB4" s="171"/>
      <c r="VKC4" s="171"/>
      <c r="VKD4" s="171"/>
      <c r="VKE4" s="171"/>
      <c r="VKF4" s="171"/>
      <c r="VKG4" s="171"/>
      <c r="VKH4" s="171"/>
      <c r="VKI4" s="171"/>
      <c r="VKJ4" s="171"/>
      <c r="VKK4" s="171"/>
      <c r="VKL4" s="171"/>
      <c r="VKM4" s="171"/>
      <c r="VKN4" s="171"/>
      <c r="VKO4" s="171"/>
      <c r="VKP4" s="171"/>
      <c r="VKQ4" s="171"/>
      <c r="VKR4" s="171"/>
      <c r="VKS4" s="171"/>
      <c r="VKT4" s="171"/>
      <c r="VKU4" s="171"/>
      <c r="VKV4" s="171"/>
      <c r="VKW4" s="171"/>
      <c r="VKX4" s="171"/>
      <c r="VKY4" s="171"/>
      <c r="VKZ4" s="171"/>
      <c r="VLA4" s="171"/>
      <c r="VLB4" s="171"/>
      <c r="VLC4" s="171"/>
      <c r="VLD4" s="171"/>
      <c r="VLE4" s="171"/>
      <c r="VLF4" s="171"/>
      <c r="VLG4" s="171"/>
      <c r="VLH4" s="171"/>
      <c r="VLI4" s="171"/>
      <c r="VLJ4" s="171"/>
      <c r="VLK4" s="171"/>
      <c r="VLL4" s="171"/>
      <c r="VLM4" s="171"/>
      <c r="VLN4" s="171"/>
      <c r="VLO4" s="171"/>
      <c r="VLP4" s="171"/>
      <c r="VLQ4" s="171"/>
      <c r="VLR4" s="171"/>
      <c r="VLS4" s="171"/>
      <c r="VLT4" s="171"/>
      <c r="VLU4" s="171"/>
      <c r="VLV4" s="171"/>
      <c r="VLW4" s="171"/>
      <c r="VLX4" s="171"/>
      <c r="VLY4" s="171"/>
      <c r="VLZ4" s="171"/>
      <c r="VMA4" s="171"/>
      <c r="VMB4" s="171"/>
      <c r="VMC4" s="171"/>
      <c r="VMD4" s="171"/>
      <c r="VME4" s="171"/>
      <c r="VMF4" s="171"/>
      <c r="VMG4" s="171"/>
      <c r="VMH4" s="171"/>
      <c r="VMI4" s="171"/>
      <c r="VMJ4" s="171"/>
      <c r="VMK4" s="171"/>
      <c r="VML4" s="171"/>
      <c r="VMM4" s="171"/>
      <c r="VMN4" s="171"/>
      <c r="VMO4" s="171"/>
      <c r="VMP4" s="171"/>
      <c r="VMQ4" s="171"/>
      <c r="VMR4" s="171"/>
      <c r="VMS4" s="171"/>
      <c r="VMT4" s="171"/>
      <c r="VMU4" s="171"/>
      <c r="VMV4" s="171"/>
      <c r="VMW4" s="171"/>
      <c r="VMX4" s="171"/>
      <c r="VMY4" s="171"/>
      <c r="VMZ4" s="171"/>
      <c r="VNA4" s="171"/>
      <c r="VNB4" s="171"/>
      <c r="VNC4" s="171"/>
      <c r="VND4" s="171"/>
      <c r="VNE4" s="171"/>
      <c r="VNF4" s="171"/>
      <c r="VNG4" s="171"/>
      <c r="VNH4" s="171"/>
      <c r="VNI4" s="171"/>
      <c r="VNJ4" s="171"/>
      <c r="VNK4" s="171"/>
      <c r="VNL4" s="171"/>
      <c r="VNM4" s="171"/>
      <c r="VNN4" s="171"/>
      <c r="VNO4" s="171"/>
      <c r="VNP4" s="171"/>
      <c r="VNQ4" s="171"/>
      <c r="VNR4" s="171"/>
      <c r="VNS4" s="171"/>
      <c r="VNT4" s="171"/>
      <c r="VNU4" s="171"/>
      <c r="VNV4" s="171"/>
      <c r="VNW4" s="171"/>
      <c r="VNX4" s="171"/>
      <c r="VNY4" s="171"/>
      <c r="VNZ4" s="171"/>
      <c r="VOA4" s="171"/>
      <c r="VOB4" s="171"/>
      <c r="VOC4" s="171"/>
      <c r="VOD4" s="171"/>
      <c r="VOE4" s="171"/>
      <c r="VOF4" s="171"/>
      <c r="VOG4" s="171"/>
      <c r="VOH4" s="171"/>
      <c r="VOI4" s="171"/>
      <c r="VOJ4" s="171"/>
      <c r="VOK4" s="171"/>
      <c r="VOL4" s="171"/>
      <c r="VOM4" s="171"/>
      <c r="VON4" s="171"/>
      <c r="VOO4" s="171"/>
      <c r="VOP4" s="171"/>
      <c r="VOQ4" s="171"/>
      <c r="VOR4" s="171"/>
      <c r="VOS4" s="171"/>
      <c r="VOT4" s="171"/>
      <c r="VOU4" s="171"/>
      <c r="VOV4" s="171"/>
      <c r="VOW4" s="171"/>
      <c r="VOX4" s="171"/>
      <c r="VOY4" s="171"/>
      <c r="VOZ4" s="171"/>
      <c r="VPA4" s="171"/>
      <c r="VPB4" s="171"/>
      <c r="VPC4" s="171"/>
      <c r="VPD4" s="171"/>
      <c r="VPE4" s="171"/>
      <c r="VPF4" s="171"/>
      <c r="VPG4" s="171"/>
      <c r="VPH4" s="171"/>
      <c r="VPI4" s="171"/>
      <c r="VPJ4" s="171"/>
      <c r="VPK4" s="171"/>
      <c r="VPL4" s="171"/>
      <c r="VPM4" s="171"/>
      <c r="VPN4" s="171"/>
      <c r="VPO4" s="171"/>
      <c r="VPP4" s="171"/>
      <c r="VPQ4" s="171"/>
      <c r="VPR4" s="171"/>
      <c r="VPS4" s="171"/>
      <c r="VPT4" s="171"/>
      <c r="VPU4" s="171"/>
      <c r="VPV4" s="171"/>
      <c r="VPW4" s="171"/>
      <c r="VPX4" s="171"/>
      <c r="VPY4" s="171"/>
      <c r="VPZ4" s="171"/>
      <c r="VQA4" s="171"/>
      <c r="VQB4" s="171"/>
      <c r="VQC4" s="171"/>
      <c r="VQD4" s="171"/>
      <c r="VQE4" s="171"/>
      <c r="VQF4" s="171"/>
      <c r="VQG4" s="171"/>
      <c r="VQH4" s="171"/>
      <c r="VQI4" s="171"/>
      <c r="VQJ4" s="171"/>
      <c r="VQK4" s="171"/>
      <c r="VQL4" s="171"/>
      <c r="VQM4" s="171"/>
      <c r="VQN4" s="171"/>
      <c r="VQO4" s="171"/>
      <c r="VQP4" s="171"/>
      <c r="VQQ4" s="171"/>
      <c r="VQR4" s="171"/>
      <c r="VQS4" s="171"/>
      <c r="VQT4" s="171"/>
      <c r="VQU4" s="171"/>
      <c r="VQV4" s="171"/>
      <c r="VQW4" s="171"/>
      <c r="VQX4" s="171"/>
      <c r="VQY4" s="171"/>
      <c r="VQZ4" s="171"/>
      <c r="VRA4" s="171"/>
      <c r="VRB4" s="171"/>
      <c r="VRC4" s="171"/>
      <c r="VRD4" s="171"/>
      <c r="VRE4" s="171"/>
      <c r="VRF4" s="171"/>
      <c r="VRG4" s="171"/>
      <c r="VRH4" s="171"/>
      <c r="VRI4" s="171"/>
      <c r="VRJ4" s="171"/>
      <c r="VRK4" s="171"/>
      <c r="VRL4" s="171"/>
      <c r="VRM4" s="171"/>
      <c r="VRN4" s="171"/>
      <c r="VRO4" s="171"/>
      <c r="VRP4" s="171"/>
      <c r="VRQ4" s="171"/>
      <c r="VRR4" s="171"/>
      <c r="VRS4" s="171"/>
      <c r="VRT4" s="171"/>
      <c r="VRU4" s="171"/>
      <c r="VRV4" s="171"/>
      <c r="VRW4" s="171"/>
      <c r="VRX4" s="171"/>
      <c r="VRY4" s="171"/>
      <c r="VRZ4" s="171"/>
      <c r="VSA4" s="171"/>
      <c r="VSB4" s="171"/>
      <c r="VSC4" s="171"/>
      <c r="VSD4" s="171"/>
      <c r="VSE4" s="171"/>
      <c r="VSF4" s="171"/>
      <c r="VSG4" s="171"/>
      <c r="VSH4" s="171"/>
      <c r="VSI4" s="171"/>
      <c r="VSJ4" s="171"/>
      <c r="VSK4" s="171"/>
      <c r="VSL4" s="171"/>
      <c r="VSM4" s="171"/>
      <c r="VSN4" s="171"/>
      <c r="VSO4" s="171"/>
      <c r="VSP4" s="171"/>
      <c r="VSQ4" s="171"/>
      <c r="VSR4" s="171"/>
      <c r="VSS4" s="171"/>
      <c r="VST4" s="171"/>
      <c r="VSU4" s="171"/>
      <c r="VSV4" s="171"/>
      <c r="VSW4" s="171"/>
      <c r="VSX4" s="171"/>
      <c r="VSY4" s="171"/>
      <c r="VSZ4" s="171"/>
      <c r="VTA4" s="171"/>
      <c r="VTB4" s="171"/>
      <c r="VTC4" s="171"/>
      <c r="VTD4" s="171"/>
      <c r="VTE4" s="171"/>
      <c r="VTF4" s="171"/>
      <c r="VTG4" s="171"/>
      <c r="VTH4" s="171"/>
      <c r="VTI4" s="171"/>
      <c r="VTJ4" s="171"/>
      <c r="VTK4" s="171"/>
      <c r="VTL4" s="171"/>
      <c r="VTM4" s="171"/>
      <c r="VTN4" s="171"/>
      <c r="VTO4" s="171"/>
      <c r="VTP4" s="171"/>
      <c r="VTQ4" s="171"/>
      <c r="VTR4" s="171"/>
      <c r="VTS4" s="171"/>
      <c r="VTT4" s="171"/>
      <c r="VTU4" s="171"/>
      <c r="VTV4" s="171"/>
      <c r="VTW4" s="171"/>
      <c r="VTX4" s="171"/>
      <c r="VTY4" s="171"/>
      <c r="VTZ4" s="171"/>
      <c r="VUA4" s="171"/>
      <c r="VUB4" s="171"/>
      <c r="VUC4" s="171"/>
      <c r="VUD4" s="171"/>
      <c r="VUE4" s="171"/>
      <c r="VUF4" s="171"/>
      <c r="VUG4" s="171"/>
      <c r="VUH4" s="171"/>
      <c r="VUI4" s="171"/>
      <c r="VUJ4" s="171"/>
      <c r="VUK4" s="171"/>
      <c r="VUL4" s="171"/>
      <c r="VUM4" s="171"/>
      <c r="VUN4" s="171"/>
      <c r="VUO4" s="171"/>
      <c r="VUP4" s="171"/>
      <c r="VUQ4" s="171"/>
      <c r="VUR4" s="171"/>
      <c r="VUS4" s="171"/>
      <c r="VUT4" s="171"/>
      <c r="VUU4" s="171"/>
      <c r="VUV4" s="171"/>
      <c r="VUW4" s="171"/>
      <c r="VUX4" s="171"/>
      <c r="VUY4" s="171"/>
      <c r="VUZ4" s="171"/>
      <c r="VVA4" s="171"/>
      <c r="VVB4" s="171"/>
      <c r="VVC4" s="171"/>
      <c r="VVD4" s="171"/>
      <c r="VVE4" s="171"/>
      <c r="VVF4" s="171"/>
      <c r="VVG4" s="171"/>
      <c r="VVH4" s="171"/>
      <c r="VVI4" s="171"/>
      <c r="VVJ4" s="171"/>
      <c r="VVK4" s="171"/>
      <c r="VVL4" s="171"/>
      <c r="VVM4" s="171"/>
      <c r="VVN4" s="171"/>
      <c r="VVO4" s="171"/>
      <c r="VVP4" s="171"/>
      <c r="VVQ4" s="171"/>
      <c r="VVR4" s="171"/>
      <c r="VVS4" s="171"/>
      <c r="VVT4" s="171"/>
      <c r="VVU4" s="171"/>
      <c r="VVV4" s="171"/>
      <c r="VVW4" s="171"/>
      <c r="VVX4" s="171"/>
      <c r="VVY4" s="171"/>
      <c r="VVZ4" s="171"/>
      <c r="VWA4" s="171"/>
      <c r="VWB4" s="171"/>
      <c r="VWC4" s="171"/>
      <c r="VWD4" s="171"/>
      <c r="VWE4" s="171"/>
      <c r="VWF4" s="171"/>
      <c r="VWG4" s="171"/>
      <c r="VWH4" s="171"/>
      <c r="VWI4" s="171"/>
      <c r="VWJ4" s="171"/>
      <c r="VWK4" s="171"/>
      <c r="VWL4" s="171"/>
      <c r="VWM4" s="171"/>
      <c r="VWN4" s="171"/>
      <c r="VWO4" s="171"/>
      <c r="VWP4" s="171"/>
      <c r="VWQ4" s="171"/>
      <c r="VWR4" s="171"/>
      <c r="VWS4" s="171"/>
      <c r="VWT4" s="171"/>
      <c r="VWU4" s="171"/>
      <c r="VWV4" s="171"/>
      <c r="VWW4" s="171"/>
      <c r="VWX4" s="171"/>
      <c r="VWY4" s="171"/>
      <c r="VWZ4" s="171"/>
      <c r="VXA4" s="171"/>
      <c r="VXB4" s="171"/>
      <c r="VXC4" s="171"/>
      <c r="VXD4" s="171"/>
      <c r="VXE4" s="171"/>
      <c r="VXF4" s="171"/>
      <c r="VXG4" s="171"/>
      <c r="VXH4" s="171"/>
      <c r="VXI4" s="171"/>
      <c r="VXJ4" s="171"/>
      <c r="VXK4" s="171"/>
      <c r="VXL4" s="171"/>
      <c r="VXM4" s="171"/>
      <c r="VXN4" s="171"/>
      <c r="VXO4" s="171"/>
      <c r="VXP4" s="171"/>
      <c r="VXQ4" s="171"/>
      <c r="VXR4" s="171"/>
      <c r="VXS4" s="171"/>
      <c r="VXT4" s="171"/>
      <c r="VXU4" s="171"/>
      <c r="VXV4" s="171"/>
      <c r="VXW4" s="171"/>
      <c r="VXX4" s="171"/>
      <c r="VXY4" s="171"/>
      <c r="VXZ4" s="171"/>
      <c r="VYA4" s="171"/>
      <c r="VYB4" s="171"/>
      <c r="VYC4" s="171"/>
      <c r="VYD4" s="171"/>
      <c r="VYE4" s="171"/>
      <c r="VYF4" s="171"/>
      <c r="VYG4" s="171"/>
      <c r="VYH4" s="171"/>
      <c r="VYI4" s="171"/>
      <c r="VYJ4" s="171"/>
      <c r="VYK4" s="171"/>
      <c r="VYL4" s="171"/>
      <c r="VYM4" s="171"/>
      <c r="VYN4" s="171"/>
      <c r="VYO4" s="171"/>
      <c r="VYP4" s="171"/>
      <c r="VYQ4" s="171"/>
      <c r="VYR4" s="171"/>
      <c r="VYS4" s="171"/>
      <c r="VYT4" s="171"/>
      <c r="VYU4" s="171"/>
      <c r="VYV4" s="171"/>
      <c r="VYW4" s="171"/>
      <c r="VYX4" s="171"/>
      <c r="VYY4" s="171"/>
      <c r="VYZ4" s="171"/>
      <c r="VZA4" s="171"/>
      <c r="VZB4" s="171"/>
      <c r="VZC4" s="171"/>
      <c r="VZD4" s="171"/>
      <c r="VZE4" s="171"/>
      <c r="VZF4" s="171"/>
      <c r="VZG4" s="171"/>
      <c r="VZH4" s="171"/>
      <c r="VZI4" s="171"/>
      <c r="VZJ4" s="171"/>
      <c r="VZK4" s="171"/>
      <c r="VZL4" s="171"/>
      <c r="VZM4" s="171"/>
      <c r="VZN4" s="171"/>
      <c r="VZO4" s="171"/>
      <c r="VZP4" s="171"/>
      <c r="VZQ4" s="171"/>
      <c r="VZR4" s="171"/>
      <c r="VZS4" s="171"/>
      <c r="VZT4" s="171"/>
      <c r="VZU4" s="171"/>
      <c r="VZV4" s="171"/>
      <c r="VZW4" s="171"/>
      <c r="VZX4" s="171"/>
      <c r="VZY4" s="171"/>
      <c r="VZZ4" s="171"/>
      <c r="WAA4" s="171"/>
      <c r="WAB4" s="171"/>
      <c r="WAC4" s="171"/>
      <c r="WAD4" s="171"/>
      <c r="WAE4" s="171"/>
      <c r="WAF4" s="171"/>
      <c r="WAG4" s="171"/>
      <c r="WAH4" s="171"/>
      <c r="WAI4" s="171"/>
      <c r="WAJ4" s="171"/>
      <c r="WAK4" s="171"/>
      <c r="WAL4" s="171"/>
      <c r="WAM4" s="171"/>
      <c r="WAN4" s="171"/>
      <c r="WAO4" s="171"/>
      <c r="WAP4" s="171"/>
      <c r="WAQ4" s="171"/>
      <c r="WAR4" s="171"/>
      <c r="WAS4" s="171"/>
      <c r="WAT4" s="171"/>
      <c r="WAU4" s="171"/>
      <c r="WAV4" s="171"/>
      <c r="WAW4" s="171"/>
      <c r="WAX4" s="171"/>
      <c r="WAY4" s="171"/>
      <c r="WAZ4" s="171"/>
      <c r="WBA4" s="171"/>
      <c r="WBB4" s="171"/>
      <c r="WBC4" s="171"/>
      <c r="WBD4" s="171"/>
      <c r="WBE4" s="171"/>
      <c r="WBF4" s="171"/>
      <c r="WBG4" s="171"/>
      <c r="WBH4" s="171"/>
      <c r="WBI4" s="171"/>
      <c r="WBJ4" s="171"/>
      <c r="WBK4" s="171"/>
      <c r="WBL4" s="171"/>
      <c r="WBM4" s="171"/>
      <c r="WBN4" s="171"/>
      <c r="WBO4" s="171"/>
      <c r="WBP4" s="171"/>
      <c r="WBQ4" s="171"/>
      <c r="WBR4" s="171"/>
      <c r="WBS4" s="171"/>
      <c r="WBT4" s="171"/>
      <c r="WBU4" s="171"/>
      <c r="WBV4" s="171"/>
      <c r="WBW4" s="171"/>
      <c r="WBX4" s="171"/>
      <c r="WBY4" s="171"/>
      <c r="WBZ4" s="171"/>
      <c r="WCA4" s="171"/>
      <c r="WCB4" s="171"/>
      <c r="WCC4" s="171"/>
      <c r="WCD4" s="171"/>
      <c r="WCE4" s="171"/>
      <c r="WCF4" s="171"/>
      <c r="WCG4" s="171"/>
      <c r="WCH4" s="171"/>
      <c r="WCI4" s="171"/>
      <c r="WCJ4" s="171"/>
      <c r="WCK4" s="171"/>
      <c r="WCL4" s="171"/>
      <c r="WCM4" s="171"/>
      <c r="WCN4" s="171"/>
      <c r="WCO4" s="171"/>
      <c r="WCP4" s="171"/>
      <c r="WCQ4" s="171"/>
      <c r="WCR4" s="171"/>
      <c r="WCS4" s="171"/>
      <c r="WCT4" s="171"/>
      <c r="WCU4" s="171"/>
      <c r="WCV4" s="171"/>
      <c r="WCW4" s="171"/>
      <c r="WCX4" s="171"/>
      <c r="WCY4" s="171"/>
      <c r="WCZ4" s="171"/>
      <c r="WDA4" s="171"/>
      <c r="WDB4" s="171"/>
      <c r="WDC4" s="171"/>
      <c r="WDD4" s="171"/>
      <c r="WDE4" s="171"/>
      <c r="WDF4" s="171"/>
      <c r="WDG4" s="171"/>
      <c r="WDH4" s="171"/>
      <c r="WDI4" s="171"/>
      <c r="WDJ4" s="171"/>
      <c r="WDK4" s="171"/>
      <c r="WDL4" s="171"/>
      <c r="WDM4" s="171"/>
      <c r="WDN4" s="171"/>
      <c r="WDO4" s="171"/>
      <c r="WDP4" s="171"/>
      <c r="WDQ4" s="171"/>
      <c r="WDR4" s="171"/>
      <c r="WDS4" s="171"/>
      <c r="WDT4" s="171"/>
      <c r="WDU4" s="171"/>
      <c r="WDV4" s="171"/>
      <c r="WDW4" s="171"/>
      <c r="WDX4" s="171"/>
      <c r="WDY4" s="171"/>
      <c r="WDZ4" s="171"/>
      <c r="WEA4" s="171"/>
      <c r="WEB4" s="171"/>
      <c r="WEC4" s="171"/>
      <c r="WED4" s="171"/>
      <c r="WEE4" s="171"/>
      <c r="WEF4" s="171"/>
      <c r="WEG4" s="171"/>
      <c r="WEH4" s="171"/>
      <c r="WEI4" s="171"/>
      <c r="WEJ4" s="171"/>
      <c r="WEK4" s="171"/>
      <c r="WEL4" s="171"/>
      <c r="WEM4" s="171"/>
      <c r="WEN4" s="171"/>
      <c r="WEO4" s="171"/>
      <c r="WEP4" s="171"/>
      <c r="WEQ4" s="171"/>
      <c r="WER4" s="171"/>
      <c r="WES4" s="171"/>
      <c r="WET4" s="171"/>
      <c r="WEU4" s="171"/>
      <c r="WEV4" s="171"/>
      <c r="WEW4" s="171"/>
      <c r="WEX4" s="171"/>
      <c r="WEY4" s="171"/>
      <c r="WEZ4" s="171"/>
      <c r="WFA4" s="171"/>
      <c r="WFB4" s="171"/>
      <c r="WFC4" s="171"/>
      <c r="WFD4" s="171"/>
      <c r="WFE4" s="171"/>
      <c r="WFF4" s="171"/>
      <c r="WFG4" s="171"/>
      <c r="WFH4" s="171"/>
      <c r="WFI4" s="171"/>
      <c r="WFJ4" s="171"/>
      <c r="WFK4" s="171"/>
      <c r="WFL4" s="171"/>
      <c r="WFM4" s="171"/>
      <c r="WFN4" s="171"/>
      <c r="WFO4" s="171"/>
      <c r="WFP4" s="171"/>
      <c r="WFQ4" s="171"/>
      <c r="WFR4" s="171"/>
      <c r="WFS4" s="171"/>
      <c r="WFT4" s="171"/>
      <c r="WFU4" s="171"/>
      <c r="WFV4" s="171"/>
      <c r="WFW4" s="171"/>
      <c r="WFX4" s="171"/>
      <c r="WFY4" s="171"/>
      <c r="WFZ4" s="171"/>
      <c r="WGA4" s="171"/>
      <c r="WGB4" s="171"/>
      <c r="WGC4" s="171"/>
      <c r="WGD4" s="171"/>
      <c r="WGE4" s="171"/>
      <c r="WGF4" s="171"/>
      <c r="WGG4" s="171"/>
      <c r="WGH4" s="171"/>
      <c r="WGI4" s="171"/>
      <c r="WGJ4" s="171"/>
      <c r="WGK4" s="171"/>
      <c r="WGL4" s="171"/>
      <c r="WGM4" s="171"/>
      <c r="WGN4" s="171"/>
      <c r="WGO4" s="171"/>
      <c r="WGP4" s="171"/>
      <c r="WGQ4" s="171"/>
      <c r="WGR4" s="171"/>
      <c r="WGS4" s="171"/>
      <c r="WGT4" s="171"/>
      <c r="WGU4" s="171"/>
      <c r="WGV4" s="171"/>
      <c r="WGW4" s="171"/>
      <c r="WGX4" s="171"/>
      <c r="WGY4" s="171"/>
      <c r="WGZ4" s="171"/>
      <c r="WHA4" s="171"/>
      <c r="WHB4" s="171"/>
      <c r="WHC4" s="171"/>
      <c r="WHD4" s="171"/>
      <c r="WHE4" s="171"/>
      <c r="WHF4" s="171"/>
      <c r="WHG4" s="171"/>
      <c r="WHH4" s="171"/>
      <c r="WHI4" s="171"/>
      <c r="WHJ4" s="171"/>
      <c r="WHK4" s="171"/>
      <c r="WHL4" s="171"/>
      <c r="WHM4" s="171"/>
      <c r="WHN4" s="171"/>
      <c r="WHO4" s="171"/>
      <c r="WHP4" s="171"/>
      <c r="WHQ4" s="171"/>
      <c r="WHR4" s="171"/>
      <c r="WHS4" s="171"/>
      <c r="WHT4" s="171"/>
      <c r="WHU4" s="171"/>
      <c r="WHV4" s="171"/>
      <c r="WHW4" s="171"/>
      <c r="WHX4" s="171"/>
      <c r="WHY4" s="171"/>
      <c r="WHZ4" s="171"/>
      <c r="WIA4" s="171"/>
      <c r="WIB4" s="171"/>
      <c r="WIC4" s="171"/>
      <c r="WID4" s="171"/>
      <c r="WIE4" s="171"/>
      <c r="WIF4" s="171"/>
      <c r="WIG4" s="171"/>
      <c r="WIH4" s="171"/>
      <c r="WII4" s="171"/>
      <c r="WIJ4" s="171"/>
      <c r="WIK4" s="171"/>
      <c r="WIL4" s="171"/>
      <c r="WIM4" s="171"/>
      <c r="WIN4" s="171"/>
      <c r="WIO4" s="171"/>
      <c r="WIP4" s="171"/>
      <c r="WIQ4" s="171"/>
      <c r="WIR4" s="171"/>
      <c r="WIS4" s="171"/>
      <c r="WIT4" s="171"/>
      <c r="WIU4" s="171"/>
      <c r="WIV4" s="171"/>
      <c r="WIW4" s="171"/>
      <c r="WIX4" s="171"/>
      <c r="WIY4" s="171"/>
      <c r="WIZ4" s="171"/>
      <c r="WJA4" s="171"/>
      <c r="WJB4" s="171"/>
      <c r="WJC4" s="171"/>
      <c r="WJD4" s="171"/>
      <c r="WJE4" s="171"/>
      <c r="WJF4" s="171"/>
      <c r="WJG4" s="171"/>
      <c r="WJH4" s="171"/>
      <c r="WJI4" s="171"/>
      <c r="WJJ4" s="171"/>
      <c r="WJK4" s="171"/>
      <c r="WJL4" s="171"/>
      <c r="WJM4" s="171"/>
      <c r="WJN4" s="171"/>
      <c r="WJO4" s="171"/>
      <c r="WJP4" s="171"/>
      <c r="WJQ4" s="171"/>
      <c r="WJR4" s="171"/>
      <c r="WJS4" s="171"/>
      <c r="WJT4" s="171"/>
      <c r="WJU4" s="171"/>
      <c r="WJV4" s="171"/>
      <c r="WJW4" s="171"/>
      <c r="WJX4" s="171"/>
      <c r="WJY4" s="171"/>
      <c r="WJZ4" s="171"/>
      <c r="WKA4" s="171"/>
      <c r="WKB4" s="171"/>
      <c r="WKC4" s="171"/>
      <c r="WKD4" s="171"/>
      <c r="WKE4" s="171"/>
      <c r="WKF4" s="171"/>
      <c r="WKG4" s="171"/>
      <c r="WKH4" s="171"/>
      <c r="WKI4" s="171"/>
      <c r="WKJ4" s="171"/>
      <c r="WKK4" s="171"/>
      <c r="WKL4" s="171"/>
      <c r="WKM4" s="171"/>
      <c r="WKN4" s="171"/>
      <c r="WKO4" s="171"/>
      <c r="WKP4" s="171"/>
      <c r="WKQ4" s="171"/>
      <c r="WKR4" s="171"/>
      <c r="WKS4" s="171"/>
      <c r="WKT4" s="171"/>
      <c r="WKU4" s="171"/>
      <c r="WKV4" s="171"/>
      <c r="WKW4" s="171"/>
      <c r="WKX4" s="171"/>
      <c r="WKY4" s="171"/>
      <c r="WKZ4" s="171"/>
      <c r="WLA4" s="171"/>
      <c r="WLB4" s="171"/>
      <c r="WLC4" s="171"/>
      <c r="WLD4" s="171"/>
      <c r="WLE4" s="171"/>
      <c r="WLF4" s="171"/>
      <c r="WLG4" s="171"/>
      <c r="WLH4" s="171"/>
      <c r="WLI4" s="171"/>
      <c r="WLJ4" s="171"/>
      <c r="WLK4" s="171"/>
      <c r="WLL4" s="171"/>
      <c r="WLM4" s="171"/>
      <c r="WLN4" s="171"/>
      <c r="WLO4" s="171"/>
      <c r="WLP4" s="171"/>
      <c r="WLQ4" s="171"/>
      <c r="WLR4" s="171"/>
      <c r="WLS4" s="171"/>
      <c r="WLT4" s="171"/>
      <c r="WLU4" s="171"/>
      <c r="WLV4" s="171"/>
      <c r="WLW4" s="171"/>
      <c r="WLX4" s="171"/>
      <c r="WLY4" s="171"/>
      <c r="WLZ4" s="171"/>
      <c r="WMA4" s="171"/>
      <c r="WMB4" s="171"/>
      <c r="WMC4" s="171"/>
      <c r="WMD4" s="171"/>
      <c r="WME4" s="171"/>
      <c r="WMF4" s="171"/>
      <c r="WMG4" s="171"/>
      <c r="WMH4" s="171"/>
      <c r="WMI4" s="171"/>
      <c r="WMJ4" s="171"/>
      <c r="WMK4" s="171"/>
      <c r="WML4" s="171"/>
      <c r="WMM4" s="171"/>
      <c r="WMN4" s="171"/>
      <c r="WMO4" s="171"/>
      <c r="WMP4" s="171"/>
      <c r="WMQ4" s="171"/>
      <c r="WMR4" s="171"/>
      <c r="WMS4" s="171"/>
      <c r="WMT4" s="171"/>
      <c r="WMU4" s="171"/>
      <c r="WMV4" s="171"/>
      <c r="WMW4" s="171"/>
      <c r="WMX4" s="171"/>
      <c r="WMY4" s="171"/>
      <c r="WMZ4" s="171"/>
      <c r="WNA4" s="171"/>
      <c r="WNB4" s="171"/>
      <c r="WNC4" s="171"/>
      <c r="WND4" s="171"/>
      <c r="WNE4" s="171"/>
      <c r="WNF4" s="171"/>
      <c r="WNG4" s="171"/>
      <c r="WNH4" s="171"/>
      <c r="WNI4" s="171"/>
      <c r="WNJ4" s="171"/>
      <c r="WNK4" s="171"/>
      <c r="WNL4" s="171"/>
      <c r="WNM4" s="171"/>
      <c r="WNN4" s="171"/>
      <c r="WNO4" s="171"/>
      <c r="WNP4" s="171"/>
      <c r="WNQ4" s="171"/>
      <c r="WNR4" s="171"/>
      <c r="WNS4" s="171"/>
      <c r="WNT4" s="171"/>
      <c r="WNU4" s="171"/>
      <c r="WNV4" s="171"/>
      <c r="WNW4" s="171"/>
      <c r="WNX4" s="171"/>
      <c r="WNY4" s="171"/>
      <c r="WNZ4" s="171"/>
      <c r="WOA4" s="171"/>
      <c r="WOB4" s="171"/>
      <c r="WOC4" s="171"/>
      <c r="WOD4" s="171"/>
      <c r="WOE4" s="171"/>
      <c r="WOF4" s="171"/>
      <c r="WOG4" s="171"/>
      <c r="WOH4" s="171"/>
      <c r="WOI4" s="171"/>
      <c r="WOJ4" s="171"/>
      <c r="WOK4" s="171"/>
      <c r="WOL4" s="171"/>
      <c r="WOM4" s="171"/>
      <c r="WON4" s="171"/>
      <c r="WOO4" s="171"/>
      <c r="WOP4" s="171"/>
      <c r="WOQ4" s="171"/>
      <c r="WOR4" s="171"/>
      <c r="WOS4" s="171"/>
      <c r="WOT4" s="171"/>
      <c r="WOU4" s="171"/>
      <c r="WOV4" s="171"/>
      <c r="WOW4" s="171"/>
      <c r="WOX4" s="171"/>
      <c r="WOY4" s="171"/>
      <c r="WOZ4" s="171"/>
      <c r="WPA4" s="171"/>
      <c r="WPB4" s="171"/>
      <c r="WPC4" s="171"/>
      <c r="WPD4" s="171"/>
      <c r="WPE4" s="171"/>
      <c r="WPF4" s="171"/>
      <c r="WPG4" s="171"/>
      <c r="WPH4" s="171"/>
      <c r="WPI4" s="171"/>
      <c r="WPJ4" s="171"/>
      <c r="WPK4" s="171"/>
      <c r="WPL4" s="171"/>
      <c r="WPM4" s="171"/>
      <c r="WPN4" s="171"/>
      <c r="WPO4" s="171"/>
      <c r="WPP4" s="171"/>
      <c r="WPQ4" s="171"/>
      <c r="WPR4" s="171"/>
      <c r="WPS4" s="171"/>
      <c r="WPT4" s="171"/>
      <c r="WPU4" s="171"/>
      <c r="WPV4" s="171"/>
      <c r="WPW4" s="171"/>
      <c r="WPX4" s="171"/>
      <c r="WPY4" s="171"/>
      <c r="WPZ4" s="171"/>
      <c r="WQA4" s="171"/>
      <c r="WQB4" s="171"/>
      <c r="WQC4" s="171"/>
      <c r="WQD4" s="171"/>
      <c r="WQE4" s="171"/>
      <c r="WQF4" s="171"/>
      <c r="WQG4" s="171"/>
      <c r="WQH4" s="171"/>
      <c r="WQI4" s="171"/>
      <c r="WQJ4" s="171"/>
      <c r="WQK4" s="171"/>
      <c r="WQL4" s="171"/>
      <c r="WQM4" s="171"/>
      <c r="WQN4" s="171"/>
      <c r="WQO4" s="171"/>
      <c r="WQP4" s="171"/>
      <c r="WQQ4" s="171"/>
      <c r="WQR4" s="171"/>
      <c r="WQS4" s="171"/>
      <c r="WQT4" s="171"/>
      <c r="WQU4" s="171"/>
      <c r="WQV4" s="171"/>
      <c r="WQW4" s="171"/>
      <c r="WQX4" s="171"/>
      <c r="WQY4" s="171"/>
      <c r="WQZ4" s="171"/>
      <c r="WRA4" s="171"/>
      <c r="WRB4" s="171"/>
      <c r="WRC4" s="171"/>
      <c r="WRD4" s="171"/>
      <c r="WRE4" s="171"/>
      <c r="WRF4" s="171"/>
      <c r="WRG4" s="171"/>
      <c r="WRH4" s="171"/>
      <c r="WRI4" s="171"/>
      <c r="WRJ4" s="171"/>
      <c r="WRK4" s="171"/>
      <c r="WRL4" s="171"/>
      <c r="WRM4" s="171"/>
      <c r="WRN4" s="171"/>
      <c r="WRO4" s="171"/>
      <c r="WRP4" s="171"/>
      <c r="WRQ4" s="171"/>
      <c r="WRR4" s="171"/>
      <c r="WRS4" s="171"/>
      <c r="WRT4" s="171"/>
      <c r="WRU4" s="171"/>
      <c r="WRV4" s="171"/>
      <c r="WRW4" s="171"/>
      <c r="WRX4" s="171"/>
      <c r="WRY4" s="171"/>
      <c r="WRZ4" s="171"/>
      <c r="WSA4" s="171"/>
      <c r="WSB4" s="171"/>
      <c r="WSC4" s="171"/>
      <c r="WSD4" s="171"/>
      <c r="WSE4" s="171"/>
      <c r="WSF4" s="171"/>
      <c r="WSG4" s="171"/>
      <c r="WSH4" s="171"/>
      <c r="WSI4" s="171"/>
      <c r="WSJ4" s="171"/>
      <c r="WSK4" s="171"/>
      <c r="WSL4" s="171"/>
      <c r="WSM4" s="171"/>
      <c r="WSN4" s="171"/>
      <c r="WSO4" s="171"/>
      <c r="WSP4" s="171"/>
      <c r="WSQ4" s="171"/>
      <c r="WSR4" s="171"/>
      <c r="WSS4" s="171"/>
      <c r="WST4" s="171"/>
      <c r="WSU4" s="171"/>
      <c r="WSV4" s="171"/>
      <c r="WSW4" s="171"/>
      <c r="WSX4" s="171"/>
      <c r="WSY4" s="171"/>
      <c r="WSZ4" s="171"/>
      <c r="WTA4" s="171"/>
      <c r="WTB4" s="171"/>
      <c r="WTC4" s="171"/>
      <c r="WTD4" s="171"/>
      <c r="WTE4" s="171"/>
      <c r="WTF4" s="171"/>
      <c r="WTG4" s="171"/>
      <c r="WTH4" s="171"/>
      <c r="WTI4" s="171"/>
      <c r="WTJ4" s="171"/>
      <c r="WTK4" s="171"/>
      <c r="WTL4" s="171"/>
      <c r="WTM4" s="171"/>
      <c r="WTN4" s="171"/>
      <c r="WTO4" s="171"/>
      <c r="WTP4" s="171"/>
      <c r="WTQ4" s="171"/>
      <c r="WTR4" s="171"/>
      <c r="WTS4" s="171"/>
      <c r="WTT4" s="171"/>
      <c r="WTU4" s="171"/>
      <c r="WTV4" s="171"/>
      <c r="WTW4" s="171"/>
      <c r="WTX4" s="171"/>
      <c r="WTY4" s="171"/>
      <c r="WTZ4" s="171"/>
      <c r="WUA4" s="171"/>
      <c r="WUB4" s="171"/>
      <c r="WUC4" s="171"/>
      <c r="WUD4" s="171"/>
      <c r="WUE4" s="171"/>
      <c r="WUF4" s="171"/>
      <c r="WUG4" s="171"/>
      <c r="WUH4" s="171"/>
      <c r="WUI4" s="171"/>
      <c r="WUJ4" s="171"/>
      <c r="WUK4" s="171"/>
      <c r="WUL4" s="171"/>
      <c r="WUM4" s="171"/>
      <c r="WUN4" s="171"/>
      <c r="WUO4" s="171"/>
      <c r="WUP4" s="171"/>
      <c r="WUQ4" s="171"/>
      <c r="WUR4" s="171"/>
      <c r="WUS4" s="171"/>
      <c r="WUT4" s="171"/>
      <c r="WUU4" s="171"/>
      <c r="WUV4" s="171"/>
      <c r="WUW4" s="171"/>
      <c r="WUX4" s="171"/>
      <c r="WUY4" s="171"/>
      <c r="WUZ4" s="171"/>
      <c r="WVA4" s="171"/>
      <c r="WVB4" s="171"/>
      <c r="WVC4" s="171"/>
      <c r="WVD4" s="171"/>
      <c r="WVE4" s="171"/>
      <c r="WVF4" s="171"/>
      <c r="WVG4" s="171"/>
      <c r="WVH4" s="171"/>
      <c r="WVI4" s="171"/>
      <c r="WVJ4" s="171"/>
      <c r="WVK4" s="171"/>
      <c r="WVL4" s="171"/>
      <c r="WVM4" s="171"/>
      <c r="WVN4" s="171"/>
      <c r="WVO4" s="171"/>
      <c r="WVP4" s="171"/>
      <c r="WVQ4" s="171"/>
      <c r="WVR4" s="171"/>
      <c r="WVS4" s="171"/>
      <c r="WVT4" s="171"/>
      <c r="WVU4" s="171"/>
      <c r="WVV4" s="171"/>
      <c r="WVW4" s="171"/>
      <c r="WVX4" s="171"/>
      <c r="WVY4" s="171"/>
      <c r="WVZ4" s="171"/>
      <c r="WWA4" s="171"/>
      <c r="WWB4" s="171"/>
      <c r="WWC4" s="171"/>
      <c r="WWD4" s="171"/>
      <c r="WWE4" s="171"/>
      <c r="WWF4" s="171"/>
      <c r="WWG4" s="171"/>
      <c r="WWH4" s="171"/>
      <c r="WWI4" s="171"/>
      <c r="WWJ4" s="171"/>
      <c r="WWK4" s="171"/>
      <c r="WWL4" s="171"/>
      <c r="WWM4" s="171"/>
      <c r="WWN4" s="171"/>
      <c r="WWO4" s="171"/>
      <c r="WWP4" s="171"/>
      <c r="WWQ4" s="171"/>
      <c r="WWR4" s="171"/>
      <c r="WWS4" s="171"/>
      <c r="WWT4" s="171"/>
      <c r="WWU4" s="171"/>
      <c r="WWV4" s="171"/>
      <c r="WWW4" s="171"/>
      <c r="WWX4" s="171"/>
      <c r="WWY4" s="171"/>
      <c r="WWZ4" s="171"/>
      <c r="WXA4" s="171"/>
      <c r="WXB4" s="171"/>
      <c r="WXC4" s="171"/>
      <c r="WXD4" s="171"/>
      <c r="WXE4" s="171"/>
      <c r="WXF4" s="171"/>
      <c r="WXG4" s="171"/>
      <c r="WXH4" s="171"/>
      <c r="WXI4" s="171"/>
      <c r="WXJ4" s="171"/>
      <c r="WXK4" s="171"/>
      <c r="WXL4" s="171"/>
      <c r="WXM4" s="171"/>
      <c r="WXN4" s="171"/>
      <c r="WXO4" s="171"/>
      <c r="WXP4" s="171"/>
      <c r="WXQ4" s="171"/>
      <c r="WXR4" s="171"/>
      <c r="WXS4" s="171"/>
      <c r="WXT4" s="171"/>
      <c r="WXU4" s="171"/>
      <c r="WXV4" s="171"/>
      <c r="WXW4" s="171"/>
      <c r="WXX4" s="171"/>
      <c r="WXY4" s="171"/>
      <c r="WXZ4" s="171"/>
      <c r="WYA4" s="171"/>
      <c r="WYB4" s="171"/>
      <c r="WYC4" s="171"/>
      <c r="WYD4" s="171"/>
      <c r="WYE4" s="171"/>
      <c r="WYF4" s="171"/>
      <c r="WYG4" s="171"/>
      <c r="WYH4" s="171"/>
      <c r="WYI4" s="171"/>
      <c r="WYJ4" s="171"/>
      <c r="WYK4" s="171"/>
      <c r="WYL4" s="171"/>
      <c r="WYM4" s="171"/>
      <c r="WYN4" s="171"/>
      <c r="WYO4" s="171"/>
      <c r="WYP4" s="171"/>
      <c r="WYQ4" s="171"/>
      <c r="WYR4" s="171"/>
      <c r="WYS4" s="171"/>
      <c r="WYT4" s="171"/>
      <c r="WYU4" s="171"/>
      <c r="WYV4" s="171"/>
      <c r="WYW4" s="171"/>
      <c r="WYX4" s="171"/>
      <c r="WYY4" s="171"/>
      <c r="WYZ4" s="171"/>
      <c r="WZA4" s="171"/>
      <c r="WZB4" s="171"/>
      <c r="WZC4" s="171"/>
      <c r="WZD4" s="171"/>
      <c r="WZE4" s="171"/>
      <c r="WZF4" s="171"/>
      <c r="WZG4" s="171"/>
      <c r="WZH4" s="171"/>
      <c r="WZI4" s="171"/>
      <c r="WZJ4" s="171"/>
      <c r="WZK4" s="171"/>
      <c r="WZL4" s="171"/>
      <c r="WZM4" s="171"/>
      <c r="WZN4" s="171"/>
      <c r="WZO4" s="171"/>
      <c r="WZP4" s="171"/>
      <c r="WZQ4" s="171"/>
      <c r="WZR4" s="171"/>
      <c r="WZS4" s="171"/>
      <c r="WZT4" s="171"/>
      <c r="WZU4" s="171"/>
      <c r="WZV4" s="171"/>
      <c r="WZW4" s="171"/>
      <c r="WZX4" s="171"/>
      <c r="WZY4" s="171"/>
      <c r="WZZ4" s="171"/>
      <c r="XAA4" s="171"/>
      <c r="XAB4" s="171"/>
      <c r="XAC4" s="171"/>
      <c r="XAD4" s="171"/>
      <c r="XAE4" s="171"/>
      <c r="XAF4" s="171"/>
      <c r="XAG4" s="171"/>
      <c r="XAH4" s="171"/>
      <c r="XAI4" s="171"/>
      <c r="XAJ4" s="171"/>
      <c r="XAK4" s="171"/>
      <c r="XAL4" s="171"/>
      <c r="XAM4" s="171"/>
      <c r="XAN4" s="171"/>
      <c r="XAO4" s="171"/>
      <c r="XAP4" s="171"/>
      <c r="XAQ4" s="171"/>
      <c r="XAR4" s="171"/>
      <c r="XAS4" s="171"/>
      <c r="XAT4" s="171"/>
      <c r="XAU4" s="171"/>
      <c r="XAV4" s="171"/>
      <c r="XAW4" s="171"/>
      <c r="XAX4" s="171"/>
      <c r="XAY4" s="171"/>
      <c r="XAZ4" s="171"/>
      <c r="XBA4" s="171"/>
      <c r="XBB4" s="171"/>
      <c r="XBC4" s="171"/>
      <c r="XBD4" s="171"/>
      <c r="XBE4" s="171"/>
      <c r="XBF4" s="171"/>
      <c r="XBG4" s="171"/>
      <c r="XBH4" s="171"/>
      <c r="XBI4" s="171"/>
      <c r="XBJ4" s="171"/>
      <c r="XBK4" s="171"/>
      <c r="XBL4" s="171"/>
      <c r="XBM4" s="171"/>
      <c r="XBN4" s="171"/>
      <c r="XBO4" s="171"/>
      <c r="XBP4" s="171"/>
      <c r="XBQ4" s="171"/>
      <c r="XBR4" s="171"/>
      <c r="XBS4" s="171"/>
      <c r="XBT4" s="171"/>
      <c r="XBU4" s="171"/>
      <c r="XBV4" s="171"/>
      <c r="XBW4" s="171"/>
      <c r="XBX4" s="171"/>
      <c r="XBY4" s="171"/>
      <c r="XBZ4" s="171"/>
      <c r="XCA4" s="171"/>
      <c r="XCB4" s="171"/>
      <c r="XCC4" s="171"/>
      <c r="XCD4" s="171"/>
      <c r="XCE4" s="171"/>
      <c r="XCF4" s="171"/>
      <c r="XCG4" s="171"/>
      <c r="XCH4" s="171"/>
      <c r="XCI4" s="171"/>
      <c r="XCJ4" s="171"/>
      <c r="XCK4" s="171"/>
      <c r="XCL4" s="171"/>
      <c r="XCM4" s="171"/>
      <c r="XCN4" s="171"/>
      <c r="XCO4" s="171"/>
      <c r="XCP4" s="171"/>
      <c r="XCQ4" s="171"/>
      <c r="XCR4" s="171"/>
      <c r="XCS4" s="171"/>
      <c r="XCT4" s="171"/>
      <c r="XCU4" s="171"/>
      <c r="XCV4" s="171"/>
      <c r="XCW4" s="171"/>
      <c r="XCX4" s="171"/>
      <c r="XCY4" s="171"/>
      <c r="XCZ4" s="171"/>
      <c r="XDA4" s="171"/>
      <c r="XDB4" s="171"/>
      <c r="XDC4" s="171"/>
      <c r="XDD4" s="171"/>
      <c r="XDE4" s="171"/>
      <c r="XDF4" s="171"/>
      <c r="XDG4" s="171"/>
      <c r="XDH4" s="171"/>
      <c r="XDI4" s="171"/>
      <c r="XDJ4" s="171"/>
      <c r="XDK4" s="171"/>
      <c r="XDL4" s="171"/>
      <c r="XDM4" s="171"/>
      <c r="XDN4" s="171"/>
      <c r="XDO4" s="171"/>
      <c r="XDP4" s="171"/>
      <c r="XDQ4" s="171"/>
      <c r="XDR4" s="171"/>
      <c r="XDS4" s="171"/>
      <c r="XDT4" s="171"/>
      <c r="XDU4" s="171"/>
      <c r="XDV4" s="171"/>
      <c r="XDW4" s="171"/>
      <c r="XDX4" s="171"/>
      <c r="XDY4" s="171"/>
      <c r="XDZ4" s="171"/>
      <c r="XEA4" s="171"/>
      <c r="XEB4" s="171"/>
      <c r="XEC4" s="171"/>
      <c r="XED4" s="171"/>
      <c r="XEE4" s="171"/>
      <c r="XEF4" s="171"/>
      <c r="XEG4" s="171"/>
      <c r="XEH4" s="171"/>
      <c r="XEI4" s="171"/>
      <c r="XEJ4" s="171"/>
      <c r="XEK4" s="171"/>
      <c r="XEL4" s="171"/>
      <c r="XEM4" s="171"/>
      <c r="XEN4" s="171"/>
      <c r="XEO4" s="171"/>
      <c r="XEP4" s="171"/>
      <c r="XEQ4" s="171"/>
      <c r="XER4" s="171"/>
      <c r="XES4" s="171"/>
      <c r="XET4" s="171"/>
      <c r="XEU4" s="171"/>
      <c r="XEV4" s="171"/>
      <c r="XEW4" s="171"/>
      <c r="XEX4" s="171"/>
      <c r="XEY4" s="171"/>
      <c r="XEZ4" s="171"/>
      <c r="XFA4" s="171"/>
      <c r="XFB4" s="171"/>
      <c r="XFC4" s="171"/>
    </row>
    <row r="5" spans="1:16383">
      <c r="A5" s="128" t="s">
        <v>32</v>
      </c>
      <c r="B5" s="128" t="s">
        <v>33</v>
      </c>
      <c r="C5" s="179" t="str">
        <f>' Capacity by Location'!D5</f>
        <v>Ark Golden India Pvt. Ltd.</v>
      </c>
      <c r="D5" s="148">
        <f>' Capacity by Location'!E5</f>
        <v>0</v>
      </c>
      <c r="E5" s="148">
        <f>' Capacity by Location'!F5</f>
        <v>0</v>
      </c>
      <c r="F5" s="148">
        <f>' Capacity by Location'!G5</f>
        <v>12</v>
      </c>
      <c r="G5" s="148">
        <f>' Capacity by Location'!H5</f>
        <v>12</v>
      </c>
      <c r="H5" s="148">
        <f>' Capacity by Location'!I5</f>
        <v>12</v>
      </c>
      <c r="I5" s="148">
        <f>' Capacity by Location'!J5</f>
        <v>12</v>
      </c>
      <c r="J5" s="148">
        <f>' Capacity by Location'!K5</f>
        <v>12</v>
      </c>
      <c r="K5" s="148">
        <f>' Capacity by Location'!L5</f>
        <v>12</v>
      </c>
      <c r="L5" s="148">
        <f>' Capacity by Location'!M5</f>
        <v>12</v>
      </c>
      <c r="M5" s="148">
        <f>' Capacity by Location'!N5</f>
        <v>12</v>
      </c>
      <c r="N5" s="148">
        <f>' Capacity by Location'!O5</f>
        <v>12</v>
      </c>
      <c r="O5" s="148">
        <f>' Capacity by Location'!P5</f>
        <v>12</v>
      </c>
      <c r="P5" s="148">
        <f>' Capacity by Location'!Q5</f>
        <v>12</v>
      </c>
      <c r="Q5" s="148">
        <f>' Capacity by Location'!R5</f>
        <v>12</v>
      </c>
      <c r="R5" s="148">
        <f>' Capacity by Location'!S5</f>
        <v>12</v>
      </c>
      <c r="S5" s="148">
        <f>' Capacity by Location'!T5</f>
        <v>12</v>
      </c>
    </row>
    <row r="6" spans="1:16383">
      <c r="A6" s="128" t="s">
        <v>32</v>
      </c>
      <c r="B6" s="128" t="s">
        <v>33</v>
      </c>
      <c r="C6" s="179" t="str">
        <f>' Capacity by Location'!D6</f>
        <v>Hindustan Speciality Chemicals Ltd.</v>
      </c>
      <c r="D6" s="148">
        <f>' Capacity by Location'!E6</f>
        <v>0</v>
      </c>
      <c r="E6" s="148">
        <f>' Capacity by Location'!F6</f>
        <v>0</v>
      </c>
      <c r="F6" s="148">
        <f>' Capacity by Location'!G6</f>
        <v>0</v>
      </c>
      <c r="G6" s="148">
        <f>' Capacity by Location'!H6</f>
        <v>15</v>
      </c>
      <c r="H6" s="148">
        <f>' Capacity by Location'!I6</f>
        <v>15</v>
      </c>
      <c r="I6" s="148">
        <f>' Capacity by Location'!J6</f>
        <v>15</v>
      </c>
      <c r="J6" s="148">
        <f>' Capacity by Location'!K6</f>
        <v>15</v>
      </c>
      <c r="K6" s="148">
        <f>' Capacity by Location'!L6</f>
        <v>15</v>
      </c>
      <c r="L6" s="148">
        <f>' Capacity by Location'!M6</f>
        <v>15</v>
      </c>
      <c r="M6" s="148">
        <f>' Capacity by Location'!N6</f>
        <v>15</v>
      </c>
      <c r="N6" s="148">
        <f>' Capacity by Location'!O6</f>
        <v>15</v>
      </c>
      <c r="O6" s="148">
        <f>' Capacity by Location'!P6</f>
        <v>15</v>
      </c>
      <c r="P6" s="148">
        <f>' Capacity by Location'!Q6</f>
        <v>15</v>
      </c>
      <c r="Q6" s="148">
        <f>' Capacity by Location'!R6</f>
        <v>15</v>
      </c>
      <c r="R6" s="148">
        <f>' Capacity by Location'!S6</f>
        <v>15</v>
      </c>
      <c r="S6" s="148">
        <f>' Capacity by Location'!T6</f>
        <v>15</v>
      </c>
      <c r="T6" s="207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1"/>
      <c r="HG6" s="171"/>
      <c r="HH6" s="171"/>
      <c r="HI6" s="171"/>
      <c r="HJ6" s="171"/>
      <c r="HK6" s="171"/>
      <c r="HL6" s="171"/>
      <c r="HM6" s="171"/>
      <c r="HN6" s="171"/>
      <c r="HO6" s="171"/>
      <c r="HP6" s="171"/>
      <c r="HQ6" s="171"/>
      <c r="HR6" s="171"/>
      <c r="HS6" s="171"/>
      <c r="HT6" s="171"/>
      <c r="HU6" s="171"/>
      <c r="HV6" s="171"/>
      <c r="HW6" s="171"/>
      <c r="HX6" s="171"/>
      <c r="HY6" s="171"/>
      <c r="HZ6" s="171"/>
      <c r="IA6" s="171"/>
      <c r="IB6" s="171"/>
      <c r="IC6" s="171"/>
      <c r="ID6" s="171"/>
      <c r="IE6" s="171"/>
      <c r="IF6" s="171"/>
      <c r="IG6" s="171"/>
      <c r="IH6" s="171"/>
      <c r="II6" s="171"/>
      <c r="IJ6" s="171"/>
      <c r="IK6" s="171"/>
      <c r="IL6" s="171"/>
      <c r="IM6" s="171"/>
      <c r="IN6" s="171"/>
      <c r="IO6" s="171"/>
      <c r="IP6" s="171"/>
      <c r="IQ6" s="171"/>
      <c r="IR6" s="171"/>
      <c r="IS6" s="171"/>
      <c r="IT6" s="171"/>
      <c r="IU6" s="171"/>
      <c r="IV6" s="171"/>
      <c r="IW6" s="171"/>
      <c r="IX6" s="171"/>
      <c r="IY6" s="171"/>
      <c r="IZ6" s="171"/>
      <c r="JA6" s="171"/>
      <c r="JB6" s="171"/>
      <c r="JC6" s="171"/>
      <c r="JD6" s="171"/>
      <c r="JE6" s="171"/>
      <c r="JF6" s="171"/>
      <c r="JG6" s="171"/>
      <c r="JH6" s="171"/>
      <c r="JI6" s="171"/>
      <c r="JJ6" s="171"/>
      <c r="JK6" s="171"/>
      <c r="JL6" s="171"/>
      <c r="JM6" s="171"/>
      <c r="JN6" s="171"/>
      <c r="JO6" s="171"/>
      <c r="JP6" s="171"/>
      <c r="JQ6" s="171"/>
      <c r="JR6" s="171"/>
      <c r="JS6" s="171"/>
      <c r="JT6" s="171"/>
      <c r="JU6" s="171"/>
      <c r="JV6" s="171"/>
      <c r="JW6" s="171"/>
      <c r="JX6" s="171"/>
      <c r="JY6" s="171"/>
      <c r="JZ6" s="171"/>
      <c r="KA6" s="171"/>
      <c r="KB6" s="171"/>
      <c r="KC6" s="171"/>
      <c r="KD6" s="171"/>
      <c r="KE6" s="171"/>
      <c r="KF6" s="171"/>
      <c r="KG6" s="171"/>
      <c r="KH6" s="171"/>
      <c r="KI6" s="171"/>
      <c r="KJ6" s="171"/>
      <c r="KK6" s="171"/>
      <c r="KL6" s="171"/>
      <c r="KM6" s="171"/>
      <c r="KN6" s="171"/>
      <c r="KO6" s="171"/>
      <c r="KP6" s="171"/>
      <c r="KQ6" s="171"/>
      <c r="KR6" s="171"/>
      <c r="KS6" s="171"/>
      <c r="KT6" s="171"/>
      <c r="KU6" s="171"/>
      <c r="KV6" s="171"/>
      <c r="KW6" s="171"/>
      <c r="KX6" s="171"/>
      <c r="KY6" s="171"/>
      <c r="KZ6" s="171"/>
      <c r="LA6" s="171"/>
      <c r="LB6" s="171"/>
      <c r="LC6" s="171"/>
      <c r="LD6" s="171"/>
      <c r="LE6" s="171"/>
      <c r="LF6" s="171"/>
      <c r="LG6" s="171"/>
      <c r="LH6" s="171"/>
      <c r="LI6" s="171"/>
      <c r="LJ6" s="171"/>
      <c r="LK6" s="171"/>
      <c r="LL6" s="171"/>
      <c r="LM6" s="171"/>
      <c r="LN6" s="171"/>
      <c r="LO6" s="171"/>
      <c r="LP6" s="171"/>
      <c r="LQ6" s="171"/>
      <c r="LR6" s="171"/>
      <c r="LS6" s="171"/>
      <c r="LT6" s="171"/>
      <c r="LU6" s="171"/>
      <c r="LV6" s="171"/>
      <c r="LW6" s="171"/>
      <c r="LX6" s="171"/>
      <c r="LY6" s="171"/>
      <c r="LZ6" s="171"/>
      <c r="MA6" s="171"/>
      <c r="MB6" s="171"/>
      <c r="MC6" s="171"/>
      <c r="MD6" s="171"/>
      <c r="ME6" s="171"/>
      <c r="MF6" s="171"/>
      <c r="MG6" s="171"/>
      <c r="MH6" s="171"/>
      <c r="MI6" s="171"/>
      <c r="MJ6" s="171"/>
      <c r="MK6" s="171"/>
      <c r="ML6" s="171"/>
      <c r="MM6" s="171"/>
      <c r="MN6" s="171"/>
      <c r="MO6" s="171"/>
      <c r="MP6" s="171"/>
      <c r="MQ6" s="171"/>
      <c r="MR6" s="171"/>
      <c r="MS6" s="171"/>
      <c r="MT6" s="171"/>
      <c r="MU6" s="171"/>
      <c r="MV6" s="171"/>
      <c r="MW6" s="171"/>
      <c r="MX6" s="171"/>
      <c r="MY6" s="171"/>
      <c r="MZ6" s="171"/>
      <c r="NA6" s="171"/>
      <c r="NB6" s="171"/>
      <c r="NC6" s="171"/>
      <c r="ND6" s="171"/>
      <c r="NE6" s="171"/>
      <c r="NF6" s="171"/>
      <c r="NG6" s="171"/>
      <c r="NH6" s="171"/>
      <c r="NI6" s="171"/>
      <c r="NJ6" s="171"/>
      <c r="NK6" s="171"/>
      <c r="NL6" s="171"/>
      <c r="NM6" s="171"/>
      <c r="NN6" s="171"/>
      <c r="NO6" s="171"/>
      <c r="NP6" s="171"/>
      <c r="NQ6" s="171"/>
      <c r="NR6" s="171"/>
      <c r="NS6" s="171"/>
      <c r="NT6" s="171"/>
      <c r="NU6" s="171"/>
      <c r="NV6" s="171"/>
      <c r="NW6" s="171"/>
      <c r="NX6" s="171"/>
      <c r="NY6" s="171"/>
      <c r="NZ6" s="171"/>
      <c r="OA6" s="171"/>
      <c r="OB6" s="171"/>
      <c r="OC6" s="171"/>
      <c r="OD6" s="171"/>
      <c r="OE6" s="171"/>
      <c r="OF6" s="171"/>
      <c r="OG6" s="171"/>
      <c r="OH6" s="171"/>
      <c r="OI6" s="171"/>
      <c r="OJ6" s="171"/>
      <c r="OK6" s="171"/>
      <c r="OL6" s="171"/>
      <c r="OM6" s="171"/>
      <c r="ON6" s="171"/>
      <c r="OO6" s="171"/>
      <c r="OP6" s="171"/>
      <c r="OQ6" s="171"/>
      <c r="OR6" s="171"/>
      <c r="OS6" s="171"/>
      <c r="OT6" s="171"/>
      <c r="OU6" s="171"/>
      <c r="OV6" s="171"/>
      <c r="OW6" s="171"/>
      <c r="OX6" s="171"/>
      <c r="OY6" s="171"/>
      <c r="OZ6" s="171"/>
      <c r="PA6" s="171"/>
      <c r="PB6" s="171"/>
      <c r="PC6" s="171"/>
      <c r="PD6" s="171"/>
      <c r="PE6" s="171"/>
      <c r="PF6" s="171"/>
      <c r="PG6" s="171"/>
      <c r="PH6" s="171"/>
      <c r="PI6" s="171"/>
      <c r="PJ6" s="171"/>
      <c r="PK6" s="171"/>
      <c r="PL6" s="171"/>
      <c r="PM6" s="171"/>
      <c r="PN6" s="171"/>
      <c r="PO6" s="171"/>
      <c r="PP6" s="171"/>
      <c r="PQ6" s="171"/>
      <c r="PR6" s="171"/>
      <c r="PS6" s="171"/>
      <c r="PT6" s="171"/>
      <c r="PU6" s="171"/>
      <c r="PV6" s="171"/>
      <c r="PW6" s="171"/>
      <c r="PX6" s="171"/>
      <c r="PY6" s="171"/>
      <c r="PZ6" s="171"/>
      <c r="QA6" s="171"/>
      <c r="QB6" s="171"/>
      <c r="QC6" s="171"/>
      <c r="QD6" s="171"/>
      <c r="QE6" s="171"/>
      <c r="QF6" s="171"/>
      <c r="QG6" s="171"/>
      <c r="QH6" s="171"/>
      <c r="QI6" s="171"/>
      <c r="QJ6" s="171"/>
      <c r="QK6" s="171"/>
      <c r="QL6" s="171"/>
      <c r="QM6" s="171"/>
      <c r="QN6" s="171"/>
      <c r="QO6" s="171"/>
      <c r="QP6" s="171"/>
      <c r="QQ6" s="171"/>
      <c r="QR6" s="171"/>
      <c r="QS6" s="171"/>
      <c r="QT6" s="171"/>
      <c r="QU6" s="171"/>
      <c r="QV6" s="171"/>
      <c r="QW6" s="171"/>
      <c r="QX6" s="171"/>
      <c r="QY6" s="171"/>
      <c r="QZ6" s="171"/>
      <c r="RA6" s="171"/>
      <c r="RB6" s="171"/>
      <c r="RC6" s="171"/>
      <c r="RD6" s="171"/>
      <c r="RE6" s="171"/>
      <c r="RF6" s="171"/>
      <c r="RG6" s="171"/>
      <c r="RH6" s="171"/>
      <c r="RI6" s="171"/>
      <c r="RJ6" s="171"/>
      <c r="RK6" s="171"/>
      <c r="RL6" s="171"/>
      <c r="RM6" s="171"/>
      <c r="RN6" s="171"/>
      <c r="RO6" s="171"/>
      <c r="RP6" s="171"/>
      <c r="RQ6" s="171"/>
      <c r="RR6" s="171"/>
      <c r="RS6" s="171"/>
      <c r="RT6" s="171"/>
      <c r="RU6" s="171"/>
      <c r="RV6" s="171"/>
      <c r="RW6" s="171"/>
      <c r="RX6" s="171"/>
      <c r="RY6" s="171"/>
      <c r="RZ6" s="171"/>
      <c r="SA6" s="171"/>
      <c r="SB6" s="171"/>
      <c r="SC6" s="171"/>
      <c r="SD6" s="171"/>
      <c r="SE6" s="171"/>
      <c r="SF6" s="171"/>
      <c r="SG6" s="171"/>
      <c r="SH6" s="171"/>
      <c r="SI6" s="171"/>
      <c r="SJ6" s="171"/>
      <c r="SK6" s="171"/>
      <c r="SL6" s="171"/>
      <c r="SM6" s="171"/>
      <c r="SN6" s="171"/>
      <c r="SO6" s="171"/>
      <c r="SP6" s="171"/>
      <c r="SQ6" s="171"/>
      <c r="SR6" s="171"/>
      <c r="SS6" s="171"/>
      <c r="ST6" s="171"/>
      <c r="SU6" s="171"/>
      <c r="SV6" s="171"/>
      <c r="SW6" s="171"/>
      <c r="SX6" s="171"/>
      <c r="SY6" s="171"/>
      <c r="SZ6" s="171"/>
      <c r="TA6" s="171"/>
      <c r="TB6" s="171"/>
      <c r="TC6" s="171"/>
      <c r="TD6" s="171"/>
      <c r="TE6" s="171"/>
      <c r="TF6" s="171"/>
      <c r="TG6" s="171"/>
      <c r="TH6" s="171"/>
      <c r="TI6" s="171"/>
      <c r="TJ6" s="171"/>
      <c r="TK6" s="171"/>
      <c r="TL6" s="171"/>
      <c r="TM6" s="171"/>
      <c r="TN6" s="171"/>
      <c r="TO6" s="171"/>
      <c r="TP6" s="171"/>
      <c r="TQ6" s="171"/>
      <c r="TR6" s="171"/>
      <c r="TS6" s="171"/>
      <c r="TT6" s="171"/>
      <c r="TU6" s="171"/>
      <c r="TV6" s="171"/>
      <c r="TW6" s="171"/>
      <c r="TX6" s="171"/>
      <c r="TY6" s="171"/>
      <c r="TZ6" s="171"/>
      <c r="UA6" s="171"/>
      <c r="UB6" s="171"/>
      <c r="UC6" s="171"/>
      <c r="UD6" s="171"/>
      <c r="UE6" s="171"/>
      <c r="UF6" s="171"/>
      <c r="UG6" s="171"/>
      <c r="UH6" s="171"/>
      <c r="UI6" s="171"/>
      <c r="UJ6" s="171"/>
      <c r="UK6" s="171"/>
      <c r="UL6" s="171"/>
      <c r="UM6" s="171"/>
      <c r="UN6" s="171"/>
      <c r="UO6" s="171"/>
      <c r="UP6" s="171"/>
      <c r="UQ6" s="171"/>
      <c r="UR6" s="171"/>
      <c r="US6" s="171"/>
      <c r="UT6" s="171"/>
      <c r="UU6" s="171"/>
      <c r="UV6" s="171"/>
      <c r="UW6" s="171"/>
      <c r="UX6" s="171"/>
      <c r="UY6" s="171"/>
      <c r="UZ6" s="171"/>
      <c r="VA6" s="171"/>
      <c r="VB6" s="171"/>
      <c r="VC6" s="171"/>
      <c r="VD6" s="171"/>
      <c r="VE6" s="171"/>
      <c r="VF6" s="171"/>
      <c r="VG6" s="171"/>
      <c r="VH6" s="171"/>
      <c r="VI6" s="171"/>
      <c r="VJ6" s="171"/>
      <c r="VK6" s="171"/>
      <c r="VL6" s="171"/>
      <c r="VM6" s="171"/>
      <c r="VN6" s="171"/>
      <c r="VO6" s="171"/>
      <c r="VP6" s="171"/>
      <c r="VQ6" s="171"/>
      <c r="VR6" s="171"/>
      <c r="VS6" s="171"/>
      <c r="VT6" s="171"/>
      <c r="VU6" s="171"/>
      <c r="VV6" s="171"/>
      <c r="VW6" s="171"/>
      <c r="VX6" s="171"/>
      <c r="VY6" s="171"/>
      <c r="VZ6" s="171"/>
      <c r="WA6" s="171"/>
      <c r="WB6" s="171"/>
      <c r="WC6" s="171"/>
      <c r="WD6" s="171"/>
      <c r="WE6" s="171"/>
      <c r="WF6" s="171"/>
      <c r="WG6" s="171"/>
      <c r="WH6" s="171"/>
      <c r="WI6" s="171"/>
      <c r="WJ6" s="171"/>
      <c r="WK6" s="171"/>
      <c r="WL6" s="171"/>
      <c r="WM6" s="171"/>
      <c r="WN6" s="171"/>
      <c r="WO6" s="171"/>
      <c r="WP6" s="171"/>
      <c r="WQ6" s="171"/>
      <c r="WR6" s="171"/>
      <c r="WS6" s="171"/>
      <c r="WT6" s="171"/>
      <c r="WU6" s="171"/>
      <c r="WV6" s="171"/>
      <c r="WW6" s="171"/>
      <c r="WX6" s="171"/>
      <c r="WY6" s="171"/>
      <c r="WZ6" s="171"/>
      <c r="XA6" s="171"/>
      <c r="XB6" s="171"/>
      <c r="XC6" s="171"/>
      <c r="XD6" s="171"/>
      <c r="XE6" s="171"/>
      <c r="XF6" s="171"/>
      <c r="XG6" s="171"/>
      <c r="XH6" s="171"/>
      <c r="XI6" s="171"/>
      <c r="XJ6" s="171"/>
      <c r="XK6" s="171"/>
      <c r="XL6" s="171"/>
      <c r="XM6" s="171"/>
      <c r="XN6" s="171"/>
      <c r="XO6" s="171"/>
      <c r="XP6" s="171"/>
      <c r="XQ6" s="171"/>
      <c r="XR6" s="171"/>
      <c r="XS6" s="171"/>
      <c r="XT6" s="171"/>
      <c r="XU6" s="171"/>
      <c r="XV6" s="171"/>
      <c r="XW6" s="171"/>
      <c r="XX6" s="171"/>
      <c r="XY6" s="171"/>
      <c r="XZ6" s="171"/>
      <c r="YA6" s="171"/>
      <c r="YB6" s="171"/>
      <c r="YC6" s="171"/>
      <c r="YD6" s="171"/>
      <c r="YE6" s="171"/>
      <c r="YF6" s="171"/>
      <c r="YG6" s="171"/>
      <c r="YH6" s="171"/>
      <c r="YI6" s="171"/>
      <c r="YJ6" s="171"/>
      <c r="YK6" s="171"/>
      <c r="YL6" s="171"/>
      <c r="YM6" s="171"/>
      <c r="YN6" s="171"/>
      <c r="YO6" s="171"/>
      <c r="YP6" s="171"/>
      <c r="YQ6" s="171"/>
      <c r="YR6" s="171"/>
      <c r="YS6" s="171"/>
      <c r="YT6" s="171"/>
      <c r="YU6" s="171"/>
      <c r="YV6" s="171"/>
      <c r="YW6" s="171"/>
      <c r="YX6" s="171"/>
      <c r="YY6" s="171"/>
      <c r="YZ6" s="171"/>
      <c r="ZA6" s="171"/>
      <c r="ZB6" s="171"/>
      <c r="ZC6" s="171"/>
      <c r="ZD6" s="171"/>
      <c r="ZE6" s="171"/>
      <c r="ZF6" s="171"/>
      <c r="ZG6" s="171"/>
      <c r="ZH6" s="171"/>
      <c r="ZI6" s="171"/>
      <c r="ZJ6" s="171"/>
      <c r="ZK6" s="171"/>
      <c r="ZL6" s="171"/>
      <c r="ZM6" s="171"/>
      <c r="ZN6" s="171"/>
      <c r="ZO6" s="171"/>
      <c r="ZP6" s="171"/>
      <c r="ZQ6" s="171"/>
      <c r="ZR6" s="171"/>
      <c r="ZS6" s="171"/>
      <c r="ZT6" s="171"/>
      <c r="ZU6" s="171"/>
      <c r="ZV6" s="171"/>
      <c r="ZW6" s="171"/>
      <c r="ZX6" s="171"/>
      <c r="ZY6" s="171"/>
      <c r="ZZ6" s="171"/>
      <c r="AAA6" s="171"/>
      <c r="AAB6" s="171"/>
      <c r="AAC6" s="171"/>
      <c r="AAD6" s="171"/>
      <c r="AAE6" s="171"/>
      <c r="AAF6" s="171"/>
      <c r="AAG6" s="171"/>
      <c r="AAH6" s="171"/>
      <c r="AAI6" s="171"/>
      <c r="AAJ6" s="171"/>
      <c r="AAK6" s="171"/>
      <c r="AAL6" s="171"/>
      <c r="AAM6" s="171"/>
      <c r="AAN6" s="171"/>
      <c r="AAO6" s="171"/>
      <c r="AAP6" s="171"/>
      <c r="AAQ6" s="171"/>
      <c r="AAR6" s="171"/>
      <c r="AAS6" s="171"/>
      <c r="AAT6" s="171"/>
      <c r="AAU6" s="171"/>
      <c r="AAV6" s="171"/>
      <c r="AAW6" s="171"/>
      <c r="AAX6" s="171"/>
      <c r="AAY6" s="171"/>
      <c r="AAZ6" s="171"/>
      <c r="ABA6" s="171"/>
      <c r="ABB6" s="171"/>
      <c r="ABC6" s="171"/>
      <c r="ABD6" s="171"/>
      <c r="ABE6" s="171"/>
      <c r="ABF6" s="171"/>
      <c r="ABG6" s="171"/>
      <c r="ABH6" s="171"/>
      <c r="ABI6" s="171"/>
      <c r="ABJ6" s="171"/>
      <c r="ABK6" s="171"/>
      <c r="ABL6" s="171"/>
      <c r="ABM6" s="171"/>
      <c r="ABN6" s="171"/>
      <c r="ABO6" s="171"/>
      <c r="ABP6" s="171"/>
      <c r="ABQ6" s="171"/>
      <c r="ABR6" s="171"/>
      <c r="ABS6" s="171"/>
      <c r="ABT6" s="171"/>
      <c r="ABU6" s="171"/>
      <c r="ABV6" s="171"/>
      <c r="ABW6" s="171"/>
      <c r="ABX6" s="171"/>
      <c r="ABY6" s="171"/>
      <c r="ABZ6" s="171"/>
      <c r="ACA6" s="171"/>
      <c r="ACB6" s="171"/>
      <c r="ACC6" s="171"/>
      <c r="ACD6" s="171"/>
      <c r="ACE6" s="171"/>
      <c r="ACF6" s="171"/>
      <c r="ACG6" s="171"/>
      <c r="ACH6" s="171"/>
      <c r="ACI6" s="171"/>
      <c r="ACJ6" s="171"/>
      <c r="ACK6" s="171"/>
      <c r="ACL6" s="171"/>
      <c r="ACM6" s="171"/>
      <c r="ACN6" s="171"/>
      <c r="ACO6" s="171"/>
      <c r="ACP6" s="171"/>
      <c r="ACQ6" s="171"/>
      <c r="ACR6" s="171"/>
      <c r="ACS6" s="171"/>
      <c r="ACT6" s="171"/>
      <c r="ACU6" s="171"/>
      <c r="ACV6" s="171"/>
      <c r="ACW6" s="171"/>
      <c r="ACX6" s="171"/>
      <c r="ACY6" s="171"/>
      <c r="ACZ6" s="171"/>
      <c r="ADA6" s="171"/>
      <c r="ADB6" s="171"/>
      <c r="ADC6" s="171"/>
      <c r="ADD6" s="171"/>
      <c r="ADE6" s="171"/>
      <c r="ADF6" s="171"/>
      <c r="ADG6" s="171"/>
      <c r="ADH6" s="171"/>
      <c r="ADI6" s="171"/>
      <c r="ADJ6" s="171"/>
      <c r="ADK6" s="171"/>
      <c r="ADL6" s="171"/>
      <c r="ADM6" s="171"/>
      <c r="ADN6" s="171"/>
      <c r="ADO6" s="171"/>
      <c r="ADP6" s="171"/>
      <c r="ADQ6" s="171"/>
      <c r="ADR6" s="171"/>
      <c r="ADS6" s="171"/>
      <c r="ADT6" s="171"/>
      <c r="ADU6" s="171"/>
      <c r="ADV6" s="171"/>
      <c r="ADW6" s="171"/>
      <c r="ADX6" s="171"/>
      <c r="ADY6" s="171"/>
      <c r="ADZ6" s="171"/>
      <c r="AEA6" s="171"/>
      <c r="AEB6" s="171"/>
      <c r="AEC6" s="171"/>
      <c r="AED6" s="171"/>
      <c r="AEE6" s="171"/>
      <c r="AEF6" s="171"/>
      <c r="AEG6" s="171"/>
      <c r="AEH6" s="171"/>
      <c r="AEI6" s="171"/>
      <c r="AEJ6" s="171"/>
      <c r="AEK6" s="171"/>
      <c r="AEL6" s="171"/>
      <c r="AEM6" s="171"/>
      <c r="AEN6" s="171"/>
      <c r="AEO6" s="171"/>
      <c r="AEP6" s="171"/>
      <c r="AEQ6" s="171"/>
      <c r="AER6" s="171"/>
      <c r="AES6" s="171"/>
      <c r="AET6" s="171"/>
      <c r="AEU6" s="171"/>
      <c r="AEV6" s="171"/>
      <c r="AEW6" s="171"/>
      <c r="AEX6" s="171"/>
      <c r="AEY6" s="171"/>
      <c r="AEZ6" s="171"/>
      <c r="AFA6" s="171"/>
      <c r="AFB6" s="171"/>
      <c r="AFC6" s="171"/>
      <c r="AFD6" s="171"/>
      <c r="AFE6" s="171"/>
      <c r="AFF6" s="171"/>
      <c r="AFG6" s="171"/>
      <c r="AFH6" s="171"/>
      <c r="AFI6" s="171"/>
      <c r="AFJ6" s="171"/>
      <c r="AFK6" s="171"/>
      <c r="AFL6" s="171"/>
      <c r="AFM6" s="171"/>
      <c r="AFN6" s="171"/>
      <c r="AFO6" s="171"/>
      <c r="AFP6" s="171"/>
      <c r="AFQ6" s="171"/>
      <c r="AFR6" s="171"/>
      <c r="AFS6" s="171"/>
      <c r="AFT6" s="171"/>
      <c r="AFU6" s="171"/>
      <c r="AFV6" s="171"/>
      <c r="AFW6" s="171"/>
      <c r="AFX6" s="171"/>
      <c r="AFY6" s="171"/>
      <c r="AFZ6" s="171"/>
      <c r="AGA6" s="171"/>
      <c r="AGB6" s="171"/>
      <c r="AGC6" s="171"/>
      <c r="AGD6" s="171"/>
      <c r="AGE6" s="171"/>
      <c r="AGF6" s="171"/>
      <c r="AGG6" s="171"/>
      <c r="AGH6" s="171"/>
      <c r="AGI6" s="171"/>
      <c r="AGJ6" s="171"/>
      <c r="AGK6" s="171"/>
      <c r="AGL6" s="171"/>
      <c r="AGM6" s="171"/>
      <c r="AGN6" s="171"/>
      <c r="AGO6" s="171"/>
      <c r="AGP6" s="171"/>
      <c r="AGQ6" s="171"/>
      <c r="AGR6" s="171"/>
      <c r="AGS6" s="171"/>
      <c r="AGT6" s="171"/>
      <c r="AGU6" s="171"/>
      <c r="AGV6" s="171"/>
      <c r="AGW6" s="171"/>
      <c r="AGX6" s="171"/>
      <c r="AGY6" s="171"/>
      <c r="AGZ6" s="171"/>
      <c r="AHA6" s="171"/>
      <c r="AHB6" s="171"/>
      <c r="AHC6" s="171"/>
      <c r="AHD6" s="171"/>
      <c r="AHE6" s="171"/>
      <c r="AHF6" s="171"/>
      <c r="AHG6" s="171"/>
      <c r="AHH6" s="171"/>
      <c r="AHI6" s="171"/>
      <c r="AHJ6" s="171"/>
      <c r="AHK6" s="171"/>
      <c r="AHL6" s="171"/>
      <c r="AHM6" s="171"/>
      <c r="AHN6" s="171"/>
      <c r="AHO6" s="171"/>
      <c r="AHP6" s="171"/>
      <c r="AHQ6" s="171"/>
      <c r="AHR6" s="171"/>
      <c r="AHS6" s="171"/>
      <c r="AHT6" s="171"/>
      <c r="AHU6" s="171"/>
      <c r="AHV6" s="171"/>
      <c r="AHW6" s="171"/>
      <c r="AHX6" s="171"/>
      <c r="AHY6" s="171"/>
      <c r="AHZ6" s="171"/>
      <c r="AIA6" s="171"/>
      <c r="AIB6" s="171"/>
      <c r="AIC6" s="171"/>
      <c r="AID6" s="171"/>
      <c r="AIE6" s="171"/>
      <c r="AIF6" s="171"/>
      <c r="AIG6" s="171"/>
      <c r="AIH6" s="171"/>
      <c r="AII6" s="171"/>
      <c r="AIJ6" s="171"/>
      <c r="AIK6" s="171"/>
      <c r="AIL6" s="171"/>
      <c r="AIM6" s="171"/>
      <c r="AIN6" s="171"/>
      <c r="AIO6" s="171"/>
      <c r="AIP6" s="171"/>
      <c r="AIQ6" s="171"/>
      <c r="AIR6" s="171"/>
      <c r="AIS6" s="171"/>
      <c r="AIT6" s="171"/>
      <c r="AIU6" s="171"/>
      <c r="AIV6" s="171"/>
      <c r="AIW6" s="171"/>
      <c r="AIX6" s="171"/>
      <c r="AIY6" s="171"/>
      <c r="AIZ6" s="171"/>
      <c r="AJA6" s="171"/>
      <c r="AJB6" s="171"/>
      <c r="AJC6" s="171"/>
      <c r="AJD6" s="171"/>
      <c r="AJE6" s="171"/>
      <c r="AJF6" s="171"/>
      <c r="AJG6" s="171"/>
      <c r="AJH6" s="171"/>
      <c r="AJI6" s="171"/>
      <c r="AJJ6" s="171"/>
      <c r="AJK6" s="171"/>
      <c r="AJL6" s="171"/>
      <c r="AJM6" s="171"/>
      <c r="AJN6" s="171"/>
      <c r="AJO6" s="171"/>
      <c r="AJP6" s="171"/>
      <c r="AJQ6" s="171"/>
      <c r="AJR6" s="171"/>
      <c r="AJS6" s="171"/>
      <c r="AJT6" s="171"/>
      <c r="AJU6" s="171"/>
      <c r="AJV6" s="171"/>
      <c r="AJW6" s="171"/>
      <c r="AJX6" s="171"/>
      <c r="AJY6" s="171"/>
      <c r="AJZ6" s="171"/>
      <c r="AKA6" s="171"/>
      <c r="AKB6" s="171"/>
      <c r="AKC6" s="171"/>
      <c r="AKD6" s="171"/>
      <c r="AKE6" s="171"/>
      <c r="AKF6" s="171"/>
      <c r="AKG6" s="171"/>
      <c r="AKH6" s="171"/>
      <c r="AKI6" s="171"/>
      <c r="AKJ6" s="171"/>
      <c r="AKK6" s="171"/>
      <c r="AKL6" s="171"/>
      <c r="AKM6" s="171"/>
      <c r="AKN6" s="171"/>
      <c r="AKO6" s="171"/>
      <c r="AKP6" s="171"/>
      <c r="AKQ6" s="171"/>
      <c r="AKR6" s="171"/>
      <c r="AKS6" s="171"/>
      <c r="AKT6" s="171"/>
      <c r="AKU6" s="171"/>
      <c r="AKV6" s="171"/>
      <c r="AKW6" s="171"/>
      <c r="AKX6" s="171"/>
      <c r="AKY6" s="171"/>
      <c r="AKZ6" s="171"/>
      <c r="ALA6" s="171"/>
      <c r="ALB6" s="171"/>
      <c r="ALC6" s="171"/>
      <c r="ALD6" s="171"/>
      <c r="ALE6" s="171"/>
      <c r="ALF6" s="171"/>
      <c r="ALG6" s="171"/>
      <c r="ALH6" s="171"/>
      <c r="ALI6" s="171"/>
      <c r="ALJ6" s="171"/>
      <c r="ALK6" s="171"/>
      <c r="ALL6" s="171"/>
      <c r="ALM6" s="171"/>
      <c r="ALN6" s="171"/>
      <c r="ALO6" s="171"/>
      <c r="ALP6" s="171"/>
      <c r="ALQ6" s="171"/>
      <c r="ALR6" s="171"/>
      <c r="ALS6" s="171"/>
      <c r="ALT6" s="171"/>
      <c r="ALU6" s="171"/>
      <c r="ALV6" s="171"/>
      <c r="ALW6" s="171"/>
      <c r="ALX6" s="171"/>
      <c r="ALY6" s="171"/>
      <c r="ALZ6" s="171"/>
      <c r="AMA6" s="171"/>
      <c r="AMB6" s="171"/>
      <c r="AMC6" s="171"/>
      <c r="AMD6" s="171"/>
      <c r="AME6" s="171"/>
      <c r="AMF6" s="171"/>
      <c r="AMG6" s="171"/>
      <c r="AMH6" s="171"/>
      <c r="AMI6" s="171"/>
      <c r="AMJ6" s="171"/>
      <c r="AMK6" s="171"/>
      <c r="AML6" s="171"/>
      <c r="AMM6" s="171"/>
      <c r="AMN6" s="171"/>
      <c r="AMO6" s="171"/>
      <c r="AMP6" s="171"/>
      <c r="AMQ6" s="171"/>
      <c r="AMR6" s="171"/>
      <c r="AMS6" s="171"/>
      <c r="AMT6" s="171"/>
      <c r="AMU6" s="171"/>
      <c r="AMV6" s="171"/>
      <c r="AMW6" s="171"/>
      <c r="AMX6" s="171"/>
      <c r="AMY6" s="171"/>
      <c r="AMZ6" s="171"/>
      <c r="ANA6" s="171"/>
      <c r="ANB6" s="171"/>
      <c r="ANC6" s="171"/>
      <c r="AND6" s="171"/>
      <c r="ANE6" s="171"/>
      <c r="ANF6" s="171"/>
      <c r="ANG6" s="171"/>
      <c r="ANH6" s="171"/>
      <c r="ANI6" s="171"/>
      <c r="ANJ6" s="171"/>
      <c r="ANK6" s="171"/>
      <c r="ANL6" s="171"/>
      <c r="ANM6" s="171"/>
      <c r="ANN6" s="171"/>
      <c r="ANO6" s="171"/>
      <c r="ANP6" s="171"/>
      <c r="ANQ6" s="171"/>
      <c r="ANR6" s="171"/>
      <c r="ANS6" s="171"/>
      <c r="ANT6" s="171"/>
      <c r="ANU6" s="171"/>
      <c r="ANV6" s="171"/>
      <c r="ANW6" s="171"/>
      <c r="ANX6" s="171"/>
      <c r="ANY6" s="171"/>
      <c r="ANZ6" s="171"/>
      <c r="AOA6" s="171"/>
      <c r="AOB6" s="171"/>
      <c r="AOC6" s="171"/>
      <c r="AOD6" s="171"/>
      <c r="AOE6" s="171"/>
      <c r="AOF6" s="171"/>
      <c r="AOG6" s="171"/>
      <c r="AOH6" s="171"/>
      <c r="AOI6" s="171"/>
      <c r="AOJ6" s="171"/>
      <c r="AOK6" s="171"/>
      <c r="AOL6" s="171"/>
      <c r="AOM6" s="171"/>
      <c r="AON6" s="171"/>
      <c r="AOO6" s="171"/>
      <c r="AOP6" s="171"/>
      <c r="AOQ6" s="171"/>
      <c r="AOR6" s="171"/>
      <c r="AOS6" s="171"/>
      <c r="AOT6" s="171"/>
      <c r="AOU6" s="171"/>
      <c r="AOV6" s="171"/>
      <c r="AOW6" s="171"/>
      <c r="AOX6" s="171"/>
      <c r="AOY6" s="171"/>
      <c r="AOZ6" s="171"/>
      <c r="APA6" s="171"/>
      <c r="APB6" s="171"/>
      <c r="APC6" s="171"/>
      <c r="APD6" s="171"/>
      <c r="APE6" s="171"/>
      <c r="APF6" s="171"/>
      <c r="APG6" s="171"/>
      <c r="APH6" s="171"/>
      <c r="API6" s="171"/>
      <c r="APJ6" s="171"/>
      <c r="APK6" s="171"/>
      <c r="APL6" s="171"/>
      <c r="APM6" s="171"/>
      <c r="APN6" s="171"/>
      <c r="APO6" s="171"/>
      <c r="APP6" s="171"/>
      <c r="APQ6" s="171"/>
      <c r="APR6" s="171"/>
      <c r="APS6" s="171"/>
      <c r="APT6" s="171"/>
      <c r="APU6" s="171"/>
      <c r="APV6" s="171"/>
      <c r="APW6" s="171"/>
      <c r="APX6" s="171"/>
      <c r="APY6" s="171"/>
      <c r="APZ6" s="171"/>
      <c r="AQA6" s="171"/>
      <c r="AQB6" s="171"/>
      <c r="AQC6" s="171"/>
      <c r="AQD6" s="171"/>
      <c r="AQE6" s="171"/>
      <c r="AQF6" s="171"/>
      <c r="AQG6" s="171"/>
      <c r="AQH6" s="171"/>
      <c r="AQI6" s="171"/>
      <c r="AQJ6" s="171"/>
      <c r="AQK6" s="171"/>
      <c r="AQL6" s="171"/>
      <c r="AQM6" s="171"/>
      <c r="AQN6" s="171"/>
      <c r="AQO6" s="171"/>
      <c r="AQP6" s="171"/>
      <c r="AQQ6" s="171"/>
      <c r="AQR6" s="171"/>
      <c r="AQS6" s="171"/>
      <c r="AQT6" s="171"/>
      <c r="AQU6" s="171"/>
      <c r="AQV6" s="171"/>
      <c r="AQW6" s="171"/>
      <c r="AQX6" s="171"/>
      <c r="AQY6" s="171"/>
      <c r="AQZ6" s="171"/>
      <c r="ARA6" s="171"/>
      <c r="ARB6" s="171"/>
      <c r="ARC6" s="171"/>
      <c r="ARD6" s="171"/>
      <c r="ARE6" s="171"/>
      <c r="ARF6" s="171"/>
      <c r="ARG6" s="171"/>
      <c r="ARH6" s="171"/>
      <c r="ARI6" s="171"/>
      <c r="ARJ6" s="171"/>
      <c r="ARK6" s="171"/>
      <c r="ARL6" s="171"/>
      <c r="ARM6" s="171"/>
      <c r="ARN6" s="171"/>
      <c r="ARO6" s="171"/>
      <c r="ARP6" s="171"/>
      <c r="ARQ6" s="171"/>
      <c r="ARR6" s="171"/>
      <c r="ARS6" s="171"/>
      <c r="ART6" s="171"/>
      <c r="ARU6" s="171"/>
      <c r="ARV6" s="171"/>
      <c r="ARW6" s="171"/>
      <c r="ARX6" s="171"/>
      <c r="ARY6" s="171"/>
      <c r="ARZ6" s="171"/>
      <c r="ASA6" s="171"/>
      <c r="ASB6" s="171"/>
      <c r="ASC6" s="171"/>
      <c r="ASD6" s="171"/>
      <c r="ASE6" s="171"/>
      <c r="ASF6" s="171"/>
      <c r="ASG6" s="171"/>
      <c r="ASH6" s="171"/>
      <c r="ASI6" s="171"/>
      <c r="ASJ6" s="171"/>
      <c r="ASK6" s="171"/>
      <c r="ASL6" s="171"/>
      <c r="ASM6" s="171"/>
      <c r="ASN6" s="171"/>
      <c r="ASO6" s="171"/>
      <c r="ASP6" s="171"/>
      <c r="ASQ6" s="171"/>
      <c r="ASR6" s="171"/>
      <c r="ASS6" s="171"/>
      <c r="AST6" s="171"/>
      <c r="ASU6" s="171"/>
      <c r="ASV6" s="171"/>
      <c r="ASW6" s="171"/>
      <c r="ASX6" s="171"/>
      <c r="ASY6" s="171"/>
      <c r="ASZ6" s="171"/>
      <c r="ATA6" s="171"/>
      <c r="ATB6" s="171"/>
      <c r="ATC6" s="171"/>
      <c r="ATD6" s="171"/>
      <c r="ATE6" s="171"/>
      <c r="ATF6" s="171"/>
      <c r="ATG6" s="171"/>
      <c r="ATH6" s="171"/>
      <c r="ATI6" s="171"/>
      <c r="ATJ6" s="171"/>
      <c r="ATK6" s="171"/>
      <c r="ATL6" s="171"/>
      <c r="ATM6" s="171"/>
      <c r="ATN6" s="171"/>
      <c r="ATO6" s="171"/>
      <c r="ATP6" s="171"/>
      <c r="ATQ6" s="171"/>
      <c r="ATR6" s="171"/>
      <c r="ATS6" s="171"/>
      <c r="ATT6" s="171"/>
      <c r="ATU6" s="171"/>
      <c r="ATV6" s="171"/>
      <c r="ATW6" s="171"/>
      <c r="ATX6" s="171"/>
      <c r="ATY6" s="171"/>
      <c r="ATZ6" s="171"/>
      <c r="AUA6" s="171"/>
      <c r="AUB6" s="171"/>
      <c r="AUC6" s="171"/>
      <c r="AUD6" s="171"/>
      <c r="AUE6" s="171"/>
      <c r="AUF6" s="171"/>
      <c r="AUG6" s="171"/>
      <c r="AUH6" s="171"/>
      <c r="AUI6" s="171"/>
      <c r="AUJ6" s="171"/>
      <c r="AUK6" s="171"/>
      <c r="AUL6" s="171"/>
      <c r="AUM6" s="171"/>
      <c r="AUN6" s="171"/>
      <c r="AUO6" s="171"/>
      <c r="AUP6" s="171"/>
      <c r="AUQ6" s="171"/>
      <c r="AUR6" s="171"/>
      <c r="AUS6" s="171"/>
      <c r="AUT6" s="171"/>
      <c r="AUU6" s="171"/>
      <c r="AUV6" s="171"/>
      <c r="AUW6" s="171"/>
      <c r="AUX6" s="171"/>
      <c r="AUY6" s="171"/>
      <c r="AUZ6" s="171"/>
      <c r="AVA6" s="171"/>
      <c r="AVB6" s="171"/>
      <c r="AVC6" s="171"/>
      <c r="AVD6" s="171"/>
      <c r="AVE6" s="171"/>
      <c r="AVF6" s="171"/>
      <c r="AVG6" s="171"/>
      <c r="AVH6" s="171"/>
      <c r="AVI6" s="171"/>
      <c r="AVJ6" s="171"/>
      <c r="AVK6" s="171"/>
      <c r="AVL6" s="171"/>
      <c r="AVM6" s="171"/>
      <c r="AVN6" s="171"/>
      <c r="AVO6" s="171"/>
      <c r="AVP6" s="171"/>
      <c r="AVQ6" s="171"/>
      <c r="AVR6" s="171"/>
      <c r="AVS6" s="171"/>
      <c r="AVT6" s="171"/>
      <c r="AVU6" s="171"/>
      <c r="AVV6" s="171"/>
      <c r="AVW6" s="171"/>
      <c r="AVX6" s="171"/>
      <c r="AVY6" s="171"/>
      <c r="AVZ6" s="171"/>
      <c r="AWA6" s="171"/>
      <c r="AWB6" s="171"/>
      <c r="AWC6" s="171"/>
      <c r="AWD6" s="171"/>
      <c r="AWE6" s="171"/>
      <c r="AWF6" s="171"/>
      <c r="AWG6" s="171"/>
      <c r="AWH6" s="171"/>
      <c r="AWI6" s="171"/>
      <c r="AWJ6" s="171"/>
      <c r="AWK6" s="171"/>
      <c r="AWL6" s="171"/>
      <c r="AWM6" s="171"/>
      <c r="AWN6" s="171"/>
      <c r="AWO6" s="171"/>
      <c r="AWP6" s="171"/>
      <c r="AWQ6" s="171"/>
      <c r="AWR6" s="171"/>
      <c r="AWS6" s="171"/>
      <c r="AWT6" s="171"/>
      <c r="AWU6" s="171"/>
      <c r="AWV6" s="171"/>
      <c r="AWW6" s="171"/>
      <c r="AWX6" s="171"/>
      <c r="AWY6" s="171"/>
      <c r="AWZ6" s="171"/>
      <c r="AXA6" s="171"/>
      <c r="AXB6" s="171"/>
      <c r="AXC6" s="171"/>
      <c r="AXD6" s="171"/>
      <c r="AXE6" s="171"/>
      <c r="AXF6" s="171"/>
      <c r="AXG6" s="171"/>
      <c r="AXH6" s="171"/>
      <c r="AXI6" s="171"/>
      <c r="AXJ6" s="171"/>
      <c r="AXK6" s="171"/>
      <c r="AXL6" s="171"/>
      <c r="AXM6" s="171"/>
      <c r="AXN6" s="171"/>
      <c r="AXO6" s="171"/>
      <c r="AXP6" s="171"/>
      <c r="AXQ6" s="171"/>
      <c r="AXR6" s="171"/>
      <c r="AXS6" s="171"/>
      <c r="AXT6" s="171"/>
      <c r="AXU6" s="171"/>
      <c r="AXV6" s="171"/>
      <c r="AXW6" s="171"/>
      <c r="AXX6" s="171"/>
      <c r="AXY6" s="171"/>
      <c r="AXZ6" s="171"/>
      <c r="AYA6" s="171"/>
      <c r="AYB6" s="171"/>
      <c r="AYC6" s="171"/>
      <c r="AYD6" s="171"/>
      <c r="AYE6" s="171"/>
      <c r="AYF6" s="171"/>
      <c r="AYG6" s="171"/>
      <c r="AYH6" s="171"/>
      <c r="AYI6" s="171"/>
      <c r="AYJ6" s="171"/>
      <c r="AYK6" s="171"/>
      <c r="AYL6" s="171"/>
      <c r="AYM6" s="171"/>
      <c r="AYN6" s="171"/>
      <c r="AYO6" s="171"/>
      <c r="AYP6" s="171"/>
      <c r="AYQ6" s="171"/>
      <c r="AYR6" s="171"/>
      <c r="AYS6" s="171"/>
      <c r="AYT6" s="171"/>
      <c r="AYU6" s="171"/>
      <c r="AYV6" s="171"/>
      <c r="AYW6" s="171"/>
      <c r="AYX6" s="171"/>
      <c r="AYY6" s="171"/>
      <c r="AYZ6" s="171"/>
      <c r="AZA6" s="171"/>
      <c r="AZB6" s="171"/>
      <c r="AZC6" s="171"/>
      <c r="AZD6" s="171"/>
      <c r="AZE6" s="171"/>
      <c r="AZF6" s="171"/>
      <c r="AZG6" s="171"/>
      <c r="AZH6" s="171"/>
      <c r="AZI6" s="171"/>
      <c r="AZJ6" s="171"/>
      <c r="AZK6" s="171"/>
      <c r="AZL6" s="171"/>
      <c r="AZM6" s="171"/>
      <c r="AZN6" s="171"/>
      <c r="AZO6" s="171"/>
      <c r="AZP6" s="171"/>
      <c r="AZQ6" s="171"/>
      <c r="AZR6" s="171"/>
      <c r="AZS6" s="171"/>
      <c r="AZT6" s="171"/>
      <c r="AZU6" s="171"/>
      <c r="AZV6" s="171"/>
      <c r="AZW6" s="171"/>
      <c r="AZX6" s="171"/>
      <c r="AZY6" s="171"/>
      <c r="AZZ6" s="171"/>
      <c r="BAA6" s="171"/>
      <c r="BAB6" s="171"/>
      <c r="BAC6" s="171"/>
      <c r="BAD6" s="171"/>
      <c r="BAE6" s="171"/>
      <c r="BAF6" s="171"/>
      <c r="BAG6" s="171"/>
      <c r="BAH6" s="171"/>
      <c r="BAI6" s="171"/>
      <c r="BAJ6" s="171"/>
      <c r="BAK6" s="171"/>
      <c r="BAL6" s="171"/>
      <c r="BAM6" s="171"/>
      <c r="BAN6" s="171"/>
      <c r="BAO6" s="171"/>
      <c r="BAP6" s="171"/>
      <c r="BAQ6" s="171"/>
      <c r="BAR6" s="171"/>
      <c r="BAS6" s="171"/>
      <c r="BAT6" s="171"/>
      <c r="BAU6" s="171"/>
      <c r="BAV6" s="171"/>
      <c r="BAW6" s="171"/>
      <c r="BAX6" s="171"/>
      <c r="BAY6" s="171"/>
      <c r="BAZ6" s="171"/>
      <c r="BBA6" s="171"/>
      <c r="BBB6" s="171"/>
      <c r="BBC6" s="171"/>
      <c r="BBD6" s="171"/>
      <c r="BBE6" s="171"/>
      <c r="BBF6" s="171"/>
      <c r="BBG6" s="171"/>
      <c r="BBH6" s="171"/>
      <c r="BBI6" s="171"/>
      <c r="BBJ6" s="171"/>
      <c r="BBK6" s="171"/>
      <c r="BBL6" s="171"/>
      <c r="BBM6" s="171"/>
      <c r="BBN6" s="171"/>
      <c r="BBO6" s="171"/>
      <c r="BBP6" s="171"/>
      <c r="BBQ6" s="171"/>
      <c r="BBR6" s="171"/>
      <c r="BBS6" s="171"/>
      <c r="BBT6" s="171"/>
      <c r="BBU6" s="171"/>
      <c r="BBV6" s="171"/>
      <c r="BBW6" s="171"/>
      <c r="BBX6" s="171"/>
      <c r="BBY6" s="171"/>
      <c r="BBZ6" s="171"/>
      <c r="BCA6" s="171"/>
      <c r="BCB6" s="171"/>
      <c r="BCC6" s="171"/>
      <c r="BCD6" s="171"/>
      <c r="BCE6" s="171"/>
      <c r="BCF6" s="171"/>
      <c r="BCG6" s="171"/>
      <c r="BCH6" s="171"/>
      <c r="BCI6" s="171"/>
      <c r="BCJ6" s="171"/>
      <c r="BCK6" s="171"/>
      <c r="BCL6" s="171"/>
      <c r="BCM6" s="171"/>
      <c r="BCN6" s="171"/>
      <c r="BCO6" s="171"/>
      <c r="BCP6" s="171"/>
      <c r="BCQ6" s="171"/>
      <c r="BCR6" s="171"/>
      <c r="BCS6" s="171"/>
      <c r="BCT6" s="171"/>
      <c r="BCU6" s="171"/>
      <c r="BCV6" s="171"/>
      <c r="BCW6" s="171"/>
      <c r="BCX6" s="171"/>
      <c r="BCY6" s="171"/>
      <c r="BCZ6" s="171"/>
      <c r="BDA6" s="171"/>
      <c r="BDB6" s="171"/>
      <c r="BDC6" s="171"/>
      <c r="BDD6" s="171"/>
      <c r="BDE6" s="171"/>
      <c r="BDF6" s="171"/>
      <c r="BDG6" s="171"/>
      <c r="BDH6" s="171"/>
      <c r="BDI6" s="171"/>
      <c r="BDJ6" s="171"/>
      <c r="BDK6" s="171"/>
      <c r="BDL6" s="171"/>
      <c r="BDM6" s="171"/>
      <c r="BDN6" s="171"/>
      <c r="BDO6" s="171"/>
      <c r="BDP6" s="171"/>
      <c r="BDQ6" s="171"/>
      <c r="BDR6" s="171"/>
      <c r="BDS6" s="171"/>
      <c r="BDT6" s="171"/>
      <c r="BDU6" s="171"/>
      <c r="BDV6" s="171"/>
      <c r="BDW6" s="171"/>
      <c r="BDX6" s="171"/>
      <c r="BDY6" s="171"/>
      <c r="BDZ6" s="171"/>
      <c r="BEA6" s="171"/>
      <c r="BEB6" s="171"/>
      <c r="BEC6" s="171"/>
      <c r="BED6" s="171"/>
      <c r="BEE6" s="171"/>
      <c r="BEF6" s="171"/>
      <c r="BEG6" s="171"/>
      <c r="BEH6" s="171"/>
      <c r="BEI6" s="171"/>
      <c r="BEJ6" s="171"/>
      <c r="BEK6" s="171"/>
      <c r="BEL6" s="171"/>
      <c r="BEM6" s="171"/>
      <c r="BEN6" s="171"/>
      <c r="BEO6" s="171"/>
      <c r="BEP6" s="171"/>
      <c r="BEQ6" s="171"/>
      <c r="BER6" s="171"/>
      <c r="BES6" s="171"/>
      <c r="BET6" s="171"/>
      <c r="BEU6" s="171"/>
      <c r="BEV6" s="171"/>
      <c r="BEW6" s="171"/>
      <c r="BEX6" s="171"/>
      <c r="BEY6" s="171"/>
      <c r="BEZ6" s="171"/>
      <c r="BFA6" s="171"/>
      <c r="BFB6" s="171"/>
      <c r="BFC6" s="171"/>
      <c r="BFD6" s="171"/>
      <c r="BFE6" s="171"/>
      <c r="BFF6" s="171"/>
      <c r="BFG6" s="171"/>
      <c r="BFH6" s="171"/>
      <c r="BFI6" s="171"/>
      <c r="BFJ6" s="171"/>
      <c r="BFK6" s="171"/>
      <c r="BFL6" s="171"/>
      <c r="BFM6" s="171"/>
      <c r="BFN6" s="171"/>
      <c r="BFO6" s="171"/>
      <c r="BFP6" s="171"/>
      <c r="BFQ6" s="171"/>
      <c r="BFR6" s="171"/>
      <c r="BFS6" s="171"/>
      <c r="BFT6" s="171"/>
      <c r="BFU6" s="171"/>
      <c r="BFV6" s="171"/>
      <c r="BFW6" s="171"/>
      <c r="BFX6" s="171"/>
      <c r="BFY6" s="171"/>
      <c r="BFZ6" s="171"/>
      <c r="BGA6" s="171"/>
      <c r="BGB6" s="171"/>
      <c r="BGC6" s="171"/>
      <c r="BGD6" s="171"/>
      <c r="BGE6" s="171"/>
      <c r="BGF6" s="171"/>
      <c r="BGG6" s="171"/>
      <c r="BGH6" s="171"/>
      <c r="BGI6" s="171"/>
      <c r="BGJ6" s="171"/>
      <c r="BGK6" s="171"/>
      <c r="BGL6" s="171"/>
      <c r="BGM6" s="171"/>
      <c r="BGN6" s="171"/>
      <c r="BGO6" s="171"/>
      <c r="BGP6" s="171"/>
      <c r="BGQ6" s="171"/>
      <c r="BGR6" s="171"/>
      <c r="BGS6" s="171"/>
      <c r="BGT6" s="171"/>
      <c r="BGU6" s="171"/>
      <c r="BGV6" s="171"/>
      <c r="BGW6" s="171"/>
      <c r="BGX6" s="171"/>
      <c r="BGY6" s="171"/>
      <c r="BGZ6" s="171"/>
      <c r="BHA6" s="171"/>
      <c r="BHB6" s="171"/>
      <c r="BHC6" s="171"/>
      <c r="BHD6" s="171"/>
      <c r="BHE6" s="171"/>
      <c r="BHF6" s="171"/>
      <c r="BHG6" s="171"/>
      <c r="BHH6" s="171"/>
      <c r="BHI6" s="171"/>
      <c r="BHJ6" s="171"/>
      <c r="BHK6" s="171"/>
      <c r="BHL6" s="171"/>
      <c r="BHM6" s="171"/>
      <c r="BHN6" s="171"/>
      <c r="BHO6" s="171"/>
      <c r="BHP6" s="171"/>
      <c r="BHQ6" s="171"/>
      <c r="BHR6" s="171"/>
      <c r="BHS6" s="171"/>
      <c r="BHT6" s="171"/>
      <c r="BHU6" s="171"/>
      <c r="BHV6" s="171"/>
      <c r="BHW6" s="171"/>
      <c r="BHX6" s="171"/>
      <c r="BHY6" s="171"/>
      <c r="BHZ6" s="171"/>
      <c r="BIA6" s="171"/>
      <c r="BIB6" s="171"/>
      <c r="BIC6" s="171"/>
      <c r="BID6" s="171"/>
      <c r="BIE6" s="171"/>
      <c r="BIF6" s="171"/>
      <c r="BIG6" s="171"/>
      <c r="BIH6" s="171"/>
      <c r="BII6" s="171"/>
      <c r="BIJ6" s="171"/>
      <c r="BIK6" s="171"/>
      <c r="BIL6" s="171"/>
      <c r="BIM6" s="171"/>
      <c r="BIN6" s="171"/>
      <c r="BIO6" s="171"/>
      <c r="BIP6" s="171"/>
      <c r="BIQ6" s="171"/>
      <c r="BIR6" s="171"/>
      <c r="BIS6" s="171"/>
      <c r="BIT6" s="171"/>
      <c r="BIU6" s="171"/>
      <c r="BIV6" s="171"/>
      <c r="BIW6" s="171"/>
      <c r="BIX6" s="171"/>
      <c r="BIY6" s="171"/>
      <c r="BIZ6" s="171"/>
      <c r="BJA6" s="171"/>
      <c r="BJB6" s="171"/>
      <c r="BJC6" s="171"/>
      <c r="BJD6" s="171"/>
      <c r="BJE6" s="171"/>
      <c r="BJF6" s="171"/>
      <c r="BJG6" s="171"/>
      <c r="BJH6" s="171"/>
      <c r="BJI6" s="171"/>
      <c r="BJJ6" s="171"/>
      <c r="BJK6" s="171"/>
      <c r="BJL6" s="171"/>
      <c r="BJM6" s="171"/>
      <c r="BJN6" s="171"/>
      <c r="BJO6" s="171"/>
      <c r="BJP6" s="171"/>
      <c r="BJQ6" s="171"/>
      <c r="BJR6" s="171"/>
      <c r="BJS6" s="171"/>
      <c r="BJT6" s="171"/>
      <c r="BJU6" s="171"/>
      <c r="BJV6" s="171"/>
      <c r="BJW6" s="171"/>
      <c r="BJX6" s="171"/>
      <c r="BJY6" s="171"/>
      <c r="BJZ6" s="171"/>
      <c r="BKA6" s="171"/>
      <c r="BKB6" s="171"/>
      <c r="BKC6" s="171"/>
      <c r="BKD6" s="171"/>
      <c r="BKE6" s="171"/>
      <c r="BKF6" s="171"/>
      <c r="BKG6" s="171"/>
      <c r="BKH6" s="171"/>
      <c r="BKI6" s="171"/>
      <c r="BKJ6" s="171"/>
      <c r="BKK6" s="171"/>
      <c r="BKL6" s="171"/>
      <c r="BKM6" s="171"/>
      <c r="BKN6" s="171"/>
      <c r="BKO6" s="171"/>
      <c r="BKP6" s="171"/>
      <c r="BKQ6" s="171"/>
      <c r="BKR6" s="171"/>
      <c r="BKS6" s="171"/>
      <c r="BKT6" s="171"/>
      <c r="BKU6" s="171"/>
      <c r="BKV6" s="171"/>
      <c r="BKW6" s="171"/>
      <c r="BKX6" s="171"/>
      <c r="BKY6" s="171"/>
      <c r="BKZ6" s="171"/>
      <c r="BLA6" s="171"/>
      <c r="BLB6" s="171"/>
      <c r="BLC6" s="171"/>
      <c r="BLD6" s="171"/>
      <c r="BLE6" s="171"/>
      <c r="BLF6" s="171"/>
      <c r="BLG6" s="171"/>
      <c r="BLH6" s="171"/>
      <c r="BLI6" s="171"/>
      <c r="BLJ6" s="171"/>
      <c r="BLK6" s="171"/>
      <c r="BLL6" s="171"/>
      <c r="BLM6" s="171"/>
      <c r="BLN6" s="171"/>
      <c r="BLO6" s="171"/>
      <c r="BLP6" s="171"/>
      <c r="BLQ6" s="171"/>
      <c r="BLR6" s="171"/>
      <c r="BLS6" s="171"/>
      <c r="BLT6" s="171"/>
      <c r="BLU6" s="171"/>
      <c r="BLV6" s="171"/>
      <c r="BLW6" s="171"/>
      <c r="BLX6" s="171"/>
      <c r="BLY6" s="171"/>
      <c r="BLZ6" s="171"/>
      <c r="BMA6" s="171"/>
      <c r="BMB6" s="171"/>
      <c r="BMC6" s="171"/>
      <c r="BMD6" s="171"/>
      <c r="BME6" s="171"/>
      <c r="BMF6" s="171"/>
      <c r="BMG6" s="171"/>
      <c r="BMH6" s="171"/>
      <c r="BMI6" s="171"/>
      <c r="BMJ6" s="171"/>
      <c r="BMK6" s="171"/>
      <c r="BML6" s="171"/>
      <c r="BMM6" s="171"/>
      <c r="BMN6" s="171"/>
      <c r="BMO6" s="171"/>
      <c r="BMP6" s="171"/>
      <c r="BMQ6" s="171"/>
      <c r="BMR6" s="171"/>
      <c r="BMS6" s="171"/>
      <c r="BMT6" s="171"/>
      <c r="BMU6" s="171"/>
      <c r="BMV6" s="171"/>
      <c r="BMW6" s="171"/>
      <c r="BMX6" s="171"/>
      <c r="BMY6" s="171"/>
      <c r="BMZ6" s="171"/>
      <c r="BNA6" s="171"/>
      <c r="BNB6" s="171"/>
      <c r="BNC6" s="171"/>
      <c r="BND6" s="171"/>
      <c r="BNE6" s="171"/>
      <c r="BNF6" s="171"/>
      <c r="BNG6" s="171"/>
      <c r="BNH6" s="171"/>
      <c r="BNI6" s="171"/>
      <c r="BNJ6" s="171"/>
      <c r="BNK6" s="171"/>
      <c r="BNL6" s="171"/>
      <c r="BNM6" s="171"/>
      <c r="BNN6" s="171"/>
      <c r="BNO6" s="171"/>
      <c r="BNP6" s="171"/>
      <c r="BNQ6" s="171"/>
      <c r="BNR6" s="171"/>
      <c r="BNS6" s="171"/>
      <c r="BNT6" s="171"/>
      <c r="BNU6" s="171"/>
      <c r="BNV6" s="171"/>
      <c r="BNW6" s="171"/>
      <c r="BNX6" s="171"/>
      <c r="BNY6" s="171"/>
      <c r="BNZ6" s="171"/>
      <c r="BOA6" s="171"/>
      <c r="BOB6" s="171"/>
      <c r="BOC6" s="171"/>
      <c r="BOD6" s="171"/>
      <c r="BOE6" s="171"/>
      <c r="BOF6" s="171"/>
      <c r="BOG6" s="171"/>
      <c r="BOH6" s="171"/>
      <c r="BOI6" s="171"/>
      <c r="BOJ6" s="171"/>
      <c r="BOK6" s="171"/>
      <c r="BOL6" s="171"/>
      <c r="BOM6" s="171"/>
      <c r="BON6" s="171"/>
      <c r="BOO6" s="171"/>
      <c r="BOP6" s="171"/>
      <c r="BOQ6" s="171"/>
      <c r="BOR6" s="171"/>
      <c r="BOS6" s="171"/>
      <c r="BOT6" s="171"/>
      <c r="BOU6" s="171"/>
      <c r="BOV6" s="171"/>
      <c r="BOW6" s="171"/>
      <c r="BOX6" s="171"/>
      <c r="BOY6" s="171"/>
      <c r="BOZ6" s="171"/>
      <c r="BPA6" s="171"/>
      <c r="BPB6" s="171"/>
      <c r="BPC6" s="171"/>
      <c r="BPD6" s="171"/>
      <c r="BPE6" s="171"/>
      <c r="BPF6" s="171"/>
      <c r="BPG6" s="171"/>
      <c r="BPH6" s="171"/>
      <c r="BPI6" s="171"/>
      <c r="BPJ6" s="171"/>
      <c r="BPK6" s="171"/>
      <c r="BPL6" s="171"/>
      <c r="BPM6" s="171"/>
      <c r="BPN6" s="171"/>
      <c r="BPO6" s="171"/>
      <c r="BPP6" s="171"/>
      <c r="BPQ6" s="171"/>
      <c r="BPR6" s="171"/>
      <c r="BPS6" s="171"/>
      <c r="BPT6" s="171"/>
      <c r="BPU6" s="171"/>
      <c r="BPV6" s="171"/>
      <c r="BPW6" s="171"/>
      <c r="BPX6" s="171"/>
      <c r="BPY6" s="171"/>
      <c r="BPZ6" s="171"/>
      <c r="BQA6" s="171"/>
      <c r="BQB6" s="171"/>
      <c r="BQC6" s="171"/>
      <c r="BQD6" s="171"/>
      <c r="BQE6" s="171"/>
      <c r="BQF6" s="171"/>
      <c r="BQG6" s="171"/>
      <c r="BQH6" s="171"/>
      <c r="BQI6" s="171"/>
      <c r="BQJ6" s="171"/>
      <c r="BQK6" s="171"/>
      <c r="BQL6" s="171"/>
      <c r="BQM6" s="171"/>
      <c r="BQN6" s="171"/>
      <c r="BQO6" s="171"/>
      <c r="BQP6" s="171"/>
      <c r="BQQ6" s="171"/>
      <c r="BQR6" s="171"/>
      <c r="BQS6" s="171"/>
      <c r="BQT6" s="171"/>
      <c r="BQU6" s="171"/>
      <c r="BQV6" s="171"/>
      <c r="BQW6" s="171"/>
      <c r="BQX6" s="171"/>
      <c r="BQY6" s="171"/>
      <c r="BQZ6" s="171"/>
      <c r="BRA6" s="171"/>
      <c r="BRB6" s="171"/>
      <c r="BRC6" s="171"/>
      <c r="BRD6" s="171"/>
      <c r="BRE6" s="171"/>
      <c r="BRF6" s="171"/>
      <c r="BRG6" s="171"/>
      <c r="BRH6" s="171"/>
      <c r="BRI6" s="171"/>
      <c r="BRJ6" s="171"/>
      <c r="BRK6" s="171"/>
      <c r="BRL6" s="171"/>
      <c r="BRM6" s="171"/>
      <c r="BRN6" s="171"/>
      <c r="BRO6" s="171"/>
      <c r="BRP6" s="171"/>
      <c r="BRQ6" s="171"/>
      <c r="BRR6" s="171"/>
      <c r="BRS6" s="171"/>
      <c r="BRT6" s="171"/>
      <c r="BRU6" s="171"/>
      <c r="BRV6" s="171"/>
      <c r="BRW6" s="171"/>
      <c r="BRX6" s="171"/>
      <c r="BRY6" s="171"/>
      <c r="BRZ6" s="171"/>
      <c r="BSA6" s="171"/>
      <c r="BSB6" s="171"/>
      <c r="BSC6" s="171"/>
      <c r="BSD6" s="171"/>
      <c r="BSE6" s="171"/>
      <c r="BSF6" s="171"/>
      <c r="BSG6" s="171"/>
      <c r="BSH6" s="171"/>
      <c r="BSI6" s="171"/>
      <c r="BSJ6" s="171"/>
      <c r="BSK6" s="171"/>
      <c r="BSL6" s="171"/>
      <c r="BSM6" s="171"/>
      <c r="BSN6" s="171"/>
      <c r="BSO6" s="171"/>
      <c r="BSP6" s="171"/>
      <c r="BSQ6" s="171"/>
      <c r="BSR6" s="171"/>
      <c r="BSS6" s="171"/>
      <c r="BST6" s="171"/>
      <c r="BSU6" s="171"/>
      <c r="BSV6" s="171"/>
      <c r="BSW6" s="171"/>
      <c r="BSX6" s="171"/>
      <c r="BSY6" s="171"/>
      <c r="BSZ6" s="171"/>
      <c r="BTA6" s="171"/>
      <c r="BTB6" s="171"/>
      <c r="BTC6" s="171"/>
      <c r="BTD6" s="171"/>
      <c r="BTE6" s="171"/>
      <c r="BTF6" s="171"/>
      <c r="BTG6" s="171"/>
      <c r="BTH6" s="171"/>
      <c r="BTI6" s="171"/>
      <c r="BTJ6" s="171"/>
      <c r="BTK6" s="171"/>
      <c r="BTL6" s="171"/>
      <c r="BTM6" s="171"/>
      <c r="BTN6" s="171"/>
      <c r="BTO6" s="171"/>
      <c r="BTP6" s="171"/>
      <c r="BTQ6" s="171"/>
      <c r="BTR6" s="171"/>
      <c r="BTS6" s="171"/>
      <c r="BTT6" s="171"/>
      <c r="BTU6" s="171"/>
      <c r="BTV6" s="171"/>
      <c r="BTW6" s="171"/>
      <c r="BTX6" s="171"/>
      <c r="BTY6" s="171"/>
      <c r="BTZ6" s="171"/>
      <c r="BUA6" s="171"/>
      <c r="BUB6" s="171"/>
      <c r="BUC6" s="171"/>
      <c r="BUD6" s="171"/>
      <c r="BUE6" s="171"/>
      <c r="BUF6" s="171"/>
      <c r="BUG6" s="171"/>
      <c r="BUH6" s="171"/>
      <c r="BUI6" s="171"/>
      <c r="BUJ6" s="171"/>
      <c r="BUK6" s="171"/>
      <c r="BUL6" s="171"/>
      <c r="BUM6" s="171"/>
      <c r="BUN6" s="171"/>
      <c r="BUO6" s="171"/>
      <c r="BUP6" s="171"/>
      <c r="BUQ6" s="171"/>
      <c r="BUR6" s="171"/>
      <c r="BUS6" s="171"/>
      <c r="BUT6" s="171"/>
      <c r="BUU6" s="171"/>
      <c r="BUV6" s="171"/>
      <c r="BUW6" s="171"/>
      <c r="BUX6" s="171"/>
      <c r="BUY6" s="171"/>
      <c r="BUZ6" s="171"/>
      <c r="BVA6" s="171"/>
      <c r="BVB6" s="171"/>
      <c r="BVC6" s="171"/>
      <c r="BVD6" s="171"/>
      <c r="BVE6" s="171"/>
      <c r="BVF6" s="171"/>
      <c r="BVG6" s="171"/>
      <c r="BVH6" s="171"/>
      <c r="BVI6" s="171"/>
      <c r="BVJ6" s="171"/>
      <c r="BVK6" s="171"/>
      <c r="BVL6" s="171"/>
      <c r="BVM6" s="171"/>
      <c r="BVN6" s="171"/>
      <c r="BVO6" s="171"/>
      <c r="BVP6" s="171"/>
      <c r="BVQ6" s="171"/>
      <c r="BVR6" s="171"/>
      <c r="BVS6" s="171"/>
      <c r="BVT6" s="171"/>
      <c r="BVU6" s="171"/>
      <c r="BVV6" s="171"/>
      <c r="BVW6" s="171"/>
      <c r="BVX6" s="171"/>
      <c r="BVY6" s="171"/>
      <c r="BVZ6" s="171"/>
      <c r="BWA6" s="171"/>
      <c r="BWB6" s="171"/>
      <c r="BWC6" s="171"/>
      <c r="BWD6" s="171"/>
      <c r="BWE6" s="171"/>
      <c r="BWF6" s="171"/>
      <c r="BWG6" s="171"/>
      <c r="BWH6" s="171"/>
      <c r="BWI6" s="171"/>
      <c r="BWJ6" s="171"/>
      <c r="BWK6" s="171"/>
      <c r="BWL6" s="171"/>
      <c r="BWM6" s="171"/>
      <c r="BWN6" s="171"/>
      <c r="BWO6" s="171"/>
      <c r="BWP6" s="171"/>
      <c r="BWQ6" s="171"/>
      <c r="BWR6" s="171"/>
      <c r="BWS6" s="171"/>
      <c r="BWT6" s="171"/>
      <c r="BWU6" s="171"/>
      <c r="BWV6" s="171"/>
      <c r="BWW6" s="171"/>
      <c r="BWX6" s="171"/>
      <c r="BWY6" s="171"/>
      <c r="BWZ6" s="171"/>
      <c r="BXA6" s="171"/>
      <c r="BXB6" s="171"/>
      <c r="BXC6" s="171"/>
      <c r="BXD6" s="171"/>
      <c r="BXE6" s="171"/>
      <c r="BXF6" s="171"/>
      <c r="BXG6" s="171"/>
      <c r="BXH6" s="171"/>
      <c r="BXI6" s="171"/>
      <c r="BXJ6" s="171"/>
      <c r="BXK6" s="171"/>
      <c r="BXL6" s="171"/>
      <c r="BXM6" s="171"/>
      <c r="BXN6" s="171"/>
      <c r="BXO6" s="171"/>
      <c r="BXP6" s="171"/>
      <c r="BXQ6" s="171"/>
      <c r="BXR6" s="171"/>
      <c r="BXS6" s="171"/>
      <c r="BXT6" s="171"/>
      <c r="BXU6" s="171"/>
      <c r="BXV6" s="171"/>
      <c r="BXW6" s="171"/>
      <c r="BXX6" s="171"/>
      <c r="BXY6" s="171"/>
      <c r="BXZ6" s="171"/>
      <c r="BYA6" s="171"/>
      <c r="BYB6" s="171"/>
      <c r="BYC6" s="171"/>
      <c r="BYD6" s="171"/>
      <c r="BYE6" s="171"/>
      <c r="BYF6" s="171"/>
      <c r="BYG6" s="171"/>
      <c r="BYH6" s="171"/>
      <c r="BYI6" s="171"/>
      <c r="BYJ6" s="171"/>
      <c r="BYK6" s="171"/>
      <c r="BYL6" s="171"/>
      <c r="BYM6" s="171"/>
      <c r="BYN6" s="171"/>
      <c r="BYO6" s="171"/>
      <c r="BYP6" s="171"/>
      <c r="BYQ6" s="171"/>
      <c r="BYR6" s="171"/>
      <c r="BYS6" s="171"/>
      <c r="BYT6" s="171"/>
      <c r="BYU6" s="171"/>
      <c r="BYV6" s="171"/>
      <c r="BYW6" s="171"/>
      <c r="BYX6" s="171"/>
      <c r="BYY6" s="171"/>
      <c r="BYZ6" s="171"/>
      <c r="BZA6" s="171"/>
      <c r="BZB6" s="171"/>
      <c r="BZC6" s="171"/>
      <c r="BZD6" s="171"/>
      <c r="BZE6" s="171"/>
      <c r="BZF6" s="171"/>
      <c r="BZG6" s="171"/>
      <c r="BZH6" s="171"/>
      <c r="BZI6" s="171"/>
      <c r="BZJ6" s="171"/>
      <c r="BZK6" s="171"/>
      <c r="BZL6" s="171"/>
      <c r="BZM6" s="171"/>
      <c r="BZN6" s="171"/>
      <c r="BZO6" s="171"/>
      <c r="BZP6" s="171"/>
      <c r="BZQ6" s="171"/>
      <c r="BZR6" s="171"/>
      <c r="BZS6" s="171"/>
      <c r="BZT6" s="171"/>
      <c r="BZU6" s="171"/>
      <c r="BZV6" s="171"/>
      <c r="BZW6" s="171"/>
      <c r="BZX6" s="171"/>
      <c r="BZY6" s="171"/>
      <c r="BZZ6" s="171"/>
      <c r="CAA6" s="171"/>
      <c r="CAB6" s="171"/>
      <c r="CAC6" s="171"/>
      <c r="CAD6" s="171"/>
      <c r="CAE6" s="171"/>
      <c r="CAF6" s="171"/>
      <c r="CAG6" s="171"/>
      <c r="CAH6" s="171"/>
      <c r="CAI6" s="171"/>
      <c r="CAJ6" s="171"/>
      <c r="CAK6" s="171"/>
      <c r="CAL6" s="171"/>
      <c r="CAM6" s="171"/>
      <c r="CAN6" s="171"/>
      <c r="CAO6" s="171"/>
      <c r="CAP6" s="171"/>
      <c r="CAQ6" s="171"/>
      <c r="CAR6" s="171"/>
      <c r="CAS6" s="171"/>
      <c r="CAT6" s="171"/>
      <c r="CAU6" s="171"/>
      <c r="CAV6" s="171"/>
      <c r="CAW6" s="171"/>
      <c r="CAX6" s="171"/>
      <c r="CAY6" s="171"/>
      <c r="CAZ6" s="171"/>
      <c r="CBA6" s="171"/>
      <c r="CBB6" s="171"/>
      <c r="CBC6" s="171"/>
      <c r="CBD6" s="171"/>
      <c r="CBE6" s="171"/>
      <c r="CBF6" s="171"/>
      <c r="CBG6" s="171"/>
      <c r="CBH6" s="171"/>
      <c r="CBI6" s="171"/>
      <c r="CBJ6" s="171"/>
      <c r="CBK6" s="171"/>
      <c r="CBL6" s="171"/>
      <c r="CBM6" s="171"/>
      <c r="CBN6" s="171"/>
      <c r="CBO6" s="171"/>
      <c r="CBP6" s="171"/>
      <c r="CBQ6" s="171"/>
      <c r="CBR6" s="171"/>
      <c r="CBS6" s="171"/>
      <c r="CBT6" s="171"/>
      <c r="CBU6" s="171"/>
      <c r="CBV6" s="171"/>
      <c r="CBW6" s="171"/>
      <c r="CBX6" s="171"/>
      <c r="CBY6" s="171"/>
      <c r="CBZ6" s="171"/>
      <c r="CCA6" s="171"/>
      <c r="CCB6" s="171"/>
      <c r="CCC6" s="171"/>
      <c r="CCD6" s="171"/>
      <c r="CCE6" s="171"/>
      <c r="CCF6" s="171"/>
      <c r="CCG6" s="171"/>
      <c r="CCH6" s="171"/>
      <c r="CCI6" s="171"/>
      <c r="CCJ6" s="171"/>
      <c r="CCK6" s="171"/>
      <c r="CCL6" s="171"/>
      <c r="CCM6" s="171"/>
      <c r="CCN6" s="171"/>
      <c r="CCO6" s="171"/>
      <c r="CCP6" s="171"/>
      <c r="CCQ6" s="171"/>
      <c r="CCR6" s="171"/>
      <c r="CCS6" s="171"/>
      <c r="CCT6" s="171"/>
      <c r="CCU6" s="171"/>
      <c r="CCV6" s="171"/>
      <c r="CCW6" s="171"/>
      <c r="CCX6" s="171"/>
      <c r="CCY6" s="171"/>
      <c r="CCZ6" s="171"/>
      <c r="CDA6" s="171"/>
      <c r="CDB6" s="171"/>
      <c r="CDC6" s="171"/>
      <c r="CDD6" s="171"/>
      <c r="CDE6" s="171"/>
      <c r="CDF6" s="171"/>
      <c r="CDG6" s="171"/>
      <c r="CDH6" s="171"/>
      <c r="CDI6" s="171"/>
      <c r="CDJ6" s="171"/>
      <c r="CDK6" s="171"/>
      <c r="CDL6" s="171"/>
      <c r="CDM6" s="171"/>
      <c r="CDN6" s="171"/>
      <c r="CDO6" s="171"/>
      <c r="CDP6" s="171"/>
      <c r="CDQ6" s="171"/>
      <c r="CDR6" s="171"/>
      <c r="CDS6" s="171"/>
      <c r="CDT6" s="171"/>
      <c r="CDU6" s="171"/>
      <c r="CDV6" s="171"/>
      <c r="CDW6" s="171"/>
      <c r="CDX6" s="171"/>
      <c r="CDY6" s="171"/>
      <c r="CDZ6" s="171"/>
      <c r="CEA6" s="171"/>
      <c r="CEB6" s="171"/>
      <c r="CEC6" s="171"/>
      <c r="CED6" s="171"/>
      <c r="CEE6" s="171"/>
      <c r="CEF6" s="171"/>
      <c r="CEG6" s="171"/>
      <c r="CEH6" s="171"/>
      <c r="CEI6" s="171"/>
      <c r="CEJ6" s="171"/>
      <c r="CEK6" s="171"/>
      <c r="CEL6" s="171"/>
      <c r="CEM6" s="171"/>
      <c r="CEN6" s="171"/>
      <c r="CEO6" s="171"/>
      <c r="CEP6" s="171"/>
      <c r="CEQ6" s="171"/>
      <c r="CER6" s="171"/>
      <c r="CES6" s="171"/>
      <c r="CET6" s="171"/>
      <c r="CEU6" s="171"/>
      <c r="CEV6" s="171"/>
      <c r="CEW6" s="171"/>
      <c r="CEX6" s="171"/>
      <c r="CEY6" s="171"/>
      <c r="CEZ6" s="171"/>
      <c r="CFA6" s="171"/>
      <c r="CFB6" s="171"/>
      <c r="CFC6" s="171"/>
      <c r="CFD6" s="171"/>
      <c r="CFE6" s="171"/>
      <c r="CFF6" s="171"/>
      <c r="CFG6" s="171"/>
      <c r="CFH6" s="171"/>
      <c r="CFI6" s="171"/>
      <c r="CFJ6" s="171"/>
      <c r="CFK6" s="171"/>
      <c r="CFL6" s="171"/>
      <c r="CFM6" s="171"/>
      <c r="CFN6" s="171"/>
      <c r="CFO6" s="171"/>
      <c r="CFP6" s="171"/>
      <c r="CFQ6" s="171"/>
      <c r="CFR6" s="171"/>
      <c r="CFS6" s="171"/>
      <c r="CFT6" s="171"/>
      <c r="CFU6" s="171"/>
      <c r="CFV6" s="171"/>
      <c r="CFW6" s="171"/>
      <c r="CFX6" s="171"/>
      <c r="CFY6" s="171"/>
      <c r="CFZ6" s="171"/>
      <c r="CGA6" s="171"/>
      <c r="CGB6" s="171"/>
      <c r="CGC6" s="171"/>
      <c r="CGD6" s="171"/>
      <c r="CGE6" s="171"/>
      <c r="CGF6" s="171"/>
      <c r="CGG6" s="171"/>
      <c r="CGH6" s="171"/>
      <c r="CGI6" s="171"/>
      <c r="CGJ6" s="171"/>
      <c r="CGK6" s="171"/>
      <c r="CGL6" s="171"/>
      <c r="CGM6" s="171"/>
      <c r="CGN6" s="171"/>
      <c r="CGO6" s="171"/>
      <c r="CGP6" s="171"/>
      <c r="CGQ6" s="171"/>
      <c r="CGR6" s="171"/>
      <c r="CGS6" s="171"/>
      <c r="CGT6" s="171"/>
      <c r="CGU6" s="171"/>
      <c r="CGV6" s="171"/>
      <c r="CGW6" s="171"/>
      <c r="CGX6" s="171"/>
      <c r="CGY6" s="171"/>
      <c r="CGZ6" s="171"/>
      <c r="CHA6" s="171"/>
      <c r="CHB6" s="171"/>
      <c r="CHC6" s="171"/>
      <c r="CHD6" s="171"/>
      <c r="CHE6" s="171"/>
      <c r="CHF6" s="171"/>
      <c r="CHG6" s="171"/>
      <c r="CHH6" s="171"/>
      <c r="CHI6" s="171"/>
      <c r="CHJ6" s="171"/>
      <c r="CHK6" s="171"/>
      <c r="CHL6" s="171"/>
      <c r="CHM6" s="171"/>
      <c r="CHN6" s="171"/>
      <c r="CHO6" s="171"/>
      <c r="CHP6" s="171"/>
      <c r="CHQ6" s="171"/>
      <c r="CHR6" s="171"/>
      <c r="CHS6" s="171"/>
      <c r="CHT6" s="171"/>
      <c r="CHU6" s="171"/>
      <c r="CHV6" s="171"/>
      <c r="CHW6" s="171"/>
      <c r="CHX6" s="171"/>
      <c r="CHY6" s="171"/>
      <c r="CHZ6" s="171"/>
      <c r="CIA6" s="171"/>
      <c r="CIB6" s="171"/>
      <c r="CIC6" s="171"/>
      <c r="CID6" s="171"/>
      <c r="CIE6" s="171"/>
      <c r="CIF6" s="171"/>
      <c r="CIG6" s="171"/>
      <c r="CIH6" s="171"/>
      <c r="CII6" s="171"/>
      <c r="CIJ6" s="171"/>
      <c r="CIK6" s="171"/>
      <c r="CIL6" s="171"/>
      <c r="CIM6" s="171"/>
      <c r="CIN6" s="171"/>
      <c r="CIO6" s="171"/>
      <c r="CIP6" s="171"/>
      <c r="CIQ6" s="171"/>
      <c r="CIR6" s="171"/>
      <c r="CIS6" s="171"/>
      <c r="CIT6" s="171"/>
      <c r="CIU6" s="171"/>
      <c r="CIV6" s="171"/>
      <c r="CIW6" s="171"/>
      <c r="CIX6" s="171"/>
      <c r="CIY6" s="171"/>
      <c r="CIZ6" s="171"/>
      <c r="CJA6" s="171"/>
      <c r="CJB6" s="171"/>
      <c r="CJC6" s="171"/>
      <c r="CJD6" s="171"/>
      <c r="CJE6" s="171"/>
      <c r="CJF6" s="171"/>
      <c r="CJG6" s="171"/>
      <c r="CJH6" s="171"/>
      <c r="CJI6" s="171"/>
      <c r="CJJ6" s="171"/>
      <c r="CJK6" s="171"/>
      <c r="CJL6" s="171"/>
      <c r="CJM6" s="171"/>
      <c r="CJN6" s="171"/>
      <c r="CJO6" s="171"/>
      <c r="CJP6" s="171"/>
      <c r="CJQ6" s="171"/>
      <c r="CJR6" s="171"/>
      <c r="CJS6" s="171"/>
      <c r="CJT6" s="171"/>
      <c r="CJU6" s="171"/>
      <c r="CJV6" s="171"/>
      <c r="CJW6" s="171"/>
      <c r="CJX6" s="171"/>
      <c r="CJY6" s="171"/>
      <c r="CJZ6" s="171"/>
      <c r="CKA6" s="171"/>
      <c r="CKB6" s="171"/>
      <c r="CKC6" s="171"/>
      <c r="CKD6" s="171"/>
      <c r="CKE6" s="171"/>
      <c r="CKF6" s="171"/>
      <c r="CKG6" s="171"/>
      <c r="CKH6" s="171"/>
      <c r="CKI6" s="171"/>
      <c r="CKJ6" s="171"/>
      <c r="CKK6" s="171"/>
      <c r="CKL6" s="171"/>
      <c r="CKM6" s="171"/>
      <c r="CKN6" s="171"/>
      <c r="CKO6" s="171"/>
      <c r="CKP6" s="171"/>
      <c r="CKQ6" s="171"/>
      <c r="CKR6" s="171"/>
      <c r="CKS6" s="171"/>
      <c r="CKT6" s="171"/>
      <c r="CKU6" s="171"/>
      <c r="CKV6" s="171"/>
      <c r="CKW6" s="171"/>
      <c r="CKX6" s="171"/>
      <c r="CKY6" s="171"/>
      <c r="CKZ6" s="171"/>
      <c r="CLA6" s="171"/>
      <c r="CLB6" s="171"/>
      <c r="CLC6" s="171"/>
      <c r="CLD6" s="171"/>
      <c r="CLE6" s="171"/>
      <c r="CLF6" s="171"/>
      <c r="CLG6" s="171"/>
      <c r="CLH6" s="171"/>
      <c r="CLI6" s="171"/>
      <c r="CLJ6" s="171"/>
      <c r="CLK6" s="171"/>
      <c r="CLL6" s="171"/>
      <c r="CLM6" s="171"/>
      <c r="CLN6" s="171"/>
      <c r="CLO6" s="171"/>
      <c r="CLP6" s="171"/>
      <c r="CLQ6" s="171"/>
      <c r="CLR6" s="171"/>
      <c r="CLS6" s="171"/>
      <c r="CLT6" s="171"/>
      <c r="CLU6" s="171"/>
      <c r="CLV6" s="171"/>
      <c r="CLW6" s="171"/>
      <c r="CLX6" s="171"/>
      <c r="CLY6" s="171"/>
      <c r="CLZ6" s="171"/>
      <c r="CMA6" s="171"/>
      <c r="CMB6" s="171"/>
      <c r="CMC6" s="171"/>
      <c r="CMD6" s="171"/>
      <c r="CME6" s="171"/>
      <c r="CMF6" s="171"/>
      <c r="CMG6" s="171"/>
      <c r="CMH6" s="171"/>
      <c r="CMI6" s="171"/>
      <c r="CMJ6" s="171"/>
      <c r="CMK6" s="171"/>
      <c r="CML6" s="171"/>
      <c r="CMM6" s="171"/>
      <c r="CMN6" s="171"/>
      <c r="CMO6" s="171"/>
      <c r="CMP6" s="171"/>
      <c r="CMQ6" s="171"/>
      <c r="CMR6" s="171"/>
      <c r="CMS6" s="171"/>
      <c r="CMT6" s="171"/>
      <c r="CMU6" s="171"/>
      <c r="CMV6" s="171"/>
      <c r="CMW6" s="171"/>
      <c r="CMX6" s="171"/>
      <c r="CMY6" s="171"/>
      <c r="CMZ6" s="171"/>
      <c r="CNA6" s="171"/>
      <c r="CNB6" s="171"/>
      <c r="CNC6" s="171"/>
      <c r="CND6" s="171"/>
      <c r="CNE6" s="171"/>
      <c r="CNF6" s="171"/>
      <c r="CNG6" s="171"/>
      <c r="CNH6" s="171"/>
      <c r="CNI6" s="171"/>
      <c r="CNJ6" s="171"/>
      <c r="CNK6" s="171"/>
      <c r="CNL6" s="171"/>
      <c r="CNM6" s="171"/>
      <c r="CNN6" s="171"/>
      <c r="CNO6" s="171"/>
      <c r="CNP6" s="171"/>
      <c r="CNQ6" s="171"/>
      <c r="CNR6" s="171"/>
      <c r="CNS6" s="171"/>
      <c r="CNT6" s="171"/>
      <c r="CNU6" s="171"/>
      <c r="CNV6" s="171"/>
      <c r="CNW6" s="171"/>
      <c r="CNX6" s="171"/>
      <c r="CNY6" s="171"/>
      <c r="CNZ6" s="171"/>
      <c r="COA6" s="171"/>
      <c r="COB6" s="171"/>
      <c r="COC6" s="171"/>
      <c r="COD6" s="171"/>
      <c r="COE6" s="171"/>
      <c r="COF6" s="171"/>
      <c r="COG6" s="171"/>
      <c r="COH6" s="171"/>
      <c r="COI6" s="171"/>
      <c r="COJ6" s="171"/>
      <c r="COK6" s="171"/>
      <c r="COL6" s="171"/>
      <c r="COM6" s="171"/>
      <c r="CON6" s="171"/>
      <c r="COO6" s="171"/>
      <c r="COP6" s="171"/>
      <c r="COQ6" s="171"/>
      <c r="COR6" s="171"/>
      <c r="COS6" s="171"/>
      <c r="COT6" s="171"/>
      <c r="COU6" s="171"/>
      <c r="COV6" s="171"/>
      <c r="COW6" s="171"/>
      <c r="COX6" s="171"/>
      <c r="COY6" s="171"/>
      <c r="COZ6" s="171"/>
      <c r="CPA6" s="171"/>
      <c r="CPB6" s="171"/>
      <c r="CPC6" s="171"/>
      <c r="CPD6" s="171"/>
      <c r="CPE6" s="171"/>
      <c r="CPF6" s="171"/>
      <c r="CPG6" s="171"/>
      <c r="CPH6" s="171"/>
      <c r="CPI6" s="171"/>
      <c r="CPJ6" s="171"/>
      <c r="CPK6" s="171"/>
      <c r="CPL6" s="171"/>
      <c r="CPM6" s="171"/>
      <c r="CPN6" s="171"/>
      <c r="CPO6" s="171"/>
      <c r="CPP6" s="171"/>
      <c r="CPQ6" s="171"/>
      <c r="CPR6" s="171"/>
      <c r="CPS6" s="171"/>
      <c r="CPT6" s="171"/>
      <c r="CPU6" s="171"/>
      <c r="CPV6" s="171"/>
      <c r="CPW6" s="171"/>
      <c r="CPX6" s="171"/>
      <c r="CPY6" s="171"/>
      <c r="CPZ6" s="171"/>
      <c r="CQA6" s="171"/>
      <c r="CQB6" s="171"/>
      <c r="CQC6" s="171"/>
      <c r="CQD6" s="171"/>
      <c r="CQE6" s="171"/>
      <c r="CQF6" s="171"/>
      <c r="CQG6" s="171"/>
      <c r="CQH6" s="171"/>
      <c r="CQI6" s="171"/>
      <c r="CQJ6" s="171"/>
      <c r="CQK6" s="171"/>
      <c r="CQL6" s="171"/>
      <c r="CQM6" s="171"/>
      <c r="CQN6" s="171"/>
      <c r="CQO6" s="171"/>
      <c r="CQP6" s="171"/>
      <c r="CQQ6" s="171"/>
      <c r="CQR6" s="171"/>
      <c r="CQS6" s="171"/>
      <c r="CQT6" s="171"/>
      <c r="CQU6" s="171"/>
      <c r="CQV6" s="171"/>
      <c r="CQW6" s="171"/>
      <c r="CQX6" s="171"/>
      <c r="CQY6" s="171"/>
      <c r="CQZ6" s="171"/>
      <c r="CRA6" s="171"/>
      <c r="CRB6" s="171"/>
      <c r="CRC6" s="171"/>
      <c r="CRD6" s="171"/>
      <c r="CRE6" s="171"/>
      <c r="CRF6" s="171"/>
      <c r="CRG6" s="171"/>
      <c r="CRH6" s="171"/>
      <c r="CRI6" s="171"/>
      <c r="CRJ6" s="171"/>
      <c r="CRK6" s="171"/>
      <c r="CRL6" s="171"/>
      <c r="CRM6" s="171"/>
      <c r="CRN6" s="171"/>
      <c r="CRO6" s="171"/>
      <c r="CRP6" s="171"/>
      <c r="CRQ6" s="171"/>
      <c r="CRR6" s="171"/>
      <c r="CRS6" s="171"/>
      <c r="CRT6" s="171"/>
      <c r="CRU6" s="171"/>
      <c r="CRV6" s="171"/>
      <c r="CRW6" s="171"/>
      <c r="CRX6" s="171"/>
      <c r="CRY6" s="171"/>
      <c r="CRZ6" s="171"/>
      <c r="CSA6" s="171"/>
      <c r="CSB6" s="171"/>
      <c r="CSC6" s="171"/>
      <c r="CSD6" s="171"/>
      <c r="CSE6" s="171"/>
      <c r="CSF6" s="171"/>
      <c r="CSG6" s="171"/>
      <c r="CSH6" s="171"/>
      <c r="CSI6" s="171"/>
      <c r="CSJ6" s="171"/>
      <c r="CSK6" s="171"/>
      <c r="CSL6" s="171"/>
      <c r="CSM6" s="171"/>
      <c r="CSN6" s="171"/>
      <c r="CSO6" s="171"/>
      <c r="CSP6" s="171"/>
      <c r="CSQ6" s="171"/>
      <c r="CSR6" s="171"/>
      <c r="CSS6" s="171"/>
      <c r="CST6" s="171"/>
      <c r="CSU6" s="171"/>
      <c r="CSV6" s="171"/>
      <c r="CSW6" s="171"/>
      <c r="CSX6" s="171"/>
      <c r="CSY6" s="171"/>
      <c r="CSZ6" s="171"/>
      <c r="CTA6" s="171"/>
      <c r="CTB6" s="171"/>
      <c r="CTC6" s="171"/>
      <c r="CTD6" s="171"/>
      <c r="CTE6" s="171"/>
      <c r="CTF6" s="171"/>
      <c r="CTG6" s="171"/>
      <c r="CTH6" s="171"/>
      <c r="CTI6" s="171"/>
      <c r="CTJ6" s="171"/>
      <c r="CTK6" s="171"/>
      <c r="CTL6" s="171"/>
      <c r="CTM6" s="171"/>
      <c r="CTN6" s="171"/>
      <c r="CTO6" s="171"/>
      <c r="CTP6" s="171"/>
      <c r="CTQ6" s="171"/>
      <c r="CTR6" s="171"/>
      <c r="CTS6" s="171"/>
      <c r="CTT6" s="171"/>
      <c r="CTU6" s="171"/>
      <c r="CTV6" s="171"/>
      <c r="CTW6" s="171"/>
      <c r="CTX6" s="171"/>
      <c r="CTY6" s="171"/>
      <c r="CTZ6" s="171"/>
      <c r="CUA6" s="171"/>
      <c r="CUB6" s="171"/>
      <c r="CUC6" s="171"/>
      <c r="CUD6" s="171"/>
      <c r="CUE6" s="171"/>
      <c r="CUF6" s="171"/>
      <c r="CUG6" s="171"/>
      <c r="CUH6" s="171"/>
      <c r="CUI6" s="171"/>
      <c r="CUJ6" s="171"/>
      <c r="CUK6" s="171"/>
      <c r="CUL6" s="171"/>
      <c r="CUM6" s="171"/>
      <c r="CUN6" s="171"/>
      <c r="CUO6" s="171"/>
      <c r="CUP6" s="171"/>
      <c r="CUQ6" s="171"/>
      <c r="CUR6" s="171"/>
      <c r="CUS6" s="171"/>
      <c r="CUT6" s="171"/>
      <c r="CUU6" s="171"/>
      <c r="CUV6" s="171"/>
      <c r="CUW6" s="171"/>
      <c r="CUX6" s="171"/>
      <c r="CUY6" s="171"/>
      <c r="CUZ6" s="171"/>
      <c r="CVA6" s="171"/>
      <c r="CVB6" s="171"/>
      <c r="CVC6" s="171"/>
      <c r="CVD6" s="171"/>
      <c r="CVE6" s="171"/>
      <c r="CVF6" s="171"/>
      <c r="CVG6" s="171"/>
      <c r="CVH6" s="171"/>
      <c r="CVI6" s="171"/>
      <c r="CVJ6" s="171"/>
      <c r="CVK6" s="171"/>
      <c r="CVL6" s="171"/>
      <c r="CVM6" s="171"/>
      <c r="CVN6" s="171"/>
      <c r="CVO6" s="171"/>
      <c r="CVP6" s="171"/>
      <c r="CVQ6" s="171"/>
      <c r="CVR6" s="171"/>
      <c r="CVS6" s="171"/>
      <c r="CVT6" s="171"/>
      <c r="CVU6" s="171"/>
      <c r="CVV6" s="171"/>
      <c r="CVW6" s="171"/>
      <c r="CVX6" s="171"/>
      <c r="CVY6" s="171"/>
      <c r="CVZ6" s="171"/>
      <c r="CWA6" s="171"/>
      <c r="CWB6" s="171"/>
      <c r="CWC6" s="171"/>
      <c r="CWD6" s="171"/>
      <c r="CWE6" s="171"/>
      <c r="CWF6" s="171"/>
      <c r="CWG6" s="171"/>
      <c r="CWH6" s="171"/>
      <c r="CWI6" s="171"/>
      <c r="CWJ6" s="171"/>
      <c r="CWK6" s="171"/>
      <c r="CWL6" s="171"/>
      <c r="CWM6" s="171"/>
      <c r="CWN6" s="171"/>
      <c r="CWO6" s="171"/>
      <c r="CWP6" s="171"/>
      <c r="CWQ6" s="171"/>
      <c r="CWR6" s="171"/>
      <c r="CWS6" s="171"/>
      <c r="CWT6" s="171"/>
      <c r="CWU6" s="171"/>
      <c r="CWV6" s="171"/>
      <c r="CWW6" s="171"/>
      <c r="CWX6" s="171"/>
      <c r="CWY6" s="171"/>
      <c r="CWZ6" s="171"/>
      <c r="CXA6" s="171"/>
      <c r="CXB6" s="171"/>
      <c r="CXC6" s="171"/>
      <c r="CXD6" s="171"/>
      <c r="CXE6" s="171"/>
      <c r="CXF6" s="171"/>
      <c r="CXG6" s="171"/>
      <c r="CXH6" s="171"/>
      <c r="CXI6" s="171"/>
      <c r="CXJ6" s="171"/>
      <c r="CXK6" s="171"/>
      <c r="CXL6" s="171"/>
      <c r="CXM6" s="171"/>
      <c r="CXN6" s="171"/>
      <c r="CXO6" s="171"/>
      <c r="CXP6" s="171"/>
      <c r="CXQ6" s="171"/>
      <c r="CXR6" s="171"/>
      <c r="CXS6" s="171"/>
      <c r="CXT6" s="171"/>
      <c r="CXU6" s="171"/>
      <c r="CXV6" s="171"/>
      <c r="CXW6" s="171"/>
      <c r="CXX6" s="171"/>
      <c r="CXY6" s="171"/>
      <c r="CXZ6" s="171"/>
      <c r="CYA6" s="171"/>
      <c r="CYB6" s="171"/>
      <c r="CYC6" s="171"/>
      <c r="CYD6" s="171"/>
      <c r="CYE6" s="171"/>
      <c r="CYF6" s="171"/>
      <c r="CYG6" s="171"/>
      <c r="CYH6" s="171"/>
      <c r="CYI6" s="171"/>
      <c r="CYJ6" s="171"/>
      <c r="CYK6" s="171"/>
      <c r="CYL6" s="171"/>
      <c r="CYM6" s="171"/>
      <c r="CYN6" s="171"/>
      <c r="CYO6" s="171"/>
      <c r="CYP6" s="171"/>
      <c r="CYQ6" s="171"/>
      <c r="CYR6" s="171"/>
      <c r="CYS6" s="171"/>
      <c r="CYT6" s="171"/>
      <c r="CYU6" s="171"/>
      <c r="CYV6" s="171"/>
      <c r="CYW6" s="171"/>
      <c r="CYX6" s="171"/>
      <c r="CYY6" s="171"/>
      <c r="CYZ6" s="171"/>
      <c r="CZA6" s="171"/>
      <c r="CZB6" s="171"/>
      <c r="CZC6" s="171"/>
      <c r="CZD6" s="171"/>
      <c r="CZE6" s="171"/>
      <c r="CZF6" s="171"/>
      <c r="CZG6" s="171"/>
      <c r="CZH6" s="171"/>
      <c r="CZI6" s="171"/>
      <c r="CZJ6" s="171"/>
      <c r="CZK6" s="171"/>
      <c r="CZL6" s="171"/>
      <c r="CZM6" s="171"/>
      <c r="CZN6" s="171"/>
      <c r="CZO6" s="171"/>
      <c r="CZP6" s="171"/>
      <c r="CZQ6" s="171"/>
      <c r="CZR6" s="171"/>
      <c r="CZS6" s="171"/>
      <c r="CZT6" s="171"/>
      <c r="CZU6" s="171"/>
      <c r="CZV6" s="171"/>
      <c r="CZW6" s="171"/>
      <c r="CZX6" s="171"/>
      <c r="CZY6" s="171"/>
      <c r="CZZ6" s="171"/>
      <c r="DAA6" s="171"/>
      <c r="DAB6" s="171"/>
      <c r="DAC6" s="171"/>
      <c r="DAD6" s="171"/>
      <c r="DAE6" s="171"/>
      <c r="DAF6" s="171"/>
      <c r="DAG6" s="171"/>
      <c r="DAH6" s="171"/>
      <c r="DAI6" s="171"/>
      <c r="DAJ6" s="171"/>
      <c r="DAK6" s="171"/>
      <c r="DAL6" s="171"/>
      <c r="DAM6" s="171"/>
      <c r="DAN6" s="171"/>
      <c r="DAO6" s="171"/>
      <c r="DAP6" s="171"/>
      <c r="DAQ6" s="171"/>
      <c r="DAR6" s="171"/>
      <c r="DAS6" s="171"/>
      <c r="DAT6" s="171"/>
      <c r="DAU6" s="171"/>
      <c r="DAV6" s="171"/>
      <c r="DAW6" s="171"/>
      <c r="DAX6" s="171"/>
      <c r="DAY6" s="171"/>
      <c r="DAZ6" s="171"/>
      <c r="DBA6" s="171"/>
      <c r="DBB6" s="171"/>
      <c r="DBC6" s="171"/>
      <c r="DBD6" s="171"/>
      <c r="DBE6" s="171"/>
      <c r="DBF6" s="171"/>
      <c r="DBG6" s="171"/>
      <c r="DBH6" s="171"/>
      <c r="DBI6" s="171"/>
      <c r="DBJ6" s="171"/>
      <c r="DBK6" s="171"/>
      <c r="DBL6" s="171"/>
      <c r="DBM6" s="171"/>
      <c r="DBN6" s="171"/>
      <c r="DBO6" s="171"/>
      <c r="DBP6" s="171"/>
      <c r="DBQ6" s="171"/>
      <c r="DBR6" s="171"/>
      <c r="DBS6" s="171"/>
      <c r="DBT6" s="171"/>
      <c r="DBU6" s="171"/>
      <c r="DBV6" s="171"/>
      <c r="DBW6" s="171"/>
      <c r="DBX6" s="171"/>
      <c r="DBY6" s="171"/>
      <c r="DBZ6" s="171"/>
      <c r="DCA6" s="171"/>
      <c r="DCB6" s="171"/>
      <c r="DCC6" s="171"/>
      <c r="DCD6" s="171"/>
      <c r="DCE6" s="171"/>
      <c r="DCF6" s="171"/>
      <c r="DCG6" s="171"/>
      <c r="DCH6" s="171"/>
      <c r="DCI6" s="171"/>
      <c r="DCJ6" s="171"/>
      <c r="DCK6" s="171"/>
      <c r="DCL6" s="171"/>
      <c r="DCM6" s="171"/>
      <c r="DCN6" s="171"/>
      <c r="DCO6" s="171"/>
      <c r="DCP6" s="171"/>
      <c r="DCQ6" s="171"/>
      <c r="DCR6" s="171"/>
      <c r="DCS6" s="171"/>
      <c r="DCT6" s="171"/>
      <c r="DCU6" s="171"/>
      <c r="DCV6" s="171"/>
      <c r="DCW6" s="171"/>
      <c r="DCX6" s="171"/>
      <c r="DCY6" s="171"/>
      <c r="DCZ6" s="171"/>
      <c r="DDA6" s="171"/>
      <c r="DDB6" s="171"/>
      <c r="DDC6" s="171"/>
      <c r="DDD6" s="171"/>
      <c r="DDE6" s="171"/>
      <c r="DDF6" s="171"/>
      <c r="DDG6" s="171"/>
      <c r="DDH6" s="171"/>
      <c r="DDI6" s="171"/>
      <c r="DDJ6" s="171"/>
      <c r="DDK6" s="171"/>
      <c r="DDL6" s="171"/>
      <c r="DDM6" s="171"/>
      <c r="DDN6" s="171"/>
      <c r="DDO6" s="171"/>
      <c r="DDP6" s="171"/>
      <c r="DDQ6" s="171"/>
      <c r="DDR6" s="171"/>
      <c r="DDS6" s="171"/>
      <c r="DDT6" s="171"/>
      <c r="DDU6" s="171"/>
      <c r="DDV6" s="171"/>
      <c r="DDW6" s="171"/>
      <c r="DDX6" s="171"/>
      <c r="DDY6" s="171"/>
      <c r="DDZ6" s="171"/>
      <c r="DEA6" s="171"/>
      <c r="DEB6" s="171"/>
      <c r="DEC6" s="171"/>
      <c r="DED6" s="171"/>
      <c r="DEE6" s="171"/>
      <c r="DEF6" s="171"/>
      <c r="DEG6" s="171"/>
      <c r="DEH6" s="171"/>
      <c r="DEI6" s="171"/>
      <c r="DEJ6" s="171"/>
      <c r="DEK6" s="171"/>
      <c r="DEL6" s="171"/>
      <c r="DEM6" s="171"/>
      <c r="DEN6" s="171"/>
      <c r="DEO6" s="171"/>
      <c r="DEP6" s="171"/>
      <c r="DEQ6" s="171"/>
      <c r="DER6" s="171"/>
      <c r="DES6" s="171"/>
      <c r="DET6" s="171"/>
      <c r="DEU6" s="171"/>
      <c r="DEV6" s="171"/>
      <c r="DEW6" s="171"/>
      <c r="DEX6" s="171"/>
      <c r="DEY6" s="171"/>
      <c r="DEZ6" s="171"/>
      <c r="DFA6" s="171"/>
      <c r="DFB6" s="171"/>
      <c r="DFC6" s="171"/>
      <c r="DFD6" s="171"/>
      <c r="DFE6" s="171"/>
      <c r="DFF6" s="171"/>
      <c r="DFG6" s="171"/>
      <c r="DFH6" s="171"/>
      <c r="DFI6" s="171"/>
      <c r="DFJ6" s="171"/>
      <c r="DFK6" s="171"/>
      <c r="DFL6" s="171"/>
      <c r="DFM6" s="171"/>
      <c r="DFN6" s="171"/>
      <c r="DFO6" s="171"/>
      <c r="DFP6" s="171"/>
      <c r="DFQ6" s="171"/>
      <c r="DFR6" s="171"/>
      <c r="DFS6" s="171"/>
      <c r="DFT6" s="171"/>
      <c r="DFU6" s="171"/>
      <c r="DFV6" s="171"/>
      <c r="DFW6" s="171"/>
      <c r="DFX6" s="171"/>
      <c r="DFY6" s="171"/>
      <c r="DFZ6" s="171"/>
      <c r="DGA6" s="171"/>
      <c r="DGB6" s="171"/>
      <c r="DGC6" s="171"/>
      <c r="DGD6" s="171"/>
      <c r="DGE6" s="171"/>
      <c r="DGF6" s="171"/>
      <c r="DGG6" s="171"/>
      <c r="DGH6" s="171"/>
      <c r="DGI6" s="171"/>
      <c r="DGJ6" s="171"/>
      <c r="DGK6" s="171"/>
      <c r="DGL6" s="171"/>
      <c r="DGM6" s="171"/>
      <c r="DGN6" s="171"/>
      <c r="DGO6" s="171"/>
      <c r="DGP6" s="171"/>
      <c r="DGQ6" s="171"/>
      <c r="DGR6" s="171"/>
      <c r="DGS6" s="171"/>
      <c r="DGT6" s="171"/>
      <c r="DGU6" s="171"/>
      <c r="DGV6" s="171"/>
      <c r="DGW6" s="171"/>
      <c r="DGX6" s="171"/>
      <c r="DGY6" s="171"/>
      <c r="DGZ6" s="171"/>
      <c r="DHA6" s="171"/>
      <c r="DHB6" s="171"/>
      <c r="DHC6" s="171"/>
      <c r="DHD6" s="171"/>
      <c r="DHE6" s="171"/>
      <c r="DHF6" s="171"/>
      <c r="DHG6" s="171"/>
      <c r="DHH6" s="171"/>
      <c r="DHI6" s="171"/>
      <c r="DHJ6" s="171"/>
      <c r="DHK6" s="171"/>
      <c r="DHL6" s="171"/>
      <c r="DHM6" s="171"/>
      <c r="DHN6" s="171"/>
      <c r="DHO6" s="171"/>
      <c r="DHP6" s="171"/>
      <c r="DHQ6" s="171"/>
      <c r="DHR6" s="171"/>
      <c r="DHS6" s="171"/>
      <c r="DHT6" s="171"/>
      <c r="DHU6" s="171"/>
      <c r="DHV6" s="171"/>
      <c r="DHW6" s="171"/>
      <c r="DHX6" s="171"/>
      <c r="DHY6" s="171"/>
      <c r="DHZ6" s="171"/>
      <c r="DIA6" s="171"/>
      <c r="DIB6" s="171"/>
      <c r="DIC6" s="171"/>
      <c r="DID6" s="171"/>
      <c r="DIE6" s="171"/>
      <c r="DIF6" s="171"/>
      <c r="DIG6" s="171"/>
      <c r="DIH6" s="171"/>
      <c r="DII6" s="171"/>
      <c r="DIJ6" s="171"/>
      <c r="DIK6" s="171"/>
      <c r="DIL6" s="171"/>
      <c r="DIM6" s="171"/>
      <c r="DIN6" s="171"/>
      <c r="DIO6" s="171"/>
      <c r="DIP6" s="171"/>
      <c r="DIQ6" s="171"/>
      <c r="DIR6" s="171"/>
      <c r="DIS6" s="171"/>
      <c r="DIT6" s="171"/>
      <c r="DIU6" s="171"/>
      <c r="DIV6" s="171"/>
      <c r="DIW6" s="171"/>
      <c r="DIX6" s="171"/>
      <c r="DIY6" s="171"/>
      <c r="DIZ6" s="171"/>
      <c r="DJA6" s="171"/>
      <c r="DJB6" s="171"/>
      <c r="DJC6" s="171"/>
      <c r="DJD6" s="171"/>
      <c r="DJE6" s="171"/>
      <c r="DJF6" s="171"/>
      <c r="DJG6" s="171"/>
      <c r="DJH6" s="171"/>
      <c r="DJI6" s="171"/>
      <c r="DJJ6" s="171"/>
      <c r="DJK6" s="171"/>
      <c r="DJL6" s="171"/>
      <c r="DJM6" s="171"/>
      <c r="DJN6" s="171"/>
      <c r="DJO6" s="171"/>
      <c r="DJP6" s="171"/>
      <c r="DJQ6" s="171"/>
      <c r="DJR6" s="171"/>
      <c r="DJS6" s="171"/>
      <c r="DJT6" s="171"/>
      <c r="DJU6" s="171"/>
      <c r="DJV6" s="171"/>
      <c r="DJW6" s="171"/>
      <c r="DJX6" s="171"/>
      <c r="DJY6" s="171"/>
      <c r="DJZ6" s="171"/>
      <c r="DKA6" s="171"/>
      <c r="DKB6" s="171"/>
      <c r="DKC6" s="171"/>
      <c r="DKD6" s="171"/>
      <c r="DKE6" s="171"/>
      <c r="DKF6" s="171"/>
      <c r="DKG6" s="171"/>
      <c r="DKH6" s="171"/>
      <c r="DKI6" s="171"/>
      <c r="DKJ6" s="171"/>
      <c r="DKK6" s="171"/>
      <c r="DKL6" s="171"/>
      <c r="DKM6" s="171"/>
      <c r="DKN6" s="171"/>
      <c r="DKO6" s="171"/>
      <c r="DKP6" s="171"/>
      <c r="DKQ6" s="171"/>
      <c r="DKR6" s="171"/>
      <c r="DKS6" s="171"/>
      <c r="DKT6" s="171"/>
      <c r="DKU6" s="171"/>
      <c r="DKV6" s="171"/>
      <c r="DKW6" s="171"/>
      <c r="DKX6" s="171"/>
      <c r="DKY6" s="171"/>
      <c r="DKZ6" s="171"/>
      <c r="DLA6" s="171"/>
      <c r="DLB6" s="171"/>
      <c r="DLC6" s="171"/>
      <c r="DLD6" s="171"/>
      <c r="DLE6" s="171"/>
      <c r="DLF6" s="171"/>
      <c r="DLG6" s="171"/>
      <c r="DLH6" s="171"/>
      <c r="DLI6" s="171"/>
      <c r="DLJ6" s="171"/>
      <c r="DLK6" s="171"/>
      <c r="DLL6" s="171"/>
      <c r="DLM6" s="171"/>
      <c r="DLN6" s="171"/>
      <c r="DLO6" s="171"/>
      <c r="DLP6" s="171"/>
      <c r="DLQ6" s="171"/>
      <c r="DLR6" s="171"/>
      <c r="DLS6" s="171"/>
      <c r="DLT6" s="171"/>
      <c r="DLU6" s="171"/>
      <c r="DLV6" s="171"/>
      <c r="DLW6" s="171"/>
      <c r="DLX6" s="171"/>
      <c r="DLY6" s="171"/>
      <c r="DLZ6" s="171"/>
      <c r="DMA6" s="171"/>
      <c r="DMB6" s="171"/>
      <c r="DMC6" s="171"/>
      <c r="DMD6" s="171"/>
      <c r="DME6" s="171"/>
      <c r="DMF6" s="171"/>
      <c r="DMG6" s="171"/>
      <c r="DMH6" s="171"/>
      <c r="DMI6" s="171"/>
      <c r="DMJ6" s="171"/>
      <c r="DMK6" s="171"/>
      <c r="DML6" s="171"/>
      <c r="DMM6" s="171"/>
      <c r="DMN6" s="171"/>
      <c r="DMO6" s="171"/>
      <c r="DMP6" s="171"/>
      <c r="DMQ6" s="171"/>
      <c r="DMR6" s="171"/>
      <c r="DMS6" s="171"/>
      <c r="DMT6" s="171"/>
      <c r="DMU6" s="171"/>
      <c r="DMV6" s="171"/>
      <c r="DMW6" s="171"/>
      <c r="DMX6" s="171"/>
      <c r="DMY6" s="171"/>
      <c r="DMZ6" s="171"/>
      <c r="DNA6" s="171"/>
      <c r="DNB6" s="171"/>
      <c r="DNC6" s="171"/>
      <c r="DND6" s="171"/>
      <c r="DNE6" s="171"/>
      <c r="DNF6" s="171"/>
      <c r="DNG6" s="171"/>
      <c r="DNH6" s="171"/>
      <c r="DNI6" s="171"/>
      <c r="DNJ6" s="171"/>
      <c r="DNK6" s="171"/>
      <c r="DNL6" s="171"/>
      <c r="DNM6" s="171"/>
      <c r="DNN6" s="171"/>
      <c r="DNO6" s="171"/>
      <c r="DNP6" s="171"/>
      <c r="DNQ6" s="171"/>
      <c r="DNR6" s="171"/>
      <c r="DNS6" s="171"/>
      <c r="DNT6" s="171"/>
      <c r="DNU6" s="171"/>
      <c r="DNV6" s="171"/>
      <c r="DNW6" s="171"/>
      <c r="DNX6" s="171"/>
      <c r="DNY6" s="171"/>
      <c r="DNZ6" s="171"/>
      <c r="DOA6" s="171"/>
      <c r="DOB6" s="171"/>
      <c r="DOC6" s="171"/>
      <c r="DOD6" s="171"/>
      <c r="DOE6" s="171"/>
      <c r="DOF6" s="171"/>
      <c r="DOG6" s="171"/>
      <c r="DOH6" s="171"/>
      <c r="DOI6" s="171"/>
      <c r="DOJ6" s="171"/>
      <c r="DOK6" s="171"/>
      <c r="DOL6" s="171"/>
      <c r="DOM6" s="171"/>
      <c r="DON6" s="171"/>
      <c r="DOO6" s="171"/>
      <c r="DOP6" s="171"/>
      <c r="DOQ6" s="171"/>
      <c r="DOR6" s="171"/>
      <c r="DOS6" s="171"/>
      <c r="DOT6" s="171"/>
      <c r="DOU6" s="171"/>
      <c r="DOV6" s="171"/>
      <c r="DOW6" s="171"/>
      <c r="DOX6" s="171"/>
      <c r="DOY6" s="171"/>
      <c r="DOZ6" s="171"/>
      <c r="DPA6" s="171"/>
      <c r="DPB6" s="171"/>
      <c r="DPC6" s="171"/>
      <c r="DPD6" s="171"/>
      <c r="DPE6" s="171"/>
      <c r="DPF6" s="171"/>
      <c r="DPG6" s="171"/>
      <c r="DPH6" s="171"/>
      <c r="DPI6" s="171"/>
      <c r="DPJ6" s="171"/>
      <c r="DPK6" s="171"/>
      <c r="DPL6" s="171"/>
      <c r="DPM6" s="171"/>
      <c r="DPN6" s="171"/>
      <c r="DPO6" s="171"/>
      <c r="DPP6" s="171"/>
      <c r="DPQ6" s="171"/>
      <c r="DPR6" s="171"/>
      <c r="DPS6" s="171"/>
      <c r="DPT6" s="171"/>
      <c r="DPU6" s="171"/>
      <c r="DPV6" s="171"/>
      <c r="DPW6" s="171"/>
      <c r="DPX6" s="171"/>
      <c r="DPY6" s="171"/>
      <c r="DPZ6" s="171"/>
      <c r="DQA6" s="171"/>
      <c r="DQB6" s="171"/>
      <c r="DQC6" s="171"/>
      <c r="DQD6" s="171"/>
      <c r="DQE6" s="171"/>
      <c r="DQF6" s="171"/>
      <c r="DQG6" s="171"/>
      <c r="DQH6" s="171"/>
      <c r="DQI6" s="171"/>
      <c r="DQJ6" s="171"/>
      <c r="DQK6" s="171"/>
      <c r="DQL6" s="171"/>
      <c r="DQM6" s="171"/>
      <c r="DQN6" s="171"/>
      <c r="DQO6" s="171"/>
      <c r="DQP6" s="171"/>
      <c r="DQQ6" s="171"/>
      <c r="DQR6" s="171"/>
      <c r="DQS6" s="171"/>
      <c r="DQT6" s="171"/>
      <c r="DQU6" s="171"/>
      <c r="DQV6" s="171"/>
      <c r="DQW6" s="171"/>
      <c r="DQX6" s="171"/>
      <c r="DQY6" s="171"/>
      <c r="DQZ6" s="171"/>
      <c r="DRA6" s="171"/>
      <c r="DRB6" s="171"/>
      <c r="DRC6" s="171"/>
      <c r="DRD6" s="171"/>
      <c r="DRE6" s="171"/>
      <c r="DRF6" s="171"/>
      <c r="DRG6" s="171"/>
      <c r="DRH6" s="171"/>
      <c r="DRI6" s="171"/>
      <c r="DRJ6" s="171"/>
      <c r="DRK6" s="171"/>
      <c r="DRL6" s="171"/>
      <c r="DRM6" s="171"/>
      <c r="DRN6" s="171"/>
      <c r="DRO6" s="171"/>
      <c r="DRP6" s="171"/>
      <c r="DRQ6" s="171"/>
      <c r="DRR6" s="171"/>
      <c r="DRS6" s="171"/>
      <c r="DRT6" s="171"/>
      <c r="DRU6" s="171"/>
      <c r="DRV6" s="171"/>
      <c r="DRW6" s="171"/>
      <c r="DRX6" s="171"/>
      <c r="DRY6" s="171"/>
      <c r="DRZ6" s="171"/>
      <c r="DSA6" s="171"/>
      <c r="DSB6" s="171"/>
      <c r="DSC6" s="171"/>
      <c r="DSD6" s="171"/>
      <c r="DSE6" s="171"/>
      <c r="DSF6" s="171"/>
      <c r="DSG6" s="171"/>
      <c r="DSH6" s="171"/>
      <c r="DSI6" s="171"/>
      <c r="DSJ6" s="171"/>
      <c r="DSK6" s="171"/>
      <c r="DSL6" s="171"/>
      <c r="DSM6" s="171"/>
      <c r="DSN6" s="171"/>
      <c r="DSO6" s="171"/>
      <c r="DSP6" s="171"/>
      <c r="DSQ6" s="171"/>
      <c r="DSR6" s="171"/>
      <c r="DSS6" s="171"/>
      <c r="DST6" s="171"/>
      <c r="DSU6" s="171"/>
      <c r="DSV6" s="171"/>
      <c r="DSW6" s="171"/>
      <c r="DSX6" s="171"/>
      <c r="DSY6" s="171"/>
      <c r="DSZ6" s="171"/>
      <c r="DTA6" s="171"/>
      <c r="DTB6" s="171"/>
      <c r="DTC6" s="171"/>
      <c r="DTD6" s="171"/>
      <c r="DTE6" s="171"/>
      <c r="DTF6" s="171"/>
      <c r="DTG6" s="171"/>
      <c r="DTH6" s="171"/>
      <c r="DTI6" s="171"/>
      <c r="DTJ6" s="171"/>
      <c r="DTK6" s="171"/>
      <c r="DTL6" s="171"/>
      <c r="DTM6" s="171"/>
      <c r="DTN6" s="171"/>
      <c r="DTO6" s="171"/>
      <c r="DTP6" s="171"/>
      <c r="DTQ6" s="171"/>
      <c r="DTR6" s="171"/>
      <c r="DTS6" s="171"/>
      <c r="DTT6" s="171"/>
      <c r="DTU6" s="171"/>
      <c r="DTV6" s="171"/>
      <c r="DTW6" s="171"/>
      <c r="DTX6" s="171"/>
      <c r="DTY6" s="171"/>
      <c r="DTZ6" s="171"/>
      <c r="DUA6" s="171"/>
      <c r="DUB6" s="171"/>
      <c r="DUC6" s="171"/>
      <c r="DUD6" s="171"/>
      <c r="DUE6" s="171"/>
      <c r="DUF6" s="171"/>
      <c r="DUG6" s="171"/>
      <c r="DUH6" s="171"/>
      <c r="DUI6" s="171"/>
      <c r="DUJ6" s="171"/>
      <c r="DUK6" s="171"/>
      <c r="DUL6" s="171"/>
      <c r="DUM6" s="171"/>
      <c r="DUN6" s="171"/>
      <c r="DUO6" s="171"/>
      <c r="DUP6" s="171"/>
      <c r="DUQ6" s="171"/>
      <c r="DUR6" s="171"/>
      <c r="DUS6" s="171"/>
      <c r="DUT6" s="171"/>
      <c r="DUU6" s="171"/>
      <c r="DUV6" s="171"/>
      <c r="DUW6" s="171"/>
      <c r="DUX6" s="171"/>
      <c r="DUY6" s="171"/>
      <c r="DUZ6" s="171"/>
      <c r="DVA6" s="171"/>
      <c r="DVB6" s="171"/>
      <c r="DVC6" s="171"/>
      <c r="DVD6" s="171"/>
      <c r="DVE6" s="171"/>
      <c r="DVF6" s="171"/>
      <c r="DVG6" s="171"/>
      <c r="DVH6" s="171"/>
      <c r="DVI6" s="171"/>
      <c r="DVJ6" s="171"/>
      <c r="DVK6" s="171"/>
      <c r="DVL6" s="171"/>
      <c r="DVM6" s="171"/>
      <c r="DVN6" s="171"/>
      <c r="DVO6" s="171"/>
      <c r="DVP6" s="171"/>
      <c r="DVQ6" s="171"/>
      <c r="DVR6" s="171"/>
      <c r="DVS6" s="171"/>
      <c r="DVT6" s="171"/>
      <c r="DVU6" s="171"/>
      <c r="DVV6" s="171"/>
      <c r="DVW6" s="171"/>
      <c r="DVX6" s="171"/>
      <c r="DVY6" s="171"/>
      <c r="DVZ6" s="171"/>
      <c r="DWA6" s="171"/>
      <c r="DWB6" s="171"/>
      <c r="DWC6" s="171"/>
      <c r="DWD6" s="171"/>
      <c r="DWE6" s="171"/>
      <c r="DWF6" s="171"/>
      <c r="DWG6" s="171"/>
      <c r="DWH6" s="171"/>
      <c r="DWI6" s="171"/>
      <c r="DWJ6" s="171"/>
      <c r="DWK6" s="171"/>
      <c r="DWL6" s="171"/>
      <c r="DWM6" s="171"/>
      <c r="DWN6" s="171"/>
      <c r="DWO6" s="171"/>
      <c r="DWP6" s="171"/>
      <c r="DWQ6" s="171"/>
      <c r="DWR6" s="171"/>
      <c r="DWS6" s="171"/>
      <c r="DWT6" s="171"/>
      <c r="DWU6" s="171"/>
      <c r="DWV6" s="171"/>
      <c r="DWW6" s="171"/>
      <c r="DWX6" s="171"/>
      <c r="DWY6" s="171"/>
      <c r="DWZ6" s="171"/>
      <c r="DXA6" s="171"/>
      <c r="DXB6" s="171"/>
      <c r="DXC6" s="171"/>
      <c r="DXD6" s="171"/>
      <c r="DXE6" s="171"/>
      <c r="DXF6" s="171"/>
      <c r="DXG6" s="171"/>
      <c r="DXH6" s="171"/>
      <c r="DXI6" s="171"/>
      <c r="DXJ6" s="171"/>
      <c r="DXK6" s="171"/>
      <c r="DXL6" s="171"/>
      <c r="DXM6" s="171"/>
      <c r="DXN6" s="171"/>
      <c r="DXO6" s="171"/>
      <c r="DXP6" s="171"/>
      <c r="DXQ6" s="171"/>
      <c r="DXR6" s="171"/>
      <c r="DXS6" s="171"/>
      <c r="DXT6" s="171"/>
      <c r="DXU6" s="171"/>
      <c r="DXV6" s="171"/>
      <c r="DXW6" s="171"/>
      <c r="DXX6" s="171"/>
      <c r="DXY6" s="171"/>
      <c r="DXZ6" s="171"/>
      <c r="DYA6" s="171"/>
      <c r="DYB6" s="171"/>
      <c r="DYC6" s="171"/>
      <c r="DYD6" s="171"/>
      <c r="DYE6" s="171"/>
      <c r="DYF6" s="171"/>
      <c r="DYG6" s="171"/>
      <c r="DYH6" s="171"/>
      <c r="DYI6" s="171"/>
      <c r="DYJ6" s="171"/>
      <c r="DYK6" s="171"/>
      <c r="DYL6" s="171"/>
      <c r="DYM6" s="171"/>
      <c r="DYN6" s="171"/>
      <c r="DYO6" s="171"/>
      <c r="DYP6" s="171"/>
      <c r="DYQ6" s="171"/>
      <c r="DYR6" s="171"/>
      <c r="DYS6" s="171"/>
      <c r="DYT6" s="171"/>
      <c r="DYU6" s="171"/>
      <c r="DYV6" s="171"/>
      <c r="DYW6" s="171"/>
      <c r="DYX6" s="171"/>
      <c r="DYY6" s="171"/>
      <c r="DYZ6" s="171"/>
      <c r="DZA6" s="171"/>
      <c r="DZB6" s="171"/>
      <c r="DZC6" s="171"/>
      <c r="DZD6" s="171"/>
      <c r="DZE6" s="171"/>
      <c r="DZF6" s="171"/>
      <c r="DZG6" s="171"/>
      <c r="DZH6" s="171"/>
      <c r="DZI6" s="171"/>
      <c r="DZJ6" s="171"/>
      <c r="DZK6" s="171"/>
      <c r="DZL6" s="171"/>
      <c r="DZM6" s="171"/>
      <c r="DZN6" s="171"/>
      <c r="DZO6" s="171"/>
      <c r="DZP6" s="171"/>
      <c r="DZQ6" s="171"/>
      <c r="DZR6" s="171"/>
      <c r="DZS6" s="171"/>
      <c r="DZT6" s="171"/>
      <c r="DZU6" s="171"/>
      <c r="DZV6" s="171"/>
      <c r="DZW6" s="171"/>
      <c r="DZX6" s="171"/>
      <c r="DZY6" s="171"/>
      <c r="DZZ6" s="171"/>
      <c r="EAA6" s="171"/>
      <c r="EAB6" s="171"/>
      <c r="EAC6" s="171"/>
      <c r="EAD6" s="171"/>
      <c r="EAE6" s="171"/>
      <c r="EAF6" s="171"/>
      <c r="EAG6" s="171"/>
      <c r="EAH6" s="171"/>
      <c r="EAI6" s="171"/>
      <c r="EAJ6" s="171"/>
      <c r="EAK6" s="171"/>
      <c r="EAL6" s="171"/>
      <c r="EAM6" s="171"/>
      <c r="EAN6" s="171"/>
      <c r="EAO6" s="171"/>
      <c r="EAP6" s="171"/>
      <c r="EAQ6" s="171"/>
      <c r="EAR6" s="171"/>
      <c r="EAS6" s="171"/>
      <c r="EAT6" s="171"/>
      <c r="EAU6" s="171"/>
      <c r="EAV6" s="171"/>
      <c r="EAW6" s="171"/>
      <c r="EAX6" s="171"/>
      <c r="EAY6" s="171"/>
      <c r="EAZ6" s="171"/>
      <c r="EBA6" s="171"/>
      <c r="EBB6" s="171"/>
      <c r="EBC6" s="171"/>
      <c r="EBD6" s="171"/>
      <c r="EBE6" s="171"/>
      <c r="EBF6" s="171"/>
      <c r="EBG6" s="171"/>
      <c r="EBH6" s="171"/>
      <c r="EBI6" s="171"/>
      <c r="EBJ6" s="171"/>
      <c r="EBK6" s="171"/>
      <c r="EBL6" s="171"/>
      <c r="EBM6" s="171"/>
      <c r="EBN6" s="171"/>
      <c r="EBO6" s="171"/>
      <c r="EBP6" s="171"/>
      <c r="EBQ6" s="171"/>
      <c r="EBR6" s="171"/>
      <c r="EBS6" s="171"/>
      <c r="EBT6" s="171"/>
      <c r="EBU6" s="171"/>
      <c r="EBV6" s="171"/>
      <c r="EBW6" s="171"/>
      <c r="EBX6" s="171"/>
      <c r="EBY6" s="171"/>
      <c r="EBZ6" s="171"/>
      <c r="ECA6" s="171"/>
      <c r="ECB6" s="171"/>
      <c r="ECC6" s="171"/>
      <c r="ECD6" s="171"/>
      <c r="ECE6" s="171"/>
      <c r="ECF6" s="171"/>
      <c r="ECG6" s="171"/>
      <c r="ECH6" s="171"/>
      <c r="ECI6" s="171"/>
      <c r="ECJ6" s="171"/>
      <c r="ECK6" s="171"/>
      <c r="ECL6" s="171"/>
      <c r="ECM6" s="171"/>
      <c r="ECN6" s="171"/>
      <c r="ECO6" s="171"/>
      <c r="ECP6" s="171"/>
      <c r="ECQ6" s="171"/>
      <c r="ECR6" s="171"/>
      <c r="ECS6" s="171"/>
      <c r="ECT6" s="171"/>
      <c r="ECU6" s="171"/>
      <c r="ECV6" s="171"/>
      <c r="ECW6" s="171"/>
      <c r="ECX6" s="171"/>
      <c r="ECY6" s="171"/>
      <c r="ECZ6" s="171"/>
      <c r="EDA6" s="171"/>
      <c r="EDB6" s="171"/>
      <c r="EDC6" s="171"/>
      <c r="EDD6" s="171"/>
      <c r="EDE6" s="171"/>
      <c r="EDF6" s="171"/>
      <c r="EDG6" s="171"/>
      <c r="EDH6" s="171"/>
      <c r="EDI6" s="171"/>
      <c r="EDJ6" s="171"/>
      <c r="EDK6" s="171"/>
      <c r="EDL6" s="171"/>
      <c r="EDM6" s="171"/>
      <c r="EDN6" s="171"/>
      <c r="EDO6" s="171"/>
      <c r="EDP6" s="171"/>
      <c r="EDQ6" s="171"/>
      <c r="EDR6" s="171"/>
      <c r="EDS6" s="171"/>
      <c r="EDT6" s="171"/>
      <c r="EDU6" s="171"/>
      <c r="EDV6" s="171"/>
      <c r="EDW6" s="171"/>
      <c r="EDX6" s="171"/>
      <c r="EDY6" s="171"/>
      <c r="EDZ6" s="171"/>
      <c r="EEA6" s="171"/>
      <c r="EEB6" s="171"/>
      <c r="EEC6" s="171"/>
      <c r="EED6" s="171"/>
      <c r="EEE6" s="171"/>
      <c r="EEF6" s="171"/>
      <c r="EEG6" s="171"/>
      <c r="EEH6" s="171"/>
      <c r="EEI6" s="171"/>
      <c r="EEJ6" s="171"/>
      <c r="EEK6" s="171"/>
      <c r="EEL6" s="171"/>
      <c r="EEM6" s="171"/>
      <c r="EEN6" s="171"/>
      <c r="EEO6" s="171"/>
      <c r="EEP6" s="171"/>
      <c r="EEQ6" s="171"/>
      <c r="EER6" s="171"/>
      <c r="EES6" s="171"/>
      <c r="EET6" s="171"/>
      <c r="EEU6" s="171"/>
      <c r="EEV6" s="171"/>
      <c r="EEW6" s="171"/>
      <c r="EEX6" s="171"/>
      <c r="EEY6" s="171"/>
      <c r="EEZ6" s="171"/>
      <c r="EFA6" s="171"/>
      <c r="EFB6" s="171"/>
      <c r="EFC6" s="171"/>
      <c r="EFD6" s="171"/>
      <c r="EFE6" s="171"/>
      <c r="EFF6" s="171"/>
      <c r="EFG6" s="171"/>
      <c r="EFH6" s="171"/>
      <c r="EFI6" s="171"/>
      <c r="EFJ6" s="171"/>
      <c r="EFK6" s="171"/>
      <c r="EFL6" s="171"/>
      <c r="EFM6" s="171"/>
      <c r="EFN6" s="171"/>
      <c r="EFO6" s="171"/>
      <c r="EFP6" s="171"/>
      <c r="EFQ6" s="171"/>
      <c r="EFR6" s="171"/>
      <c r="EFS6" s="171"/>
      <c r="EFT6" s="171"/>
      <c r="EFU6" s="171"/>
      <c r="EFV6" s="171"/>
      <c r="EFW6" s="171"/>
      <c r="EFX6" s="171"/>
      <c r="EFY6" s="171"/>
      <c r="EFZ6" s="171"/>
      <c r="EGA6" s="171"/>
      <c r="EGB6" s="171"/>
      <c r="EGC6" s="171"/>
      <c r="EGD6" s="171"/>
      <c r="EGE6" s="171"/>
      <c r="EGF6" s="171"/>
      <c r="EGG6" s="171"/>
      <c r="EGH6" s="171"/>
      <c r="EGI6" s="171"/>
      <c r="EGJ6" s="171"/>
      <c r="EGK6" s="171"/>
      <c r="EGL6" s="171"/>
      <c r="EGM6" s="171"/>
      <c r="EGN6" s="171"/>
      <c r="EGO6" s="171"/>
      <c r="EGP6" s="171"/>
      <c r="EGQ6" s="171"/>
      <c r="EGR6" s="171"/>
      <c r="EGS6" s="171"/>
      <c r="EGT6" s="171"/>
      <c r="EGU6" s="171"/>
      <c r="EGV6" s="171"/>
      <c r="EGW6" s="171"/>
      <c r="EGX6" s="171"/>
      <c r="EGY6" s="171"/>
      <c r="EGZ6" s="171"/>
      <c r="EHA6" s="171"/>
      <c r="EHB6" s="171"/>
      <c r="EHC6" s="171"/>
      <c r="EHD6" s="171"/>
      <c r="EHE6" s="171"/>
      <c r="EHF6" s="171"/>
      <c r="EHG6" s="171"/>
      <c r="EHH6" s="171"/>
      <c r="EHI6" s="171"/>
      <c r="EHJ6" s="171"/>
      <c r="EHK6" s="171"/>
      <c r="EHL6" s="171"/>
      <c r="EHM6" s="171"/>
      <c r="EHN6" s="171"/>
      <c r="EHO6" s="171"/>
      <c r="EHP6" s="171"/>
      <c r="EHQ6" s="171"/>
      <c r="EHR6" s="171"/>
      <c r="EHS6" s="171"/>
      <c r="EHT6" s="171"/>
      <c r="EHU6" s="171"/>
      <c r="EHV6" s="171"/>
      <c r="EHW6" s="171"/>
      <c r="EHX6" s="171"/>
      <c r="EHY6" s="171"/>
      <c r="EHZ6" s="171"/>
      <c r="EIA6" s="171"/>
      <c r="EIB6" s="171"/>
      <c r="EIC6" s="171"/>
      <c r="EID6" s="171"/>
      <c r="EIE6" s="171"/>
      <c r="EIF6" s="171"/>
      <c r="EIG6" s="171"/>
      <c r="EIH6" s="171"/>
      <c r="EII6" s="171"/>
      <c r="EIJ6" s="171"/>
      <c r="EIK6" s="171"/>
      <c r="EIL6" s="171"/>
      <c r="EIM6" s="171"/>
      <c r="EIN6" s="171"/>
      <c r="EIO6" s="171"/>
      <c r="EIP6" s="171"/>
      <c r="EIQ6" s="171"/>
      <c r="EIR6" s="171"/>
      <c r="EIS6" s="171"/>
      <c r="EIT6" s="171"/>
      <c r="EIU6" s="171"/>
      <c r="EIV6" s="171"/>
      <c r="EIW6" s="171"/>
      <c r="EIX6" s="171"/>
      <c r="EIY6" s="171"/>
      <c r="EIZ6" s="171"/>
      <c r="EJA6" s="171"/>
      <c r="EJB6" s="171"/>
      <c r="EJC6" s="171"/>
      <c r="EJD6" s="171"/>
      <c r="EJE6" s="171"/>
      <c r="EJF6" s="171"/>
      <c r="EJG6" s="171"/>
      <c r="EJH6" s="171"/>
      <c r="EJI6" s="171"/>
      <c r="EJJ6" s="171"/>
      <c r="EJK6" s="171"/>
      <c r="EJL6" s="171"/>
      <c r="EJM6" s="171"/>
      <c r="EJN6" s="171"/>
      <c r="EJO6" s="171"/>
      <c r="EJP6" s="171"/>
      <c r="EJQ6" s="171"/>
      <c r="EJR6" s="171"/>
      <c r="EJS6" s="171"/>
      <c r="EJT6" s="171"/>
      <c r="EJU6" s="171"/>
      <c r="EJV6" s="171"/>
      <c r="EJW6" s="171"/>
      <c r="EJX6" s="171"/>
      <c r="EJY6" s="171"/>
      <c r="EJZ6" s="171"/>
      <c r="EKA6" s="171"/>
      <c r="EKB6" s="171"/>
      <c r="EKC6" s="171"/>
      <c r="EKD6" s="171"/>
      <c r="EKE6" s="171"/>
      <c r="EKF6" s="171"/>
      <c r="EKG6" s="171"/>
      <c r="EKH6" s="171"/>
      <c r="EKI6" s="171"/>
      <c r="EKJ6" s="171"/>
      <c r="EKK6" s="171"/>
      <c r="EKL6" s="171"/>
      <c r="EKM6" s="171"/>
      <c r="EKN6" s="171"/>
      <c r="EKO6" s="171"/>
      <c r="EKP6" s="171"/>
      <c r="EKQ6" s="171"/>
      <c r="EKR6" s="171"/>
      <c r="EKS6" s="171"/>
      <c r="EKT6" s="171"/>
      <c r="EKU6" s="171"/>
      <c r="EKV6" s="171"/>
      <c r="EKW6" s="171"/>
      <c r="EKX6" s="171"/>
      <c r="EKY6" s="171"/>
      <c r="EKZ6" s="171"/>
      <c r="ELA6" s="171"/>
      <c r="ELB6" s="171"/>
      <c r="ELC6" s="171"/>
      <c r="ELD6" s="171"/>
      <c r="ELE6" s="171"/>
      <c r="ELF6" s="171"/>
      <c r="ELG6" s="171"/>
      <c r="ELH6" s="171"/>
      <c r="ELI6" s="171"/>
      <c r="ELJ6" s="171"/>
      <c r="ELK6" s="171"/>
      <c r="ELL6" s="171"/>
      <c r="ELM6" s="171"/>
      <c r="ELN6" s="171"/>
      <c r="ELO6" s="171"/>
      <c r="ELP6" s="171"/>
      <c r="ELQ6" s="171"/>
      <c r="ELR6" s="171"/>
      <c r="ELS6" s="171"/>
      <c r="ELT6" s="171"/>
      <c r="ELU6" s="171"/>
      <c r="ELV6" s="171"/>
      <c r="ELW6" s="171"/>
      <c r="ELX6" s="171"/>
      <c r="ELY6" s="171"/>
      <c r="ELZ6" s="171"/>
      <c r="EMA6" s="171"/>
      <c r="EMB6" s="171"/>
      <c r="EMC6" s="171"/>
      <c r="EMD6" s="171"/>
      <c r="EME6" s="171"/>
      <c r="EMF6" s="171"/>
      <c r="EMG6" s="171"/>
      <c r="EMH6" s="171"/>
      <c r="EMI6" s="171"/>
      <c r="EMJ6" s="171"/>
      <c r="EMK6" s="171"/>
      <c r="EML6" s="171"/>
      <c r="EMM6" s="171"/>
      <c r="EMN6" s="171"/>
      <c r="EMO6" s="171"/>
      <c r="EMP6" s="171"/>
      <c r="EMQ6" s="171"/>
      <c r="EMR6" s="171"/>
      <c r="EMS6" s="171"/>
      <c r="EMT6" s="171"/>
      <c r="EMU6" s="171"/>
      <c r="EMV6" s="171"/>
      <c r="EMW6" s="171"/>
      <c r="EMX6" s="171"/>
      <c r="EMY6" s="171"/>
      <c r="EMZ6" s="171"/>
      <c r="ENA6" s="171"/>
      <c r="ENB6" s="171"/>
      <c r="ENC6" s="171"/>
      <c r="END6" s="171"/>
      <c r="ENE6" s="171"/>
      <c r="ENF6" s="171"/>
      <c r="ENG6" s="171"/>
      <c r="ENH6" s="171"/>
      <c r="ENI6" s="171"/>
      <c r="ENJ6" s="171"/>
      <c r="ENK6" s="171"/>
      <c r="ENL6" s="171"/>
      <c r="ENM6" s="171"/>
      <c r="ENN6" s="171"/>
      <c r="ENO6" s="171"/>
      <c r="ENP6" s="171"/>
      <c r="ENQ6" s="171"/>
      <c r="ENR6" s="171"/>
      <c r="ENS6" s="171"/>
      <c r="ENT6" s="171"/>
      <c r="ENU6" s="171"/>
      <c r="ENV6" s="171"/>
      <c r="ENW6" s="171"/>
      <c r="ENX6" s="171"/>
      <c r="ENY6" s="171"/>
      <c r="ENZ6" s="171"/>
      <c r="EOA6" s="171"/>
      <c r="EOB6" s="171"/>
      <c r="EOC6" s="171"/>
      <c r="EOD6" s="171"/>
      <c r="EOE6" s="171"/>
      <c r="EOF6" s="171"/>
      <c r="EOG6" s="171"/>
      <c r="EOH6" s="171"/>
      <c r="EOI6" s="171"/>
      <c r="EOJ6" s="171"/>
      <c r="EOK6" s="171"/>
      <c r="EOL6" s="171"/>
      <c r="EOM6" s="171"/>
      <c r="EON6" s="171"/>
      <c r="EOO6" s="171"/>
      <c r="EOP6" s="171"/>
      <c r="EOQ6" s="171"/>
      <c r="EOR6" s="171"/>
      <c r="EOS6" s="171"/>
      <c r="EOT6" s="171"/>
      <c r="EOU6" s="171"/>
      <c r="EOV6" s="171"/>
      <c r="EOW6" s="171"/>
      <c r="EOX6" s="171"/>
      <c r="EOY6" s="171"/>
      <c r="EOZ6" s="171"/>
      <c r="EPA6" s="171"/>
      <c r="EPB6" s="171"/>
      <c r="EPC6" s="171"/>
      <c r="EPD6" s="171"/>
      <c r="EPE6" s="171"/>
      <c r="EPF6" s="171"/>
      <c r="EPG6" s="171"/>
      <c r="EPH6" s="171"/>
      <c r="EPI6" s="171"/>
      <c r="EPJ6" s="171"/>
      <c r="EPK6" s="171"/>
      <c r="EPL6" s="171"/>
      <c r="EPM6" s="171"/>
      <c r="EPN6" s="171"/>
      <c r="EPO6" s="171"/>
      <c r="EPP6" s="171"/>
      <c r="EPQ6" s="171"/>
      <c r="EPR6" s="171"/>
      <c r="EPS6" s="171"/>
      <c r="EPT6" s="171"/>
      <c r="EPU6" s="171"/>
      <c r="EPV6" s="171"/>
      <c r="EPW6" s="171"/>
      <c r="EPX6" s="171"/>
      <c r="EPY6" s="171"/>
      <c r="EPZ6" s="171"/>
      <c r="EQA6" s="171"/>
      <c r="EQB6" s="171"/>
      <c r="EQC6" s="171"/>
      <c r="EQD6" s="171"/>
      <c r="EQE6" s="171"/>
      <c r="EQF6" s="171"/>
      <c r="EQG6" s="171"/>
      <c r="EQH6" s="171"/>
      <c r="EQI6" s="171"/>
      <c r="EQJ6" s="171"/>
      <c r="EQK6" s="171"/>
      <c r="EQL6" s="171"/>
      <c r="EQM6" s="171"/>
      <c r="EQN6" s="171"/>
      <c r="EQO6" s="171"/>
      <c r="EQP6" s="171"/>
      <c r="EQQ6" s="171"/>
      <c r="EQR6" s="171"/>
      <c r="EQS6" s="171"/>
      <c r="EQT6" s="171"/>
      <c r="EQU6" s="171"/>
      <c r="EQV6" s="171"/>
      <c r="EQW6" s="171"/>
      <c r="EQX6" s="171"/>
      <c r="EQY6" s="171"/>
      <c r="EQZ6" s="171"/>
      <c r="ERA6" s="171"/>
      <c r="ERB6" s="171"/>
      <c r="ERC6" s="171"/>
      <c r="ERD6" s="171"/>
      <c r="ERE6" s="171"/>
      <c r="ERF6" s="171"/>
      <c r="ERG6" s="171"/>
      <c r="ERH6" s="171"/>
      <c r="ERI6" s="171"/>
      <c r="ERJ6" s="171"/>
      <c r="ERK6" s="171"/>
      <c r="ERL6" s="171"/>
      <c r="ERM6" s="171"/>
      <c r="ERN6" s="171"/>
      <c r="ERO6" s="171"/>
      <c r="ERP6" s="171"/>
      <c r="ERQ6" s="171"/>
      <c r="ERR6" s="171"/>
      <c r="ERS6" s="171"/>
      <c r="ERT6" s="171"/>
      <c r="ERU6" s="171"/>
      <c r="ERV6" s="171"/>
      <c r="ERW6" s="171"/>
      <c r="ERX6" s="171"/>
      <c r="ERY6" s="171"/>
      <c r="ERZ6" s="171"/>
      <c r="ESA6" s="171"/>
      <c r="ESB6" s="171"/>
      <c r="ESC6" s="171"/>
      <c r="ESD6" s="171"/>
      <c r="ESE6" s="171"/>
      <c r="ESF6" s="171"/>
      <c r="ESG6" s="171"/>
      <c r="ESH6" s="171"/>
      <c r="ESI6" s="171"/>
      <c r="ESJ6" s="171"/>
      <c r="ESK6" s="171"/>
      <c r="ESL6" s="171"/>
      <c r="ESM6" s="171"/>
      <c r="ESN6" s="171"/>
      <c r="ESO6" s="171"/>
      <c r="ESP6" s="171"/>
      <c r="ESQ6" s="171"/>
      <c r="ESR6" s="171"/>
      <c r="ESS6" s="171"/>
      <c r="EST6" s="171"/>
      <c r="ESU6" s="171"/>
      <c r="ESV6" s="171"/>
      <c r="ESW6" s="171"/>
      <c r="ESX6" s="171"/>
      <c r="ESY6" s="171"/>
      <c r="ESZ6" s="171"/>
      <c r="ETA6" s="171"/>
      <c r="ETB6" s="171"/>
      <c r="ETC6" s="171"/>
      <c r="ETD6" s="171"/>
      <c r="ETE6" s="171"/>
      <c r="ETF6" s="171"/>
      <c r="ETG6" s="171"/>
      <c r="ETH6" s="171"/>
      <c r="ETI6" s="171"/>
      <c r="ETJ6" s="171"/>
      <c r="ETK6" s="171"/>
      <c r="ETL6" s="171"/>
      <c r="ETM6" s="171"/>
      <c r="ETN6" s="171"/>
      <c r="ETO6" s="171"/>
      <c r="ETP6" s="171"/>
      <c r="ETQ6" s="171"/>
      <c r="ETR6" s="171"/>
      <c r="ETS6" s="171"/>
      <c r="ETT6" s="171"/>
      <c r="ETU6" s="171"/>
      <c r="ETV6" s="171"/>
      <c r="ETW6" s="171"/>
      <c r="ETX6" s="171"/>
      <c r="ETY6" s="171"/>
      <c r="ETZ6" s="171"/>
      <c r="EUA6" s="171"/>
      <c r="EUB6" s="171"/>
      <c r="EUC6" s="171"/>
      <c r="EUD6" s="171"/>
      <c r="EUE6" s="171"/>
      <c r="EUF6" s="171"/>
      <c r="EUG6" s="171"/>
      <c r="EUH6" s="171"/>
      <c r="EUI6" s="171"/>
      <c r="EUJ6" s="171"/>
      <c r="EUK6" s="171"/>
      <c r="EUL6" s="171"/>
      <c r="EUM6" s="171"/>
      <c r="EUN6" s="171"/>
      <c r="EUO6" s="171"/>
      <c r="EUP6" s="171"/>
      <c r="EUQ6" s="171"/>
      <c r="EUR6" s="171"/>
      <c r="EUS6" s="171"/>
      <c r="EUT6" s="171"/>
      <c r="EUU6" s="171"/>
      <c r="EUV6" s="171"/>
      <c r="EUW6" s="171"/>
      <c r="EUX6" s="171"/>
      <c r="EUY6" s="171"/>
      <c r="EUZ6" s="171"/>
      <c r="EVA6" s="171"/>
      <c r="EVB6" s="171"/>
      <c r="EVC6" s="171"/>
      <c r="EVD6" s="171"/>
      <c r="EVE6" s="171"/>
      <c r="EVF6" s="171"/>
      <c r="EVG6" s="171"/>
      <c r="EVH6" s="171"/>
      <c r="EVI6" s="171"/>
      <c r="EVJ6" s="171"/>
      <c r="EVK6" s="171"/>
      <c r="EVL6" s="171"/>
      <c r="EVM6" s="171"/>
      <c r="EVN6" s="171"/>
      <c r="EVO6" s="171"/>
      <c r="EVP6" s="171"/>
      <c r="EVQ6" s="171"/>
      <c r="EVR6" s="171"/>
      <c r="EVS6" s="171"/>
      <c r="EVT6" s="171"/>
      <c r="EVU6" s="171"/>
      <c r="EVV6" s="171"/>
      <c r="EVW6" s="171"/>
      <c r="EVX6" s="171"/>
      <c r="EVY6" s="171"/>
      <c r="EVZ6" s="171"/>
      <c r="EWA6" s="171"/>
      <c r="EWB6" s="171"/>
      <c r="EWC6" s="171"/>
      <c r="EWD6" s="171"/>
      <c r="EWE6" s="171"/>
      <c r="EWF6" s="171"/>
      <c r="EWG6" s="171"/>
      <c r="EWH6" s="171"/>
      <c r="EWI6" s="171"/>
      <c r="EWJ6" s="171"/>
      <c r="EWK6" s="171"/>
      <c r="EWL6" s="171"/>
      <c r="EWM6" s="171"/>
      <c r="EWN6" s="171"/>
      <c r="EWO6" s="171"/>
      <c r="EWP6" s="171"/>
      <c r="EWQ6" s="171"/>
      <c r="EWR6" s="171"/>
      <c r="EWS6" s="171"/>
      <c r="EWT6" s="171"/>
      <c r="EWU6" s="171"/>
      <c r="EWV6" s="171"/>
      <c r="EWW6" s="171"/>
      <c r="EWX6" s="171"/>
      <c r="EWY6" s="171"/>
      <c r="EWZ6" s="171"/>
      <c r="EXA6" s="171"/>
      <c r="EXB6" s="171"/>
      <c r="EXC6" s="171"/>
      <c r="EXD6" s="171"/>
      <c r="EXE6" s="171"/>
      <c r="EXF6" s="171"/>
      <c r="EXG6" s="171"/>
      <c r="EXH6" s="171"/>
      <c r="EXI6" s="171"/>
      <c r="EXJ6" s="171"/>
      <c r="EXK6" s="171"/>
      <c r="EXL6" s="171"/>
      <c r="EXM6" s="171"/>
      <c r="EXN6" s="171"/>
      <c r="EXO6" s="171"/>
      <c r="EXP6" s="171"/>
      <c r="EXQ6" s="171"/>
      <c r="EXR6" s="171"/>
      <c r="EXS6" s="171"/>
      <c r="EXT6" s="171"/>
      <c r="EXU6" s="171"/>
      <c r="EXV6" s="171"/>
      <c r="EXW6" s="171"/>
      <c r="EXX6" s="171"/>
      <c r="EXY6" s="171"/>
      <c r="EXZ6" s="171"/>
      <c r="EYA6" s="171"/>
      <c r="EYB6" s="171"/>
      <c r="EYC6" s="171"/>
      <c r="EYD6" s="171"/>
      <c r="EYE6" s="171"/>
      <c r="EYF6" s="171"/>
      <c r="EYG6" s="171"/>
      <c r="EYH6" s="171"/>
      <c r="EYI6" s="171"/>
      <c r="EYJ6" s="171"/>
      <c r="EYK6" s="171"/>
      <c r="EYL6" s="171"/>
      <c r="EYM6" s="171"/>
      <c r="EYN6" s="171"/>
      <c r="EYO6" s="171"/>
      <c r="EYP6" s="171"/>
      <c r="EYQ6" s="171"/>
      <c r="EYR6" s="171"/>
      <c r="EYS6" s="171"/>
      <c r="EYT6" s="171"/>
      <c r="EYU6" s="171"/>
      <c r="EYV6" s="171"/>
      <c r="EYW6" s="171"/>
      <c r="EYX6" s="171"/>
      <c r="EYY6" s="171"/>
      <c r="EYZ6" s="171"/>
      <c r="EZA6" s="171"/>
      <c r="EZB6" s="171"/>
      <c r="EZC6" s="171"/>
      <c r="EZD6" s="171"/>
      <c r="EZE6" s="171"/>
      <c r="EZF6" s="171"/>
      <c r="EZG6" s="171"/>
      <c r="EZH6" s="171"/>
      <c r="EZI6" s="171"/>
      <c r="EZJ6" s="171"/>
      <c r="EZK6" s="171"/>
      <c r="EZL6" s="171"/>
      <c r="EZM6" s="171"/>
      <c r="EZN6" s="171"/>
      <c r="EZO6" s="171"/>
      <c r="EZP6" s="171"/>
      <c r="EZQ6" s="171"/>
      <c r="EZR6" s="171"/>
      <c r="EZS6" s="171"/>
      <c r="EZT6" s="171"/>
      <c r="EZU6" s="171"/>
      <c r="EZV6" s="171"/>
      <c r="EZW6" s="171"/>
      <c r="EZX6" s="171"/>
      <c r="EZY6" s="171"/>
      <c r="EZZ6" s="171"/>
      <c r="FAA6" s="171"/>
      <c r="FAB6" s="171"/>
      <c r="FAC6" s="171"/>
      <c r="FAD6" s="171"/>
      <c r="FAE6" s="171"/>
      <c r="FAF6" s="171"/>
      <c r="FAG6" s="171"/>
      <c r="FAH6" s="171"/>
      <c r="FAI6" s="171"/>
      <c r="FAJ6" s="171"/>
      <c r="FAK6" s="171"/>
      <c r="FAL6" s="171"/>
      <c r="FAM6" s="171"/>
      <c r="FAN6" s="171"/>
      <c r="FAO6" s="171"/>
      <c r="FAP6" s="171"/>
      <c r="FAQ6" s="171"/>
      <c r="FAR6" s="171"/>
      <c r="FAS6" s="171"/>
      <c r="FAT6" s="171"/>
      <c r="FAU6" s="171"/>
      <c r="FAV6" s="171"/>
      <c r="FAW6" s="171"/>
      <c r="FAX6" s="171"/>
      <c r="FAY6" s="171"/>
      <c r="FAZ6" s="171"/>
      <c r="FBA6" s="171"/>
      <c r="FBB6" s="171"/>
      <c r="FBC6" s="171"/>
      <c r="FBD6" s="171"/>
      <c r="FBE6" s="171"/>
      <c r="FBF6" s="171"/>
      <c r="FBG6" s="171"/>
      <c r="FBH6" s="171"/>
      <c r="FBI6" s="171"/>
      <c r="FBJ6" s="171"/>
      <c r="FBK6" s="171"/>
      <c r="FBL6" s="171"/>
      <c r="FBM6" s="171"/>
      <c r="FBN6" s="171"/>
      <c r="FBO6" s="171"/>
      <c r="FBP6" s="171"/>
      <c r="FBQ6" s="171"/>
      <c r="FBR6" s="171"/>
      <c r="FBS6" s="171"/>
      <c r="FBT6" s="171"/>
      <c r="FBU6" s="171"/>
      <c r="FBV6" s="171"/>
      <c r="FBW6" s="171"/>
      <c r="FBX6" s="171"/>
      <c r="FBY6" s="171"/>
      <c r="FBZ6" s="171"/>
      <c r="FCA6" s="171"/>
      <c r="FCB6" s="171"/>
      <c r="FCC6" s="171"/>
      <c r="FCD6" s="171"/>
      <c r="FCE6" s="171"/>
      <c r="FCF6" s="171"/>
      <c r="FCG6" s="171"/>
      <c r="FCH6" s="171"/>
      <c r="FCI6" s="171"/>
      <c r="FCJ6" s="171"/>
      <c r="FCK6" s="171"/>
      <c r="FCL6" s="171"/>
      <c r="FCM6" s="171"/>
      <c r="FCN6" s="171"/>
      <c r="FCO6" s="171"/>
      <c r="FCP6" s="171"/>
      <c r="FCQ6" s="171"/>
      <c r="FCR6" s="171"/>
      <c r="FCS6" s="171"/>
      <c r="FCT6" s="171"/>
      <c r="FCU6" s="171"/>
      <c r="FCV6" s="171"/>
      <c r="FCW6" s="171"/>
      <c r="FCX6" s="171"/>
      <c r="FCY6" s="171"/>
      <c r="FCZ6" s="171"/>
      <c r="FDA6" s="171"/>
      <c r="FDB6" s="171"/>
      <c r="FDC6" s="171"/>
      <c r="FDD6" s="171"/>
      <c r="FDE6" s="171"/>
      <c r="FDF6" s="171"/>
      <c r="FDG6" s="171"/>
      <c r="FDH6" s="171"/>
      <c r="FDI6" s="171"/>
      <c r="FDJ6" s="171"/>
      <c r="FDK6" s="171"/>
      <c r="FDL6" s="171"/>
      <c r="FDM6" s="171"/>
      <c r="FDN6" s="171"/>
      <c r="FDO6" s="171"/>
      <c r="FDP6" s="171"/>
      <c r="FDQ6" s="171"/>
      <c r="FDR6" s="171"/>
      <c r="FDS6" s="171"/>
      <c r="FDT6" s="171"/>
      <c r="FDU6" s="171"/>
      <c r="FDV6" s="171"/>
      <c r="FDW6" s="171"/>
      <c r="FDX6" s="171"/>
      <c r="FDY6" s="171"/>
      <c r="FDZ6" s="171"/>
      <c r="FEA6" s="171"/>
      <c r="FEB6" s="171"/>
      <c r="FEC6" s="171"/>
      <c r="FED6" s="171"/>
      <c r="FEE6" s="171"/>
      <c r="FEF6" s="171"/>
      <c r="FEG6" s="171"/>
      <c r="FEH6" s="171"/>
      <c r="FEI6" s="171"/>
      <c r="FEJ6" s="171"/>
      <c r="FEK6" s="171"/>
      <c r="FEL6" s="171"/>
      <c r="FEM6" s="171"/>
      <c r="FEN6" s="171"/>
      <c r="FEO6" s="171"/>
      <c r="FEP6" s="171"/>
      <c r="FEQ6" s="171"/>
      <c r="FER6" s="171"/>
      <c r="FES6" s="171"/>
      <c r="FET6" s="171"/>
      <c r="FEU6" s="171"/>
      <c r="FEV6" s="171"/>
      <c r="FEW6" s="171"/>
      <c r="FEX6" s="171"/>
      <c r="FEY6" s="171"/>
      <c r="FEZ6" s="171"/>
      <c r="FFA6" s="171"/>
      <c r="FFB6" s="171"/>
      <c r="FFC6" s="171"/>
      <c r="FFD6" s="171"/>
      <c r="FFE6" s="171"/>
      <c r="FFF6" s="171"/>
      <c r="FFG6" s="171"/>
      <c r="FFH6" s="171"/>
      <c r="FFI6" s="171"/>
      <c r="FFJ6" s="171"/>
      <c r="FFK6" s="171"/>
      <c r="FFL6" s="171"/>
      <c r="FFM6" s="171"/>
      <c r="FFN6" s="171"/>
      <c r="FFO6" s="171"/>
      <c r="FFP6" s="171"/>
      <c r="FFQ6" s="171"/>
      <c r="FFR6" s="171"/>
      <c r="FFS6" s="171"/>
      <c r="FFT6" s="171"/>
      <c r="FFU6" s="171"/>
      <c r="FFV6" s="171"/>
      <c r="FFW6" s="171"/>
      <c r="FFX6" s="171"/>
      <c r="FFY6" s="171"/>
      <c r="FFZ6" s="171"/>
      <c r="FGA6" s="171"/>
      <c r="FGB6" s="171"/>
      <c r="FGC6" s="171"/>
      <c r="FGD6" s="171"/>
      <c r="FGE6" s="171"/>
      <c r="FGF6" s="171"/>
      <c r="FGG6" s="171"/>
      <c r="FGH6" s="171"/>
      <c r="FGI6" s="171"/>
      <c r="FGJ6" s="171"/>
      <c r="FGK6" s="171"/>
      <c r="FGL6" s="171"/>
      <c r="FGM6" s="171"/>
      <c r="FGN6" s="171"/>
      <c r="FGO6" s="171"/>
      <c r="FGP6" s="171"/>
      <c r="FGQ6" s="171"/>
      <c r="FGR6" s="171"/>
      <c r="FGS6" s="171"/>
      <c r="FGT6" s="171"/>
      <c r="FGU6" s="171"/>
      <c r="FGV6" s="171"/>
      <c r="FGW6" s="171"/>
      <c r="FGX6" s="171"/>
      <c r="FGY6" s="171"/>
      <c r="FGZ6" s="171"/>
      <c r="FHA6" s="171"/>
      <c r="FHB6" s="171"/>
      <c r="FHC6" s="171"/>
      <c r="FHD6" s="171"/>
      <c r="FHE6" s="171"/>
      <c r="FHF6" s="171"/>
      <c r="FHG6" s="171"/>
      <c r="FHH6" s="171"/>
      <c r="FHI6" s="171"/>
      <c r="FHJ6" s="171"/>
      <c r="FHK6" s="171"/>
      <c r="FHL6" s="171"/>
      <c r="FHM6" s="171"/>
      <c r="FHN6" s="171"/>
      <c r="FHO6" s="171"/>
      <c r="FHP6" s="171"/>
      <c r="FHQ6" s="171"/>
      <c r="FHR6" s="171"/>
      <c r="FHS6" s="171"/>
      <c r="FHT6" s="171"/>
      <c r="FHU6" s="171"/>
      <c r="FHV6" s="171"/>
      <c r="FHW6" s="171"/>
      <c r="FHX6" s="171"/>
      <c r="FHY6" s="171"/>
      <c r="FHZ6" s="171"/>
      <c r="FIA6" s="171"/>
      <c r="FIB6" s="171"/>
      <c r="FIC6" s="171"/>
      <c r="FID6" s="171"/>
      <c r="FIE6" s="171"/>
      <c r="FIF6" s="171"/>
      <c r="FIG6" s="171"/>
      <c r="FIH6" s="171"/>
      <c r="FII6" s="171"/>
      <c r="FIJ6" s="171"/>
      <c r="FIK6" s="171"/>
      <c r="FIL6" s="171"/>
      <c r="FIM6" s="171"/>
      <c r="FIN6" s="171"/>
      <c r="FIO6" s="171"/>
      <c r="FIP6" s="171"/>
      <c r="FIQ6" s="171"/>
      <c r="FIR6" s="171"/>
      <c r="FIS6" s="171"/>
      <c r="FIT6" s="171"/>
      <c r="FIU6" s="171"/>
      <c r="FIV6" s="171"/>
      <c r="FIW6" s="171"/>
      <c r="FIX6" s="171"/>
      <c r="FIY6" s="171"/>
      <c r="FIZ6" s="171"/>
      <c r="FJA6" s="171"/>
      <c r="FJB6" s="171"/>
      <c r="FJC6" s="171"/>
      <c r="FJD6" s="171"/>
      <c r="FJE6" s="171"/>
      <c r="FJF6" s="171"/>
      <c r="FJG6" s="171"/>
      <c r="FJH6" s="171"/>
      <c r="FJI6" s="171"/>
      <c r="FJJ6" s="171"/>
      <c r="FJK6" s="171"/>
      <c r="FJL6" s="171"/>
      <c r="FJM6" s="171"/>
      <c r="FJN6" s="171"/>
      <c r="FJO6" s="171"/>
      <c r="FJP6" s="171"/>
      <c r="FJQ6" s="171"/>
      <c r="FJR6" s="171"/>
      <c r="FJS6" s="171"/>
      <c r="FJT6" s="171"/>
      <c r="FJU6" s="171"/>
      <c r="FJV6" s="171"/>
      <c r="FJW6" s="171"/>
      <c r="FJX6" s="171"/>
      <c r="FJY6" s="171"/>
      <c r="FJZ6" s="171"/>
      <c r="FKA6" s="171"/>
      <c r="FKB6" s="171"/>
      <c r="FKC6" s="171"/>
      <c r="FKD6" s="171"/>
      <c r="FKE6" s="171"/>
      <c r="FKF6" s="171"/>
      <c r="FKG6" s="171"/>
      <c r="FKH6" s="171"/>
      <c r="FKI6" s="171"/>
      <c r="FKJ6" s="171"/>
      <c r="FKK6" s="171"/>
      <c r="FKL6" s="171"/>
      <c r="FKM6" s="171"/>
      <c r="FKN6" s="171"/>
      <c r="FKO6" s="171"/>
      <c r="FKP6" s="171"/>
      <c r="FKQ6" s="171"/>
      <c r="FKR6" s="171"/>
      <c r="FKS6" s="171"/>
      <c r="FKT6" s="171"/>
      <c r="FKU6" s="171"/>
      <c r="FKV6" s="171"/>
      <c r="FKW6" s="171"/>
      <c r="FKX6" s="171"/>
      <c r="FKY6" s="171"/>
      <c r="FKZ6" s="171"/>
      <c r="FLA6" s="171"/>
      <c r="FLB6" s="171"/>
      <c r="FLC6" s="171"/>
      <c r="FLD6" s="171"/>
      <c r="FLE6" s="171"/>
      <c r="FLF6" s="171"/>
      <c r="FLG6" s="171"/>
      <c r="FLH6" s="171"/>
      <c r="FLI6" s="171"/>
      <c r="FLJ6" s="171"/>
      <c r="FLK6" s="171"/>
      <c r="FLL6" s="171"/>
      <c r="FLM6" s="171"/>
      <c r="FLN6" s="171"/>
      <c r="FLO6" s="171"/>
      <c r="FLP6" s="171"/>
      <c r="FLQ6" s="171"/>
      <c r="FLR6" s="171"/>
      <c r="FLS6" s="171"/>
      <c r="FLT6" s="171"/>
      <c r="FLU6" s="171"/>
      <c r="FLV6" s="171"/>
      <c r="FLW6" s="171"/>
      <c r="FLX6" s="171"/>
      <c r="FLY6" s="171"/>
      <c r="FLZ6" s="171"/>
      <c r="FMA6" s="171"/>
      <c r="FMB6" s="171"/>
      <c r="FMC6" s="171"/>
      <c r="FMD6" s="171"/>
      <c r="FME6" s="171"/>
      <c r="FMF6" s="171"/>
      <c r="FMG6" s="171"/>
      <c r="FMH6" s="171"/>
      <c r="FMI6" s="171"/>
      <c r="FMJ6" s="171"/>
      <c r="FMK6" s="171"/>
      <c r="FML6" s="171"/>
      <c r="FMM6" s="171"/>
      <c r="FMN6" s="171"/>
      <c r="FMO6" s="171"/>
      <c r="FMP6" s="171"/>
      <c r="FMQ6" s="171"/>
      <c r="FMR6" s="171"/>
      <c r="FMS6" s="171"/>
      <c r="FMT6" s="171"/>
      <c r="FMU6" s="171"/>
      <c r="FMV6" s="171"/>
      <c r="FMW6" s="171"/>
      <c r="FMX6" s="171"/>
      <c r="FMY6" s="171"/>
      <c r="FMZ6" s="171"/>
      <c r="FNA6" s="171"/>
      <c r="FNB6" s="171"/>
      <c r="FNC6" s="171"/>
      <c r="FND6" s="171"/>
      <c r="FNE6" s="171"/>
      <c r="FNF6" s="171"/>
      <c r="FNG6" s="171"/>
      <c r="FNH6" s="171"/>
      <c r="FNI6" s="171"/>
      <c r="FNJ6" s="171"/>
      <c r="FNK6" s="171"/>
      <c r="FNL6" s="171"/>
      <c r="FNM6" s="171"/>
      <c r="FNN6" s="171"/>
      <c r="FNO6" s="171"/>
      <c r="FNP6" s="171"/>
      <c r="FNQ6" s="171"/>
      <c r="FNR6" s="171"/>
      <c r="FNS6" s="171"/>
      <c r="FNT6" s="171"/>
      <c r="FNU6" s="171"/>
      <c r="FNV6" s="171"/>
      <c r="FNW6" s="171"/>
      <c r="FNX6" s="171"/>
      <c r="FNY6" s="171"/>
      <c r="FNZ6" s="171"/>
      <c r="FOA6" s="171"/>
      <c r="FOB6" s="171"/>
      <c r="FOC6" s="171"/>
      <c r="FOD6" s="171"/>
      <c r="FOE6" s="171"/>
      <c r="FOF6" s="171"/>
      <c r="FOG6" s="171"/>
      <c r="FOH6" s="171"/>
      <c r="FOI6" s="171"/>
      <c r="FOJ6" s="171"/>
      <c r="FOK6" s="171"/>
      <c r="FOL6" s="171"/>
      <c r="FOM6" s="171"/>
      <c r="FON6" s="171"/>
      <c r="FOO6" s="171"/>
      <c r="FOP6" s="171"/>
      <c r="FOQ6" s="171"/>
      <c r="FOR6" s="171"/>
      <c r="FOS6" s="171"/>
      <c r="FOT6" s="171"/>
      <c r="FOU6" s="171"/>
      <c r="FOV6" s="171"/>
      <c r="FOW6" s="171"/>
      <c r="FOX6" s="171"/>
      <c r="FOY6" s="171"/>
      <c r="FOZ6" s="171"/>
      <c r="FPA6" s="171"/>
      <c r="FPB6" s="171"/>
      <c r="FPC6" s="171"/>
      <c r="FPD6" s="171"/>
      <c r="FPE6" s="171"/>
      <c r="FPF6" s="171"/>
      <c r="FPG6" s="171"/>
      <c r="FPH6" s="171"/>
      <c r="FPI6" s="171"/>
      <c r="FPJ6" s="171"/>
      <c r="FPK6" s="171"/>
      <c r="FPL6" s="171"/>
      <c r="FPM6" s="171"/>
      <c r="FPN6" s="171"/>
      <c r="FPO6" s="171"/>
      <c r="FPP6" s="171"/>
      <c r="FPQ6" s="171"/>
      <c r="FPR6" s="171"/>
      <c r="FPS6" s="171"/>
      <c r="FPT6" s="171"/>
      <c r="FPU6" s="171"/>
      <c r="FPV6" s="171"/>
      <c r="FPW6" s="171"/>
      <c r="FPX6" s="171"/>
      <c r="FPY6" s="171"/>
      <c r="FPZ6" s="171"/>
      <c r="FQA6" s="171"/>
      <c r="FQB6" s="171"/>
      <c r="FQC6" s="171"/>
      <c r="FQD6" s="171"/>
      <c r="FQE6" s="171"/>
      <c r="FQF6" s="171"/>
      <c r="FQG6" s="171"/>
      <c r="FQH6" s="171"/>
      <c r="FQI6" s="171"/>
      <c r="FQJ6" s="171"/>
      <c r="FQK6" s="171"/>
      <c r="FQL6" s="171"/>
      <c r="FQM6" s="171"/>
      <c r="FQN6" s="171"/>
      <c r="FQO6" s="171"/>
      <c r="FQP6" s="171"/>
      <c r="FQQ6" s="171"/>
      <c r="FQR6" s="171"/>
      <c r="FQS6" s="171"/>
      <c r="FQT6" s="171"/>
      <c r="FQU6" s="171"/>
      <c r="FQV6" s="171"/>
      <c r="FQW6" s="171"/>
      <c r="FQX6" s="171"/>
      <c r="FQY6" s="171"/>
      <c r="FQZ6" s="171"/>
      <c r="FRA6" s="171"/>
      <c r="FRB6" s="171"/>
      <c r="FRC6" s="171"/>
      <c r="FRD6" s="171"/>
      <c r="FRE6" s="171"/>
      <c r="FRF6" s="171"/>
      <c r="FRG6" s="171"/>
      <c r="FRH6" s="171"/>
      <c r="FRI6" s="171"/>
      <c r="FRJ6" s="171"/>
      <c r="FRK6" s="171"/>
      <c r="FRL6" s="171"/>
      <c r="FRM6" s="171"/>
      <c r="FRN6" s="171"/>
      <c r="FRO6" s="171"/>
      <c r="FRP6" s="171"/>
      <c r="FRQ6" s="171"/>
      <c r="FRR6" s="171"/>
      <c r="FRS6" s="171"/>
      <c r="FRT6" s="171"/>
      <c r="FRU6" s="171"/>
      <c r="FRV6" s="171"/>
      <c r="FRW6" s="171"/>
      <c r="FRX6" s="171"/>
      <c r="FRY6" s="171"/>
      <c r="FRZ6" s="171"/>
      <c r="FSA6" s="171"/>
      <c r="FSB6" s="171"/>
      <c r="FSC6" s="171"/>
      <c r="FSD6" s="171"/>
      <c r="FSE6" s="171"/>
      <c r="FSF6" s="171"/>
      <c r="FSG6" s="171"/>
      <c r="FSH6" s="171"/>
      <c r="FSI6" s="171"/>
      <c r="FSJ6" s="171"/>
      <c r="FSK6" s="171"/>
      <c r="FSL6" s="171"/>
      <c r="FSM6" s="171"/>
      <c r="FSN6" s="171"/>
      <c r="FSO6" s="171"/>
      <c r="FSP6" s="171"/>
      <c r="FSQ6" s="171"/>
      <c r="FSR6" s="171"/>
      <c r="FSS6" s="171"/>
      <c r="FST6" s="171"/>
      <c r="FSU6" s="171"/>
      <c r="FSV6" s="171"/>
      <c r="FSW6" s="171"/>
      <c r="FSX6" s="171"/>
      <c r="FSY6" s="171"/>
      <c r="FSZ6" s="171"/>
      <c r="FTA6" s="171"/>
      <c r="FTB6" s="171"/>
      <c r="FTC6" s="171"/>
      <c r="FTD6" s="171"/>
      <c r="FTE6" s="171"/>
      <c r="FTF6" s="171"/>
      <c r="FTG6" s="171"/>
      <c r="FTH6" s="171"/>
      <c r="FTI6" s="171"/>
      <c r="FTJ6" s="171"/>
      <c r="FTK6" s="171"/>
      <c r="FTL6" s="171"/>
      <c r="FTM6" s="171"/>
      <c r="FTN6" s="171"/>
      <c r="FTO6" s="171"/>
      <c r="FTP6" s="171"/>
      <c r="FTQ6" s="171"/>
      <c r="FTR6" s="171"/>
      <c r="FTS6" s="171"/>
      <c r="FTT6" s="171"/>
      <c r="FTU6" s="171"/>
      <c r="FTV6" s="171"/>
      <c r="FTW6" s="171"/>
      <c r="FTX6" s="171"/>
      <c r="FTY6" s="171"/>
      <c r="FTZ6" s="171"/>
      <c r="FUA6" s="171"/>
      <c r="FUB6" s="171"/>
      <c r="FUC6" s="171"/>
      <c r="FUD6" s="171"/>
      <c r="FUE6" s="171"/>
      <c r="FUF6" s="171"/>
      <c r="FUG6" s="171"/>
      <c r="FUH6" s="171"/>
      <c r="FUI6" s="171"/>
      <c r="FUJ6" s="171"/>
      <c r="FUK6" s="171"/>
      <c r="FUL6" s="171"/>
      <c r="FUM6" s="171"/>
      <c r="FUN6" s="171"/>
      <c r="FUO6" s="171"/>
      <c r="FUP6" s="171"/>
      <c r="FUQ6" s="171"/>
      <c r="FUR6" s="171"/>
      <c r="FUS6" s="171"/>
      <c r="FUT6" s="171"/>
      <c r="FUU6" s="171"/>
      <c r="FUV6" s="171"/>
      <c r="FUW6" s="171"/>
      <c r="FUX6" s="171"/>
      <c r="FUY6" s="171"/>
      <c r="FUZ6" s="171"/>
      <c r="FVA6" s="171"/>
      <c r="FVB6" s="171"/>
      <c r="FVC6" s="171"/>
      <c r="FVD6" s="171"/>
      <c r="FVE6" s="171"/>
      <c r="FVF6" s="171"/>
      <c r="FVG6" s="171"/>
      <c r="FVH6" s="171"/>
      <c r="FVI6" s="171"/>
      <c r="FVJ6" s="171"/>
      <c r="FVK6" s="171"/>
      <c r="FVL6" s="171"/>
      <c r="FVM6" s="171"/>
      <c r="FVN6" s="171"/>
      <c r="FVO6" s="171"/>
      <c r="FVP6" s="171"/>
      <c r="FVQ6" s="171"/>
      <c r="FVR6" s="171"/>
      <c r="FVS6" s="171"/>
      <c r="FVT6" s="171"/>
      <c r="FVU6" s="171"/>
      <c r="FVV6" s="171"/>
      <c r="FVW6" s="171"/>
      <c r="FVX6" s="171"/>
      <c r="FVY6" s="171"/>
      <c r="FVZ6" s="171"/>
      <c r="FWA6" s="171"/>
      <c r="FWB6" s="171"/>
      <c r="FWC6" s="171"/>
      <c r="FWD6" s="171"/>
      <c r="FWE6" s="171"/>
      <c r="FWF6" s="171"/>
      <c r="FWG6" s="171"/>
      <c r="FWH6" s="171"/>
      <c r="FWI6" s="171"/>
      <c r="FWJ6" s="171"/>
      <c r="FWK6" s="171"/>
      <c r="FWL6" s="171"/>
      <c r="FWM6" s="171"/>
      <c r="FWN6" s="171"/>
      <c r="FWO6" s="171"/>
      <c r="FWP6" s="171"/>
      <c r="FWQ6" s="171"/>
      <c r="FWR6" s="171"/>
      <c r="FWS6" s="171"/>
      <c r="FWT6" s="171"/>
      <c r="FWU6" s="171"/>
      <c r="FWV6" s="171"/>
      <c r="FWW6" s="171"/>
      <c r="FWX6" s="171"/>
      <c r="FWY6" s="171"/>
      <c r="FWZ6" s="171"/>
      <c r="FXA6" s="171"/>
      <c r="FXB6" s="171"/>
      <c r="FXC6" s="171"/>
      <c r="FXD6" s="171"/>
      <c r="FXE6" s="171"/>
      <c r="FXF6" s="171"/>
      <c r="FXG6" s="171"/>
      <c r="FXH6" s="171"/>
      <c r="FXI6" s="171"/>
      <c r="FXJ6" s="171"/>
      <c r="FXK6" s="171"/>
      <c r="FXL6" s="171"/>
      <c r="FXM6" s="171"/>
      <c r="FXN6" s="171"/>
      <c r="FXO6" s="171"/>
      <c r="FXP6" s="171"/>
      <c r="FXQ6" s="171"/>
      <c r="FXR6" s="171"/>
      <c r="FXS6" s="171"/>
      <c r="FXT6" s="171"/>
      <c r="FXU6" s="171"/>
      <c r="FXV6" s="171"/>
      <c r="FXW6" s="171"/>
      <c r="FXX6" s="171"/>
      <c r="FXY6" s="171"/>
      <c r="FXZ6" s="171"/>
      <c r="FYA6" s="171"/>
      <c r="FYB6" s="171"/>
      <c r="FYC6" s="171"/>
      <c r="FYD6" s="171"/>
      <c r="FYE6" s="171"/>
      <c r="FYF6" s="171"/>
      <c r="FYG6" s="171"/>
      <c r="FYH6" s="171"/>
      <c r="FYI6" s="171"/>
      <c r="FYJ6" s="171"/>
      <c r="FYK6" s="171"/>
      <c r="FYL6" s="171"/>
      <c r="FYM6" s="171"/>
      <c r="FYN6" s="171"/>
      <c r="FYO6" s="171"/>
      <c r="FYP6" s="171"/>
      <c r="FYQ6" s="171"/>
      <c r="FYR6" s="171"/>
      <c r="FYS6" s="171"/>
      <c r="FYT6" s="171"/>
      <c r="FYU6" s="171"/>
      <c r="FYV6" s="171"/>
      <c r="FYW6" s="171"/>
      <c r="FYX6" s="171"/>
      <c r="FYY6" s="171"/>
      <c r="FYZ6" s="171"/>
      <c r="FZA6" s="171"/>
      <c r="FZB6" s="171"/>
      <c r="FZC6" s="171"/>
      <c r="FZD6" s="171"/>
      <c r="FZE6" s="171"/>
      <c r="FZF6" s="171"/>
      <c r="FZG6" s="171"/>
      <c r="FZH6" s="171"/>
      <c r="FZI6" s="171"/>
      <c r="FZJ6" s="171"/>
      <c r="FZK6" s="171"/>
      <c r="FZL6" s="171"/>
      <c r="FZM6" s="171"/>
      <c r="FZN6" s="171"/>
      <c r="FZO6" s="171"/>
      <c r="FZP6" s="171"/>
      <c r="FZQ6" s="171"/>
      <c r="FZR6" s="171"/>
      <c r="FZS6" s="171"/>
      <c r="FZT6" s="171"/>
      <c r="FZU6" s="171"/>
      <c r="FZV6" s="171"/>
      <c r="FZW6" s="171"/>
      <c r="FZX6" s="171"/>
      <c r="FZY6" s="171"/>
      <c r="FZZ6" s="171"/>
      <c r="GAA6" s="171"/>
      <c r="GAB6" s="171"/>
      <c r="GAC6" s="171"/>
      <c r="GAD6" s="171"/>
      <c r="GAE6" s="171"/>
      <c r="GAF6" s="171"/>
      <c r="GAG6" s="171"/>
      <c r="GAH6" s="171"/>
      <c r="GAI6" s="171"/>
      <c r="GAJ6" s="171"/>
      <c r="GAK6" s="171"/>
      <c r="GAL6" s="171"/>
      <c r="GAM6" s="171"/>
      <c r="GAN6" s="171"/>
      <c r="GAO6" s="171"/>
      <c r="GAP6" s="171"/>
      <c r="GAQ6" s="171"/>
      <c r="GAR6" s="171"/>
      <c r="GAS6" s="171"/>
      <c r="GAT6" s="171"/>
      <c r="GAU6" s="171"/>
      <c r="GAV6" s="171"/>
      <c r="GAW6" s="171"/>
      <c r="GAX6" s="171"/>
      <c r="GAY6" s="171"/>
      <c r="GAZ6" s="171"/>
      <c r="GBA6" s="171"/>
      <c r="GBB6" s="171"/>
      <c r="GBC6" s="171"/>
      <c r="GBD6" s="171"/>
      <c r="GBE6" s="171"/>
      <c r="GBF6" s="171"/>
      <c r="GBG6" s="171"/>
      <c r="GBH6" s="171"/>
      <c r="GBI6" s="171"/>
      <c r="GBJ6" s="171"/>
      <c r="GBK6" s="171"/>
      <c r="GBL6" s="171"/>
      <c r="GBM6" s="171"/>
      <c r="GBN6" s="171"/>
      <c r="GBO6" s="171"/>
      <c r="GBP6" s="171"/>
      <c r="GBQ6" s="171"/>
      <c r="GBR6" s="171"/>
      <c r="GBS6" s="171"/>
      <c r="GBT6" s="171"/>
      <c r="GBU6" s="171"/>
      <c r="GBV6" s="171"/>
      <c r="GBW6" s="171"/>
      <c r="GBX6" s="171"/>
      <c r="GBY6" s="171"/>
      <c r="GBZ6" s="171"/>
      <c r="GCA6" s="171"/>
      <c r="GCB6" s="171"/>
      <c r="GCC6" s="171"/>
      <c r="GCD6" s="171"/>
      <c r="GCE6" s="171"/>
      <c r="GCF6" s="171"/>
      <c r="GCG6" s="171"/>
      <c r="GCH6" s="171"/>
      <c r="GCI6" s="171"/>
      <c r="GCJ6" s="171"/>
      <c r="GCK6" s="171"/>
      <c r="GCL6" s="171"/>
      <c r="GCM6" s="171"/>
      <c r="GCN6" s="171"/>
      <c r="GCO6" s="171"/>
      <c r="GCP6" s="171"/>
      <c r="GCQ6" s="171"/>
      <c r="GCR6" s="171"/>
      <c r="GCS6" s="171"/>
      <c r="GCT6" s="171"/>
      <c r="GCU6" s="171"/>
      <c r="GCV6" s="171"/>
      <c r="GCW6" s="171"/>
      <c r="GCX6" s="171"/>
      <c r="GCY6" s="171"/>
      <c r="GCZ6" s="171"/>
      <c r="GDA6" s="171"/>
      <c r="GDB6" s="171"/>
      <c r="GDC6" s="171"/>
      <c r="GDD6" s="171"/>
      <c r="GDE6" s="171"/>
      <c r="GDF6" s="171"/>
      <c r="GDG6" s="171"/>
      <c r="GDH6" s="171"/>
      <c r="GDI6" s="171"/>
      <c r="GDJ6" s="171"/>
      <c r="GDK6" s="171"/>
      <c r="GDL6" s="171"/>
      <c r="GDM6" s="171"/>
      <c r="GDN6" s="171"/>
      <c r="GDO6" s="171"/>
      <c r="GDP6" s="171"/>
      <c r="GDQ6" s="171"/>
      <c r="GDR6" s="171"/>
      <c r="GDS6" s="171"/>
      <c r="GDT6" s="171"/>
      <c r="GDU6" s="171"/>
      <c r="GDV6" s="171"/>
      <c r="GDW6" s="171"/>
      <c r="GDX6" s="171"/>
      <c r="GDY6" s="171"/>
      <c r="GDZ6" s="171"/>
      <c r="GEA6" s="171"/>
      <c r="GEB6" s="171"/>
      <c r="GEC6" s="171"/>
      <c r="GED6" s="171"/>
      <c r="GEE6" s="171"/>
      <c r="GEF6" s="171"/>
      <c r="GEG6" s="171"/>
      <c r="GEH6" s="171"/>
      <c r="GEI6" s="171"/>
      <c r="GEJ6" s="171"/>
      <c r="GEK6" s="171"/>
      <c r="GEL6" s="171"/>
      <c r="GEM6" s="171"/>
      <c r="GEN6" s="171"/>
      <c r="GEO6" s="171"/>
      <c r="GEP6" s="171"/>
      <c r="GEQ6" s="171"/>
      <c r="GER6" s="171"/>
      <c r="GES6" s="171"/>
      <c r="GET6" s="171"/>
      <c r="GEU6" s="171"/>
      <c r="GEV6" s="171"/>
      <c r="GEW6" s="171"/>
      <c r="GEX6" s="171"/>
      <c r="GEY6" s="171"/>
      <c r="GEZ6" s="171"/>
      <c r="GFA6" s="171"/>
      <c r="GFB6" s="171"/>
      <c r="GFC6" s="171"/>
      <c r="GFD6" s="171"/>
      <c r="GFE6" s="171"/>
      <c r="GFF6" s="171"/>
      <c r="GFG6" s="171"/>
      <c r="GFH6" s="171"/>
      <c r="GFI6" s="171"/>
      <c r="GFJ6" s="171"/>
      <c r="GFK6" s="171"/>
      <c r="GFL6" s="171"/>
      <c r="GFM6" s="171"/>
      <c r="GFN6" s="171"/>
      <c r="GFO6" s="171"/>
      <c r="GFP6" s="171"/>
      <c r="GFQ6" s="171"/>
      <c r="GFR6" s="171"/>
      <c r="GFS6" s="171"/>
      <c r="GFT6" s="171"/>
      <c r="GFU6" s="171"/>
      <c r="GFV6" s="171"/>
      <c r="GFW6" s="171"/>
      <c r="GFX6" s="171"/>
      <c r="GFY6" s="171"/>
      <c r="GFZ6" s="171"/>
      <c r="GGA6" s="171"/>
      <c r="GGB6" s="171"/>
      <c r="GGC6" s="171"/>
      <c r="GGD6" s="171"/>
      <c r="GGE6" s="171"/>
      <c r="GGF6" s="171"/>
      <c r="GGG6" s="171"/>
      <c r="GGH6" s="171"/>
      <c r="GGI6" s="171"/>
      <c r="GGJ6" s="171"/>
      <c r="GGK6" s="171"/>
      <c r="GGL6" s="171"/>
      <c r="GGM6" s="171"/>
      <c r="GGN6" s="171"/>
      <c r="GGO6" s="171"/>
      <c r="GGP6" s="171"/>
      <c r="GGQ6" s="171"/>
      <c r="GGR6" s="171"/>
      <c r="GGS6" s="171"/>
      <c r="GGT6" s="171"/>
      <c r="GGU6" s="171"/>
      <c r="GGV6" s="171"/>
      <c r="GGW6" s="171"/>
      <c r="GGX6" s="171"/>
      <c r="GGY6" s="171"/>
      <c r="GGZ6" s="171"/>
      <c r="GHA6" s="171"/>
      <c r="GHB6" s="171"/>
      <c r="GHC6" s="171"/>
      <c r="GHD6" s="171"/>
      <c r="GHE6" s="171"/>
      <c r="GHF6" s="171"/>
      <c r="GHG6" s="171"/>
      <c r="GHH6" s="171"/>
      <c r="GHI6" s="171"/>
      <c r="GHJ6" s="171"/>
      <c r="GHK6" s="171"/>
      <c r="GHL6" s="171"/>
      <c r="GHM6" s="171"/>
      <c r="GHN6" s="171"/>
      <c r="GHO6" s="171"/>
      <c r="GHP6" s="171"/>
      <c r="GHQ6" s="171"/>
      <c r="GHR6" s="171"/>
      <c r="GHS6" s="171"/>
      <c r="GHT6" s="171"/>
      <c r="GHU6" s="171"/>
      <c r="GHV6" s="171"/>
      <c r="GHW6" s="171"/>
      <c r="GHX6" s="171"/>
      <c r="GHY6" s="171"/>
      <c r="GHZ6" s="171"/>
      <c r="GIA6" s="171"/>
      <c r="GIB6" s="171"/>
      <c r="GIC6" s="171"/>
      <c r="GID6" s="171"/>
      <c r="GIE6" s="171"/>
      <c r="GIF6" s="171"/>
      <c r="GIG6" s="171"/>
      <c r="GIH6" s="171"/>
      <c r="GII6" s="171"/>
      <c r="GIJ6" s="171"/>
      <c r="GIK6" s="171"/>
      <c r="GIL6" s="171"/>
      <c r="GIM6" s="171"/>
      <c r="GIN6" s="171"/>
      <c r="GIO6" s="171"/>
      <c r="GIP6" s="171"/>
      <c r="GIQ6" s="171"/>
      <c r="GIR6" s="171"/>
      <c r="GIS6" s="171"/>
      <c r="GIT6" s="171"/>
      <c r="GIU6" s="171"/>
      <c r="GIV6" s="171"/>
      <c r="GIW6" s="171"/>
      <c r="GIX6" s="171"/>
      <c r="GIY6" s="171"/>
      <c r="GIZ6" s="171"/>
      <c r="GJA6" s="171"/>
      <c r="GJB6" s="171"/>
      <c r="GJC6" s="171"/>
      <c r="GJD6" s="171"/>
      <c r="GJE6" s="171"/>
      <c r="GJF6" s="171"/>
      <c r="GJG6" s="171"/>
      <c r="GJH6" s="171"/>
      <c r="GJI6" s="171"/>
      <c r="GJJ6" s="171"/>
      <c r="GJK6" s="171"/>
      <c r="GJL6" s="171"/>
      <c r="GJM6" s="171"/>
      <c r="GJN6" s="171"/>
      <c r="GJO6" s="171"/>
      <c r="GJP6" s="171"/>
      <c r="GJQ6" s="171"/>
      <c r="GJR6" s="171"/>
      <c r="GJS6" s="171"/>
      <c r="GJT6" s="171"/>
      <c r="GJU6" s="171"/>
      <c r="GJV6" s="171"/>
      <c r="GJW6" s="171"/>
      <c r="GJX6" s="171"/>
      <c r="GJY6" s="171"/>
      <c r="GJZ6" s="171"/>
      <c r="GKA6" s="171"/>
      <c r="GKB6" s="171"/>
      <c r="GKC6" s="171"/>
      <c r="GKD6" s="171"/>
      <c r="GKE6" s="171"/>
      <c r="GKF6" s="171"/>
      <c r="GKG6" s="171"/>
      <c r="GKH6" s="171"/>
      <c r="GKI6" s="171"/>
      <c r="GKJ6" s="171"/>
      <c r="GKK6" s="171"/>
      <c r="GKL6" s="171"/>
      <c r="GKM6" s="171"/>
      <c r="GKN6" s="171"/>
      <c r="GKO6" s="171"/>
      <c r="GKP6" s="171"/>
      <c r="GKQ6" s="171"/>
      <c r="GKR6" s="171"/>
      <c r="GKS6" s="171"/>
      <c r="GKT6" s="171"/>
      <c r="GKU6" s="171"/>
      <c r="GKV6" s="171"/>
      <c r="GKW6" s="171"/>
      <c r="GKX6" s="171"/>
      <c r="GKY6" s="171"/>
      <c r="GKZ6" s="171"/>
      <c r="GLA6" s="171"/>
      <c r="GLB6" s="171"/>
      <c r="GLC6" s="171"/>
      <c r="GLD6" s="171"/>
      <c r="GLE6" s="171"/>
      <c r="GLF6" s="171"/>
      <c r="GLG6" s="171"/>
      <c r="GLH6" s="171"/>
      <c r="GLI6" s="171"/>
      <c r="GLJ6" s="171"/>
      <c r="GLK6" s="171"/>
      <c r="GLL6" s="171"/>
      <c r="GLM6" s="171"/>
      <c r="GLN6" s="171"/>
      <c r="GLO6" s="171"/>
      <c r="GLP6" s="171"/>
      <c r="GLQ6" s="171"/>
      <c r="GLR6" s="171"/>
      <c r="GLS6" s="171"/>
      <c r="GLT6" s="171"/>
      <c r="GLU6" s="171"/>
      <c r="GLV6" s="171"/>
      <c r="GLW6" s="171"/>
      <c r="GLX6" s="171"/>
      <c r="GLY6" s="171"/>
      <c r="GLZ6" s="171"/>
      <c r="GMA6" s="171"/>
      <c r="GMB6" s="171"/>
      <c r="GMC6" s="171"/>
      <c r="GMD6" s="171"/>
      <c r="GME6" s="171"/>
      <c r="GMF6" s="171"/>
      <c r="GMG6" s="171"/>
      <c r="GMH6" s="171"/>
      <c r="GMI6" s="171"/>
      <c r="GMJ6" s="171"/>
      <c r="GMK6" s="171"/>
      <c r="GML6" s="171"/>
      <c r="GMM6" s="171"/>
      <c r="GMN6" s="171"/>
      <c r="GMO6" s="171"/>
      <c r="GMP6" s="171"/>
      <c r="GMQ6" s="171"/>
      <c r="GMR6" s="171"/>
      <c r="GMS6" s="171"/>
      <c r="GMT6" s="171"/>
      <c r="GMU6" s="171"/>
      <c r="GMV6" s="171"/>
      <c r="GMW6" s="171"/>
      <c r="GMX6" s="171"/>
      <c r="GMY6" s="171"/>
      <c r="GMZ6" s="171"/>
      <c r="GNA6" s="171"/>
      <c r="GNB6" s="171"/>
      <c r="GNC6" s="171"/>
      <c r="GND6" s="171"/>
      <c r="GNE6" s="171"/>
      <c r="GNF6" s="171"/>
      <c r="GNG6" s="171"/>
      <c r="GNH6" s="171"/>
      <c r="GNI6" s="171"/>
      <c r="GNJ6" s="171"/>
      <c r="GNK6" s="171"/>
      <c r="GNL6" s="171"/>
      <c r="GNM6" s="171"/>
      <c r="GNN6" s="171"/>
      <c r="GNO6" s="171"/>
      <c r="GNP6" s="171"/>
      <c r="GNQ6" s="171"/>
      <c r="GNR6" s="171"/>
      <c r="GNS6" s="171"/>
      <c r="GNT6" s="171"/>
      <c r="GNU6" s="171"/>
      <c r="GNV6" s="171"/>
      <c r="GNW6" s="171"/>
      <c r="GNX6" s="171"/>
      <c r="GNY6" s="171"/>
      <c r="GNZ6" s="171"/>
      <c r="GOA6" s="171"/>
      <c r="GOB6" s="171"/>
      <c r="GOC6" s="171"/>
      <c r="GOD6" s="171"/>
      <c r="GOE6" s="171"/>
      <c r="GOF6" s="171"/>
      <c r="GOG6" s="171"/>
      <c r="GOH6" s="171"/>
      <c r="GOI6" s="171"/>
      <c r="GOJ6" s="171"/>
      <c r="GOK6" s="171"/>
      <c r="GOL6" s="171"/>
      <c r="GOM6" s="171"/>
      <c r="GON6" s="171"/>
      <c r="GOO6" s="171"/>
      <c r="GOP6" s="171"/>
      <c r="GOQ6" s="171"/>
      <c r="GOR6" s="171"/>
      <c r="GOS6" s="171"/>
      <c r="GOT6" s="171"/>
      <c r="GOU6" s="171"/>
      <c r="GOV6" s="171"/>
      <c r="GOW6" s="171"/>
      <c r="GOX6" s="171"/>
      <c r="GOY6" s="171"/>
      <c r="GOZ6" s="171"/>
      <c r="GPA6" s="171"/>
      <c r="GPB6" s="171"/>
      <c r="GPC6" s="171"/>
      <c r="GPD6" s="171"/>
      <c r="GPE6" s="171"/>
      <c r="GPF6" s="171"/>
      <c r="GPG6" s="171"/>
      <c r="GPH6" s="171"/>
      <c r="GPI6" s="171"/>
      <c r="GPJ6" s="171"/>
      <c r="GPK6" s="171"/>
      <c r="GPL6" s="171"/>
      <c r="GPM6" s="171"/>
      <c r="GPN6" s="171"/>
      <c r="GPO6" s="171"/>
      <c r="GPP6" s="171"/>
      <c r="GPQ6" s="171"/>
      <c r="GPR6" s="171"/>
      <c r="GPS6" s="171"/>
      <c r="GPT6" s="171"/>
      <c r="GPU6" s="171"/>
      <c r="GPV6" s="171"/>
      <c r="GPW6" s="171"/>
      <c r="GPX6" s="171"/>
      <c r="GPY6" s="171"/>
      <c r="GPZ6" s="171"/>
      <c r="GQA6" s="171"/>
      <c r="GQB6" s="171"/>
      <c r="GQC6" s="171"/>
      <c r="GQD6" s="171"/>
      <c r="GQE6" s="171"/>
      <c r="GQF6" s="171"/>
      <c r="GQG6" s="171"/>
      <c r="GQH6" s="171"/>
      <c r="GQI6" s="171"/>
      <c r="GQJ6" s="171"/>
      <c r="GQK6" s="171"/>
      <c r="GQL6" s="171"/>
      <c r="GQM6" s="171"/>
      <c r="GQN6" s="171"/>
      <c r="GQO6" s="171"/>
      <c r="GQP6" s="171"/>
      <c r="GQQ6" s="171"/>
      <c r="GQR6" s="171"/>
      <c r="GQS6" s="171"/>
      <c r="GQT6" s="171"/>
      <c r="GQU6" s="171"/>
      <c r="GQV6" s="171"/>
      <c r="GQW6" s="171"/>
      <c r="GQX6" s="171"/>
      <c r="GQY6" s="171"/>
      <c r="GQZ6" s="171"/>
      <c r="GRA6" s="171"/>
      <c r="GRB6" s="171"/>
      <c r="GRC6" s="171"/>
      <c r="GRD6" s="171"/>
      <c r="GRE6" s="171"/>
      <c r="GRF6" s="171"/>
      <c r="GRG6" s="171"/>
      <c r="GRH6" s="171"/>
      <c r="GRI6" s="171"/>
      <c r="GRJ6" s="171"/>
      <c r="GRK6" s="171"/>
      <c r="GRL6" s="171"/>
      <c r="GRM6" s="171"/>
      <c r="GRN6" s="171"/>
      <c r="GRO6" s="171"/>
      <c r="GRP6" s="171"/>
      <c r="GRQ6" s="171"/>
      <c r="GRR6" s="171"/>
      <c r="GRS6" s="171"/>
      <c r="GRT6" s="171"/>
      <c r="GRU6" s="171"/>
      <c r="GRV6" s="171"/>
      <c r="GRW6" s="171"/>
      <c r="GRX6" s="171"/>
      <c r="GRY6" s="171"/>
      <c r="GRZ6" s="171"/>
      <c r="GSA6" s="171"/>
      <c r="GSB6" s="171"/>
      <c r="GSC6" s="171"/>
      <c r="GSD6" s="171"/>
      <c r="GSE6" s="171"/>
      <c r="GSF6" s="171"/>
      <c r="GSG6" s="171"/>
      <c r="GSH6" s="171"/>
      <c r="GSI6" s="171"/>
      <c r="GSJ6" s="171"/>
      <c r="GSK6" s="171"/>
      <c r="GSL6" s="171"/>
      <c r="GSM6" s="171"/>
      <c r="GSN6" s="171"/>
      <c r="GSO6" s="171"/>
      <c r="GSP6" s="171"/>
      <c r="GSQ6" s="171"/>
      <c r="GSR6" s="171"/>
      <c r="GSS6" s="171"/>
      <c r="GST6" s="171"/>
      <c r="GSU6" s="171"/>
      <c r="GSV6" s="171"/>
      <c r="GSW6" s="171"/>
      <c r="GSX6" s="171"/>
      <c r="GSY6" s="171"/>
      <c r="GSZ6" s="171"/>
      <c r="GTA6" s="171"/>
      <c r="GTB6" s="171"/>
      <c r="GTC6" s="171"/>
      <c r="GTD6" s="171"/>
      <c r="GTE6" s="171"/>
      <c r="GTF6" s="171"/>
      <c r="GTG6" s="171"/>
      <c r="GTH6" s="171"/>
      <c r="GTI6" s="171"/>
      <c r="GTJ6" s="171"/>
      <c r="GTK6" s="171"/>
      <c r="GTL6" s="171"/>
      <c r="GTM6" s="171"/>
      <c r="GTN6" s="171"/>
      <c r="GTO6" s="171"/>
      <c r="GTP6" s="171"/>
      <c r="GTQ6" s="171"/>
      <c r="GTR6" s="171"/>
      <c r="GTS6" s="171"/>
      <c r="GTT6" s="171"/>
      <c r="GTU6" s="171"/>
      <c r="GTV6" s="171"/>
      <c r="GTW6" s="171"/>
      <c r="GTX6" s="171"/>
      <c r="GTY6" s="171"/>
      <c r="GTZ6" s="171"/>
      <c r="GUA6" s="171"/>
      <c r="GUB6" s="171"/>
      <c r="GUC6" s="171"/>
      <c r="GUD6" s="171"/>
      <c r="GUE6" s="171"/>
      <c r="GUF6" s="171"/>
      <c r="GUG6" s="171"/>
      <c r="GUH6" s="171"/>
      <c r="GUI6" s="171"/>
      <c r="GUJ6" s="171"/>
      <c r="GUK6" s="171"/>
      <c r="GUL6" s="171"/>
      <c r="GUM6" s="171"/>
      <c r="GUN6" s="171"/>
      <c r="GUO6" s="171"/>
      <c r="GUP6" s="171"/>
      <c r="GUQ6" s="171"/>
      <c r="GUR6" s="171"/>
      <c r="GUS6" s="171"/>
      <c r="GUT6" s="171"/>
      <c r="GUU6" s="171"/>
      <c r="GUV6" s="171"/>
      <c r="GUW6" s="171"/>
      <c r="GUX6" s="171"/>
      <c r="GUY6" s="171"/>
      <c r="GUZ6" s="171"/>
      <c r="GVA6" s="171"/>
      <c r="GVB6" s="171"/>
      <c r="GVC6" s="171"/>
      <c r="GVD6" s="171"/>
      <c r="GVE6" s="171"/>
      <c r="GVF6" s="171"/>
      <c r="GVG6" s="171"/>
      <c r="GVH6" s="171"/>
      <c r="GVI6" s="171"/>
      <c r="GVJ6" s="171"/>
      <c r="GVK6" s="171"/>
      <c r="GVL6" s="171"/>
      <c r="GVM6" s="171"/>
      <c r="GVN6" s="171"/>
      <c r="GVO6" s="171"/>
      <c r="GVP6" s="171"/>
      <c r="GVQ6" s="171"/>
      <c r="GVR6" s="171"/>
      <c r="GVS6" s="171"/>
      <c r="GVT6" s="171"/>
      <c r="GVU6" s="171"/>
      <c r="GVV6" s="171"/>
      <c r="GVW6" s="171"/>
      <c r="GVX6" s="171"/>
      <c r="GVY6" s="171"/>
      <c r="GVZ6" s="171"/>
      <c r="GWA6" s="171"/>
      <c r="GWB6" s="171"/>
      <c r="GWC6" s="171"/>
      <c r="GWD6" s="171"/>
      <c r="GWE6" s="171"/>
      <c r="GWF6" s="171"/>
      <c r="GWG6" s="171"/>
      <c r="GWH6" s="171"/>
      <c r="GWI6" s="171"/>
      <c r="GWJ6" s="171"/>
      <c r="GWK6" s="171"/>
      <c r="GWL6" s="171"/>
      <c r="GWM6" s="171"/>
      <c r="GWN6" s="171"/>
      <c r="GWO6" s="171"/>
      <c r="GWP6" s="171"/>
      <c r="GWQ6" s="171"/>
      <c r="GWR6" s="171"/>
      <c r="GWS6" s="171"/>
      <c r="GWT6" s="171"/>
      <c r="GWU6" s="171"/>
      <c r="GWV6" s="171"/>
      <c r="GWW6" s="171"/>
      <c r="GWX6" s="171"/>
      <c r="GWY6" s="171"/>
      <c r="GWZ6" s="171"/>
      <c r="GXA6" s="171"/>
      <c r="GXB6" s="171"/>
      <c r="GXC6" s="171"/>
      <c r="GXD6" s="171"/>
      <c r="GXE6" s="171"/>
      <c r="GXF6" s="171"/>
      <c r="GXG6" s="171"/>
      <c r="GXH6" s="171"/>
      <c r="GXI6" s="171"/>
      <c r="GXJ6" s="171"/>
      <c r="GXK6" s="171"/>
      <c r="GXL6" s="171"/>
      <c r="GXM6" s="171"/>
      <c r="GXN6" s="171"/>
      <c r="GXO6" s="171"/>
      <c r="GXP6" s="171"/>
      <c r="GXQ6" s="171"/>
      <c r="GXR6" s="171"/>
      <c r="GXS6" s="171"/>
      <c r="GXT6" s="171"/>
      <c r="GXU6" s="171"/>
      <c r="GXV6" s="171"/>
      <c r="GXW6" s="171"/>
      <c r="GXX6" s="171"/>
      <c r="GXY6" s="171"/>
      <c r="GXZ6" s="171"/>
      <c r="GYA6" s="171"/>
      <c r="GYB6" s="171"/>
      <c r="GYC6" s="171"/>
      <c r="GYD6" s="171"/>
      <c r="GYE6" s="171"/>
      <c r="GYF6" s="171"/>
      <c r="GYG6" s="171"/>
      <c r="GYH6" s="171"/>
      <c r="GYI6" s="171"/>
      <c r="GYJ6" s="171"/>
      <c r="GYK6" s="171"/>
      <c r="GYL6" s="171"/>
      <c r="GYM6" s="171"/>
      <c r="GYN6" s="171"/>
      <c r="GYO6" s="171"/>
      <c r="GYP6" s="171"/>
      <c r="GYQ6" s="171"/>
      <c r="GYR6" s="171"/>
      <c r="GYS6" s="171"/>
      <c r="GYT6" s="171"/>
      <c r="GYU6" s="171"/>
      <c r="GYV6" s="171"/>
      <c r="GYW6" s="171"/>
      <c r="GYX6" s="171"/>
      <c r="GYY6" s="171"/>
      <c r="GYZ6" s="171"/>
      <c r="GZA6" s="171"/>
      <c r="GZB6" s="171"/>
      <c r="GZC6" s="171"/>
      <c r="GZD6" s="171"/>
      <c r="GZE6" s="171"/>
      <c r="GZF6" s="171"/>
      <c r="GZG6" s="171"/>
      <c r="GZH6" s="171"/>
      <c r="GZI6" s="171"/>
      <c r="GZJ6" s="171"/>
      <c r="GZK6" s="171"/>
      <c r="GZL6" s="171"/>
      <c r="GZM6" s="171"/>
      <c r="GZN6" s="171"/>
      <c r="GZO6" s="171"/>
      <c r="GZP6" s="171"/>
      <c r="GZQ6" s="171"/>
      <c r="GZR6" s="171"/>
      <c r="GZS6" s="171"/>
      <c r="GZT6" s="171"/>
      <c r="GZU6" s="171"/>
      <c r="GZV6" s="171"/>
      <c r="GZW6" s="171"/>
      <c r="GZX6" s="171"/>
      <c r="GZY6" s="171"/>
      <c r="GZZ6" s="171"/>
      <c r="HAA6" s="171"/>
      <c r="HAB6" s="171"/>
      <c r="HAC6" s="171"/>
      <c r="HAD6" s="171"/>
      <c r="HAE6" s="171"/>
      <c r="HAF6" s="171"/>
      <c r="HAG6" s="171"/>
      <c r="HAH6" s="171"/>
      <c r="HAI6" s="171"/>
      <c r="HAJ6" s="171"/>
      <c r="HAK6" s="171"/>
      <c r="HAL6" s="171"/>
      <c r="HAM6" s="171"/>
      <c r="HAN6" s="171"/>
      <c r="HAO6" s="171"/>
      <c r="HAP6" s="171"/>
      <c r="HAQ6" s="171"/>
      <c r="HAR6" s="171"/>
      <c r="HAS6" s="171"/>
      <c r="HAT6" s="171"/>
      <c r="HAU6" s="171"/>
      <c r="HAV6" s="171"/>
      <c r="HAW6" s="171"/>
      <c r="HAX6" s="171"/>
      <c r="HAY6" s="171"/>
      <c r="HAZ6" s="171"/>
      <c r="HBA6" s="171"/>
      <c r="HBB6" s="171"/>
      <c r="HBC6" s="171"/>
      <c r="HBD6" s="171"/>
      <c r="HBE6" s="171"/>
      <c r="HBF6" s="171"/>
      <c r="HBG6" s="171"/>
      <c r="HBH6" s="171"/>
      <c r="HBI6" s="171"/>
      <c r="HBJ6" s="171"/>
      <c r="HBK6" s="171"/>
      <c r="HBL6" s="171"/>
      <c r="HBM6" s="171"/>
      <c r="HBN6" s="171"/>
      <c r="HBO6" s="171"/>
      <c r="HBP6" s="171"/>
      <c r="HBQ6" s="171"/>
      <c r="HBR6" s="171"/>
      <c r="HBS6" s="171"/>
      <c r="HBT6" s="171"/>
      <c r="HBU6" s="171"/>
      <c r="HBV6" s="171"/>
      <c r="HBW6" s="171"/>
      <c r="HBX6" s="171"/>
      <c r="HBY6" s="171"/>
      <c r="HBZ6" s="171"/>
      <c r="HCA6" s="171"/>
      <c r="HCB6" s="171"/>
      <c r="HCC6" s="171"/>
      <c r="HCD6" s="171"/>
      <c r="HCE6" s="171"/>
      <c r="HCF6" s="171"/>
      <c r="HCG6" s="171"/>
      <c r="HCH6" s="171"/>
      <c r="HCI6" s="171"/>
      <c r="HCJ6" s="171"/>
      <c r="HCK6" s="171"/>
      <c r="HCL6" s="171"/>
      <c r="HCM6" s="171"/>
      <c r="HCN6" s="171"/>
      <c r="HCO6" s="171"/>
      <c r="HCP6" s="171"/>
      <c r="HCQ6" s="171"/>
      <c r="HCR6" s="171"/>
      <c r="HCS6" s="171"/>
      <c r="HCT6" s="171"/>
      <c r="HCU6" s="171"/>
      <c r="HCV6" s="171"/>
      <c r="HCW6" s="171"/>
      <c r="HCX6" s="171"/>
      <c r="HCY6" s="171"/>
      <c r="HCZ6" s="171"/>
      <c r="HDA6" s="171"/>
      <c r="HDB6" s="171"/>
      <c r="HDC6" s="171"/>
      <c r="HDD6" s="171"/>
      <c r="HDE6" s="171"/>
      <c r="HDF6" s="171"/>
      <c r="HDG6" s="171"/>
      <c r="HDH6" s="171"/>
      <c r="HDI6" s="171"/>
      <c r="HDJ6" s="171"/>
      <c r="HDK6" s="171"/>
      <c r="HDL6" s="171"/>
      <c r="HDM6" s="171"/>
      <c r="HDN6" s="171"/>
      <c r="HDO6" s="171"/>
      <c r="HDP6" s="171"/>
      <c r="HDQ6" s="171"/>
      <c r="HDR6" s="171"/>
      <c r="HDS6" s="171"/>
      <c r="HDT6" s="171"/>
      <c r="HDU6" s="171"/>
      <c r="HDV6" s="171"/>
      <c r="HDW6" s="171"/>
      <c r="HDX6" s="171"/>
      <c r="HDY6" s="171"/>
      <c r="HDZ6" s="171"/>
      <c r="HEA6" s="171"/>
      <c r="HEB6" s="171"/>
      <c r="HEC6" s="171"/>
      <c r="HED6" s="171"/>
      <c r="HEE6" s="171"/>
      <c r="HEF6" s="171"/>
      <c r="HEG6" s="171"/>
      <c r="HEH6" s="171"/>
      <c r="HEI6" s="171"/>
      <c r="HEJ6" s="171"/>
      <c r="HEK6" s="171"/>
      <c r="HEL6" s="171"/>
      <c r="HEM6" s="171"/>
      <c r="HEN6" s="171"/>
      <c r="HEO6" s="171"/>
      <c r="HEP6" s="171"/>
      <c r="HEQ6" s="171"/>
      <c r="HER6" s="171"/>
      <c r="HES6" s="171"/>
      <c r="HET6" s="171"/>
      <c r="HEU6" s="171"/>
      <c r="HEV6" s="171"/>
      <c r="HEW6" s="171"/>
      <c r="HEX6" s="171"/>
      <c r="HEY6" s="171"/>
      <c r="HEZ6" s="171"/>
      <c r="HFA6" s="171"/>
      <c r="HFB6" s="171"/>
      <c r="HFC6" s="171"/>
      <c r="HFD6" s="171"/>
      <c r="HFE6" s="171"/>
      <c r="HFF6" s="171"/>
      <c r="HFG6" s="171"/>
      <c r="HFH6" s="171"/>
      <c r="HFI6" s="171"/>
      <c r="HFJ6" s="171"/>
      <c r="HFK6" s="171"/>
      <c r="HFL6" s="171"/>
      <c r="HFM6" s="171"/>
      <c r="HFN6" s="171"/>
      <c r="HFO6" s="171"/>
      <c r="HFP6" s="171"/>
      <c r="HFQ6" s="171"/>
      <c r="HFR6" s="171"/>
      <c r="HFS6" s="171"/>
      <c r="HFT6" s="171"/>
      <c r="HFU6" s="171"/>
      <c r="HFV6" s="171"/>
      <c r="HFW6" s="171"/>
      <c r="HFX6" s="171"/>
      <c r="HFY6" s="171"/>
      <c r="HFZ6" s="171"/>
      <c r="HGA6" s="171"/>
      <c r="HGB6" s="171"/>
      <c r="HGC6" s="171"/>
      <c r="HGD6" s="171"/>
      <c r="HGE6" s="171"/>
      <c r="HGF6" s="171"/>
      <c r="HGG6" s="171"/>
      <c r="HGH6" s="171"/>
      <c r="HGI6" s="171"/>
      <c r="HGJ6" s="171"/>
      <c r="HGK6" s="171"/>
      <c r="HGL6" s="171"/>
      <c r="HGM6" s="171"/>
      <c r="HGN6" s="171"/>
      <c r="HGO6" s="171"/>
      <c r="HGP6" s="171"/>
      <c r="HGQ6" s="171"/>
      <c r="HGR6" s="171"/>
      <c r="HGS6" s="171"/>
      <c r="HGT6" s="171"/>
      <c r="HGU6" s="171"/>
      <c r="HGV6" s="171"/>
      <c r="HGW6" s="171"/>
      <c r="HGX6" s="171"/>
      <c r="HGY6" s="171"/>
      <c r="HGZ6" s="171"/>
      <c r="HHA6" s="171"/>
      <c r="HHB6" s="171"/>
      <c r="HHC6" s="171"/>
      <c r="HHD6" s="171"/>
      <c r="HHE6" s="171"/>
      <c r="HHF6" s="171"/>
      <c r="HHG6" s="171"/>
      <c r="HHH6" s="171"/>
      <c r="HHI6" s="171"/>
      <c r="HHJ6" s="171"/>
      <c r="HHK6" s="171"/>
      <c r="HHL6" s="171"/>
      <c r="HHM6" s="171"/>
      <c r="HHN6" s="171"/>
      <c r="HHO6" s="171"/>
      <c r="HHP6" s="171"/>
      <c r="HHQ6" s="171"/>
      <c r="HHR6" s="171"/>
      <c r="HHS6" s="171"/>
      <c r="HHT6" s="171"/>
      <c r="HHU6" s="171"/>
      <c r="HHV6" s="171"/>
      <c r="HHW6" s="171"/>
      <c r="HHX6" s="171"/>
      <c r="HHY6" s="171"/>
      <c r="HHZ6" s="171"/>
      <c r="HIA6" s="171"/>
      <c r="HIB6" s="171"/>
      <c r="HIC6" s="171"/>
      <c r="HID6" s="171"/>
      <c r="HIE6" s="171"/>
      <c r="HIF6" s="171"/>
      <c r="HIG6" s="171"/>
      <c r="HIH6" s="171"/>
      <c r="HII6" s="171"/>
      <c r="HIJ6" s="171"/>
      <c r="HIK6" s="171"/>
      <c r="HIL6" s="171"/>
      <c r="HIM6" s="171"/>
      <c r="HIN6" s="171"/>
      <c r="HIO6" s="171"/>
      <c r="HIP6" s="171"/>
      <c r="HIQ6" s="171"/>
      <c r="HIR6" s="171"/>
      <c r="HIS6" s="171"/>
      <c r="HIT6" s="171"/>
      <c r="HIU6" s="171"/>
      <c r="HIV6" s="171"/>
      <c r="HIW6" s="171"/>
      <c r="HIX6" s="171"/>
      <c r="HIY6" s="171"/>
      <c r="HIZ6" s="171"/>
      <c r="HJA6" s="171"/>
      <c r="HJB6" s="171"/>
      <c r="HJC6" s="171"/>
      <c r="HJD6" s="171"/>
      <c r="HJE6" s="171"/>
      <c r="HJF6" s="171"/>
      <c r="HJG6" s="171"/>
      <c r="HJH6" s="171"/>
      <c r="HJI6" s="171"/>
      <c r="HJJ6" s="171"/>
      <c r="HJK6" s="171"/>
      <c r="HJL6" s="171"/>
      <c r="HJM6" s="171"/>
      <c r="HJN6" s="171"/>
      <c r="HJO6" s="171"/>
      <c r="HJP6" s="171"/>
      <c r="HJQ6" s="171"/>
      <c r="HJR6" s="171"/>
      <c r="HJS6" s="171"/>
      <c r="HJT6" s="171"/>
      <c r="HJU6" s="171"/>
      <c r="HJV6" s="171"/>
      <c r="HJW6" s="171"/>
      <c r="HJX6" s="171"/>
      <c r="HJY6" s="171"/>
      <c r="HJZ6" s="171"/>
      <c r="HKA6" s="171"/>
      <c r="HKB6" s="171"/>
      <c r="HKC6" s="171"/>
      <c r="HKD6" s="171"/>
      <c r="HKE6" s="171"/>
      <c r="HKF6" s="171"/>
      <c r="HKG6" s="171"/>
      <c r="HKH6" s="171"/>
      <c r="HKI6" s="171"/>
      <c r="HKJ6" s="171"/>
      <c r="HKK6" s="171"/>
      <c r="HKL6" s="171"/>
      <c r="HKM6" s="171"/>
      <c r="HKN6" s="171"/>
      <c r="HKO6" s="171"/>
      <c r="HKP6" s="171"/>
      <c r="HKQ6" s="171"/>
      <c r="HKR6" s="171"/>
      <c r="HKS6" s="171"/>
      <c r="HKT6" s="171"/>
      <c r="HKU6" s="171"/>
      <c r="HKV6" s="171"/>
      <c r="HKW6" s="171"/>
      <c r="HKX6" s="171"/>
      <c r="HKY6" s="171"/>
      <c r="HKZ6" s="171"/>
      <c r="HLA6" s="171"/>
      <c r="HLB6" s="171"/>
      <c r="HLC6" s="171"/>
      <c r="HLD6" s="171"/>
      <c r="HLE6" s="171"/>
      <c r="HLF6" s="171"/>
      <c r="HLG6" s="171"/>
      <c r="HLH6" s="171"/>
      <c r="HLI6" s="171"/>
      <c r="HLJ6" s="171"/>
      <c r="HLK6" s="171"/>
      <c r="HLL6" s="171"/>
      <c r="HLM6" s="171"/>
      <c r="HLN6" s="171"/>
      <c r="HLO6" s="171"/>
      <c r="HLP6" s="171"/>
      <c r="HLQ6" s="171"/>
      <c r="HLR6" s="171"/>
      <c r="HLS6" s="171"/>
      <c r="HLT6" s="171"/>
      <c r="HLU6" s="171"/>
      <c r="HLV6" s="171"/>
      <c r="HLW6" s="171"/>
      <c r="HLX6" s="171"/>
      <c r="HLY6" s="171"/>
      <c r="HLZ6" s="171"/>
      <c r="HMA6" s="171"/>
      <c r="HMB6" s="171"/>
      <c r="HMC6" s="171"/>
      <c r="HMD6" s="171"/>
      <c r="HME6" s="171"/>
      <c r="HMF6" s="171"/>
      <c r="HMG6" s="171"/>
      <c r="HMH6" s="171"/>
      <c r="HMI6" s="171"/>
      <c r="HMJ6" s="171"/>
      <c r="HMK6" s="171"/>
      <c r="HML6" s="171"/>
      <c r="HMM6" s="171"/>
      <c r="HMN6" s="171"/>
      <c r="HMO6" s="171"/>
      <c r="HMP6" s="171"/>
      <c r="HMQ6" s="171"/>
      <c r="HMR6" s="171"/>
      <c r="HMS6" s="171"/>
      <c r="HMT6" s="171"/>
      <c r="HMU6" s="171"/>
      <c r="HMV6" s="171"/>
      <c r="HMW6" s="171"/>
      <c r="HMX6" s="171"/>
      <c r="HMY6" s="171"/>
      <c r="HMZ6" s="171"/>
      <c r="HNA6" s="171"/>
      <c r="HNB6" s="171"/>
      <c r="HNC6" s="171"/>
      <c r="HND6" s="171"/>
      <c r="HNE6" s="171"/>
      <c r="HNF6" s="171"/>
      <c r="HNG6" s="171"/>
      <c r="HNH6" s="171"/>
      <c r="HNI6" s="171"/>
      <c r="HNJ6" s="171"/>
      <c r="HNK6" s="171"/>
      <c r="HNL6" s="171"/>
      <c r="HNM6" s="171"/>
      <c r="HNN6" s="171"/>
      <c r="HNO6" s="171"/>
      <c r="HNP6" s="171"/>
      <c r="HNQ6" s="171"/>
      <c r="HNR6" s="171"/>
      <c r="HNS6" s="171"/>
      <c r="HNT6" s="171"/>
      <c r="HNU6" s="171"/>
      <c r="HNV6" s="171"/>
      <c r="HNW6" s="171"/>
      <c r="HNX6" s="171"/>
      <c r="HNY6" s="171"/>
      <c r="HNZ6" s="171"/>
      <c r="HOA6" s="171"/>
      <c r="HOB6" s="171"/>
      <c r="HOC6" s="171"/>
      <c r="HOD6" s="171"/>
      <c r="HOE6" s="171"/>
      <c r="HOF6" s="171"/>
      <c r="HOG6" s="171"/>
      <c r="HOH6" s="171"/>
      <c r="HOI6" s="171"/>
      <c r="HOJ6" s="171"/>
      <c r="HOK6" s="171"/>
      <c r="HOL6" s="171"/>
      <c r="HOM6" s="171"/>
      <c r="HON6" s="171"/>
      <c r="HOO6" s="171"/>
      <c r="HOP6" s="171"/>
      <c r="HOQ6" s="171"/>
      <c r="HOR6" s="171"/>
      <c r="HOS6" s="171"/>
      <c r="HOT6" s="171"/>
      <c r="HOU6" s="171"/>
      <c r="HOV6" s="171"/>
      <c r="HOW6" s="171"/>
      <c r="HOX6" s="171"/>
      <c r="HOY6" s="171"/>
      <c r="HOZ6" s="171"/>
      <c r="HPA6" s="171"/>
      <c r="HPB6" s="171"/>
      <c r="HPC6" s="171"/>
      <c r="HPD6" s="171"/>
      <c r="HPE6" s="171"/>
      <c r="HPF6" s="171"/>
      <c r="HPG6" s="171"/>
      <c r="HPH6" s="171"/>
      <c r="HPI6" s="171"/>
      <c r="HPJ6" s="171"/>
      <c r="HPK6" s="171"/>
      <c r="HPL6" s="171"/>
      <c r="HPM6" s="171"/>
      <c r="HPN6" s="171"/>
      <c r="HPO6" s="171"/>
      <c r="HPP6" s="171"/>
      <c r="HPQ6" s="171"/>
      <c r="HPR6" s="171"/>
      <c r="HPS6" s="171"/>
      <c r="HPT6" s="171"/>
      <c r="HPU6" s="171"/>
      <c r="HPV6" s="171"/>
      <c r="HPW6" s="171"/>
      <c r="HPX6" s="171"/>
      <c r="HPY6" s="171"/>
      <c r="HPZ6" s="171"/>
      <c r="HQA6" s="171"/>
      <c r="HQB6" s="171"/>
      <c r="HQC6" s="171"/>
      <c r="HQD6" s="171"/>
      <c r="HQE6" s="171"/>
      <c r="HQF6" s="171"/>
      <c r="HQG6" s="171"/>
      <c r="HQH6" s="171"/>
      <c r="HQI6" s="171"/>
      <c r="HQJ6" s="171"/>
      <c r="HQK6" s="171"/>
      <c r="HQL6" s="171"/>
      <c r="HQM6" s="171"/>
      <c r="HQN6" s="171"/>
      <c r="HQO6" s="171"/>
      <c r="HQP6" s="171"/>
      <c r="HQQ6" s="171"/>
      <c r="HQR6" s="171"/>
      <c r="HQS6" s="171"/>
      <c r="HQT6" s="171"/>
      <c r="HQU6" s="171"/>
      <c r="HQV6" s="171"/>
      <c r="HQW6" s="171"/>
      <c r="HQX6" s="171"/>
      <c r="HQY6" s="171"/>
      <c r="HQZ6" s="171"/>
      <c r="HRA6" s="171"/>
      <c r="HRB6" s="171"/>
      <c r="HRC6" s="171"/>
      <c r="HRD6" s="171"/>
      <c r="HRE6" s="171"/>
      <c r="HRF6" s="171"/>
      <c r="HRG6" s="171"/>
      <c r="HRH6" s="171"/>
      <c r="HRI6" s="171"/>
      <c r="HRJ6" s="171"/>
      <c r="HRK6" s="171"/>
      <c r="HRL6" s="171"/>
      <c r="HRM6" s="171"/>
      <c r="HRN6" s="171"/>
      <c r="HRO6" s="171"/>
      <c r="HRP6" s="171"/>
      <c r="HRQ6" s="171"/>
      <c r="HRR6" s="171"/>
      <c r="HRS6" s="171"/>
      <c r="HRT6" s="171"/>
      <c r="HRU6" s="171"/>
      <c r="HRV6" s="171"/>
      <c r="HRW6" s="171"/>
      <c r="HRX6" s="171"/>
      <c r="HRY6" s="171"/>
      <c r="HRZ6" s="171"/>
      <c r="HSA6" s="171"/>
      <c r="HSB6" s="171"/>
      <c r="HSC6" s="171"/>
      <c r="HSD6" s="171"/>
      <c r="HSE6" s="171"/>
      <c r="HSF6" s="171"/>
      <c r="HSG6" s="171"/>
      <c r="HSH6" s="171"/>
      <c r="HSI6" s="171"/>
      <c r="HSJ6" s="171"/>
      <c r="HSK6" s="171"/>
      <c r="HSL6" s="171"/>
      <c r="HSM6" s="171"/>
      <c r="HSN6" s="171"/>
      <c r="HSO6" s="171"/>
      <c r="HSP6" s="171"/>
      <c r="HSQ6" s="171"/>
      <c r="HSR6" s="171"/>
      <c r="HSS6" s="171"/>
      <c r="HST6" s="171"/>
      <c r="HSU6" s="171"/>
      <c r="HSV6" s="171"/>
      <c r="HSW6" s="171"/>
      <c r="HSX6" s="171"/>
      <c r="HSY6" s="171"/>
      <c r="HSZ6" s="171"/>
      <c r="HTA6" s="171"/>
      <c r="HTB6" s="171"/>
      <c r="HTC6" s="171"/>
      <c r="HTD6" s="171"/>
      <c r="HTE6" s="171"/>
      <c r="HTF6" s="171"/>
      <c r="HTG6" s="171"/>
      <c r="HTH6" s="171"/>
      <c r="HTI6" s="171"/>
      <c r="HTJ6" s="171"/>
      <c r="HTK6" s="171"/>
      <c r="HTL6" s="171"/>
      <c r="HTM6" s="171"/>
      <c r="HTN6" s="171"/>
      <c r="HTO6" s="171"/>
      <c r="HTP6" s="171"/>
      <c r="HTQ6" s="171"/>
      <c r="HTR6" s="171"/>
      <c r="HTS6" s="171"/>
      <c r="HTT6" s="171"/>
      <c r="HTU6" s="171"/>
      <c r="HTV6" s="171"/>
      <c r="HTW6" s="171"/>
      <c r="HTX6" s="171"/>
      <c r="HTY6" s="171"/>
      <c r="HTZ6" s="171"/>
      <c r="HUA6" s="171"/>
      <c r="HUB6" s="171"/>
      <c r="HUC6" s="171"/>
      <c r="HUD6" s="171"/>
      <c r="HUE6" s="171"/>
      <c r="HUF6" s="171"/>
      <c r="HUG6" s="171"/>
      <c r="HUH6" s="171"/>
      <c r="HUI6" s="171"/>
      <c r="HUJ6" s="171"/>
      <c r="HUK6" s="171"/>
      <c r="HUL6" s="171"/>
      <c r="HUM6" s="171"/>
      <c r="HUN6" s="171"/>
      <c r="HUO6" s="171"/>
      <c r="HUP6" s="171"/>
      <c r="HUQ6" s="171"/>
      <c r="HUR6" s="171"/>
      <c r="HUS6" s="171"/>
      <c r="HUT6" s="171"/>
      <c r="HUU6" s="171"/>
      <c r="HUV6" s="171"/>
      <c r="HUW6" s="171"/>
      <c r="HUX6" s="171"/>
      <c r="HUY6" s="171"/>
      <c r="HUZ6" s="171"/>
      <c r="HVA6" s="171"/>
      <c r="HVB6" s="171"/>
      <c r="HVC6" s="171"/>
      <c r="HVD6" s="171"/>
      <c r="HVE6" s="171"/>
      <c r="HVF6" s="171"/>
      <c r="HVG6" s="171"/>
      <c r="HVH6" s="171"/>
      <c r="HVI6" s="171"/>
      <c r="HVJ6" s="171"/>
      <c r="HVK6" s="171"/>
      <c r="HVL6" s="171"/>
      <c r="HVM6" s="171"/>
      <c r="HVN6" s="171"/>
      <c r="HVO6" s="171"/>
      <c r="HVP6" s="171"/>
      <c r="HVQ6" s="171"/>
      <c r="HVR6" s="171"/>
      <c r="HVS6" s="171"/>
      <c r="HVT6" s="171"/>
      <c r="HVU6" s="171"/>
      <c r="HVV6" s="171"/>
      <c r="HVW6" s="171"/>
      <c r="HVX6" s="171"/>
      <c r="HVY6" s="171"/>
      <c r="HVZ6" s="171"/>
      <c r="HWA6" s="171"/>
      <c r="HWB6" s="171"/>
      <c r="HWC6" s="171"/>
      <c r="HWD6" s="171"/>
      <c r="HWE6" s="171"/>
      <c r="HWF6" s="171"/>
      <c r="HWG6" s="171"/>
      <c r="HWH6" s="171"/>
      <c r="HWI6" s="171"/>
      <c r="HWJ6" s="171"/>
      <c r="HWK6" s="171"/>
      <c r="HWL6" s="171"/>
      <c r="HWM6" s="171"/>
      <c r="HWN6" s="171"/>
      <c r="HWO6" s="171"/>
      <c r="HWP6" s="171"/>
      <c r="HWQ6" s="171"/>
      <c r="HWR6" s="171"/>
      <c r="HWS6" s="171"/>
      <c r="HWT6" s="171"/>
      <c r="HWU6" s="171"/>
      <c r="HWV6" s="171"/>
      <c r="HWW6" s="171"/>
      <c r="HWX6" s="171"/>
      <c r="HWY6" s="171"/>
      <c r="HWZ6" s="171"/>
      <c r="HXA6" s="171"/>
      <c r="HXB6" s="171"/>
      <c r="HXC6" s="171"/>
      <c r="HXD6" s="171"/>
      <c r="HXE6" s="171"/>
      <c r="HXF6" s="171"/>
      <c r="HXG6" s="171"/>
      <c r="HXH6" s="171"/>
      <c r="HXI6" s="171"/>
      <c r="HXJ6" s="171"/>
      <c r="HXK6" s="171"/>
      <c r="HXL6" s="171"/>
      <c r="HXM6" s="171"/>
      <c r="HXN6" s="171"/>
      <c r="HXO6" s="171"/>
      <c r="HXP6" s="171"/>
      <c r="HXQ6" s="171"/>
      <c r="HXR6" s="171"/>
      <c r="HXS6" s="171"/>
      <c r="HXT6" s="171"/>
      <c r="HXU6" s="171"/>
      <c r="HXV6" s="171"/>
      <c r="HXW6" s="171"/>
      <c r="HXX6" s="171"/>
      <c r="HXY6" s="171"/>
      <c r="HXZ6" s="171"/>
      <c r="HYA6" s="171"/>
      <c r="HYB6" s="171"/>
      <c r="HYC6" s="171"/>
      <c r="HYD6" s="171"/>
      <c r="HYE6" s="171"/>
      <c r="HYF6" s="171"/>
      <c r="HYG6" s="171"/>
      <c r="HYH6" s="171"/>
      <c r="HYI6" s="171"/>
      <c r="HYJ6" s="171"/>
      <c r="HYK6" s="171"/>
      <c r="HYL6" s="171"/>
      <c r="HYM6" s="171"/>
      <c r="HYN6" s="171"/>
      <c r="HYO6" s="171"/>
      <c r="HYP6" s="171"/>
      <c r="HYQ6" s="171"/>
      <c r="HYR6" s="171"/>
      <c r="HYS6" s="171"/>
      <c r="HYT6" s="171"/>
      <c r="HYU6" s="171"/>
      <c r="HYV6" s="171"/>
      <c r="HYW6" s="171"/>
      <c r="HYX6" s="171"/>
      <c r="HYY6" s="171"/>
      <c r="HYZ6" s="171"/>
      <c r="HZA6" s="171"/>
      <c r="HZB6" s="171"/>
      <c r="HZC6" s="171"/>
      <c r="HZD6" s="171"/>
      <c r="HZE6" s="171"/>
      <c r="HZF6" s="171"/>
      <c r="HZG6" s="171"/>
      <c r="HZH6" s="171"/>
      <c r="HZI6" s="171"/>
      <c r="HZJ6" s="171"/>
      <c r="HZK6" s="171"/>
      <c r="HZL6" s="171"/>
      <c r="HZM6" s="171"/>
      <c r="HZN6" s="171"/>
      <c r="HZO6" s="171"/>
      <c r="HZP6" s="171"/>
      <c r="HZQ6" s="171"/>
      <c r="HZR6" s="171"/>
      <c r="HZS6" s="171"/>
      <c r="HZT6" s="171"/>
      <c r="HZU6" s="171"/>
      <c r="HZV6" s="171"/>
      <c r="HZW6" s="171"/>
      <c r="HZX6" s="171"/>
      <c r="HZY6" s="171"/>
      <c r="HZZ6" s="171"/>
      <c r="IAA6" s="171"/>
      <c r="IAB6" s="171"/>
      <c r="IAC6" s="171"/>
      <c r="IAD6" s="171"/>
      <c r="IAE6" s="171"/>
      <c r="IAF6" s="171"/>
      <c r="IAG6" s="171"/>
      <c r="IAH6" s="171"/>
      <c r="IAI6" s="171"/>
      <c r="IAJ6" s="171"/>
      <c r="IAK6" s="171"/>
      <c r="IAL6" s="171"/>
      <c r="IAM6" s="171"/>
      <c r="IAN6" s="171"/>
      <c r="IAO6" s="171"/>
      <c r="IAP6" s="171"/>
      <c r="IAQ6" s="171"/>
      <c r="IAR6" s="171"/>
      <c r="IAS6" s="171"/>
      <c r="IAT6" s="171"/>
      <c r="IAU6" s="171"/>
      <c r="IAV6" s="171"/>
      <c r="IAW6" s="171"/>
      <c r="IAX6" s="171"/>
      <c r="IAY6" s="171"/>
      <c r="IAZ6" s="171"/>
      <c r="IBA6" s="171"/>
      <c r="IBB6" s="171"/>
      <c r="IBC6" s="171"/>
      <c r="IBD6" s="171"/>
      <c r="IBE6" s="171"/>
      <c r="IBF6" s="171"/>
      <c r="IBG6" s="171"/>
      <c r="IBH6" s="171"/>
      <c r="IBI6" s="171"/>
      <c r="IBJ6" s="171"/>
      <c r="IBK6" s="171"/>
      <c r="IBL6" s="171"/>
      <c r="IBM6" s="171"/>
      <c r="IBN6" s="171"/>
      <c r="IBO6" s="171"/>
      <c r="IBP6" s="171"/>
      <c r="IBQ6" s="171"/>
      <c r="IBR6" s="171"/>
      <c r="IBS6" s="171"/>
      <c r="IBT6" s="171"/>
      <c r="IBU6" s="171"/>
      <c r="IBV6" s="171"/>
      <c r="IBW6" s="171"/>
      <c r="IBX6" s="171"/>
      <c r="IBY6" s="171"/>
      <c r="IBZ6" s="171"/>
      <c r="ICA6" s="171"/>
      <c r="ICB6" s="171"/>
      <c r="ICC6" s="171"/>
      <c r="ICD6" s="171"/>
      <c r="ICE6" s="171"/>
      <c r="ICF6" s="171"/>
      <c r="ICG6" s="171"/>
      <c r="ICH6" s="171"/>
      <c r="ICI6" s="171"/>
      <c r="ICJ6" s="171"/>
      <c r="ICK6" s="171"/>
      <c r="ICL6" s="171"/>
      <c r="ICM6" s="171"/>
      <c r="ICN6" s="171"/>
      <c r="ICO6" s="171"/>
      <c r="ICP6" s="171"/>
      <c r="ICQ6" s="171"/>
      <c r="ICR6" s="171"/>
      <c r="ICS6" s="171"/>
      <c r="ICT6" s="171"/>
      <c r="ICU6" s="171"/>
      <c r="ICV6" s="171"/>
      <c r="ICW6" s="171"/>
      <c r="ICX6" s="171"/>
      <c r="ICY6" s="171"/>
      <c r="ICZ6" s="171"/>
      <c r="IDA6" s="171"/>
      <c r="IDB6" s="171"/>
      <c r="IDC6" s="171"/>
      <c r="IDD6" s="171"/>
      <c r="IDE6" s="171"/>
      <c r="IDF6" s="171"/>
      <c r="IDG6" s="171"/>
      <c r="IDH6" s="171"/>
      <c r="IDI6" s="171"/>
      <c r="IDJ6" s="171"/>
      <c r="IDK6" s="171"/>
      <c r="IDL6" s="171"/>
      <c r="IDM6" s="171"/>
      <c r="IDN6" s="171"/>
      <c r="IDO6" s="171"/>
      <c r="IDP6" s="171"/>
      <c r="IDQ6" s="171"/>
      <c r="IDR6" s="171"/>
      <c r="IDS6" s="171"/>
      <c r="IDT6" s="171"/>
      <c r="IDU6" s="171"/>
      <c r="IDV6" s="171"/>
      <c r="IDW6" s="171"/>
      <c r="IDX6" s="171"/>
      <c r="IDY6" s="171"/>
      <c r="IDZ6" s="171"/>
      <c r="IEA6" s="171"/>
      <c r="IEB6" s="171"/>
      <c r="IEC6" s="171"/>
      <c r="IED6" s="171"/>
      <c r="IEE6" s="171"/>
      <c r="IEF6" s="171"/>
      <c r="IEG6" s="171"/>
      <c r="IEH6" s="171"/>
      <c r="IEI6" s="171"/>
      <c r="IEJ6" s="171"/>
      <c r="IEK6" s="171"/>
      <c r="IEL6" s="171"/>
      <c r="IEM6" s="171"/>
      <c r="IEN6" s="171"/>
      <c r="IEO6" s="171"/>
      <c r="IEP6" s="171"/>
      <c r="IEQ6" s="171"/>
      <c r="IER6" s="171"/>
      <c r="IES6" s="171"/>
      <c r="IET6" s="171"/>
      <c r="IEU6" s="171"/>
      <c r="IEV6" s="171"/>
      <c r="IEW6" s="171"/>
      <c r="IEX6" s="171"/>
      <c r="IEY6" s="171"/>
      <c r="IEZ6" s="171"/>
      <c r="IFA6" s="171"/>
      <c r="IFB6" s="171"/>
      <c r="IFC6" s="171"/>
      <c r="IFD6" s="171"/>
      <c r="IFE6" s="171"/>
      <c r="IFF6" s="171"/>
      <c r="IFG6" s="171"/>
      <c r="IFH6" s="171"/>
      <c r="IFI6" s="171"/>
      <c r="IFJ6" s="171"/>
      <c r="IFK6" s="171"/>
      <c r="IFL6" s="171"/>
      <c r="IFM6" s="171"/>
      <c r="IFN6" s="171"/>
      <c r="IFO6" s="171"/>
      <c r="IFP6" s="171"/>
      <c r="IFQ6" s="171"/>
      <c r="IFR6" s="171"/>
      <c r="IFS6" s="171"/>
      <c r="IFT6" s="171"/>
      <c r="IFU6" s="171"/>
      <c r="IFV6" s="171"/>
      <c r="IFW6" s="171"/>
      <c r="IFX6" s="171"/>
      <c r="IFY6" s="171"/>
      <c r="IFZ6" s="171"/>
      <c r="IGA6" s="171"/>
      <c r="IGB6" s="171"/>
      <c r="IGC6" s="171"/>
      <c r="IGD6" s="171"/>
      <c r="IGE6" s="171"/>
      <c r="IGF6" s="171"/>
      <c r="IGG6" s="171"/>
      <c r="IGH6" s="171"/>
      <c r="IGI6" s="171"/>
      <c r="IGJ6" s="171"/>
      <c r="IGK6" s="171"/>
      <c r="IGL6" s="171"/>
      <c r="IGM6" s="171"/>
      <c r="IGN6" s="171"/>
      <c r="IGO6" s="171"/>
      <c r="IGP6" s="171"/>
      <c r="IGQ6" s="171"/>
      <c r="IGR6" s="171"/>
      <c r="IGS6" s="171"/>
      <c r="IGT6" s="171"/>
      <c r="IGU6" s="171"/>
      <c r="IGV6" s="171"/>
      <c r="IGW6" s="171"/>
      <c r="IGX6" s="171"/>
      <c r="IGY6" s="171"/>
      <c r="IGZ6" s="171"/>
      <c r="IHA6" s="171"/>
      <c r="IHB6" s="171"/>
      <c r="IHC6" s="171"/>
      <c r="IHD6" s="171"/>
      <c r="IHE6" s="171"/>
      <c r="IHF6" s="171"/>
      <c r="IHG6" s="171"/>
      <c r="IHH6" s="171"/>
      <c r="IHI6" s="171"/>
      <c r="IHJ6" s="171"/>
      <c r="IHK6" s="171"/>
      <c r="IHL6" s="171"/>
      <c r="IHM6" s="171"/>
      <c r="IHN6" s="171"/>
      <c r="IHO6" s="171"/>
      <c r="IHP6" s="171"/>
      <c r="IHQ6" s="171"/>
      <c r="IHR6" s="171"/>
      <c r="IHS6" s="171"/>
      <c r="IHT6" s="171"/>
      <c r="IHU6" s="171"/>
      <c r="IHV6" s="171"/>
      <c r="IHW6" s="171"/>
      <c r="IHX6" s="171"/>
      <c r="IHY6" s="171"/>
      <c r="IHZ6" s="171"/>
      <c r="IIA6" s="171"/>
      <c r="IIB6" s="171"/>
      <c r="IIC6" s="171"/>
      <c r="IID6" s="171"/>
      <c r="IIE6" s="171"/>
      <c r="IIF6" s="171"/>
      <c r="IIG6" s="171"/>
      <c r="IIH6" s="171"/>
      <c r="III6" s="171"/>
      <c r="IIJ6" s="171"/>
      <c r="IIK6" s="171"/>
      <c r="IIL6" s="171"/>
      <c r="IIM6" s="171"/>
      <c r="IIN6" s="171"/>
      <c r="IIO6" s="171"/>
      <c r="IIP6" s="171"/>
      <c r="IIQ6" s="171"/>
      <c r="IIR6" s="171"/>
      <c r="IIS6" s="171"/>
      <c r="IIT6" s="171"/>
      <c r="IIU6" s="171"/>
      <c r="IIV6" s="171"/>
      <c r="IIW6" s="171"/>
      <c r="IIX6" s="171"/>
      <c r="IIY6" s="171"/>
      <c r="IIZ6" s="171"/>
      <c r="IJA6" s="171"/>
      <c r="IJB6" s="171"/>
      <c r="IJC6" s="171"/>
      <c r="IJD6" s="171"/>
      <c r="IJE6" s="171"/>
      <c r="IJF6" s="171"/>
      <c r="IJG6" s="171"/>
      <c r="IJH6" s="171"/>
      <c r="IJI6" s="171"/>
      <c r="IJJ6" s="171"/>
      <c r="IJK6" s="171"/>
      <c r="IJL6" s="171"/>
      <c r="IJM6" s="171"/>
      <c r="IJN6" s="171"/>
      <c r="IJO6" s="171"/>
      <c r="IJP6" s="171"/>
      <c r="IJQ6" s="171"/>
      <c r="IJR6" s="171"/>
      <c r="IJS6" s="171"/>
      <c r="IJT6" s="171"/>
      <c r="IJU6" s="171"/>
      <c r="IJV6" s="171"/>
      <c r="IJW6" s="171"/>
      <c r="IJX6" s="171"/>
      <c r="IJY6" s="171"/>
      <c r="IJZ6" s="171"/>
      <c r="IKA6" s="171"/>
      <c r="IKB6" s="171"/>
      <c r="IKC6" s="171"/>
      <c r="IKD6" s="171"/>
      <c r="IKE6" s="171"/>
      <c r="IKF6" s="171"/>
      <c r="IKG6" s="171"/>
      <c r="IKH6" s="171"/>
      <c r="IKI6" s="171"/>
      <c r="IKJ6" s="171"/>
      <c r="IKK6" s="171"/>
      <c r="IKL6" s="171"/>
      <c r="IKM6" s="171"/>
      <c r="IKN6" s="171"/>
      <c r="IKO6" s="171"/>
      <c r="IKP6" s="171"/>
      <c r="IKQ6" s="171"/>
      <c r="IKR6" s="171"/>
      <c r="IKS6" s="171"/>
      <c r="IKT6" s="171"/>
      <c r="IKU6" s="171"/>
      <c r="IKV6" s="171"/>
      <c r="IKW6" s="171"/>
      <c r="IKX6" s="171"/>
      <c r="IKY6" s="171"/>
      <c r="IKZ6" s="171"/>
      <c r="ILA6" s="171"/>
      <c r="ILB6" s="171"/>
      <c r="ILC6" s="171"/>
      <c r="ILD6" s="171"/>
      <c r="ILE6" s="171"/>
      <c r="ILF6" s="171"/>
      <c r="ILG6" s="171"/>
      <c r="ILH6" s="171"/>
      <c r="ILI6" s="171"/>
      <c r="ILJ6" s="171"/>
      <c r="ILK6" s="171"/>
      <c r="ILL6" s="171"/>
      <c r="ILM6" s="171"/>
      <c r="ILN6" s="171"/>
      <c r="ILO6" s="171"/>
      <c r="ILP6" s="171"/>
      <c r="ILQ6" s="171"/>
      <c r="ILR6" s="171"/>
      <c r="ILS6" s="171"/>
      <c r="ILT6" s="171"/>
      <c r="ILU6" s="171"/>
      <c r="ILV6" s="171"/>
      <c r="ILW6" s="171"/>
      <c r="ILX6" s="171"/>
      <c r="ILY6" s="171"/>
      <c r="ILZ6" s="171"/>
      <c r="IMA6" s="171"/>
      <c r="IMB6" s="171"/>
      <c r="IMC6" s="171"/>
      <c r="IMD6" s="171"/>
      <c r="IME6" s="171"/>
      <c r="IMF6" s="171"/>
      <c r="IMG6" s="171"/>
      <c r="IMH6" s="171"/>
      <c r="IMI6" s="171"/>
      <c r="IMJ6" s="171"/>
      <c r="IMK6" s="171"/>
      <c r="IML6" s="171"/>
      <c r="IMM6" s="171"/>
      <c r="IMN6" s="171"/>
      <c r="IMO6" s="171"/>
      <c r="IMP6" s="171"/>
      <c r="IMQ6" s="171"/>
      <c r="IMR6" s="171"/>
      <c r="IMS6" s="171"/>
      <c r="IMT6" s="171"/>
      <c r="IMU6" s="171"/>
      <c r="IMV6" s="171"/>
      <c r="IMW6" s="171"/>
      <c r="IMX6" s="171"/>
      <c r="IMY6" s="171"/>
      <c r="IMZ6" s="171"/>
      <c r="INA6" s="171"/>
      <c r="INB6" s="171"/>
      <c r="INC6" s="171"/>
      <c r="IND6" s="171"/>
      <c r="INE6" s="171"/>
      <c r="INF6" s="171"/>
      <c r="ING6" s="171"/>
      <c r="INH6" s="171"/>
      <c r="INI6" s="171"/>
      <c r="INJ6" s="171"/>
      <c r="INK6" s="171"/>
      <c r="INL6" s="171"/>
      <c r="INM6" s="171"/>
      <c r="INN6" s="171"/>
      <c r="INO6" s="171"/>
      <c r="INP6" s="171"/>
      <c r="INQ6" s="171"/>
      <c r="INR6" s="171"/>
      <c r="INS6" s="171"/>
      <c r="INT6" s="171"/>
      <c r="INU6" s="171"/>
      <c r="INV6" s="171"/>
      <c r="INW6" s="171"/>
      <c r="INX6" s="171"/>
      <c r="INY6" s="171"/>
      <c r="INZ6" s="171"/>
      <c r="IOA6" s="171"/>
      <c r="IOB6" s="171"/>
      <c r="IOC6" s="171"/>
      <c r="IOD6" s="171"/>
      <c r="IOE6" s="171"/>
      <c r="IOF6" s="171"/>
      <c r="IOG6" s="171"/>
      <c r="IOH6" s="171"/>
      <c r="IOI6" s="171"/>
      <c r="IOJ6" s="171"/>
      <c r="IOK6" s="171"/>
      <c r="IOL6" s="171"/>
      <c r="IOM6" s="171"/>
      <c r="ION6" s="171"/>
      <c r="IOO6" s="171"/>
      <c r="IOP6" s="171"/>
      <c r="IOQ6" s="171"/>
      <c r="IOR6" s="171"/>
      <c r="IOS6" s="171"/>
      <c r="IOT6" s="171"/>
      <c r="IOU6" s="171"/>
      <c r="IOV6" s="171"/>
      <c r="IOW6" s="171"/>
      <c r="IOX6" s="171"/>
      <c r="IOY6" s="171"/>
      <c r="IOZ6" s="171"/>
      <c r="IPA6" s="171"/>
      <c r="IPB6" s="171"/>
      <c r="IPC6" s="171"/>
      <c r="IPD6" s="171"/>
      <c r="IPE6" s="171"/>
      <c r="IPF6" s="171"/>
      <c r="IPG6" s="171"/>
      <c r="IPH6" s="171"/>
      <c r="IPI6" s="171"/>
      <c r="IPJ6" s="171"/>
      <c r="IPK6" s="171"/>
      <c r="IPL6" s="171"/>
      <c r="IPM6" s="171"/>
      <c r="IPN6" s="171"/>
      <c r="IPO6" s="171"/>
      <c r="IPP6" s="171"/>
      <c r="IPQ6" s="171"/>
      <c r="IPR6" s="171"/>
      <c r="IPS6" s="171"/>
      <c r="IPT6" s="171"/>
      <c r="IPU6" s="171"/>
      <c r="IPV6" s="171"/>
      <c r="IPW6" s="171"/>
      <c r="IPX6" s="171"/>
      <c r="IPY6" s="171"/>
      <c r="IPZ6" s="171"/>
      <c r="IQA6" s="171"/>
      <c r="IQB6" s="171"/>
      <c r="IQC6" s="171"/>
      <c r="IQD6" s="171"/>
      <c r="IQE6" s="171"/>
      <c r="IQF6" s="171"/>
      <c r="IQG6" s="171"/>
      <c r="IQH6" s="171"/>
      <c r="IQI6" s="171"/>
      <c r="IQJ6" s="171"/>
      <c r="IQK6" s="171"/>
      <c r="IQL6" s="171"/>
      <c r="IQM6" s="171"/>
      <c r="IQN6" s="171"/>
      <c r="IQO6" s="171"/>
      <c r="IQP6" s="171"/>
      <c r="IQQ6" s="171"/>
      <c r="IQR6" s="171"/>
      <c r="IQS6" s="171"/>
      <c r="IQT6" s="171"/>
      <c r="IQU6" s="171"/>
      <c r="IQV6" s="171"/>
      <c r="IQW6" s="171"/>
      <c r="IQX6" s="171"/>
      <c r="IQY6" s="171"/>
      <c r="IQZ6" s="171"/>
      <c r="IRA6" s="171"/>
      <c r="IRB6" s="171"/>
      <c r="IRC6" s="171"/>
      <c r="IRD6" s="171"/>
      <c r="IRE6" s="171"/>
      <c r="IRF6" s="171"/>
      <c r="IRG6" s="171"/>
      <c r="IRH6" s="171"/>
      <c r="IRI6" s="171"/>
      <c r="IRJ6" s="171"/>
      <c r="IRK6" s="171"/>
      <c r="IRL6" s="171"/>
      <c r="IRM6" s="171"/>
      <c r="IRN6" s="171"/>
      <c r="IRO6" s="171"/>
      <c r="IRP6" s="171"/>
      <c r="IRQ6" s="171"/>
      <c r="IRR6" s="171"/>
      <c r="IRS6" s="171"/>
      <c r="IRT6" s="171"/>
      <c r="IRU6" s="171"/>
      <c r="IRV6" s="171"/>
      <c r="IRW6" s="171"/>
      <c r="IRX6" s="171"/>
      <c r="IRY6" s="171"/>
      <c r="IRZ6" s="171"/>
      <c r="ISA6" s="171"/>
      <c r="ISB6" s="171"/>
      <c r="ISC6" s="171"/>
      <c r="ISD6" s="171"/>
      <c r="ISE6" s="171"/>
      <c r="ISF6" s="171"/>
      <c r="ISG6" s="171"/>
      <c r="ISH6" s="171"/>
      <c r="ISI6" s="171"/>
      <c r="ISJ6" s="171"/>
      <c r="ISK6" s="171"/>
      <c r="ISL6" s="171"/>
      <c r="ISM6" s="171"/>
      <c r="ISN6" s="171"/>
      <c r="ISO6" s="171"/>
      <c r="ISP6" s="171"/>
      <c r="ISQ6" s="171"/>
      <c r="ISR6" s="171"/>
      <c r="ISS6" s="171"/>
      <c r="IST6" s="171"/>
      <c r="ISU6" s="171"/>
      <c r="ISV6" s="171"/>
      <c r="ISW6" s="171"/>
      <c r="ISX6" s="171"/>
      <c r="ISY6" s="171"/>
      <c r="ISZ6" s="171"/>
      <c r="ITA6" s="171"/>
      <c r="ITB6" s="171"/>
      <c r="ITC6" s="171"/>
      <c r="ITD6" s="171"/>
      <c r="ITE6" s="171"/>
      <c r="ITF6" s="171"/>
      <c r="ITG6" s="171"/>
      <c r="ITH6" s="171"/>
      <c r="ITI6" s="171"/>
      <c r="ITJ6" s="171"/>
      <c r="ITK6" s="171"/>
      <c r="ITL6" s="171"/>
      <c r="ITM6" s="171"/>
      <c r="ITN6" s="171"/>
      <c r="ITO6" s="171"/>
      <c r="ITP6" s="171"/>
      <c r="ITQ6" s="171"/>
      <c r="ITR6" s="171"/>
      <c r="ITS6" s="171"/>
      <c r="ITT6" s="171"/>
      <c r="ITU6" s="171"/>
      <c r="ITV6" s="171"/>
      <c r="ITW6" s="171"/>
      <c r="ITX6" s="171"/>
      <c r="ITY6" s="171"/>
      <c r="ITZ6" s="171"/>
      <c r="IUA6" s="171"/>
      <c r="IUB6" s="171"/>
      <c r="IUC6" s="171"/>
      <c r="IUD6" s="171"/>
      <c r="IUE6" s="171"/>
      <c r="IUF6" s="171"/>
      <c r="IUG6" s="171"/>
      <c r="IUH6" s="171"/>
      <c r="IUI6" s="171"/>
      <c r="IUJ6" s="171"/>
      <c r="IUK6" s="171"/>
      <c r="IUL6" s="171"/>
      <c r="IUM6" s="171"/>
      <c r="IUN6" s="171"/>
      <c r="IUO6" s="171"/>
      <c r="IUP6" s="171"/>
      <c r="IUQ6" s="171"/>
      <c r="IUR6" s="171"/>
      <c r="IUS6" s="171"/>
      <c r="IUT6" s="171"/>
      <c r="IUU6" s="171"/>
      <c r="IUV6" s="171"/>
      <c r="IUW6" s="171"/>
      <c r="IUX6" s="171"/>
      <c r="IUY6" s="171"/>
      <c r="IUZ6" s="171"/>
      <c r="IVA6" s="171"/>
      <c r="IVB6" s="171"/>
      <c r="IVC6" s="171"/>
      <c r="IVD6" s="171"/>
      <c r="IVE6" s="171"/>
      <c r="IVF6" s="171"/>
      <c r="IVG6" s="171"/>
      <c r="IVH6" s="171"/>
      <c r="IVI6" s="171"/>
      <c r="IVJ6" s="171"/>
      <c r="IVK6" s="171"/>
      <c r="IVL6" s="171"/>
      <c r="IVM6" s="171"/>
      <c r="IVN6" s="171"/>
      <c r="IVO6" s="171"/>
      <c r="IVP6" s="171"/>
      <c r="IVQ6" s="171"/>
      <c r="IVR6" s="171"/>
      <c r="IVS6" s="171"/>
      <c r="IVT6" s="171"/>
      <c r="IVU6" s="171"/>
      <c r="IVV6" s="171"/>
      <c r="IVW6" s="171"/>
      <c r="IVX6" s="171"/>
      <c r="IVY6" s="171"/>
      <c r="IVZ6" s="171"/>
      <c r="IWA6" s="171"/>
      <c r="IWB6" s="171"/>
      <c r="IWC6" s="171"/>
      <c r="IWD6" s="171"/>
      <c r="IWE6" s="171"/>
      <c r="IWF6" s="171"/>
      <c r="IWG6" s="171"/>
      <c r="IWH6" s="171"/>
      <c r="IWI6" s="171"/>
      <c r="IWJ6" s="171"/>
      <c r="IWK6" s="171"/>
      <c r="IWL6" s="171"/>
      <c r="IWM6" s="171"/>
      <c r="IWN6" s="171"/>
      <c r="IWO6" s="171"/>
      <c r="IWP6" s="171"/>
      <c r="IWQ6" s="171"/>
      <c r="IWR6" s="171"/>
      <c r="IWS6" s="171"/>
      <c r="IWT6" s="171"/>
      <c r="IWU6" s="171"/>
      <c r="IWV6" s="171"/>
      <c r="IWW6" s="171"/>
      <c r="IWX6" s="171"/>
      <c r="IWY6" s="171"/>
      <c r="IWZ6" s="171"/>
      <c r="IXA6" s="171"/>
      <c r="IXB6" s="171"/>
      <c r="IXC6" s="171"/>
      <c r="IXD6" s="171"/>
      <c r="IXE6" s="171"/>
      <c r="IXF6" s="171"/>
      <c r="IXG6" s="171"/>
      <c r="IXH6" s="171"/>
      <c r="IXI6" s="171"/>
      <c r="IXJ6" s="171"/>
      <c r="IXK6" s="171"/>
      <c r="IXL6" s="171"/>
      <c r="IXM6" s="171"/>
      <c r="IXN6" s="171"/>
      <c r="IXO6" s="171"/>
      <c r="IXP6" s="171"/>
      <c r="IXQ6" s="171"/>
      <c r="IXR6" s="171"/>
      <c r="IXS6" s="171"/>
      <c r="IXT6" s="171"/>
      <c r="IXU6" s="171"/>
      <c r="IXV6" s="171"/>
      <c r="IXW6" s="171"/>
      <c r="IXX6" s="171"/>
      <c r="IXY6" s="171"/>
      <c r="IXZ6" s="171"/>
      <c r="IYA6" s="171"/>
      <c r="IYB6" s="171"/>
      <c r="IYC6" s="171"/>
      <c r="IYD6" s="171"/>
      <c r="IYE6" s="171"/>
      <c r="IYF6" s="171"/>
      <c r="IYG6" s="171"/>
      <c r="IYH6" s="171"/>
      <c r="IYI6" s="171"/>
      <c r="IYJ6" s="171"/>
      <c r="IYK6" s="171"/>
      <c r="IYL6" s="171"/>
      <c r="IYM6" s="171"/>
      <c r="IYN6" s="171"/>
      <c r="IYO6" s="171"/>
      <c r="IYP6" s="171"/>
      <c r="IYQ6" s="171"/>
      <c r="IYR6" s="171"/>
      <c r="IYS6" s="171"/>
      <c r="IYT6" s="171"/>
      <c r="IYU6" s="171"/>
      <c r="IYV6" s="171"/>
      <c r="IYW6" s="171"/>
      <c r="IYX6" s="171"/>
      <c r="IYY6" s="171"/>
      <c r="IYZ6" s="171"/>
      <c r="IZA6" s="171"/>
      <c r="IZB6" s="171"/>
      <c r="IZC6" s="171"/>
      <c r="IZD6" s="171"/>
      <c r="IZE6" s="171"/>
      <c r="IZF6" s="171"/>
      <c r="IZG6" s="171"/>
      <c r="IZH6" s="171"/>
      <c r="IZI6" s="171"/>
      <c r="IZJ6" s="171"/>
      <c r="IZK6" s="171"/>
      <c r="IZL6" s="171"/>
      <c r="IZM6" s="171"/>
      <c r="IZN6" s="171"/>
      <c r="IZO6" s="171"/>
      <c r="IZP6" s="171"/>
      <c r="IZQ6" s="171"/>
      <c r="IZR6" s="171"/>
      <c r="IZS6" s="171"/>
      <c r="IZT6" s="171"/>
      <c r="IZU6" s="171"/>
      <c r="IZV6" s="171"/>
      <c r="IZW6" s="171"/>
      <c r="IZX6" s="171"/>
      <c r="IZY6" s="171"/>
      <c r="IZZ6" s="171"/>
      <c r="JAA6" s="171"/>
      <c r="JAB6" s="171"/>
      <c r="JAC6" s="171"/>
      <c r="JAD6" s="171"/>
      <c r="JAE6" s="171"/>
      <c r="JAF6" s="171"/>
      <c r="JAG6" s="171"/>
      <c r="JAH6" s="171"/>
      <c r="JAI6" s="171"/>
      <c r="JAJ6" s="171"/>
      <c r="JAK6" s="171"/>
      <c r="JAL6" s="171"/>
      <c r="JAM6" s="171"/>
      <c r="JAN6" s="171"/>
      <c r="JAO6" s="171"/>
      <c r="JAP6" s="171"/>
      <c r="JAQ6" s="171"/>
      <c r="JAR6" s="171"/>
      <c r="JAS6" s="171"/>
      <c r="JAT6" s="171"/>
      <c r="JAU6" s="171"/>
      <c r="JAV6" s="171"/>
      <c r="JAW6" s="171"/>
      <c r="JAX6" s="171"/>
      <c r="JAY6" s="171"/>
      <c r="JAZ6" s="171"/>
      <c r="JBA6" s="171"/>
      <c r="JBB6" s="171"/>
      <c r="JBC6" s="171"/>
      <c r="JBD6" s="171"/>
      <c r="JBE6" s="171"/>
      <c r="JBF6" s="171"/>
      <c r="JBG6" s="171"/>
      <c r="JBH6" s="171"/>
      <c r="JBI6" s="171"/>
      <c r="JBJ6" s="171"/>
      <c r="JBK6" s="171"/>
      <c r="JBL6" s="171"/>
      <c r="JBM6" s="171"/>
      <c r="JBN6" s="171"/>
      <c r="JBO6" s="171"/>
      <c r="JBP6" s="171"/>
      <c r="JBQ6" s="171"/>
      <c r="JBR6" s="171"/>
      <c r="JBS6" s="171"/>
      <c r="JBT6" s="171"/>
      <c r="JBU6" s="171"/>
      <c r="JBV6" s="171"/>
      <c r="JBW6" s="171"/>
      <c r="JBX6" s="171"/>
      <c r="JBY6" s="171"/>
      <c r="JBZ6" s="171"/>
      <c r="JCA6" s="171"/>
      <c r="JCB6" s="171"/>
      <c r="JCC6" s="171"/>
      <c r="JCD6" s="171"/>
      <c r="JCE6" s="171"/>
      <c r="JCF6" s="171"/>
      <c r="JCG6" s="171"/>
      <c r="JCH6" s="171"/>
      <c r="JCI6" s="171"/>
      <c r="JCJ6" s="171"/>
      <c r="JCK6" s="171"/>
      <c r="JCL6" s="171"/>
      <c r="JCM6" s="171"/>
      <c r="JCN6" s="171"/>
      <c r="JCO6" s="171"/>
      <c r="JCP6" s="171"/>
      <c r="JCQ6" s="171"/>
      <c r="JCR6" s="171"/>
      <c r="JCS6" s="171"/>
      <c r="JCT6" s="171"/>
      <c r="JCU6" s="171"/>
      <c r="JCV6" s="171"/>
      <c r="JCW6" s="171"/>
      <c r="JCX6" s="171"/>
      <c r="JCY6" s="171"/>
      <c r="JCZ6" s="171"/>
      <c r="JDA6" s="171"/>
      <c r="JDB6" s="171"/>
      <c r="JDC6" s="171"/>
      <c r="JDD6" s="171"/>
      <c r="JDE6" s="171"/>
      <c r="JDF6" s="171"/>
      <c r="JDG6" s="171"/>
      <c r="JDH6" s="171"/>
      <c r="JDI6" s="171"/>
      <c r="JDJ6" s="171"/>
      <c r="JDK6" s="171"/>
      <c r="JDL6" s="171"/>
      <c r="JDM6" s="171"/>
      <c r="JDN6" s="171"/>
      <c r="JDO6" s="171"/>
      <c r="JDP6" s="171"/>
      <c r="JDQ6" s="171"/>
      <c r="JDR6" s="171"/>
      <c r="JDS6" s="171"/>
      <c r="JDT6" s="171"/>
      <c r="JDU6" s="171"/>
      <c r="JDV6" s="171"/>
      <c r="JDW6" s="171"/>
      <c r="JDX6" s="171"/>
      <c r="JDY6" s="171"/>
      <c r="JDZ6" s="171"/>
      <c r="JEA6" s="171"/>
      <c r="JEB6" s="171"/>
      <c r="JEC6" s="171"/>
      <c r="JED6" s="171"/>
      <c r="JEE6" s="171"/>
      <c r="JEF6" s="171"/>
      <c r="JEG6" s="171"/>
      <c r="JEH6" s="171"/>
      <c r="JEI6" s="171"/>
      <c r="JEJ6" s="171"/>
      <c r="JEK6" s="171"/>
      <c r="JEL6" s="171"/>
      <c r="JEM6" s="171"/>
      <c r="JEN6" s="171"/>
      <c r="JEO6" s="171"/>
      <c r="JEP6" s="171"/>
      <c r="JEQ6" s="171"/>
      <c r="JER6" s="171"/>
      <c r="JES6" s="171"/>
      <c r="JET6" s="171"/>
      <c r="JEU6" s="171"/>
      <c r="JEV6" s="171"/>
      <c r="JEW6" s="171"/>
      <c r="JEX6" s="171"/>
      <c r="JEY6" s="171"/>
      <c r="JEZ6" s="171"/>
      <c r="JFA6" s="171"/>
      <c r="JFB6" s="171"/>
      <c r="JFC6" s="171"/>
      <c r="JFD6" s="171"/>
      <c r="JFE6" s="171"/>
      <c r="JFF6" s="171"/>
      <c r="JFG6" s="171"/>
      <c r="JFH6" s="171"/>
      <c r="JFI6" s="171"/>
      <c r="JFJ6" s="171"/>
      <c r="JFK6" s="171"/>
      <c r="JFL6" s="171"/>
      <c r="JFM6" s="171"/>
      <c r="JFN6" s="171"/>
      <c r="JFO6" s="171"/>
      <c r="JFP6" s="171"/>
      <c r="JFQ6" s="171"/>
      <c r="JFR6" s="171"/>
      <c r="JFS6" s="171"/>
      <c r="JFT6" s="171"/>
      <c r="JFU6" s="171"/>
      <c r="JFV6" s="171"/>
      <c r="JFW6" s="171"/>
      <c r="JFX6" s="171"/>
      <c r="JFY6" s="171"/>
      <c r="JFZ6" s="171"/>
      <c r="JGA6" s="171"/>
      <c r="JGB6" s="171"/>
      <c r="JGC6" s="171"/>
      <c r="JGD6" s="171"/>
      <c r="JGE6" s="171"/>
      <c r="JGF6" s="171"/>
      <c r="JGG6" s="171"/>
      <c r="JGH6" s="171"/>
      <c r="JGI6" s="171"/>
      <c r="JGJ6" s="171"/>
      <c r="JGK6" s="171"/>
      <c r="JGL6" s="171"/>
      <c r="JGM6" s="171"/>
      <c r="JGN6" s="171"/>
      <c r="JGO6" s="171"/>
      <c r="JGP6" s="171"/>
      <c r="JGQ6" s="171"/>
      <c r="JGR6" s="171"/>
      <c r="JGS6" s="171"/>
      <c r="JGT6" s="171"/>
      <c r="JGU6" s="171"/>
      <c r="JGV6" s="171"/>
      <c r="JGW6" s="171"/>
      <c r="JGX6" s="171"/>
      <c r="JGY6" s="171"/>
      <c r="JGZ6" s="171"/>
      <c r="JHA6" s="171"/>
      <c r="JHB6" s="171"/>
      <c r="JHC6" s="171"/>
      <c r="JHD6" s="171"/>
      <c r="JHE6" s="171"/>
      <c r="JHF6" s="171"/>
      <c r="JHG6" s="171"/>
      <c r="JHH6" s="171"/>
      <c r="JHI6" s="171"/>
      <c r="JHJ6" s="171"/>
      <c r="JHK6" s="171"/>
      <c r="JHL6" s="171"/>
      <c r="JHM6" s="171"/>
      <c r="JHN6" s="171"/>
      <c r="JHO6" s="171"/>
      <c r="JHP6" s="171"/>
      <c r="JHQ6" s="171"/>
      <c r="JHR6" s="171"/>
      <c r="JHS6" s="171"/>
      <c r="JHT6" s="171"/>
      <c r="JHU6" s="171"/>
      <c r="JHV6" s="171"/>
      <c r="JHW6" s="171"/>
      <c r="JHX6" s="171"/>
      <c r="JHY6" s="171"/>
      <c r="JHZ6" s="171"/>
      <c r="JIA6" s="171"/>
      <c r="JIB6" s="171"/>
      <c r="JIC6" s="171"/>
      <c r="JID6" s="171"/>
      <c r="JIE6" s="171"/>
      <c r="JIF6" s="171"/>
      <c r="JIG6" s="171"/>
      <c r="JIH6" s="171"/>
      <c r="JII6" s="171"/>
      <c r="JIJ6" s="171"/>
      <c r="JIK6" s="171"/>
      <c r="JIL6" s="171"/>
      <c r="JIM6" s="171"/>
      <c r="JIN6" s="171"/>
      <c r="JIO6" s="171"/>
      <c r="JIP6" s="171"/>
      <c r="JIQ6" s="171"/>
      <c r="JIR6" s="171"/>
      <c r="JIS6" s="171"/>
      <c r="JIT6" s="171"/>
      <c r="JIU6" s="171"/>
      <c r="JIV6" s="171"/>
      <c r="JIW6" s="171"/>
      <c r="JIX6" s="171"/>
      <c r="JIY6" s="171"/>
      <c r="JIZ6" s="171"/>
      <c r="JJA6" s="171"/>
      <c r="JJB6" s="171"/>
      <c r="JJC6" s="171"/>
      <c r="JJD6" s="171"/>
      <c r="JJE6" s="171"/>
      <c r="JJF6" s="171"/>
      <c r="JJG6" s="171"/>
      <c r="JJH6" s="171"/>
      <c r="JJI6" s="171"/>
      <c r="JJJ6" s="171"/>
      <c r="JJK6" s="171"/>
      <c r="JJL6" s="171"/>
      <c r="JJM6" s="171"/>
      <c r="JJN6" s="171"/>
      <c r="JJO6" s="171"/>
      <c r="JJP6" s="171"/>
      <c r="JJQ6" s="171"/>
      <c r="JJR6" s="171"/>
      <c r="JJS6" s="171"/>
      <c r="JJT6" s="171"/>
      <c r="JJU6" s="171"/>
      <c r="JJV6" s="171"/>
      <c r="JJW6" s="171"/>
      <c r="JJX6" s="171"/>
      <c r="JJY6" s="171"/>
      <c r="JJZ6" s="171"/>
      <c r="JKA6" s="171"/>
      <c r="JKB6" s="171"/>
      <c r="JKC6" s="171"/>
      <c r="JKD6" s="171"/>
      <c r="JKE6" s="171"/>
      <c r="JKF6" s="171"/>
      <c r="JKG6" s="171"/>
      <c r="JKH6" s="171"/>
      <c r="JKI6" s="171"/>
      <c r="JKJ6" s="171"/>
      <c r="JKK6" s="171"/>
      <c r="JKL6" s="171"/>
      <c r="JKM6" s="171"/>
      <c r="JKN6" s="171"/>
      <c r="JKO6" s="171"/>
      <c r="JKP6" s="171"/>
      <c r="JKQ6" s="171"/>
      <c r="JKR6" s="171"/>
      <c r="JKS6" s="171"/>
      <c r="JKT6" s="171"/>
      <c r="JKU6" s="171"/>
      <c r="JKV6" s="171"/>
      <c r="JKW6" s="171"/>
      <c r="JKX6" s="171"/>
      <c r="JKY6" s="171"/>
      <c r="JKZ6" s="171"/>
      <c r="JLA6" s="171"/>
      <c r="JLB6" s="171"/>
      <c r="JLC6" s="171"/>
      <c r="JLD6" s="171"/>
      <c r="JLE6" s="171"/>
      <c r="JLF6" s="171"/>
      <c r="JLG6" s="171"/>
      <c r="JLH6" s="171"/>
      <c r="JLI6" s="171"/>
      <c r="JLJ6" s="171"/>
      <c r="JLK6" s="171"/>
      <c r="JLL6" s="171"/>
      <c r="JLM6" s="171"/>
      <c r="JLN6" s="171"/>
      <c r="JLO6" s="171"/>
      <c r="JLP6" s="171"/>
      <c r="JLQ6" s="171"/>
      <c r="JLR6" s="171"/>
      <c r="JLS6" s="171"/>
      <c r="JLT6" s="171"/>
      <c r="JLU6" s="171"/>
      <c r="JLV6" s="171"/>
      <c r="JLW6" s="171"/>
      <c r="JLX6" s="171"/>
      <c r="JLY6" s="171"/>
      <c r="JLZ6" s="171"/>
      <c r="JMA6" s="171"/>
      <c r="JMB6" s="171"/>
      <c r="JMC6" s="171"/>
      <c r="JMD6" s="171"/>
      <c r="JME6" s="171"/>
      <c r="JMF6" s="171"/>
      <c r="JMG6" s="171"/>
      <c r="JMH6" s="171"/>
      <c r="JMI6" s="171"/>
      <c r="JMJ6" s="171"/>
      <c r="JMK6" s="171"/>
      <c r="JML6" s="171"/>
      <c r="JMM6" s="171"/>
      <c r="JMN6" s="171"/>
      <c r="JMO6" s="171"/>
      <c r="JMP6" s="171"/>
      <c r="JMQ6" s="171"/>
      <c r="JMR6" s="171"/>
      <c r="JMS6" s="171"/>
      <c r="JMT6" s="171"/>
      <c r="JMU6" s="171"/>
      <c r="JMV6" s="171"/>
      <c r="JMW6" s="171"/>
      <c r="JMX6" s="171"/>
      <c r="JMY6" s="171"/>
      <c r="JMZ6" s="171"/>
      <c r="JNA6" s="171"/>
      <c r="JNB6" s="171"/>
      <c r="JNC6" s="171"/>
      <c r="JND6" s="171"/>
      <c r="JNE6" s="171"/>
      <c r="JNF6" s="171"/>
      <c r="JNG6" s="171"/>
      <c r="JNH6" s="171"/>
      <c r="JNI6" s="171"/>
      <c r="JNJ6" s="171"/>
      <c r="JNK6" s="171"/>
      <c r="JNL6" s="171"/>
      <c r="JNM6" s="171"/>
      <c r="JNN6" s="171"/>
      <c r="JNO6" s="171"/>
      <c r="JNP6" s="171"/>
      <c r="JNQ6" s="171"/>
      <c r="JNR6" s="171"/>
      <c r="JNS6" s="171"/>
      <c r="JNT6" s="171"/>
      <c r="JNU6" s="171"/>
      <c r="JNV6" s="171"/>
      <c r="JNW6" s="171"/>
      <c r="JNX6" s="171"/>
      <c r="JNY6" s="171"/>
      <c r="JNZ6" s="171"/>
      <c r="JOA6" s="171"/>
      <c r="JOB6" s="171"/>
      <c r="JOC6" s="171"/>
      <c r="JOD6" s="171"/>
      <c r="JOE6" s="171"/>
      <c r="JOF6" s="171"/>
      <c r="JOG6" s="171"/>
      <c r="JOH6" s="171"/>
      <c r="JOI6" s="171"/>
      <c r="JOJ6" s="171"/>
      <c r="JOK6" s="171"/>
      <c r="JOL6" s="171"/>
      <c r="JOM6" s="171"/>
      <c r="JON6" s="171"/>
      <c r="JOO6" s="171"/>
      <c r="JOP6" s="171"/>
      <c r="JOQ6" s="171"/>
      <c r="JOR6" s="171"/>
      <c r="JOS6" s="171"/>
      <c r="JOT6" s="171"/>
      <c r="JOU6" s="171"/>
      <c r="JOV6" s="171"/>
      <c r="JOW6" s="171"/>
      <c r="JOX6" s="171"/>
      <c r="JOY6" s="171"/>
      <c r="JOZ6" s="171"/>
      <c r="JPA6" s="171"/>
      <c r="JPB6" s="171"/>
      <c r="JPC6" s="171"/>
      <c r="JPD6" s="171"/>
      <c r="JPE6" s="171"/>
      <c r="JPF6" s="171"/>
      <c r="JPG6" s="171"/>
      <c r="JPH6" s="171"/>
      <c r="JPI6" s="171"/>
      <c r="JPJ6" s="171"/>
      <c r="JPK6" s="171"/>
      <c r="JPL6" s="171"/>
      <c r="JPM6" s="171"/>
      <c r="JPN6" s="171"/>
      <c r="JPO6" s="171"/>
      <c r="JPP6" s="171"/>
      <c r="JPQ6" s="171"/>
      <c r="JPR6" s="171"/>
      <c r="JPS6" s="171"/>
      <c r="JPT6" s="171"/>
      <c r="JPU6" s="171"/>
      <c r="JPV6" s="171"/>
      <c r="JPW6" s="171"/>
      <c r="JPX6" s="171"/>
      <c r="JPY6" s="171"/>
      <c r="JPZ6" s="171"/>
      <c r="JQA6" s="171"/>
      <c r="JQB6" s="171"/>
      <c r="JQC6" s="171"/>
      <c r="JQD6" s="171"/>
      <c r="JQE6" s="171"/>
      <c r="JQF6" s="171"/>
      <c r="JQG6" s="171"/>
      <c r="JQH6" s="171"/>
      <c r="JQI6" s="171"/>
      <c r="JQJ6" s="171"/>
      <c r="JQK6" s="171"/>
      <c r="JQL6" s="171"/>
      <c r="JQM6" s="171"/>
      <c r="JQN6" s="171"/>
      <c r="JQO6" s="171"/>
      <c r="JQP6" s="171"/>
      <c r="JQQ6" s="171"/>
      <c r="JQR6" s="171"/>
      <c r="JQS6" s="171"/>
      <c r="JQT6" s="171"/>
      <c r="JQU6" s="171"/>
      <c r="JQV6" s="171"/>
      <c r="JQW6" s="171"/>
      <c r="JQX6" s="171"/>
      <c r="JQY6" s="171"/>
      <c r="JQZ6" s="171"/>
      <c r="JRA6" s="171"/>
      <c r="JRB6" s="171"/>
      <c r="JRC6" s="171"/>
      <c r="JRD6" s="171"/>
      <c r="JRE6" s="171"/>
      <c r="JRF6" s="171"/>
      <c r="JRG6" s="171"/>
      <c r="JRH6" s="171"/>
      <c r="JRI6" s="171"/>
      <c r="JRJ6" s="171"/>
      <c r="JRK6" s="171"/>
      <c r="JRL6" s="171"/>
      <c r="JRM6" s="171"/>
      <c r="JRN6" s="171"/>
      <c r="JRO6" s="171"/>
      <c r="JRP6" s="171"/>
      <c r="JRQ6" s="171"/>
      <c r="JRR6" s="171"/>
      <c r="JRS6" s="171"/>
      <c r="JRT6" s="171"/>
      <c r="JRU6" s="171"/>
      <c r="JRV6" s="171"/>
      <c r="JRW6" s="171"/>
      <c r="JRX6" s="171"/>
      <c r="JRY6" s="171"/>
      <c r="JRZ6" s="171"/>
      <c r="JSA6" s="171"/>
      <c r="JSB6" s="171"/>
      <c r="JSC6" s="171"/>
      <c r="JSD6" s="171"/>
      <c r="JSE6" s="171"/>
      <c r="JSF6" s="171"/>
      <c r="JSG6" s="171"/>
      <c r="JSH6" s="171"/>
      <c r="JSI6" s="171"/>
      <c r="JSJ6" s="171"/>
      <c r="JSK6" s="171"/>
      <c r="JSL6" s="171"/>
      <c r="JSM6" s="171"/>
      <c r="JSN6" s="171"/>
      <c r="JSO6" s="171"/>
      <c r="JSP6" s="171"/>
      <c r="JSQ6" s="171"/>
      <c r="JSR6" s="171"/>
      <c r="JSS6" s="171"/>
      <c r="JST6" s="171"/>
      <c r="JSU6" s="171"/>
      <c r="JSV6" s="171"/>
      <c r="JSW6" s="171"/>
      <c r="JSX6" s="171"/>
      <c r="JSY6" s="171"/>
      <c r="JSZ6" s="171"/>
      <c r="JTA6" s="171"/>
      <c r="JTB6" s="171"/>
      <c r="JTC6" s="171"/>
      <c r="JTD6" s="171"/>
      <c r="JTE6" s="171"/>
      <c r="JTF6" s="171"/>
      <c r="JTG6" s="171"/>
      <c r="JTH6" s="171"/>
      <c r="JTI6" s="171"/>
      <c r="JTJ6" s="171"/>
      <c r="JTK6" s="171"/>
      <c r="JTL6" s="171"/>
      <c r="JTM6" s="171"/>
      <c r="JTN6" s="171"/>
      <c r="JTO6" s="171"/>
      <c r="JTP6" s="171"/>
      <c r="JTQ6" s="171"/>
      <c r="JTR6" s="171"/>
      <c r="JTS6" s="171"/>
      <c r="JTT6" s="171"/>
      <c r="JTU6" s="171"/>
      <c r="JTV6" s="171"/>
      <c r="JTW6" s="171"/>
      <c r="JTX6" s="171"/>
      <c r="JTY6" s="171"/>
      <c r="JTZ6" s="171"/>
      <c r="JUA6" s="171"/>
      <c r="JUB6" s="171"/>
      <c r="JUC6" s="171"/>
      <c r="JUD6" s="171"/>
      <c r="JUE6" s="171"/>
      <c r="JUF6" s="171"/>
      <c r="JUG6" s="171"/>
      <c r="JUH6" s="171"/>
      <c r="JUI6" s="171"/>
      <c r="JUJ6" s="171"/>
      <c r="JUK6" s="171"/>
      <c r="JUL6" s="171"/>
      <c r="JUM6" s="171"/>
      <c r="JUN6" s="171"/>
      <c r="JUO6" s="171"/>
      <c r="JUP6" s="171"/>
      <c r="JUQ6" s="171"/>
      <c r="JUR6" s="171"/>
      <c r="JUS6" s="171"/>
      <c r="JUT6" s="171"/>
      <c r="JUU6" s="171"/>
      <c r="JUV6" s="171"/>
      <c r="JUW6" s="171"/>
      <c r="JUX6" s="171"/>
      <c r="JUY6" s="171"/>
      <c r="JUZ6" s="171"/>
      <c r="JVA6" s="171"/>
      <c r="JVB6" s="171"/>
      <c r="JVC6" s="171"/>
      <c r="JVD6" s="171"/>
      <c r="JVE6" s="171"/>
      <c r="JVF6" s="171"/>
      <c r="JVG6" s="171"/>
      <c r="JVH6" s="171"/>
      <c r="JVI6" s="171"/>
      <c r="JVJ6" s="171"/>
      <c r="JVK6" s="171"/>
      <c r="JVL6" s="171"/>
      <c r="JVM6" s="171"/>
      <c r="JVN6" s="171"/>
      <c r="JVO6" s="171"/>
      <c r="JVP6" s="171"/>
      <c r="JVQ6" s="171"/>
      <c r="JVR6" s="171"/>
      <c r="JVS6" s="171"/>
      <c r="JVT6" s="171"/>
      <c r="JVU6" s="171"/>
      <c r="JVV6" s="171"/>
      <c r="JVW6" s="171"/>
      <c r="JVX6" s="171"/>
      <c r="JVY6" s="171"/>
      <c r="JVZ6" s="171"/>
      <c r="JWA6" s="171"/>
      <c r="JWB6" s="171"/>
      <c r="JWC6" s="171"/>
      <c r="JWD6" s="171"/>
      <c r="JWE6" s="171"/>
      <c r="JWF6" s="171"/>
      <c r="JWG6" s="171"/>
      <c r="JWH6" s="171"/>
      <c r="JWI6" s="171"/>
      <c r="JWJ6" s="171"/>
      <c r="JWK6" s="171"/>
      <c r="JWL6" s="171"/>
      <c r="JWM6" s="171"/>
      <c r="JWN6" s="171"/>
      <c r="JWO6" s="171"/>
      <c r="JWP6" s="171"/>
      <c r="JWQ6" s="171"/>
      <c r="JWR6" s="171"/>
      <c r="JWS6" s="171"/>
      <c r="JWT6" s="171"/>
      <c r="JWU6" s="171"/>
      <c r="JWV6" s="171"/>
      <c r="JWW6" s="171"/>
      <c r="JWX6" s="171"/>
      <c r="JWY6" s="171"/>
      <c r="JWZ6" s="171"/>
      <c r="JXA6" s="171"/>
      <c r="JXB6" s="171"/>
      <c r="JXC6" s="171"/>
      <c r="JXD6" s="171"/>
      <c r="JXE6" s="171"/>
      <c r="JXF6" s="171"/>
      <c r="JXG6" s="171"/>
      <c r="JXH6" s="171"/>
      <c r="JXI6" s="171"/>
      <c r="JXJ6" s="171"/>
      <c r="JXK6" s="171"/>
      <c r="JXL6" s="171"/>
      <c r="JXM6" s="171"/>
      <c r="JXN6" s="171"/>
      <c r="JXO6" s="171"/>
      <c r="JXP6" s="171"/>
      <c r="JXQ6" s="171"/>
      <c r="JXR6" s="171"/>
      <c r="JXS6" s="171"/>
      <c r="JXT6" s="171"/>
      <c r="JXU6" s="171"/>
      <c r="JXV6" s="171"/>
      <c r="JXW6" s="171"/>
      <c r="JXX6" s="171"/>
      <c r="JXY6" s="171"/>
      <c r="JXZ6" s="171"/>
      <c r="JYA6" s="171"/>
      <c r="JYB6" s="171"/>
      <c r="JYC6" s="171"/>
      <c r="JYD6" s="171"/>
      <c r="JYE6" s="171"/>
      <c r="JYF6" s="171"/>
      <c r="JYG6" s="171"/>
      <c r="JYH6" s="171"/>
      <c r="JYI6" s="171"/>
      <c r="JYJ6" s="171"/>
      <c r="JYK6" s="171"/>
      <c r="JYL6" s="171"/>
      <c r="JYM6" s="171"/>
      <c r="JYN6" s="171"/>
      <c r="JYO6" s="171"/>
      <c r="JYP6" s="171"/>
      <c r="JYQ6" s="171"/>
      <c r="JYR6" s="171"/>
      <c r="JYS6" s="171"/>
      <c r="JYT6" s="171"/>
      <c r="JYU6" s="171"/>
      <c r="JYV6" s="171"/>
      <c r="JYW6" s="171"/>
      <c r="JYX6" s="171"/>
      <c r="JYY6" s="171"/>
      <c r="JYZ6" s="171"/>
      <c r="JZA6" s="171"/>
      <c r="JZB6" s="171"/>
      <c r="JZC6" s="171"/>
      <c r="JZD6" s="171"/>
      <c r="JZE6" s="171"/>
      <c r="JZF6" s="171"/>
      <c r="JZG6" s="171"/>
      <c r="JZH6" s="171"/>
      <c r="JZI6" s="171"/>
      <c r="JZJ6" s="171"/>
      <c r="JZK6" s="171"/>
      <c r="JZL6" s="171"/>
      <c r="JZM6" s="171"/>
      <c r="JZN6" s="171"/>
      <c r="JZO6" s="171"/>
      <c r="JZP6" s="171"/>
      <c r="JZQ6" s="171"/>
      <c r="JZR6" s="171"/>
      <c r="JZS6" s="171"/>
      <c r="JZT6" s="171"/>
      <c r="JZU6" s="171"/>
      <c r="JZV6" s="171"/>
      <c r="JZW6" s="171"/>
      <c r="JZX6" s="171"/>
      <c r="JZY6" s="171"/>
      <c r="JZZ6" s="171"/>
      <c r="KAA6" s="171"/>
      <c r="KAB6" s="171"/>
      <c r="KAC6" s="171"/>
      <c r="KAD6" s="171"/>
      <c r="KAE6" s="171"/>
      <c r="KAF6" s="171"/>
      <c r="KAG6" s="171"/>
      <c r="KAH6" s="171"/>
      <c r="KAI6" s="171"/>
      <c r="KAJ6" s="171"/>
      <c r="KAK6" s="171"/>
      <c r="KAL6" s="171"/>
      <c r="KAM6" s="171"/>
      <c r="KAN6" s="171"/>
      <c r="KAO6" s="171"/>
      <c r="KAP6" s="171"/>
      <c r="KAQ6" s="171"/>
      <c r="KAR6" s="171"/>
      <c r="KAS6" s="171"/>
      <c r="KAT6" s="171"/>
      <c r="KAU6" s="171"/>
      <c r="KAV6" s="171"/>
      <c r="KAW6" s="171"/>
      <c r="KAX6" s="171"/>
      <c r="KAY6" s="171"/>
      <c r="KAZ6" s="171"/>
      <c r="KBA6" s="171"/>
      <c r="KBB6" s="171"/>
      <c r="KBC6" s="171"/>
      <c r="KBD6" s="171"/>
      <c r="KBE6" s="171"/>
      <c r="KBF6" s="171"/>
      <c r="KBG6" s="171"/>
      <c r="KBH6" s="171"/>
      <c r="KBI6" s="171"/>
      <c r="KBJ6" s="171"/>
      <c r="KBK6" s="171"/>
      <c r="KBL6" s="171"/>
      <c r="KBM6" s="171"/>
      <c r="KBN6" s="171"/>
      <c r="KBO6" s="171"/>
      <c r="KBP6" s="171"/>
      <c r="KBQ6" s="171"/>
      <c r="KBR6" s="171"/>
      <c r="KBS6" s="171"/>
      <c r="KBT6" s="171"/>
      <c r="KBU6" s="171"/>
      <c r="KBV6" s="171"/>
      <c r="KBW6" s="171"/>
      <c r="KBX6" s="171"/>
      <c r="KBY6" s="171"/>
      <c r="KBZ6" s="171"/>
      <c r="KCA6" s="171"/>
      <c r="KCB6" s="171"/>
      <c r="KCC6" s="171"/>
      <c r="KCD6" s="171"/>
      <c r="KCE6" s="171"/>
      <c r="KCF6" s="171"/>
      <c r="KCG6" s="171"/>
      <c r="KCH6" s="171"/>
      <c r="KCI6" s="171"/>
      <c r="KCJ6" s="171"/>
      <c r="KCK6" s="171"/>
      <c r="KCL6" s="171"/>
      <c r="KCM6" s="171"/>
      <c r="KCN6" s="171"/>
      <c r="KCO6" s="171"/>
      <c r="KCP6" s="171"/>
      <c r="KCQ6" s="171"/>
      <c r="KCR6" s="171"/>
      <c r="KCS6" s="171"/>
      <c r="KCT6" s="171"/>
      <c r="KCU6" s="171"/>
      <c r="KCV6" s="171"/>
      <c r="KCW6" s="171"/>
      <c r="KCX6" s="171"/>
      <c r="KCY6" s="171"/>
      <c r="KCZ6" s="171"/>
      <c r="KDA6" s="171"/>
      <c r="KDB6" s="171"/>
      <c r="KDC6" s="171"/>
      <c r="KDD6" s="171"/>
      <c r="KDE6" s="171"/>
      <c r="KDF6" s="171"/>
      <c r="KDG6" s="171"/>
      <c r="KDH6" s="171"/>
      <c r="KDI6" s="171"/>
      <c r="KDJ6" s="171"/>
      <c r="KDK6" s="171"/>
      <c r="KDL6" s="171"/>
      <c r="KDM6" s="171"/>
      <c r="KDN6" s="171"/>
      <c r="KDO6" s="171"/>
      <c r="KDP6" s="171"/>
      <c r="KDQ6" s="171"/>
      <c r="KDR6" s="171"/>
      <c r="KDS6" s="171"/>
      <c r="KDT6" s="171"/>
      <c r="KDU6" s="171"/>
      <c r="KDV6" s="171"/>
      <c r="KDW6" s="171"/>
      <c r="KDX6" s="171"/>
      <c r="KDY6" s="171"/>
      <c r="KDZ6" s="171"/>
      <c r="KEA6" s="171"/>
      <c r="KEB6" s="171"/>
      <c r="KEC6" s="171"/>
      <c r="KED6" s="171"/>
      <c r="KEE6" s="171"/>
      <c r="KEF6" s="171"/>
      <c r="KEG6" s="171"/>
      <c r="KEH6" s="171"/>
      <c r="KEI6" s="171"/>
      <c r="KEJ6" s="171"/>
      <c r="KEK6" s="171"/>
      <c r="KEL6" s="171"/>
      <c r="KEM6" s="171"/>
      <c r="KEN6" s="171"/>
      <c r="KEO6" s="171"/>
      <c r="KEP6" s="171"/>
      <c r="KEQ6" s="171"/>
      <c r="KER6" s="171"/>
      <c r="KES6" s="171"/>
      <c r="KET6" s="171"/>
      <c r="KEU6" s="171"/>
      <c r="KEV6" s="171"/>
      <c r="KEW6" s="171"/>
      <c r="KEX6" s="171"/>
      <c r="KEY6" s="171"/>
      <c r="KEZ6" s="171"/>
      <c r="KFA6" s="171"/>
      <c r="KFB6" s="171"/>
      <c r="KFC6" s="171"/>
      <c r="KFD6" s="171"/>
      <c r="KFE6" s="171"/>
      <c r="KFF6" s="171"/>
      <c r="KFG6" s="171"/>
      <c r="KFH6" s="171"/>
      <c r="KFI6" s="171"/>
      <c r="KFJ6" s="171"/>
      <c r="KFK6" s="171"/>
      <c r="KFL6" s="171"/>
      <c r="KFM6" s="171"/>
      <c r="KFN6" s="171"/>
      <c r="KFO6" s="171"/>
      <c r="KFP6" s="171"/>
      <c r="KFQ6" s="171"/>
      <c r="KFR6" s="171"/>
      <c r="KFS6" s="171"/>
      <c r="KFT6" s="171"/>
      <c r="KFU6" s="171"/>
      <c r="KFV6" s="171"/>
      <c r="KFW6" s="171"/>
      <c r="KFX6" s="171"/>
      <c r="KFY6" s="171"/>
      <c r="KFZ6" s="171"/>
      <c r="KGA6" s="171"/>
      <c r="KGB6" s="171"/>
      <c r="KGC6" s="171"/>
      <c r="KGD6" s="171"/>
      <c r="KGE6" s="171"/>
      <c r="KGF6" s="171"/>
      <c r="KGG6" s="171"/>
      <c r="KGH6" s="171"/>
      <c r="KGI6" s="171"/>
      <c r="KGJ6" s="171"/>
      <c r="KGK6" s="171"/>
      <c r="KGL6" s="171"/>
      <c r="KGM6" s="171"/>
      <c r="KGN6" s="171"/>
      <c r="KGO6" s="171"/>
      <c r="KGP6" s="171"/>
      <c r="KGQ6" s="171"/>
      <c r="KGR6" s="171"/>
      <c r="KGS6" s="171"/>
      <c r="KGT6" s="171"/>
      <c r="KGU6" s="171"/>
      <c r="KGV6" s="171"/>
      <c r="KGW6" s="171"/>
      <c r="KGX6" s="171"/>
      <c r="KGY6" s="171"/>
      <c r="KGZ6" s="171"/>
      <c r="KHA6" s="171"/>
      <c r="KHB6" s="171"/>
      <c r="KHC6" s="171"/>
      <c r="KHD6" s="171"/>
      <c r="KHE6" s="171"/>
      <c r="KHF6" s="171"/>
      <c r="KHG6" s="171"/>
      <c r="KHH6" s="171"/>
      <c r="KHI6" s="171"/>
      <c r="KHJ6" s="171"/>
      <c r="KHK6" s="171"/>
      <c r="KHL6" s="171"/>
      <c r="KHM6" s="171"/>
      <c r="KHN6" s="171"/>
      <c r="KHO6" s="171"/>
      <c r="KHP6" s="171"/>
      <c r="KHQ6" s="171"/>
      <c r="KHR6" s="171"/>
      <c r="KHS6" s="171"/>
      <c r="KHT6" s="171"/>
      <c r="KHU6" s="171"/>
      <c r="KHV6" s="171"/>
      <c r="KHW6" s="171"/>
      <c r="KHX6" s="171"/>
      <c r="KHY6" s="171"/>
      <c r="KHZ6" s="171"/>
      <c r="KIA6" s="171"/>
      <c r="KIB6" s="171"/>
      <c r="KIC6" s="171"/>
      <c r="KID6" s="171"/>
      <c r="KIE6" s="171"/>
      <c r="KIF6" s="171"/>
      <c r="KIG6" s="171"/>
      <c r="KIH6" s="171"/>
      <c r="KII6" s="171"/>
      <c r="KIJ6" s="171"/>
      <c r="KIK6" s="171"/>
      <c r="KIL6" s="171"/>
      <c r="KIM6" s="171"/>
      <c r="KIN6" s="171"/>
      <c r="KIO6" s="171"/>
      <c r="KIP6" s="171"/>
      <c r="KIQ6" s="171"/>
      <c r="KIR6" s="171"/>
      <c r="KIS6" s="171"/>
      <c r="KIT6" s="171"/>
      <c r="KIU6" s="171"/>
      <c r="KIV6" s="171"/>
      <c r="KIW6" s="171"/>
      <c r="KIX6" s="171"/>
      <c r="KIY6" s="171"/>
      <c r="KIZ6" s="171"/>
      <c r="KJA6" s="171"/>
      <c r="KJB6" s="171"/>
      <c r="KJC6" s="171"/>
      <c r="KJD6" s="171"/>
      <c r="KJE6" s="171"/>
      <c r="KJF6" s="171"/>
      <c r="KJG6" s="171"/>
      <c r="KJH6" s="171"/>
      <c r="KJI6" s="171"/>
      <c r="KJJ6" s="171"/>
      <c r="KJK6" s="171"/>
      <c r="KJL6" s="171"/>
      <c r="KJM6" s="171"/>
      <c r="KJN6" s="171"/>
      <c r="KJO6" s="171"/>
      <c r="KJP6" s="171"/>
      <c r="KJQ6" s="171"/>
      <c r="KJR6" s="171"/>
      <c r="KJS6" s="171"/>
      <c r="KJT6" s="171"/>
      <c r="KJU6" s="171"/>
      <c r="KJV6" s="171"/>
      <c r="KJW6" s="171"/>
      <c r="KJX6" s="171"/>
      <c r="KJY6" s="171"/>
      <c r="KJZ6" s="171"/>
      <c r="KKA6" s="171"/>
      <c r="KKB6" s="171"/>
      <c r="KKC6" s="171"/>
      <c r="KKD6" s="171"/>
      <c r="KKE6" s="171"/>
      <c r="KKF6" s="171"/>
      <c r="KKG6" s="171"/>
      <c r="KKH6" s="171"/>
      <c r="KKI6" s="171"/>
      <c r="KKJ6" s="171"/>
      <c r="KKK6" s="171"/>
      <c r="KKL6" s="171"/>
      <c r="KKM6" s="171"/>
      <c r="KKN6" s="171"/>
      <c r="KKO6" s="171"/>
      <c r="KKP6" s="171"/>
      <c r="KKQ6" s="171"/>
      <c r="KKR6" s="171"/>
      <c r="KKS6" s="171"/>
      <c r="KKT6" s="171"/>
      <c r="KKU6" s="171"/>
      <c r="KKV6" s="171"/>
      <c r="KKW6" s="171"/>
      <c r="KKX6" s="171"/>
      <c r="KKY6" s="171"/>
      <c r="KKZ6" s="171"/>
      <c r="KLA6" s="171"/>
      <c r="KLB6" s="171"/>
      <c r="KLC6" s="171"/>
      <c r="KLD6" s="171"/>
      <c r="KLE6" s="171"/>
      <c r="KLF6" s="171"/>
      <c r="KLG6" s="171"/>
      <c r="KLH6" s="171"/>
      <c r="KLI6" s="171"/>
      <c r="KLJ6" s="171"/>
      <c r="KLK6" s="171"/>
      <c r="KLL6" s="171"/>
      <c r="KLM6" s="171"/>
      <c r="KLN6" s="171"/>
      <c r="KLO6" s="171"/>
      <c r="KLP6" s="171"/>
      <c r="KLQ6" s="171"/>
      <c r="KLR6" s="171"/>
      <c r="KLS6" s="171"/>
      <c r="KLT6" s="171"/>
      <c r="KLU6" s="171"/>
      <c r="KLV6" s="171"/>
      <c r="KLW6" s="171"/>
      <c r="KLX6" s="171"/>
      <c r="KLY6" s="171"/>
      <c r="KLZ6" s="171"/>
      <c r="KMA6" s="171"/>
      <c r="KMB6" s="171"/>
      <c r="KMC6" s="171"/>
      <c r="KMD6" s="171"/>
      <c r="KME6" s="171"/>
      <c r="KMF6" s="171"/>
      <c r="KMG6" s="171"/>
      <c r="KMH6" s="171"/>
      <c r="KMI6" s="171"/>
      <c r="KMJ6" s="171"/>
      <c r="KMK6" s="171"/>
      <c r="KML6" s="171"/>
      <c r="KMM6" s="171"/>
      <c r="KMN6" s="171"/>
      <c r="KMO6" s="171"/>
      <c r="KMP6" s="171"/>
      <c r="KMQ6" s="171"/>
      <c r="KMR6" s="171"/>
      <c r="KMS6" s="171"/>
      <c r="KMT6" s="171"/>
      <c r="KMU6" s="171"/>
      <c r="KMV6" s="171"/>
      <c r="KMW6" s="171"/>
      <c r="KMX6" s="171"/>
      <c r="KMY6" s="171"/>
      <c r="KMZ6" s="171"/>
      <c r="KNA6" s="171"/>
      <c r="KNB6" s="171"/>
      <c r="KNC6" s="171"/>
      <c r="KND6" s="171"/>
      <c r="KNE6" s="171"/>
      <c r="KNF6" s="171"/>
      <c r="KNG6" s="171"/>
      <c r="KNH6" s="171"/>
      <c r="KNI6" s="171"/>
      <c r="KNJ6" s="171"/>
      <c r="KNK6" s="171"/>
      <c r="KNL6" s="171"/>
      <c r="KNM6" s="171"/>
      <c r="KNN6" s="171"/>
      <c r="KNO6" s="171"/>
      <c r="KNP6" s="171"/>
      <c r="KNQ6" s="171"/>
      <c r="KNR6" s="171"/>
      <c r="KNS6" s="171"/>
      <c r="KNT6" s="171"/>
      <c r="KNU6" s="171"/>
      <c r="KNV6" s="171"/>
      <c r="KNW6" s="171"/>
      <c r="KNX6" s="171"/>
      <c r="KNY6" s="171"/>
      <c r="KNZ6" s="171"/>
      <c r="KOA6" s="171"/>
      <c r="KOB6" s="171"/>
      <c r="KOC6" s="171"/>
      <c r="KOD6" s="171"/>
      <c r="KOE6" s="171"/>
      <c r="KOF6" s="171"/>
      <c r="KOG6" s="171"/>
      <c r="KOH6" s="171"/>
      <c r="KOI6" s="171"/>
      <c r="KOJ6" s="171"/>
      <c r="KOK6" s="171"/>
      <c r="KOL6" s="171"/>
      <c r="KOM6" s="171"/>
      <c r="KON6" s="171"/>
      <c r="KOO6" s="171"/>
      <c r="KOP6" s="171"/>
      <c r="KOQ6" s="171"/>
      <c r="KOR6" s="171"/>
      <c r="KOS6" s="171"/>
      <c r="KOT6" s="171"/>
      <c r="KOU6" s="171"/>
      <c r="KOV6" s="171"/>
      <c r="KOW6" s="171"/>
      <c r="KOX6" s="171"/>
      <c r="KOY6" s="171"/>
      <c r="KOZ6" s="171"/>
      <c r="KPA6" s="171"/>
      <c r="KPB6" s="171"/>
      <c r="KPC6" s="171"/>
      <c r="KPD6" s="171"/>
      <c r="KPE6" s="171"/>
      <c r="KPF6" s="171"/>
      <c r="KPG6" s="171"/>
      <c r="KPH6" s="171"/>
      <c r="KPI6" s="171"/>
      <c r="KPJ6" s="171"/>
      <c r="KPK6" s="171"/>
      <c r="KPL6" s="171"/>
      <c r="KPM6" s="171"/>
      <c r="KPN6" s="171"/>
      <c r="KPO6" s="171"/>
      <c r="KPP6" s="171"/>
      <c r="KPQ6" s="171"/>
      <c r="KPR6" s="171"/>
      <c r="KPS6" s="171"/>
      <c r="KPT6" s="171"/>
      <c r="KPU6" s="171"/>
      <c r="KPV6" s="171"/>
      <c r="KPW6" s="171"/>
      <c r="KPX6" s="171"/>
      <c r="KPY6" s="171"/>
      <c r="KPZ6" s="171"/>
      <c r="KQA6" s="171"/>
      <c r="KQB6" s="171"/>
      <c r="KQC6" s="171"/>
      <c r="KQD6" s="171"/>
      <c r="KQE6" s="171"/>
      <c r="KQF6" s="171"/>
      <c r="KQG6" s="171"/>
      <c r="KQH6" s="171"/>
      <c r="KQI6" s="171"/>
      <c r="KQJ6" s="171"/>
      <c r="KQK6" s="171"/>
      <c r="KQL6" s="171"/>
      <c r="KQM6" s="171"/>
      <c r="KQN6" s="171"/>
      <c r="KQO6" s="171"/>
      <c r="KQP6" s="171"/>
      <c r="KQQ6" s="171"/>
      <c r="KQR6" s="171"/>
      <c r="KQS6" s="171"/>
      <c r="KQT6" s="171"/>
      <c r="KQU6" s="171"/>
      <c r="KQV6" s="171"/>
      <c r="KQW6" s="171"/>
      <c r="KQX6" s="171"/>
      <c r="KQY6" s="171"/>
      <c r="KQZ6" s="171"/>
      <c r="KRA6" s="171"/>
      <c r="KRB6" s="171"/>
      <c r="KRC6" s="171"/>
      <c r="KRD6" s="171"/>
      <c r="KRE6" s="171"/>
      <c r="KRF6" s="171"/>
      <c r="KRG6" s="171"/>
      <c r="KRH6" s="171"/>
      <c r="KRI6" s="171"/>
      <c r="KRJ6" s="171"/>
      <c r="KRK6" s="171"/>
      <c r="KRL6" s="171"/>
      <c r="KRM6" s="171"/>
      <c r="KRN6" s="171"/>
      <c r="KRO6" s="171"/>
      <c r="KRP6" s="171"/>
      <c r="KRQ6" s="171"/>
      <c r="KRR6" s="171"/>
      <c r="KRS6" s="171"/>
      <c r="KRT6" s="171"/>
      <c r="KRU6" s="171"/>
      <c r="KRV6" s="171"/>
      <c r="KRW6" s="171"/>
      <c r="KRX6" s="171"/>
      <c r="KRY6" s="171"/>
      <c r="KRZ6" s="171"/>
      <c r="KSA6" s="171"/>
      <c r="KSB6" s="171"/>
      <c r="KSC6" s="171"/>
      <c r="KSD6" s="171"/>
      <c r="KSE6" s="171"/>
      <c r="KSF6" s="171"/>
      <c r="KSG6" s="171"/>
      <c r="KSH6" s="171"/>
      <c r="KSI6" s="171"/>
      <c r="KSJ6" s="171"/>
      <c r="KSK6" s="171"/>
      <c r="KSL6" s="171"/>
      <c r="KSM6" s="171"/>
      <c r="KSN6" s="171"/>
      <c r="KSO6" s="171"/>
      <c r="KSP6" s="171"/>
      <c r="KSQ6" s="171"/>
      <c r="KSR6" s="171"/>
      <c r="KSS6" s="171"/>
      <c r="KST6" s="171"/>
      <c r="KSU6" s="171"/>
      <c r="KSV6" s="171"/>
      <c r="KSW6" s="171"/>
      <c r="KSX6" s="171"/>
      <c r="KSY6" s="171"/>
      <c r="KSZ6" s="171"/>
      <c r="KTA6" s="171"/>
      <c r="KTB6" s="171"/>
      <c r="KTC6" s="171"/>
      <c r="KTD6" s="171"/>
      <c r="KTE6" s="171"/>
      <c r="KTF6" s="171"/>
      <c r="KTG6" s="171"/>
      <c r="KTH6" s="171"/>
      <c r="KTI6" s="171"/>
      <c r="KTJ6" s="171"/>
      <c r="KTK6" s="171"/>
      <c r="KTL6" s="171"/>
      <c r="KTM6" s="171"/>
      <c r="KTN6" s="171"/>
      <c r="KTO6" s="171"/>
      <c r="KTP6" s="171"/>
      <c r="KTQ6" s="171"/>
      <c r="KTR6" s="171"/>
      <c r="KTS6" s="171"/>
      <c r="KTT6" s="171"/>
      <c r="KTU6" s="171"/>
      <c r="KTV6" s="171"/>
      <c r="KTW6" s="171"/>
      <c r="KTX6" s="171"/>
      <c r="KTY6" s="171"/>
      <c r="KTZ6" s="171"/>
      <c r="KUA6" s="171"/>
      <c r="KUB6" s="171"/>
      <c r="KUC6" s="171"/>
      <c r="KUD6" s="171"/>
      <c r="KUE6" s="171"/>
      <c r="KUF6" s="171"/>
      <c r="KUG6" s="171"/>
      <c r="KUH6" s="171"/>
      <c r="KUI6" s="171"/>
      <c r="KUJ6" s="171"/>
      <c r="KUK6" s="171"/>
      <c r="KUL6" s="171"/>
      <c r="KUM6" s="171"/>
      <c r="KUN6" s="171"/>
      <c r="KUO6" s="171"/>
      <c r="KUP6" s="171"/>
      <c r="KUQ6" s="171"/>
      <c r="KUR6" s="171"/>
      <c r="KUS6" s="171"/>
      <c r="KUT6" s="171"/>
      <c r="KUU6" s="171"/>
      <c r="KUV6" s="171"/>
      <c r="KUW6" s="171"/>
      <c r="KUX6" s="171"/>
      <c r="KUY6" s="171"/>
      <c r="KUZ6" s="171"/>
      <c r="KVA6" s="171"/>
      <c r="KVB6" s="171"/>
      <c r="KVC6" s="171"/>
      <c r="KVD6" s="171"/>
      <c r="KVE6" s="171"/>
      <c r="KVF6" s="171"/>
      <c r="KVG6" s="171"/>
      <c r="KVH6" s="171"/>
      <c r="KVI6" s="171"/>
      <c r="KVJ6" s="171"/>
      <c r="KVK6" s="171"/>
      <c r="KVL6" s="171"/>
      <c r="KVM6" s="171"/>
      <c r="KVN6" s="171"/>
      <c r="KVO6" s="171"/>
      <c r="KVP6" s="171"/>
      <c r="KVQ6" s="171"/>
      <c r="KVR6" s="171"/>
      <c r="KVS6" s="171"/>
      <c r="KVT6" s="171"/>
      <c r="KVU6" s="171"/>
      <c r="KVV6" s="171"/>
      <c r="KVW6" s="171"/>
      <c r="KVX6" s="171"/>
      <c r="KVY6" s="171"/>
      <c r="KVZ6" s="171"/>
      <c r="KWA6" s="171"/>
      <c r="KWB6" s="171"/>
      <c r="KWC6" s="171"/>
      <c r="KWD6" s="171"/>
      <c r="KWE6" s="171"/>
      <c r="KWF6" s="171"/>
      <c r="KWG6" s="171"/>
      <c r="KWH6" s="171"/>
      <c r="KWI6" s="171"/>
      <c r="KWJ6" s="171"/>
      <c r="KWK6" s="171"/>
      <c r="KWL6" s="171"/>
      <c r="KWM6" s="171"/>
      <c r="KWN6" s="171"/>
      <c r="KWO6" s="171"/>
      <c r="KWP6" s="171"/>
      <c r="KWQ6" s="171"/>
      <c r="KWR6" s="171"/>
      <c r="KWS6" s="171"/>
      <c r="KWT6" s="171"/>
      <c r="KWU6" s="171"/>
      <c r="KWV6" s="171"/>
      <c r="KWW6" s="171"/>
      <c r="KWX6" s="171"/>
      <c r="KWY6" s="171"/>
      <c r="KWZ6" s="171"/>
      <c r="KXA6" s="171"/>
      <c r="KXB6" s="171"/>
      <c r="KXC6" s="171"/>
      <c r="KXD6" s="171"/>
      <c r="KXE6" s="171"/>
      <c r="KXF6" s="171"/>
      <c r="KXG6" s="171"/>
      <c r="KXH6" s="171"/>
      <c r="KXI6" s="171"/>
      <c r="KXJ6" s="171"/>
      <c r="KXK6" s="171"/>
      <c r="KXL6" s="171"/>
      <c r="KXM6" s="171"/>
      <c r="KXN6" s="171"/>
      <c r="KXO6" s="171"/>
      <c r="KXP6" s="171"/>
      <c r="KXQ6" s="171"/>
      <c r="KXR6" s="171"/>
      <c r="KXS6" s="171"/>
      <c r="KXT6" s="171"/>
      <c r="KXU6" s="171"/>
      <c r="KXV6" s="171"/>
      <c r="KXW6" s="171"/>
      <c r="KXX6" s="171"/>
      <c r="KXY6" s="171"/>
      <c r="KXZ6" s="171"/>
      <c r="KYA6" s="171"/>
      <c r="KYB6" s="171"/>
      <c r="KYC6" s="171"/>
      <c r="KYD6" s="171"/>
      <c r="KYE6" s="171"/>
      <c r="KYF6" s="171"/>
      <c r="KYG6" s="171"/>
      <c r="KYH6" s="171"/>
      <c r="KYI6" s="171"/>
      <c r="KYJ6" s="171"/>
      <c r="KYK6" s="171"/>
      <c r="KYL6" s="171"/>
      <c r="KYM6" s="171"/>
      <c r="KYN6" s="171"/>
      <c r="KYO6" s="171"/>
      <c r="KYP6" s="171"/>
      <c r="KYQ6" s="171"/>
      <c r="KYR6" s="171"/>
      <c r="KYS6" s="171"/>
      <c r="KYT6" s="171"/>
      <c r="KYU6" s="171"/>
      <c r="KYV6" s="171"/>
      <c r="KYW6" s="171"/>
      <c r="KYX6" s="171"/>
      <c r="KYY6" s="171"/>
      <c r="KYZ6" s="171"/>
      <c r="KZA6" s="171"/>
      <c r="KZB6" s="171"/>
      <c r="KZC6" s="171"/>
      <c r="KZD6" s="171"/>
      <c r="KZE6" s="171"/>
      <c r="KZF6" s="171"/>
      <c r="KZG6" s="171"/>
      <c r="KZH6" s="171"/>
      <c r="KZI6" s="171"/>
      <c r="KZJ6" s="171"/>
      <c r="KZK6" s="171"/>
      <c r="KZL6" s="171"/>
      <c r="KZM6" s="171"/>
      <c r="KZN6" s="171"/>
      <c r="KZO6" s="171"/>
      <c r="KZP6" s="171"/>
      <c r="KZQ6" s="171"/>
      <c r="KZR6" s="171"/>
      <c r="KZS6" s="171"/>
      <c r="KZT6" s="171"/>
      <c r="KZU6" s="171"/>
      <c r="KZV6" s="171"/>
      <c r="KZW6" s="171"/>
      <c r="KZX6" s="171"/>
      <c r="KZY6" s="171"/>
      <c r="KZZ6" s="171"/>
      <c r="LAA6" s="171"/>
      <c r="LAB6" s="171"/>
      <c r="LAC6" s="171"/>
      <c r="LAD6" s="171"/>
      <c r="LAE6" s="171"/>
      <c r="LAF6" s="171"/>
      <c r="LAG6" s="171"/>
      <c r="LAH6" s="171"/>
      <c r="LAI6" s="171"/>
      <c r="LAJ6" s="171"/>
      <c r="LAK6" s="171"/>
      <c r="LAL6" s="171"/>
      <c r="LAM6" s="171"/>
      <c r="LAN6" s="171"/>
      <c r="LAO6" s="171"/>
      <c r="LAP6" s="171"/>
      <c r="LAQ6" s="171"/>
      <c r="LAR6" s="171"/>
      <c r="LAS6" s="171"/>
      <c r="LAT6" s="171"/>
      <c r="LAU6" s="171"/>
      <c r="LAV6" s="171"/>
      <c r="LAW6" s="171"/>
      <c r="LAX6" s="171"/>
      <c r="LAY6" s="171"/>
      <c r="LAZ6" s="171"/>
      <c r="LBA6" s="171"/>
      <c r="LBB6" s="171"/>
      <c r="LBC6" s="171"/>
      <c r="LBD6" s="171"/>
      <c r="LBE6" s="171"/>
      <c r="LBF6" s="171"/>
      <c r="LBG6" s="171"/>
      <c r="LBH6" s="171"/>
      <c r="LBI6" s="171"/>
      <c r="LBJ6" s="171"/>
      <c r="LBK6" s="171"/>
      <c r="LBL6" s="171"/>
      <c r="LBM6" s="171"/>
      <c r="LBN6" s="171"/>
      <c r="LBO6" s="171"/>
      <c r="LBP6" s="171"/>
      <c r="LBQ6" s="171"/>
      <c r="LBR6" s="171"/>
      <c r="LBS6" s="171"/>
      <c r="LBT6" s="171"/>
      <c r="LBU6" s="171"/>
      <c r="LBV6" s="171"/>
      <c r="LBW6" s="171"/>
      <c r="LBX6" s="171"/>
      <c r="LBY6" s="171"/>
      <c r="LBZ6" s="171"/>
      <c r="LCA6" s="171"/>
      <c r="LCB6" s="171"/>
      <c r="LCC6" s="171"/>
      <c r="LCD6" s="171"/>
      <c r="LCE6" s="171"/>
      <c r="LCF6" s="171"/>
      <c r="LCG6" s="171"/>
      <c r="LCH6" s="171"/>
      <c r="LCI6" s="171"/>
      <c r="LCJ6" s="171"/>
      <c r="LCK6" s="171"/>
      <c r="LCL6" s="171"/>
      <c r="LCM6" s="171"/>
      <c r="LCN6" s="171"/>
      <c r="LCO6" s="171"/>
      <c r="LCP6" s="171"/>
      <c r="LCQ6" s="171"/>
      <c r="LCR6" s="171"/>
      <c r="LCS6" s="171"/>
      <c r="LCT6" s="171"/>
      <c r="LCU6" s="171"/>
      <c r="LCV6" s="171"/>
      <c r="LCW6" s="171"/>
      <c r="LCX6" s="171"/>
      <c r="LCY6" s="171"/>
      <c r="LCZ6" s="171"/>
      <c r="LDA6" s="171"/>
      <c r="LDB6" s="171"/>
      <c r="LDC6" s="171"/>
      <c r="LDD6" s="171"/>
      <c r="LDE6" s="171"/>
      <c r="LDF6" s="171"/>
      <c r="LDG6" s="171"/>
      <c r="LDH6" s="171"/>
      <c r="LDI6" s="171"/>
      <c r="LDJ6" s="171"/>
      <c r="LDK6" s="171"/>
      <c r="LDL6" s="171"/>
      <c r="LDM6" s="171"/>
      <c r="LDN6" s="171"/>
      <c r="LDO6" s="171"/>
      <c r="LDP6" s="171"/>
      <c r="LDQ6" s="171"/>
      <c r="LDR6" s="171"/>
      <c r="LDS6" s="171"/>
      <c r="LDT6" s="171"/>
      <c r="LDU6" s="171"/>
      <c r="LDV6" s="171"/>
      <c r="LDW6" s="171"/>
      <c r="LDX6" s="171"/>
      <c r="LDY6" s="171"/>
      <c r="LDZ6" s="171"/>
      <c r="LEA6" s="171"/>
      <c r="LEB6" s="171"/>
      <c r="LEC6" s="171"/>
      <c r="LED6" s="171"/>
      <c r="LEE6" s="171"/>
      <c r="LEF6" s="171"/>
      <c r="LEG6" s="171"/>
      <c r="LEH6" s="171"/>
      <c r="LEI6" s="171"/>
      <c r="LEJ6" s="171"/>
      <c r="LEK6" s="171"/>
      <c r="LEL6" s="171"/>
      <c r="LEM6" s="171"/>
      <c r="LEN6" s="171"/>
      <c r="LEO6" s="171"/>
      <c r="LEP6" s="171"/>
      <c r="LEQ6" s="171"/>
      <c r="LER6" s="171"/>
      <c r="LES6" s="171"/>
      <c r="LET6" s="171"/>
      <c r="LEU6" s="171"/>
      <c r="LEV6" s="171"/>
      <c r="LEW6" s="171"/>
      <c r="LEX6" s="171"/>
      <c r="LEY6" s="171"/>
      <c r="LEZ6" s="171"/>
      <c r="LFA6" s="171"/>
      <c r="LFB6" s="171"/>
      <c r="LFC6" s="171"/>
      <c r="LFD6" s="171"/>
      <c r="LFE6" s="171"/>
      <c r="LFF6" s="171"/>
      <c r="LFG6" s="171"/>
      <c r="LFH6" s="171"/>
      <c r="LFI6" s="171"/>
      <c r="LFJ6" s="171"/>
      <c r="LFK6" s="171"/>
      <c r="LFL6" s="171"/>
      <c r="LFM6" s="171"/>
      <c r="LFN6" s="171"/>
      <c r="LFO6" s="171"/>
      <c r="LFP6" s="171"/>
      <c r="LFQ6" s="171"/>
      <c r="LFR6" s="171"/>
      <c r="LFS6" s="171"/>
      <c r="LFT6" s="171"/>
      <c r="LFU6" s="171"/>
      <c r="LFV6" s="171"/>
      <c r="LFW6" s="171"/>
      <c r="LFX6" s="171"/>
      <c r="LFY6" s="171"/>
      <c r="LFZ6" s="171"/>
      <c r="LGA6" s="171"/>
      <c r="LGB6" s="171"/>
      <c r="LGC6" s="171"/>
      <c r="LGD6" s="171"/>
      <c r="LGE6" s="171"/>
      <c r="LGF6" s="171"/>
      <c r="LGG6" s="171"/>
      <c r="LGH6" s="171"/>
      <c r="LGI6" s="171"/>
      <c r="LGJ6" s="171"/>
      <c r="LGK6" s="171"/>
      <c r="LGL6" s="171"/>
      <c r="LGM6" s="171"/>
      <c r="LGN6" s="171"/>
      <c r="LGO6" s="171"/>
      <c r="LGP6" s="171"/>
      <c r="LGQ6" s="171"/>
      <c r="LGR6" s="171"/>
      <c r="LGS6" s="171"/>
      <c r="LGT6" s="171"/>
      <c r="LGU6" s="171"/>
      <c r="LGV6" s="171"/>
      <c r="LGW6" s="171"/>
      <c r="LGX6" s="171"/>
      <c r="LGY6" s="171"/>
      <c r="LGZ6" s="171"/>
      <c r="LHA6" s="171"/>
      <c r="LHB6" s="171"/>
      <c r="LHC6" s="171"/>
      <c r="LHD6" s="171"/>
      <c r="LHE6" s="171"/>
      <c r="LHF6" s="171"/>
      <c r="LHG6" s="171"/>
      <c r="LHH6" s="171"/>
      <c r="LHI6" s="171"/>
      <c r="LHJ6" s="171"/>
      <c r="LHK6" s="171"/>
      <c r="LHL6" s="171"/>
      <c r="LHM6" s="171"/>
      <c r="LHN6" s="171"/>
      <c r="LHO6" s="171"/>
      <c r="LHP6" s="171"/>
      <c r="LHQ6" s="171"/>
      <c r="LHR6" s="171"/>
      <c r="LHS6" s="171"/>
      <c r="LHT6" s="171"/>
      <c r="LHU6" s="171"/>
      <c r="LHV6" s="171"/>
      <c r="LHW6" s="171"/>
      <c r="LHX6" s="171"/>
      <c r="LHY6" s="171"/>
      <c r="LHZ6" s="171"/>
      <c r="LIA6" s="171"/>
      <c r="LIB6" s="171"/>
      <c r="LIC6" s="171"/>
      <c r="LID6" s="171"/>
      <c r="LIE6" s="171"/>
      <c r="LIF6" s="171"/>
      <c r="LIG6" s="171"/>
      <c r="LIH6" s="171"/>
      <c r="LII6" s="171"/>
      <c r="LIJ6" s="171"/>
      <c r="LIK6" s="171"/>
      <c r="LIL6" s="171"/>
      <c r="LIM6" s="171"/>
      <c r="LIN6" s="171"/>
      <c r="LIO6" s="171"/>
      <c r="LIP6" s="171"/>
      <c r="LIQ6" s="171"/>
      <c r="LIR6" s="171"/>
      <c r="LIS6" s="171"/>
      <c r="LIT6" s="171"/>
      <c r="LIU6" s="171"/>
      <c r="LIV6" s="171"/>
      <c r="LIW6" s="171"/>
      <c r="LIX6" s="171"/>
      <c r="LIY6" s="171"/>
      <c r="LIZ6" s="171"/>
      <c r="LJA6" s="171"/>
      <c r="LJB6" s="171"/>
      <c r="LJC6" s="171"/>
      <c r="LJD6" s="171"/>
      <c r="LJE6" s="171"/>
      <c r="LJF6" s="171"/>
      <c r="LJG6" s="171"/>
      <c r="LJH6" s="171"/>
      <c r="LJI6" s="171"/>
      <c r="LJJ6" s="171"/>
      <c r="LJK6" s="171"/>
      <c r="LJL6" s="171"/>
      <c r="LJM6" s="171"/>
      <c r="LJN6" s="171"/>
      <c r="LJO6" s="171"/>
      <c r="LJP6" s="171"/>
      <c r="LJQ6" s="171"/>
      <c r="LJR6" s="171"/>
      <c r="LJS6" s="171"/>
      <c r="LJT6" s="171"/>
      <c r="LJU6" s="171"/>
      <c r="LJV6" s="171"/>
      <c r="LJW6" s="171"/>
      <c r="LJX6" s="171"/>
      <c r="LJY6" s="171"/>
      <c r="LJZ6" s="171"/>
      <c r="LKA6" s="171"/>
      <c r="LKB6" s="171"/>
      <c r="LKC6" s="171"/>
      <c r="LKD6" s="171"/>
      <c r="LKE6" s="171"/>
      <c r="LKF6" s="171"/>
      <c r="LKG6" s="171"/>
      <c r="LKH6" s="171"/>
      <c r="LKI6" s="171"/>
      <c r="LKJ6" s="171"/>
      <c r="LKK6" s="171"/>
      <c r="LKL6" s="171"/>
      <c r="LKM6" s="171"/>
      <c r="LKN6" s="171"/>
      <c r="LKO6" s="171"/>
      <c r="LKP6" s="171"/>
      <c r="LKQ6" s="171"/>
      <c r="LKR6" s="171"/>
      <c r="LKS6" s="171"/>
      <c r="LKT6" s="171"/>
      <c r="LKU6" s="171"/>
      <c r="LKV6" s="171"/>
      <c r="LKW6" s="171"/>
      <c r="LKX6" s="171"/>
      <c r="LKY6" s="171"/>
      <c r="LKZ6" s="171"/>
      <c r="LLA6" s="171"/>
      <c r="LLB6" s="171"/>
      <c r="LLC6" s="171"/>
      <c r="LLD6" s="171"/>
      <c r="LLE6" s="171"/>
      <c r="LLF6" s="171"/>
      <c r="LLG6" s="171"/>
      <c r="LLH6" s="171"/>
      <c r="LLI6" s="171"/>
      <c r="LLJ6" s="171"/>
      <c r="LLK6" s="171"/>
      <c r="LLL6" s="171"/>
      <c r="LLM6" s="171"/>
      <c r="LLN6" s="171"/>
      <c r="LLO6" s="171"/>
      <c r="LLP6" s="171"/>
      <c r="LLQ6" s="171"/>
      <c r="LLR6" s="171"/>
      <c r="LLS6" s="171"/>
      <c r="LLT6" s="171"/>
      <c r="LLU6" s="171"/>
      <c r="LLV6" s="171"/>
      <c r="LLW6" s="171"/>
      <c r="LLX6" s="171"/>
      <c r="LLY6" s="171"/>
      <c r="LLZ6" s="171"/>
      <c r="LMA6" s="171"/>
      <c r="LMB6" s="171"/>
      <c r="LMC6" s="171"/>
      <c r="LMD6" s="171"/>
      <c r="LME6" s="171"/>
      <c r="LMF6" s="171"/>
      <c r="LMG6" s="171"/>
      <c r="LMH6" s="171"/>
      <c r="LMI6" s="171"/>
      <c r="LMJ6" s="171"/>
      <c r="LMK6" s="171"/>
      <c r="LML6" s="171"/>
      <c r="LMM6" s="171"/>
      <c r="LMN6" s="171"/>
      <c r="LMO6" s="171"/>
      <c r="LMP6" s="171"/>
      <c r="LMQ6" s="171"/>
      <c r="LMR6" s="171"/>
      <c r="LMS6" s="171"/>
      <c r="LMT6" s="171"/>
      <c r="LMU6" s="171"/>
      <c r="LMV6" s="171"/>
      <c r="LMW6" s="171"/>
      <c r="LMX6" s="171"/>
      <c r="LMY6" s="171"/>
      <c r="LMZ6" s="171"/>
      <c r="LNA6" s="171"/>
      <c r="LNB6" s="171"/>
      <c r="LNC6" s="171"/>
      <c r="LND6" s="171"/>
      <c r="LNE6" s="171"/>
      <c r="LNF6" s="171"/>
      <c r="LNG6" s="171"/>
      <c r="LNH6" s="171"/>
      <c r="LNI6" s="171"/>
      <c r="LNJ6" s="171"/>
      <c r="LNK6" s="171"/>
      <c r="LNL6" s="171"/>
      <c r="LNM6" s="171"/>
      <c r="LNN6" s="171"/>
      <c r="LNO6" s="171"/>
      <c r="LNP6" s="171"/>
      <c r="LNQ6" s="171"/>
      <c r="LNR6" s="171"/>
      <c r="LNS6" s="171"/>
      <c r="LNT6" s="171"/>
      <c r="LNU6" s="171"/>
      <c r="LNV6" s="171"/>
      <c r="LNW6" s="171"/>
      <c r="LNX6" s="171"/>
      <c r="LNY6" s="171"/>
      <c r="LNZ6" s="171"/>
      <c r="LOA6" s="171"/>
      <c r="LOB6" s="171"/>
      <c r="LOC6" s="171"/>
      <c r="LOD6" s="171"/>
      <c r="LOE6" s="171"/>
      <c r="LOF6" s="171"/>
      <c r="LOG6" s="171"/>
      <c r="LOH6" s="171"/>
      <c r="LOI6" s="171"/>
      <c r="LOJ6" s="171"/>
      <c r="LOK6" s="171"/>
      <c r="LOL6" s="171"/>
      <c r="LOM6" s="171"/>
      <c r="LON6" s="171"/>
      <c r="LOO6" s="171"/>
      <c r="LOP6" s="171"/>
      <c r="LOQ6" s="171"/>
      <c r="LOR6" s="171"/>
      <c r="LOS6" s="171"/>
      <c r="LOT6" s="171"/>
      <c r="LOU6" s="171"/>
      <c r="LOV6" s="171"/>
      <c r="LOW6" s="171"/>
      <c r="LOX6" s="171"/>
      <c r="LOY6" s="171"/>
      <c r="LOZ6" s="171"/>
      <c r="LPA6" s="171"/>
      <c r="LPB6" s="171"/>
      <c r="LPC6" s="171"/>
      <c r="LPD6" s="171"/>
      <c r="LPE6" s="171"/>
      <c r="LPF6" s="171"/>
      <c r="LPG6" s="171"/>
      <c r="LPH6" s="171"/>
      <c r="LPI6" s="171"/>
      <c r="LPJ6" s="171"/>
      <c r="LPK6" s="171"/>
      <c r="LPL6" s="171"/>
      <c r="LPM6" s="171"/>
      <c r="LPN6" s="171"/>
      <c r="LPO6" s="171"/>
      <c r="LPP6" s="171"/>
      <c r="LPQ6" s="171"/>
      <c r="LPR6" s="171"/>
      <c r="LPS6" s="171"/>
      <c r="LPT6" s="171"/>
      <c r="LPU6" s="171"/>
      <c r="LPV6" s="171"/>
      <c r="LPW6" s="171"/>
      <c r="LPX6" s="171"/>
      <c r="LPY6" s="171"/>
      <c r="LPZ6" s="171"/>
      <c r="LQA6" s="171"/>
      <c r="LQB6" s="171"/>
      <c r="LQC6" s="171"/>
      <c r="LQD6" s="171"/>
      <c r="LQE6" s="171"/>
      <c r="LQF6" s="171"/>
      <c r="LQG6" s="171"/>
      <c r="LQH6" s="171"/>
      <c r="LQI6" s="171"/>
      <c r="LQJ6" s="171"/>
      <c r="LQK6" s="171"/>
      <c r="LQL6" s="171"/>
      <c r="LQM6" s="171"/>
      <c r="LQN6" s="171"/>
      <c r="LQO6" s="171"/>
      <c r="LQP6" s="171"/>
      <c r="LQQ6" s="171"/>
      <c r="LQR6" s="171"/>
      <c r="LQS6" s="171"/>
      <c r="LQT6" s="171"/>
      <c r="LQU6" s="171"/>
      <c r="LQV6" s="171"/>
      <c r="LQW6" s="171"/>
      <c r="LQX6" s="171"/>
      <c r="LQY6" s="171"/>
      <c r="LQZ6" s="171"/>
      <c r="LRA6" s="171"/>
      <c r="LRB6" s="171"/>
      <c r="LRC6" s="171"/>
      <c r="LRD6" s="171"/>
      <c r="LRE6" s="171"/>
      <c r="LRF6" s="171"/>
      <c r="LRG6" s="171"/>
      <c r="LRH6" s="171"/>
      <c r="LRI6" s="171"/>
      <c r="LRJ6" s="171"/>
      <c r="LRK6" s="171"/>
      <c r="LRL6" s="171"/>
      <c r="LRM6" s="171"/>
      <c r="LRN6" s="171"/>
      <c r="LRO6" s="171"/>
      <c r="LRP6" s="171"/>
      <c r="LRQ6" s="171"/>
      <c r="LRR6" s="171"/>
      <c r="LRS6" s="171"/>
      <c r="LRT6" s="171"/>
      <c r="LRU6" s="171"/>
      <c r="LRV6" s="171"/>
      <c r="LRW6" s="171"/>
      <c r="LRX6" s="171"/>
      <c r="LRY6" s="171"/>
      <c r="LRZ6" s="171"/>
      <c r="LSA6" s="171"/>
      <c r="LSB6" s="171"/>
      <c r="LSC6" s="171"/>
      <c r="LSD6" s="171"/>
      <c r="LSE6" s="171"/>
      <c r="LSF6" s="171"/>
      <c r="LSG6" s="171"/>
      <c r="LSH6" s="171"/>
      <c r="LSI6" s="171"/>
      <c r="LSJ6" s="171"/>
      <c r="LSK6" s="171"/>
      <c r="LSL6" s="171"/>
      <c r="LSM6" s="171"/>
      <c r="LSN6" s="171"/>
      <c r="LSO6" s="171"/>
      <c r="LSP6" s="171"/>
      <c r="LSQ6" s="171"/>
      <c r="LSR6" s="171"/>
      <c r="LSS6" s="171"/>
      <c r="LST6" s="171"/>
      <c r="LSU6" s="171"/>
      <c r="LSV6" s="171"/>
      <c r="LSW6" s="171"/>
      <c r="LSX6" s="171"/>
      <c r="LSY6" s="171"/>
      <c r="LSZ6" s="171"/>
      <c r="LTA6" s="171"/>
      <c r="LTB6" s="171"/>
      <c r="LTC6" s="171"/>
      <c r="LTD6" s="171"/>
      <c r="LTE6" s="171"/>
      <c r="LTF6" s="171"/>
      <c r="LTG6" s="171"/>
      <c r="LTH6" s="171"/>
      <c r="LTI6" s="171"/>
      <c r="LTJ6" s="171"/>
      <c r="LTK6" s="171"/>
      <c r="LTL6" s="171"/>
      <c r="LTM6" s="171"/>
      <c r="LTN6" s="171"/>
      <c r="LTO6" s="171"/>
      <c r="LTP6" s="171"/>
      <c r="LTQ6" s="171"/>
      <c r="LTR6" s="171"/>
      <c r="LTS6" s="171"/>
      <c r="LTT6" s="171"/>
      <c r="LTU6" s="171"/>
      <c r="LTV6" s="171"/>
      <c r="LTW6" s="171"/>
      <c r="LTX6" s="171"/>
      <c r="LTY6" s="171"/>
      <c r="LTZ6" s="171"/>
      <c r="LUA6" s="171"/>
      <c r="LUB6" s="171"/>
      <c r="LUC6" s="171"/>
      <c r="LUD6" s="171"/>
      <c r="LUE6" s="171"/>
      <c r="LUF6" s="171"/>
      <c r="LUG6" s="171"/>
      <c r="LUH6" s="171"/>
      <c r="LUI6" s="171"/>
      <c r="LUJ6" s="171"/>
      <c r="LUK6" s="171"/>
      <c r="LUL6" s="171"/>
      <c r="LUM6" s="171"/>
      <c r="LUN6" s="171"/>
      <c r="LUO6" s="171"/>
      <c r="LUP6" s="171"/>
      <c r="LUQ6" s="171"/>
      <c r="LUR6" s="171"/>
      <c r="LUS6" s="171"/>
      <c r="LUT6" s="171"/>
      <c r="LUU6" s="171"/>
      <c r="LUV6" s="171"/>
      <c r="LUW6" s="171"/>
      <c r="LUX6" s="171"/>
      <c r="LUY6" s="171"/>
      <c r="LUZ6" s="171"/>
      <c r="LVA6" s="171"/>
      <c r="LVB6" s="171"/>
      <c r="LVC6" s="171"/>
      <c r="LVD6" s="171"/>
      <c r="LVE6" s="171"/>
      <c r="LVF6" s="171"/>
      <c r="LVG6" s="171"/>
      <c r="LVH6" s="171"/>
      <c r="LVI6" s="171"/>
      <c r="LVJ6" s="171"/>
      <c r="LVK6" s="171"/>
      <c r="LVL6" s="171"/>
      <c r="LVM6" s="171"/>
      <c r="LVN6" s="171"/>
      <c r="LVO6" s="171"/>
      <c r="LVP6" s="171"/>
      <c r="LVQ6" s="171"/>
      <c r="LVR6" s="171"/>
      <c r="LVS6" s="171"/>
      <c r="LVT6" s="171"/>
      <c r="LVU6" s="171"/>
      <c r="LVV6" s="171"/>
      <c r="LVW6" s="171"/>
      <c r="LVX6" s="171"/>
      <c r="LVY6" s="171"/>
      <c r="LVZ6" s="171"/>
      <c r="LWA6" s="171"/>
      <c r="LWB6" s="171"/>
      <c r="LWC6" s="171"/>
      <c r="LWD6" s="171"/>
      <c r="LWE6" s="171"/>
      <c r="LWF6" s="171"/>
      <c r="LWG6" s="171"/>
      <c r="LWH6" s="171"/>
      <c r="LWI6" s="171"/>
      <c r="LWJ6" s="171"/>
      <c r="LWK6" s="171"/>
      <c r="LWL6" s="171"/>
      <c r="LWM6" s="171"/>
      <c r="LWN6" s="171"/>
      <c r="LWO6" s="171"/>
      <c r="LWP6" s="171"/>
      <c r="LWQ6" s="171"/>
      <c r="LWR6" s="171"/>
      <c r="LWS6" s="171"/>
      <c r="LWT6" s="171"/>
      <c r="LWU6" s="171"/>
      <c r="LWV6" s="171"/>
      <c r="LWW6" s="171"/>
      <c r="LWX6" s="171"/>
      <c r="LWY6" s="171"/>
      <c r="LWZ6" s="171"/>
      <c r="LXA6" s="171"/>
      <c r="LXB6" s="171"/>
      <c r="LXC6" s="171"/>
      <c r="LXD6" s="171"/>
      <c r="LXE6" s="171"/>
      <c r="LXF6" s="171"/>
      <c r="LXG6" s="171"/>
      <c r="LXH6" s="171"/>
      <c r="LXI6" s="171"/>
      <c r="LXJ6" s="171"/>
      <c r="LXK6" s="171"/>
      <c r="LXL6" s="171"/>
      <c r="LXM6" s="171"/>
      <c r="LXN6" s="171"/>
      <c r="LXO6" s="171"/>
      <c r="LXP6" s="171"/>
      <c r="LXQ6" s="171"/>
      <c r="LXR6" s="171"/>
      <c r="LXS6" s="171"/>
      <c r="LXT6" s="171"/>
      <c r="LXU6" s="171"/>
      <c r="LXV6" s="171"/>
      <c r="LXW6" s="171"/>
      <c r="LXX6" s="171"/>
      <c r="LXY6" s="171"/>
      <c r="LXZ6" s="171"/>
      <c r="LYA6" s="171"/>
      <c r="LYB6" s="171"/>
      <c r="LYC6" s="171"/>
      <c r="LYD6" s="171"/>
      <c r="LYE6" s="171"/>
      <c r="LYF6" s="171"/>
      <c r="LYG6" s="171"/>
      <c r="LYH6" s="171"/>
      <c r="LYI6" s="171"/>
      <c r="LYJ6" s="171"/>
      <c r="LYK6" s="171"/>
      <c r="LYL6" s="171"/>
      <c r="LYM6" s="171"/>
      <c r="LYN6" s="171"/>
      <c r="LYO6" s="171"/>
      <c r="LYP6" s="171"/>
      <c r="LYQ6" s="171"/>
      <c r="LYR6" s="171"/>
      <c r="LYS6" s="171"/>
      <c r="LYT6" s="171"/>
      <c r="LYU6" s="171"/>
      <c r="LYV6" s="171"/>
      <c r="LYW6" s="171"/>
      <c r="LYX6" s="171"/>
      <c r="LYY6" s="171"/>
      <c r="LYZ6" s="171"/>
      <c r="LZA6" s="171"/>
      <c r="LZB6" s="171"/>
      <c r="LZC6" s="171"/>
      <c r="LZD6" s="171"/>
      <c r="LZE6" s="171"/>
      <c r="LZF6" s="171"/>
      <c r="LZG6" s="171"/>
      <c r="LZH6" s="171"/>
      <c r="LZI6" s="171"/>
      <c r="LZJ6" s="171"/>
      <c r="LZK6" s="171"/>
      <c r="LZL6" s="171"/>
      <c r="LZM6" s="171"/>
      <c r="LZN6" s="171"/>
      <c r="LZO6" s="171"/>
      <c r="LZP6" s="171"/>
      <c r="LZQ6" s="171"/>
      <c r="LZR6" s="171"/>
      <c r="LZS6" s="171"/>
      <c r="LZT6" s="171"/>
      <c r="LZU6" s="171"/>
      <c r="LZV6" s="171"/>
      <c r="LZW6" s="171"/>
      <c r="LZX6" s="171"/>
      <c r="LZY6" s="171"/>
      <c r="LZZ6" s="171"/>
      <c r="MAA6" s="171"/>
      <c r="MAB6" s="171"/>
      <c r="MAC6" s="171"/>
      <c r="MAD6" s="171"/>
      <c r="MAE6" s="171"/>
      <c r="MAF6" s="171"/>
      <c r="MAG6" s="171"/>
      <c r="MAH6" s="171"/>
      <c r="MAI6" s="171"/>
      <c r="MAJ6" s="171"/>
      <c r="MAK6" s="171"/>
      <c r="MAL6" s="171"/>
      <c r="MAM6" s="171"/>
      <c r="MAN6" s="171"/>
      <c r="MAO6" s="171"/>
      <c r="MAP6" s="171"/>
      <c r="MAQ6" s="171"/>
      <c r="MAR6" s="171"/>
      <c r="MAS6" s="171"/>
      <c r="MAT6" s="171"/>
      <c r="MAU6" s="171"/>
      <c r="MAV6" s="171"/>
      <c r="MAW6" s="171"/>
      <c r="MAX6" s="171"/>
      <c r="MAY6" s="171"/>
      <c r="MAZ6" s="171"/>
      <c r="MBA6" s="171"/>
      <c r="MBB6" s="171"/>
      <c r="MBC6" s="171"/>
      <c r="MBD6" s="171"/>
      <c r="MBE6" s="171"/>
      <c r="MBF6" s="171"/>
      <c r="MBG6" s="171"/>
      <c r="MBH6" s="171"/>
      <c r="MBI6" s="171"/>
      <c r="MBJ6" s="171"/>
      <c r="MBK6" s="171"/>
      <c r="MBL6" s="171"/>
      <c r="MBM6" s="171"/>
      <c r="MBN6" s="171"/>
      <c r="MBO6" s="171"/>
      <c r="MBP6" s="171"/>
      <c r="MBQ6" s="171"/>
      <c r="MBR6" s="171"/>
      <c r="MBS6" s="171"/>
      <c r="MBT6" s="171"/>
      <c r="MBU6" s="171"/>
      <c r="MBV6" s="171"/>
      <c r="MBW6" s="171"/>
      <c r="MBX6" s="171"/>
      <c r="MBY6" s="171"/>
      <c r="MBZ6" s="171"/>
      <c r="MCA6" s="171"/>
      <c r="MCB6" s="171"/>
      <c r="MCC6" s="171"/>
      <c r="MCD6" s="171"/>
      <c r="MCE6" s="171"/>
      <c r="MCF6" s="171"/>
      <c r="MCG6" s="171"/>
      <c r="MCH6" s="171"/>
      <c r="MCI6" s="171"/>
      <c r="MCJ6" s="171"/>
      <c r="MCK6" s="171"/>
      <c r="MCL6" s="171"/>
      <c r="MCM6" s="171"/>
      <c r="MCN6" s="171"/>
      <c r="MCO6" s="171"/>
      <c r="MCP6" s="171"/>
      <c r="MCQ6" s="171"/>
      <c r="MCR6" s="171"/>
      <c r="MCS6" s="171"/>
      <c r="MCT6" s="171"/>
      <c r="MCU6" s="171"/>
      <c r="MCV6" s="171"/>
      <c r="MCW6" s="171"/>
      <c r="MCX6" s="171"/>
      <c r="MCY6" s="171"/>
      <c r="MCZ6" s="171"/>
      <c r="MDA6" s="171"/>
      <c r="MDB6" s="171"/>
      <c r="MDC6" s="171"/>
      <c r="MDD6" s="171"/>
      <c r="MDE6" s="171"/>
      <c r="MDF6" s="171"/>
      <c r="MDG6" s="171"/>
      <c r="MDH6" s="171"/>
      <c r="MDI6" s="171"/>
      <c r="MDJ6" s="171"/>
      <c r="MDK6" s="171"/>
      <c r="MDL6" s="171"/>
      <c r="MDM6" s="171"/>
      <c r="MDN6" s="171"/>
      <c r="MDO6" s="171"/>
      <c r="MDP6" s="171"/>
      <c r="MDQ6" s="171"/>
      <c r="MDR6" s="171"/>
      <c r="MDS6" s="171"/>
      <c r="MDT6" s="171"/>
      <c r="MDU6" s="171"/>
      <c r="MDV6" s="171"/>
      <c r="MDW6" s="171"/>
      <c r="MDX6" s="171"/>
      <c r="MDY6" s="171"/>
      <c r="MDZ6" s="171"/>
      <c r="MEA6" s="171"/>
      <c r="MEB6" s="171"/>
      <c r="MEC6" s="171"/>
      <c r="MED6" s="171"/>
      <c r="MEE6" s="171"/>
      <c r="MEF6" s="171"/>
      <c r="MEG6" s="171"/>
      <c r="MEH6" s="171"/>
      <c r="MEI6" s="171"/>
      <c r="MEJ6" s="171"/>
      <c r="MEK6" s="171"/>
      <c r="MEL6" s="171"/>
      <c r="MEM6" s="171"/>
      <c r="MEN6" s="171"/>
      <c r="MEO6" s="171"/>
      <c r="MEP6" s="171"/>
      <c r="MEQ6" s="171"/>
      <c r="MER6" s="171"/>
      <c r="MES6" s="171"/>
      <c r="MET6" s="171"/>
      <c r="MEU6" s="171"/>
      <c r="MEV6" s="171"/>
      <c r="MEW6" s="171"/>
      <c r="MEX6" s="171"/>
      <c r="MEY6" s="171"/>
      <c r="MEZ6" s="171"/>
      <c r="MFA6" s="171"/>
      <c r="MFB6" s="171"/>
      <c r="MFC6" s="171"/>
      <c r="MFD6" s="171"/>
      <c r="MFE6" s="171"/>
      <c r="MFF6" s="171"/>
      <c r="MFG6" s="171"/>
      <c r="MFH6" s="171"/>
      <c r="MFI6" s="171"/>
      <c r="MFJ6" s="171"/>
      <c r="MFK6" s="171"/>
      <c r="MFL6" s="171"/>
      <c r="MFM6" s="171"/>
      <c r="MFN6" s="171"/>
      <c r="MFO6" s="171"/>
      <c r="MFP6" s="171"/>
      <c r="MFQ6" s="171"/>
      <c r="MFR6" s="171"/>
      <c r="MFS6" s="171"/>
      <c r="MFT6" s="171"/>
      <c r="MFU6" s="171"/>
      <c r="MFV6" s="171"/>
      <c r="MFW6" s="171"/>
      <c r="MFX6" s="171"/>
      <c r="MFY6" s="171"/>
      <c r="MFZ6" s="171"/>
      <c r="MGA6" s="171"/>
      <c r="MGB6" s="171"/>
      <c r="MGC6" s="171"/>
      <c r="MGD6" s="171"/>
      <c r="MGE6" s="171"/>
      <c r="MGF6" s="171"/>
      <c r="MGG6" s="171"/>
      <c r="MGH6" s="171"/>
      <c r="MGI6" s="171"/>
      <c r="MGJ6" s="171"/>
      <c r="MGK6" s="171"/>
      <c r="MGL6" s="171"/>
      <c r="MGM6" s="171"/>
      <c r="MGN6" s="171"/>
      <c r="MGO6" s="171"/>
      <c r="MGP6" s="171"/>
      <c r="MGQ6" s="171"/>
      <c r="MGR6" s="171"/>
      <c r="MGS6" s="171"/>
      <c r="MGT6" s="171"/>
      <c r="MGU6" s="171"/>
      <c r="MGV6" s="171"/>
      <c r="MGW6" s="171"/>
      <c r="MGX6" s="171"/>
      <c r="MGY6" s="171"/>
      <c r="MGZ6" s="171"/>
      <c r="MHA6" s="171"/>
      <c r="MHB6" s="171"/>
      <c r="MHC6" s="171"/>
      <c r="MHD6" s="171"/>
      <c r="MHE6" s="171"/>
      <c r="MHF6" s="171"/>
      <c r="MHG6" s="171"/>
      <c r="MHH6" s="171"/>
      <c r="MHI6" s="171"/>
      <c r="MHJ6" s="171"/>
      <c r="MHK6" s="171"/>
      <c r="MHL6" s="171"/>
      <c r="MHM6" s="171"/>
      <c r="MHN6" s="171"/>
      <c r="MHO6" s="171"/>
      <c r="MHP6" s="171"/>
      <c r="MHQ6" s="171"/>
      <c r="MHR6" s="171"/>
      <c r="MHS6" s="171"/>
      <c r="MHT6" s="171"/>
      <c r="MHU6" s="171"/>
      <c r="MHV6" s="171"/>
      <c r="MHW6" s="171"/>
      <c r="MHX6" s="171"/>
      <c r="MHY6" s="171"/>
      <c r="MHZ6" s="171"/>
      <c r="MIA6" s="171"/>
      <c r="MIB6" s="171"/>
      <c r="MIC6" s="171"/>
      <c r="MID6" s="171"/>
      <c r="MIE6" s="171"/>
      <c r="MIF6" s="171"/>
      <c r="MIG6" s="171"/>
      <c r="MIH6" s="171"/>
      <c r="MII6" s="171"/>
      <c r="MIJ6" s="171"/>
      <c r="MIK6" s="171"/>
      <c r="MIL6" s="171"/>
      <c r="MIM6" s="171"/>
      <c r="MIN6" s="171"/>
      <c r="MIO6" s="171"/>
      <c r="MIP6" s="171"/>
      <c r="MIQ6" s="171"/>
      <c r="MIR6" s="171"/>
      <c r="MIS6" s="171"/>
      <c r="MIT6" s="171"/>
      <c r="MIU6" s="171"/>
      <c r="MIV6" s="171"/>
      <c r="MIW6" s="171"/>
      <c r="MIX6" s="171"/>
      <c r="MIY6" s="171"/>
      <c r="MIZ6" s="171"/>
      <c r="MJA6" s="171"/>
      <c r="MJB6" s="171"/>
      <c r="MJC6" s="171"/>
      <c r="MJD6" s="171"/>
      <c r="MJE6" s="171"/>
      <c r="MJF6" s="171"/>
      <c r="MJG6" s="171"/>
      <c r="MJH6" s="171"/>
      <c r="MJI6" s="171"/>
      <c r="MJJ6" s="171"/>
      <c r="MJK6" s="171"/>
      <c r="MJL6" s="171"/>
      <c r="MJM6" s="171"/>
      <c r="MJN6" s="171"/>
      <c r="MJO6" s="171"/>
      <c r="MJP6" s="171"/>
      <c r="MJQ6" s="171"/>
      <c r="MJR6" s="171"/>
      <c r="MJS6" s="171"/>
      <c r="MJT6" s="171"/>
      <c r="MJU6" s="171"/>
      <c r="MJV6" s="171"/>
      <c r="MJW6" s="171"/>
      <c r="MJX6" s="171"/>
      <c r="MJY6" s="171"/>
      <c r="MJZ6" s="171"/>
      <c r="MKA6" s="171"/>
      <c r="MKB6" s="171"/>
      <c r="MKC6" s="171"/>
      <c r="MKD6" s="171"/>
      <c r="MKE6" s="171"/>
      <c r="MKF6" s="171"/>
      <c r="MKG6" s="171"/>
      <c r="MKH6" s="171"/>
      <c r="MKI6" s="171"/>
      <c r="MKJ6" s="171"/>
      <c r="MKK6" s="171"/>
      <c r="MKL6" s="171"/>
      <c r="MKM6" s="171"/>
      <c r="MKN6" s="171"/>
      <c r="MKO6" s="171"/>
      <c r="MKP6" s="171"/>
      <c r="MKQ6" s="171"/>
      <c r="MKR6" s="171"/>
      <c r="MKS6" s="171"/>
      <c r="MKT6" s="171"/>
      <c r="MKU6" s="171"/>
      <c r="MKV6" s="171"/>
      <c r="MKW6" s="171"/>
      <c r="MKX6" s="171"/>
      <c r="MKY6" s="171"/>
      <c r="MKZ6" s="171"/>
      <c r="MLA6" s="171"/>
      <c r="MLB6" s="171"/>
      <c r="MLC6" s="171"/>
      <c r="MLD6" s="171"/>
      <c r="MLE6" s="171"/>
      <c r="MLF6" s="171"/>
      <c r="MLG6" s="171"/>
      <c r="MLH6" s="171"/>
      <c r="MLI6" s="171"/>
      <c r="MLJ6" s="171"/>
      <c r="MLK6" s="171"/>
      <c r="MLL6" s="171"/>
      <c r="MLM6" s="171"/>
      <c r="MLN6" s="171"/>
      <c r="MLO6" s="171"/>
      <c r="MLP6" s="171"/>
      <c r="MLQ6" s="171"/>
      <c r="MLR6" s="171"/>
      <c r="MLS6" s="171"/>
      <c r="MLT6" s="171"/>
      <c r="MLU6" s="171"/>
      <c r="MLV6" s="171"/>
      <c r="MLW6" s="171"/>
      <c r="MLX6" s="171"/>
      <c r="MLY6" s="171"/>
      <c r="MLZ6" s="171"/>
      <c r="MMA6" s="171"/>
      <c r="MMB6" s="171"/>
      <c r="MMC6" s="171"/>
      <c r="MMD6" s="171"/>
      <c r="MME6" s="171"/>
      <c r="MMF6" s="171"/>
      <c r="MMG6" s="171"/>
      <c r="MMH6" s="171"/>
      <c r="MMI6" s="171"/>
      <c r="MMJ6" s="171"/>
      <c r="MMK6" s="171"/>
      <c r="MML6" s="171"/>
      <c r="MMM6" s="171"/>
      <c r="MMN6" s="171"/>
      <c r="MMO6" s="171"/>
      <c r="MMP6" s="171"/>
      <c r="MMQ6" s="171"/>
      <c r="MMR6" s="171"/>
      <c r="MMS6" s="171"/>
      <c r="MMT6" s="171"/>
      <c r="MMU6" s="171"/>
      <c r="MMV6" s="171"/>
      <c r="MMW6" s="171"/>
      <c r="MMX6" s="171"/>
      <c r="MMY6" s="171"/>
      <c r="MMZ6" s="171"/>
      <c r="MNA6" s="171"/>
      <c r="MNB6" s="171"/>
      <c r="MNC6" s="171"/>
      <c r="MND6" s="171"/>
      <c r="MNE6" s="171"/>
      <c r="MNF6" s="171"/>
      <c r="MNG6" s="171"/>
      <c r="MNH6" s="171"/>
      <c r="MNI6" s="171"/>
      <c r="MNJ6" s="171"/>
      <c r="MNK6" s="171"/>
      <c r="MNL6" s="171"/>
      <c r="MNM6" s="171"/>
      <c r="MNN6" s="171"/>
      <c r="MNO6" s="171"/>
      <c r="MNP6" s="171"/>
      <c r="MNQ6" s="171"/>
      <c r="MNR6" s="171"/>
      <c r="MNS6" s="171"/>
      <c r="MNT6" s="171"/>
      <c r="MNU6" s="171"/>
      <c r="MNV6" s="171"/>
      <c r="MNW6" s="171"/>
      <c r="MNX6" s="171"/>
      <c r="MNY6" s="171"/>
      <c r="MNZ6" s="171"/>
      <c r="MOA6" s="171"/>
      <c r="MOB6" s="171"/>
      <c r="MOC6" s="171"/>
      <c r="MOD6" s="171"/>
      <c r="MOE6" s="171"/>
      <c r="MOF6" s="171"/>
      <c r="MOG6" s="171"/>
      <c r="MOH6" s="171"/>
      <c r="MOI6" s="171"/>
      <c r="MOJ6" s="171"/>
      <c r="MOK6" s="171"/>
      <c r="MOL6" s="171"/>
      <c r="MOM6" s="171"/>
      <c r="MON6" s="171"/>
      <c r="MOO6" s="171"/>
      <c r="MOP6" s="171"/>
      <c r="MOQ6" s="171"/>
      <c r="MOR6" s="171"/>
      <c r="MOS6" s="171"/>
      <c r="MOT6" s="171"/>
      <c r="MOU6" s="171"/>
      <c r="MOV6" s="171"/>
      <c r="MOW6" s="171"/>
      <c r="MOX6" s="171"/>
      <c r="MOY6" s="171"/>
      <c r="MOZ6" s="171"/>
      <c r="MPA6" s="171"/>
      <c r="MPB6" s="171"/>
      <c r="MPC6" s="171"/>
      <c r="MPD6" s="171"/>
      <c r="MPE6" s="171"/>
      <c r="MPF6" s="171"/>
      <c r="MPG6" s="171"/>
      <c r="MPH6" s="171"/>
      <c r="MPI6" s="171"/>
      <c r="MPJ6" s="171"/>
      <c r="MPK6" s="171"/>
      <c r="MPL6" s="171"/>
      <c r="MPM6" s="171"/>
      <c r="MPN6" s="171"/>
      <c r="MPO6" s="171"/>
      <c r="MPP6" s="171"/>
      <c r="MPQ6" s="171"/>
      <c r="MPR6" s="171"/>
      <c r="MPS6" s="171"/>
      <c r="MPT6" s="171"/>
      <c r="MPU6" s="171"/>
      <c r="MPV6" s="171"/>
      <c r="MPW6" s="171"/>
      <c r="MPX6" s="171"/>
      <c r="MPY6" s="171"/>
      <c r="MPZ6" s="171"/>
      <c r="MQA6" s="171"/>
      <c r="MQB6" s="171"/>
      <c r="MQC6" s="171"/>
      <c r="MQD6" s="171"/>
      <c r="MQE6" s="171"/>
      <c r="MQF6" s="171"/>
      <c r="MQG6" s="171"/>
      <c r="MQH6" s="171"/>
      <c r="MQI6" s="171"/>
      <c r="MQJ6" s="171"/>
      <c r="MQK6" s="171"/>
      <c r="MQL6" s="171"/>
      <c r="MQM6" s="171"/>
      <c r="MQN6" s="171"/>
      <c r="MQO6" s="171"/>
      <c r="MQP6" s="171"/>
      <c r="MQQ6" s="171"/>
      <c r="MQR6" s="171"/>
      <c r="MQS6" s="171"/>
      <c r="MQT6" s="171"/>
      <c r="MQU6" s="171"/>
      <c r="MQV6" s="171"/>
      <c r="MQW6" s="171"/>
      <c r="MQX6" s="171"/>
      <c r="MQY6" s="171"/>
      <c r="MQZ6" s="171"/>
      <c r="MRA6" s="171"/>
      <c r="MRB6" s="171"/>
      <c r="MRC6" s="171"/>
      <c r="MRD6" s="171"/>
      <c r="MRE6" s="171"/>
      <c r="MRF6" s="171"/>
      <c r="MRG6" s="171"/>
      <c r="MRH6" s="171"/>
      <c r="MRI6" s="171"/>
      <c r="MRJ6" s="171"/>
      <c r="MRK6" s="171"/>
      <c r="MRL6" s="171"/>
      <c r="MRM6" s="171"/>
      <c r="MRN6" s="171"/>
      <c r="MRO6" s="171"/>
      <c r="MRP6" s="171"/>
      <c r="MRQ6" s="171"/>
      <c r="MRR6" s="171"/>
      <c r="MRS6" s="171"/>
      <c r="MRT6" s="171"/>
      <c r="MRU6" s="171"/>
      <c r="MRV6" s="171"/>
      <c r="MRW6" s="171"/>
      <c r="MRX6" s="171"/>
      <c r="MRY6" s="171"/>
      <c r="MRZ6" s="171"/>
      <c r="MSA6" s="171"/>
      <c r="MSB6" s="171"/>
      <c r="MSC6" s="171"/>
      <c r="MSD6" s="171"/>
      <c r="MSE6" s="171"/>
      <c r="MSF6" s="171"/>
      <c r="MSG6" s="171"/>
      <c r="MSH6" s="171"/>
      <c r="MSI6" s="171"/>
      <c r="MSJ6" s="171"/>
      <c r="MSK6" s="171"/>
      <c r="MSL6" s="171"/>
      <c r="MSM6" s="171"/>
      <c r="MSN6" s="171"/>
      <c r="MSO6" s="171"/>
      <c r="MSP6" s="171"/>
      <c r="MSQ6" s="171"/>
      <c r="MSR6" s="171"/>
      <c r="MSS6" s="171"/>
      <c r="MST6" s="171"/>
      <c r="MSU6" s="171"/>
      <c r="MSV6" s="171"/>
      <c r="MSW6" s="171"/>
      <c r="MSX6" s="171"/>
      <c r="MSY6" s="171"/>
      <c r="MSZ6" s="171"/>
      <c r="MTA6" s="171"/>
      <c r="MTB6" s="171"/>
      <c r="MTC6" s="171"/>
      <c r="MTD6" s="171"/>
      <c r="MTE6" s="171"/>
      <c r="MTF6" s="171"/>
      <c r="MTG6" s="171"/>
      <c r="MTH6" s="171"/>
      <c r="MTI6" s="171"/>
      <c r="MTJ6" s="171"/>
      <c r="MTK6" s="171"/>
      <c r="MTL6" s="171"/>
      <c r="MTM6" s="171"/>
      <c r="MTN6" s="171"/>
      <c r="MTO6" s="171"/>
      <c r="MTP6" s="171"/>
      <c r="MTQ6" s="171"/>
      <c r="MTR6" s="171"/>
      <c r="MTS6" s="171"/>
      <c r="MTT6" s="171"/>
      <c r="MTU6" s="171"/>
      <c r="MTV6" s="171"/>
      <c r="MTW6" s="171"/>
      <c r="MTX6" s="171"/>
      <c r="MTY6" s="171"/>
      <c r="MTZ6" s="171"/>
      <c r="MUA6" s="171"/>
      <c r="MUB6" s="171"/>
      <c r="MUC6" s="171"/>
      <c r="MUD6" s="171"/>
      <c r="MUE6" s="171"/>
      <c r="MUF6" s="171"/>
      <c r="MUG6" s="171"/>
      <c r="MUH6" s="171"/>
      <c r="MUI6" s="171"/>
      <c r="MUJ6" s="171"/>
      <c r="MUK6" s="171"/>
      <c r="MUL6" s="171"/>
      <c r="MUM6" s="171"/>
      <c r="MUN6" s="171"/>
      <c r="MUO6" s="171"/>
      <c r="MUP6" s="171"/>
      <c r="MUQ6" s="171"/>
      <c r="MUR6" s="171"/>
      <c r="MUS6" s="171"/>
      <c r="MUT6" s="171"/>
      <c r="MUU6" s="171"/>
      <c r="MUV6" s="171"/>
      <c r="MUW6" s="171"/>
      <c r="MUX6" s="171"/>
      <c r="MUY6" s="171"/>
      <c r="MUZ6" s="171"/>
      <c r="MVA6" s="171"/>
      <c r="MVB6" s="171"/>
      <c r="MVC6" s="171"/>
      <c r="MVD6" s="171"/>
      <c r="MVE6" s="171"/>
      <c r="MVF6" s="171"/>
      <c r="MVG6" s="171"/>
      <c r="MVH6" s="171"/>
      <c r="MVI6" s="171"/>
      <c r="MVJ6" s="171"/>
      <c r="MVK6" s="171"/>
      <c r="MVL6" s="171"/>
      <c r="MVM6" s="171"/>
      <c r="MVN6" s="171"/>
      <c r="MVO6" s="171"/>
      <c r="MVP6" s="171"/>
      <c r="MVQ6" s="171"/>
      <c r="MVR6" s="171"/>
      <c r="MVS6" s="171"/>
      <c r="MVT6" s="171"/>
      <c r="MVU6" s="171"/>
      <c r="MVV6" s="171"/>
      <c r="MVW6" s="171"/>
      <c r="MVX6" s="171"/>
      <c r="MVY6" s="171"/>
      <c r="MVZ6" s="171"/>
      <c r="MWA6" s="171"/>
      <c r="MWB6" s="171"/>
      <c r="MWC6" s="171"/>
      <c r="MWD6" s="171"/>
      <c r="MWE6" s="171"/>
      <c r="MWF6" s="171"/>
      <c r="MWG6" s="171"/>
      <c r="MWH6" s="171"/>
      <c r="MWI6" s="171"/>
      <c r="MWJ6" s="171"/>
      <c r="MWK6" s="171"/>
      <c r="MWL6" s="171"/>
      <c r="MWM6" s="171"/>
      <c r="MWN6" s="171"/>
      <c r="MWO6" s="171"/>
      <c r="MWP6" s="171"/>
      <c r="MWQ6" s="171"/>
      <c r="MWR6" s="171"/>
      <c r="MWS6" s="171"/>
      <c r="MWT6" s="171"/>
      <c r="MWU6" s="171"/>
      <c r="MWV6" s="171"/>
      <c r="MWW6" s="171"/>
      <c r="MWX6" s="171"/>
      <c r="MWY6" s="171"/>
      <c r="MWZ6" s="171"/>
      <c r="MXA6" s="171"/>
      <c r="MXB6" s="171"/>
      <c r="MXC6" s="171"/>
      <c r="MXD6" s="171"/>
      <c r="MXE6" s="171"/>
      <c r="MXF6" s="171"/>
      <c r="MXG6" s="171"/>
      <c r="MXH6" s="171"/>
      <c r="MXI6" s="171"/>
      <c r="MXJ6" s="171"/>
      <c r="MXK6" s="171"/>
      <c r="MXL6" s="171"/>
      <c r="MXM6" s="171"/>
      <c r="MXN6" s="171"/>
      <c r="MXO6" s="171"/>
      <c r="MXP6" s="171"/>
      <c r="MXQ6" s="171"/>
      <c r="MXR6" s="171"/>
      <c r="MXS6" s="171"/>
      <c r="MXT6" s="171"/>
      <c r="MXU6" s="171"/>
      <c r="MXV6" s="171"/>
      <c r="MXW6" s="171"/>
      <c r="MXX6" s="171"/>
      <c r="MXY6" s="171"/>
      <c r="MXZ6" s="171"/>
      <c r="MYA6" s="171"/>
      <c r="MYB6" s="171"/>
      <c r="MYC6" s="171"/>
      <c r="MYD6" s="171"/>
      <c r="MYE6" s="171"/>
      <c r="MYF6" s="171"/>
      <c r="MYG6" s="171"/>
      <c r="MYH6" s="171"/>
      <c r="MYI6" s="171"/>
      <c r="MYJ6" s="171"/>
      <c r="MYK6" s="171"/>
      <c r="MYL6" s="171"/>
      <c r="MYM6" s="171"/>
      <c r="MYN6" s="171"/>
      <c r="MYO6" s="171"/>
      <c r="MYP6" s="171"/>
      <c r="MYQ6" s="171"/>
      <c r="MYR6" s="171"/>
      <c r="MYS6" s="171"/>
      <c r="MYT6" s="171"/>
      <c r="MYU6" s="171"/>
      <c r="MYV6" s="171"/>
      <c r="MYW6" s="171"/>
      <c r="MYX6" s="171"/>
      <c r="MYY6" s="171"/>
      <c r="MYZ6" s="171"/>
      <c r="MZA6" s="171"/>
      <c r="MZB6" s="171"/>
      <c r="MZC6" s="171"/>
      <c r="MZD6" s="171"/>
      <c r="MZE6" s="171"/>
      <c r="MZF6" s="171"/>
      <c r="MZG6" s="171"/>
      <c r="MZH6" s="171"/>
      <c r="MZI6" s="171"/>
      <c r="MZJ6" s="171"/>
      <c r="MZK6" s="171"/>
      <c r="MZL6" s="171"/>
      <c r="MZM6" s="171"/>
      <c r="MZN6" s="171"/>
      <c r="MZO6" s="171"/>
      <c r="MZP6" s="171"/>
      <c r="MZQ6" s="171"/>
      <c r="MZR6" s="171"/>
      <c r="MZS6" s="171"/>
      <c r="MZT6" s="171"/>
      <c r="MZU6" s="171"/>
      <c r="MZV6" s="171"/>
      <c r="MZW6" s="171"/>
      <c r="MZX6" s="171"/>
      <c r="MZY6" s="171"/>
      <c r="MZZ6" s="171"/>
      <c r="NAA6" s="171"/>
      <c r="NAB6" s="171"/>
      <c r="NAC6" s="171"/>
      <c r="NAD6" s="171"/>
      <c r="NAE6" s="171"/>
      <c r="NAF6" s="171"/>
      <c r="NAG6" s="171"/>
      <c r="NAH6" s="171"/>
      <c r="NAI6" s="171"/>
      <c r="NAJ6" s="171"/>
      <c r="NAK6" s="171"/>
      <c r="NAL6" s="171"/>
      <c r="NAM6" s="171"/>
      <c r="NAN6" s="171"/>
      <c r="NAO6" s="171"/>
      <c r="NAP6" s="171"/>
      <c r="NAQ6" s="171"/>
      <c r="NAR6" s="171"/>
      <c r="NAS6" s="171"/>
      <c r="NAT6" s="171"/>
      <c r="NAU6" s="171"/>
      <c r="NAV6" s="171"/>
      <c r="NAW6" s="171"/>
      <c r="NAX6" s="171"/>
      <c r="NAY6" s="171"/>
      <c r="NAZ6" s="171"/>
      <c r="NBA6" s="171"/>
      <c r="NBB6" s="171"/>
      <c r="NBC6" s="171"/>
      <c r="NBD6" s="171"/>
      <c r="NBE6" s="171"/>
      <c r="NBF6" s="171"/>
      <c r="NBG6" s="171"/>
      <c r="NBH6" s="171"/>
      <c r="NBI6" s="171"/>
      <c r="NBJ6" s="171"/>
      <c r="NBK6" s="171"/>
      <c r="NBL6" s="171"/>
      <c r="NBM6" s="171"/>
      <c r="NBN6" s="171"/>
      <c r="NBO6" s="171"/>
      <c r="NBP6" s="171"/>
      <c r="NBQ6" s="171"/>
      <c r="NBR6" s="171"/>
      <c r="NBS6" s="171"/>
      <c r="NBT6" s="171"/>
      <c r="NBU6" s="171"/>
      <c r="NBV6" s="171"/>
      <c r="NBW6" s="171"/>
      <c r="NBX6" s="171"/>
      <c r="NBY6" s="171"/>
      <c r="NBZ6" s="171"/>
      <c r="NCA6" s="171"/>
      <c r="NCB6" s="171"/>
      <c r="NCC6" s="171"/>
      <c r="NCD6" s="171"/>
      <c r="NCE6" s="171"/>
      <c r="NCF6" s="171"/>
      <c r="NCG6" s="171"/>
      <c r="NCH6" s="171"/>
      <c r="NCI6" s="171"/>
      <c r="NCJ6" s="171"/>
      <c r="NCK6" s="171"/>
      <c r="NCL6" s="171"/>
      <c r="NCM6" s="171"/>
      <c r="NCN6" s="171"/>
      <c r="NCO6" s="171"/>
      <c r="NCP6" s="171"/>
      <c r="NCQ6" s="171"/>
      <c r="NCR6" s="171"/>
      <c r="NCS6" s="171"/>
      <c r="NCT6" s="171"/>
      <c r="NCU6" s="171"/>
      <c r="NCV6" s="171"/>
      <c r="NCW6" s="171"/>
      <c r="NCX6" s="171"/>
      <c r="NCY6" s="171"/>
      <c r="NCZ6" s="171"/>
      <c r="NDA6" s="171"/>
      <c r="NDB6" s="171"/>
      <c r="NDC6" s="171"/>
      <c r="NDD6" s="171"/>
      <c r="NDE6" s="171"/>
      <c r="NDF6" s="171"/>
      <c r="NDG6" s="171"/>
      <c r="NDH6" s="171"/>
      <c r="NDI6" s="171"/>
      <c r="NDJ6" s="171"/>
      <c r="NDK6" s="171"/>
      <c r="NDL6" s="171"/>
      <c r="NDM6" s="171"/>
      <c r="NDN6" s="171"/>
      <c r="NDO6" s="171"/>
      <c r="NDP6" s="171"/>
      <c r="NDQ6" s="171"/>
      <c r="NDR6" s="171"/>
      <c r="NDS6" s="171"/>
      <c r="NDT6" s="171"/>
      <c r="NDU6" s="171"/>
      <c r="NDV6" s="171"/>
      <c r="NDW6" s="171"/>
      <c r="NDX6" s="171"/>
      <c r="NDY6" s="171"/>
      <c r="NDZ6" s="171"/>
      <c r="NEA6" s="171"/>
      <c r="NEB6" s="171"/>
      <c r="NEC6" s="171"/>
      <c r="NED6" s="171"/>
      <c r="NEE6" s="171"/>
      <c r="NEF6" s="171"/>
      <c r="NEG6" s="171"/>
      <c r="NEH6" s="171"/>
      <c r="NEI6" s="171"/>
      <c r="NEJ6" s="171"/>
      <c r="NEK6" s="171"/>
      <c r="NEL6" s="171"/>
      <c r="NEM6" s="171"/>
      <c r="NEN6" s="171"/>
      <c r="NEO6" s="171"/>
      <c r="NEP6" s="171"/>
      <c r="NEQ6" s="171"/>
      <c r="NER6" s="171"/>
      <c r="NES6" s="171"/>
      <c r="NET6" s="171"/>
      <c r="NEU6" s="171"/>
      <c r="NEV6" s="171"/>
      <c r="NEW6" s="171"/>
      <c r="NEX6" s="171"/>
      <c r="NEY6" s="171"/>
      <c r="NEZ6" s="171"/>
      <c r="NFA6" s="171"/>
      <c r="NFB6" s="171"/>
      <c r="NFC6" s="171"/>
      <c r="NFD6" s="171"/>
      <c r="NFE6" s="171"/>
      <c r="NFF6" s="171"/>
      <c r="NFG6" s="171"/>
      <c r="NFH6" s="171"/>
      <c r="NFI6" s="171"/>
      <c r="NFJ6" s="171"/>
      <c r="NFK6" s="171"/>
      <c r="NFL6" s="171"/>
      <c r="NFM6" s="171"/>
      <c r="NFN6" s="171"/>
      <c r="NFO6" s="171"/>
      <c r="NFP6" s="171"/>
      <c r="NFQ6" s="171"/>
      <c r="NFR6" s="171"/>
      <c r="NFS6" s="171"/>
      <c r="NFT6" s="171"/>
      <c r="NFU6" s="171"/>
      <c r="NFV6" s="171"/>
      <c r="NFW6" s="171"/>
      <c r="NFX6" s="171"/>
      <c r="NFY6" s="171"/>
      <c r="NFZ6" s="171"/>
      <c r="NGA6" s="171"/>
      <c r="NGB6" s="171"/>
      <c r="NGC6" s="171"/>
      <c r="NGD6" s="171"/>
      <c r="NGE6" s="171"/>
      <c r="NGF6" s="171"/>
      <c r="NGG6" s="171"/>
      <c r="NGH6" s="171"/>
      <c r="NGI6" s="171"/>
      <c r="NGJ6" s="171"/>
      <c r="NGK6" s="171"/>
      <c r="NGL6" s="171"/>
      <c r="NGM6" s="171"/>
      <c r="NGN6" s="171"/>
      <c r="NGO6" s="171"/>
      <c r="NGP6" s="171"/>
      <c r="NGQ6" s="171"/>
      <c r="NGR6" s="171"/>
      <c r="NGS6" s="171"/>
      <c r="NGT6" s="171"/>
      <c r="NGU6" s="171"/>
      <c r="NGV6" s="171"/>
      <c r="NGW6" s="171"/>
      <c r="NGX6" s="171"/>
      <c r="NGY6" s="171"/>
      <c r="NGZ6" s="171"/>
      <c r="NHA6" s="171"/>
      <c r="NHB6" s="171"/>
      <c r="NHC6" s="171"/>
      <c r="NHD6" s="171"/>
      <c r="NHE6" s="171"/>
      <c r="NHF6" s="171"/>
      <c r="NHG6" s="171"/>
      <c r="NHH6" s="171"/>
      <c r="NHI6" s="171"/>
      <c r="NHJ6" s="171"/>
      <c r="NHK6" s="171"/>
      <c r="NHL6" s="171"/>
      <c r="NHM6" s="171"/>
      <c r="NHN6" s="171"/>
      <c r="NHO6" s="171"/>
      <c r="NHP6" s="171"/>
      <c r="NHQ6" s="171"/>
      <c r="NHR6" s="171"/>
      <c r="NHS6" s="171"/>
      <c r="NHT6" s="171"/>
      <c r="NHU6" s="171"/>
      <c r="NHV6" s="171"/>
      <c r="NHW6" s="171"/>
      <c r="NHX6" s="171"/>
      <c r="NHY6" s="171"/>
      <c r="NHZ6" s="171"/>
      <c r="NIA6" s="171"/>
      <c r="NIB6" s="171"/>
      <c r="NIC6" s="171"/>
      <c r="NID6" s="171"/>
      <c r="NIE6" s="171"/>
      <c r="NIF6" s="171"/>
      <c r="NIG6" s="171"/>
      <c r="NIH6" s="171"/>
      <c r="NII6" s="171"/>
      <c r="NIJ6" s="171"/>
      <c r="NIK6" s="171"/>
      <c r="NIL6" s="171"/>
      <c r="NIM6" s="171"/>
      <c r="NIN6" s="171"/>
      <c r="NIO6" s="171"/>
      <c r="NIP6" s="171"/>
      <c r="NIQ6" s="171"/>
      <c r="NIR6" s="171"/>
      <c r="NIS6" s="171"/>
      <c r="NIT6" s="171"/>
      <c r="NIU6" s="171"/>
      <c r="NIV6" s="171"/>
      <c r="NIW6" s="171"/>
      <c r="NIX6" s="171"/>
      <c r="NIY6" s="171"/>
      <c r="NIZ6" s="171"/>
      <c r="NJA6" s="171"/>
      <c r="NJB6" s="171"/>
      <c r="NJC6" s="171"/>
      <c r="NJD6" s="171"/>
      <c r="NJE6" s="171"/>
      <c r="NJF6" s="171"/>
      <c r="NJG6" s="171"/>
      <c r="NJH6" s="171"/>
      <c r="NJI6" s="171"/>
      <c r="NJJ6" s="171"/>
      <c r="NJK6" s="171"/>
      <c r="NJL6" s="171"/>
      <c r="NJM6" s="171"/>
      <c r="NJN6" s="171"/>
      <c r="NJO6" s="171"/>
      <c r="NJP6" s="171"/>
      <c r="NJQ6" s="171"/>
      <c r="NJR6" s="171"/>
      <c r="NJS6" s="171"/>
      <c r="NJT6" s="171"/>
      <c r="NJU6" s="171"/>
      <c r="NJV6" s="171"/>
      <c r="NJW6" s="171"/>
      <c r="NJX6" s="171"/>
      <c r="NJY6" s="171"/>
      <c r="NJZ6" s="171"/>
      <c r="NKA6" s="171"/>
      <c r="NKB6" s="171"/>
      <c r="NKC6" s="171"/>
      <c r="NKD6" s="171"/>
      <c r="NKE6" s="171"/>
      <c r="NKF6" s="171"/>
      <c r="NKG6" s="171"/>
      <c r="NKH6" s="171"/>
      <c r="NKI6" s="171"/>
      <c r="NKJ6" s="171"/>
      <c r="NKK6" s="171"/>
      <c r="NKL6" s="171"/>
      <c r="NKM6" s="171"/>
      <c r="NKN6" s="171"/>
      <c r="NKO6" s="171"/>
      <c r="NKP6" s="171"/>
      <c r="NKQ6" s="171"/>
      <c r="NKR6" s="171"/>
      <c r="NKS6" s="171"/>
      <c r="NKT6" s="171"/>
      <c r="NKU6" s="171"/>
      <c r="NKV6" s="171"/>
      <c r="NKW6" s="171"/>
      <c r="NKX6" s="171"/>
      <c r="NKY6" s="171"/>
      <c r="NKZ6" s="171"/>
      <c r="NLA6" s="171"/>
      <c r="NLB6" s="171"/>
      <c r="NLC6" s="171"/>
      <c r="NLD6" s="171"/>
      <c r="NLE6" s="171"/>
      <c r="NLF6" s="171"/>
      <c r="NLG6" s="171"/>
      <c r="NLH6" s="171"/>
      <c r="NLI6" s="171"/>
      <c r="NLJ6" s="171"/>
      <c r="NLK6" s="171"/>
      <c r="NLL6" s="171"/>
      <c r="NLM6" s="171"/>
      <c r="NLN6" s="171"/>
      <c r="NLO6" s="171"/>
      <c r="NLP6" s="171"/>
      <c r="NLQ6" s="171"/>
      <c r="NLR6" s="171"/>
      <c r="NLS6" s="171"/>
      <c r="NLT6" s="171"/>
      <c r="NLU6" s="171"/>
      <c r="NLV6" s="171"/>
      <c r="NLW6" s="171"/>
      <c r="NLX6" s="171"/>
      <c r="NLY6" s="171"/>
      <c r="NLZ6" s="171"/>
      <c r="NMA6" s="171"/>
      <c r="NMB6" s="171"/>
      <c r="NMC6" s="171"/>
      <c r="NMD6" s="171"/>
      <c r="NME6" s="171"/>
      <c r="NMF6" s="171"/>
      <c r="NMG6" s="171"/>
      <c r="NMH6" s="171"/>
      <c r="NMI6" s="171"/>
      <c r="NMJ6" s="171"/>
      <c r="NMK6" s="171"/>
      <c r="NML6" s="171"/>
      <c r="NMM6" s="171"/>
      <c r="NMN6" s="171"/>
      <c r="NMO6" s="171"/>
      <c r="NMP6" s="171"/>
      <c r="NMQ6" s="171"/>
      <c r="NMR6" s="171"/>
      <c r="NMS6" s="171"/>
      <c r="NMT6" s="171"/>
      <c r="NMU6" s="171"/>
      <c r="NMV6" s="171"/>
      <c r="NMW6" s="171"/>
      <c r="NMX6" s="171"/>
      <c r="NMY6" s="171"/>
      <c r="NMZ6" s="171"/>
      <c r="NNA6" s="171"/>
      <c r="NNB6" s="171"/>
      <c r="NNC6" s="171"/>
      <c r="NND6" s="171"/>
      <c r="NNE6" s="171"/>
      <c r="NNF6" s="171"/>
      <c r="NNG6" s="171"/>
      <c r="NNH6" s="171"/>
      <c r="NNI6" s="171"/>
      <c r="NNJ6" s="171"/>
      <c r="NNK6" s="171"/>
      <c r="NNL6" s="171"/>
      <c r="NNM6" s="171"/>
      <c r="NNN6" s="171"/>
      <c r="NNO6" s="171"/>
      <c r="NNP6" s="171"/>
      <c r="NNQ6" s="171"/>
      <c r="NNR6" s="171"/>
      <c r="NNS6" s="171"/>
      <c r="NNT6" s="171"/>
      <c r="NNU6" s="171"/>
      <c r="NNV6" s="171"/>
      <c r="NNW6" s="171"/>
      <c r="NNX6" s="171"/>
      <c r="NNY6" s="171"/>
      <c r="NNZ6" s="171"/>
      <c r="NOA6" s="171"/>
      <c r="NOB6" s="171"/>
      <c r="NOC6" s="171"/>
      <c r="NOD6" s="171"/>
      <c r="NOE6" s="171"/>
      <c r="NOF6" s="171"/>
      <c r="NOG6" s="171"/>
      <c r="NOH6" s="171"/>
      <c r="NOI6" s="171"/>
      <c r="NOJ6" s="171"/>
      <c r="NOK6" s="171"/>
      <c r="NOL6" s="171"/>
      <c r="NOM6" s="171"/>
      <c r="NON6" s="171"/>
      <c r="NOO6" s="171"/>
      <c r="NOP6" s="171"/>
      <c r="NOQ6" s="171"/>
      <c r="NOR6" s="171"/>
      <c r="NOS6" s="171"/>
      <c r="NOT6" s="171"/>
      <c r="NOU6" s="171"/>
      <c r="NOV6" s="171"/>
      <c r="NOW6" s="171"/>
      <c r="NOX6" s="171"/>
      <c r="NOY6" s="171"/>
      <c r="NOZ6" s="171"/>
      <c r="NPA6" s="171"/>
      <c r="NPB6" s="171"/>
      <c r="NPC6" s="171"/>
      <c r="NPD6" s="171"/>
      <c r="NPE6" s="171"/>
      <c r="NPF6" s="171"/>
      <c r="NPG6" s="171"/>
      <c r="NPH6" s="171"/>
      <c r="NPI6" s="171"/>
      <c r="NPJ6" s="171"/>
      <c r="NPK6" s="171"/>
      <c r="NPL6" s="171"/>
      <c r="NPM6" s="171"/>
      <c r="NPN6" s="171"/>
      <c r="NPO6" s="171"/>
      <c r="NPP6" s="171"/>
      <c r="NPQ6" s="171"/>
      <c r="NPR6" s="171"/>
      <c r="NPS6" s="171"/>
      <c r="NPT6" s="171"/>
      <c r="NPU6" s="171"/>
      <c r="NPV6" s="171"/>
      <c r="NPW6" s="171"/>
      <c r="NPX6" s="171"/>
      <c r="NPY6" s="171"/>
      <c r="NPZ6" s="171"/>
      <c r="NQA6" s="171"/>
      <c r="NQB6" s="171"/>
      <c r="NQC6" s="171"/>
      <c r="NQD6" s="171"/>
      <c r="NQE6" s="171"/>
      <c r="NQF6" s="171"/>
      <c r="NQG6" s="171"/>
      <c r="NQH6" s="171"/>
      <c r="NQI6" s="171"/>
      <c r="NQJ6" s="171"/>
      <c r="NQK6" s="171"/>
      <c r="NQL6" s="171"/>
      <c r="NQM6" s="171"/>
      <c r="NQN6" s="171"/>
      <c r="NQO6" s="171"/>
      <c r="NQP6" s="171"/>
      <c r="NQQ6" s="171"/>
      <c r="NQR6" s="171"/>
      <c r="NQS6" s="171"/>
      <c r="NQT6" s="171"/>
      <c r="NQU6" s="171"/>
      <c r="NQV6" s="171"/>
      <c r="NQW6" s="171"/>
      <c r="NQX6" s="171"/>
      <c r="NQY6" s="171"/>
      <c r="NQZ6" s="171"/>
      <c r="NRA6" s="171"/>
      <c r="NRB6" s="171"/>
      <c r="NRC6" s="171"/>
      <c r="NRD6" s="171"/>
      <c r="NRE6" s="171"/>
      <c r="NRF6" s="171"/>
      <c r="NRG6" s="171"/>
      <c r="NRH6" s="171"/>
      <c r="NRI6" s="171"/>
      <c r="NRJ6" s="171"/>
      <c r="NRK6" s="171"/>
      <c r="NRL6" s="171"/>
      <c r="NRM6" s="171"/>
      <c r="NRN6" s="171"/>
      <c r="NRO6" s="171"/>
      <c r="NRP6" s="171"/>
      <c r="NRQ6" s="171"/>
      <c r="NRR6" s="171"/>
      <c r="NRS6" s="171"/>
      <c r="NRT6" s="171"/>
      <c r="NRU6" s="171"/>
      <c r="NRV6" s="171"/>
      <c r="NRW6" s="171"/>
      <c r="NRX6" s="171"/>
      <c r="NRY6" s="171"/>
      <c r="NRZ6" s="171"/>
      <c r="NSA6" s="171"/>
      <c r="NSB6" s="171"/>
      <c r="NSC6" s="171"/>
      <c r="NSD6" s="171"/>
      <c r="NSE6" s="171"/>
      <c r="NSF6" s="171"/>
      <c r="NSG6" s="171"/>
      <c r="NSH6" s="171"/>
      <c r="NSI6" s="171"/>
      <c r="NSJ6" s="171"/>
      <c r="NSK6" s="171"/>
      <c r="NSL6" s="171"/>
      <c r="NSM6" s="171"/>
      <c r="NSN6" s="171"/>
      <c r="NSO6" s="171"/>
      <c r="NSP6" s="171"/>
      <c r="NSQ6" s="171"/>
      <c r="NSR6" s="171"/>
      <c r="NSS6" s="171"/>
      <c r="NST6" s="171"/>
      <c r="NSU6" s="171"/>
      <c r="NSV6" s="171"/>
      <c r="NSW6" s="171"/>
      <c r="NSX6" s="171"/>
      <c r="NSY6" s="171"/>
      <c r="NSZ6" s="171"/>
      <c r="NTA6" s="171"/>
      <c r="NTB6" s="171"/>
      <c r="NTC6" s="171"/>
      <c r="NTD6" s="171"/>
      <c r="NTE6" s="171"/>
      <c r="NTF6" s="171"/>
      <c r="NTG6" s="171"/>
      <c r="NTH6" s="171"/>
      <c r="NTI6" s="171"/>
      <c r="NTJ6" s="171"/>
      <c r="NTK6" s="171"/>
      <c r="NTL6" s="171"/>
      <c r="NTM6" s="171"/>
      <c r="NTN6" s="171"/>
      <c r="NTO6" s="171"/>
      <c r="NTP6" s="171"/>
      <c r="NTQ6" s="171"/>
      <c r="NTR6" s="171"/>
      <c r="NTS6" s="171"/>
      <c r="NTT6" s="171"/>
      <c r="NTU6" s="171"/>
      <c r="NTV6" s="171"/>
      <c r="NTW6" s="171"/>
      <c r="NTX6" s="171"/>
      <c r="NTY6" s="171"/>
      <c r="NTZ6" s="171"/>
      <c r="NUA6" s="171"/>
      <c r="NUB6" s="171"/>
      <c r="NUC6" s="171"/>
      <c r="NUD6" s="171"/>
      <c r="NUE6" s="171"/>
      <c r="NUF6" s="171"/>
      <c r="NUG6" s="171"/>
      <c r="NUH6" s="171"/>
      <c r="NUI6" s="171"/>
      <c r="NUJ6" s="171"/>
      <c r="NUK6" s="171"/>
      <c r="NUL6" s="171"/>
      <c r="NUM6" s="171"/>
      <c r="NUN6" s="171"/>
      <c r="NUO6" s="171"/>
      <c r="NUP6" s="171"/>
      <c r="NUQ6" s="171"/>
      <c r="NUR6" s="171"/>
      <c r="NUS6" s="171"/>
      <c r="NUT6" s="171"/>
      <c r="NUU6" s="171"/>
      <c r="NUV6" s="171"/>
      <c r="NUW6" s="171"/>
      <c r="NUX6" s="171"/>
      <c r="NUY6" s="171"/>
      <c r="NUZ6" s="171"/>
      <c r="NVA6" s="171"/>
      <c r="NVB6" s="171"/>
      <c r="NVC6" s="171"/>
      <c r="NVD6" s="171"/>
      <c r="NVE6" s="171"/>
      <c r="NVF6" s="171"/>
      <c r="NVG6" s="171"/>
      <c r="NVH6" s="171"/>
      <c r="NVI6" s="171"/>
      <c r="NVJ6" s="171"/>
      <c r="NVK6" s="171"/>
      <c r="NVL6" s="171"/>
      <c r="NVM6" s="171"/>
      <c r="NVN6" s="171"/>
      <c r="NVO6" s="171"/>
      <c r="NVP6" s="171"/>
      <c r="NVQ6" s="171"/>
      <c r="NVR6" s="171"/>
      <c r="NVS6" s="171"/>
      <c r="NVT6" s="171"/>
      <c r="NVU6" s="171"/>
      <c r="NVV6" s="171"/>
      <c r="NVW6" s="171"/>
      <c r="NVX6" s="171"/>
      <c r="NVY6" s="171"/>
      <c r="NVZ6" s="171"/>
      <c r="NWA6" s="171"/>
      <c r="NWB6" s="171"/>
      <c r="NWC6" s="171"/>
      <c r="NWD6" s="171"/>
      <c r="NWE6" s="171"/>
      <c r="NWF6" s="171"/>
      <c r="NWG6" s="171"/>
      <c r="NWH6" s="171"/>
      <c r="NWI6" s="171"/>
      <c r="NWJ6" s="171"/>
      <c r="NWK6" s="171"/>
      <c r="NWL6" s="171"/>
      <c r="NWM6" s="171"/>
      <c r="NWN6" s="171"/>
      <c r="NWO6" s="171"/>
      <c r="NWP6" s="171"/>
      <c r="NWQ6" s="171"/>
      <c r="NWR6" s="171"/>
      <c r="NWS6" s="171"/>
      <c r="NWT6" s="171"/>
      <c r="NWU6" s="171"/>
      <c r="NWV6" s="171"/>
      <c r="NWW6" s="171"/>
      <c r="NWX6" s="171"/>
      <c r="NWY6" s="171"/>
      <c r="NWZ6" s="171"/>
      <c r="NXA6" s="171"/>
      <c r="NXB6" s="171"/>
      <c r="NXC6" s="171"/>
      <c r="NXD6" s="171"/>
      <c r="NXE6" s="171"/>
      <c r="NXF6" s="171"/>
      <c r="NXG6" s="171"/>
      <c r="NXH6" s="171"/>
      <c r="NXI6" s="171"/>
      <c r="NXJ6" s="171"/>
      <c r="NXK6" s="171"/>
      <c r="NXL6" s="171"/>
      <c r="NXM6" s="171"/>
      <c r="NXN6" s="171"/>
      <c r="NXO6" s="171"/>
      <c r="NXP6" s="171"/>
      <c r="NXQ6" s="171"/>
      <c r="NXR6" s="171"/>
      <c r="NXS6" s="171"/>
      <c r="NXT6" s="171"/>
      <c r="NXU6" s="171"/>
      <c r="NXV6" s="171"/>
      <c r="NXW6" s="171"/>
      <c r="NXX6" s="171"/>
      <c r="NXY6" s="171"/>
      <c r="NXZ6" s="171"/>
      <c r="NYA6" s="171"/>
      <c r="NYB6" s="171"/>
      <c r="NYC6" s="171"/>
      <c r="NYD6" s="171"/>
      <c r="NYE6" s="171"/>
      <c r="NYF6" s="171"/>
      <c r="NYG6" s="171"/>
      <c r="NYH6" s="171"/>
      <c r="NYI6" s="171"/>
      <c r="NYJ6" s="171"/>
      <c r="NYK6" s="171"/>
      <c r="NYL6" s="171"/>
      <c r="NYM6" s="171"/>
      <c r="NYN6" s="171"/>
      <c r="NYO6" s="171"/>
      <c r="NYP6" s="171"/>
      <c r="NYQ6" s="171"/>
      <c r="NYR6" s="171"/>
      <c r="NYS6" s="171"/>
      <c r="NYT6" s="171"/>
      <c r="NYU6" s="171"/>
      <c r="NYV6" s="171"/>
      <c r="NYW6" s="171"/>
      <c r="NYX6" s="171"/>
      <c r="NYY6" s="171"/>
      <c r="NYZ6" s="171"/>
      <c r="NZA6" s="171"/>
      <c r="NZB6" s="171"/>
      <c r="NZC6" s="171"/>
      <c r="NZD6" s="171"/>
      <c r="NZE6" s="171"/>
      <c r="NZF6" s="171"/>
      <c r="NZG6" s="171"/>
      <c r="NZH6" s="171"/>
      <c r="NZI6" s="171"/>
      <c r="NZJ6" s="171"/>
      <c r="NZK6" s="171"/>
      <c r="NZL6" s="171"/>
      <c r="NZM6" s="171"/>
      <c r="NZN6" s="171"/>
      <c r="NZO6" s="171"/>
      <c r="NZP6" s="171"/>
      <c r="NZQ6" s="171"/>
      <c r="NZR6" s="171"/>
      <c r="NZS6" s="171"/>
      <c r="NZT6" s="171"/>
      <c r="NZU6" s="171"/>
      <c r="NZV6" s="171"/>
      <c r="NZW6" s="171"/>
      <c r="NZX6" s="171"/>
      <c r="NZY6" s="171"/>
      <c r="NZZ6" s="171"/>
      <c r="OAA6" s="171"/>
      <c r="OAB6" s="171"/>
      <c r="OAC6" s="171"/>
      <c r="OAD6" s="171"/>
      <c r="OAE6" s="171"/>
      <c r="OAF6" s="171"/>
      <c r="OAG6" s="171"/>
      <c r="OAH6" s="171"/>
      <c r="OAI6" s="171"/>
      <c r="OAJ6" s="171"/>
      <c r="OAK6" s="171"/>
      <c r="OAL6" s="171"/>
      <c r="OAM6" s="171"/>
      <c r="OAN6" s="171"/>
      <c r="OAO6" s="171"/>
      <c r="OAP6" s="171"/>
      <c r="OAQ6" s="171"/>
      <c r="OAR6" s="171"/>
      <c r="OAS6" s="171"/>
      <c r="OAT6" s="171"/>
      <c r="OAU6" s="171"/>
      <c r="OAV6" s="171"/>
      <c r="OAW6" s="171"/>
      <c r="OAX6" s="171"/>
      <c r="OAY6" s="171"/>
      <c r="OAZ6" s="171"/>
      <c r="OBA6" s="171"/>
      <c r="OBB6" s="171"/>
      <c r="OBC6" s="171"/>
      <c r="OBD6" s="171"/>
      <c r="OBE6" s="171"/>
      <c r="OBF6" s="171"/>
      <c r="OBG6" s="171"/>
      <c r="OBH6" s="171"/>
      <c r="OBI6" s="171"/>
      <c r="OBJ6" s="171"/>
      <c r="OBK6" s="171"/>
      <c r="OBL6" s="171"/>
      <c r="OBM6" s="171"/>
      <c r="OBN6" s="171"/>
      <c r="OBO6" s="171"/>
      <c r="OBP6" s="171"/>
      <c r="OBQ6" s="171"/>
      <c r="OBR6" s="171"/>
      <c r="OBS6" s="171"/>
      <c r="OBT6" s="171"/>
      <c r="OBU6" s="171"/>
      <c r="OBV6" s="171"/>
      <c r="OBW6" s="171"/>
      <c r="OBX6" s="171"/>
      <c r="OBY6" s="171"/>
      <c r="OBZ6" s="171"/>
      <c r="OCA6" s="171"/>
      <c r="OCB6" s="171"/>
      <c r="OCC6" s="171"/>
      <c r="OCD6" s="171"/>
      <c r="OCE6" s="171"/>
      <c r="OCF6" s="171"/>
      <c r="OCG6" s="171"/>
      <c r="OCH6" s="171"/>
      <c r="OCI6" s="171"/>
      <c r="OCJ6" s="171"/>
      <c r="OCK6" s="171"/>
      <c r="OCL6" s="171"/>
      <c r="OCM6" s="171"/>
      <c r="OCN6" s="171"/>
      <c r="OCO6" s="171"/>
      <c r="OCP6" s="171"/>
      <c r="OCQ6" s="171"/>
      <c r="OCR6" s="171"/>
      <c r="OCS6" s="171"/>
      <c r="OCT6" s="171"/>
      <c r="OCU6" s="171"/>
      <c r="OCV6" s="171"/>
      <c r="OCW6" s="171"/>
      <c r="OCX6" s="171"/>
      <c r="OCY6" s="171"/>
      <c r="OCZ6" s="171"/>
      <c r="ODA6" s="171"/>
      <c r="ODB6" s="171"/>
      <c r="ODC6" s="171"/>
      <c r="ODD6" s="171"/>
      <c r="ODE6" s="171"/>
      <c r="ODF6" s="171"/>
      <c r="ODG6" s="171"/>
      <c r="ODH6" s="171"/>
      <c r="ODI6" s="171"/>
      <c r="ODJ6" s="171"/>
      <c r="ODK6" s="171"/>
      <c r="ODL6" s="171"/>
      <c r="ODM6" s="171"/>
      <c r="ODN6" s="171"/>
      <c r="ODO6" s="171"/>
      <c r="ODP6" s="171"/>
      <c r="ODQ6" s="171"/>
      <c r="ODR6" s="171"/>
      <c r="ODS6" s="171"/>
      <c r="ODT6" s="171"/>
      <c r="ODU6" s="171"/>
      <c r="ODV6" s="171"/>
      <c r="ODW6" s="171"/>
      <c r="ODX6" s="171"/>
      <c r="ODY6" s="171"/>
      <c r="ODZ6" s="171"/>
      <c r="OEA6" s="171"/>
      <c r="OEB6" s="171"/>
      <c r="OEC6" s="171"/>
      <c r="OED6" s="171"/>
      <c r="OEE6" s="171"/>
      <c r="OEF6" s="171"/>
      <c r="OEG6" s="171"/>
      <c r="OEH6" s="171"/>
      <c r="OEI6" s="171"/>
      <c r="OEJ6" s="171"/>
      <c r="OEK6" s="171"/>
      <c r="OEL6" s="171"/>
      <c r="OEM6" s="171"/>
      <c r="OEN6" s="171"/>
      <c r="OEO6" s="171"/>
      <c r="OEP6" s="171"/>
      <c r="OEQ6" s="171"/>
      <c r="OER6" s="171"/>
      <c r="OES6" s="171"/>
      <c r="OET6" s="171"/>
      <c r="OEU6" s="171"/>
      <c r="OEV6" s="171"/>
      <c r="OEW6" s="171"/>
      <c r="OEX6" s="171"/>
      <c r="OEY6" s="171"/>
      <c r="OEZ6" s="171"/>
      <c r="OFA6" s="171"/>
      <c r="OFB6" s="171"/>
      <c r="OFC6" s="171"/>
      <c r="OFD6" s="171"/>
      <c r="OFE6" s="171"/>
      <c r="OFF6" s="171"/>
      <c r="OFG6" s="171"/>
      <c r="OFH6" s="171"/>
      <c r="OFI6" s="171"/>
      <c r="OFJ6" s="171"/>
      <c r="OFK6" s="171"/>
      <c r="OFL6" s="171"/>
      <c r="OFM6" s="171"/>
      <c r="OFN6" s="171"/>
      <c r="OFO6" s="171"/>
      <c r="OFP6" s="171"/>
      <c r="OFQ6" s="171"/>
      <c r="OFR6" s="171"/>
      <c r="OFS6" s="171"/>
      <c r="OFT6" s="171"/>
      <c r="OFU6" s="171"/>
      <c r="OFV6" s="171"/>
      <c r="OFW6" s="171"/>
      <c r="OFX6" s="171"/>
      <c r="OFY6" s="171"/>
      <c r="OFZ6" s="171"/>
      <c r="OGA6" s="171"/>
      <c r="OGB6" s="171"/>
      <c r="OGC6" s="171"/>
      <c r="OGD6" s="171"/>
      <c r="OGE6" s="171"/>
      <c r="OGF6" s="171"/>
      <c r="OGG6" s="171"/>
      <c r="OGH6" s="171"/>
      <c r="OGI6" s="171"/>
      <c r="OGJ6" s="171"/>
      <c r="OGK6" s="171"/>
      <c r="OGL6" s="171"/>
      <c r="OGM6" s="171"/>
      <c r="OGN6" s="171"/>
      <c r="OGO6" s="171"/>
      <c r="OGP6" s="171"/>
      <c r="OGQ6" s="171"/>
      <c r="OGR6" s="171"/>
      <c r="OGS6" s="171"/>
      <c r="OGT6" s="171"/>
      <c r="OGU6" s="171"/>
      <c r="OGV6" s="171"/>
      <c r="OGW6" s="171"/>
      <c r="OGX6" s="171"/>
      <c r="OGY6" s="171"/>
      <c r="OGZ6" s="171"/>
      <c r="OHA6" s="171"/>
      <c r="OHB6" s="171"/>
      <c r="OHC6" s="171"/>
      <c r="OHD6" s="171"/>
      <c r="OHE6" s="171"/>
      <c r="OHF6" s="171"/>
      <c r="OHG6" s="171"/>
      <c r="OHH6" s="171"/>
      <c r="OHI6" s="171"/>
      <c r="OHJ6" s="171"/>
      <c r="OHK6" s="171"/>
      <c r="OHL6" s="171"/>
      <c r="OHM6" s="171"/>
      <c r="OHN6" s="171"/>
      <c r="OHO6" s="171"/>
      <c r="OHP6" s="171"/>
      <c r="OHQ6" s="171"/>
      <c r="OHR6" s="171"/>
      <c r="OHS6" s="171"/>
      <c r="OHT6" s="171"/>
      <c r="OHU6" s="171"/>
      <c r="OHV6" s="171"/>
      <c r="OHW6" s="171"/>
      <c r="OHX6" s="171"/>
      <c r="OHY6" s="171"/>
      <c r="OHZ6" s="171"/>
      <c r="OIA6" s="171"/>
      <c r="OIB6" s="171"/>
      <c r="OIC6" s="171"/>
      <c r="OID6" s="171"/>
      <c r="OIE6" s="171"/>
      <c r="OIF6" s="171"/>
      <c r="OIG6" s="171"/>
      <c r="OIH6" s="171"/>
      <c r="OII6" s="171"/>
      <c r="OIJ6" s="171"/>
      <c r="OIK6" s="171"/>
      <c r="OIL6" s="171"/>
      <c r="OIM6" s="171"/>
      <c r="OIN6" s="171"/>
      <c r="OIO6" s="171"/>
      <c r="OIP6" s="171"/>
      <c r="OIQ6" s="171"/>
      <c r="OIR6" s="171"/>
      <c r="OIS6" s="171"/>
      <c r="OIT6" s="171"/>
      <c r="OIU6" s="171"/>
      <c r="OIV6" s="171"/>
      <c r="OIW6" s="171"/>
      <c r="OIX6" s="171"/>
      <c r="OIY6" s="171"/>
      <c r="OIZ6" s="171"/>
      <c r="OJA6" s="171"/>
      <c r="OJB6" s="171"/>
      <c r="OJC6" s="171"/>
      <c r="OJD6" s="171"/>
      <c r="OJE6" s="171"/>
      <c r="OJF6" s="171"/>
      <c r="OJG6" s="171"/>
      <c r="OJH6" s="171"/>
      <c r="OJI6" s="171"/>
      <c r="OJJ6" s="171"/>
      <c r="OJK6" s="171"/>
      <c r="OJL6" s="171"/>
      <c r="OJM6" s="171"/>
      <c r="OJN6" s="171"/>
      <c r="OJO6" s="171"/>
      <c r="OJP6" s="171"/>
      <c r="OJQ6" s="171"/>
      <c r="OJR6" s="171"/>
      <c r="OJS6" s="171"/>
      <c r="OJT6" s="171"/>
      <c r="OJU6" s="171"/>
      <c r="OJV6" s="171"/>
      <c r="OJW6" s="171"/>
      <c r="OJX6" s="171"/>
      <c r="OJY6" s="171"/>
      <c r="OJZ6" s="171"/>
      <c r="OKA6" s="171"/>
      <c r="OKB6" s="171"/>
      <c r="OKC6" s="171"/>
      <c r="OKD6" s="171"/>
      <c r="OKE6" s="171"/>
      <c r="OKF6" s="171"/>
      <c r="OKG6" s="171"/>
      <c r="OKH6" s="171"/>
      <c r="OKI6" s="171"/>
      <c r="OKJ6" s="171"/>
      <c r="OKK6" s="171"/>
      <c r="OKL6" s="171"/>
      <c r="OKM6" s="171"/>
      <c r="OKN6" s="171"/>
      <c r="OKO6" s="171"/>
      <c r="OKP6" s="171"/>
      <c r="OKQ6" s="171"/>
      <c r="OKR6" s="171"/>
      <c r="OKS6" s="171"/>
      <c r="OKT6" s="171"/>
      <c r="OKU6" s="171"/>
      <c r="OKV6" s="171"/>
      <c r="OKW6" s="171"/>
      <c r="OKX6" s="171"/>
      <c r="OKY6" s="171"/>
      <c r="OKZ6" s="171"/>
      <c r="OLA6" s="171"/>
      <c r="OLB6" s="171"/>
      <c r="OLC6" s="171"/>
      <c r="OLD6" s="171"/>
      <c r="OLE6" s="171"/>
      <c r="OLF6" s="171"/>
      <c r="OLG6" s="171"/>
      <c r="OLH6" s="171"/>
      <c r="OLI6" s="171"/>
      <c r="OLJ6" s="171"/>
      <c r="OLK6" s="171"/>
      <c r="OLL6" s="171"/>
      <c r="OLM6" s="171"/>
      <c r="OLN6" s="171"/>
      <c r="OLO6" s="171"/>
      <c r="OLP6" s="171"/>
      <c r="OLQ6" s="171"/>
      <c r="OLR6" s="171"/>
      <c r="OLS6" s="171"/>
      <c r="OLT6" s="171"/>
      <c r="OLU6" s="171"/>
      <c r="OLV6" s="171"/>
      <c r="OLW6" s="171"/>
      <c r="OLX6" s="171"/>
      <c r="OLY6" s="171"/>
      <c r="OLZ6" s="171"/>
      <c r="OMA6" s="171"/>
      <c r="OMB6" s="171"/>
      <c r="OMC6" s="171"/>
      <c r="OMD6" s="171"/>
      <c r="OME6" s="171"/>
      <c r="OMF6" s="171"/>
      <c r="OMG6" s="171"/>
      <c r="OMH6" s="171"/>
      <c r="OMI6" s="171"/>
      <c r="OMJ6" s="171"/>
      <c r="OMK6" s="171"/>
      <c r="OML6" s="171"/>
      <c r="OMM6" s="171"/>
      <c r="OMN6" s="171"/>
      <c r="OMO6" s="171"/>
      <c r="OMP6" s="171"/>
      <c r="OMQ6" s="171"/>
      <c r="OMR6" s="171"/>
      <c r="OMS6" s="171"/>
      <c r="OMT6" s="171"/>
      <c r="OMU6" s="171"/>
      <c r="OMV6" s="171"/>
      <c r="OMW6" s="171"/>
      <c r="OMX6" s="171"/>
      <c r="OMY6" s="171"/>
      <c r="OMZ6" s="171"/>
      <c r="ONA6" s="171"/>
      <c r="ONB6" s="171"/>
      <c r="ONC6" s="171"/>
      <c r="OND6" s="171"/>
      <c r="ONE6" s="171"/>
      <c r="ONF6" s="171"/>
      <c r="ONG6" s="171"/>
      <c r="ONH6" s="171"/>
      <c r="ONI6" s="171"/>
      <c r="ONJ6" s="171"/>
      <c r="ONK6" s="171"/>
      <c r="ONL6" s="171"/>
      <c r="ONM6" s="171"/>
      <c r="ONN6" s="171"/>
      <c r="ONO6" s="171"/>
      <c r="ONP6" s="171"/>
      <c r="ONQ6" s="171"/>
      <c r="ONR6" s="171"/>
      <c r="ONS6" s="171"/>
      <c r="ONT6" s="171"/>
      <c r="ONU6" s="171"/>
      <c r="ONV6" s="171"/>
      <c r="ONW6" s="171"/>
      <c r="ONX6" s="171"/>
      <c r="ONY6" s="171"/>
      <c r="ONZ6" s="171"/>
      <c r="OOA6" s="171"/>
      <c r="OOB6" s="171"/>
      <c r="OOC6" s="171"/>
      <c r="OOD6" s="171"/>
      <c r="OOE6" s="171"/>
      <c r="OOF6" s="171"/>
      <c r="OOG6" s="171"/>
      <c r="OOH6" s="171"/>
      <c r="OOI6" s="171"/>
      <c r="OOJ6" s="171"/>
      <c r="OOK6" s="171"/>
      <c r="OOL6" s="171"/>
      <c r="OOM6" s="171"/>
      <c r="OON6" s="171"/>
      <c r="OOO6" s="171"/>
      <c r="OOP6" s="171"/>
      <c r="OOQ6" s="171"/>
      <c r="OOR6" s="171"/>
      <c r="OOS6" s="171"/>
      <c r="OOT6" s="171"/>
      <c r="OOU6" s="171"/>
      <c r="OOV6" s="171"/>
      <c r="OOW6" s="171"/>
      <c r="OOX6" s="171"/>
      <c r="OOY6" s="171"/>
      <c r="OOZ6" s="171"/>
      <c r="OPA6" s="171"/>
      <c r="OPB6" s="171"/>
      <c r="OPC6" s="171"/>
      <c r="OPD6" s="171"/>
      <c r="OPE6" s="171"/>
      <c r="OPF6" s="171"/>
      <c r="OPG6" s="171"/>
      <c r="OPH6" s="171"/>
      <c r="OPI6" s="171"/>
      <c r="OPJ6" s="171"/>
      <c r="OPK6" s="171"/>
      <c r="OPL6" s="171"/>
      <c r="OPM6" s="171"/>
      <c r="OPN6" s="171"/>
      <c r="OPO6" s="171"/>
      <c r="OPP6" s="171"/>
      <c r="OPQ6" s="171"/>
      <c r="OPR6" s="171"/>
      <c r="OPS6" s="171"/>
      <c r="OPT6" s="171"/>
      <c r="OPU6" s="171"/>
      <c r="OPV6" s="171"/>
      <c r="OPW6" s="171"/>
      <c r="OPX6" s="171"/>
      <c r="OPY6" s="171"/>
      <c r="OPZ6" s="171"/>
      <c r="OQA6" s="171"/>
      <c r="OQB6" s="171"/>
      <c r="OQC6" s="171"/>
      <c r="OQD6" s="171"/>
      <c r="OQE6" s="171"/>
      <c r="OQF6" s="171"/>
      <c r="OQG6" s="171"/>
      <c r="OQH6" s="171"/>
      <c r="OQI6" s="171"/>
      <c r="OQJ6" s="171"/>
      <c r="OQK6" s="171"/>
      <c r="OQL6" s="171"/>
      <c r="OQM6" s="171"/>
      <c r="OQN6" s="171"/>
      <c r="OQO6" s="171"/>
      <c r="OQP6" s="171"/>
      <c r="OQQ6" s="171"/>
      <c r="OQR6" s="171"/>
      <c r="OQS6" s="171"/>
      <c r="OQT6" s="171"/>
      <c r="OQU6" s="171"/>
      <c r="OQV6" s="171"/>
      <c r="OQW6" s="171"/>
      <c r="OQX6" s="171"/>
      <c r="OQY6" s="171"/>
      <c r="OQZ6" s="171"/>
      <c r="ORA6" s="171"/>
      <c r="ORB6" s="171"/>
      <c r="ORC6" s="171"/>
      <c r="ORD6" s="171"/>
      <c r="ORE6" s="171"/>
      <c r="ORF6" s="171"/>
      <c r="ORG6" s="171"/>
      <c r="ORH6" s="171"/>
      <c r="ORI6" s="171"/>
      <c r="ORJ6" s="171"/>
      <c r="ORK6" s="171"/>
      <c r="ORL6" s="171"/>
      <c r="ORM6" s="171"/>
      <c r="ORN6" s="171"/>
      <c r="ORO6" s="171"/>
      <c r="ORP6" s="171"/>
      <c r="ORQ6" s="171"/>
      <c r="ORR6" s="171"/>
      <c r="ORS6" s="171"/>
      <c r="ORT6" s="171"/>
      <c r="ORU6" s="171"/>
      <c r="ORV6" s="171"/>
      <c r="ORW6" s="171"/>
      <c r="ORX6" s="171"/>
      <c r="ORY6" s="171"/>
      <c r="ORZ6" s="171"/>
      <c r="OSA6" s="171"/>
      <c r="OSB6" s="171"/>
      <c r="OSC6" s="171"/>
      <c r="OSD6" s="171"/>
      <c r="OSE6" s="171"/>
      <c r="OSF6" s="171"/>
      <c r="OSG6" s="171"/>
      <c r="OSH6" s="171"/>
      <c r="OSI6" s="171"/>
      <c r="OSJ6" s="171"/>
      <c r="OSK6" s="171"/>
      <c r="OSL6" s="171"/>
      <c r="OSM6" s="171"/>
      <c r="OSN6" s="171"/>
      <c r="OSO6" s="171"/>
      <c r="OSP6" s="171"/>
      <c r="OSQ6" s="171"/>
      <c r="OSR6" s="171"/>
      <c r="OSS6" s="171"/>
      <c r="OST6" s="171"/>
      <c r="OSU6" s="171"/>
      <c r="OSV6" s="171"/>
      <c r="OSW6" s="171"/>
      <c r="OSX6" s="171"/>
      <c r="OSY6" s="171"/>
      <c r="OSZ6" s="171"/>
      <c r="OTA6" s="171"/>
      <c r="OTB6" s="171"/>
      <c r="OTC6" s="171"/>
      <c r="OTD6" s="171"/>
      <c r="OTE6" s="171"/>
      <c r="OTF6" s="171"/>
      <c r="OTG6" s="171"/>
      <c r="OTH6" s="171"/>
      <c r="OTI6" s="171"/>
      <c r="OTJ6" s="171"/>
      <c r="OTK6" s="171"/>
      <c r="OTL6" s="171"/>
      <c r="OTM6" s="171"/>
      <c r="OTN6" s="171"/>
      <c r="OTO6" s="171"/>
      <c r="OTP6" s="171"/>
      <c r="OTQ6" s="171"/>
      <c r="OTR6" s="171"/>
      <c r="OTS6" s="171"/>
      <c r="OTT6" s="171"/>
      <c r="OTU6" s="171"/>
      <c r="OTV6" s="171"/>
      <c r="OTW6" s="171"/>
      <c r="OTX6" s="171"/>
      <c r="OTY6" s="171"/>
      <c r="OTZ6" s="171"/>
      <c r="OUA6" s="171"/>
      <c r="OUB6" s="171"/>
      <c r="OUC6" s="171"/>
      <c r="OUD6" s="171"/>
      <c r="OUE6" s="171"/>
      <c r="OUF6" s="171"/>
      <c r="OUG6" s="171"/>
      <c r="OUH6" s="171"/>
      <c r="OUI6" s="171"/>
      <c r="OUJ6" s="171"/>
      <c r="OUK6" s="171"/>
      <c r="OUL6" s="171"/>
      <c r="OUM6" s="171"/>
      <c r="OUN6" s="171"/>
      <c r="OUO6" s="171"/>
      <c r="OUP6" s="171"/>
      <c r="OUQ6" s="171"/>
      <c r="OUR6" s="171"/>
      <c r="OUS6" s="171"/>
      <c r="OUT6" s="171"/>
      <c r="OUU6" s="171"/>
      <c r="OUV6" s="171"/>
      <c r="OUW6" s="171"/>
      <c r="OUX6" s="171"/>
      <c r="OUY6" s="171"/>
      <c r="OUZ6" s="171"/>
      <c r="OVA6" s="171"/>
      <c r="OVB6" s="171"/>
      <c r="OVC6" s="171"/>
      <c r="OVD6" s="171"/>
      <c r="OVE6" s="171"/>
      <c r="OVF6" s="171"/>
      <c r="OVG6" s="171"/>
      <c r="OVH6" s="171"/>
      <c r="OVI6" s="171"/>
      <c r="OVJ6" s="171"/>
      <c r="OVK6" s="171"/>
      <c r="OVL6" s="171"/>
      <c r="OVM6" s="171"/>
      <c r="OVN6" s="171"/>
      <c r="OVO6" s="171"/>
      <c r="OVP6" s="171"/>
      <c r="OVQ6" s="171"/>
      <c r="OVR6" s="171"/>
      <c r="OVS6" s="171"/>
      <c r="OVT6" s="171"/>
      <c r="OVU6" s="171"/>
      <c r="OVV6" s="171"/>
      <c r="OVW6" s="171"/>
      <c r="OVX6" s="171"/>
      <c r="OVY6" s="171"/>
      <c r="OVZ6" s="171"/>
      <c r="OWA6" s="171"/>
      <c r="OWB6" s="171"/>
      <c r="OWC6" s="171"/>
      <c r="OWD6" s="171"/>
      <c r="OWE6" s="171"/>
      <c r="OWF6" s="171"/>
      <c r="OWG6" s="171"/>
      <c r="OWH6" s="171"/>
      <c r="OWI6" s="171"/>
      <c r="OWJ6" s="171"/>
      <c r="OWK6" s="171"/>
      <c r="OWL6" s="171"/>
      <c r="OWM6" s="171"/>
      <c r="OWN6" s="171"/>
      <c r="OWO6" s="171"/>
      <c r="OWP6" s="171"/>
      <c r="OWQ6" s="171"/>
      <c r="OWR6" s="171"/>
      <c r="OWS6" s="171"/>
      <c r="OWT6" s="171"/>
      <c r="OWU6" s="171"/>
      <c r="OWV6" s="171"/>
      <c r="OWW6" s="171"/>
      <c r="OWX6" s="171"/>
      <c r="OWY6" s="171"/>
      <c r="OWZ6" s="171"/>
      <c r="OXA6" s="171"/>
      <c r="OXB6" s="171"/>
      <c r="OXC6" s="171"/>
      <c r="OXD6" s="171"/>
      <c r="OXE6" s="171"/>
      <c r="OXF6" s="171"/>
      <c r="OXG6" s="171"/>
      <c r="OXH6" s="171"/>
      <c r="OXI6" s="171"/>
      <c r="OXJ6" s="171"/>
      <c r="OXK6" s="171"/>
      <c r="OXL6" s="171"/>
      <c r="OXM6" s="171"/>
      <c r="OXN6" s="171"/>
      <c r="OXO6" s="171"/>
      <c r="OXP6" s="171"/>
      <c r="OXQ6" s="171"/>
      <c r="OXR6" s="171"/>
      <c r="OXS6" s="171"/>
      <c r="OXT6" s="171"/>
      <c r="OXU6" s="171"/>
      <c r="OXV6" s="171"/>
      <c r="OXW6" s="171"/>
      <c r="OXX6" s="171"/>
      <c r="OXY6" s="171"/>
      <c r="OXZ6" s="171"/>
      <c r="OYA6" s="171"/>
      <c r="OYB6" s="171"/>
      <c r="OYC6" s="171"/>
      <c r="OYD6" s="171"/>
      <c r="OYE6" s="171"/>
      <c r="OYF6" s="171"/>
      <c r="OYG6" s="171"/>
      <c r="OYH6" s="171"/>
      <c r="OYI6" s="171"/>
      <c r="OYJ6" s="171"/>
      <c r="OYK6" s="171"/>
      <c r="OYL6" s="171"/>
      <c r="OYM6" s="171"/>
      <c r="OYN6" s="171"/>
      <c r="OYO6" s="171"/>
      <c r="OYP6" s="171"/>
      <c r="OYQ6" s="171"/>
      <c r="OYR6" s="171"/>
      <c r="OYS6" s="171"/>
      <c r="OYT6" s="171"/>
      <c r="OYU6" s="171"/>
      <c r="OYV6" s="171"/>
      <c r="OYW6" s="171"/>
      <c r="OYX6" s="171"/>
      <c r="OYY6" s="171"/>
      <c r="OYZ6" s="171"/>
      <c r="OZA6" s="171"/>
      <c r="OZB6" s="171"/>
      <c r="OZC6" s="171"/>
      <c r="OZD6" s="171"/>
      <c r="OZE6" s="171"/>
      <c r="OZF6" s="171"/>
      <c r="OZG6" s="171"/>
      <c r="OZH6" s="171"/>
      <c r="OZI6" s="171"/>
      <c r="OZJ6" s="171"/>
      <c r="OZK6" s="171"/>
      <c r="OZL6" s="171"/>
      <c r="OZM6" s="171"/>
      <c r="OZN6" s="171"/>
      <c r="OZO6" s="171"/>
      <c r="OZP6" s="171"/>
      <c r="OZQ6" s="171"/>
      <c r="OZR6" s="171"/>
      <c r="OZS6" s="171"/>
      <c r="OZT6" s="171"/>
      <c r="OZU6" s="171"/>
      <c r="OZV6" s="171"/>
      <c r="OZW6" s="171"/>
      <c r="OZX6" s="171"/>
      <c r="OZY6" s="171"/>
      <c r="OZZ6" s="171"/>
      <c r="PAA6" s="171"/>
      <c r="PAB6" s="171"/>
      <c r="PAC6" s="171"/>
      <c r="PAD6" s="171"/>
      <c r="PAE6" s="171"/>
      <c r="PAF6" s="171"/>
      <c r="PAG6" s="171"/>
      <c r="PAH6" s="171"/>
      <c r="PAI6" s="171"/>
      <c r="PAJ6" s="171"/>
      <c r="PAK6" s="171"/>
      <c r="PAL6" s="171"/>
      <c r="PAM6" s="171"/>
      <c r="PAN6" s="171"/>
      <c r="PAO6" s="171"/>
      <c r="PAP6" s="171"/>
      <c r="PAQ6" s="171"/>
      <c r="PAR6" s="171"/>
      <c r="PAS6" s="171"/>
      <c r="PAT6" s="171"/>
      <c r="PAU6" s="171"/>
      <c r="PAV6" s="171"/>
      <c r="PAW6" s="171"/>
      <c r="PAX6" s="171"/>
      <c r="PAY6" s="171"/>
      <c r="PAZ6" s="171"/>
      <c r="PBA6" s="171"/>
      <c r="PBB6" s="171"/>
      <c r="PBC6" s="171"/>
      <c r="PBD6" s="171"/>
      <c r="PBE6" s="171"/>
      <c r="PBF6" s="171"/>
      <c r="PBG6" s="171"/>
      <c r="PBH6" s="171"/>
      <c r="PBI6" s="171"/>
      <c r="PBJ6" s="171"/>
      <c r="PBK6" s="171"/>
      <c r="PBL6" s="171"/>
      <c r="PBM6" s="171"/>
      <c r="PBN6" s="171"/>
      <c r="PBO6" s="171"/>
      <c r="PBP6" s="171"/>
      <c r="PBQ6" s="171"/>
      <c r="PBR6" s="171"/>
      <c r="PBS6" s="171"/>
      <c r="PBT6" s="171"/>
      <c r="PBU6" s="171"/>
      <c r="PBV6" s="171"/>
      <c r="PBW6" s="171"/>
      <c r="PBX6" s="171"/>
      <c r="PBY6" s="171"/>
      <c r="PBZ6" s="171"/>
      <c r="PCA6" s="171"/>
      <c r="PCB6" s="171"/>
      <c r="PCC6" s="171"/>
      <c r="PCD6" s="171"/>
      <c r="PCE6" s="171"/>
      <c r="PCF6" s="171"/>
      <c r="PCG6" s="171"/>
      <c r="PCH6" s="171"/>
      <c r="PCI6" s="171"/>
      <c r="PCJ6" s="171"/>
      <c r="PCK6" s="171"/>
      <c r="PCL6" s="171"/>
      <c r="PCM6" s="171"/>
      <c r="PCN6" s="171"/>
      <c r="PCO6" s="171"/>
      <c r="PCP6" s="171"/>
      <c r="PCQ6" s="171"/>
      <c r="PCR6" s="171"/>
      <c r="PCS6" s="171"/>
      <c r="PCT6" s="171"/>
      <c r="PCU6" s="171"/>
      <c r="PCV6" s="171"/>
      <c r="PCW6" s="171"/>
      <c r="PCX6" s="171"/>
      <c r="PCY6" s="171"/>
      <c r="PCZ6" s="171"/>
      <c r="PDA6" s="171"/>
      <c r="PDB6" s="171"/>
      <c r="PDC6" s="171"/>
      <c r="PDD6" s="171"/>
      <c r="PDE6" s="171"/>
      <c r="PDF6" s="171"/>
      <c r="PDG6" s="171"/>
      <c r="PDH6" s="171"/>
      <c r="PDI6" s="171"/>
      <c r="PDJ6" s="171"/>
      <c r="PDK6" s="171"/>
      <c r="PDL6" s="171"/>
      <c r="PDM6" s="171"/>
      <c r="PDN6" s="171"/>
      <c r="PDO6" s="171"/>
      <c r="PDP6" s="171"/>
      <c r="PDQ6" s="171"/>
      <c r="PDR6" s="171"/>
      <c r="PDS6" s="171"/>
      <c r="PDT6" s="171"/>
      <c r="PDU6" s="171"/>
      <c r="PDV6" s="171"/>
      <c r="PDW6" s="171"/>
      <c r="PDX6" s="171"/>
      <c r="PDY6" s="171"/>
      <c r="PDZ6" s="171"/>
      <c r="PEA6" s="171"/>
      <c r="PEB6" s="171"/>
      <c r="PEC6" s="171"/>
      <c r="PED6" s="171"/>
      <c r="PEE6" s="171"/>
      <c r="PEF6" s="171"/>
      <c r="PEG6" s="171"/>
      <c r="PEH6" s="171"/>
      <c r="PEI6" s="171"/>
      <c r="PEJ6" s="171"/>
      <c r="PEK6" s="171"/>
      <c r="PEL6" s="171"/>
      <c r="PEM6" s="171"/>
      <c r="PEN6" s="171"/>
      <c r="PEO6" s="171"/>
      <c r="PEP6" s="171"/>
      <c r="PEQ6" s="171"/>
      <c r="PER6" s="171"/>
      <c r="PES6" s="171"/>
      <c r="PET6" s="171"/>
      <c r="PEU6" s="171"/>
      <c r="PEV6" s="171"/>
      <c r="PEW6" s="171"/>
      <c r="PEX6" s="171"/>
      <c r="PEY6" s="171"/>
      <c r="PEZ6" s="171"/>
      <c r="PFA6" s="171"/>
      <c r="PFB6" s="171"/>
      <c r="PFC6" s="171"/>
      <c r="PFD6" s="171"/>
      <c r="PFE6" s="171"/>
      <c r="PFF6" s="171"/>
      <c r="PFG6" s="171"/>
      <c r="PFH6" s="171"/>
      <c r="PFI6" s="171"/>
      <c r="PFJ6" s="171"/>
      <c r="PFK6" s="171"/>
      <c r="PFL6" s="171"/>
      <c r="PFM6" s="171"/>
      <c r="PFN6" s="171"/>
      <c r="PFO6" s="171"/>
      <c r="PFP6" s="171"/>
      <c r="PFQ6" s="171"/>
      <c r="PFR6" s="171"/>
      <c r="PFS6" s="171"/>
      <c r="PFT6" s="171"/>
      <c r="PFU6" s="171"/>
      <c r="PFV6" s="171"/>
      <c r="PFW6" s="171"/>
      <c r="PFX6" s="171"/>
      <c r="PFY6" s="171"/>
      <c r="PFZ6" s="171"/>
      <c r="PGA6" s="171"/>
      <c r="PGB6" s="171"/>
      <c r="PGC6" s="171"/>
      <c r="PGD6" s="171"/>
      <c r="PGE6" s="171"/>
      <c r="PGF6" s="171"/>
      <c r="PGG6" s="171"/>
      <c r="PGH6" s="171"/>
      <c r="PGI6" s="171"/>
      <c r="PGJ6" s="171"/>
      <c r="PGK6" s="171"/>
      <c r="PGL6" s="171"/>
      <c r="PGM6" s="171"/>
      <c r="PGN6" s="171"/>
      <c r="PGO6" s="171"/>
      <c r="PGP6" s="171"/>
      <c r="PGQ6" s="171"/>
      <c r="PGR6" s="171"/>
      <c r="PGS6" s="171"/>
      <c r="PGT6" s="171"/>
      <c r="PGU6" s="171"/>
      <c r="PGV6" s="171"/>
      <c r="PGW6" s="171"/>
      <c r="PGX6" s="171"/>
      <c r="PGY6" s="171"/>
      <c r="PGZ6" s="171"/>
      <c r="PHA6" s="171"/>
      <c r="PHB6" s="171"/>
      <c r="PHC6" s="171"/>
      <c r="PHD6" s="171"/>
      <c r="PHE6" s="171"/>
      <c r="PHF6" s="171"/>
      <c r="PHG6" s="171"/>
      <c r="PHH6" s="171"/>
      <c r="PHI6" s="171"/>
      <c r="PHJ6" s="171"/>
      <c r="PHK6" s="171"/>
      <c r="PHL6" s="171"/>
      <c r="PHM6" s="171"/>
      <c r="PHN6" s="171"/>
      <c r="PHO6" s="171"/>
      <c r="PHP6" s="171"/>
      <c r="PHQ6" s="171"/>
      <c r="PHR6" s="171"/>
      <c r="PHS6" s="171"/>
      <c r="PHT6" s="171"/>
      <c r="PHU6" s="171"/>
      <c r="PHV6" s="171"/>
      <c r="PHW6" s="171"/>
      <c r="PHX6" s="171"/>
      <c r="PHY6" s="171"/>
      <c r="PHZ6" s="171"/>
      <c r="PIA6" s="171"/>
      <c r="PIB6" s="171"/>
      <c r="PIC6" s="171"/>
      <c r="PID6" s="171"/>
      <c r="PIE6" s="171"/>
      <c r="PIF6" s="171"/>
      <c r="PIG6" s="171"/>
      <c r="PIH6" s="171"/>
      <c r="PII6" s="171"/>
      <c r="PIJ6" s="171"/>
      <c r="PIK6" s="171"/>
      <c r="PIL6" s="171"/>
      <c r="PIM6" s="171"/>
      <c r="PIN6" s="171"/>
      <c r="PIO6" s="171"/>
      <c r="PIP6" s="171"/>
      <c r="PIQ6" s="171"/>
      <c r="PIR6" s="171"/>
      <c r="PIS6" s="171"/>
      <c r="PIT6" s="171"/>
      <c r="PIU6" s="171"/>
      <c r="PIV6" s="171"/>
      <c r="PIW6" s="171"/>
      <c r="PIX6" s="171"/>
      <c r="PIY6" s="171"/>
      <c r="PIZ6" s="171"/>
      <c r="PJA6" s="171"/>
      <c r="PJB6" s="171"/>
      <c r="PJC6" s="171"/>
      <c r="PJD6" s="171"/>
      <c r="PJE6" s="171"/>
      <c r="PJF6" s="171"/>
      <c r="PJG6" s="171"/>
      <c r="PJH6" s="171"/>
      <c r="PJI6" s="171"/>
      <c r="PJJ6" s="171"/>
      <c r="PJK6" s="171"/>
      <c r="PJL6" s="171"/>
      <c r="PJM6" s="171"/>
      <c r="PJN6" s="171"/>
      <c r="PJO6" s="171"/>
      <c r="PJP6" s="171"/>
      <c r="PJQ6" s="171"/>
      <c r="PJR6" s="171"/>
      <c r="PJS6" s="171"/>
      <c r="PJT6" s="171"/>
      <c r="PJU6" s="171"/>
      <c r="PJV6" s="171"/>
      <c r="PJW6" s="171"/>
      <c r="PJX6" s="171"/>
      <c r="PJY6" s="171"/>
      <c r="PJZ6" s="171"/>
      <c r="PKA6" s="171"/>
      <c r="PKB6" s="171"/>
      <c r="PKC6" s="171"/>
      <c r="PKD6" s="171"/>
      <c r="PKE6" s="171"/>
      <c r="PKF6" s="171"/>
      <c r="PKG6" s="171"/>
      <c r="PKH6" s="171"/>
      <c r="PKI6" s="171"/>
      <c r="PKJ6" s="171"/>
      <c r="PKK6" s="171"/>
      <c r="PKL6" s="171"/>
      <c r="PKM6" s="171"/>
      <c r="PKN6" s="171"/>
      <c r="PKO6" s="171"/>
      <c r="PKP6" s="171"/>
      <c r="PKQ6" s="171"/>
      <c r="PKR6" s="171"/>
      <c r="PKS6" s="171"/>
      <c r="PKT6" s="171"/>
      <c r="PKU6" s="171"/>
      <c r="PKV6" s="171"/>
      <c r="PKW6" s="171"/>
      <c r="PKX6" s="171"/>
      <c r="PKY6" s="171"/>
      <c r="PKZ6" s="171"/>
      <c r="PLA6" s="171"/>
      <c r="PLB6" s="171"/>
      <c r="PLC6" s="171"/>
      <c r="PLD6" s="171"/>
      <c r="PLE6" s="171"/>
      <c r="PLF6" s="171"/>
      <c r="PLG6" s="171"/>
      <c r="PLH6" s="171"/>
      <c r="PLI6" s="171"/>
      <c r="PLJ6" s="171"/>
      <c r="PLK6" s="171"/>
      <c r="PLL6" s="171"/>
      <c r="PLM6" s="171"/>
      <c r="PLN6" s="171"/>
      <c r="PLO6" s="171"/>
      <c r="PLP6" s="171"/>
      <c r="PLQ6" s="171"/>
      <c r="PLR6" s="171"/>
      <c r="PLS6" s="171"/>
      <c r="PLT6" s="171"/>
      <c r="PLU6" s="171"/>
      <c r="PLV6" s="171"/>
      <c r="PLW6" s="171"/>
      <c r="PLX6" s="171"/>
      <c r="PLY6" s="171"/>
      <c r="PLZ6" s="171"/>
      <c r="PMA6" s="171"/>
      <c r="PMB6" s="171"/>
      <c r="PMC6" s="171"/>
      <c r="PMD6" s="171"/>
      <c r="PME6" s="171"/>
      <c r="PMF6" s="171"/>
      <c r="PMG6" s="171"/>
      <c r="PMH6" s="171"/>
      <c r="PMI6" s="171"/>
      <c r="PMJ6" s="171"/>
      <c r="PMK6" s="171"/>
      <c r="PML6" s="171"/>
      <c r="PMM6" s="171"/>
      <c r="PMN6" s="171"/>
      <c r="PMO6" s="171"/>
      <c r="PMP6" s="171"/>
      <c r="PMQ6" s="171"/>
      <c r="PMR6" s="171"/>
      <c r="PMS6" s="171"/>
      <c r="PMT6" s="171"/>
      <c r="PMU6" s="171"/>
      <c r="PMV6" s="171"/>
      <c r="PMW6" s="171"/>
      <c r="PMX6" s="171"/>
      <c r="PMY6" s="171"/>
      <c r="PMZ6" s="171"/>
      <c r="PNA6" s="171"/>
      <c r="PNB6" s="171"/>
      <c r="PNC6" s="171"/>
      <c r="PND6" s="171"/>
      <c r="PNE6" s="171"/>
      <c r="PNF6" s="171"/>
      <c r="PNG6" s="171"/>
      <c r="PNH6" s="171"/>
      <c r="PNI6" s="171"/>
      <c r="PNJ6" s="171"/>
      <c r="PNK6" s="171"/>
      <c r="PNL6" s="171"/>
      <c r="PNM6" s="171"/>
      <c r="PNN6" s="171"/>
      <c r="PNO6" s="171"/>
      <c r="PNP6" s="171"/>
      <c r="PNQ6" s="171"/>
      <c r="PNR6" s="171"/>
      <c r="PNS6" s="171"/>
      <c r="PNT6" s="171"/>
      <c r="PNU6" s="171"/>
      <c r="PNV6" s="171"/>
      <c r="PNW6" s="171"/>
      <c r="PNX6" s="171"/>
      <c r="PNY6" s="171"/>
      <c r="PNZ6" s="171"/>
      <c r="POA6" s="171"/>
      <c r="POB6" s="171"/>
      <c r="POC6" s="171"/>
      <c r="POD6" s="171"/>
      <c r="POE6" s="171"/>
      <c r="POF6" s="171"/>
      <c r="POG6" s="171"/>
      <c r="POH6" s="171"/>
      <c r="POI6" s="171"/>
      <c r="POJ6" s="171"/>
      <c r="POK6" s="171"/>
      <c r="POL6" s="171"/>
      <c r="POM6" s="171"/>
      <c r="PON6" s="171"/>
      <c r="POO6" s="171"/>
      <c r="POP6" s="171"/>
      <c r="POQ6" s="171"/>
      <c r="POR6" s="171"/>
      <c r="POS6" s="171"/>
      <c r="POT6" s="171"/>
      <c r="POU6" s="171"/>
      <c r="POV6" s="171"/>
      <c r="POW6" s="171"/>
      <c r="POX6" s="171"/>
      <c r="POY6" s="171"/>
      <c r="POZ6" s="171"/>
      <c r="PPA6" s="171"/>
      <c r="PPB6" s="171"/>
      <c r="PPC6" s="171"/>
      <c r="PPD6" s="171"/>
      <c r="PPE6" s="171"/>
      <c r="PPF6" s="171"/>
      <c r="PPG6" s="171"/>
      <c r="PPH6" s="171"/>
      <c r="PPI6" s="171"/>
      <c r="PPJ6" s="171"/>
      <c r="PPK6" s="171"/>
      <c r="PPL6" s="171"/>
      <c r="PPM6" s="171"/>
      <c r="PPN6" s="171"/>
      <c r="PPO6" s="171"/>
      <c r="PPP6" s="171"/>
      <c r="PPQ6" s="171"/>
      <c r="PPR6" s="171"/>
      <c r="PPS6" s="171"/>
      <c r="PPT6" s="171"/>
      <c r="PPU6" s="171"/>
      <c r="PPV6" s="171"/>
      <c r="PPW6" s="171"/>
      <c r="PPX6" s="171"/>
      <c r="PPY6" s="171"/>
      <c r="PPZ6" s="171"/>
      <c r="PQA6" s="171"/>
      <c r="PQB6" s="171"/>
      <c r="PQC6" s="171"/>
      <c r="PQD6" s="171"/>
      <c r="PQE6" s="171"/>
      <c r="PQF6" s="171"/>
      <c r="PQG6" s="171"/>
      <c r="PQH6" s="171"/>
      <c r="PQI6" s="171"/>
      <c r="PQJ6" s="171"/>
      <c r="PQK6" s="171"/>
      <c r="PQL6" s="171"/>
      <c r="PQM6" s="171"/>
      <c r="PQN6" s="171"/>
      <c r="PQO6" s="171"/>
      <c r="PQP6" s="171"/>
      <c r="PQQ6" s="171"/>
      <c r="PQR6" s="171"/>
      <c r="PQS6" s="171"/>
      <c r="PQT6" s="171"/>
      <c r="PQU6" s="171"/>
      <c r="PQV6" s="171"/>
      <c r="PQW6" s="171"/>
      <c r="PQX6" s="171"/>
      <c r="PQY6" s="171"/>
      <c r="PQZ6" s="171"/>
      <c r="PRA6" s="171"/>
      <c r="PRB6" s="171"/>
      <c r="PRC6" s="171"/>
      <c r="PRD6" s="171"/>
      <c r="PRE6" s="171"/>
      <c r="PRF6" s="171"/>
      <c r="PRG6" s="171"/>
      <c r="PRH6" s="171"/>
      <c r="PRI6" s="171"/>
      <c r="PRJ6" s="171"/>
      <c r="PRK6" s="171"/>
      <c r="PRL6" s="171"/>
      <c r="PRM6" s="171"/>
      <c r="PRN6" s="171"/>
      <c r="PRO6" s="171"/>
      <c r="PRP6" s="171"/>
      <c r="PRQ6" s="171"/>
      <c r="PRR6" s="171"/>
      <c r="PRS6" s="171"/>
      <c r="PRT6" s="171"/>
      <c r="PRU6" s="171"/>
      <c r="PRV6" s="171"/>
      <c r="PRW6" s="171"/>
      <c r="PRX6" s="171"/>
      <c r="PRY6" s="171"/>
      <c r="PRZ6" s="171"/>
      <c r="PSA6" s="171"/>
      <c r="PSB6" s="171"/>
      <c r="PSC6" s="171"/>
      <c r="PSD6" s="171"/>
      <c r="PSE6" s="171"/>
      <c r="PSF6" s="171"/>
      <c r="PSG6" s="171"/>
      <c r="PSH6" s="171"/>
      <c r="PSI6" s="171"/>
      <c r="PSJ6" s="171"/>
      <c r="PSK6" s="171"/>
      <c r="PSL6" s="171"/>
      <c r="PSM6" s="171"/>
      <c r="PSN6" s="171"/>
      <c r="PSO6" s="171"/>
      <c r="PSP6" s="171"/>
      <c r="PSQ6" s="171"/>
      <c r="PSR6" s="171"/>
      <c r="PSS6" s="171"/>
      <c r="PST6" s="171"/>
      <c r="PSU6" s="171"/>
      <c r="PSV6" s="171"/>
      <c r="PSW6" s="171"/>
      <c r="PSX6" s="171"/>
      <c r="PSY6" s="171"/>
      <c r="PSZ6" s="171"/>
      <c r="PTA6" s="171"/>
      <c r="PTB6" s="171"/>
      <c r="PTC6" s="171"/>
      <c r="PTD6" s="171"/>
      <c r="PTE6" s="171"/>
      <c r="PTF6" s="171"/>
      <c r="PTG6" s="171"/>
      <c r="PTH6" s="171"/>
      <c r="PTI6" s="171"/>
      <c r="PTJ6" s="171"/>
      <c r="PTK6" s="171"/>
      <c r="PTL6" s="171"/>
      <c r="PTM6" s="171"/>
      <c r="PTN6" s="171"/>
      <c r="PTO6" s="171"/>
      <c r="PTP6" s="171"/>
      <c r="PTQ6" s="171"/>
      <c r="PTR6" s="171"/>
      <c r="PTS6" s="171"/>
      <c r="PTT6" s="171"/>
      <c r="PTU6" s="171"/>
      <c r="PTV6" s="171"/>
      <c r="PTW6" s="171"/>
      <c r="PTX6" s="171"/>
      <c r="PTY6" s="171"/>
      <c r="PTZ6" s="171"/>
      <c r="PUA6" s="171"/>
      <c r="PUB6" s="171"/>
      <c r="PUC6" s="171"/>
      <c r="PUD6" s="171"/>
      <c r="PUE6" s="171"/>
      <c r="PUF6" s="171"/>
      <c r="PUG6" s="171"/>
      <c r="PUH6" s="171"/>
      <c r="PUI6" s="171"/>
      <c r="PUJ6" s="171"/>
      <c r="PUK6" s="171"/>
      <c r="PUL6" s="171"/>
      <c r="PUM6" s="171"/>
      <c r="PUN6" s="171"/>
      <c r="PUO6" s="171"/>
      <c r="PUP6" s="171"/>
      <c r="PUQ6" s="171"/>
      <c r="PUR6" s="171"/>
      <c r="PUS6" s="171"/>
      <c r="PUT6" s="171"/>
      <c r="PUU6" s="171"/>
      <c r="PUV6" s="171"/>
      <c r="PUW6" s="171"/>
      <c r="PUX6" s="171"/>
      <c r="PUY6" s="171"/>
      <c r="PUZ6" s="171"/>
      <c r="PVA6" s="171"/>
      <c r="PVB6" s="171"/>
      <c r="PVC6" s="171"/>
      <c r="PVD6" s="171"/>
      <c r="PVE6" s="171"/>
      <c r="PVF6" s="171"/>
      <c r="PVG6" s="171"/>
      <c r="PVH6" s="171"/>
      <c r="PVI6" s="171"/>
      <c r="PVJ6" s="171"/>
      <c r="PVK6" s="171"/>
      <c r="PVL6" s="171"/>
      <c r="PVM6" s="171"/>
      <c r="PVN6" s="171"/>
      <c r="PVO6" s="171"/>
      <c r="PVP6" s="171"/>
      <c r="PVQ6" s="171"/>
      <c r="PVR6" s="171"/>
      <c r="PVS6" s="171"/>
      <c r="PVT6" s="171"/>
      <c r="PVU6" s="171"/>
      <c r="PVV6" s="171"/>
      <c r="PVW6" s="171"/>
      <c r="PVX6" s="171"/>
      <c r="PVY6" s="171"/>
      <c r="PVZ6" s="171"/>
      <c r="PWA6" s="171"/>
      <c r="PWB6" s="171"/>
      <c r="PWC6" s="171"/>
      <c r="PWD6" s="171"/>
      <c r="PWE6" s="171"/>
      <c r="PWF6" s="171"/>
      <c r="PWG6" s="171"/>
      <c r="PWH6" s="171"/>
      <c r="PWI6" s="171"/>
      <c r="PWJ6" s="171"/>
      <c r="PWK6" s="171"/>
      <c r="PWL6" s="171"/>
      <c r="PWM6" s="171"/>
      <c r="PWN6" s="171"/>
      <c r="PWO6" s="171"/>
      <c r="PWP6" s="171"/>
      <c r="PWQ6" s="171"/>
      <c r="PWR6" s="171"/>
      <c r="PWS6" s="171"/>
      <c r="PWT6" s="171"/>
      <c r="PWU6" s="171"/>
      <c r="PWV6" s="171"/>
      <c r="PWW6" s="171"/>
      <c r="PWX6" s="171"/>
      <c r="PWY6" s="171"/>
      <c r="PWZ6" s="171"/>
      <c r="PXA6" s="171"/>
      <c r="PXB6" s="171"/>
      <c r="PXC6" s="171"/>
      <c r="PXD6" s="171"/>
      <c r="PXE6" s="171"/>
      <c r="PXF6" s="171"/>
      <c r="PXG6" s="171"/>
      <c r="PXH6" s="171"/>
      <c r="PXI6" s="171"/>
      <c r="PXJ6" s="171"/>
      <c r="PXK6" s="171"/>
      <c r="PXL6" s="171"/>
      <c r="PXM6" s="171"/>
      <c r="PXN6" s="171"/>
      <c r="PXO6" s="171"/>
      <c r="PXP6" s="171"/>
      <c r="PXQ6" s="171"/>
      <c r="PXR6" s="171"/>
      <c r="PXS6" s="171"/>
      <c r="PXT6" s="171"/>
      <c r="PXU6" s="171"/>
      <c r="PXV6" s="171"/>
      <c r="PXW6" s="171"/>
      <c r="PXX6" s="171"/>
      <c r="PXY6" s="171"/>
      <c r="PXZ6" s="171"/>
      <c r="PYA6" s="171"/>
      <c r="PYB6" s="171"/>
      <c r="PYC6" s="171"/>
      <c r="PYD6" s="171"/>
      <c r="PYE6" s="171"/>
      <c r="PYF6" s="171"/>
      <c r="PYG6" s="171"/>
      <c r="PYH6" s="171"/>
      <c r="PYI6" s="171"/>
      <c r="PYJ6" s="171"/>
      <c r="PYK6" s="171"/>
      <c r="PYL6" s="171"/>
      <c r="PYM6" s="171"/>
      <c r="PYN6" s="171"/>
      <c r="PYO6" s="171"/>
      <c r="PYP6" s="171"/>
      <c r="PYQ6" s="171"/>
      <c r="PYR6" s="171"/>
      <c r="PYS6" s="171"/>
      <c r="PYT6" s="171"/>
      <c r="PYU6" s="171"/>
      <c r="PYV6" s="171"/>
      <c r="PYW6" s="171"/>
      <c r="PYX6" s="171"/>
      <c r="PYY6" s="171"/>
      <c r="PYZ6" s="171"/>
      <c r="PZA6" s="171"/>
      <c r="PZB6" s="171"/>
      <c r="PZC6" s="171"/>
      <c r="PZD6" s="171"/>
      <c r="PZE6" s="171"/>
      <c r="PZF6" s="171"/>
      <c r="PZG6" s="171"/>
      <c r="PZH6" s="171"/>
      <c r="PZI6" s="171"/>
      <c r="PZJ6" s="171"/>
      <c r="PZK6" s="171"/>
      <c r="PZL6" s="171"/>
      <c r="PZM6" s="171"/>
      <c r="PZN6" s="171"/>
      <c r="PZO6" s="171"/>
      <c r="PZP6" s="171"/>
      <c r="PZQ6" s="171"/>
      <c r="PZR6" s="171"/>
      <c r="PZS6" s="171"/>
      <c r="PZT6" s="171"/>
      <c r="PZU6" s="171"/>
      <c r="PZV6" s="171"/>
      <c r="PZW6" s="171"/>
      <c r="PZX6" s="171"/>
      <c r="PZY6" s="171"/>
      <c r="PZZ6" s="171"/>
      <c r="QAA6" s="171"/>
      <c r="QAB6" s="171"/>
      <c r="QAC6" s="171"/>
      <c r="QAD6" s="171"/>
      <c r="QAE6" s="171"/>
      <c r="QAF6" s="171"/>
      <c r="QAG6" s="171"/>
      <c r="QAH6" s="171"/>
      <c r="QAI6" s="171"/>
      <c r="QAJ6" s="171"/>
      <c r="QAK6" s="171"/>
      <c r="QAL6" s="171"/>
      <c r="QAM6" s="171"/>
      <c r="QAN6" s="171"/>
      <c r="QAO6" s="171"/>
      <c r="QAP6" s="171"/>
      <c r="QAQ6" s="171"/>
      <c r="QAR6" s="171"/>
      <c r="QAS6" s="171"/>
      <c r="QAT6" s="171"/>
      <c r="QAU6" s="171"/>
      <c r="QAV6" s="171"/>
      <c r="QAW6" s="171"/>
      <c r="QAX6" s="171"/>
      <c r="QAY6" s="171"/>
      <c r="QAZ6" s="171"/>
      <c r="QBA6" s="171"/>
      <c r="QBB6" s="171"/>
      <c r="QBC6" s="171"/>
      <c r="QBD6" s="171"/>
      <c r="QBE6" s="171"/>
      <c r="QBF6" s="171"/>
      <c r="QBG6" s="171"/>
      <c r="QBH6" s="171"/>
      <c r="QBI6" s="171"/>
      <c r="QBJ6" s="171"/>
      <c r="QBK6" s="171"/>
      <c r="QBL6" s="171"/>
      <c r="QBM6" s="171"/>
      <c r="QBN6" s="171"/>
      <c r="QBO6" s="171"/>
      <c r="QBP6" s="171"/>
      <c r="QBQ6" s="171"/>
      <c r="QBR6" s="171"/>
      <c r="QBS6" s="171"/>
      <c r="QBT6" s="171"/>
      <c r="QBU6" s="171"/>
      <c r="QBV6" s="171"/>
      <c r="QBW6" s="171"/>
      <c r="QBX6" s="171"/>
      <c r="QBY6" s="171"/>
      <c r="QBZ6" s="171"/>
      <c r="QCA6" s="171"/>
      <c r="QCB6" s="171"/>
      <c r="QCC6" s="171"/>
      <c r="QCD6" s="171"/>
      <c r="QCE6" s="171"/>
      <c r="QCF6" s="171"/>
      <c r="QCG6" s="171"/>
      <c r="QCH6" s="171"/>
      <c r="QCI6" s="171"/>
      <c r="QCJ6" s="171"/>
      <c r="QCK6" s="171"/>
      <c r="QCL6" s="171"/>
      <c r="QCM6" s="171"/>
      <c r="QCN6" s="171"/>
      <c r="QCO6" s="171"/>
      <c r="QCP6" s="171"/>
      <c r="QCQ6" s="171"/>
      <c r="QCR6" s="171"/>
      <c r="QCS6" s="171"/>
      <c r="QCT6" s="171"/>
      <c r="QCU6" s="171"/>
      <c r="QCV6" s="171"/>
      <c r="QCW6" s="171"/>
      <c r="QCX6" s="171"/>
      <c r="QCY6" s="171"/>
      <c r="QCZ6" s="171"/>
      <c r="QDA6" s="171"/>
      <c r="QDB6" s="171"/>
      <c r="QDC6" s="171"/>
      <c r="QDD6" s="171"/>
      <c r="QDE6" s="171"/>
      <c r="QDF6" s="171"/>
      <c r="QDG6" s="171"/>
      <c r="QDH6" s="171"/>
      <c r="QDI6" s="171"/>
      <c r="QDJ6" s="171"/>
      <c r="QDK6" s="171"/>
      <c r="QDL6" s="171"/>
      <c r="QDM6" s="171"/>
      <c r="QDN6" s="171"/>
      <c r="QDO6" s="171"/>
      <c r="QDP6" s="171"/>
      <c r="QDQ6" s="171"/>
      <c r="QDR6" s="171"/>
      <c r="QDS6" s="171"/>
      <c r="QDT6" s="171"/>
      <c r="QDU6" s="171"/>
      <c r="QDV6" s="171"/>
      <c r="QDW6" s="171"/>
      <c r="QDX6" s="171"/>
      <c r="QDY6" s="171"/>
      <c r="QDZ6" s="171"/>
      <c r="QEA6" s="171"/>
      <c r="QEB6" s="171"/>
      <c r="QEC6" s="171"/>
      <c r="QED6" s="171"/>
      <c r="QEE6" s="171"/>
      <c r="QEF6" s="171"/>
      <c r="QEG6" s="171"/>
      <c r="QEH6" s="171"/>
      <c r="QEI6" s="171"/>
      <c r="QEJ6" s="171"/>
      <c r="QEK6" s="171"/>
      <c r="QEL6" s="171"/>
      <c r="QEM6" s="171"/>
      <c r="QEN6" s="171"/>
      <c r="QEO6" s="171"/>
      <c r="QEP6" s="171"/>
      <c r="QEQ6" s="171"/>
      <c r="QER6" s="171"/>
      <c r="QES6" s="171"/>
      <c r="QET6" s="171"/>
      <c r="QEU6" s="171"/>
      <c r="QEV6" s="171"/>
      <c r="QEW6" s="171"/>
      <c r="QEX6" s="171"/>
      <c r="QEY6" s="171"/>
      <c r="QEZ6" s="171"/>
      <c r="QFA6" s="171"/>
      <c r="QFB6" s="171"/>
      <c r="QFC6" s="171"/>
      <c r="QFD6" s="171"/>
      <c r="QFE6" s="171"/>
      <c r="QFF6" s="171"/>
      <c r="QFG6" s="171"/>
      <c r="QFH6" s="171"/>
      <c r="QFI6" s="171"/>
      <c r="QFJ6" s="171"/>
      <c r="QFK6" s="171"/>
      <c r="QFL6" s="171"/>
      <c r="QFM6" s="171"/>
      <c r="QFN6" s="171"/>
      <c r="QFO6" s="171"/>
      <c r="QFP6" s="171"/>
      <c r="QFQ6" s="171"/>
      <c r="QFR6" s="171"/>
      <c r="QFS6" s="171"/>
      <c r="QFT6" s="171"/>
      <c r="QFU6" s="171"/>
      <c r="QFV6" s="171"/>
      <c r="QFW6" s="171"/>
      <c r="QFX6" s="171"/>
      <c r="QFY6" s="171"/>
      <c r="QFZ6" s="171"/>
      <c r="QGA6" s="171"/>
      <c r="QGB6" s="171"/>
      <c r="QGC6" s="171"/>
      <c r="QGD6" s="171"/>
      <c r="QGE6" s="171"/>
      <c r="QGF6" s="171"/>
      <c r="QGG6" s="171"/>
      <c r="QGH6" s="171"/>
      <c r="QGI6" s="171"/>
      <c r="QGJ6" s="171"/>
      <c r="QGK6" s="171"/>
      <c r="QGL6" s="171"/>
      <c r="QGM6" s="171"/>
      <c r="QGN6" s="171"/>
      <c r="QGO6" s="171"/>
      <c r="QGP6" s="171"/>
      <c r="QGQ6" s="171"/>
      <c r="QGR6" s="171"/>
      <c r="QGS6" s="171"/>
      <c r="QGT6" s="171"/>
      <c r="QGU6" s="171"/>
      <c r="QGV6" s="171"/>
      <c r="QGW6" s="171"/>
      <c r="QGX6" s="171"/>
      <c r="QGY6" s="171"/>
      <c r="QGZ6" s="171"/>
      <c r="QHA6" s="171"/>
      <c r="QHB6" s="171"/>
      <c r="QHC6" s="171"/>
      <c r="QHD6" s="171"/>
      <c r="QHE6" s="171"/>
      <c r="QHF6" s="171"/>
      <c r="QHG6" s="171"/>
      <c r="QHH6" s="171"/>
      <c r="QHI6" s="171"/>
      <c r="QHJ6" s="171"/>
      <c r="QHK6" s="171"/>
      <c r="QHL6" s="171"/>
      <c r="QHM6" s="171"/>
      <c r="QHN6" s="171"/>
      <c r="QHO6" s="171"/>
      <c r="QHP6" s="171"/>
      <c r="QHQ6" s="171"/>
      <c r="QHR6" s="171"/>
      <c r="QHS6" s="171"/>
      <c r="QHT6" s="171"/>
      <c r="QHU6" s="171"/>
      <c r="QHV6" s="171"/>
      <c r="QHW6" s="171"/>
      <c r="QHX6" s="171"/>
      <c r="QHY6" s="171"/>
      <c r="QHZ6" s="171"/>
      <c r="QIA6" s="171"/>
      <c r="QIB6" s="171"/>
      <c r="QIC6" s="171"/>
      <c r="QID6" s="171"/>
      <c r="QIE6" s="171"/>
      <c r="QIF6" s="171"/>
      <c r="QIG6" s="171"/>
      <c r="QIH6" s="171"/>
      <c r="QII6" s="171"/>
      <c r="QIJ6" s="171"/>
      <c r="QIK6" s="171"/>
      <c r="QIL6" s="171"/>
      <c r="QIM6" s="171"/>
      <c r="QIN6" s="171"/>
      <c r="QIO6" s="171"/>
      <c r="QIP6" s="171"/>
      <c r="QIQ6" s="171"/>
      <c r="QIR6" s="171"/>
      <c r="QIS6" s="171"/>
      <c r="QIT6" s="171"/>
      <c r="QIU6" s="171"/>
      <c r="QIV6" s="171"/>
      <c r="QIW6" s="171"/>
      <c r="QIX6" s="171"/>
      <c r="QIY6" s="171"/>
      <c r="QIZ6" s="171"/>
      <c r="QJA6" s="171"/>
      <c r="QJB6" s="171"/>
      <c r="QJC6" s="171"/>
      <c r="QJD6" s="171"/>
      <c r="QJE6" s="171"/>
      <c r="QJF6" s="171"/>
      <c r="QJG6" s="171"/>
      <c r="QJH6" s="171"/>
      <c r="QJI6" s="171"/>
      <c r="QJJ6" s="171"/>
      <c r="QJK6" s="171"/>
      <c r="QJL6" s="171"/>
      <c r="QJM6" s="171"/>
      <c r="QJN6" s="171"/>
      <c r="QJO6" s="171"/>
      <c r="QJP6" s="171"/>
      <c r="QJQ6" s="171"/>
      <c r="QJR6" s="171"/>
      <c r="QJS6" s="171"/>
      <c r="QJT6" s="171"/>
      <c r="QJU6" s="171"/>
      <c r="QJV6" s="171"/>
      <c r="QJW6" s="171"/>
      <c r="QJX6" s="171"/>
      <c r="QJY6" s="171"/>
      <c r="QJZ6" s="171"/>
      <c r="QKA6" s="171"/>
      <c r="QKB6" s="171"/>
      <c r="QKC6" s="171"/>
      <c r="QKD6" s="171"/>
      <c r="QKE6" s="171"/>
      <c r="QKF6" s="171"/>
      <c r="QKG6" s="171"/>
      <c r="QKH6" s="171"/>
      <c r="QKI6" s="171"/>
      <c r="QKJ6" s="171"/>
      <c r="QKK6" s="171"/>
      <c r="QKL6" s="171"/>
      <c r="QKM6" s="171"/>
      <c r="QKN6" s="171"/>
      <c r="QKO6" s="171"/>
      <c r="QKP6" s="171"/>
      <c r="QKQ6" s="171"/>
      <c r="QKR6" s="171"/>
      <c r="QKS6" s="171"/>
      <c r="QKT6" s="171"/>
      <c r="QKU6" s="171"/>
      <c r="QKV6" s="171"/>
      <c r="QKW6" s="171"/>
      <c r="QKX6" s="171"/>
      <c r="QKY6" s="171"/>
      <c r="QKZ6" s="171"/>
      <c r="QLA6" s="171"/>
      <c r="QLB6" s="171"/>
      <c r="QLC6" s="171"/>
      <c r="QLD6" s="171"/>
      <c r="QLE6" s="171"/>
      <c r="QLF6" s="171"/>
      <c r="QLG6" s="171"/>
      <c r="QLH6" s="171"/>
      <c r="QLI6" s="171"/>
      <c r="QLJ6" s="171"/>
      <c r="QLK6" s="171"/>
      <c r="QLL6" s="171"/>
      <c r="QLM6" s="171"/>
      <c r="QLN6" s="171"/>
      <c r="QLO6" s="171"/>
      <c r="QLP6" s="171"/>
      <c r="QLQ6" s="171"/>
      <c r="QLR6" s="171"/>
      <c r="QLS6" s="171"/>
      <c r="QLT6" s="171"/>
      <c r="QLU6" s="171"/>
      <c r="QLV6" s="171"/>
      <c r="QLW6" s="171"/>
      <c r="QLX6" s="171"/>
      <c r="QLY6" s="171"/>
      <c r="QLZ6" s="171"/>
      <c r="QMA6" s="171"/>
      <c r="QMB6" s="171"/>
      <c r="QMC6" s="171"/>
      <c r="QMD6" s="171"/>
      <c r="QME6" s="171"/>
      <c r="QMF6" s="171"/>
      <c r="QMG6" s="171"/>
      <c r="QMH6" s="171"/>
      <c r="QMI6" s="171"/>
      <c r="QMJ6" s="171"/>
      <c r="QMK6" s="171"/>
      <c r="QML6" s="171"/>
      <c r="QMM6" s="171"/>
      <c r="QMN6" s="171"/>
      <c r="QMO6" s="171"/>
      <c r="QMP6" s="171"/>
      <c r="QMQ6" s="171"/>
      <c r="QMR6" s="171"/>
      <c r="QMS6" s="171"/>
      <c r="QMT6" s="171"/>
      <c r="QMU6" s="171"/>
      <c r="QMV6" s="171"/>
      <c r="QMW6" s="171"/>
      <c r="QMX6" s="171"/>
      <c r="QMY6" s="171"/>
      <c r="QMZ6" s="171"/>
      <c r="QNA6" s="171"/>
      <c r="QNB6" s="171"/>
      <c r="QNC6" s="171"/>
      <c r="QND6" s="171"/>
      <c r="QNE6" s="171"/>
      <c r="QNF6" s="171"/>
      <c r="QNG6" s="171"/>
      <c r="QNH6" s="171"/>
      <c r="QNI6" s="171"/>
      <c r="QNJ6" s="171"/>
      <c r="QNK6" s="171"/>
      <c r="QNL6" s="171"/>
      <c r="QNM6" s="171"/>
      <c r="QNN6" s="171"/>
      <c r="QNO6" s="171"/>
      <c r="QNP6" s="171"/>
      <c r="QNQ6" s="171"/>
      <c r="QNR6" s="171"/>
      <c r="QNS6" s="171"/>
      <c r="QNT6" s="171"/>
      <c r="QNU6" s="171"/>
      <c r="QNV6" s="171"/>
      <c r="QNW6" s="171"/>
      <c r="QNX6" s="171"/>
      <c r="QNY6" s="171"/>
      <c r="QNZ6" s="171"/>
      <c r="QOA6" s="171"/>
      <c r="QOB6" s="171"/>
      <c r="QOC6" s="171"/>
      <c r="QOD6" s="171"/>
      <c r="QOE6" s="171"/>
      <c r="QOF6" s="171"/>
      <c r="QOG6" s="171"/>
      <c r="QOH6" s="171"/>
      <c r="QOI6" s="171"/>
      <c r="QOJ6" s="171"/>
      <c r="QOK6" s="171"/>
      <c r="QOL6" s="171"/>
      <c r="QOM6" s="171"/>
      <c r="QON6" s="171"/>
      <c r="QOO6" s="171"/>
      <c r="QOP6" s="171"/>
      <c r="QOQ6" s="171"/>
      <c r="QOR6" s="171"/>
      <c r="QOS6" s="171"/>
      <c r="QOT6" s="171"/>
      <c r="QOU6" s="171"/>
      <c r="QOV6" s="171"/>
      <c r="QOW6" s="171"/>
      <c r="QOX6" s="171"/>
      <c r="QOY6" s="171"/>
      <c r="QOZ6" s="171"/>
      <c r="QPA6" s="171"/>
      <c r="QPB6" s="171"/>
      <c r="QPC6" s="171"/>
      <c r="QPD6" s="171"/>
      <c r="QPE6" s="171"/>
      <c r="QPF6" s="171"/>
      <c r="QPG6" s="171"/>
      <c r="QPH6" s="171"/>
      <c r="QPI6" s="171"/>
      <c r="QPJ6" s="171"/>
      <c r="QPK6" s="171"/>
      <c r="QPL6" s="171"/>
      <c r="QPM6" s="171"/>
      <c r="QPN6" s="171"/>
      <c r="QPO6" s="171"/>
      <c r="QPP6" s="171"/>
      <c r="QPQ6" s="171"/>
      <c r="QPR6" s="171"/>
      <c r="QPS6" s="171"/>
      <c r="QPT6" s="171"/>
      <c r="QPU6" s="171"/>
      <c r="QPV6" s="171"/>
      <c r="QPW6" s="171"/>
      <c r="QPX6" s="171"/>
      <c r="QPY6" s="171"/>
      <c r="QPZ6" s="171"/>
      <c r="QQA6" s="171"/>
      <c r="QQB6" s="171"/>
      <c r="QQC6" s="171"/>
      <c r="QQD6" s="171"/>
      <c r="QQE6" s="171"/>
      <c r="QQF6" s="171"/>
      <c r="QQG6" s="171"/>
      <c r="QQH6" s="171"/>
      <c r="QQI6" s="171"/>
      <c r="QQJ6" s="171"/>
      <c r="QQK6" s="171"/>
      <c r="QQL6" s="171"/>
      <c r="QQM6" s="171"/>
      <c r="QQN6" s="171"/>
      <c r="QQO6" s="171"/>
      <c r="QQP6" s="171"/>
      <c r="QQQ6" s="171"/>
      <c r="QQR6" s="171"/>
      <c r="QQS6" s="171"/>
      <c r="QQT6" s="171"/>
      <c r="QQU6" s="171"/>
      <c r="QQV6" s="171"/>
      <c r="QQW6" s="171"/>
      <c r="QQX6" s="171"/>
      <c r="QQY6" s="171"/>
      <c r="QQZ6" s="171"/>
      <c r="QRA6" s="171"/>
      <c r="QRB6" s="171"/>
      <c r="QRC6" s="171"/>
      <c r="QRD6" s="171"/>
      <c r="QRE6" s="171"/>
      <c r="QRF6" s="171"/>
      <c r="QRG6" s="171"/>
      <c r="QRH6" s="171"/>
      <c r="QRI6" s="171"/>
      <c r="QRJ6" s="171"/>
      <c r="QRK6" s="171"/>
      <c r="QRL6" s="171"/>
      <c r="QRM6" s="171"/>
      <c r="QRN6" s="171"/>
      <c r="QRO6" s="171"/>
      <c r="QRP6" s="171"/>
      <c r="QRQ6" s="171"/>
      <c r="QRR6" s="171"/>
      <c r="QRS6" s="171"/>
      <c r="QRT6" s="171"/>
      <c r="QRU6" s="171"/>
      <c r="QRV6" s="171"/>
      <c r="QRW6" s="171"/>
      <c r="QRX6" s="171"/>
      <c r="QRY6" s="171"/>
      <c r="QRZ6" s="171"/>
      <c r="QSA6" s="171"/>
      <c r="QSB6" s="171"/>
      <c r="QSC6" s="171"/>
      <c r="QSD6" s="171"/>
      <c r="QSE6" s="171"/>
      <c r="QSF6" s="171"/>
      <c r="QSG6" s="171"/>
      <c r="QSH6" s="171"/>
      <c r="QSI6" s="171"/>
      <c r="QSJ6" s="171"/>
      <c r="QSK6" s="171"/>
      <c r="QSL6" s="171"/>
      <c r="QSM6" s="171"/>
      <c r="QSN6" s="171"/>
      <c r="QSO6" s="171"/>
      <c r="QSP6" s="171"/>
      <c r="QSQ6" s="171"/>
      <c r="QSR6" s="171"/>
      <c r="QSS6" s="171"/>
      <c r="QST6" s="171"/>
      <c r="QSU6" s="171"/>
      <c r="QSV6" s="171"/>
      <c r="QSW6" s="171"/>
      <c r="QSX6" s="171"/>
      <c r="QSY6" s="171"/>
      <c r="QSZ6" s="171"/>
      <c r="QTA6" s="171"/>
      <c r="QTB6" s="171"/>
      <c r="QTC6" s="171"/>
      <c r="QTD6" s="171"/>
      <c r="QTE6" s="171"/>
      <c r="QTF6" s="171"/>
      <c r="QTG6" s="171"/>
      <c r="QTH6" s="171"/>
      <c r="QTI6" s="171"/>
      <c r="QTJ6" s="171"/>
      <c r="QTK6" s="171"/>
      <c r="QTL6" s="171"/>
      <c r="QTM6" s="171"/>
      <c r="QTN6" s="171"/>
      <c r="QTO6" s="171"/>
      <c r="QTP6" s="171"/>
      <c r="QTQ6" s="171"/>
      <c r="QTR6" s="171"/>
      <c r="QTS6" s="171"/>
      <c r="QTT6" s="171"/>
      <c r="QTU6" s="171"/>
      <c r="QTV6" s="171"/>
      <c r="QTW6" s="171"/>
      <c r="QTX6" s="171"/>
      <c r="QTY6" s="171"/>
      <c r="QTZ6" s="171"/>
      <c r="QUA6" s="171"/>
      <c r="QUB6" s="171"/>
      <c r="QUC6" s="171"/>
      <c r="QUD6" s="171"/>
      <c r="QUE6" s="171"/>
      <c r="QUF6" s="171"/>
      <c r="QUG6" s="171"/>
      <c r="QUH6" s="171"/>
      <c r="QUI6" s="171"/>
      <c r="QUJ6" s="171"/>
      <c r="QUK6" s="171"/>
      <c r="QUL6" s="171"/>
      <c r="QUM6" s="171"/>
      <c r="QUN6" s="171"/>
      <c r="QUO6" s="171"/>
      <c r="QUP6" s="171"/>
      <c r="QUQ6" s="171"/>
      <c r="QUR6" s="171"/>
      <c r="QUS6" s="171"/>
      <c r="QUT6" s="171"/>
      <c r="QUU6" s="171"/>
      <c r="QUV6" s="171"/>
      <c r="QUW6" s="171"/>
      <c r="QUX6" s="171"/>
      <c r="QUY6" s="171"/>
      <c r="QUZ6" s="171"/>
      <c r="QVA6" s="171"/>
      <c r="QVB6" s="171"/>
      <c r="QVC6" s="171"/>
      <c r="QVD6" s="171"/>
      <c r="QVE6" s="171"/>
      <c r="QVF6" s="171"/>
      <c r="QVG6" s="171"/>
      <c r="QVH6" s="171"/>
      <c r="QVI6" s="171"/>
      <c r="QVJ6" s="171"/>
      <c r="QVK6" s="171"/>
      <c r="QVL6" s="171"/>
      <c r="QVM6" s="171"/>
      <c r="QVN6" s="171"/>
      <c r="QVO6" s="171"/>
      <c r="QVP6" s="171"/>
      <c r="QVQ6" s="171"/>
      <c r="QVR6" s="171"/>
      <c r="QVS6" s="171"/>
      <c r="QVT6" s="171"/>
      <c r="QVU6" s="171"/>
      <c r="QVV6" s="171"/>
      <c r="QVW6" s="171"/>
      <c r="QVX6" s="171"/>
      <c r="QVY6" s="171"/>
      <c r="QVZ6" s="171"/>
      <c r="QWA6" s="171"/>
      <c r="QWB6" s="171"/>
      <c r="QWC6" s="171"/>
      <c r="QWD6" s="171"/>
      <c r="QWE6" s="171"/>
      <c r="QWF6" s="171"/>
      <c r="QWG6" s="171"/>
      <c r="QWH6" s="171"/>
      <c r="QWI6" s="171"/>
      <c r="QWJ6" s="171"/>
      <c r="QWK6" s="171"/>
      <c r="QWL6" s="171"/>
      <c r="QWM6" s="171"/>
      <c r="QWN6" s="171"/>
      <c r="QWO6" s="171"/>
      <c r="QWP6" s="171"/>
      <c r="QWQ6" s="171"/>
      <c r="QWR6" s="171"/>
      <c r="QWS6" s="171"/>
      <c r="QWT6" s="171"/>
      <c r="QWU6" s="171"/>
      <c r="QWV6" s="171"/>
      <c r="QWW6" s="171"/>
      <c r="QWX6" s="171"/>
      <c r="QWY6" s="171"/>
      <c r="QWZ6" s="171"/>
      <c r="QXA6" s="171"/>
      <c r="QXB6" s="171"/>
      <c r="QXC6" s="171"/>
      <c r="QXD6" s="171"/>
      <c r="QXE6" s="171"/>
      <c r="QXF6" s="171"/>
      <c r="QXG6" s="171"/>
      <c r="QXH6" s="171"/>
      <c r="QXI6" s="171"/>
      <c r="QXJ6" s="171"/>
      <c r="QXK6" s="171"/>
      <c r="QXL6" s="171"/>
      <c r="QXM6" s="171"/>
      <c r="QXN6" s="171"/>
      <c r="QXO6" s="171"/>
      <c r="QXP6" s="171"/>
      <c r="QXQ6" s="171"/>
      <c r="QXR6" s="171"/>
      <c r="QXS6" s="171"/>
      <c r="QXT6" s="171"/>
      <c r="QXU6" s="171"/>
      <c r="QXV6" s="171"/>
      <c r="QXW6" s="171"/>
      <c r="QXX6" s="171"/>
      <c r="QXY6" s="171"/>
      <c r="QXZ6" s="171"/>
      <c r="QYA6" s="171"/>
      <c r="QYB6" s="171"/>
      <c r="QYC6" s="171"/>
      <c r="QYD6" s="171"/>
      <c r="QYE6" s="171"/>
      <c r="QYF6" s="171"/>
      <c r="QYG6" s="171"/>
      <c r="QYH6" s="171"/>
      <c r="QYI6" s="171"/>
      <c r="QYJ6" s="171"/>
      <c r="QYK6" s="171"/>
      <c r="QYL6" s="171"/>
      <c r="QYM6" s="171"/>
      <c r="QYN6" s="171"/>
      <c r="QYO6" s="171"/>
      <c r="QYP6" s="171"/>
      <c r="QYQ6" s="171"/>
      <c r="QYR6" s="171"/>
      <c r="QYS6" s="171"/>
      <c r="QYT6" s="171"/>
      <c r="QYU6" s="171"/>
      <c r="QYV6" s="171"/>
      <c r="QYW6" s="171"/>
      <c r="QYX6" s="171"/>
      <c r="QYY6" s="171"/>
      <c r="QYZ6" s="171"/>
      <c r="QZA6" s="171"/>
      <c r="QZB6" s="171"/>
      <c r="QZC6" s="171"/>
      <c r="QZD6" s="171"/>
      <c r="QZE6" s="171"/>
      <c r="QZF6" s="171"/>
      <c r="QZG6" s="171"/>
      <c r="QZH6" s="171"/>
      <c r="QZI6" s="171"/>
      <c r="QZJ6" s="171"/>
      <c r="QZK6" s="171"/>
      <c r="QZL6" s="171"/>
      <c r="QZM6" s="171"/>
      <c r="QZN6" s="171"/>
      <c r="QZO6" s="171"/>
      <c r="QZP6" s="171"/>
      <c r="QZQ6" s="171"/>
      <c r="QZR6" s="171"/>
      <c r="QZS6" s="171"/>
      <c r="QZT6" s="171"/>
      <c r="QZU6" s="171"/>
      <c r="QZV6" s="171"/>
      <c r="QZW6" s="171"/>
      <c r="QZX6" s="171"/>
      <c r="QZY6" s="171"/>
      <c r="QZZ6" s="171"/>
      <c r="RAA6" s="171"/>
      <c r="RAB6" s="171"/>
      <c r="RAC6" s="171"/>
      <c r="RAD6" s="171"/>
      <c r="RAE6" s="171"/>
      <c r="RAF6" s="171"/>
      <c r="RAG6" s="171"/>
      <c r="RAH6" s="171"/>
      <c r="RAI6" s="171"/>
      <c r="RAJ6" s="171"/>
      <c r="RAK6" s="171"/>
      <c r="RAL6" s="171"/>
      <c r="RAM6" s="171"/>
      <c r="RAN6" s="171"/>
      <c r="RAO6" s="171"/>
      <c r="RAP6" s="171"/>
      <c r="RAQ6" s="171"/>
      <c r="RAR6" s="171"/>
      <c r="RAS6" s="171"/>
      <c r="RAT6" s="171"/>
      <c r="RAU6" s="171"/>
      <c r="RAV6" s="171"/>
      <c r="RAW6" s="171"/>
      <c r="RAX6" s="171"/>
      <c r="RAY6" s="171"/>
      <c r="RAZ6" s="171"/>
      <c r="RBA6" s="171"/>
      <c r="RBB6" s="171"/>
      <c r="RBC6" s="171"/>
      <c r="RBD6" s="171"/>
      <c r="RBE6" s="171"/>
      <c r="RBF6" s="171"/>
      <c r="RBG6" s="171"/>
      <c r="RBH6" s="171"/>
      <c r="RBI6" s="171"/>
      <c r="RBJ6" s="171"/>
      <c r="RBK6" s="171"/>
      <c r="RBL6" s="171"/>
      <c r="RBM6" s="171"/>
      <c r="RBN6" s="171"/>
      <c r="RBO6" s="171"/>
      <c r="RBP6" s="171"/>
      <c r="RBQ6" s="171"/>
      <c r="RBR6" s="171"/>
      <c r="RBS6" s="171"/>
      <c r="RBT6" s="171"/>
      <c r="RBU6" s="171"/>
      <c r="RBV6" s="171"/>
      <c r="RBW6" s="171"/>
      <c r="RBX6" s="171"/>
      <c r="RBY6" s="171"/>
      <c r="RBZ6" s="171"/>
      <c r="RCA6" s="171"/>
      <c r="RCB6" s="171"/>
      <c r="RCC6" s="171"/>
      <c r="RCD6" s="171"/>
      <c r="RCE6" s="171"/>
      <c r="RCF6" s="171"/>
      <c r="RCG6" s="171"/>
      <c r="RCH6" s="171"/>
      <c r="RCI6" s="171"/>
      <c r="RCJ6" s="171"/>
      <c r="RCK6" s="171"/>
      <c r="RCL6" s="171"/>
      <c r="RCM6" s="171"/>
      <c r="RCN6" s="171"/>
      <c r="RCO6" s="171"/>
      <c r="RCP6" s="171"/>
      <c r="RCQ6" s="171"/>
      <c r="RCR6" s="171"/>
      <c r="RCS6" s="171"/>
      <c r="RCT6" s="171"/>
      <c r="RCU6" s="171"/>
      <c r="RCV6" s="171"/>
      <c r="RCW6" s="171"/>
      <c r="RCX6" s="171"/>
      <c r="RCY6" s="171"/>
      <c r="RCZ6" s="171"/>
      <c r="RDA6" s="171"/>
      <c r="RDB6" s="171"/>
      <c r="RDC6" s="171"/>
      <c r="RDD6" s="171"/>
      <c r="RDE6" s="171"/>
      <c r="RDF6" s="171"/>
      <c r="RDG6" s="171"/>
      <c r="RDH6" s="171"/>
      <c r="RDI6" s="171"/>
      <c r="RDJ6" s="171"/>
      <c r="RDK6" s="171"/>
      <c r="RDL6" s="171"/>
      <c r="RDM6" s="171"/>
      <c r="RDN6" s="171"/>
      <c r="RDO6" s="171"/>
      <c r="RDP6" s="171"/>
      <c r="RDQ6" s="171"/>
      <c r="RDR6" s="171"/>
      <c r="RDS6" s="171"/>
      <c r="RDT6" s="171"/>
      <c r="RDU6" s="171"/>
      <c r="RDV6" s="171"/>
      <c r="RDW6" s="171"/>
      <c r="RDX6" s="171"/>
      <c r="RDY6" s="171"/>
      <c r="RDZ6" s="171"/>
      <c r="REA6" s="171"/>
      <c r="REB6" s="171"/>
      <c r="REC6" s="171"/>
      <c r="RED6" s="171"/>
      <c r="REE6" s="171"/>
      <c r="REF6" s="171"/>
      <c r="REG6" s="171"/>
      <c r="REH6" s="171"/>
      <c r="REI6" s="171"/>
      <c r="REJ6" s="171"/>
      <c r="REK6" s="171"/>
      <c r="REL6" s="171"/>
      <c r="REM6" s="171"/>
      <c r="REN6" s="171"/>
      <c r="REO6" s="171"/>
      <c r="REP6" s="171"/>
      <c r="REQ6" s="171"/>
      <c r="RER6" s="171"/>
      <c r="RES6" s="171"/>
      <c r="RET6" s="171"/>
      <c r="REU6" s="171"/>
      <c r="REV6" s="171"/>
      <c r="REW6" s="171"/>
      <c r="REX6" s="171"/>
      <c r="REY6" s="171"/>
      <c r="REZ6" s="171"/>
      <c r="RFA6" s="171"/>
      <c r="RFB6" s="171"/>
      <c r="RFC6" s="171"/>
      <c r="RFD6" s="171"/>
      <c r="RFE6" s="171"/>
      <c r="RFF6" s="171"/>
      <c r="RFG6" s="171"/>
      <c r="RFH6" s="171"/>
      <c r="RFI6" s="171"/>
      <c r="RFJ6" s="171"/>
      <c r="RFK6" s="171"/>
      <c r="RFL6" s="171"/>
      <c r="RFM6" s="171"/>
      <c r="RFN6" s="171"/>
      <c r="RFO6" s="171"/>
      <c r="RFP6" s="171"/>
      <c r="RFQ6" s="171"/>
      <c r="RFR6" s="171"/>
      <c r="RFS6" s="171"/>
      <c r="RFT6" s="171"/>
      <c r="RFU6" s="171"/>
      <c r="RFV6" s="171"/>
      <c r="RFW6" s="171"/>
      <c r="RFX6" s="171"/>
      <c r="RFY6" s="171"/>
      <c r="RFZ6" s="171"/>
      <c r="RGA6" s="171"/>
      <c r="RGB6" s="171"/>
      <c r="RGC6" s="171"/>
      <c r="RGD6" s="171"/>
      <c r="RGE6" s="171"/>
      <c r="RGF6" s="171"/>
      <c r="RGG6" s="171"/>
      <c r="RGH6" s="171"/>
      <c r="RGI6" s="171"/>
      <c r="RGJ6" s="171"/>
      <c r="RGK6" s="171"/>
      <c r="RGL6" s="171"/>
      <c r="RGM6" s="171"/>
      <c r="RGN6" s="171"/>
      <c r="RGO6" s="171"/>
      <c r="RGP6" s="171"/>
      <c r="RGQ6" s="171"/>
      <c r="RGR6" s="171"/>
      <c r="RGS6" s="171"/>
      <c r="RGT6" s="171"/>
      <c r="RGU6" s="171"/>
      <c r="RGV6" s="171"/>
      <c r="RGW6" s="171"/>
      <c r="RGX6" s="171"/>
      <c r="RGY6" s="171"/>
      <c r="RGZ6" s="171"/>
      <c r="RHA6" s="171"/>
      <c r="RHB6" s="171"/>
      <c r="RHC6" s="171"/>
      <c r="RHD6" s="171"/>
      <c r="RHE6" s="171"/>
      <c r="RHF6" s="171"/>
      <c r="RHG6" s="171"/>
      <c r="RHH6" s="171"/>
      <c r="RHI6" s="171"/>
      <c r="RHJ6" s="171"/>
      <c r="RHK6" s="171"/>
      <c r="RHL6" s="171"/>
      <c r="RHM6" s="171"/>
      <c r="RHN6" s="171"/>
      <c r="RHO6" s="171"/>
      <c r="RHP6" s="171"/>
      <c r="RHQ6" s="171"/>
      <c r="RHR6" s="171"/>
      <c r="RHS6" s="171"/>
      <c r="RHT6" s="171"/>
      <c r="RHU6" s="171"/>
      <c r="RHV6" s="171"/>
      <c r="RHW6" s="171"/>
      <c r="RHX6" s="171"/>
      <c r="RHY6" s="171"/>
      <c r="RHZ6" s="171"/>
      <c r="RIA6" s="171"/>
      <c r="RIB6" s="171"/>
      <c r="RIC6" s="171"/>
      <c r="RID6" s="171"/>
      <c r="RIE6" s="171"/>
      <c r="RIF6" s="171"/>
      <c r="RIG6" s="171"/>
      <c r="RIH6" s="171"/>
      <c r="RII6" s="171"/>
      <c r="RIJ6" s="171"/>
      <c r="RIK6" s="171"/>
      <c r="RIL6" s="171"/>
      <c r="RIM6" s="171"/>
      <c r="RIN6" s="171"/>
      <c r="RIO6" s="171"/>
      <c r="RIP6" s="171"/>
      <c r="RIQ6" s="171"/>
      <c r="RIR6" s="171"/>
      <c r="RIS6" s="171"/>
      <c r="RIT6" s="171"/>
      <c r="RIU6" s="171"/>
      <c r="RIV6" s="171"/>
      <c r="RIW6" s="171"/>
      <c r="RIX6" s="171"/>
      <c r="RIY6" s="171"/>
      <c r="RIZ6" s="171"/>
      <c r="RJA6" s="171"/>
      <c r="RJB6" s="171"/>
      <c r="RJC6" s="171"/>
      <c r="RJD6" s="171"/>
      <c r="RJE6" s="171"/>
      <c r="RJF6" s="171"/>
      <c r="RJG6" s="171"/>
      <c r="RJH6" s="171"/>
      <c r="RJI6" s="171"/>
      <c r="RJJ6" s="171"/>
      <c r="RJK6" s="171"/>
      <c r="RJL6" s="171"/>
      <c r="RJM6" s="171"/>
      <c r="RJN6" s="171"/>
      <c r="RJO6" s="171"/>
      <c r="RJP6" s="171"/>
      <c r="RJQ6" s="171"/>
      <c r="RJR6" s="171"/>
      <c r="RJS6" s="171"/>
      <c r="RJT6" s="171"/>
      <c r="RJU6" s="171"/>
      <c r="RJV6" s="171"/>
      <c r="RJW6" s="171"/>
      <c r="RJX6" s="171"/>
      <c r="RJY6" s="171"/>
      <c r="RJZ6" s="171"/>
      <c r="RKA6" s="171"/>
      <c r="RKB6" s="171"/>
      <c r="RKC6" s="171"/>
      <c r="RKD6" s="171"/>
      <c r="RKE6" s="171"/>
      <c r="RKF6" s="171"/>
      <c r="RKG6" s="171"/>
      <c r="RKH6" s="171"/>
      <c r="RKI6" s="171"/>
      <c r="RKJ6" s="171"/>
      <c r="RKK6" s="171"/>
      <c r="RKL6" s="171"/>
      <c r="RKM6" s="171"/>
      <c r="RKN6" s="171"/>
      <c r="RKO6" s="171"/>
      <c r="RKP6" s="171"/>
      <c r="RKQ6" s="171"/>
      <c r="RKR6" s="171"/>
      <c r="RKS6" s="171"/>
      <c r="RKT6" s="171"/>
      <c r="RKU6" s="171"/>
      <c r="RKV6" s="171"/>
      <c r="RKW6" s="171"/>
      <c r="RKX6" s="171"/>
      <c r="RKY6" s="171"/>
      <c r="RKZ6" s="171"/>
      <c r="RLA6" s="171"/>
      <c r="RLB6" s="171"/>
      <c r="RLC6" s="171"/>
      <c r="RLD6" s="171"/>
      <c r="RLE6" s="171"/>
      <c r="RLF6" s="171"/>
      <c r="RLG6" s="171"/>
      <c r="RLH6" s="171"/>
      <c r="RLI6" s="171"/>
      <c r="RLJ6" s="171"/>
      <c r="RLK6" s="171"/>
      <c r="RLL6" s="171"/>
      <c r="RLM6" s="171"/>
      <c r="RLN6" s="171"/>
      <c r="RLO6" s="171"/>
      <c r="RLP6" s="171"/>
      <c r="RLQ6" s="171"/>
      <c r="RLR6" s="171"/>
      <c r="RLS6" s="171"/>
      <c r="RLT6" s="171"/>
      <c r="RLU6" s="171"/>
      <c r="RLV6" s="171"/>
      <c r="RLW6" s="171"/>
      <c r="RLX6" s="171"/>
      <c r="RLY6" s="171"/>
      <c r="RLZ6" s="171"/>
      <c r="RMA6" s="171"/>
      <c r="RMB6" s="171"/>
      <c r="RMC6" s="171"/>
      <c r="RMD6" s="171"/>
      <c r="RME6" s="171"/>
      <c r="RMF6" s="171"/>
      <c r="RMG6" s="171"/>
      <c r="RMH6" s="171"/>
      <c r="RMI6" s="171"/>
      <c r="RMJ6" s="171"/>
      <c r="RMK6" s="171"/>
      <c r="RML6" s="171"/>
      <c r="RMM6" s="171"/>
      <c r="RMN6" s="171"/>
      <c r="RMO6" s="171"/>
      <c r="RMP6" s="171"/>
      <c r="RMQ6" s="171"/>
      <c r="RMR6" s="171"/>
      <c r="RMS6" s="171"/>
      <c r="RMT6" s="171"/>
      <c r="RMU6" s="171"/>
      <c r="RMV6" s="171"/>
      <c r="RMW6" s="171"/>
      <c r="RMX6" s="171"/>
      <c r="RMY6" s="171"/>
      <c r="RMZ6" s="171"/>
      <c r="RNA6" s="171"/>
      <c r="RNB6" s="171"/>
      <c r="RNC6" s="171"/>
      <c r="RND6" s="171"/>
      <c r="RNE6" s="171"/>
      <c r="RNF6" s="171"/>
      <c r="RNG6" s="171"/>
      <c r="RNH6" s="171"/>
      <c r="RNI6" s="171"/>
      <c r="RNJ6" s="171"/>
      <c r="RNK6" s="171"/>
      <c r="RNL6" s="171"/>
      <c r="RNM6" s="171"/>
      <c r="RNN6" s="171"/>
      <c r="RNO6" s="171"/>
      <c r="RNP6" s="171"/>
      <c r="RNQ6" s="171"/>
      <c r="RNR6" s="171"/>
      <c r="RNS6" s="171"/>
      <c r="RNT6" s="171"/>
      <c r="RNU6" s="171"/>
      <c r="RNV6" s="171"/>
      <c r="RNW6" s="171"/>
      <c r="RNX6" s="171"/>
      <c r="RNY6" s="171"/>
      <c r="RNZ6" s="171"/>
      <c r="ROA6" s="171"/>
      <c r="ROB6" s="171"/>
      <c r="ROC6" s="171"/>
      <c r="ROD6" s="171"/>
      <c r="ROE6" s="171"/>
      <c r="ROF6" s="171"/>
      <c r="ROG6" s="171"/>
      <c r="ROH6" s="171"/>
      <c r="ROI6" s="171"/>
      <c r="ROJ6" s="171"/>
      <c r="ROK6" s="171"/>
      <c r="ROL6" s="171"/>
      <c r="ROM6" s="171"/>
      <c r="RON6" s="171"/>
      <c r="ROO6" s="171"/>
      <c r="ROP6" s="171"/>
      <c r="ROQ6" s="171"/>
      <c r="ROR6" s="171"/>
      <c r="ROS6" s="171"/>
      <c r="ROT6" s="171"/>
      <c r="ROU6" s="171"/>
      <c r="ROV6" s="171"/>
      <c r="ROW6" s="171"/>
      <c r="ROX6" s="171"/>
      <c r="ROY6" s="171"/>
      <c r="ROZ6" s="171"/>
      <c r="RPA6" s="171"/>
      <c r="RPB6" s="171"/>
      <c r="RPC6" s="171"/>
      <c r="RPD6" s="171"/>
      <c r="RPE6" s="171"/>
      <c r="RPF6" s="171"/>
      <c r="RPG6" s="171"/>
      <c r="RPH6" s="171"/>
      <c r="RPI6" s="171"/>
      <c r="RPJ6" s="171"/>
      <c r="RPK6" s="171"/>
      <c r="RPL6" s="171"/>
      <c r="RPM6" s="171"/>
      <c r="RPN6" s="171"/>
      <c r="RPO6" s="171"/>
      <c r="RPP6" s="171"/>
      <c r="RPQ6" s="171"/>
      <c r="RPR6" s="171"/>
      <c r="RPS6" s="171"/>
      <c r="RPT6" s="171"/>
      <c r="RPU6" s="171"/>
      <c r="RPV6" s="171"/>
      <c r="RPW6" s="171"/>
      <c r="RPX6" s="171"/>
      <c r="RPY6" s="171"/>
      <c r="RPZ6" s="171"/>
      <c r="RQA6" s="171"/>
      <c r="RQB6" s="171"/>
      <c r="RQC6" s="171"/>
      <c r="RQD6" s="171"/>
      <c r="RQE6" s="171"/>
      <c r="RQF6" s="171"/>
      <c r="RQG6" s="171"/>
      <c r="RQH6" s="171"/>
      <c r="RQI6" s="171"/>
      <c r="RQJ6" s="171"/>
      <c r="RQK6" s="171"/>
      <c r="RQL6" s="171"/>
      <c r="RQM6" s="171"/>
      <c r="RQN6" s="171"/>
      <c r="RQO6" s="171"/>
      <c r="RQP6" s="171"/>
      <c r="RQQ6" s="171"/>
      <c r="RQR6" s="171"/>
      <c r="RQS6" s="171"/>
      <c r="RQT6" s="171"/>
      <c r="RQU6" s="171"/>
      <c r="RQV6" s="171"/>
      <c r="RQW6" s="171"/>
      <c r="RQX6" s="171"/>
      <c r="RQY6" s="171"/>
      <c r="RQZ6" s="171"/>
      <c r="RRA6" s="171"/>
      <c r="RRB6" s="171"/>
      <c r="RRC6" s="171"/>
      <c r="RRD6" s="171"/>
      <c r="RRE6" s="171"/>
      <c r="RRF6" s="171"/>
      <c r="RRG6" s="171"/>
      <c r="RRH6" s="171"/>
      <c r="RRI6" s="171"/>
      <c r="RRJ6" s="171"/>
      <c r="RRK6" s="171"/>
      <c r="RRL6" s="171"/>
      <c r="RRM6" s="171"/>
      <c r="RRN6" s="171"/>
      <c r="RRO6" s="171"/>
      <c r="RRP6" s="171"/>
      <c r="RRQ6" s="171"/>
      <c r="RRR6" s="171"/>
      <c r="RRS6" s="171"/>
      <c r="RRT6" s="171"/>
      <c r="RRU6" s="171"/>
      <c r="RRV6" s="171"/>
      <c r="RRW6" s="171"/>
      <c r="RRX6" s="171"/>
      <c r="RRY6" s="171"/>
      <c r="RRZ6" s="171"/>
      <c r="RSA6" s="171"/>
      <c r="RSB6" s="171"/>
      <c r="RSC6" s="171"/>
      <c r="RSD6" s="171"/>
      <c r="RSE6" s="171"/>
      <c r="RSF6" s="171"/>
      <c r="RSG6" s="171"/>
      <c r="RSH6" s="171"/>
      <c r="RSI6" s="171"/>
      <c r="RSJ6" s="171"/>
      <c r="RSK6" s="171"/>
      <c r="RSL6" s="171"/>
      <c r="RSM6" s="171"/>
      <c r="RSN6" s="171"/>
      <c r="RSO6" s="171"/>
      <c r="RSP6" s="171"/>
      <c r="RSQ6" s="171"/>
      <c r="RSR6" s="171"/>
      <c r="RSS6" s="171"/>
      <c r="RST6" s="171"/>
      <c r="RSU6" s="171"/>
      <c r="RSV6" s="171"/>
      <c r="RSW6" s="171"/>
      <c r="RSX6" s="171"/>
      <c r="RSY6" s="171"/>
      <c r="RSZ6" s="171"/>
      <c r="RTA6" s="171"/>
      <c r="RTB6" s="171"/>
      <c r="RTC6" s="171"/>
      <c r="RTD6" s="171"/>
      <c r="RTE6" s="171"/>
      <c r="RTF6" s="171"/>
      <c r="RTG6" s="171"/>
      <c r="RTH6" s="171"/>
      <c r="RTI6" s="171"/>
      <c r="RTJ6" s="171"/>
      <c r="RTK6" s="171"/>
      <c r="RTL6" s="171"/>
      <c r="RTM6" s="171"/>
      <c r="RTN6" s="171"/>
      <c r="RTO6" s="171"/>
      <c r="RTP6" s="171"/>
      <c r="RTQ6" s="171"/>
      <c r="RTR6" s="171"/>
      <c r="RTS6" s="171"/>
      <c r="RTT6" s="171"/>
      <c r="RTU6" s="171"/>
      <c r="RTV6" s="171"/>
      <c r="RTW6" s="171"/>
      <c r="RTX6" s="171"/>
      <c r="RTY6" s="171"/>
      <c r="RTZ6" s="171"/>
      <c r="RUA6" s="171"/>
      <c r="RUB6" s="171"/>
      <c r="RUC6" s="171"/>
      <c r="RUD6" s="171"/>
      <c r="RUE6" s="171"/>
      <c r="RUF6" s="171"/>
      <c r="RUG6" s="171"/>
      <c r="RUH6" s="171"/>
      <c r="RUI6" s="171"/>
      <c r="RUJ6" s="171"/>
      <c r="RUK6" s="171"/>
      <c r="RUL6" s="171"/>
      <c r="RUM6" s="171"/>
      <c r="RUN6" s="171"/>
      <c r="RUO6" s="171"/>
      <c r="RUP6" s="171"/>
      <c r="RUQ6" s="171"/>
      <c r="RUR6" s="171"/>
      <c r="RUS6" s="171"/>
      <c r="RUT6" s="171"/>
      <c r="RUU6" s="171"/>
      <c r="RUV6" s="171"/>
      <c r="RUW6" s="171"/>
      <c r="RUX6" s="171"/>
      <c r="RUY6" s="171"/>
      <c r="RUZ6" s="171"/>
      <c r="RVA6" s="171"/>
      <c r="RVB6" s="171"/>
      <c r="RVC6" s="171"/>
      <c r="RVD6" s="171"/>
      <c r="RVE6" s="171"/>
      <c r="RVF6" s="171"/>
      <c r="RVG6" s="171"/>
      <c r="RVH6" s="171"/>
      <c r="RVI6" s="171"/>
      <c r="RVJ6" s="171"/>
      <c r="RVK6" s="171"/>
      <c r="RVL6" s="171"/>
      <c r="RVM6" s="171"/>
      <c r="RVN6" s="171"/>
      <c r="RVO6" s="171"/>
      <c r="RVP6" s="171"/>
      <c r="RVQ6" s="171"/>
      <c r="RVR6" s="171"/>
      <c r="RVS6" s="171"/>
      <c r="RVT6" s="171"/>
      <c r="RVU6" s="171"/>
      <c r="RVV6" s="171"/>
      <c r="RVW6" s="171"/>
      <c r="RVX6" s="171"/>
      <c r="RVY6" s="171"/>
      <c r="RVZ6" s="171"/>
      <c r="RWA6" s="171"/>
      <c r="RWB6" s="171"/>
      <c r="RWC6" s="171"/>
      <c r="RWD6" s="171"/>
      <c r="RWE6" s="171"/>
      <c r="RWF6" s="171"/>
      <c r="RWG6" s="171"/>
      <c r="RWH6" s="171"/>
      <c r="RWI6" s="171"/>
      <c r="RWJ6" s="171"/>
      <c r="RWK6" s="171"/>
      <c r="RWL6" s="171"/>
      <c r="RWM6" s="171"/>
      <c r="RWN6" s="171"/>
      <c r="RWO6" s="171"/>
      <c r="RWP6" s="171"/>
      <c r="RWQ6" s="171"/>
      <c r="RWR6" s="171"/>
      <c r="RWS6" s="171"/>
      <c r="RWT6" s="171"/>
      <c r="RWU6" s="171"/>
      <c r="RWV6" s="171"/>
      <c r="RWW6" s="171"/>
      <c r="RWX6" s="171"/>
      <c r="RWY6" s="171"/>
      <c r="RWZ6" s="171"/>
      <c r="RXA6" s="171"/>
      <c r="RXB6" s="171"/>
      <c r="RXC6" s="171"/>
      <c r="RXD6" s="171"/>
      <c r="RXE6" s="171"/>
      <c r="RXF6" s="171"/>
      <c r="RXG6" s="171"/>
      <c r="RXH6" s="171"/>
      <c r="RXI6" s="171"/>
      <c r="RXJ6" s="171"/>
      <c r="RXK6" s="171"/>
      <c r="RXL6" s="171"/>
      <c r="RXM6" s="171"/>
      <c r="RXN6" s="171"/>
      <c r="RXO6" s="171"/>
      <c r="RXP6" s="171"/>
      <c r="RXQ6" s="171"/>
      <c r="RXR6" s="171"/>
      <c r="RXS6" s="171"/>
      <c r="RXT6" s="171"/>
      <c r="RXU6" s="171"/>
      <c r="RXV6" s="171"/>
      <c r="RXW6" s="171"/>
      <c r="RXX6" s="171"/>
      <c r="RXY6" s="171"/>
      <c r="RXZ6" s="171"/>
      <c r="RYA6" s="171"/>
      <c r="RYB6" s="171"/>
      <c r="RYC6" s="171"/>
      <c r="RYD6" s="171"/>
      <c r="RYE6" s="171"/>
      <c r="RYF6" s="171"/>
      <c r="RYG6" s="171"/>
      <c r="RYH6" s="171"/>
      <c r="RYI6" s="171"/>
      <c r="RYJ6" s="171"/>
      <c r="RYK6" s="171"/>
      <c r="RYL6" s="171"/>
      <c r="RYM6" s="171"/>
      <c r="RYN6" s="171"/>
      <c r="RYO6" s="171"/>
      <c r="RYP6" s="171"/>
      <c r="RYQ6" s="171"/>
      <c r="RYR6" s="171"/>
      <c r="RYS6" s="171"/>
      <c r="RYT6" s="171"/>
      <c r="RYU6" s="171"/>
      <c r="RYV6" s="171"/>
      <c r="RYW6" s="171"/>
      <c r="RYX6" s="171"/>
      <c r="RYY6" s="171"/>
      <c r="RYZ6" s="171"/>
      <c r="RZA6" s="171"/>
      <c r="RZB6" s="171"/>
      <c r="RZC6" s="171"/>
      <c r="RZD6" s="171"/>
      <c r="RZE6" s="171"/>
      <c r="RZF6" s="171"/>
      <c r="RZG6" s="171"/>
      <c r="RZH6" s="171"/>
      <c r="RZI6" s="171"/>
      <c r="RZJ6" s="171"/>
      <c r="RZK6" s="171"/>
      <c r="RZL6" s="171"/>
      <c r="RZM6" s="171"/>
      <c r="RZN6" s="171"/>
      <c r="RZO6" s="171"/>
      <c r="RZP6" s="171"/>
      <c r="RZQ6" s="171"/>
      <c r="RZR6" s="171"/>
      <c r="RZS6" s="171"/>
      <c r="RZT6" s="171"/>
      <c r="RZU6" s="171"/>
      <c r="RZV6" s="171"/>
      <c r="RZW6" s="171"/>
      <c r="RZX6" s="171"/>
      <c r="RZY6" s="171"/>
      <c r="RZZ6" s="171"/>
      <c r="SAA6" s="171"/>
      <c r="SAB6" s="171"/>
      <c r="SAC6" s="171"/>
      <c r="SAD6" s="171"/>
      <c r="SAE6" s="171"/>
      <c r="SAF6" s="171"/>
      <c r="SAG6" s="171"/>
      <c r="SAH6" s="171"/>
      <c r="SAI6" s="171"/>
      <c r="SAJ6" s="171"/>
      <c r="SAK6" s="171"/>
      <c r="SAL6" s="171"/>
      <c r="SAM6" s="171"/>
      <c r="SAN6" s="171"/>
      <c r="SAO6" s="171"/>
      <c r="SAP6" s="171"/>
      <c r="SAQ6" s="171"/>
      <c r="SAR6" s="171"/>
      <c r="SAS6" s="171"/>
      <c r="SAT6" s="171"/>
      <c r="SAU6" s="171"/>
      <c r="SAV6" s="171"/>
      <c r="SAW6" s="171"/>
      <c r="SAX6" s="171"/>
      <c r="SAY6" s="171"/>
      <c r="SAZ6" s="171"/>
      <c r="SBA6" s="171"/>
      <c r="SBB6" s="171"/>
      <c r="SBC6" s="171"/>
      <c r="SBD6" s="171"/>
      <c r="SBE6" s="171"/>
      <c r="SBF6" s="171"/>
      <c r="SBG6" s="171"/>
      <c r="SBH6" s="171"/>
      <c r="SBI6" s="171"/>
      <c r="SBJ6" s="171"/>
      <c r="SBK6" s="171"/>
      <c r="SBL6" s="171"/>
      <c r="SBM6" s="171"/>
      <c r="SBN6" s="171"/>
      <c r="SBO6" s="171"/>
      <c r="SBP6" s="171"/>
      <c r="SBQ6" s="171"/>
      <c r="SBR6" s="171"/>
      <c r="SBS6" s="171"/>
      <c r="SBT6" s="171"/>
      <c r="SBU6" s="171"/>
      <c r="SBV6" s="171"/>
      <c r="SBW6" s="171"/>
      <c r="SBX6" s="171"/>
      <c r="SBY6" s="171"/>
      <c r="SBZ6" s="171"/>
      <c r="SCA6" s="171"/>
      <c r="SCB6" s="171"/>
      <c r="SCC6" s="171"/>
      <c r="SCD6" s="171"/>
      <c r="SCE6" s="171"/>
      <c r="SCF6" s="171"/>
      <c r="SCG6" s="171"/>
      <c r="SCH6" s="171"/>
      <c r="SCI6" s="171"/>
      <c r="SCJ6" s="171"/>
      <c r="SCK6" s="171"/>
      <c r="SCL6" s="171"/>
      <c r="SCM6" s="171"/>
      <c r="SCN6" s="171"/>
      <c r="SCO6" s="171"/>
      <c r="SCP6" s="171"/>
      <c r="SCQ6" s="171"/>
      <c r="SCR6" s="171"/>
      <c r="SCS6" s="171"/>
      <c r="SCT6" s="171"/>
      <c r="SCU6" s="171"/>
      <c r="SCV6" s="171"/>
      <c r="SCW6" s="171"/>
      <c r="SCX6" s="171"/>
      <c r="SCY6" s="171"/>
      <c r="SCZ6" s="171"/>
      <c r="SDA6" s="171"/>
      <c r="SDB6" s="171"/>
      <c r="SDC6" s="171"/>
      <c r="SDD6" s="171"/>
      <c r="SDE6" s="171"/>
      <c r="SDF6" s="171"/>
      <c r="SDG6" s="171"/>
      <c r="SDH6" s="171"/>
      <c r="SDI6" s="171"/>
      <c r="SDJ6" s="171"/>
      <c r="SDK6" s="171"/>
      <c r="SDL6" s="171"/>
      <c r="SDM6" s="171"/>
      <c r="SDN6" s="171"/>
      <c r="SDO6" s="171"/>
      <c r="SDP6" s="171"/>
      <c r="SDQ6" s="171"/>
      <c r="SDR6" s="171"/>
      <c r="SDS6" s="171"/>
      <c r="SDT6" s="171"/>
      <c r="SDU6" s="171"/>
      <c r="SDV6" s="171"/>
      <c r="SDW6" s="171"/>
      <c r="SDX6" s="171"/>
      <c r="SDY6" s="171"/>
      <c r="SDZ6" s="171"/>
      <c r="SEA6" s="171"/>
      <c r="SEB6" s="171"/>
      <c r="SEC6" s="171"/>
      <c r="SED6" s="171"/>
      <c r="SEE6" s="171"/>
      <c r="SEF6" s="171"/>
      <c r="SEG6" s="171"/>
      <c r="SEH6" s="171"/>
      <c r="SEI6" s="171"/>
      <c r="SEJ6" s="171"/>
      <c r="SEK6" s="171"/>
      <c r="SEL6" s="171"/>
      <c r="SEM6" s="171"/>
      <c r="SEN6" s="171"/>
      <c r="SEO6" s="171"/>
      <c r="SEP6" s="171"/>
      <c r="SEQ6" s="171"/>
      <c r="SER6" s="171"/>
      <c r="SES6" s="171"/>
      <c r="SET6" s="171"/>
      <c r="SEU6" s="171"/>
      <c r="SEV6" s="171"/>
      <c r="SEW6" s="171"/>
      <c r="SEX6" s="171"/>
      <c r="SEY6" s="171"/>
      <c r="SEZ6" s="171"/>
      <c r="SFA6" s="171"/>
      <c r="SFB6" s="171"/>
      <c r="SFC6" s="171"/>
      <c r="SFD6" s="171"/>
      <c r="SFE6" s="171"/>
      <c r="SFF6" s="171"/>
      <c r="SFG6" s="171"/>
      <c r="SFH6" s="171"/>
      <c r="SFI6" s="171"/>
      <c r="SFJ6" s="171"/>
      <c r="SFK6" s="171"/>
      <c r="SFL6" s="171"/>
      <c r="SFM6" s="171"/>
      <c r="SFN6" s="171"/>
      <c r="SFO6" s="171"/>
      <c r="SFP6" s="171"/>
      <c r="SFQ6" s="171"/>
      <c r="SFR6" s="171"/>
      <c r="SFS6" s="171"/>
      <c r="SFT6" s="171"/>
      <c r="SFU6" s="171"/>
      <c r="SFV6" s="171"/>
      <c r="SFW6" s="171"/>
      <c r="SFX6" s="171"/>
      <c r="SFY6" s="171"/>
      <c r="SFZ6" s="171"/>
      <c r="SGA6" s="171"/>
      <c r="SGB6" s="171"/>
      <c r="SGC6" s="171"/>
      <c r="SGD6" s="171"/>
      <c r="SGE6" s="171"/>
      <c r="SGF6" s="171"/>
      <c r="SGG6" s="171"/>
      <c r="SGH6" s="171"/>
      <c r="SGI6" s="171"/>
      <c r="SGJ6" s="171"/>
      <c r="SGK6" s="171"/>
      <c r="SGL6" s="171"/>
      <c r="SGM6" s="171"/>
      <c r="SGN6" s="171"/>
      <c r="SGO6" s="171"/>
      <c r="SGP6" s="171"/>
      <c r="SGQ6" s="171"/>
      <c r="SGR6" s="171"/>
      <c r="SGS6" s="171"/>
      <c r="SGT6" s="171"/>
      <c r="SGU6" s="171"/>
      <c r="SGV6" s="171"/>
      <c r="SGW6" s="171"/>
      <c r="SGX6" s="171"/>
      <c r="SGY6" s="171"/>
      <c r="SGZ6" s="171"/>
      <c r="SHA6" s="171"/>
      <c r="SHB6" s="171"/>
      <c r="SHC6" s="171"/>
      <c r="SHD6" s="171"/>
      <c r="SHE6" s="171"/>
      <c r="SHF6" s="171"/>
      <c r="SHG6" s="171"/>
      <c r="SHH6" s="171"/>
      <c r="SHI6" s="171"/>
      <c r="SHJ6" s="171"/>
      <c r="SHK6" s="171"/>
      <c r="SHL6" s="171"/>
      <c r="SHM6" s="171"/>
      <c r="SHN6" s="171"/>
      <c r="SHO6" s="171"/>
      <c r="SHP6" s="171"/>
      <c r="SHQ6" s="171"/>
      <c r="SHR6" s="171"/>
      <c r="SHS6" s="171"/>
      <c r="SHT6" s="171"/>
      <c r="SHU6" s="171"/>
      <c r="SHV6" s="171"/>
      <c r="SHW6" s="171"/>
      <c r="SHX6" s="171"/>
      <c r="SHY6" s="171"/>
      <c r="SHZ6" s="171"/>
      <c r="SIA6" s="171"/>
      <c r="SIB6" s="171"/>
      <c r="SIC6" s="171"/>
      <c r="SID6" s="171"/>
      <c r="SIE6" s="171"/>
      <c r="SIF6" s="171"/>
      <c r="SIG6" s="171"/>
      <c r="SIH6" s="171"/>
      <c r="SII6" s="171"/>
      <c r="SIJ6" s="171"/>
      <c r="SIK6" s="171"/>
      <c r="SIL6" s="171"/>
      <c r="SIM6" s="171"/>
      <c r="SIN6" s="171"/>
      <c r="SIO6" s="171"/>
      <c r="SIP6" s="171"/>
      <c r="SIQ6" s="171"/>
      <c r="SIR6" s="171"/>
      <c r="SIS6" s="171"/>
      <c r="SIT6" s="171"/>
      <c r="SIU6" s="171"/>
      <c r="SIV6" s="171"/>
      <c r="SIW6" s="171"/>
      <c r="SIX6" s="171"/>
      <c r="SIY6" s="171"/>
      <c r="SIZ6" s="171"/>
      <c r="SJA6" s="171"/>
      <c r="SJB6" s="171"/>
      <c r="SJC6" s="171"/>
      <c r="SJD6" s="171"/>
      <c r="SJE6" s="171"/>
      <c r="SJF6" s="171"/>
      <c r="SJG6" s="171"/>
      <c r="SJH6" s="171"/>
      <c r="SJI6" s="171"/>
      <c r="SJJ6" s="171"/>
      <c r="SJK6" s="171"/>
      <c r="SJL6" s="171"/>
      <c r="SJM6" s="171"/>
      <c r="SJN6" s="171"/>
      <c r="SJO6" s="171"/>
      <c r="SJP6" s="171"/>
      <c r="SJQ6" s="171"/>
      <c r="SJR6" s="171"/>
      <c r="SJS6" s="171"/>
      <c r="SJT6" s="171"/>
      <c r="SJU6" s="171"/>
      <c r="SJV6" s="171"/>
      <c r="SJW6" s="171"/>
      <c r="SJX6" s="171"/>
      <c r="SJY6" s="171"/>
      <c r="SJZ6" s="171"/>
      <c r="SKA6" s="171"/>
      <c r="SKB6" s="171"/>
      <c r="SKC6" s="171"/>
      <c r="SKD6" s="171"/>
      <c r="SKE6" s="171"/>
      <c r="SKF6" s="171"/>
      <c r="SKG6" s="171"/>
      <c r="SKH6" s="171"/>
      <c r="SKI6" s="171"/>
      <c r="SKJ6" s="171"/>
      <c r="SKK6" s="171"/>
      <c r="SKL6" s="171"/>
      <c r="SKM6" s="171"/>
      <c r="SKN6" s="171"/>
      <c r="SKO6" s="171"/>
      <c r="SKP6" s="171"/>
      <c r="SKQ6" s="171"/>
      <c r="SKR6" s="171"/>
      <c r="SKS6" s="171"/>
      <c r="SKT6" s="171"/>
      <c r="SKU6" s="171"/>
      <c r="SKV6" s="171"/>
      <c r="SKW6" s="171"/>
      <c r="SKX6" s="171"/>
      <c r="SKY6" s="171"/>
      <c r="SKZ6" s="171"/>
      <c r="SLA6" s="171"/>
      <c r="SLB6" s="171"/>
      <c r="SLC6" s="171"/>
      <c r="SLD6" s="171"/>
      <c r="SLE6" s="171"/>
      <c r="SLF6" s="171"/>
      <c r="SLG6" s="171"/>
      <c r="SLH6" s="171"/>
      <c r="SLI6" s="171"/>
      <c r="SLJ6" s="171"/>
      <c r="SLK6" s="171"/>
      <c r="SLL6" s="171"/>
      <c r="SLM6" s="171"/>
      <c r="SLN6" s="171"/>
      <c r="SLO6" s="171"/>
      <c r="SLP6" s="171"/>
      <c r="SLQ6" s="171"/>
      <c r="SLR6" s="171"/>
      <c r="SLS6" s="171"/>
      <c r="SLT6" s="171"/>
      <c r="SLU6" s="171"/>
      <c r="SLV6" s="171"/>
      <c r="SLW6" s="171"/>
      <c r="SLX6" s="171"/>
      <c r="SLY6" s="171"/>
      <c r="SLZ6" s="171"/>
      <c r="SMA6" s="171"/>
      <c r="SMB6" s="171"/>
      <c r="SMC6" s="171"/>
      <c r="SMD6" s="171"/>
      <c r="SME6" s="171"/>
      <c r="SMF6" s="171"/>
      <c r="SMG6" s="171"/>
      <c r="SMH6" s="171"/>
      <c r="SMI6" s="171"/>
      <c r="SMJ6" s="171"/>
      <c r="SMK6" s="171"/>
      <c r="SML6" s="171"/>
      <c r="SMM6" s="171"/>
      <c r="SMN6" s="171"/>
      <c r="SMO6" s="171"/>
      <c r="SMP6" s="171"/>
      <c r="SMQ6" s="171"/>
      <c r="SMR6" s="171"/>
      <c r="SMS6" s="171"/>
      <c r="SMT6" s="171"/>
      <c r="SMU6" s="171"/>
      <c r="SMV6" s="171"/>
      <c r="SMW6" s="171"/>
      <c r="SMX6" s="171"/>
      <c r="SMY6" s="171"/>
      <c r="SMZ6" s="171"/>
      <c r="SNA6" s="171"/>
      <c r="SNB6" s="171"/>
      <c r="SNC6" s="171"/>
      <c r="SND6" s="171"/>
      <c r="SNE6" s="171"/>
      <c r="SNF6" s="171"/>
      <c r="SNG6" s="171"/>
      <c r="SNH6" s="171"/>
      <c r="SNI6" s="171"/>
      <c r="SNJ6" s="171"/>
      <c r="SNK6" s="171"/>
      <c r="SNL6" s="171"/>
      <c r="SNM6" s="171"/>
      <c r="SNN6" s="171"/>
      <c r="SNO6" s="171"/>
      <c r="SNP6" s="171"/>
      <c r="SNQ6" s="171"/>
      <c r="SNR6" s="171"/>
      <c r="SNS6" s="171"/>
      <c r="SNT6" s="171"/>
      <c r="SNU6" s="171"/>
      <c r="SNV6" s="171"/>
      <c r="SNW6" s="171"/>
      <c r="SNX6" s="171"/>
      <c r="SNY6" s="171"/>
      <c r="SNZ6" s="171"/>
      <c r="SOA6" s="171"/>
      <c r="SOB6" s="171"/>
      <c r="SOC6" s="171"/>
      <c r="SOD6" s="171"/>
      <c r="SOE6" s="171"/>
      <c r="SOF6" s="171"/>
      <c r="SOG6" s="171"/>
      <c r="SOH6" s="171"/>
      <c r="SOI6" s="171"/>
      <c r="SOJ6" s="171"/>
      <c r="SOK6" s="171"/>
      <c r="SOL6" s="171"/>
      <c r="SOM6" s="171"/>
      <c r="SON6" s="171"/>
      <c r="SOO6" s="171"/>
      <c r="SOP6" s="171"/>
      <c r="SOQ6" s="171"/>
      <c r="SOR6" s="171"/>
      <c r="SOS6" s="171"/>
      <c r="SOT6" s="171"/>
      <c r="SOU6" s="171"/>
      <c r="SOV6" s="171"/>
      <c r="SOW6" s="171"/>
      <c r="SOX6" s="171"/>
      <c r="SOY6" s="171"/>
      <c r="SOZ6" s="171"/>
      <c r="SPA6" s="171"/>
      <c r="SPB6" s="171"/>
      <c r="SPC6" s="171"/>
      <c r="SPD6" s="171"/>
      <c r="SPE6" s="171"/>
      <c r="SPF6" s="171"/>
      <c r="SPG6" s="171"/>
      <c r="SPH6" s="171"/>
      <c r="SPI6" s="171"/>
      <c r="SPJ6" s="171"/>
      <c r="SPK6" s="171"/>
      <c r="SPL6" s="171"/>
      <c r="SPM6" s="171"/>
      <c r="SPN6" s="171"/>
      <c r="SPO6" s="171"/>
      <c r="SPP6" s="171"/>
      <c r="SPQ6" s="171"/>
      <c r="SPR6" s="171"/>
      <c r="SPS6" s="171"/>
      <c r="SPT6" s="171"/>
      <c r="SPU6" s="171"/>
      <c r="SPV6" s="171"/>
      <c r="SPW6" s="171"/>
      <c r="SPX6" s="171"/>
      <c r="SPY6" s="171"/>
      <c r="SPZ6" s="171"/>
      <c r="SQA6" s="171"/>
      <c r="SQB6" s="171"/>
      <c r="SQC6" s="171"/>
      <c r="SQD6" s="171"/>
      <c r="SQE6" s="171"/>
      <c r="SQF6" s="171"/>
      <c r="SQG6" s="171"/>
      <c r="SQH6" s="171"/>
      <c r="SQI6" s="171"/>
      <c r="SQJ6" s="171"/>
      <c r="SQK6" s="171"/>
      <c r="SQL6" s="171"/>
      <c r="SQM6" s="171"/>
      <c r="SQN6" s="171"/>
      <c r="SQO6" s="171"/>
      <c r="SQP6" s="171"/>
      <c r="SQQ6" s="171"/>
      <c r="SQR6" s="171"/>
      <c r="SQS6" s="171"/>
      <c r="SQT6" s="171"/>
      <c r="SQU6" s="171"/>
      <c r="SQV6" s="171"/>
      <c r="SQW6" s="171"/>
      <c r="SQX6" s="171"/>
      <c r="SQY6" s="171"/>
      <c r="SQZ6" s="171"/>
      <c r="SRA6" s="171"/>
      <c r="SRB6" s="171"/>
      <c r="SRC6" s="171"/>
      <c r="SRD6" s="171"/>
      <c r="SRE6" s="171"/>
      <c r="SRF6" s="171"/>
      <c r="SRG6" s="171"/>
      <c r="SRH6" s="171"/>
      <c r="SRI6" s="171"/>
      <c r="SRJ6" s="171"/>
      <c r="SRK6" s="171"/>
      <c r="SRL6" s="171"/>
      <c r="SRM6" s="171"/>
      <c r="SRN6" s="171"/>
      <c r="SRO6" s="171"/>
      <c r="SRP6" s="171"/>
      <c r="SRQ6" s="171"/>
      <c r="SRR6" s="171"/>
      <c r="SRS6" s="171"/>
      <c r="SRT6" s="171"/>
      <c r="SRU6" s="171"/>
      <c r="SRV6" s="171"/>
      <c r="SRW6" s="171"/>
      <c r="SRX6" s="171"/>
      <c r="SRY6" s="171"/>
      <c r="SRZ6" s="171"/>
      <c r="SSA6" s="171"/>
      <c r="SSB6" s="171"/>
      <c r="SSC6" s="171"/>
      <c r="SSD6" s="171"/>
      <c r="SSE6" s="171"/>
      <c r="SSF6" s="171"/>
      <c r="SSG6" s="171"/>
      <c r="SSH6" s="171"/>
      <c r="SSI6" s="171"/>
      <c r="SSJ6" s="171"/>
      <c r="SSK6" s="171"/>
      <c r="SSL6" s="171"/>
      <c r="SSM6" s="171"/>
      <c r="SSN6" s="171"/>
      <c r="SSO6" s="171"/>
      <c r="SSP6" s="171"/>
      <c r="SSQ6" s="171"/>
      <c r="SSR6" s="171"/>
      <c r="SSS6" s="171"/>
      <c r="SST6" s="171"/>
      <c r="SSU6" s="171"/>
      <c r="SSV6" s="171"/>
      <c r="SSW6" s="171"/>
      <c r="SSX6" s="171"/>
      <c r="SSY6" s="171"/>
      <c r="SSZ6" s="171"/>
      <c r="STA6" s="171"/>
      <c r="STB6" s="171"/>
      <c r="STC6" s="171"/>
      <c r="STD6" s="171"/>
      <c r="STE6" s="171"/>
      <c r="STF6" s="171"/>
      <c r="STG6" s="171"/>
      <c r="STH6" s="171"/>
      <c r="STI6" s="171"/>
      <c r="STJ6" s="171"/>
      <c r="STK6" s="171"/>
      <c r="STL6" s="171"/>
      <c r="STM6" s="171"/>
      <c r="STN6" s="171"/>
      <c r="STO6" s="171"/>
      <c r="STP6" s="171"/>
      <c r="STQ6" s="171"/>
      <c r="STR6" s="171"/>
      <c r="STS6" s="171"/>
      <c r="STT6" s="171"/>
      <c r="STU6" s="171"/>
      <c r="STV6" s="171"/>
      <c r="STW6" s="171"/>
      <c r="STX6" s="171"/>
      <c r="STY6" s="171"/>
      <c r="STZ6" s="171"/>
      <c r="SUA6" s="171"/>
      <c r="SUB6" s="171"/>
      <c r="SUC6" s="171"/>
      <c r="SUD6" s="171"/>
      <c r="SUE6" s="171"/>
      <c r="SUF6" s="171"/>
      <c r="SUG6" s="171"/>
      <c r="SUH6" s="171"/>
      <c r="SUI6" s="171"/>
      <c r="SUJ6" s="171"/>
      <c r="SUK6" s="171"/>
      <c r="SUL6" s="171"/>
      <c r="SUM6" s="171"/>
      <c r="SUN6" s="171"/>
      <c r="SUO6" s="171"/>
      <c r="SUP6" s="171"/>
      <c r="SUQ6" s="171"/>
      <c r="SUR6" s="171"/>
      <c r="SUS6" s="171"/>
      <c r="SUT6" s="171"/>
      <c r="SUU6" s="171"/>
      <c r="SUV6" s="171"/>
      <c r="SUW6" s="171"/>
      <c r="SUX6" s="171"/>
      <c r="SUY6" s="171"/>
      <c r="SUZ6" s="171"/>
      <c r="SVA6" s="171"/>
      <c r="SVB6" s="171"/>
      <c r="SVC6" s="171"/>
      <c r="SVD6" s="171"/>
      <c r="SVE6" s="171"/>
      <c r="SVF6" s="171"/>
      <c r="SVG6" s="171"/>
      <c r="SVH6" s="171"/>
      <c r="SVI6" s="171"/>
      <c r="SVJ6" s="171"/>
      <c r="SVK6" s="171"/>
      <c r="SVL6" s="171"/>
      <c r="SVM6" s="171"/>
      <c r="SVN6" s="171"/>
      <c r="SVO6" s="171"/>
      <c r="SVP6" s="171"/>
      <c r="SVQ6" s="171"/>
      <c r="SVR6" s="171"/>
      <c r="SVS6" s="171"/>
      <c r="SVT6" s="171"/>
      <c r="SVU6" s="171"/>
      <c r="SVV6" s="171"/>
      <c r="SVW6" s="171"/>
      <c r="SVX6" s="171"/>
      <c r="SVY6" s="171"/>
      <c r="SVZ6" s="171"/>
      <c r="SWA6" s="171"/>
      <c r="SWB6" s="171"/>
      <c r="SWC6" s="171"/>
      <c r="SWD6" s="171"/>
      <c r="SWE6" s="171"/>
      <c r="SWF6" s="171"/>
      <c r="SWG6" s="171"/>
      <c r="SWH6" s="171"/>
      <c r="SWI6" s="171"/>
      <c r="SWJ6" s="171"/>
      <c r="SWK6" s="171"/>
      <c r="SWL6" s="171"/>
      <c r="SWM6" s="171"/>
      <c r="SWN6" s="171"/>
      <c r="SWO6" s="171"/>
      <c r="SWP6" s="171"/>
      <c r="SWQ6" s="171"/>
      <c r="SWR6" s="171"/>
      <c r="SWS6" s="171"/>
      <c r="SWT6" s="171"/>
      <c r="SWU6" s="171"/>
      <c r="SWV6" s="171"/>
      <c r="SWW6" s="171"/>
      <c r="SWX6" s="171"/>
      <c r="SWY6" s="171"/>
      <c r="SWZ6" s="171"/>
      <c r="SXA6" s="171"/>
      <c r="SXB6" s="171"/>
      <c r="SXC6" s="171"/>
      <c r="SXD6" s="171"/>
      <c r="SXE6" s="171"/>
      <c r="SXF6" s="171"/>
      <c r="SXG6" s="171"/>
      <c r="SXH6" s="171"/>
      <c r="SXI6" s="171"/>
      <c r="SXJ6" s="171"/>
      <c r="SXK6" s="171"/>
      <c r="SXL6" s="171"/>
      <c r="SXM6" s="171"/>
      <c r="SXN6" s="171"/>
      <c r="SXO6" s="171"/>
      <c r="SXP6" s="171"/>
      <c r="SXQ6" s="171"/>
      <c r="SXR6" s="171"/>
      <c r="SXS6" s="171"/>
      <c r="SXT6" s="171"/>
      <c r="SXU6" s="171"/>
      <c r="SXV6" s="171"/>
      <c r="SXW6" s="171"/>
      <c r="SXX6" s="171"/>
      <c r="SXY6" s="171"/>
      <c r="SXZ6" s="171"/>
      <c r="SYA6" s="171"/>
      <c r="SYB6" s="171"/>
      <c r="SYC6" s="171"/>
      <c r="SYD6" s="171"/>
      <c r="SYE6" s="171"/>
      <c r="SYF6" s="171"/>
      <c r="SYG6" s="171"/>
      <c r="SYH6" s="171"/>
      <c r="SYI6" s="171"/>
      <c r="SYJ6" s="171"/>
      <c r="SYK6" s="171"/>
      <c r="SYL6" s="171"/>
      <c r="SYM6" s="171"/>
      <c r="SYN6" s="171"/>
      <c r="SYO6" s="171"/>
      <c r="SYP6" s="171"/>
      <c r="SYQ6" s="171"/>
      <c r="SYR6" s="171"/>
      <c r="SYS6" s="171"/>
      <c r="SYT6" s="171"/>
      <c r="SYU6" s="171"/>
      <c r="SYV6" s="171"/>
      <c r="SYW6" s="171"/>
      <c r="SYX6" s="171"/>
      <c r="SYY6" s="171"/>
      <c r="SYZ6" s="171"/>
      <c r="SZA6" s="171"/>
      <c r="SZB6" s="171"/>
      <c r="SZC6" s="171"/>
      <c r="SZD6" s="171"/>
      <c r="SZE6" s="171"/>
      <c r="SZF6" s="171"/>
      <c r="SZG6" s="171"/>
      <c r="SZH6" s="171"/>
      <c r="SZI6" s="171"/>
      <c r="SZJ6" s="171"/>
      <c r="SZK6" s="171"/>
      <c r="SZL6" s="171"/>
      <c r="SZM6" s="171"/>
      <c r="SZN6" s="171"/>
      <c r="SZO6" s="171"/>
      <c r="SZP6" s="171"/>
      <c r="SZQ6" s="171"/>
      <c r="SZR6" s="171"/>
      <c r="SZS6" s="171"/>
      <c r="SZT6" s="171"/>
      <c r="SZU6" s="171"/>
      <c r="SZV6" s="171"/>
      <c r="SZW6" s="171"/>
      <c r="SZX6" s="171"/>
      <c r="SZY6" s="171"/>
      <c r="SZZ6" s="171"/>
      <c r="TAA6" s="171"/>
      <c r="TAB6" s="171"/>
      <c r="TAC6" s="171"/>
      <c r="TAD6" s="171"/>
      <c r="TAE6" s="171"/>
      <c r="TAF6" s="171"/>
      <c r="TAG6" s="171"/>
      <c r="TAH6" s="171"/>
      <c r="TAI6" s="171"/>
      <c r="TAJ6" s="171"/>
      <c r="TAK6" s="171"/>
      <c r="TAL6" s="171"/>
      <c r="TAM6" s="171"/>
      <c r="TAN6" s="171"/>
      <c r="TAO6" s="171"/>
      <c r="TAP6" s="171"/>
      <c r="TAQ6" s="171"/>
      <c r="TAR6" s="171"/>
      <c r="TAS6" s="171"/>
      <c r="TAT6" s="171"/>
      <c r="TAU6" s="171"/>
      <c r="TAV6" s="171"/>
      <c r="TAW6" s="171"/>
      <c r="TAX6" s="171"/>
      <c r="TAY6" s="171"/>
      <c r="TAZ6" s="171"/>
      <c r="TBA6" s="171"/>
      <c r="TBB6" s="171"/>
      <c r="TBC6" s="171"/>
      <c r="TBD6" s="171"/>
      <c r="TBE6" s="171"/>
      <c r="TBF6" s="171"/>
      <c r="TBG6" s="171"/>
      <c r="TBH6" s="171"/>
      <c r="TBI6" s="171"/>
      <c r="TBJ6" s="171"/>
      <c r="TBK6" s="171"/>
      <c r="TBL6" s="171"/>
      <c r="TBM6" s="171"/>
      <c r="TBN6" s="171"/>
      <c r="TBO6" s="171"/>
      <c r="TBP6" s="171"/>
      <c r="TBQ6" s="171"/>
      <c r="TBR6" s="171"/>
      <c r="TBS6" s="171"/>
      <c r="TBT6" s="171"/>
      <c r="TBU6" s="171"/>
      <c r="TBV6" s="171"/>
      <c r="TBW6" s="171"/>
      <c r="TBX6" s="171"/>
      <c r="TBY6" s="171"/>
      <c r="TBZ6" s="171"/>
      <c r="TCA6" s="171"/>
      <c r="TCB6" s="171"/>
      <c r="TCC6" s="171"/>
      <c r="TCD6" s="171"/>
      <c r="TCE6" s="171"/>
      <c r="TCF6" s="171"/>
      <c r="TCG6" s="171"/>
      <c r="TCH6" s="171"/>
      <c r="TCI6" s="171"/>
      <c r="TCJ6" s="171"/>
      <c r="TCK6" s="171"/>
      <c r="TCL6" s="171"/>
      <c r="TCM6" s="171"/>
      <c r="TCN6" s="171"/>
      <c r="TCO6" s="171"/>
      <c r="TCP6" s="171"/>
      <c r="TCQ6" s="171"/>
      <c r="TCR6" s="171"/>
      <c r="TCS6" s="171"/>
      <c r="TCT6" s="171"/>
      <c r="TCU6" s="171"/>
      <c r="TCV6" s="171"/>
      <c r="TCW6" s="171"/>
      <c r="TCX6" s="171"/>
      <c r="TCY6" s="171"/>
      <c r="TCZ6" s="171"/>
      <c r="TDA6" s="171"/>
      <c r="TDB6" s="171"/>
      <c r="TDC6" s="171"/>
      <c r="TDD6" s="171"/>
      <c r="TDE6" s="171"/>
      <c r="TDF6" s="171"/>
      <c r="TDG6" s="171"/>
      <c r="TDH6" s="171"/>
      <c r="TDI6" s="171"/>
      <c r="TDJ6" s="171"/>
      <c r="TDK6" s="171"/>
      <c r="TDL6" s="171"/>
      <c r="TDM6" s="171"/>
      <c r="TDN6" s="171"/>
      <c r="TDO6" s="171"/>
      <c r="TDP6" s="171"/>
      <c r="TDQ6" s="171"/>
      <c r="TDR6" s="171"/>
      <c r="TDS6" s="171"/>
      <c r="TDT6" s="171"/>
      <c r="TDU6" s="171"/>
      <c r="TDV6" s="171"/>
      <c r="TDW6" s="171"/>
      <c r="TDX6" s="171"/>
      <c r="TDY6" s="171"/>
      <c r="TDZ6" s="171"/>
      <c r="TEA6" s="171"/>
      <c r="TEB6" s="171"/>
      <c r="TEC6" s="171"/>
      <c r="TED6" s="171"/>
      <c r="TEE6" s="171"/>
      <c r="TEF6" s="171"/>
      <c r="TEG6" s="171"/>
      <c r="TEH6" s="171"/>
      <c r="TEI6" s="171"/>
      <c r="TEJ6" s="171"/>
      <c r="TEK6" s="171"/>
      <c r="TEL6" s="171"/>
      <c r="TEM6" s="171"/>
      <c r="TEN6" s="171"/>
      <c r="TEO6" s="171"/>
      <c r="TEP6" s="171"/>
      <c r="TEQ6" s="171"/>
      <c r="TER6" s="171"/>
      <c r="TES6" s="171"/>
      <c r="TET6" s="171"/>
      <c r="TEU6" s="171"/>
      <c r="TEV6" s="171"/>
      <c r="TEW6" s="171"/>
      <c r="TEX6" s="171"/>
      <c r="TEY6" s="171"/>
      <c r="TEZ6" s="171"/>
      <c r="TFA6" s="171"/>
      <c r="TFB6" s="171"/>
      <c r="TFC6" s="171"/>
      <c r="TFD6" s="171"/>
      <c r="TFE6" s="171"/>
      <c r="TFF6" s="171"/>
      <c r="TFG6" s="171"/>
      <c r="TFH6" s="171"/>
      <c r="TFI6" s="171"/>
      <c r="TFJ6" s="171"/>
      <c r="TFK6" s="171"/>
      <c r="TFL6" s="171"/>
      <c r="TFM6" s="171"/>
      <c r="TFN6" s="171"/>
      <c r="TFO6" s="171"/>
      <c r="TFP6" s="171"/>
      <c r="TFQ6" s="171"/>
      <c r="TFR6" s="171"/>
      <c r="TFS6" s="171"/>
      <c r="TFT6" s="171"/>
      <c r="TFU6" s="171"/>
      <c r="TFV6" s="171"/>
      <c r="TFW6" s="171"/>
      <c r="TFX6" s="171"/>
      <c r="TFY6" s="171"/>
      <c r="TFZ6" s="171"/>
      <c r="TGA6" s="171"/>
      <c r="TGB6" s="171"/>
      <c r="TGC6" s="171"/>
      <c r="TGD6" s="171"/>
      <c r="TGE6" s="171"/>
      <c r="TGF6" s="171"/>
      <c r="TGG6" s="171"/>
      <c r="TGH6" s="171"/>
      <c r="TGI6" s="171"/>
      <c r="TGJ6" s="171"/>
      <c r="TGK6" s="171"/>
      <c r="TGL6" s="171"/>
      <c r="TGM6" s="171"/>
      <c r="TGN6" s="171"/>
      <c r="TGO6" s="171"/>
      <c r="TGP6" s="171"/>
      <c r="TGQ6" s="171"/>
      <c r="TGR6" s="171"/>
      <c r="TGS6" s="171"/>
      <c r="TGT6" s="171"/>
      <c r="TGU6" s="171"/>
      <c r="TGV6" s="171"/>
      <c r="TGW6" s="171"/>
      <c r="TGX6" s="171"/>
      <c r="TGY6" s="171"/>
      <c r="TGZ6" s="171"/>
      <c r="THA6" s="171"/>
      <c r="THB6" s="171"/>
      <c r="THC6" s="171"/>
      <c r="THD6" s="171"/>
      <c r="THE6" s="171"/>
      <c r="THF6" s="171"/>
      <c r="THG6" s="171"/>
      <c r="THH6" s="171"/>
      <c r="THI6" s="171"/>
      <c r="THJ6" s="171"/>
      <c r="THK6" s="171"/>
      <c r="THL6" s="171"/>
      <c r="THM6" s="171"/>
      <c r="THN6" s="171"/>
      <c r="THO6" s="171"/>
      <c r="THP6" s="171"/>
      <c r="THQ6" s="171"/>
      <c r="THR6" s="171"/>
      <c r="THS6" s="171"/>
      <c r="THT6" s="171"/>
      <c r="THU6" s="171"/>
      <c r="THV6" s="171"/>
      <c r="THW6" s="171"/>
      <c r="THX6" s="171"/>
      <c r="THY6" s="171"/>
      <c r="THZ6" s="171"/>
      <c r="TIA6" s="171"/>
      <c r="TIB6" s="171"/>
      <c r="TIC6" s="171"/>
      <c r="TID6" s="171"/>
      <c r="TIE6" s="171"/>
      <c r="TIF6" s="171"/>
      <c r="TIG6" s="171"/>
      <c r="TIH6" s="171"/>
      <c r="TII6" s="171"/>
      <c r="TIJ6" s="171"/>
      <c r="TIK6" s="171"/>
      <c r="TIL6" s="171"/>
      <c r="TIM6" s="171"/>
      <c r="TIN6" s="171"/>
      <c r="TIO6" s="171"/>
      <c r="TIP6" s="171"/>
      <c r="TIQ6" s="171"/>
      <c r="TIR6" s="171"/>
      <c r="TIS6" s="171"/>
      <c r="TIT6" s="171"/>
      <c r="TIU6" s="171"/>
      <c r="TIV6" s="171"/>
      <c r="TIW6" s="171"/>
      <c r="TIX6" s="171"/>
      <c r="TIY6" s="171"/>
      <c r="TIZ6" s="171"/>
      <c r="TJA6" s="171"/>
      <c r="TJB6" s="171"/>
      <c r="TJC6" s="171"/>
      <c r="TJD6" s="171"/>
      <c r="TJE6" s="171"/>
      <c r="TJF6" s="171"/>
      <c r="TJG6" s="171"/>
      <c r="TJH6" s="171"/>
      <c r="TJI6" s="171"/>
      <c r="TJJ6" s="171"/>
      <c r="TJK6" s="171"/>
      <c r="TJL6" s="171"/>
      <c r="TJM6" s="171"/>
      <c r="TJN6" s="171"/>
      <c r="TJO6" s="171"/>
      <c r="TJP6" s="171"/>
      <c r="TJQ6" s="171"/>
      <c r="TJR6" s="171"/>
      <c r="TJS6" s="171"/>
      <c r="TJT6" s="171"/>
      <c r="TJU6" s="171"/>
      <c r="TJV6" s="171"/>
      <c r="TJW6" s="171"/>
      <c r="TJX6" s="171"/>
      <c r="TJY6" s="171"/>
      <c r="TJZ6" s="171"/>
      <c r="TKA6" s="171"/>
      <c r="TKB6" s="171"/>
      <c r="TKC6" s="171"/>
      <c r="TKD6" s="171"/>
      <c r="TKE6" s="171"/>
      <c r="TKF6" s="171"/>
      <c r="TKG6" s="171"/>
      <c r="TKH6" s="171"/>
      <c r="TKI6" s="171"/>
      <c r="TKJ6" s="171"/>
      <c r="TKK6" s="171"/>
      <c r="TKL6" s="171"/>
      <c r="TKM6" s="171"/>
      <c r="TKN6" s="171"/>
      <c r="TKO6" s="171"/>
      <c r="TKP6" s="171"/>
      <c r="TKQ6" s="171"/>
      <c r="TKR6" s="171"/>
      <c r="TKS6" s="171"/>
      <c r="TKT6" s="171"/>
      <c r="TKU6" s="171"/>
      <c r="TKV6" s="171"/>
      <c r="TKW6" s="171"/>
      <c r="TKX6" s="171"/>
      <c r="TKY6" s="171"/>
      <c r="TKZ6" s="171"/>
      <c r="TLA6" s="171"/>
      <c r="TLB6" s="171"/>
      <c r="TLC6" s="171"/>
      <c r="TLD6" s="171"/>
      <c r="TLE6" s="171"/>
      <c r="TLF6" s="171"/>
      <c r="TLG6" s="171"/>
      <c r="TLH6" s="171"/>
      <c r="TLI6" s="171"/>
      <c r="TLJ6" s="171"/>
      <c r="TLK6" s="171"/>
      <c r="TLL6" s="171"/>
      <c r="TLM6" s="171"/>
      <c r="TLN6" s="171"/>
      <c r="TLO6" s="171"/>
      <c r="TLP6" s="171"/>
      <c r="TLQ6" s="171"/>
      <c r="TLR6" s="171"/>
      <c r="TLS6" s="171"/>
      <c r="TLT6" s="171"/>
      <c r="TLU6" s="171"/>
      <c r="TLV6" s="171"/>
      <c r="TLW6" s="171"/>
      <c r="TLX6" s="171"/>
      <c r="TLY6" s="171"/>
      <c r="TLZ6" s="171"/>
      <c r="TMA6" s="171"/>
      <c r="TMB6" s="171"/>
      <c r="TMC6" s="171"/>
      <c r="TMD6" s="171"/>
      <c r="TME6" s="171"/>
      <c r="TMF6" s="171"/>
      <c r="TMG6" s="171"/>
      <c r="TMH6" s="171"/>
      <c r="TMI6" s="171"/>
      <c r="TMJ6" s="171"/>
      <c r="TMK6" s="171"/>
      <c r="TML6" s="171"/>
      <c r="TMM6" s="171"/>
      <c r="TMN6" s="171"/>
      <c r="TMO6" s="171"/>
      <c r="TMP6" s="171"/>
      <c r="TMQ6" s="171"/>
      <c r="TMR6" s="171"/>
      <c r="TMS6" s="171"/>
      <c r="TMT6" s="171"/>
      <c r="TMU6" s="171"/>
      <c r="TMV6" s="171"/>
      <c r="TMW6" s="171"/>
      <c r="TMX6" s="171"/>
      <c r="TMY6" s="171"/>
      <c r="TMZ6" s="171"/>
      <c r="TNA6" s="171"/>
      <c r="TNB6" s="171"/>
      <c r="TNC6" s="171"/>
      <c r="TND6" s="171"/>
      <c r="TNE6" s="171"/>
      <c r="TNF6" s="171"/>
      <c r="TNG6" s="171"/>
      <c r="TNH6" s="171"/>
      <c r="TNI6" s="171"/>
      <c r="TNJ6" s="171"/>
      <c r="TNK6" s="171"/>
      <c r="TNL6" s="171"/>
      <c r="TNM6" s="171"/>
      <c r="TNN6" s="171"/>
      <c r="TNO6" s="171"/>
      <c r="TNP6" s="171"/>
      <c r="TNQ6" s="171"/>
      <c r="TNR6" s="171"/>
      <c r="TNS6" s="171"/>
      <c r="TNT6" s="171"/>
      <c r="TNU6" s="171"/>
      <c r="TNV6" s="171"/>
      <c r="TNW6" s="171"/>
      <c r="TNX6" s="171"/>
      <c r="TNY6" s="171"/>
      <c r="TNZ6" s="171"/>
      <c r="TOA6" s="171"/>
      <c r="TOB6" s="171"/>
      <c r="TOC6" s="171"/>
      <c r="TOD6" s="171"/>
      <c r="TOE6" s="171"/>
      <c r="TOF6" s="171"/>
      <c r="TOG6" s="171"/>
      <c r="TOH6" s="171"/>
      <c r="TOI6" s="171"/>
      <c r="TOJ6" s="171"/>
      <c r="TOK6" s="171"/>
      <c r="TOL6" s="171"/>
      <c r="TOM6" s="171"/>
      <c r="TON6" s="171"/>
      <c r="TOO6" s="171"/>
      <c r="TOP6" s="171"/>
      <c r="TOQ6" s="171"/>
      <c r="TOR6" s="171"/>
      <c r="TOS6" s="171"/>
      <c r="TOT6" s="171"/>
      <c r="TOU6" s="171"/>
      <c r="TOV6" s="171"/>
      <c r="TOW6" s="171"/>
      <c r="TOX6" s="171"/>
      <c r="TOY6" s="171"/>
      <c r="TOZ6" s="171"/>
      <c r="TPA6" s="171"/>
      <c r="TPB6" s="171"/>
      <c r="TPC6" s="171"/>
      <c r="TPD6" s="171"/>
      <c r="TPE6" s="171"/>
      <c r="TPF6" s="171"/>
      <c r="TPG6" s="171"/>
      <c r="TPH6" s="171"/>
      <c r="TPI6" s="171"/>
      <c r="TPJ6" s="171"/>
      <c r="TPK6" s="171"/>
      <c r="TPL6" s="171"/>
      <c r="TPM6" s="171"/>
      <c r="TPN6" s="171"/>
      <c r="TPO6" s="171"/>
      <c r="TPP6" s="171"/>
      <c r="TPQ6" s="171"/>
      <c r="TPR6" s="171"/>
      <c r="TPS6" s="171"/>
      <c r="TPT6" s="171"/>
      <c r="TPU6" s="171"/>
      <c r="TPV6" s="171"/>
      <c r="TPW6" s="171"/>
      <c r="TPX6" s="171"/>
      <c r="TPY6" s="171"/>
      <c r="TPZ6" s="171"/>
      <c r="TQA6" s="171"/>
      <c r="TQB6" s="171"/>
      <c r="TQC6" s="171"/>
      <c r="TQD6" s="171"/>
      <c r="TQE6" s="171"/>
      <c r="TQF6" s="171"/>
      <c r="TQG6" s="171"/>
      <c r="TQH6" s="171"/>
      <c r="TQI6" s="171"/>
      <c r="TQJ6" s="171"/>
      <c r="TQK6" s="171"/>
      <c r="TQL6" s="171"/>
      <c r="TQM6" s="171"/>
      <c r="TQN6" s="171"/>
      <c r="TQO6" s="171"/>
      <c r="TQP6" s="171"/>
      <c r="TQQ6" s="171"/>
      <c r="TQR6" s="171"/>
      <c r="TQS6" s="171"/>
      <c r="TQT6" s="171"/>
      <c r="TQU6" s="171"/>
      <c r="TQV6" s="171"/>
      <c r="TQW6" s="171"/>
      <c r="TQX6" s="171"/>
      <c r="TQY6" s="171"/>
      <c r="TQZ6" s="171"/>
      <c r="TRA6" s="171"/>
      <c r="TRB6" s="171"/>
      <c r="TRC6" s="171"/>
      <c r="TRD6" s="171"/>
      <c r="TRE6" s="171"/>
      <c r="TRF6" s="171"/>
      <c r="TRG6" s="171"/>
      <c r="TRH6" s="171"/>
      <c r="TRI6" s="171"/>
      <c r="TRJ6" s="171"/>
      <c r="TRK6" s="171"/>
      <c r="TRL6" s="171"/>
      <c r="TRM6" s="171"/>
      <c r="TRN6" s="171"/>
      <c r="TRO6" s="171"/>
      <c r="TRP6" s="171"/>
      <c r="TRQ6" s="171"/>
      <c r="TRR6" s="171"/>
      <c r="TRS6" s="171"/>
      <c r="TRT6" s="171"/>
      <c r="TRU6" s="171"/>
      <c r="TRV6" s="171"/>
      <c r="TRW6" s="171"/>
      <c r="TRX6" s="171"/>
      <c r="TRY6" s="171"/>
      <c r="TRZ6" s="171"/>
      <c r="TSA6" s="171"/>
      <c r="TSB6" s="171"/>
      <c r="TSC6" s="171"/>
      <c r="TSD6" s="171"/>
      <c r="TSE6" s="171"/>
      <c r="TSF6" s="171"/>
      <c r="TSG6" s="171"/>
      <c r="TSH6" s="171"/>
      <c r="TSI6" s="171"/>
      <c r="TSJ6" s="171"/>
      <c r="TSK6" s="171"/>
      <c r="TSL6" s="171"/>
      <c r="TSM6" s="171"/>
      <c r="TSN6" s="171"/>
      <c r="TSO6" s="171"/>
      <c r="TSP6" s="171"/>
      <c r="TSQ6" s="171"/>
      <c r="TSR6" s="171"/>
      <c r="TSS6" s="171"/>
      <c r="TST6" s="171"/>
      <c r="TSU6" s="171"/>
      <c r="TSV6" s="171"/>
      <c r="TSW6" s="171"/>
      <c r="TSX6" s="171"/>
      <c r="TSY6" s="171"/>
      <c r="TSZ6" s="171"/>
      <c r="TTA6" s="171"/>
      <c r="TTB6" s="171"/>
      <c r="TTC6" s="171"/>
      <c r="TTD6" s="171"/>
      <c r="TTE6" s="171"/>
      <c r="TTF6" s="171"/>
      <c r="TTG6" s="171"/>
      <c r="TTH6" s="171"/>
      <c r="TTI6" s="171"/>
      <c r="TTJ6" s="171"/>
      <c r="TTK6" s="171"/>
      <c r="TTL6" s="171"/>
      <c r="TTM6" s="171"/>
      <c r="TTN6" s="171"/>
      <c r="TTO6" s="171"/>
      <c r="TTP6" s="171"/>
      <c r="TTQ6" s="171"/>
      <c r="TTR6" s="171"/>
      <c r="TTS6" s="171"/>
      <c r="TTT6" s="171"/>
      <c r="TTU6" s="171"/>
      <c r="TTV6" s="171"/>
      <c r="TTW6" s="171"/>
      <c r="TTX6" s="171"/>
      <c r="TTY6" s="171"/>
      <c r="TTZ6" s="171"/>
      <c r="TUA6" s="171"/>
      <c r="TUB6" s="171"/>
      <c r="TUC6" s="171"/>
      <c r="TUD6" s="171"/>
      <c r="TUE6" s="171"/>
      <c r="TUF6" s="171"/>
      <c r="TUG6" s="171"/>
      <c r="TUH6" s="171"/>
      <c r="TUI6" s="171"/>
      <c r="TUJ6" s="171"/>
      <c r="TUK6" s="171"/>
      <c r="TUL6" s="171"/>
      <c r="TUM6" s="171"/>
      <c r="TUN6" s="171"/>
      <c r="TUO6" s="171"/>
      <c r="TUP6" s="171"/>
      <c r="TUQ6" s="171"/>
      <c r="TUR6" s="171"/>
      <c r="TUS6" s="171"/>
      <c r="TUT6" s="171"/>
      <c r="TUU6" s="171"/>
      <c r="TUV6" s="171"/>
      <c r="TUW6" s="171"/>
      <c r="TUX6" s="171"/>
      <c r="TUY6" s="171"/>
      <c r="TUZ6" s="171"/>
      <c r="TVA6" s="171"/>
      <c r="TVB6" s="171"/>
      <c r="TVC6" s="171"/>
      <c r="TVD6" s="171"/>
      <c r="TVE6" s="171"/>
      <c r="TVF6" s="171"/>
      <c r="TVG6" s="171"/>
      <c r="TVH6" s="171"/>
      <c r="TVI6" s="171"/>
      <c r="TVJ6" s="171"/>
      <c r="TVK6" s="171"/>
      <c r="TVL6" s="171"/>
      <c r="TVM6" s="171"/>
      <c r="TVN6" s="171"/>
      <c r="TVO6" s="171"/>
      <c r="TVP6" s="171"/>
      <c r="TVQ6" s="171"/>
      <c r="TVR6" s="171"/>
      <c r="TVS6" s="171"/>
      <c r="TVT6" s="171"/>
      <c r="TVU6" s="171"/>
      <c r="TVV6" s="171"/>
      <c r="TVW6" s="171"/>
      <c r="TVX6" s="171"/>
      <c r="TVY6" s="171"/>
      <c r="TVZ6" s="171"/>
      <c r="TWA6" s="171"/>
      <c r="TWB6" s="171"/>
      <c r="TWC6" s="171"/>
      <c r="TWD6" s="171"/>
      <c r="TWE6" s="171"/>
      <c r="TWF6" s="171"/>
      <c r="TWG6" s="171"/>
      <c r="TWH6" s="171"/>
      <c r="TWI6" s="171"/>
      <c r="TWJ6" s="171"/>
      <c r="TWK6" s="171"/>
      <c r="TWL6" s="171"/>
      <c r="TWM6" s="171"/>
      <c r="TWN6" s="171"/>
      <c r="TWO6" s="171"/>
      <c r="TWP6" s="171"/>
      <c r="TWQ6" s="171"/>
      <c r="TWR6" s="171"/>
      <c r="TWS6" s="171"/>
      <c r="TWT6" s="171"/>
      <c r="TWU6" s="171"/>
      <c r="TWV6" s="171"/>
      <c r="TWW6" s="171"/>
      <c r="TWX6" s="171"/>
      <c r="TWY6" s="171"/>
      <c r="TWZ6" s="171"/>
      <c r="TXA6" s="171"/>
      <c r="TXB6" s="171"/>
      <c r="TXC6" s="171"/>
      <c r="TXD6" s="171"/>
      <c r="TXE6" s="171"/>
      <c r="TXF6" s="171"/>
      <c r="TXG6" s="171"/>
      <c r="TXH6" s="171"/>
      <c r="TXI6" s="171"/>
      <c r="TXJ6" s="171"/>
      <c r="TXK6" s="171"/>
      <c r="TXL6" s="171"/>
      <c r="TXM6" s="171"/>
      <c r="TXN6" s="171"/>
      <c r="TXO6" s="171"/>
      <c r="TXP6" s="171"/>
      <c r="TXQ6" s="171"/>
      <c r="TXR6" s="171"/>
      <c r="TXS6" s="171"/>
      <c r="TXT6" s="171"/>
      <c r="TXU6" s="171"/>
      <c r="TXV6" s="171"/>
      <c r="TXW6" s="171"/>
      <c r="TXX6" s="171"/>
      <c r="TXY6" s="171"/>
      <c r="TXZ6" s="171"/>
      <c r="TYA6" s="171"/>
      <c r="TYB6" s="171"/>
      <c r="TYC6" s="171"/>
      <c r="TYD6" s="171"/>
      <c r="TYE6" s="171"/>
      <c r="TYF6" s="171"/>
      <c r="TYG6" s="171"/>
      <c r="TYH6" s="171"/>
      <c r="TYI6" s="171"/>
      <c r="TYJ6" s="171"/>
      <c r="TYK6" s="171"/>
      <c r="TYL6" s="171"/>
      <c r="TYM6" s="171"/>
      <c r="TYN6" s="171"/>
      <c r="TYO6" s="171"/>
      <c r="TYP6" s="171"/>
      <c r="TYQ6" s="171"/>
      <c r="TYR6" s="171"/>
      <c r="TYS6" s="171"/>
      <c r="TYT6" s="171"/>
      <c r="TYU6" s="171"/>
      <c r="TYV6" s="171"/>
      <c r="TYW6" s="171"/>
      <c r="TYX6" s="171"/>
      <c r="TYY6" s="171"/>
      <c r="TYZ6" s="171"/>
      <c r="TZA6" s="171"/>
      <c r="TZB6" s="171"/>
      <c r="TZC6" s="171"/>
      <c r="TZD6" s="171"/>
      <c r="TZE6" s="171"/>
      <c r="TZF6" s="171"/>
      <c r="TZG6" s="171"/>
      <c r="TZH6" s="171"/>
      <c r="TZI6" s="171"/>
      <c r="TZJ6" s="171"/>
      <c r="TZK6" s="171"/>
      <c r="TZL6" s="171"/>
      <c r="TZM6" s="171"/>
      <c r="TZN6" s="171"/>
      <c r="TZO6" s="171"/>
      <c r="TZP6" s="171"/>
      <c r="TZQ6" s="171"/>
      <c r="TZR6" s="171"/>
      <c r="TZS6" s="171"/>
      <c r="TZT6" s="171"/>
      <c r="TZU6" s="171"/>
      <c r="TZV6" s="171"/>
      <c r="TZW6" s="171"/>
      <c r="TZX6" s="171"/>
      <c r="TZY6" s="171"/>
      <c r="TZZ6" s="171"/>
      <c r="UAA6" s="171"/>
      <c r="UAB6" s="171"/>
      <c r="UAC6" s="171"/>
      <c r="UAD6" s="171"/>
      <c r="UAE6" s="171"/>
      <c r="UAF6" s="171"/>
      <c r="UAG6" s="171"/>
      <c r="UAH6" s="171"/>
      <c r="UAI6" s="171"/>
      <c r="UAJ6" s="171"/>
      <c r="UAK6" s="171"/>
      <c r="UAL6" s="171"/>
      <c r="UAM6" s="171"/>
      <c r="UAN6" s="171"/>
      <c r="UAO6" s="171"/>
      <c r="UAP6" s="171"/>
      <c r="UAQ6" s="171"/>
      <c r="UAR6" s="171"/>
      <c r="UAS6" s="171"/>
      <c r="UAT6" s="171"/>
      <c r="UAU6" s="171"/>
      <c r="UAV6" s="171"/>
      <c r="UAW6" s="171"/>
      <c r="UAX6" s="171"/>
      <c r="UAY6" s="171"/>
      <c r="UAZ6" s="171"/>
      <c r="UBA6" s="171"/>
      <c r="UBB6" s="171"/>
      <c r="UBC6" s="171"/>
      <c r="UBD6" s="171"/>
      <c r="UBE6" s="171"/>
      <c r="UBF6" s="171"/>
      <c r="UBG6" s="171"/>
      <c r="UBH6" s="171"/>
      <c r="UBI6" s="171"/>
      <c r="UBJ6" s="171"/>
      <c r="UBK6" s="171"/>
      <c r="UBL6" s="171"/>
      <c r="UBM6" s="171"/>
      <c r="UBN6" s="171"/>
      <c r="UBO6" s="171"/>
      <c r="UBP6" s="171"/>
      <c r="UBQ6" s="171"/>
      <c r="UBR6" s="171"/>
      <c r="UBS6" s="171"/>
      <c r="UBT6" s="171"/>
      <c r="UBU6" s="171"/>
      <c r="UBV6" s="171"/>
      <c r="UBW6" s="171"/>
      <c r="UBX6" s="171"/>
      <c r="UBY6" s="171"/>
      <c r="UBZ6" s="171"/>
      <c r="UCA6" s="171"/>
      <c r="UCB6" s="171"/>
      <c r="UCC6" s="171"/>
      <c r="UCD6" s="171"/>
      <c r="UCE6" s="171"/>
      <c r="UCF6" s="171"/>
      <c r="UCG6" s="171"/>
      <c r="UCH6" s="171"/>
      <c r="UCI6" s="171"/>
      <c r="UCJ6" s="171"/>
      <c r="UCK6" s="171"/>
      <c r="UCL6" s="171"/>
      <c r="UCM6" s="171"/>
      <c r="UCN6" s="171"/>
      <c r="UCO6" s="171"/>
      <c r="UCP6" s="171"/>
      <c r="UCQ6" s="171"/>
      <c r="UCR6" s="171"/>
      <c r="UCS6" s="171"/>
      <c r="UCT6" s="171"/>
      <c r="UCU6" s="171"/>
      <c r="UCV6" s="171"/>
      <c r="UCW6" s="171"/>
      <c r="UCX6" s="171"/>
      <c r="UCY6" s="171"/>
      <c r="UCZ6" s="171"/>
      <c r="UDA6" s="171"/>
      <c r="UDB6" s="171"/>
      <c r="UDC6" s="171"/>
      <c r="UDD6" s="171"/>
      <c r="UDE6" s="171"/>
      <c r="UDF6" s="171"/>
      <c r="UDG6" s="171"/>
      <c r="UDH6" s="171"/>
      <c r="UDI6" s="171"/>
      <c r="UDJ6" s="171"/>
      <c r="UDK6" s="171"/>
      <c r="UDL6" s="171"/>
      <c r="UDM6" s="171"/>
      <c r="UDN6" s="171"/>
      <c r="UDO6" s="171"/>
      <c r="UDP6" s="171"/>
      <c r="UDQ6" s="171"/>
      <c r="UDR6" s="171"/>
      <c r="UDS6" s="171"/>
      <c r="UDT6" s="171"/>
      <c r="UDU6" s="171"/>
      <c r="UDV6" s="171"/>
      <c r="UDW6" s="171"/>
      <c r="UDX6" s="171"/>
      <c r="UDY6" s="171"/>
      <c r="UDZ6" s="171"/>
      <c r="UEA6" s="171"/>
      <c r="UEB6" s="171"/>
      <c r="UEC6" s="171"/>
      <c r="UED6" s="171"/>
      <c r="UEE6" s="171"/>
      <c r="UEF6" s="171"/>
      <c r="UEG6" s="171"/>
      <c r="UEH6" s="171"/>
      <c r="UEI6" s="171"/>
      <c r="UEJ6" s="171"/>
      <c r="UEK6" s="171"/>
      <c r="UEL6" s="171"/>
      <c r="UEM6" s="171"/>
      <c r="UEN6" s="171"/>
      <c r="UEO6" s="171"/>
      <c r="UEP6" s="171"/>
      <c r="UEQ6" s="171"/>
      <c r="UER6" s="171"/>
      <c r="UES6" s="171"/>
      <c r="UET6" s="171"/>
      <c r="UEU6" s="171"/>
      <c r="UEV6" s="171"/>
      <c r="UEW6" s="171"/>
      <c r="UEX6" s="171"/>
      <c r="UEY6" s="171"/>
      <c r="UEZ6" s="171"/>
      <c r="UFA6" s="171"/>
      <c r="UFB6" s="171"/>
      <c r="UFC6" s="171"/>
      <c r="UFD6" s="171"/>
      <c r="UFE6" s="171"/>
      <c r="UFF6" s="171"/>
      <c r="UFG6" s="171"/>
      <c r="UFH6" s="171"/>
      <c r="UFI6" s="171"/>
      <c r="UFJ6" s="171"/>
      <c r="UFK6" s="171"/>
      <c r="UFL6" s="171"/>
      <c r="UFM6" s="171"/>
      <c r="UFN6" s="171"/>
      <c r="UFO6" s="171"/>
      <c r="UFP6" s="171"/>
      <c r="UFQ6" s="171"/>
      <c r="UFR6" s="171"/>
      <c r="UFS6" s="171"/>
      <c r="UFT6" s="171"/>
      <c r="UFU6" s="171"/>
      <c r="UFV6" s="171"/>
      <c r="UFW6" s="171"/>
      <c r="UFX6" s="171"/>
      <c r="UFY6" s="171"/>
      <c r="UFZ6" s="171"/>
      <c r="UGA6" s="171"/>
      <c r="UGB6" s="171"/>
      <c r="UGC6" s="171"/>
      <c r="UGD6" s="171"/>
      <c r="UGE6" s="171"/>
      <c r="UGF6" s="171"/>
      <c r="UGG6" s="171"/>
      <c r="UGH6" s="171"/>
      <c r="UGI6" s="171"/>
      <c r="UGJ6" s="171"/>
      <c r="UGK6" s="171"/>
      <c r="UGL6" s="171"/>
      <c r="UGM6" s="171"/>
      <c r="UGN6" s="171"/>
      <c r="UGO6" s="171"/>
      <c r="UGP6" s="171"/>
      <c r="UGQ6" s="171"/>
      <c r="UGR6" s="171"/>
      <c r="UGS6" s="171"/>
      <c r="UGT6" s="171"/>
      <c r="UGU6" s="171"/>
      <c r="UGV6" s="171"/>
      <c r="UGW6" s="171"/>
      <c r="UGX6" s="171"/>
      <c r="UGY6" s="171"/>
      <c r="UGZ6" s="171"/>
      <c r="UHA6" s="171"/>
      <c r="UHB6" s="171"/>
      <c r="UHC6" s="171"/>
      <c r="UHD6" s="171"/>
      <c r="UHE6" s="171"/>
      <c r="UHF6" s="171"/>
      <c r="UHG6" s="171"/>
      <c r="UHH6" s="171"/>
      <c r="UHI6" s="171"/>
      <c r="UHJ6" s="171"/>
      <c r="UHK6" s="171"/>
      <c r="UHL6" s="171"/>
      <c r="UHM6" s="171"/>
      <c r="UHN6" s="171"/>
      <c r="UHO6" s="171"/>
      <c r="UHP6" s="171"/>
      <c r="UHQ6" s="171"/>
      <c r="UHR6" s="171"/>
      <c r="UHS6" s="171"/>
      <c r="UHT6" s="171"/>
      <c r="UHU6" s="171"/>
      <c r="UHV6" s="171"/>
      <c r="UHW6" s="171"/>
      <c r="UHX6" s="171"/>
      <c r="UHY6" s="171"/>
      <c r="UHZ6" s="171"/>
      <c r="UIA6" s="171"/>
      <c r="UIB6" s="171"/>
      <c r="UIC6" s="171"/>
      <c r="UID6" s="171"/>
      <c r="UIE6" s="171"/>
      <c r="UIF6" s="171"/>
      <c r="UIG6" s="171"/>
      <c r="UIH6" s="171"/>
      <c r="UII6" s="171"/>
      <c r="UIJ6" s="171"/>
      <c r="UIK6" s="171"/>
      <c r="UIL6" s="171"/>
      <c r="UIM6" s="171"/>
      <c r="UIN6" s="171"/>
      <c r="UIO6" s="171"/>
      <c r="UIP6" s="171"/>
      <c r="UIQ6" s="171"/>
      <c r="UIR6" s="171"/>
      <c r="UIS6" s="171"/>
      <c r="UIT6" s="171"/>
      <c r="UIU6" s="171"/>
      <c r="UIV6" s="171"/>
      <c r="UIW6" s="171"/>
      <c r="UIX6" s="171"/>
      <c r="UIY6" s="171"/>
      <c r="UIZ6" s="171"/>
      <c r="UJA6" s="171"/>
      <c r="UJB6" s="171"/>
      <c r="UJC6" s="171"/>
      <c r="UJD6" s="171"/>
      <c r="UJE6" s="171"/>
      <c r="UJF6" s="171"/>
      <c r="UJG6" s="171"/>
      <c r="UJH6" s="171"/>
      <c r="UJI6" s="171"/>
      <c r="UJJ6" s="171"/>
      <c r="UJK6" s="171"/>
      <c r="UJL6" s="171"/>
      <c r="UJM6" s="171"/>
      <c r="UJN6" s="171"/>
      <c r="UJO6" s="171"/>
      <c r="UJP6" s="171"/>
      <c r="UJQ6" s="171"/>
      <c r="UJR6" s="171"/>
      <c r="UJS6" s="171"/>
      <c r="UJT6" s="171"/>
      <c r="UJU6" s="171"/>
      <c r="UJV6" s="171"/>
      <c r="UJW6" s="171"/>
      <c r="UJX6" s="171"/>
      <c r="UJY6" s="171"/>
      <c r="UJZ6" s="171"/>
      <c r="UKA6" s="171"/>
      <c r="UKB6" s="171"/>
      <c r="UKC6" s="171"/>
      <c r="UKD6" s="171"/>
      <c r="UKE6" s="171"/>
      <c r="UKF6" s="171"/>
      <c r="UKG6" s="171"/>
      <c r="UKH6" s="171"/>
      <c r="UKI6" s="171"/>
      <c r="UKJ6" s="171"/>
      <c r="UKK6" s="171"/>
      <c r="UKL6" s="171"/>
      <c r="UKM6" s="171"/>
      <c r="UKN6" s="171"/>
      <c r="UKO6" s="171"/>
      <c r="UKP6" s="171"/>
      <c r="UKQ6" s="171"/>
      <c r="UKR6" s="171"/>
      <c r="UKS6" s="171"/>
      <c r="UKT6" s="171"/>
      <c r="UKU6" s="171"/>
      <c r="UKV6" s="171"/>
      <c r="UKW6" s="171"/>
      <c r="UKX6" s="171"/>
      <c r="UKY6" s="171"/>
      <c r="UKZ6" s="171"/>
      <c r="ULA6" s="171"/>
      <c r="ULB6" s="171"/>
      <c r="ULC6" s="171"/>
      <c r="ULD6" s="171"/>
      <c r="ULE6" s="171"/>
      <c r="ULF6" s="171"/>
      <c r="ULG6" s="171"/>
      <c r="ULH6" s="171"/>
      <c r="ULI6" s="171"/>
      <c r="ULJ6" s="171"/>
      <c r="ULK6" s="171"/>
      <c r="ULL6" s="171"/>
      <c r="ULM6" s="171"/>
      <c r="ULN6" s="171"/>
      <c r="ULO6" s="171"/>
      <c r="ULP6" s="171"/>
      <c r="ULQ6" s="171"/>
      <c r="ULR6" s="171"/>
      <c r="ULS6" s="171"/>
      <c r="ULT6" s="171"/>
      <c r="ULU6" s="171"/>
      <c r="ULV6" s="171"/>
      <c r="ULW6" s="171"/>
      <c r="ULX6" s="171"/>
      <c r="ULY6" s="171"/>
      <c r="ULZ6" s="171"/>
      <c r="UMA6" s="171"/>
      <c r="UMB6" s="171"/>
      <c r="UMC6" s="171"/>
      <c r="UMD6" s="171"/>
      <c r="UME6" s="171"/>
      <c r="UMF6" s="171"/>
      <c r="UMG6" s="171"/>
      <c r="UMH6" s="171"/>
      <c r="UMI6" s="171"/>
      <c r="UMJ6" s="171"/>
      <c r="UMK6" s="171"/>
      <c r="UML6" s="171"/>
      <c r="UMM6" s="171"/>
      <c r="UMN6" s="171"/>
      <c r="UMO6" s="171"/>
      <c r="UMP6" s="171"/>
      <c r="UMQ6" s="171"/>
      <c r="UMR6" s="171"/>
      <c r="UMS6" s="171"/>
      <c r="UMT6" s="171"/>
      <c r="UMU6" s="171"/>
      <c r="UMV6" s="171"/>
      <c r="UMW6" s="171"/>
      <c r="UMX6" s="171"/>
      <c r="UMY6" s="171"/>
      <c r="UMZ6" s="171"/>
      <c r="UNA6" s="171"/>
      <c r="UNB6" s="171"/>
      <c r="UNC6" s="171"/>
      <c r="UND6" s="171"/>
      <c r="UNE6" s="171"/>
      <c r="UNF6" s="171"/>
      <c r="UNG6" s="171"/>
      <c r="UNH6" s="171"/>
      <c r="UNI6" s="171"/>
      <c r="UNJ6" s="171"/>
      <c r="UNK6" s="171"/>
      <c r="UNL6" s="171"/>
      <c r="UNM6" s="171"/>
      <c r="UNN6" s="171"/>
      <c r="UNO6" s="171"/>
      <c r="UNP6" s="171"/>
      <c r="UNQ6" s="171"/>
      <c r="UNR6" s="171"/>
      <c r="UNS6" s="171"/>
      <c r="UNT6" s="171"/>
      <c r="UNU6" s="171"/>
      <c r="UNV6" s="171"/>
      <c r="UNW6" s="171"/>
      <c r="UNX6" s="171"/>
      <c r="UNY6" s="171"/>
      <c r="UNZ6" s="171"/>
      <c r="UOA6" s="171"/>
      <c r="UOB6" s="171"/>
      <c r="UOC6" s="171"/>
      <c r="UOD6" s="171"/>
      <c r="UOE6" s="171"/>
      <c r="UOF6" s="171"/>
      <c r="UOG6" s="171"/>
      <c r="UOH6" s="171"/>
      <c r="UOI6" s="171"/>
      <c r="UOJ6" s="171"/>
      <c r="UOK6" s="171"/>
      <c r="UOL6" s="171"/>
      <c r="UOM6" s="171"/>
      <c r="UON6" s="171"/>
      <c r="UOO6" s="171"/>
      <c r="UOP6" s="171"/>
      <c r="UOQ6" s="171"/>
      <c r="UOR6" s="171"/>
      <c r="UOS6" s="171"/>
      <c r="UOT6" s="171"/>
      <c r="UOU6" s="171"/>
      <c r="UOV6" s="171"/>
      <c r="UOW6" s="171"/>
      <c r="UOX6" s="171"/>
      <c r="UOY6" s="171"/>
      <c r="UOZ6" s="171"/>
      <c r="UPA6" s="171"/>
      <c r="UPB6" s="171"/>
      <c r="UPC6" s="171"/>
      <c r="UPD6" s="171"/>
      <c r="UPE6" s="171"/>
      <c r="UPF6" s="171"/>
      <c r="UPG6" s="171"/>
      <c r="UPH6" s="171"/>
      <c r="UPI6" s="171"/>
      <c r="UPJ6" s="171"/>
      <c r="UPK6" s="171"/>
      <c r="UPL6" s="171"/>
      <c r="UPM6" s="171"/>
      <c r="UPN6" s="171"/>
      <c r="UPO6" s="171"/>
      <c r="UPP6" s="171"/>
      <c r="UPQ6" s="171"/>
      <c r="UPR6" s="171"/>
      <c r="UPS6" s="171"/>
      <c r="UPT6" s="171"/>
      <c r="UPU6" s="171"/>
      <c r="UPV6" s="171"/>
      <c r="UPW6" s="171"/>
      <c r="UPX6" s="171"/>
      <c r="UPY6" s="171"/>
      <c r="UPZ6" s="171"/>
      <c r="UQA6" s="171"/>
      <c r="UQB6" s="171"/>
      <c r="UQC6" s="171"/>
      <c r="UQD6" s="171"/>
      <c r="UQE6" s="171"/>
      <c r="UQF6" s="171"/>
      <c r="UQG6" s="171"/>
      <c r="UQH6" s="171"/>
      <c r="UQI6" s="171"/>
      <c r="UQJ6" s="171"/>
      <c r="UQK6" s="171"/>
      <c r="UQL6" s="171"/>
      <c r="UQM6" s="171"/>
      <c r="UQN6" s="171"/>
      <c r="UQO6" s="171"/>
      <c r="UQP6" s="171"/>
      <c r="UQQ6" s="171"/>
      <c r="UQR6" s="171"/>
      <c r="UQS6" s="171"/>
      <c r="UQT6" s="171"/>
      <c r="UQU6" s="171"/>
      <c r="UQV6" s="171"/>
      <c r="UQW6" s="171"/>
      <c r="UQX6" s="171"/>
      <c r="UQY6" s="171"/>
      <c r="UQZ6" s="171"/>
      <c r="URA6" s="171"/>
      <c r="URB6" s="171"/>
      <c r="URC6" s="171"/>
      <c r="URD6" s="171"/>
      <c r="URE6" s="171"/>
      <c r="URF6" s="171"/>
      <c r="URG6" s="171"/>
      <c r="URH6" s="171"/>
      <c r="URI6" s="171"/>
      <c r="URJ6" s="171"/>
      <c r="URK6" s="171"/>
      <c r="URL6" s="171"/>
      <c r="URM6" s="171"/>
      <c r="URN6" s="171"/>
      <c r="URO6" s="171"/>
      <c r="URP6" s="171"/>
      <c r="URQ6" s="171"/>
      <c r="URR6" s="171"/>
      <c r="URS6" s="171"/>
      <c r="URT6" s="171"/>
      <c r="URU6" s="171"/>
      <c r="URV6" s="171"/>
      <c r="URW6" s="171"/>
      <c r="URX6" s="171"/>
      <c r="URY6" s="171"/>
      <c r="URZ6" s="171"/>
      <c r="USA6" s="171"/>
      <c r="USB6" s="171"/>
      <c r="USC6" s="171"/>
      <c r="USD6" s="171"/>
      <c r="USE6" s="171"/>
      <c r="USF6" s="171"/>
      <c r="USG6" s="171"/>
      <c r="USH6" s="171"/>
      <c r="USI6" s="171"/>
      <c r="USJ6" s="171"/>
      <c r="USK6" s="171"/>
      <c r="USL6" s="171"/>
      <c r="USM6" s="171"/>
      <c r="USN6" s="171"/>
      <c r="USO6" s="171"/>
      <c r="USP6" s="171"/>
      <c r="USQ6" s="171"/>
      <c r="USR6" s="171"/>
      <c r="USS6" s="171"/>
      <c r="UST6" s="171"/>
      <c r="USU6" s="171"/>
      <c r="USV6" s="171"/>
      <c r="USW6" s="171"/>
      <c r="USX6" s="171"/>
      <c r="USY6" s="171"/>
      <c r="USZ6" s="171"/>
      <c r="UTA6" s="171"/>
      <c r="UTB6" s="171"/>
      <c r="UTC6" s="171"/>
      <c r="UTD6" s="171"/>
      <c r="UTE6" s="171"/>
      <c r="UTF6" s="171"/>
      <c r="UTG6" s="171"/>
      <c r="UTH6" s="171"/>
      <c r="UTI6" s="171"/>
      <c r="UTJ6" s="171"/>
      <c r="UTK6" s="171"/>
      <c r="UTL6" s="171"/>
      <c r="UTM6" s="171"/>
      <c r="UTN6" s="171"/>
      <c r="UTO6" s="171"/>
      <c r="UTP6" s="171"/>
      <c r="UTQ6" s="171"/>
      <c r="UTR6" s="171"/>
      <c r="UTS6" s="171"/>
      <c r="UTT6" s="171"/>
      <c r="UTU6" s="171"/>
      <c r="UTV6" s="171"/>
      <c r="UTW6" s="171"/>
      <c r="UTX6" s="171"/>
      <c r="UTY6" s="171"/>
      <c r="UTZ6" s="171"/>
      <c r="UUA6" s="171"/>
      <c r="UUB6" s="171"/>
      <c r="UUC6" s="171"/>
      <c r="UUD6" s="171"/>
      <c r="UUE6" s="171"/>
      <c r="UUF6" s="171"/>
      <c r="UUG6" s="171"/>
      <c r="UUH6" s="171"/>
      <c r="UUI6" s="171"/>
      <c r="UUJ6" s="171"/>
      <c r="UUK6" s="171"/>
      <c r="UUL6" s="171"/>
      <c r="UUM6" s="171"/>
      <c r="UUN6" s="171"/>
      <c r="UUO6" s="171"/>
      <c r="UUP6" s="171"/>
      <c r="UUQ6" s="171"/>
      <c r="UUR6" s="171"/>
      <c r="UUS6" s="171"/>
      <c r="UUT6" s="171"/>
      <c r="UUU6" s="171"/>
      <c r="UUV6" s="171"/>
      <c r="UUW6" s="171"/>
      <c r="UUX6" s="171"/>
      <c r="UUY6" s="171"/>
      <c r="UUZ6" s="171"/>
      <c r="UVA6" s="171"/>
      <c r="UVB6" s="171"/>
      <c r="UVC6" s="171"/>
      <c r="UVD6" s="171"/>
      <c r="UVE6" s="171"/>
      <c r="UVF6" s="171"/>
      <c r="UVG6" s="171"/>
      <c r="UVH6" s="171"/>
      <c r="UVI6" s="171"/>
      <c r="UVJ6" s="171"/>
      <c r="UVK6" s="171"/>
      <c r="UVL6" s="171"/>
      <c r="UVM6" s="171"/>
      <c r="UVN6" s="171"/>
      <c r="UVO6" s="171"/>
      <c r="UVP6" s="171"/>
      <c r="UVQ6" s="171"/>
      <c r="UVR6" s="171"/>
      <c r="UVS6" s="171"/>
      <c r="UVT6" s="171"/>
      <c r="UVU6" s="171"/>
      <c r="UVV6" s="171"/>
      <c r="UVW6" s="171"/>
      <c r="UVX6" s="171"/>
      <c r="UVY6" s="171"/>
      <c r="UVZ6" s="171"/>
      <c r="UWA6" s="171"/>
      <c r="UWB6" s="171"/>
      <c r="UWC6" s="171"/>
      <c r="UWD6" s="171"/>
      <c r="UWE6" s="171"/>
      <c r="UWF6" s="171"/>
      <c r="UWG6" s="171"/>
      <c r="UWH6" s="171"/>
      <c r="UWI6" s="171"/>
      <c r="UWJ6" s="171"/>
      <c r="UWK6" s="171"/>
      <c r="UWL6" s="171"/>
      <c r="UWM6" s="171"/>
      <c r="UWN6" s="171"/>
      <c r="UWO6" s="171"/>
      <c r="UWP6" s="171"/>
      <c r="UWQ6" s="171"/>
      <c r="UWR6" s="171"/>
      <c r="UWS6" s="171"/>
      <c r="UWT6" s="171"/>
      <c r="UWU6" s="171"/>
      <c r="UWV6" s="171"/>
      <c r="UWW6" s="171"/>
      <c r="UWX6" s="171"/>
      <c r="UWY6" s="171"/>
      <c r="UWZ6" s="171"/>
      <c r="UXA6" s="171"/>
      <c r="UXB6" s="171"/>
      <c r="UXC6" s="171"/>
      <c r="UXD6" s="171"/>
      <c r="UXE6" s="171"/>
      <c r="UXF6" s="171"/>
      <c r="UXG6" s="171"/>
      <c r="UXH6" s="171"/>
      <c r="UXI6" s="171"/>
      <c r="UXJ6" s="171"/>
      <c r="UXK6" s="171"/>
      <c r="UXL6" s="171"/>
      <c r="UXM6" s="171"/>
      <c r="UXN6" s="171"/>
      <c r="UXO6" s="171"/>
      <c r="UXP6" s="171"/>
      <c r="UXQ6" s="171"/>
      <c r="UXR6" s="171"/>
      <c r="UXS6" s="171"/>
      <c r="UXT6" s="171"/>
      <c r="UXU6" s="171"/>
      <c r="UXV6" s="171"/>
      <c r="UXW6" s="171"/>
      <c r="UXX6" s="171"/>
      <c r="UXY6" s="171"/>
      <c r="UXZ6" s="171"/>
      <c r="UYA6" s="171"/>
      <c r="UYB6" s="171"/>
      <c r="UYC6" s="171"/>
      <c r="UYD6" s="171"/>
      <c r="UYE6" s="171"/>
      <c r="UYF6" s="171"/>
      <c r="UYG6" s="171"/>
      <c r="UYH6" s="171"/>
      <c r="UYI6" s="171"/>
      <c r="UYJ6" s="171"/>
      <c r="UYK6" s="171"/>
      <c r="UYL6" s="171"/>
      <c r="UYM6" s="171"/>
      <c r="UYN6" s="171"/>
      <c r="UYO6" s="171"/>
      <c r="UYP6" s="171"/>
      <c r="UYQ6" s="171"/>
      <c r="UYR6" s="171"/>
      <c r="UYS6" s="171"/>
      <c r="UYT6" s="171"/>
      <c r="UYU6" s="171"/>
      <c r="UYV6" s="171"/>
      <c r="UYW6" s="171"/>
      <c r="UYX6" s="171"/>
      <c r="UYY6" s="171"/>
      <c r="UYZ6" s="171"/>
      <c r="UZA6" s="171"/>
      <c r="UZB6" s="171"/>
      <c r="UZC6" s="171"/>
      <c r="UZD6" s="171"/>
      <c r="UZE6" s="171"/>
      <c r="UZF6" s="171"/>
      <c r="UZG6" s="171"/>
      <c r="UZH6" s="171"/>
      <c r="UZI6" s="171"/>
      <c r="UZJ6" s="171"/>
      <c r="UZK6" s="171"/>
      <c r="UZL6" s="171"/>
      <c r="UZM6" s="171"/>
      <c r="UZN6" s="171"/>
      <c r="UZO6" s="171"/>
      <c r="UZP6" s="171"/>
      <c r="UZQ6" s="171"/>
      <c r="UZR6" s="171"/>
      <c r="UZS6" s="171"/>
      <c r="UZT6" s="171"/>
      <c r="UZU6" s="171"/>
      <c r="UZV6" s="171"/>
      <c r="UZW6" s="171"/>
      <c r="UZX6" s="171"/>
      <c r="UZY6" s="171"/>
      <c r="UZZ6" s="171"/>
      <c r="VAA6" s="171"/>
      <c r="VAB6" s="171"/>
      <c r="VAC6" s="171"/>
      <c r="VAD6" s="171"/>
      <c r="VAE6" s="171"/>
      <c r="VAF6" s="171"/>
      <c r="VAG6" s="171"/>
      <c r="VAH6" s="171"/>
      <c r="VAI6" s="171"/>
      <c r="VAJ6" s="171"/>
      <c r="VAK6" s="171"/>
      <c r="VAL6" s="171"/>
      <c r="VAM6" s="171"/>
      <c r="VAN6" s="171"/>
      <c r="VAO6" s="171"/>
      <c r="VAP6" s="171"/>
      <c r="VAQ6" s="171"/>
      <c r="VAR6" s="171"/>
      <c r="VAS6" s="171"/>
      <c r="VAT6" s="171"/>
      <c r="VAU6" s="171"/>
      <c r="VAV6" s="171"/>
      <c r="VAW6" s="171"/>
      <c r="VAX6" s="171"/>
      <c r="VAY6" s="171"/>
      <c r="VAZ6" s="171"/>
      <c r="VBA6" s="171"/>
      <c r="VBB6" s="171"/>
      <c r="VBC6" s="171"/>
      <c r="VBD6" s="171"/>
      <c r="VBE6" s="171"/>
      <c r="VBF6" s="171"/>
      <c r="VBG6" s="171"/>
      <c r="VBH6" s="171"/>
      <c r="VBI6" s="171"/>
      <c r="VBJ6" s="171"/>
      <c r="VBK6" s="171"/>
      <c r="VBL6" s="171"/>
      <c r="VBM6" s="171"/>
      <c r="VBN6" s="171"/>
      <c r="VBO6" s="171"/>
      <c r="VBP6" s="171"/>
      <c r="VBQ6" s="171"/>
      <c r="VBR6" s="171"/>
      <c r="VBS6" s="171"/>
      <c r="VBT6" s="171"/>
      <c r="VBU6" s="171"/>
      <c r="VBV6" s="171"/>
      <c r="VBW6" s="171"/>
      <c r="VBX6" s="171"/>
      <c r="VBY6" s="171"/>
      <c r="VBZ6" s="171"/>
      <c r="VCA6" s="171"/>
      <c r="VCB6" s="171"/>
      <c r="VCC6" s="171"/>
      <c r="VCD6" s="171"/>
      <c r="VCE6" s="171"/>
      <c r="VCF6" s="171"/>
      <c r="VCG6" s="171"/>
      <c r="VCH6" s="171"/>
      <c r="VCI6" s="171"/>
      <c r="VCJ6" s="171"/>
      <c r="VCK6" s="171"/>
      <c r="VCL6" s="171"/>
      <c r="VCM6" s="171"/>
      <c r="VCN6" s="171"/>
      <c r="VCO6" s="171"/>
      <c r="VCP6" s="171"/>
      <c r="VCQ6" s="171"/>
      <c r="VCR6" s="171"/>
      <c r="VCS6" s="171"/>
      <c r="VCT6" s="171"/>
      <c r="VCU6" s="171"/>
      <c r="VCV6" s="171"/>
      <c r="VCW6" s="171"/>
      <c r="VCX6" s="171"/>
      <c r="VCY6" s="171"/>
      <c r="VCZ6" s="171"/>
      <c r="VDA6" s="171"/>
      <c r="VDB6" s="171"/>
      <c r="VDC6" s="171"/>
      <c r="VDD6" s="171"/>
      <c r="VDE6" s="171"/>
      <c r="VDF6" s="171"/>
      <c r="VDG6" s="171"/>
      <c r="VDH6" s="171"/>
      <c r="VDI6" s="171"/>
      <c r="VDJ6" s="171"/>
      <c r="VDK6" s="171"/>
      <c r="VDL6" s="171"/>
      <c r="VDM6" s="171"/>
      <c r="VDN6" s="171"/>
      <c r="VDO6" s="171"/>
      <c r="VDP6" s="171"/>
      <c r="VDQ6" s="171"/>
      <c r="VDR6" s="171"/>
      <c r="VDS6" s="171"/>
      <c r="VDT6" s="171"/>
      <c r="VDU6" s="171"/>
      <c r="VDV6" s="171"/>
      <c r="VDW6" s="171"/>
      <c r="VDX6" s="171"/>
      <c r="VDY6" s="171"/>
      <c r="VDZ6" s="171"/>
      <c r="VEA6" s="171"/>
      <c r="VEB6" s="171"/>
      <c r="VEC6" s="171"/>
      <c r="VED6" s="171"/>
      <c r="VEE6" s="171"/>
      <c r="VEF6" s="171"/>
      <c r="VEG6" s="171"/>
      <c r="VEH6" s="171"/>
      <c r="VEI6" s="171"/>
      <c r="VEJ6" s="171"/>
      <c r="VEK6" s="171"/>
      <c r="VEL6" s="171"/>
      <c r="VEM6" s="171"/>
      <c r="VEN6" s="171"/>
      <c r="VEO6" s="171"/>
      <c r="VEP6" s="171"/>
      <c r="VEQ6" s="171"/>
      <c r="VER6" s="171"/>
      <c r="VES6" s="171"/>
      <c r="VET6" s="171"/>
      <c r="VEU6" s="171"/>
      <c r="VEV6" s="171"/>
      <c r="VEW6" s="171"/>
      <c r="VEX6" s="171"/>
      <c r="VEY6" s="171"/>
      <c r="VEZ6" s="171"/>
      <c r="VFA6" s="171"/>
      <c r="VFB6" s="171"/>
      <c r="VFC6" s="171"/>
      <c r="VFD6" s="171"/>
      <c r="VFE6" s="171"/>
      <c r="VFF6" s="171"/>
      <c r="VFG6" s="171"/>
      <c r="VFH6" s="171"/>
      <c r="VFI6" s="171"/>
      <c r="VFJ6" s="171"/>
      <c r="VFK6" s="171"/>
      <c r="VFL6" s="171"/>
      <c r="VFM6" s="171"/>
      <c r="VFN6" s="171"/>
      <c r="VFO6" s="171"/>
      <c r="VFP6" s="171"/>
      <c r="VFQ6" s="171"/>
      <c r="VFR6" s="171"/>
      <c r="VFS6" s="171"/>
      <c r="VFT6" s="171"/>
      <c r="VFU6" s="171"/>
      <c r="VFV6" s="171"/>
      <c r="VFW6" s="171"/>
      <c r="VFX6" s="171"/>
      <c r="VFY6" s="171"/>
      <c r="VFZ6" s="171"/>
      <c r="VGA6" s="171"/>
      <c r="VGB6" s="171"/>
      <c r="VGC6" s="171"/>
      <c r="VGD6" s="171"/>
      <c r="VGE6" s="171"/>
      <c r="VGF6" s="171"/>
      <c r="VGG6" s="171"/>
      <c r="VGH6" s="171"/>
      <c r="VGI6" s="171"/>
      <c r="VGJ6" s="171"/>
      <c r="VGK6" s="171"/>
      <c r="VGL6" s="171"/>
      <c r="VGM6" s="171"/>
      <c r="VGN6" s="171"/>
      <c r="VGO6" s="171"/>
      <c r="VGP6" s="171"/>
      <c r="VGQ6" s="171"/>
      <c r="VGR6" s="171"/>
      <c r="VGS6" s="171"/>
      <c r="VGT6" s="171"/>
      <c r="VGU6" s="171"/>
      <c r="VGV6" s="171"/>
      <c r="VGW6" s="171"/>
      <c r="VGX6" s="171"/>
      <c r="VGY6" s="171"/>
      <c r="VGZ6" s="171"/>
      <c r="VHA6" s="171"/>
      <c r="VHB6" s="171"/>
      <c r="VHC6" s="171"/>
      <c r="VHD6" s="171"/>
      <c r="VHE6" s="171"/>
      <c r="VHF6" s="171"/>
      <c r="VHG6" s="171"/>
      <c r="VHH6" s="171"/>
      <c r="VHI6" s="171"/>
      <c r="VHJ6" s="171"/>
      <c r="VHK6" s="171"/>
      <c r="VHL6" s="171"/>
      <c r="VHM6" s="171"/>
      <c r="VHN6" s="171"/>
      <c r="VHO6" s="171"/>
      <c r="VHP6" s="171"/>
      <c r="VHQ6" s="171"/>
      <c r="VHR6" s="171"/>
      <c r="VHS6" s="171"/>
      <c r="VHT6" s="171"/>
      <c r="VHU6" s="171"/>
      <c r="VHV6" s="171"/>
      <c r="VHW6" s="171"/>
      <c r="VHX6" s="171"/>
      <c r="VHY6" s="171"/>
      <c r="VHZ6" s="171"/>
      <c r="VIA6" s="171"/>
      <c r="VIB6" s="171"/>
      <c r="VIC6" s="171"/>
      <c r="VID6" s="171"/>
      <c r="VIE6" s="171"/>
      <c r="VIF6" s="171"/>
      <c r="VIG6" s="171"/>
      <c r="VIH6" s="171"/>
      <c r="VII6" s="171"/>
      <c r="VIJ6" s="171"/>
      <c r="VIK6" s="171"/>
      <c r="VIL6" s="171"/>
      <c r="VIM6" s="171"/>
      <c r="VIN6" s="171"/>
      <c r="VIO6" s="171"/>
      <c r="VIP6" s="171"/>
      <c r="VIQ6" s="171"/>
      <c r="VIR6" s="171"/>
      <c r="VIS6" s="171"/>
      <c r="VIT6" s="171"/>
      <c r="VIU6" s="171"/>
      <c r="VIV6" s="171"/>
      <c r="VIW6" s="171"/>
      <c r="VIX6" s="171"/>
      <c r="VIY6" s="171"/>
      <c r="VIZ6" s="171"/>
      <c r="VJA6" s="171"/>
      <c r="VJB6" s="171"/>
      <c r="VJC6" s="171"/>
      <c r="VJD6" s="171"/>
      <c r="VJE6" s="171"/>
      <c r="VJF6" s="171"/>
      <c r="VJG6" s="171"/>
      <c r="VJH6" s="171"/>
      <c r="VJI6" s="171"/>
      <c r="VJJ6" s="171"/>
      <c r="VJK6" s="171"/>
      <c r="VJL6" s="171"/>
      <c r="VJM6" s="171"/>
      <c r="VJN6" s="171"/>
      <c r="VJO6" s="171"/>
      <c r="VJP6" s="171"/>
      <c r="VJQ6" s="171"/>
      <c r="VJR6" s="171"/>
      <c r="VJS6" s="171"/>
      <c r="VJT6" s="171"/>
      <c r="VJU6" s="171"/>
      <c r="VJV6" s="171"/>
      <c r="VJW6" s="171"/>
      <c r="VJX6" s="171"/>
      <c r="VJY6" s="171"/>
      <c r="VJZ6" s="171"/>
      <c r="VKA6" s="171"/>
      <c r="VKB6" s="171"/>
      <c r="VKC6" s="171"/>
      <c r="VKD6" s="171"/>
      <c r="VKE6" s="171"/>
      <c r="VKF6" s="171"/>
      <c r="VKG6" s="171"/>
      <c r="VKH6" s="171"/>
      <c r="VKI6" s="171"/>
      <c r="VKJ6" s="171"/>
      <c r="VKK6" s="171"/>
      <c r="VKL6" s="171"/>
      <c r="VKM6" s="171"/>
      <c r="VKN6" s="171"/>
      <c r="VKO6" s="171"/>
      <c r="VKP6" s="171"/>
      <c r="VKQ6" s="171"/>
      <c r="VKR6" s="171"/>
      <c r="VKS6" s="171"/>
      <c r="VKT6" s="171"/>
      <c r="VKU6" s="171"/>
      <c r="VKV6" s="171"/>
      <c r="VKW6" s="171"/>
      <c r="VKX6" s="171"/>
      <c r="VKY6" s="171"/>
      <c r="VKZ6" s="171"/>
      <c r="VLA6" s="171"/>
      <c r="VLB6" s="171"/>
      <c r="VLC6" s="171"/>
      <c r="VLD6" s="171"/>
      <c r="VLE6" s="171"/>
      <c r="VLF6" s="171"/>
      <c r="VLG6" s="171"/>
      <c r="VLH6" s="171"/>
      <c r="VLI6" s="171"/>
      <c r="VLJ6" s="171"/>
      <c r="VLK6" s="171"/>
      <c r="VLL6" s="171"/>
      <c r="VLM6" s="171"/>
      <c r="VLN6" s="171"/>
      <c r="VLO6" s="171"/>
      <c r="VLP6" s="171"/>
      <c r="VLQ6" s="171"/>
      <c r="VLR6" s="171"/>
      <c r="VLS6" s="171"/>
      <c r="VLT6" s="171"/>
      <c r="VLU6" s="171"/>
      <c r="VLV6" s="171"/>
      <c r="VLW6" s="171"/>
      <c r="VLX6" s="171"/>
      <c r="VLY6" s="171"/>
      <c r="VLZ6" s="171"/>
      <c r="VMA6" s="171"/>
      <c r="VMB6" s="171"/>
      <c r="VMC6" s="171"/>
      <c r="VMD6" s="171"/>
      <c r="VME6" s="171"/>
      <c r="VMF6" s="171"/>
      <c r="VMG6" s="171"/>
      <c r="VMH6" s="171"/>
      <c r="VMI6" s="171"/>
      <c r="VMJ6" s="171"/>
      <c r="VMK6" s="171"/>
      <c r="VML6" s="171"/>
      <c r="VMM6" s="171"/>
      <c r="VMN6" s="171"/>
      <c r="VMO6" s="171"/>
      <c r="VMP6" s="171"/>
      <c r="VMQ6" s="171"/>
      <c r="VMR6" s="171"/>
      <c r="VMS6" s="171"/>
      <c r="VMT6" s="171"/>
      <c r="VMU6" s="171"/>
      <c r="VMV6" s="171"/>
      <c r="VMW6" s="171"/>
      <c r="VMX6" s="171"/>
      <c r="VMY6" s="171"/>
      <c r="VMZ6" s="171"/>
      <c r="VNA6" s="171"/>
      <c r="VNB6" s="171"/>
      <c r="VNC6" s="171"/>
      <c r="VND6" s="171"/>
      <c r="VNE6" s="171"/>
      <c r="VNF6" s="171"/>
      <c r="VNG6" s="171"/>
      <c r="VNH6" s="171"/>
      <c r="VNI6" s="171"/>
      <c r="VNJ6" s="171"/>
      <c r="VNK6" s="171"/>
      <c r="VNL6" s="171"/>
      <c r="VNM6" s="171"/>
      <c r="VNN6" s="171"/>
      <c r="VNO6" s="171"/>
      <c r="VNP6" s="171"/>
      <c r="VNQ6" s="171"/>
      <c r="VNR6" s="171"/>
      <c r="VNS6" s="171"/>
      <c r="VNT6" s="171"/>
      <c r="VNU6" s="171"/>
      <c r="VNV6" s="171"/>
      <c r="VNW6" s="171"/>
      <c r="VNX6" s="171"/>
      <c r="VNY6" s="171"/>
      <c r="VNZ6" s="171"/>
      <c r="VOA6" s="171"/>
      <c r="VOB6" s="171"/>
      <c r="VOC6" s="171"/>
      <c r="VOD6" s="171"/>
      <c r="VOE6" s="171"/>
      <c r="VOF6" s="171"/>
      <c r="VOG6" s="171"/>
      <c r="VOH6" s="171"/>
      <c r="VOI6" s="171"/>
      <c r="VOJ6" s="171"/>
      <c r="VOK6" s="171"/>
      <c r="VOL6" s="171"/>
      <c r="VOM6" s="171"/>
      <c r="VON6" s="171"/>
      <c r="VOO6" s="171"/>
      <c r="VOP6" s="171"/>
      <c r="VOQ6" s="171"/>
      <c r="VOR6" s="171"/>
      <c r="VOS6" s="171"/>
      <c r="VOT6" s="171"/>
      <c r="VOU6" s="171"/>
      <c r="VOV6" s="171"/>
      <c r="VOW6" s="171"/>
      <c r="VOX6" s="171"/>
      <c r="VOY6" s="171"/>
      <c r="VOZ6" s="171"/>
      <c r="VPA6" s="171"/>
      <c r="VPB6" s="171"/>
      <c r="VPC6" s="171"/>
      <c r="VPD6" s="171"/>
      <c r="VPE6" s="171"/>
      <c r="VPF6" s="171"/>
      <c r="VPG6" s="171"/>
      <c r="VPH6" s="171"/>
      <c r="VPI6" s="171"/>
      <c r="VPJ6" s="171"/>
      <c r="VPK6" s="171"/>
      <c r="VPL6" s="171"/>
      <c r="VPM6" s="171"/>
      <c r="VPN6" s="171"/>
      <c r="VPO6" s="171"/>
      <c r="VPP6" s="171"/>
      <c r="VPQ6" s="171"/>
      <c r="VPR6" s="171"/>
      <c r="VPS6" s="171"/>
      <c r="VPT6" s="171"/>
      <c r="VPU6" s="171"/>
      <c r="VPV6" s="171"/>
      <c r="VPW6" s="171"/>
      <c r="VPX6" s="171"/>
      <c r="VPY6" s="171"/>
      <c r="VPZ6" s="171"/>
      <c r="VQA6" s="171"/>
      <c r="VQB6" s="171"/>
      <c r="VQC6" s="171"/>
      <c r="VQD6" s="171"/>
      <c r="VQE6" s="171"/>
      <c r="VQF6" s="171"/>
      <c r="VQG6" s="171"/>
      <c r="VQH6" s="171"/>
      <c r="VQI6" s="171"/>
      <c r="VQJ6" s="171"/>
      <c r="VQK6" s="171"/>
      <c r="VQL6" s="171"/>
      <c r="VQM6" s="171"/>
      <c r="VQN6" s="171"/>
      <c r="VQO6" s="171"/>
      <c r="VQP6" s="171"/>
      <c r="VQQ6" s="171"/>
      <c r="VQR6" s="171"/>
      <c r="VQS6" s="171"/>
      <c r="VQT6" s="171"/>
      <c r="VQU6" s="171"/>
      <c r="VQV6" s="171"/>
      <c r="VQW6" s="171"/>
      <c r="VQX6" s="171"/>
      <c r="VQY6" s="171"/>
      <c r="VQZ6" s="171"/>
      <c r="VRA6" s="171"/>
      <c r="VRB6" s="171"/>
      <c r="VRC6" s="171"/>
      <c r="VRD6" s="171"/>
      <c r="VRE6" s="171"/>
      <c r="VRF6" s="171"/>
      <c r="VRG6" s="171"/>
      <c r="VRH6" s="171"/>
      <c r="VRI6" s="171"/>
      <c r="VRJ6" s="171"/>
      <c r="VRK6" s="171"/>
      <c r="VRL6" s="171"/>
      <c r="VRM6" s="171"/>
      <c r="VRN6" s="171"/>
      <c r="VRO6" s="171"/>
      <c r="VRP6" s="171"/>
      <c r="VRQ6" s="171"/>
      <c r="VRR6" s="171"/>
      <c r="VRS6" s="171"/>
      <c r="VRT6" s="171"/>
      <c r="VRU6" s="171"/>
      <c r="VRV6" s="171"/>
      <c r="VRW6" s="171"/>
      <c r="VRX6" s="171"/>
      <c r="VRY6" s="171"/>
      <c r="VRZ6" s="171"/>
      <c r="VSA6" s="171"/>
      <c r="VSB6" s="171"/>
      <c r="VSC6" s="171"/>
      <c r="VSD6" s="171"/>
      <c r="VSE6" s="171"/>
      <c r="VSF6" s="171"/>
      <c r="VSG6" s="171"/>
      <c r="VSH6" s="171"/>
      <c r="VSI6" s="171"/>
      <c r="VSJ6" s="171"/>
      <c r="VSK6" s="171"/>
      <c r="VSL6" s="171"/>
      <c r="VSM6" s="171"/>
      <c r="VSN6" s="171"/>
      <c r="VSO6" s="171"/>
      <c r="VSP6" s="171"/>
      <c r="VSQ6" s="171"/>
      <c r="VSR6" s="171"/>
      <c r="VSS6" s="171"/>
      <c r="VST6" s="171"/>
      <c r="VSU6" s="171"/>
      <c r="VSV6" s="171"/>
      <c r="VSW6" s="171"/>
      <c r="VSX6" s="171"/>
      <c r="VSY6" s="171"/>
      <c r="VSZ6" s="171"/>
      <c r="VTA6" s="171"/>
      <c r="VTB6" s="171"/>
      <c r="VTC6" s="171"/>
      <c r="VTD6" s="171"/>
      <c r="VTE6" s="171"/>
      <c r="VTF6" s="171"/>
      <c r="VTG6" s="171"/>
      <c r="VTH6" s="171"/>
      <c r="VTI6" s="171"/>
      <c r="VTJ6" s="171"/>
      <c r="VTK6" s="171"/>
      <c r="VTL6" s="171"/>
      <c r="VTM6" s="171"/>
      <c r="VTN6" s="171"/>
      <c r="VTO6" s="171"/>
      <c r="VTP6" s="171"/>
      <c r="VTQ6" s="171"/>
      <c r="VTR6" s="171"/>
      <c r="VTS6" s="171"/>
      <c r="VTT6" s="171"/>
      <c r="VTU6" s="171"/>
      <c r="VTV6" s="171"/>
      <c r="VTW6" s="171"/>
      <c r="VTX6" s="171"/>
      <c r="VTY6" s="171"/>
      <c r="VTZ6" s="171"/>
      <c r="VUA6" s="171"/>
      <c r="VUB6" s="171"/>
      <c r="VUC6" s="171"/>
      <c r="VUD6" s="171"/>
      <c r="VUE6" s="171"/>
      <c r="VUF6" s="171"/>
      <c r="VUG6" s="171"/>
      <c r="VUH6" s="171"/>
      <c r="VUI6" s="171"/>
      <c r="VUJ6" s="171"/>
      <c r="VUK6" s="171"/>
      <c r="VUL6" s="171"/>
      <c r="VUM6" s="171"/>
      <c r="VUN6" s="171"/>
      <c r="VUO6" s="171"/>
      <c r="VUP6" s="171"/>
      <c r="VUQ6" s="171"/>
      <c r="VUR6" s="171"/>
      <c r="VUS6" s="171"/>
      <c r="VUT6" s="171"/>
      <c r="VUU6" s="171"/>
      <c r="VUV6" s="171"/>
      <c r="VUW6" s="171"/>
      <c r="VUX6" s="171"/>
      <c r="VUY6" s="171"/>
      <c r="VUZ6" s="171"/>
      <c r="VVA6" s="171"/>
      <c r="VVB6" s="171"/>
      <c r="VVC6" s="171"/>
      <c r="VVD6" s="171"/>
      <c r="VVE6" s="171"/>
      <c r="VVF6" s="171"/>
      <c r="VVG6" s="171"/>
      <c r="VVH6" s="171"/>
      <c r="VVI6" s="171"/>
      <c r="VVJ6" s="171"/>
      <c r="VVK6" s="171"/>
      <c r="VVL6" s="171"/>
      <c r="VVM6" s="171"/>
      <c r="VVN6" s="171"/>
      <c r="VVO6" s="171"/>
      <c r="VVP6" s="171"/>
      <c r="VVQ6" s="171"/>
      <c r="VVR6" s="171"/>
      <c r="VVS6" s="171"/>
      <c r="VVT6" s="171"/>
      <c r="VVU6" s="171"/>
      <c r="VVV6" s="171"/>
      <c r="VVW6" s="171"/>
      <c r="VVX6" s="171"/>
      <c r="VVY6" s="171"/>
      <c r="VVZ6" s="171"/>
      <c r="VWA6" s="171"/>
      <c r="VWB6" s="171"/>
      <c r="VWC6" s="171"/>
      <c r="VWD6" s="171"/>
      <c r="VWE6" s="171"/>
      <c r="VWF6" s="171"/>
      <c r="VWG6" s="171"/>
      <c r="VWH6" s="171"/>
      <c r="VWI6" s="171"/>
      <c r="VWJ6" s="171"/>
      <c r="VWK6" s="171"/>
      <c r="VWL6" s="171"/>
      <c r="VWM6" s="171"/>
      <c r="VWN6" s="171"/>
      <c r="VWO6" s="171"/>
      <c r="VWP6" s="171"/>
      <c r="VWQ6" s="171"/>
      <c r="VWR6" s="171"/>
      <c r="VWS6" s="171"/>
      <c r="VWT6" s="171"/>
      <c r="VWU6" s="171"/>
      <c r="VWV6" s="171"/>
      <c r="VWW6" s="171"/>
      <c r="VWX6" s="171"/>
      <c r="VWY6" s="171"/>
      <c r="VWZ6" s="171"/>
      <c r="VXA6" s="171"/>
      <c r="VXB6" s="171"/>
      <c r="VXC6" s="171"/>
      <c r="VXD6" s="171"/>
      <c r="VXE6" s="171"/>
      <c r="VXF6" s="171"/>
      <c r="VXG6" s="171"/>
      <c r="VXH6" s="171"/>
      <c r="VXI6" s="171"/>
      <c r="VXJ6" s="171"/>
      <c r="VXK6" s="171"/>
      <c r="VXL6" s="171"/>
      <c r="VXM6" s="171"/>
      <c r="VXN6" s="171"/>
      <c r="VXO6" s="171"/>
      <c r="VXP6" s="171"/>
      <c r="VXQ6" s="171"/>
      <c r="VXR6" s="171"/>
      <c r="VXS6" s="171"/>
      <c r="VXT6" s="171"/>
      <c r="VXU6" s="171"/>
      <c r="VXV6" s="171"/>
      <c r="VXW6" s="171"/>
      <c r="VXX6" s="171"/>
      <c r="VXY6" s="171"/>
      <c r="VXZ6" s="171"/>
      <c r="VYA6" s="171"/>
      <c r="VYB6" s="171"/>
      <c r="VYC6" s="171"/>
      <c r="VYD6" s="171"/>
      <c r="VYE6" s="171"/>
      <c r="VYF6" s="171"/>
      <c r="VYG6" s="171"/>
      <c r="VYH6" s="171"/>
      <c r="VYI6" s="171"/>
      <c r="VYJ6" s="171"/>
      <c r="VYK6" s="171"/>
      <c r="VYL6" s="171"/>
      <c r="VYM6" s="171"/>
      <c r="VYN6" s="171"/>
      <c r="VYO6" s="171"/>
      <c r="VYP6" s="171"/>
      <c r="VYQ6" s="171"/>
      <c r="VYR6" s="171"/>
      <c r="VYS6" s="171"/>
      <c r="VYT6" s="171"/>
      <c r="VYU6" s="171"/>
      <c r="VYV6" s="171"/>
      <c r="VYW6" s="171"/>
      <c r="VYX6" s="171"/>
      <c r="VYY6" s="171"/>
      <c r="VYZ6" s="171"/>
      <c r="VZA6" s="171"/>
      <c r="VZB6" s="171"/>
      <c r="VZC6" s="171"/>
      <c r="VZD6" s="171"/>
      <c r="VZE6" s="171"/>
      <c r="VZF6" s="171"/>
      <c r="VZG6" s="171"/>
      <c r="VZH6" s="171"/>
      <c r="VZI6" s="171"/>
      <c r="VZJ6" s="171"/>
      <c r="VZK6" s="171"/>
      <c r="VZL6" s="171"/>
      <c r="VZM6" s="171"/>
      <c r="VZN6" s="171"/>
      <c r="VZO6" s="171"/>
      <c r="VZP6" s="171"/>
      <c r="VZQ6" s="171"/>
      <c r="VZR6" s="171"/>
      <c r="VZS6" s="171"/>
      <c r="VZT6" s="171"/>
      <c r="VZU6" s="171"/>
      <c r="VZV6" s="171"/>
      <c r="VZW6" s="171"/>
      <c r="VZX6" s="171"/>
      <c r="VZY6" s="171"/>
      <c r="VZZ6" s="171"/>
      <c r="WAA6" s="171"/>
      <c r="WAB6" s="171"/>
      <c r="WAC6" s="171"/>
      <c r="WAD6" s="171"/>
      <c r="WAE6" s="171"/>
      <c r="WAF6" s="171"/>
      <c r="WAG6" s="171"/>
      <c r="WAH6" s="171"/>
      <c r="WAI6" s="171"/>
      <c r="WAJ6" s="171"/>
      <c r="WAK6" s="171"/>
      <c r="WAL6" s="171"/>
      <c r="WAM6" s="171"/>
      <c r="WAN6" s="171"/>
      <c r="WAO6" s="171"/>
      <c r="WAP6" s="171"/>
      <c r="WAQ6" s="171"/>
      <c r="WAR6" s="171"/>
      <c r="WAS6" s="171"/>
      <c r="WAT6" s="171"/>
      <c r="WAU6" s="171"/>
      <c r="WAV6" s="171"/>
      <c r="WAW6" s="171"/>
      <c r="WAX6" s="171"/>
      <c r="WAY6" s="171"/>
      <c r="WAZ6" s="171"/>
      <c r="WBA6" s="171"/>
      <c r="WBB6" s="171"/>
      <c r="WBC6" s="171"/>
      <c r="WBD6" s="171"/>
      <c r="WBE6" s="171"/>
      <c r="WBF6" s="171"/>
      <c r="WBG6" s="171"/>
      <c r="WBH6" s="171"/>
      <c r="WBI6" s="171"/>
      <c r="WBJ6" s="171"/>
      <c r="WBK6" s="171"/>
      <c r="WBL6" s="171"/>
      <c r="WBM6" s="171"/>
      <c r="WBN6" s="171"/>
      <c r="WBO6" s="171"/>
      <c r="WBP6" s="171"/>
      <c r="WBQ6" s="171"/>
      <c r="WBR6" s="171"/>
      <c r="WBS6" s="171"/>
      <c r="WBT6" s="171"/>
      <c r="WBU6" s="171"/>
      <c r="WBV6" s="171"/>
      <c r="WBW6" s="171"/>
      <c r="WBX6" s="171"/>
      <c r="WBY6" s="171"/>
      <c r="WBZ6" s="171"/>
      <c r="WCA6" s="171"/>
      <c r="WCB6" s="171"/>
      <c r="WCC6" s="171"/>
      <c r="WCD6" s="171"/>
      <c r="WCE6" s="171"/>
      <c r="WCF6" s="171"/>
      <c r="WCG6" s="171"/>
      <c r="WCH6" s="171"/>
      <c r="WCI6" s="171"/>
      <c r="WCJ6" s="171"/>
      <c r="WCK6" s="171"/>
      <c r="WCL6" s="171"/>
      <c r="WCM6" s="171"/>
      <c r="WCN6" s="171"/>
      <c r="WCO6" s="171"/>
      <c r="WCP6" s="171"/>
      <c r="WCQ6" s="171"/>
      <c r="WCR6" s="171"/>
      <c r="WCS6" s="171"/>
      <c r="WCT6" s="171"/>
      <c r="WCU6" s="171"/>
      <c r="WCV6" s="171"/>
      <c r="WCW6" s="171"/>
      <c r="WCX6" s="171"/>
      <c r="WCY6" s="171"/>
      <c r="WCZ6" s="171"/>
      <c r="WDA6" s="171"/>
      <c r="WDB6" s="171"/>
      <c r="WDC6" s="171"/>
      <c r="WDD6" s="171"/>
      <c r="WDE6" s="171"/>
      <c r="WDF6" s="171"/>
      <c r="WDG6" s="171"/>
      <c r="WDH6" s="171"/>
      <c r="WDI6" s="171"/>
      <c r="WDJ6" s="171"/>
      <c r="WDK6" s="171"/>
      <c r="WDL6" s="171"/>
      <c r="WDM6" s="171"/>
      <c r="WDN6" s="171"/>
      <c r="WDO6" s="171"/>
      <c r="WDP6" s="171"/>
      <c r="WDQ6" s="171"/>
      <c r="WDR6" s="171"/>
      <c r="WDS6" s="171"/>
      <c r="WDT6" s="171"/>
      <c r="WDU6" s="171"/>
      <c r="WDV6" s="171"/>
      <c r="WDW6" s="171"/>
      <c r="WDX6" s="171"/>
      <c r="WDY6" s="171"/>
      <c r="WDZ6" s="171"/>
      <c r="WEA6" s="171"/>
      <c r="WEB6" s="171"/>
      <c r="WEC6" s="171"/>
      <c r="WED6" s="171"/>
      <c r="WEE6" s="171"/>
      <c r="WEF6" s="171"/>
      <c r="WEG6" s="171"/>
      <c r="WEH6" s="171"/>
      <c r="WEI6" s="171"/>
      <c r="WEJ6" s="171"/>
      <c r="WEK6" s="171"/>
      <c r="WEL6" s="171"/>
      <c r="WEM6" s="171"/>
      <c r="WEN6" s="171"/>
      <c r="WEO6" s="171"/>
      <c r="WEP6" s="171"/>
      <c r="WEQ6" s="171"/>
      <c r="WER6" s="171"/>
      <c r="WES6" s="171"/>
      <c r="WET6" s="171"/>
      <c r="WEU6" s="171"/>
      <c r="WEV6" s="171"/>
      <c r="WEW6" s="171"/>
      <c r="WEX6" s="171"/>
      <c r="WEY6" s="171"/>
      <c r="WEZ6" s="171"/>
      <c r="WFA6" s="171"/>
      <c r="WFB6" s="171"/>
      <c r="WFC6" s="171"/>
      <c r="WFD6" s="171"/>
      <c r="WFE6" s="171"/>
      <c r="WFF6" s="171"/>
      <c r="WFG6" s="171"/>
      <c r="WFH6" s="171"/>
      <c r="WFI6" s="171"/>
      <c r="WFJ6" s="171"/>
      <c r="WFK6" s="171"/>
      <c r="WFL6" s="171"/>
      <c r="WFM6" s="171"/>
      <c r="WFN6" s="171"/>
      <c r="WFO6" s="171"/>
      <c r="WFP6" s="171"/>
      <c r="WFQ6" s="171"/>
      <c r="WFR6" s="171"/>
      <c r="WFS6" s="171"/>
      <c r="WFT6" s="171"/>
      <c r="WFU6" s="171"/>
      <c r="WFV6" s="171"/>
      <c r="WFW6" s="171"/>
      <c r="WFX6" s="171"/>
      <c r="WFY6" s="171"/>
      <c r="WFZ6" s="171"/>
      <c r="WGA6" s="171"/>
      <c r="WGB6" s="171"/>
      <c r="WGC6" s="171"/>
      <c r="WGD6" s="171"/>
      <c r="WGE6" s="171"/>
      <c r="WGF6" s="171"/>
      <c r="WGG6" s="171"/>
      <c r="WGH6" s="171"/>
      <c r="WGI6" s="171"/>
      <c r="WGJ6" s="171"/>
      <c r="WGK6" s="171"/>
      <c r="WGL6" s="171"/>
      <c r="WGM6" s="171"/>
      <c r="WGN6" s="171"/>
      <c r="WGO6" s="171"/>
      <c r="WGP6" s="171"/>
      <c r="WGQ6" s="171"/>
      <c r="WGR6" s="171"/>
      <c r="WGS6" s="171"/>
      <c r="WGT6" s="171"/>
      <c r="WGU6" s="171"/>
      <c r="WGV6" s="171"/>
      <c r="WGW6" s="171"/>
      <c r="WGX6" s="171"/>
      <c r="WGY6" s="171"/>
      <c r="WGZ6" s="171"/>
      <c r="WHA6" s="171"/>
      <c r="WHB6" s="171"/>
      <c r="WHC6" s="171"/>
      <c r="WHD6" s="171"/>
      <c r="WHE6" s="171"/>
      <c r="WHF6" s="171"/>
      <c r="WHG6" s="171"/>
      <c r="WHH6" s="171"/>
      <c r="WHI6" s="171"/>
      <c r="WHJ6" s="171"/>
      <c r="WHK6" s="171"/>
      <c r="WHL6" s="171"/>
      <c r="WHM6" s="171"/>
      <c r="WHN6" s="171"/>
      <c r="WHO6" s="171"/>
      <c r="WHP6" s="171"/>
      <c r="WHQ6" s="171"/>
      <c r="WHR6" s="171"/>
      <c r="WHS6" s="171"/>
      <c r="WHT6" s="171"/>
      <c r="WHU6" s="171"/>
      <c r="WHV6" s="171"/>
      <c r="WHW6" s="171"/>
      <c r="WHX6" s="171"/>
      <c r="WHY6" s="171"/>
      <c r="WHZ6" s="171"/>
      <c r="WIA6" s="171"/>
      <c r="WIB6" s="171"/>
      <c r="WIC6" s="171"/>
      <c r="WID6" s="171"/>
      <c r="WIE6" s="171"/>
      <c r="WIF6" s="171"/>
      <c r="WIG6" s="171"/>
      <c r="WIH6" s="171"/>
      <c r="WII6" s="171"/>
      <c r="WIJ6" s="171"/>
      <c r="WIK6" s="171"/>
      <c r="WIL6" s="171"/>
      <c r="WIM6" s="171"/>
      <c r="WIN6" s="171"/>
      <c r="WIO6" s="171"/>
      <c r="WIP6" s="171"/>
      <c r="WIQ6" s="171"/>
      <c r="WIR6" s="171"/>
      <c r="WIS6" s="171"/>
      <c r="WIT6" s="171"/>
      <c r="WIU6" s="171"/>
      <c r="WIV6" s="171"/>
      <c r="WIW6" s="171"/>
      <c r="WIX6" s="171"/>
      <c r="WIY6" s="171"/>
      <c r="WIZ6" s="171"/>
      <c r="WJA6" s="171"/>
      <c r="WJB6" s="171"/>
      <c r="WJC6" s="171"/>
      <c r="WJD6" s="171"/>
      <c r="WJE6" s="171"/>
      <c r="WJF6" s="171"/>
      <c r="WJG6" s="171"/>
      <c r="WJH6" s="171"/>
      <c r="WJI6" s="171"/>
      <c r="WJJ6" s="171"/>
      <c r="WJK6" s="171"/>
      <c r="WJL6" s="171"/>
      <c r="WJM6" s="171"/>
      <c r="WJN6" s="171"/>
      <c r="WJO6" s="171"/>
      <c r="WJP6" s="171"/>
      <c r="WJQ6" s="171"/>
      <c r="WJR6" s="171"/>
      <c r="WJS6" s="171"/>
      <c r="WJT6" s="171"/>
      <c r="WJU6" s="171"/>
      <c r="WJV6" s="171"/>
      <c r="WJW6" s="171"/>
      <c r="WJX6" s="171"/>
      <c r="WJY6" s="171"/>
      <c r="WJZ6" s="171"/>
      <c r="WKA6" s="171"/>
      <c r="WKB6" s="171"/>
      <c r="WKC6" s="171"/>
      <c r="WKD6" s="171"/>
      <c r="WKE6" s="171"/>
      <c r="WKF6" s="171"/>
      <c r="WKG6" s="171"/>
      <c r="WKH6" s="171"/>
      <c r="WKI6" s="171"/>
      <c r="WKJ6" s="171"/>
      <c r="WKK6" s="171"/>
      <c r="WKL6" s="171"/>
      <c r="WKM6" s="171"/>
      <c r="WKN6" s="171"/>
      <c r="WKO6" s="171"/>
      <c r="WKP6" s="171"/>
      <c r="WKQ6" s="171"/>
      <c r="WKR6" s="171"/>
      <c r="WKS6" s="171"/>
      <c r="WKT6" s="171"/>
      <c r="WKU6" s="171"/>
      <c r="WKV6" s="171"/>
      <c r="WKW6" s="171"/>
      <c r="WKX6" s="171"/>
      <c r="WKY6" s="171"/>
      <c r="WKZ6" s="171"/>
      <c r="WLA6" s="171"/>
      <c r="WLB6" s="171"/>
      <c r="WLC6" s="171"/>
      <c r="WLD6" s="171"/>
      <c r="WLE6" s="171"/>
      <c r="WLF6" s="171"/>
      <c r="WLG6" s="171"/>
      <c r="WLH6" s="171"/>
      <c r="WLI6" s="171"/>
      <c r="WLJ6" s="171"/>
      <c r="WLK6" s="171"/>
      <c r="WLL6" s="171"/>
      <c r="WLM6" s="171"/>
      <c r="WLN6" s="171"/>
      <c r="WLO6" s="171"/>
      <c r="WLP6" s="171"/>
      <c r="WLQ6" s="171"/>
      <c r="WLR6" s="171"/>
      <c r="WLS6" s="171"/>
      <c r="WLT6" s="171"/>
      <c r="WLU6" s="171"/>
      <c r="WLV6" s="171"/>
      <c r="WLW6" s="171"/>
      <c r="WLX6" s="171"/>
      <c r="WLY6" s="171"/>
      <c r="WLZ6" s="171"/>
      <c r="WMA6" s="171"/>
      <c r="WMB6" s="171"/>
      <c r="WMC6" s="171"/>
      <c r="WMD6" s="171"/>
      <c r="WME6" s="171"/>
      <c r="WMF6" s="171"/>
      <c r="WMG6" s="171"/>
      <c r="WMH6" s="171"/>
      <c r="WMI6" s="171"/>
      <c r="WMJ6" s="171"/>
      <c r="WMK6" s="171"/>
      <c r="WML6" s="171"/>
      <c r="WMM6" s="171"/>
      <c r="WMN6" s="171"/>
      <c r="WMO6" s="171"/>
      <c r="WMP6" s="171"/>
      <c r="WMQ6" s="171"/>
      <c r="WMR6" s="171"/>
      <c r="WMS6" s="171"/>
      <c r="WMT6" s="171"/>
      <c r="WMU6" s="171"/>
      <c r="WMV6" s="171"/>
      <c r="WMW6" s="171"/>
      <c r="WMX6" s="171"/>
      <c r="WMY6" s="171"/>
      <c r="WMZ6" s="171"/>
      <c r="WNA6" s="171"/>
      <c r="WNB6" s="171"/>
      <c r="WNC6" s="171"/>
      <c r="WND6" s="171"/>
      <c r="WNE6" s="171"/>
      <c r="WNF6" s="171"/>
      <c r="WNG6" s="171"/>
      <c r="WNH6" s="171"/>
      <c r="WNI6" s="171"/>
      <c r="WNJ6" s="171"/>
      <c r="WNK6" s="171"/>
      <c r="WNL6" s="171"/>
      <c r="WNM6" s="171"/>
      <c r="WNN6" s="171"/>
      <c r="WNO6" s="171"/>
      <c r="WNP6" s="171"/>
      <c r="WNQ6" s="171"/>
      <c r="WNR6" s="171"/>
      <c r="WNS6" s="171"/>
      <c r="WNT6" s="171"/>
      <c r="WNU6" s="171"/>
      <c r="WNV6" s="171"/>
      <c r="WNW6" s="171"/>
      <c r="WNX6" s="171"/>
      <c r="WNY6" s="171"/>
      <c r="WNZ6" s="171"/>
      <c r="WOA6" s="171"/>
      <c r="WOB6" s="171"/>
      <c r="WOC6" s="171"/>
      <c r="WOD6" s="171"/>
      <c r="WOE6" s="171"/>
      <c r="WOF6" s="171"/>
      <c r="WOG6" s="171"/>
      <c r="WOH6" s="171"/>
      <c r="WOI6" s="171"/>
      <c r="WOJ6" s="171"/>
      <c r="WOK6" s="171"/>
      <c r="WOL6" s="171"/>
      <c r="WOM6" s="171"/>
      <c r="WON6" s="171"/>
      <c r="WOO6" s="171"/>
      <c r="WOP6" s="171"/>
      <c r="WOQ6" s="171"/>
      <c r="WOR6" s="171"/>
      <c r="WOS6" s="171"/>
      <c r="WOT6" s="171"/>
      <c r="WOU6" s="171"/>
      <c r="WOV6" s="171"/>
      <c r="WOW6" s="171"/>
      <c r="WOX6" s="171"/>
      <c r="WOY6" s="171"/>
      <c r="WOZ6" s="171"/>
      <c r="WPA6" s="171"/>
      <c r="WPB6" s="171"/>
      <c r="WPC6" s="171"/>
      <c r="WPD6" s="171"/>
      <c r="WPE6" s="171"/>
      <c r="WPF6" s="171"/>
      <c r="WPG6" s="171"/>
      <c r="WPH6" s="171"/>
      <c r="WPI6" s="171"/>
      <c r="WPJ6" s="171"/>
      <c r="WPK6" s="171"/>
      <c r="WPL6" s="171"/>
      <c r="WPM6" s="171"/>
      <c r="WPN6" s="171"/>
      <c r="WPO6" s="171"/>
      <c r="WPP6" s="171"/>
      <c r="WPQ6" s="171"/>
      <c r="WPR6" s="171"/>
      <c r="WPS6" s="171"/>
      <c r="WPT6" s="171"/>
      <c r="WPU6" s="171"/>
      <c r="WPV6" s="171"/>
      <c r="WPW6" s="171"/>
      <c r="WPX6" s="171"/>
      <c r="WPY6" s="171"/>
      <c r="WPZ6" s="171"/>
      <c r="WQA6" s="171"/>
      <c r="WQB6" s="171"/>
      <c r="WQC6" s="171"/>
      <c r="WQD6" s="171"/>
      <c r="WQE6" s="171"/>
      <c r="WQF6" s="171"/>
      <c r="WQG6" s="171"/>
      <c r="WQH6" s="171"/>
      <c r="WQI6" s="171"/>
      <c r="WQJ6" s="171"/>
      <c r="WQK6" s="171"/>
      <c r="WQL6" s="171"/>
      <c r="WQM6" s="171"/>
      <c r="WQN6" s="171"/>
      <c r="WQO6" s="171"/>
      <c r="WQP6" s="171"/>
      <c r="WQQ6" s="171"/>
      <c r="WQR6" s="171"/>
      <c r="WQS6" s="171"/>
      <c r="WQT6" s="171"/>
      <c r="WQU6" s="171"/>
      <c r="WQV6" s="171"/>
      <c r="WQW6" s="171"/>
      <c r="WQX6" s="171"/>
      <c r="WQY6" s="171"/>
      <c r="WQZ6" s="171"/>
      <c r="WRA6" s="171"/>
      <c r="WRB6" s="171"/>
      <c r="WRC6" s="171"/>
      <c r="WRD6" s="171"/>
      <c r="WRE6" s="171"/>
      <c r="WRF6" s="171"/>
      <c r="WRG6" s="171"/>
      <c r="WRH6" s="171"/>
      <c r="WRI6" s="171"/>
      <c r="WRJ6" s="171"/>
      <c r="WRK6" s="171"/>
      <c r="WRL6" s="171"/>
      <c r="WRM6" s="171"/>
      <c r="WRN6" s="171"/>
      <c r="WRO6" s="171"/>
      <c r="WRP6" s="171"/>
      <c r="WRQ6" s="171"/>
      <c r="WRR6" s="171"/>
      <c r="WRS6" s="171"/>
      <c r="WRT6" s="171"/>
      <c r="WRU6" s="171"/>
      <c r="WRV6" s="171"/>
      <c r="WRW6" s="171"/>
      <c r="WRX6" s="171"/>
      <c r="WRY6" s="171"/>
      <c r="WRZ6" s="171"/>
      <c r="WSA6" s="171"/>
      <c r="WSB6" s="171"/>
      <c r="WSC6" s="171"/>
      <c r="WSD6" s="171"/>
      <c r="WSE6" s="171"/>
      <c r="WSF6" s="171"/>
      <c r="WSG6" s="171"/>
      <c r="WSH6" s="171"/>
      <c r="WSI6" s="171"/>
      <c r="WSJ6" s="171"/>
      <c r="WSK6" s="171"/>
      <c r="WSL6" s="171"/>
      <c r="WSM6" s="171"/>
      <c r="WSN6" s="171"/>
      <c r="WSO6" s="171"/>
      <c r="WSP6" s="171"/>
      <c r="WSQ6" s="171"/>
      <c r="WSR6" s="171"/>
      <c r="WSS6" s="171"/>
      <c r="WST6" s="171"/>
      <c r="WSU6" s="171"/>
      <c r="WSV6" s="171"/>
      <c r="WSW6" s="171"/>
      <c r="WSX6" s="171"/>
      <c r="WSY6" s="171"/>
      <c r="WSZ6" s="171"/>
      <c r="WTA6" s="171"/>
      <c r="WTB6" s="171"/>
      <c r="WTC6" s="171"/>
      <c r="WTD6" s="171"/>
      <c r="WTE6" s="171"/>
      <c r="WTF6" s="171"/>
      <c r="WTG6" s="171"/>
      <c r="WTH6" s="171"/>
      <c r="WTI6" s="171"/>
      <c r="WTJ6" s="171"/>
      <c r="WTK6" s="171"/>
      <c r="WTL6" s="171"/>
      <c r="WTM6" s="171"/>
      <c r="WTN6" s="171"/>
      <c r="WTO6" s="171"/>
      <c r="WTP6" s="171"/>
      <c r="WTQ6" s="171"/>
      <c r="WTR6" s="171"/>
      <c r="WTS6" s="171"/>
      <c r="WTT6" s="171"/>
      <c r="WTU6" s="171"/>
      <c r="WTV6" s="171"/>
      <c r="WTW6" s="171"/>
      <c r="WTX6" s="171"/>
      <c r="WTY6" s="171"/>
      <c r="WTZ6" s="171"/>
      <c r="WUA6" s="171"/>
      <c r="WUB6" s="171"/>
      <c r="WUC6" s="171"/>
      <c r="WUD6" s="171"/>
      <c r="WUE6" s="171"/>
      <c r="WUF6" s="171"/>
      <c r="WUG6" s="171"/>
      <c r="WUH6" s="171"/>
      <c r="WUI6" s="171"/>
      <c r="WUJ6" s="171"/>
      <c r="WUK6" s="171"/>
      <c r="WUL6" s="171"/>
      <c r="WUM6" s="171"/>
      <c r="WUN6" s="171"/>
      <c r="WUO6" s="171"/>
      <c r="WUP6" s="171"/>
      <c r="WUQ6" s="171"/>
      <c r="WUR6" s="171"/>
      <c r="WUS6" s="171"/>
      <c r="WUT6" s="171"/>
      <c r="WUU6" s="171"/>
      <c r="WUV6" s="171"/>
      <c r="WUW6" s="171"/>
      <c r="WUX6" s="171"/>
      <c r="WUY6" s="171"/>
      <c r="WUZ6" s="171"/>
      <c r="WVA6" s="171"/>
      <c r="WVB6" s="171"/>
      <c r="WVC6" s="171"/>
      <c r="WVD6" s="171"/>
      <c r="WVE6" s="171"/>
      <c r="WVF6" s="171"/>
      <c r="WVG6" s="171"/>
      <c r="WVH6" s="171"/>
      <c r="WVI6" s="171"/>
      <c r="WVJ6" s="171"/>
      <c r="WVK6" s="171"/>
      <c r="WVL6" s="171"/>
      <c r="WVM6" s="171"/>
      <c r="WVN6" s="171"/>
      <c r="WVO6" s="171"/>
      <c r="WVP6" s="171"/>
      <c r="WVQ6" s="171"/>
      <c r="WVR6" s="171"/>
      <c r="WVS6" s="171"/>
      <c r="WVT6" s="171"/>
      <c r="WVU6" s="171"/>
      <c r="WVV6" s="171"/>
      <c r="WVW6" s="171"/>
      <c r="WVX6" s="171"/>
      <c r="WVY6" s="171"/>
      <c r="WVZ6" s="171"/>
      <c r="WWA6" s="171"/>
      <c r="WWB6" s="171"/>
      <c r="WWC6" s="171"/>
      <c r="WWD6" s="171"/>
      <c r="WWE6" s="171"/>
      <c r="WWF6" s="171"/>
      <c r="WWG6" s="171"/>
      <c r="WWH6" s="171"/>
      <c r="WWI6" s="171"/>
      <c r="WWJ6" s="171"/>
      <c r="WWK6" s="171"/>
      <c r="WWL6" s="171"/>
      <c r="WWM6" s="171"/>
      <c r="WWN6" s="171"/>
      <c r="WWO6" s="171"/>
      <c r="WWP6" s="171"/>
      <c r="WWQ6" s="171"/>
      <c r="WWR6" s="171"/>
      <c r="WWS6" s="171"/>
      <c r="WWT6" s="171"/>
      <c r="WWU6" s="171"/>
      <c r="WWV6" s="171"/>
      <c r="WWW6" s="171"/>
      <c r="WWX6" s="171"/>
      <c r="WWY6" s="171"/>
      <c r="WWZ6" s="171"/>
      <c r="WXA6" s="171"/>
      <c r="WXB6" s="171"/>
      <c r="WXC6" s="171"/>
      <c r="WXD6" s="171"/>
      <c r="WXE6" s="171"/>
      <c r="WXF6" s="171"/>
      <c r="WXG6" s="171"/>
      <c r="WXH6" s="171"/>
      <c r="WXI6" s="171"/>
      <c r="WXJ6" s="171"/>
      <c r="WXK6" s="171"/>
      <c r="WXL6" s="171"/>
      <c r="WXM6" s="171"/>
      <c r="WXN6" s="171"/>
      <c r="WXO6" s="171"/>
      <c r="WXP6" s="171"/>
      <c r="WXQ6" s="171"/>
      <c r="WXR6" s="171"/>
      <c r="WXS6" s="171"/>
      <c r="WXT6" s="171"/>
      <c r="WXU6" s="171"/>
      <c r="WXV6" s="171"/>
      <c r="WXW6" s="171"/>
      <c r="WXX6" s="171"/>
      <c r="WXY6" s="171"/>
      <c r="WXZ6" s="171"/>
      <c r="WYA6" s="171"/>
      <c r="WYB6" s="171"/>
      <c r="WYC6" s="171"/>
      <c r="WYD6" s="171"/>
      <c r="WYE6" s="171"/>
      <c r="WYF6" s="171"/>
      <c r="WYG6" s="171"/>
      <c r="WYH6" s="171"/>
      <c r="WYI6" s="171"/>
      <c r="WYJ6" s="171"/>
      <c r="WYK6" s="171"/>
      <c r="WYL6" s="171"/>
      <c r="WYM6" s="171"/>
      <c r="WYN6" s="171"/>
      <c r="WYO6" s="171"/>
      <c r="WYP6" s="171"/>
      <c r="WYQ6" s="171"/>
      <c r="WYR6" s="171"/>
      <c r="WYS6" s="171"/>
      <c r="WYT6" s="171"/>
      <c r="WYU6" s="171"/>
      <c r="WYV6" s="171"/>
      <c r="WYW6" s="171"/>
      <c r="WYX6" s="171"/>
      <c r="WYY6" s="171"/>
      <c r="WYZ6" s="171"/>
      <c r="WZA6" s="171"/>
      <c r="WZB6" s="171"/>
      <c r="WZC6" s="171"/>
      <c r="WZD6" s="171"/>
      <c r="WZE6" s="171"/>
      <c r="WZF6" s="171"/>
      <c r="WZG6" s="171"/>
      <c r="WZH6" s="171"/>
      <c r="WZI6" s="171"/>
      <c r="WZJ6" s="171"/>
      <c r="WZK6" s="171"/>
      <c r="WZL6" s="171"/>
      <c r="WZM6" s="171"/>
      <c r="WZN6" s="171"/>
      <c r="WZO6" s="171"/>
      <c r="WZP6" s="171"/>
      <c r="WZQ6" s="171"/>
      <c r="WZR6" s="171"/>
      <c r="WZS6" s="171"/>
      <c r="WZT6" s="171"/>
      <c r="WZU6" s="171"/>
      <c r="WZV6" s="171"/>
      <c r="WZW6" s="171"/>
      <c r="WZX6" s="171"/>
      <c r="WZY6" s="171"/>
      <c r="WZZ6" s="171"/>
      <c r="XAA6" s="171"/>
      <c r="XAB6" s="171"/>
      <c r="XAC6" s="171"/>
      <c r="XAD6" s="171"/>
      <c r="XAE6" s="171"/>
      <c r="XAF6" s="171"/>
      <c r="XAG6" s="171"/>
      <c r="XAH6" s="171"/>
      <c r="XAI6" s="171"/>
      <c r="XAJ6" s="171"/>
      <c r="XAK6" s="171"/>
      <c r="XAL6" s="171"/>
      <c r="XAM6" s="171"/>
      <c r="XAN6" s="171"/>
      <c r="XAO6" s="171"/>
      <c r="XAP6" s="171"/>
      <c r="XAQ6" s="171"/>
      <c r="XAR6" s="171"/>
      <c r="XAS6" s="171"/>
      <c r="XAT6" s="171"/>
      <c r="XAU6" s="171"/>
      <c r="XAV6" s="171"/>
      <c r="XAW6" s="171"/>
      <c r="XAX6" s="171"/>
      <c r="XAY6" s="171"/>
      <c r="XAZ6" s="171"/>
      <c r="XBA6" s="171"/>
      <c r="XBB6" s="171"/>
      <c r="XBC6" s="171"/>
      <c r="XBD6" s="171"/>
      <c r="XBE6" s="171"/>
      <c r="XBF6" s="171"/>
      <c r="XBG6" s="171"/>
      <c r="XBH6" s="171"/>
      <c r="XBI6" s="171"/>
      <c r="XBJ6" s="171"/>
      <c r="XBK6" s="171"/>
      <c r="XBL6" s="171"/>
      <c r="XBM6" s="171"/>
      <c r="XBN6" s="171"/>
      <c r="XBO6" s="171"/>
      <c r="XBP6" s="171"/>
      <c r="XBQ6" s="171"/>
      <c r="XBR6" s="171"/>
      <c r="XBS6" s="171"/>
      <c r="XBT6" s="171"/>
      <c r="XBU6" s="171"/>
      <c r="XBV6" s="171"/>
      <c r="XBW6" s="171"/>
      <c r="XBX6" s="171"/>
      <c r="XBY6" s="171"/>
      <c r="XBZ6" s="171"/>
      <c r="XCA6" s="171"/>
      <c r="XCB6" s="171"/>
      <c r="XCC6" s="171"/>
      <c r="XCD6" s="171"/>
      <c r="XCE6" s="171"/>
      <c r="XCF6" s="171"/>
      <c r="XCG6" s="171"/>
      <c r="XCH6" s="171"/>
      <c r="XCI6" s="171"/>
      <c r="XCJ6" s="171"/>
      <c r="XCK6" s="171"/>
      <c r="XCL6" s="171"/>
      <c r="XCM6" s="171"/>
      <c r="XCN6" s="171"/>
      <c r="XCO6" s="171"/>
      <c r="XCP6" s="171"/>
      <c r="XCQ6" s="171"/>
      <c r="XCR6" s="171"/>
      <c r="XCS6" s="171"/>
      <c r="XCT6" s="171"/>
      <c r="XCU6" s="171"/>
      <c r="XCV6" s="171"/>
      <c r="XCW6" s="171"/>
      <c r="XCX6" s="171"/>
      <c r="XCY6" s="171"/>
      <c r="XCZ6" s="171"/>
      <c r="XDA6" s="171"/>
      <c r="XDB6" s="171"/>
      <c r="XDC6" s="171"/>
      <c r="XDD6" s="171"/>
      <c r="XDE6" s="171"/>
      <c r="XDF6" s="171"/>
      <c r="XDG6" s="171"/>
      <c r="XDH6" s="171"/>
      <c r="XDI6" s="171"/>
      <c r="XDJ6" s="171"/>
      <c r="XDK6" s="171"/>
      <c r="XDL6" s="171"/>
      <c r="XDM6" s="171"/>
      <c r="XDN6" s="171"/>
      <c r="XDO6" s="171"/>
      <c r="XDP6" s="171"/>
      <c r="XDQ6" s="171"/>
      <c r="XDR6" s="171"/>
      <c r="XDS6" s="171"/>
      <c r="XDT6" s="171"/>
      <c r="XDU6" s="171"/>
      <c r="XDV6" s="171"/>
      <c r="XDW6" s="171"/>
      <c r="XDX6" s="171"/>
      <c r="XDY6" s="171"/>
      <c r="XDZ6" s="171"/>
      <c r="XEA6" s="171"/>
      <c r="XEB6" s="171"/>
      <c r="XEC6" s="171"/>
      <c r="XED6" s="171"/>
      <c r="XEE6" s="171"/>
      <c r="XEF6" s="171"/>
      <c r="XEG6" s="171"/>
      <c r="XEH6" s="171"/>
      <c r="XEI6" s="171"/>
      <c r="XEJ6" s="171"/>
      <c r="XEK6" s="171"/>
      <c r="XEL6" s="171"/>
      <c r="XEM6" s="171"/>
      <c r="XEN6" s="171"/>
      <c r="XEO6" s="171"/>
      <c r="XEP6" s="171"/>
      <c r="XEQ6" s="171"/>
      <c r="XER6" s="171"/>
      <c r="XES6" s="171"/>
      <c r="XET6" s="171"/>
      <c r="XEU6" s="171"/>
      <c r="XEV6" s="171"/>
      <c r="XEW6" s="171"/>
      <c r="XEX6" s="171"/>
      <c r="XEY6" s="171"/>
      <c r="XEZ6" s="171"/>
      <c r="XFA6" s="171"/>
      <c r="XFB6" s="171"/>
      <c r="XFC6" s="171"/>
    </row>
    <row r="7" spans="1:16383">
      <c r="A7" s="128" t="s">
        <v>32</v>
      </c>
      <c r="B7" s="128" t="s">
        <v>33</v>
      </c>
      <c r="C7" s="129" t="str">
        <f>' Capacity by Location'!D7</f>
        <v>Others</v>
      </c>
      <c r="D7" s="148">
        <f>' Capacity by Location'!E7</f>
        <v>0</v>
      </c>
      <c r="E7" s="148">
        <f>' Capacity by Location'!F7</f>
        <v>0</v>
      </c>
      <c r="F7" s="148">
        <f>' Capacity by Location'!G7</f>
        <v>0</v>
      </c>
      <c r="G7" s="148">
        <f>' Capacity by Location'!H7</f>
        <v>0</v>
      </c>
      <c r="H7" s="148">
        <f>' Capacity by Location'!I7</f>
        <v>0</v>
      </c>
      <c r="I7" s="148">
        <f>' Capacity by Location'!J7</f>
        <v>0</v>
      </c>
      <c r="J7" s="148">
        <f>' Capacity by Location'!K7</f>
        <v>0</v>
      </c>
      <c r="K7" s="148">
        <f>' Capacity by Location'!L7</f>
        <v>0</v>
      </c>
      <c r="L7" s="148">
        <f>' Capacity by Location'!M7</f>
        <v>0</v>
      </c>
      <c r="M7" s="148">
        <f>' Capacity by Location'!N7</f>
        <v>0</v>
      </c>
      <c r="N7" s="148">
        <f>' Capacity by Location'!O7</f>
        <v>0</v>
      </c>
      <c r="O7" s="148">
        <f>' Capacity by Location'!P7</f>
        <v>0</v>
      </c>
      <c r="P7" s="148">
        <f>' Capacity by Location'!Q7</f>
        <v>0</v>
      </c>
      <c r="Q7" s="148">
        <f>' Capacity by Location'!R7</f>
        <v>0</v>
      </c>
      <c r="R7" s="148">
        <f>' Capacity by Location'!S7</f>
        <v>0</v>
      </c>
      <c r="S7" s="148">
        <f>' Capacity by Location'!T7</f>
        <v>0</v>
      </c>
      <c r="T7" s="207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  <c r="DQ7" s="171"/>
      <c r="DR7" s="171"/>
      <c r="DS7" s="171"/>
      <c r="DT7" s="171"/>
      <c r="DU7" s="171"/>
      <c r="DV7" s="171"/>
      <c r="DW7" s="171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  <c r="EI7" s="171"/>
      <c r="EJ7" s="171"/>
      <c r="EK7" s="171"/>
      <c r="EL7" s="171"/>
      <c r="EM7" s="171"/>
      <c r="EN7" s="171"/>
      <c r="EO7" s="171"/>
      <c r="EP7" s="171"/>
      <c r="EQ7" s="171"/>
      <c r="ER7" s="171"/>
      <c r="ES7" s="171"/>
      <c r="ET7" s="171"/>
      <c r="EU7" s="171"/>
      <c r="EV7" s="171"/>
      <c r="EW7" s="171"/>
      <c r="EX7" s="171"/>
      <c r="EY7" s="171"/>
      <c r="EZ7" s="171"/>
      <c r="FA7" s="171"/>
      <c r="FB7" s="171"/>
      <c r="FC7" s="171"/>
      <c r="FD7" s="171"/>
      <c r="FE7" s="171"/>
      <c r="FF7" s="171"/>
      <c r="FG7" s="171"/>
      <c r="FH7" s="171"/>
      <c r="FI7" s="171"/>
      <c r="FJ7" s="171"/>
      <c r="FK7" s="171"/>
      <c r="FL7" s="171"/>
      <c r="FM7" s="171"/>
      <c r="FN7" s="171"/>
      <c r="FO7" s="171"/>
      <c r="FP7" s="171"/>
      <c r="FQ7" s="171"/>
      <c r="FR7" s="171"/>
      <c r="FS7" s="171"/>
      <c r="FT7" s="171"/>
      <c r="FU7" s="171"/>
      <c r="FV7" s="171"/>
      <c r="FW7" s="171"/>
      <c r="FX7" s="171"/>
      <c r="FY7" s="171"/>
      <c r="FZ7" s="171"/>
      <c r="GA7" s="171"/>
      <c r="GB7" s="171"/>
      <c r="GC7" s="171"/>
      <c r="GD7" s="171"/>
      <c r="GE7" s="171"/>
      <c r="GF7" s="171"/>
      <c r="GG7" s="171"/>
      <c r="GH7" s="171"/>
      <c r="GI7" s="171"/>
      <c r="GJ7" s="171"/>
      <c r="GK7" s="171"/>
      <c r="GL7" s="171"/>
      <c r="GM7" s="171"/>
      <c r="GN7" s="171"/>
      <c r="GO7" s="171"/>
      <c r="GP7" s="171"/>
      <c r="GQ7" s="171"/>
      <c r="GR7" s="171"/>
      <c r="GS7" s="171"/>
      <c r="GT7" s="171"/>
      <c r="GU7" s="171"/>
      <c r="GV7" s="171"/>
      <c r="GW7" s="171"/>
      <c r="GX7" s="171"/>
      <c r="GY7" s="171"/>
      <c r="GZ7" s="171"/>
      <c r="HA7" s="171"/>
      <c r="HB7" s="171"/>
      <c r="HC7" s="171"/>
      <c r="HD7" s="171"/>
      <c r="HE7" s="171"/>
      <c r="HF7" s="171"/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171"/>
      <c r="HV7" s="171"/>
      <c r="HW7" s="171"/>
      <c r="HX7" s="171"/>
      <c r="HY7" s="171"/>
      <c r="HZ7" s="171"/>
      <c r="IA7" s="171"/>
      <c r="IB7" s="171"/>
      <c r="IC7" s="171"/>
      <c r="ID7" s="171"/>
      <c r="IE7" s="171"/>
      <c r="IF7" s="171"/>
      <c r="IG7" s="171"/>
      <c r="IH7" s="171"/>
      <c r="II7" s="171"/>
      <c r="IJ7" s="171"/>
      <c r="IK7" s="171"/>
      <c r="IL7" s="171"/>
      <c r="IM7" s="171"/>
      <c r="IN7" s="171"/>
      <c r="IO7" s="171"/>
      <c r="IP7" s="171"/>
      <c r="IQ7" s="171"/>
      <c r="IR7" s="171"/>
      <c r="IS7" s="171"/>
      <c r="IT7" s="171"/>
      <c r="IU7" s="171"/>
      <c r="IV7" s="171"/>
      <c r="IW7" s="171"/>
      <c r="IX7" s="171"/>
      <c r="IY7" s="171"/>
      <c r="IZ7" s="171"/>
      <c r="JA7" s="171"/>
      <c r="JB7" s="171"/>
      <c r="JC7" s="171"/>
      <c r="JD7" s="171"/>
      <c r="JE7" s="171"/>
      <c r="JF7" s="171"/>
      <c r="JG7" s="171"/>
      <c r="JH7" s="171"/>
      <c r="JI7" s="171"/>
      <c r="JJ7" s="171"/>
      <c r="JK7" s="171"/>
      <c r="JL7" s="171"/>
      <c r="JM7" s="171"/>
      <c r="JN7" s="171"/>
      <c r="JO7" s="171"/>
      <c r="JP7" s="171"/>
      <c r="JQ7" s="171"/>
      <c r="JR7" s="171"/>
      <c r="JS7" s="171"/>
      <c r="JT7" s="171"/>
      <c r="JU7" s="171"/>
      <c r="JV7" s="171"/>
      <c r="JW7" s="171"/>
      <c r="JX7" s="171"/>
      <c r="JY7" s="171"/>
      <c r="JZ7" s="171"/>
      <c r="KA7" s="171"/>
      <c r="KB7" s="171"/>
      <c r="KC7" s="171"/>
      <c r="KD7" s="171"/>
      <c r="KE7" s="171"/>
      <c r="KF7" s="171"/>
      <c r="KG7" s="171"/>
      <c r="KH7" s="171"/>
      <c r="KI7" s="171"/>
      <c r="KJ7" s="171"/>
      <c r="KK7" s="171"/>
      <c r="KL7" s="171"/>
      <c r="KM7" s="171"/>
      <c r="KN7" s="171"/>
      <c r="KO7" s="171"/>
      <c r="KP7" s="171"/>
      <c r="KQ7" s="171"/>
      <c r="KR7" s="171"/>
      <c r="KS7" s="171"/>
      <c r="KT7" s="171"/>
      <c r="KU7" s="171"/>
      <c r="KV7" s="171"/>
      <c r="KW7" s="171"/>
      <c r="KX7" s="171"/>
      <c r="KY7" s="171"/>
      <c r="KZ7" s="171"/>
      <c r="LA7" s="171"/>
      <c r="LB7" s="171"/>
      <c r="LC7" s="171"/>
      <c r="LD7" s="171"/>
      <c r="LE7" s="171"/>
      <c r="LF7" s="171"/>
      <c r="LG7" s="171"/>
      <c r="LH7" s="171"/>
      <c r="LI7" s="171"/>
      <c r="LJ7" s="171"/>
      <c r="LK7" s="171"/>
      <c r="LL7" s="171"/>
      <c r="LM7" s="171"/>
      <c r="LN7" s="171"/>
      <c r="LO7" s="171"/>
      <c r="LP7" s="171"/>
      <c r="LQ7" s="171"/>
      <c r="LR7" s="171"/>
      <c r="LS7" s="171"/>
      <c r="LT7" s="171"/>
      <c r="LU7" s="171"/>
      <c r="LV7" s="171"/>
      <c r="LW7" s="171"/>
      <c r="LX7" s="171"/>
      <c r="LY7" s="171"/>
      <c r="LZ7" s="171"/>
      <c r="MA7" s="171"/>
      <c r="MB7" s="171"/>
      <c r="MC7" s="171"/>
      <c r="MD7" s="171"/>
      <c r="ME7" s="171"/>
      <c r="MF7" s="171"/>
      <c r="MG7" s="171"/>
      <c r="MH7" s="171"/>
      <c r="MI7" s="171"/>
      <c r="MJ7" s="171"/>
      <c r="MK7" s="171"/>
      <c r="ML7" s="171"/>
      <c r="MM7" s="171"/>
      <c r="MN7" s="171"/>
      <c r="MO7" s="171"/>
      <c r="MP7" s="171"/>
      <c r="MQ7" s="171"/>
      <c r="MR7" s="171"/>
      <c r="MS7" s="171"/>
      <c r="MT7" s="171"/>
      <c r="MU7" s="171"/>
      <c r="MV7" s="171"/>
      <c r="MW7" s="171"/>
      <c r="MX7" s="171"/>
      <c r="MY7" s="171"/>
      <c r="MZ7" s="171"/>
      <c r="NA7" s="171"/>
      <c r="NB7" s="171"/>
      <c r="NC7" s="171"/>
      <c r="ND7" s="171"/>
      <c r="NE7" s="171"/>
      <c r="NF7" s="171"/>
      <c r="NG7" s="171"/>
      <c r="NH7" s="171"/>
      <c r="NI7" s="171"/>
      <c r="NJ7" s="171"/>
      <c r="NK7" s="171"/>
      <c r="NL7" s="171"/>
      <c r="NM7" s="171"/>
      <c r="NN7" s="171"/>
      <c r="NO7" s="171"/>
      <c r="NP7" s="171"/>
      <c r="NQ7" s="171"/>
      <c r="NR7" s="171"/>
      <c r="NS7" s="171"/>
      <c r="NT7" s="171"/>
      <c r="NU7" s="171"/>
      <c r="NV7" s="171"/>
      <c r="NW7" s="171"/>
      <c r="NX7" s="171"/>
      <c r="NY7" s="171"/>
      <c r="NZ7" s="171"/>
      <c r="OA7" s="171"/>
      <c r="OB7" s="171"/>
      <c r="OC7" s="171"/>
      <c r="OD7" s="171"/>
      <c r="OE7" s="171"/>
      <c r="OF7" s="171"/>
      <c r="OG7" s="171"/>
      <c r="OH7" s="171"/>
      <c r="OI7" s="171"/>
      <c r="OJ7" s="171"/>
      <c r="OK7" s="171"/>
      <c r="OL7" s="171"/>
      <c r="OM7" s="171"/>
      <c r="ON7" s="171"/>
      <c r="OO7" s="171"/>
      <c r="OP7" s="171"/>
      <c r="OQ7" s="171"/>
      <c r="OR7" s="171"/>
      <c r="OS7" s="171"/>
      <c r="OT7" s="171"/>
      <c r="OU7" s="171"/>
      <c r="OV7" s="171"/>
      <c r="OW7" s="171"/>
      <c r="OX7" s="171"/>
      <c r="OY7" s="171"/>
      <c r="OZ7" s="171"/>
      <c r="PA7" s="171"/>
      <c r="PB7" s="171"/>
      <c r="PC7" s="171"/>
      <c r="PD7" s="171"/>
      <c r="PE7" s="171"/>
      <c r="PF7" s="171"/>
      <c r="PG7" s="171"/>
      <c r="PH7" s="171"/>
      <c r="PI7" s="171"/>
      <c r="PJ7" s="171"/>
      <c r="PK7" s="171"/>
      <c r="PL7" s="171"/>
      <c r="PM7" s="171"/>
      <c r="PN7" s="171"/>
      <c r="PO7" s="171"/>
      <c r="PP7" s="171"/>
      <c r="PQ7" s="171"/>
      <c r="PR7" s="171"/>
      <c r="PS7" s="171"/>
      <c r="PT7" s="171"/>
      <c r="PU7" s="171"/>
      <c r="PV7" s="171"/>
      <c r="PW7" s="171"/>
      <c r="PX7" s="171"/>
      <c r="PY7" s="171"/>
      <c r="PZ7" s="171"/>
      <c r="QA7" s="171"/>
      <c r="QB7" s="171"/>
      <c r="QC7" s="171"/>
      <c r="QD7" s="171"/>
      <c r="QE7" s="171"/>
      <c r="QF7" s="171"/>
      <c r="QG7" s="171"/>
      <c r="QH7" s="171"/>
      <c r="QI7" s="171"/>
      <c r="QJ7" s="171"/>
      <c r="QK7" s="171"/>
      <c r="QL7" s="171"/>
      <c r="QM7" s="171"/>
      <c r="QN7" s="171"/>
      <c r="QO7" s="171"/>
      <c r="QP7" s="171"/>
      <c r="QQ7" s="171"/>
      <c r="QR7" s="171"/>
      <c r="QS7" s="171"/>
      <c r="QT7" s="171"/>
      <c r="QU7" s="171"/>
      <c r="QV7" s="171"/>
      <c r="QW7" s="171"/>
      <c r="QX7" s="171"/>
      <c r="QY7" s="171"/>
      <c r="QZ7" s="171"/>
      <c r="RA7" s="171"/>
      <c r="RB7" s="171"/>
      <c r="RC7" s="171"/>
      <c r="RD7" s="171"/>
      <c r="RE7" s="171"/>
      <c r="RF7" s="171"/>
      <c r="RG7" s="171"/>
      <c r="RH7" s="171"/>
      <c r="RI7" s="171"/>
      <c r="RJ7" s="171"/>
      <c r="RK7" s="171"/>
      <c r="RL7" s="171"/>
      <c r="RM7" s="171"/>
      <c r="RN7" s="171"/>
      <c r="RO7" s="171"/>
      <c r="RP7" s="171"/>
      <c r="RQ7" s="171"/>
      <c r="RR7" s="171"/>
      <c r="RS7" s="171"/>
      <c r="RT7" s="171"/>
      <c r="RU7" s="171"/>
      <c r="RV7" s="171"/>
      <c r="RW7" s="171"/>
      <c r="RX7" s="171"/>
      <c r="RY7" s="171"/>
      <c r="RZ7" s="171"/>
      <c r="SA7" s="171"/>
      <c r="SB7" s="171"/>
      <c r="SC7" s="171"/>
      <c r="SD7" s="171"/>
      <c r="SE7" s="171"/>
      <c r="SF7" s="171"/>
      <c r="SG7" s="171"/>
      <c r="SH7" s="171"/>
      <c r="SI7" s="171"/>
      <c r="SJ7" s="171"/>
      <c r="SK7" s="171"/>
      <c r="SL7" s="171"/>
      <c r="SM7" s="171"/>
      <c r="SN7" s="171"/>
      <c r="SO7" s="171"/>
      <c r="SP7" s="171"/>
      <c r="SQ7" s="171"/>
      <c r="SR7" s="171"/>
      <c r="SS7" s="171"/>
      <c r="ST7" s="171"/>
      <c r="SU7" s="171"/>
      <c r="SV7" s="171"/>
      <c r="SW7" s="171"/>
      <c r="SX7" s="171"/>
      <c r="SY7" s="171"/>
      <c r="SZ7" s="171"/>
      <c r="TA7" s="171"/>
      <c r="TB7" s="171"/>
      <c r="TC7" s="171"/>
      <c r="TD7" s="171"/>
      <c r="TE7" s="171"/>
      <c r="TF7" s="171"/>
      <c r="TG7" s="171"/>
      <c r="TH7" s="171"/>
      <c r="TI7" s="171"/>
      <c r="TJ7" s="171"/>
      <c r="TK7" s="171"/>
      <c r="TL7" s="171"/>
      <c r="TM7" s="171"/>
      <c r="TN7" s="171"/>
      <c r="TO7" s="171"/>
      <c r="TP7" s="171"/>
      <c r="TQ7" s="171"/>
      <c r="TR7" s="171"/>
      <c r="TS7" s="171"/>
      <c r="TT7" s="171"/>
      <c r="TU7" s="171"/>
      <c r="TV7" s="171"/>
      <c r="TW7" s="171"/>
      <c r="TX7" s="171"/>
      <c r="TY7" s="171"/>
      <c r="TZ7" s="171"/>
      <c r="UA7" s="171"/>
      <c r="UB7" s="171"/>
      <c r="UC7" s="171"/>
      <c r="UD7" s="171"/>
      <c r="UE7" s="171"/>
      <c r="UF7" s="171"/>
      <c r="UG7" s="171"/>
      <c r="UH7" s="171"/>
      <c r="UI7" s="171"/>
      <c r="UJ7" s="171"/>
      <c r="UK7" s="171"/>
      <c r="UL7" s="171"/>
      <c r="UM7" s="171"/>
      <c r="UN7" s="171"/>
      <c r="UO7" s="171"/>
      <c r="UP7" s="171"/>
      <c r="UQ7" s="171"/>
      <c r="UR7" s="171"/>
      <c r="US7" s="171"/>
      <c r="UT7" s="171"/>
      <c r="UU7" s="171"/>
      <c r="UV7" s="171"/>
      <c r="UW7" s="171"/>
      <c r="UX7" s="171"/>
      <c r="UY7" s="171"/>
      <c r="UZ7" s="171"/>
      <c r="VA7" s="171"/>
      <c r="VB7" s="171"/>
      <c r="VC7" s="171"/>
      <c r="VD7" s="171"/>
      <c r="VE7" s="171"/>
      <c r="VF7" s="171"/>
      <c r="VG7" s="171"/>
      <c r="VH7" s="171"/>
      <c r="VI7" s="171"/>
      <c r="VJ7" s="171"/>
      <c r="VK7" s="171"/>
      <c r="VL7" s="171"/>
      <c r="VM7" s="171"/>
      <c r="VN7" s="171"/>
      <c r="VO7" s="171"/>
      <c r="VP7" s="171"/>
      <c r="VQ7" s="171"/>
      <c r="VR7" s="171"/>
      <c r="VS7" s="171"/>
      <c r="VT7" s="171"/>
      <c r="VU7" s="171"/>
      <c r="VV7" s="171"/>
      <c r="VW7" s="171"/>
      <c r="VX7" s="171"/>
      <c r="VY7" s="171"/>
      <c r="VZ7" s="171"/>
      <c r="WA7" s="171"/>
      <c r="WB7" s="171"/>
      <c r="WC7" s="171"/>
      <c r="WD7" s="171"/>
      <c r="WE7" s="171"/>
      <c r="WF7" s="171"/>
      <c r="WG7" s="171"/>
      <c r="WH7" s="171"/>
      <c r="WI7" s="171"/>
      <c r="WJ7" s="171"/>
      <c r="WK7" s="171"/>
      <c r="WL7" s="171"/>
      <c r="WM7" s="171"/>
      <c r="WN7" s="171"/>
      <c r="WO7" s="171"/>
      <c r="WP7" s="171"/>
      <c r="WQ7" s="171"/>
      <c r="WR7" s="171"/>
      <c r="WS7" s="171"/>
      <c r="WT7" s="171"/>
      <c r="WU7" s="171"/>
      <c r="WV7" s="171"/>
      <c r="WW7" s="171"/>
      <c r="WX7" s="171"/>
      <c r="WY7" s="171"/>
      <c r="WZ7" s="171"/>
      <c r="XA7" s="171"/>
      <c r="XB7" s="171"/>
      <c r="XC7" s="171"/>
      <c r="XD7" s="171"/>
      <c r="XE7" s="171"/>
      <c r="XF7" s="171"/>
      <c r="XG7" s="171"/>
      <c r="XH7" s="171"/>
      <c r="XI7" s="171"/>
      <c r="XJ7" s="171"/>
      <c r="XK7" s="171"/>
      <c r="XL7" s="171"/>
      <c r="XM7" s="171"/>
      <c r="XN7" s="171"/>
      <c r="XO7" s="171"/>
      <c r="XP7" s="171"/>
      <c r="XQ7" s="171"/>
      <c r="XR7" s="171"/>
      <c r="XS7" s="171"/>
      <c r="XT7" s="171"/>
      <c r="XU7" s="171"/>
      <c r="XV7" s="171"/>
      <c r="XW7" s="171"/>
      <c r="XX7" s="171"/>
      <c r="XY7" s="171"/>
      <c r="XZ7" s="171"/>
      <c r="YA7" s="171"/>
      <c r="YB7" s="171"/>
      <c r="YC7" s="171"/>
      <c r="YD7" s="171"/>
      <c r="YE7" s="171"/>
      <c r="YF7" s="171"/>
      <c r="YG7" s="171"/>
      <c r="YH7" s="171"/>
      <c r="YI7" s="171"/>
      <c r="YJ7" s="171"/>
      <c r="YK7" s="171"/>
      <c r="YL7" s="171"/>
      <c r="YM7" s="171"/>
      <c r="YN7" s="171"/>
      <c r="YO7" s="171"/>
      <c r="YP7" s="171"/>
      <c r="YQ7" s="171"/>
      <c r="YR7" s="171"/>
      <c r="YS7" s="171"/>
      <c r="YT7" s="171"/>
      <c r="YU7" s="171"/>
      <c r="YV7" s="171"/>
      <c r="YW7" s="171"/>
      <c r="YX7" s="171"/>
      <c r="YY7" s="171"/>
      <c r="YZ7" s="171"/>
      <c r="ZA7" s="171"/>
      <c r="ZB7" s="171"/>
      <c r="ZC7" s="171"/>
      <c r="ZD7" s="171"/>
      <c r="ZE7" s="171"/>
      <c r="ZF7" s="171"/>
      <c r="ZG7" s="171"/>
      <c r="ZH7" s="171"/>
      <c r="ZI7" s="171"/>
      <c r="ZJ7" s="171"/>
      <c r="ZK7" s="171"/>
      <c r="ZL7" s="171"/>
      <c r="ZM7" s="171"/>
      <c r="ZN7" s="171"/>
      <c r="ZO7" s="171"/>
      <c r="ZP7" s="171"/>
      <c r="ZQ7" s="171"/>
      <c r="ZR7" s="171"/>
      <c r="ZS7" s="171"/>
      <c r="ZT7" s="171"/>
      <c r="ZU7" s="171"/>
      <c r="ZV7" s="171"/>
      <c r="ZW7" s="171"/>
      <c r="ZX7" s="171"/>
      <c r="ZY7" s="171"/>
      <c r="ZZ7" s="171"/>
      <c r="AAA7" s="171"/>
      <c r="AAB7" s="171"/>
      <c r="AAC7" s="171"/>
      <c r="AAD7" s="171"/>
      <c r="AAE7" s="171"/>
      <c r="AAF7" s="171"/>
      <c r="AAG7" s="171"/>
      <c r="AAH7" s="171"/>
      <c r="AAI7" s="171"/>
      <c r="AAJ7" s="171"/>
      <c r="AAK7" s="171"/>
      <c r="AAL7" s="171"/>
      <c r="AAM7" s="171"/>
      <c r="AAN7" s="171"/>
      <c r="AAO7" s="171"/>
      <c r="AAP7" s="171"/>
      <c r="AAQ7" s="171"/>
      <c r="AAR7" s="171"/>
      <c r="AAS7" s="171"/>
      <c r="AAT7" s="171"/>
      <c r="AAU7" s="171"/>
      <c r="AAV7" s="171"/>
      <c r="AAW7" s="171"/>
      <c r="AAX7" s="171"/>
      <c r="AAY7" s="171"/>
      <c r="AAZ7" s="171"/>
      <c r="ABA7" s="171"/>
      <c r="ABB7" s="171"/>
      <c r="ABC7" s="171"/>
      <c r="ABD7" s="171"/>
      <c r="ABE7" s="171"/>
      <c r="ABF7" s="171"/>
      <c r="ABG7" s="171"/>
      <c r="ABH7" s="171"/>
      <c r="ABI7" s="171"/>
      <c r="ABJ7" s="171"/>
      <c r="ABK7" s="171"/>
      <c r="ABL7" s="171"/>
      <c r="ABM7" s="171"/>
      <c r="ABN7" s="171"/>
      <c r="ABO7" s="171"/>
      <c r="ABP7" s="171"/>
      <c r="ABQ7" s="171"/>
      <c r="ABR7" s="171"/>
      <c r="ABS7" s="171"/>
      <c r="ABT7" s="171"/>
      <c r="ABU7" s="171"/>
      <c r="ABV7" s="171"/>
      <c r="ABW7" s="171"/>
      <c r="ABX7" s="171"/>
      <c r="ABY7" s="171"/>
      <c r="ABZ7" s="171"/>
      <c r="ACA7" s="171"/>
      <c r="ACB7" s="171"/>
      <c r="ACC7" s="171"/>
      <c r="ACD7" s="171"/>
      <c r="ACE7" s="171"/>
      <c r="ACF7" s="171"/>
      <c r="ACG7" s="171"/>
      <c r="ACH7" s="171"/>
      <c r="ACI7" s="171"/>
      <c r="ACJ7" s="171"/>
      <c r="ACK7" s="171"/>
      <c r="ACL7" s="171"/>
      <c r="ACM7" s="171"/>
      <c r="ACN7" s="171"/>
      <c r="ACO7" s="171"/>
      <c r="ACP7" s="171"/>
      <c r="ACQ7" s="171"/>
      <c r="ACR7" s="171"/>
      <c r="ACS7" s="171"/>
      <c r="ACT7" s="171"/>
      <c r="ACU7" s="171"/>
      <c r="ACV7" s="171"/>
      <c r="ACW7" s="171"/>
      <c r="ACX7" s="171"/>
      <c r="ACY7" s="171"/>
      <c r="ACZ7" s="171"/>
      <c r="ADA7" s="171"/>
      <c r="ADB7" s="171"/>
      <c r="ADC7" s="171"/>
      <c r="ADD7" s="171"/>
      <c r="ADE7" s="171"/>
      <c r="ADF7" s="171"/>
      <c r="ADG7" s="171"/>
      <c r="ADH7" s="171"/>
      <c r="ADI7" s="171"/>
      <c r="ADJ7" s="171"/>
      <c r="ADK7" s="171"/>
      <c r="ADL7" s="171"/>
      <c r="ADM7" s="171"/>
      <c r="ADN7" s="171"/>
      <c r="ADO7" s="171"/>
      <c r="ADP7" s="171"/>
      <c r="ADQ7" s="171"/>
      <c r="ADR7" s="171"/>
      <c r="ADS7" s="171"/>
      <c r="ADT7" s="171"/>
      <c r="ADU7" s="171"/>
      <c r="ADV7" s="171"/>
      <c r="ADW7" s="171"/>
      <c r="ADX7" s="171"/>
      <c r="ADY7" s="171"/>
      <c r="ADZ7" s="171"/>
      <c r="AEA7" s="171"/>
      <c r="AEB7" s="171"/>
      <c r="AEC7" s="171"/>
      <c r="AED7" s="171"/>
      <c r="AEE7" s="171"/>
      <c r="AEF7" s="171"/>
      <c r="AEG7" s="171"/>
      <c r="AEH7" s="171"/>
      <c r="AEI7" s="171"/>
      <c r="AEJ7" s="171"/>
      <c r="AEK7" s="171"/>
      <c r="AEL7" s="171"/>
      <c r="AEM7" s="171"/>
      <c r="AEN7" s="171"/>
      <c r="AEO7" s="171"/>
      <c r="AEP7" s="171"/>
      <c r="AEQ7" s="171"/>
      <c r="AER7" s="171"/>
      <c r="AES7" s="171"/>
      <c r="AET7" s="171"/>
      <c r="AEU7" s="171"/>
      <c r="AEV7" s="171"/>
      <c r="AEW7" s="171"/>
      <c r="AEX7" s="171"/>
      <c r="AEY7" s="171"/>
      <c r="AEZ7" s="171"/>
      <c r="AFA7" s="171"/>
      <c r="AFB7" s="171"/>
      <c r="AFC7" s="171"/>
      <c r="AFD7" s="171"/>
      <c r="AFE7" s="171"/>
      <c r="AFF7" s="171"/>
      <c r="AFG7" s="171"/>
      <c r="AFH7" s="171"/>
      <c r="AFI7" s="171"/>
      <c r="AFJ7" s="171"/>
      <c r="AFK7" s="171"/>
      <c r="AFL7" s="171"/>
      <c r="AFM7" s="171"/>
      <c r="AFN7" s="171"/>
      <c r="AFO7" s="171"/>
      <c r="AFP7" s="171"/>
      <c r="AFQ7" s="171"/>
      <c r="AFR7" s="171"/>
      <c r="AFS7" s="171"/>
      <c r="AFT7" s="171"/>
      <c r="AFU7" s="171"/>
      <c r="AFV7" s="171"/>
      <c r="AFW7" s="171"/>
      <c r="AFX7" s="171"/>
      <c r="AFY7" s="171"/>
      <c r="AFZ7" s="171"/>
      <c r="AGA7" s="171"/>
      <c r="AGB7" s="171"/>
      <c r="AGC7" s="171"/>
      <c r="AGD7" s="171"/>
      <c r="AGE7" s="171"/>
      <c r="AGF7" s="171"/>
      <c r="AGG7" s="171"/>
      <c r="AGH7" s="171"/>
      <c r="AGI7" s="171"/>
      <c r="AGJ7" s="171"/>
      <c r="AGK7" s="171"/>
      <c r="AGL7" s="171"/>
      <c r="AGM7" s="171"/>
      <c r="AGN7" s="171"/>
      <c r="AGO7" s="171"/>
      <c r="AGP7" s="171"/>
      <c r="AGQ7" s="171"/>
      <c r="AGR7" s="171"/>
      <c r="AGS7" s="171"/>
      <c r="AGT7" s="171"/>
      <c r="AGU7" s="171"/>
      <c r="AGV7" s="171"/>
      <c r="AGW7" s="171"/>
      <c r="AGX7" s="171"/>
      <c r="AGY7" s="171"/>
      <c r="AGZ7" s="171"/>
      <c r="AHA7" s="171"/>
      <c r="AHB7" s="171"/>
      <c r="AHC7" s="171"/>
      <c r="AHD7" s="171"/>
      <c r="AHE7" s="171"/>
      <c r="AHF7" s="171"/>
      <c r="AHG7" s="171"/>
      <c r="AHH7" s="171"/>
      <c r="AHI7" s="171"/>
      <c r="AHJ7" s="171"/>
      <c r="AHK7" s="171"/>
      <c r="AHL7" s="171"/>
      <c r="AHM7" s="171"/>
      <c r="AHN7" s="171"/>
      <c r="AHO7" s="171"/>
      <c r="AHP7" s="171"/>
      <c r="AHQ7" s="171"/>
      <c r="AHR7" s="171"/>
      <c r="AHS7" s="171"/>
      <c r="AHT7" s="171"/>
      <c r="AHU7" s="171"/>
      <c r="AHV7" s="171"/>
      <c r="AHW7" s="171"/>
      <c r="AHX7" s="171"/>
      <c r="AHY7" s="171"/>
      <c r="AHZ7" s="171"/>
      <c r="AIA7" s="171"/>
      <c r="AIB7" s="171"/>
      <c r="AIC7" s="171"/>
      <c r="AID7" s="171"/>
      <c r="AIE7" s="171"/>
      <c r="AIF7" s="171"/>
      <c r="AIG7" s="171"/>
      <c r="AIH7" s="171"/>
      <c r="AII7" s="171"/>
      <c r="AIJ7" s="171"/>
      <c r="AIK7" s="171"/>
      <c r="AIL7" s="171"/>
      <c r="AIM7" s="171"/>
      <c r="AIN7" s="171"/>
      <c r="AIO7" s="171"/>
      <c r="AIP7" s="171"/>
      <c r="AIQ7" s="171"/>
      <c r="AIR7" s="171"/>
      <c r="AIS7" s="171"/>
      <c r="AIT7" s="171"/>
      <c r="AIU7" s="171"/>
      <c r="AIV7" s="171"/>
      <c r="AIW7" s="171"/>
      <c r="AIX7" s="171"/>
      <c r="AIY7" s="171"/>
      <c r="AIZ7" s="171"/>
      <c r="AJA7" s="171"/>
      <c r="AJB7" s="171"/>
      <c r="AJC7" s="171"/>
      <c r="AJD7" s="171"/>
      <c r="AJE7" s="171"/>
      <c r="AJF7" s="171"/>
      <c r="AJG7" s="171"/>
      <c r="AJH7" s="171"/>
      <c r="AJI7" s="171"/>
      <c r="AJJ7" s="171"/>
      <c r="AJK7" s="171"/>
      <c r="AJL7" s="171"/>
      <c r="AJM7" s="171"/>
      <c r="AJN7" s="171"/>
      <c r="AJO7" s="171"/>
      <c r="AJP7" s="171"/>
      <c r="AJQ7" s="171"/>
      <c r="AJR7" s="171"/>
      <c r="AJS7" s="171"/>
      <c r="AJT7" s="171"/>
      <c r="AJU7" s="171"/>
      <c r="AJV7" s="171"/>
      <c r="AJW7" s="171"/>
      <c r="AJX7" s="171"/>
      <c r="AJY7" s="171"/>
      <c r="AJZ7" s="171"/>
      <c r="AKA7" s="171"/>
      <c r="AKB7" s="171"/>
      <c r="AKC7" s="171"/>
      <c r="AKD7" s="171"/>
      <c r="AKE7" s="171"/>
      <c r="AKF7" s="171"/>
      <c r="AKG7" s="171"/>
      <c r="AKH7" s="171"/>
      <c r="AKI7" s="171"/>
      <c r="AKJ7" s="171"/>
      <c r="AKK7" s="171"/>
      <c r="AKL7" s="171"/>
      <c r="AKM7" s="171"/>
      <c r="AKN7" s="171"/>
      <c r="AKO7" s="171"/>
      <c r="AKP7" s="171"/>
      <c r="AKQ7" s="171"/>
      <c r="AKR7" s="171"/>
      <c r="AKS7" s="171"/>
      <c r="AKT7" s="171"/>
      <c r="AKU7" s="171"/>
      <c r="AKV7" s="171"/>
      <c r="AKW7" s="171"/>
      <c r="AKX7" s="171"/>
      <c r="AKY7" s="171"/>
      <c r="AKZ7" s="171"/>
      <c r="ALA7" s="171"/>
      <c r="ALB7" s="171"/>
      <c r="ALC7" s="171"/>
      <c r="ALD7" s="171"/>
      <c r="ALE7" s="171"/>
      <c r="ALF7" s="171"/>
      <c r="ALG7" s="171"/>
      <c r="ALH7" s="171"/>
      <c r="ALI7" s="171"/>
      <c r="ALJ7" s="171"/>
      <c r="ALK7" s="171"/>
      <c r="ALL7" s="171"/>
      <c r="ALM7" s="171"/>
      <c r="ALN7" s="171"/>
      <c r="ALO7" s="171"/>
      <c r="ALP7" s="171"/>
      <c r="ALQ7" s="171"/>
      <c r="ALR7" s="171"/>
      <c r="ALS7" s="171"/>
      <c r="ALT7" s="171"/>
      <c r="ALU7" s="171"/>
      <c r="ALV7" s="171"/>
      <c r="ALW7" s="171"/>
      <c r="ALX7" s="171"/>
      <c r="ALY7" s="171"/>
      <c r="ALZ7" s="171"/>
      <c r="AMA7" s="171"/>
      <c r="AMB7" s="171"/>
      <c r="AMC7" s="171"/>
      <c r="AMD7" s="171"/>
      <c r="AME7" s="171"/>
      <c r="AMF7" s="171"/>
      <c r="AMG7" s="171"/>
      <c r="AMH7" s="171"/>
      <c r="AMI7" s="171"/>
      <c r="AMJ7" s="171"/>
      <c r="AMK7" s="171"/>
      <c r="AML7" s="171"/>
      <c r="AMM7" s="171"/>
      <c r="AMN7" s="171"/>
      <c r="AMO7" s="171"/>
      <c r="AMP7" s="171"/>
      <c r="AMQ7" s="171"/>
      <c r="AMR7" s="171"/>
      <c r="AMS7" s="171"/>
      <c r="AMT7" s="171"/>
      <c r="AMU7" s="171"/>
      <c r="AMV7" s="171"/>
      <c r="AMW7" s="171"/>
      <c r="AMX7" s="171"/>
      <c r="AMY7" s="171"/>
      <c r="AMZ7" s="171"/>
      <c r="ANA7" s="171"/>
      <c r="ANB7" s="171"/>
      <c r="ANC7" s="171"/>
      <c r="AND7" s="171"/>
      <c r="ANE7" s="171"/>
      <c r="ANF7" s="171"/>
      <c r="ANG7" s="171"/>
      <c r="ANH7" s="171"/>
      <c r="ANI7" s="171"/>
      <c r="ANJ7" s="171"/>
      <c r="ANK7" s="171"/>
      <c r="ANL7" s="171"/>
      <c r="ANM7" s="171"/>
      <c r="ANN7" s="171"/>
      <c r="ANO7" s="171"/>
      <c r="ANP7" s="171"/>
      <c r="ANQ7" s="171"/>
      <c r="ANR7" s="171"/>
      <c r="ANS7" s="171"/>
      <c r="ANT7" s="171"/>
      <c r="ANU7" s="171"/>
      <c r="ANV7" s="171"/>
      <c r="ANW7" s="171"/>
      <c r="ANX7" s="171"/>
      <c r="ANY7" s="171"/>
      <c r="ANZ7" s="171"/>
      <c r="AOA7" s="171"/>
      <c r="AOB7" s="171"/>
      <c r="AOC7" s="171"/>
      <c r="AOD7" s="171"/>
      <c r="AOE7" s="171"/>
      <c r="AOF7" s="171"/>
      <c r="AOG7" s="171"/>
      <c r="AOH7" s="171"/>
      <c r="AOI7" s="171"/>
      <c r="AOJ7" s="171"/>
      <c r="AOK7" s="171"/>
      <c r="AOL7" s="171"/>
      <c r="AOM7" s="171"/>
      <c r="AON7" s="171"/>
      <c r="AOO7" s="171"/>
      <c r="AOP7" s="171"/>
      <c r="AOQ7" s="171"/>
      <c r="AOR7" s="171"/>
      <c r="AOS7" s="171"/>
      <c r="AOT7" s="171"/>
      <c r="AOU7" s="171"/>
      <c r="AOV7" s="171"/>
      <c r="AOW7" s="171"/>
      <c r="AOX7" s="171"/>
      <c r="AOY7" s="171"/>
      <c r="AOZ7" s="171"/>
      <c r="APA7" s="171"/>
      <c r="APB7" s="171"/>
      <c r="APC7" s="171"/>
      <c r="APD7" s="171"/>
      <c r="APE7" s="171"/>
      <c r="APF7" s="171"/>
      <c r="APG7" s="171"/>
      <c r="APH7" s="171"/>
      <c r="API7" s="171"/>
      <c r="APJ7" s="171"/>
      <c r="APK7" s="171"/>
      <c r="APL7" s="171"/>
      <c r="APM7" s="171"/>
      <c r="APN7" s="171"/>
      <c r="APO7" s="171"/>
      <c r="APP7" s="171"/>
      <c r="APQ7" s="171"/>
      <c r="APR7" s="171"/>
      <c r="APS7" s="171"/>
      <c r="APT7" s="171"/>
      <c r="APU7" s="171"/>
      <c r="APV7" s="171"/>
      <c r="APW7" s="171"/>
      <c r="APX7" s="171"/>
      <c r="APY7" s="171"/>
      <c r="APZ7" s="171"/>
      <c r="AQA7" s="171"/>
      <c r="AQB7" s="171"/>
      <c r="AQC7" s="171"/>
      <c r="AQD7" s="171"/>
      <c r="AQE7" s="171"/>
      <c r="AQF7" s="171"/>
      <c r="AQG7" s="171"/>
      <c r="AQH7" s="171"/>
      <c r="AQI7" s="171"/>
      <c r="AQJ7" s="171"/>
      <c r="AQK7" s="171"/>
      <c r="AQL7" s="171"/>
      <c r="AQM7" s="171"/>
      <c r="AQN7" s="171"/>
      <c r="AQO7" s="171"/>
      <c r="AQP7" s="171"/>
      <c r="AQQ7" s="171"/>
      <c r="AQR7" s="171"/>
      <c r="AQS7" s="171"/>
      <c r="AQT7" s="171"/>
      <c r="AQU7" s="171"/>
      <c r="AQV7" s="171"/>
      <c r="AQW7" s="171"/>
      <c r="AQX7" s="171"/>
      <c r="AQY7" s="171"/>
      <c r="AQZ7" s="171"/>
      <c r="ARA7" s="171"/>
      <c r="ARB7" s="171"/>
      <c r="ARC7" s="171"/>
      <c r="ARD7" s="171"/>
      <c r="ARE7" s="171"/>
      <c r="ARF7" s="171"/>
      <c r="ARG7" s="171"/>
      <c r="ARH7" s="171"/>
      <c r="ARI7" s="171"/>
      <c r="ARJ7" s="171"/>
      <c r="ARK7" s="171"/>
      <c r="ARL7" s="171"/>
      <c r="ARM7" s="171"/>
      <c r="ARN7" s="171"/>
      <c r="ARO7" s="171"/>
      <c r="ARP7" s="171"/>
      <c r="ARQ7" s="171"/>
      <c r="ARR7" s="171"/>
      <c r="ARS7" s="171"/>
      <c r="ART7" s="171"/>
      <c r="ARU7" s="171"/>
      <c r="ARV7" s="171"/>
      <c r="ARW7" s="171"/>
      <c r="ARX7" s="171"/>
      <c r="ARY7" s="171"/>
      <c r="ARZ7" s="171"/>
      <c r="ASA7" s="171"/>
      <c r="ASB7" s="171"/>
      <c r="ASC7" s="171"/>
      <c r="ASD7" s="171"/>
      <c r="ASE7" s="171"/>
      <c r="ASF7" s="171"/>
      <c r="ASG7" s="171"/>
      <c r="ASH7" s="171"/>
      <c r="ASI7" s="171"/>
      <c r="ASJ7" s="171"/>
      <c r="ASK7" s="171"/>
      <c r="ASL7" s="171"/>
      <c r="ASM7" s="171"/>
      <c r="ASN7" s="171"/>
      <c r="ASO7" s="171"/>
      <c r="ASP7" s="171"/>
      <c r="ASQ7" s="171"/>
      <c r="ASR7" s="171"/>
      <c r="ASS7" s="171"/>
      <c r="AST7" s="171"/>
      <c r="ASU7" s="171"/>
      <c r="ASV7" s="171"/>
      <c r="ASW7" s="171"/>
      <c r="ASX7" s="171"/>
      <c r="ASY7" s="171"/>
      <c r="ASZ7" s="171"/>
      <c r="ATA7" s="171"/>
      <c r="ATB7" s="171"/>
      <c r="ATC7" s="171"/>
      <c r="ATD7" s="171"/>
      <c r="ATE7" s="171"/>
      <c r="ATF7" s="171"/>
      <c r="ATG7" s="171"/>
      <c r="ATH7" s="171"/>
      <c r="ATI7" s="171"/>
      <c r="ATJ7" s="171"/>
      <c r="ATK7" s="171"/>
      <c r="ATL7" s="171"/>
      <c r="ATM7" s="171"/>
      <c r="ATN7" s="171"/>
      <c r="ATO7" s="171"/>
      <c r="ATP7" s="171"/>
      <c r="ATQ7" s="171"/>
      <c r="ATR7" s="171"/>
      <c r="ATS7" s="171"/>
      <c r="ATT7" s="171"/>
      <c r="ATU7" s="171"/>
      <c r="ATV7" s="171"/>
      <c r="ATW7" s="171"/>
      <c r="ATX7" s="171"/>
      <c r="ATY7" s="171"/>
      <c r="ATZ7" s="171"/>
      <c r="AUA7" s="171"/>
      <c r="AUB7" s="171"/>
      <c r="AUC7" s="171"/>
      <c r="AUD7" s="171"/>
      <c r="AUE7" s="171"/>
      <c r="AUF7" s="171"/>
      <c r="AUG7" s="171"/>
      <c r="AUH7" s="171"/>
      <c r="AUI7" s="171"/>
      <c r="AUJ7" s="171"/>
      <c r="AUK7" s="171"/>
      <c r="AUL7" s="171"/>
      <c r="AUM7" s="171"/>
      <c r="AUN7" s="171"/>
      <c r="AUO7" s="171"/>
      <c r="AUP7" s="171"/>
      <c r="AUQ7" s="171"/>
      <c r="AUR7" s="171"/>
      <c r="AUS7" s="171"/>
      <c r="AUT7" s="171"/>
      <c r="AUU7" s="171"/>
      <c r="AUV7" s="171"/>
      <c r="AUW7" s="171"/>
      <c r="AUX7" s="171"/>
      <c r="AUY7" s="171"/>
      <c r="AUZ7" s="171"/>
      <c r="AVA7" s="171"/>
      <c r="AVB7" s="171"/>
      <c r="AVC7" s="171"/>
      <c r="AVD7" s="171"/>
      <c r="AVE7" s="171"/>
      <c r="AVF7" s="171"/>
      <c r="AVG7" s="171"/>
      <c r="AVH7" s="171"/>
      <c r="AVI7" s="171"/>
      <c r="AVJ7" s="171"/>
      <c r="AVK7" s="171"/>
      <c r="AVL7" s="171"/>
      <c r="AVM7" s="171"/>
      <c r="AVN7" s="171"/>
      <c r="AVO7" s="171"/>
      <c r="AVP7" s="171"/>
      <c r="AVQ7" s="171"/>
      <c r="AVR7" s="171"/>
      <c r="AVS7" s="171"/>
      <c r="AVT7" s="171"/>
      <c r="AVU7" s="171"/>
      <c r="AVV7" s="171"/>
      <c r="AVW7" s="171"/>
      <c r="AVX7" s="171"/>
      <c r="AVY7" s="171"/>
      <c r="AVZ7" s="171"/>
      <c r="AWA7" s="171"/>
      <c r="AWB7" s="171"/>
      <c r="AWC7" s="171"/>
      <c r="AWD7" s="171"/>
      <c r="AWE7" s="171"/>
      <c r="AWF7" s="171"/>
      <c r="AWG7" s="171"/>
      <c r="AWH7" s="171"/>
      <c r="AWI7" s="171"/>
      <c r="AWJ7" s="171"/>
      <c r="AWK7" s="171"/>
      <c r="AWL7" s="171"/>
      <c r="AWM7" s="171"/>
      <c r="AWN7" s="171"/>
      <c r="AWO7" s="171"/>
      <c r="AWP7" s="171"/>
      <c r="AWQ7" s="171"/>
      <c r="AWR7" s="171"/>
      <c r="AWS7" s="171"/>
      <c r="AWT7" s="171"/>
      <c r="AWU7" s="171"/>
      <c r="AWV7" s="171"/>
      <c r="AWW7" s="171"/>
      <c r="AWX7" s="171"/>
      <c r="AWY7" s="171"/>
      <c r="AWZ7" s="171"/>
      <c r="AXA7" s="171"/>
      <c r="AXB7" s="171"/>
      <c r="AXC7" s="171"/>
      <c r="AXD7" s="171"/>
      <c r="AXE7" s="171"/>
      <c r="AXF7" s="171"/>
      <c r="AXG7" s="171"/>
      <c r="AXH7" s="171"/>
      <c r="AXI7" s="171"/>
      <c r="AXJ7" s="171"/>
      <c r="AXK7" s="171"/>
      <c r="AXL7" s="171"/>
      <c r="AXM7" s="171"/>
      <c r="AXN7" s="171"/>
      <c r="AXO7" s="171"/>
      <c r="AXP7" s="171"/>
      <c r="AXQ7" s="171"/>
      <c r="AXR7" s="171"/>
      <c r="AXS7" s="171"/>
      <c r="AXT7" s="171"/>
      <c r="AXU7" s="171"/>
      <c r="AXV7" s="171"/>
      <c r="AXW7" s="171"/>
      <c r="AXX7" s="171"/>
      <c r="AXY7" s="171"/>
      <c r="AXZ7" s="171"/>
      <c r="AYA7" s="171"/>
      <c r="AYB7" s="171"/>
      <c r="AYC7" s="171"/>
      <c r="AYD7" s="171"/>
      <c r="AYE7" s="171"/>
      <c r="AYF7" s="171"/>
      <c r="AYG7" s="171"/>
      <c r="AYH7" s="171"/>
      <c r="AYI7" s="171"/>
      <c r="AYJ7" s="171"/>
      <c r="AYK7" s="171"/>
      <c r="AYL7" s="171"/>
      <c r="AYM7" s="171"/>
      <c r="AYN7" s="171"/>
      <c r="AYO7" s="171"/>
      <c r="AYP7" s="171"/>
      <c r="AYQ7" s="171"/>
      <c r="AYR7" s="171"/>
      <c r="AYS7" s="171"/>
      <c r="AYT7" s="171"/>
      <c r="AYU7" s="171"/>
      <c r="AYV7" s="171"/>
      <c r="AYW7" s="171"/>
      <c r="AYX7" s="171"/>
      <c r="AYY7" s="171"/>
      <c r="AYZ7" s="171"/>
      <c r="AZA7" s="171"/>
      <c r="AZB7" s="171"/>
      <c r="AZC7" s="171"/>
      <c r="AZD7" s="171"/>
      <c r="AZE7" s="171"/>
      <c r="AZF7" s="171"/>
      <c r="AZG7" s="171"/>
      <c r="AZH7" s="171"/>
      <c r="AZI7" s="171"/>
      <c r="AZJ7" s="171"/>
      <c r="AZK7" s="171"/>
      <c r="AZL7" s="171"/>
      <c r="AZM7" s="171"/>
      <c r="AZN7" s="171"/>
      <c r="AZO7" s="171"/>
      <c r="AZP7" s="171"/>
      <c r="AZQ7" s="171"/>
      <c r="AZR7" s="171"/>
      <c r="AZS7" s="171"/>
      <c r="AZT7" s="171"/>
      <c r="AZU7" s="171"/>
      <c r="AZV7" s="171"/>
      <c r="AZW7" s="171"/>
      <c r="AZX7" s="171"/>
      <c r="AZY7" s="171"/>
      <c r="AZZ7" s="171"/>
      <c r="BAA7" s="171"/>
      <c r="BAB7" s="171"/>
      <c r="BAC7" s="171"/>
      <c r="BAD7" s="171"/>
      <c r="BAE7" s="171"/>
      <c r="BAF7" s="171"/>
      <c r="BAG7" s="171"/>
      <c r="BAH7" s="171"/>
      <c r="BAI7" s="171"/>
      <c r="BAJ7" s="171"/>
      <c r="BAK7" s="171"/>
      <c r="BAL7" s="171"/>
      <c r="BAM7" s="171"/>
      <c r="BAN7" s="171"/>
      <c r="BAO7" s="171"/>
      <c r="BAP7" s="171"/>
      <c r="BAQ7" s="171"/>
      <c r="BAR7" s="171"/>
      <c r="BAS7" s="171"/>
      <c r="BAT7" s="171"/>
      <c r="BAU7" s="171"/>
      <c r="BAV7" s="171"/>
      <c r="BAW7" s="171"/>
      <c r="BAX7" s="171"/>
      <c r="BAY7" s="171"/>
      <c r="BAZ7" s="171"/>
      <c r="BBA7" s="171"/>
      <c r="BBB7" s="171"/>
      <c r="BBC7" s="171"/>
      <c r="BBD7" s="171"/>
      <c r="BBE7" s="171"/>
      <c r="BBF7" s="171"/>
      <c r="BBG7" s="171"/>
      <c r="BBH7" s="171"/>
      <c r="BBI7" s="171"/>
      <c r="BBJ7" s="171"/>
      <c r="BBK7" s="171"/>
      <c r="BBL7" s="171"/>
      <c r="BBM7" s="171"/>
      <c r="BBN7" s="171"/>
      <c r="BBO7" s="171"/>
      <c r="BBP7" s="171"/>
      <c r="BBQ7" s="171"/>
      <c r="BBR7" s="171"/>
      <c r="BBS7" s="171"/>
      <c r="BBT7" s="171"/>
      <c r="BBU7" s="171"/>
      <c r="BBV7" s="171"/>
      <c r="BBW7" s="171"/>
      <c r="BBX7" s="171"/>
      <c r="BBY7" s="171"/>
      <c r="BBZ7" s="171"/>
      <c r="BCA7" s="171"/>
      <c r="BCB7" s="171"/>
      <c r="BCC7" s="171"/>
      <c r="BCD7" s="171"/>
      <c r="BCE7" s="171"/>
      <c r="BCF7" s="171"/>
      <c r="BCG7" s="171"/>
      <c r="BCH7" s="171"/>
      <c r="BCI7" s="171"/>
      <c r="BCJ7" s="171"/>
      <c r="BCK7" s="171"/>
      <c r="BCL7" s="171"/>
      <c r="BCM7" s="171"/>
      <c r="BCN7" s="171"/>
      <c r="BCO7" s="171"/>
      <c r="BCP7" s="171"/>
      <c r="BCQ7" s="171"/>
      <c r="BCR7" s="171"/>
      <c r="BCS7" s="171"/>
      <c r="BCT7" s="171"/>
      <c r="BCU7" s="171"/>
      <c r="BCV7" s="171"/>
      <c r="BCW7" s="171"/>
      <c r="BCX7" s="171"/>
      <c r="BCY7" s="171"/>
      <c r="BCZ7" s="171"/>
      <c r="BDA7" s="171"/>
      <c r="BDB7" s="171"/>
      <c r="BDC7" s="171"/>
      <c r="BDD7" s="171"/>
      <c r="BDE7" s="171"/>
      <c r="BDF7" s="171"/>
      <c r="BDG7" s="171"/>
      <c r="BDH7" s="171"/>
      <c r="BDI7" s="171"/>
      <c r="BDJ7" s="171"/>
      <c r="BDK7" s="171"/>
      <c r="BDL7" s="171"/>
      <c r="BDM7" s="171"/>
      <c r="BDN7" s="171"/>
      <c r="BDO7" s="171"/>
      <c r="BDP7" s="171"/>
      <c r="BDQ7" s="171"/>
      <c r="BDR7" s="171"/>
      <c r="BDS7" s="171"/>
      <c r="BDT7" s="171"/>
      <c r="BDU7" s="171"/>
      <c r="BDV7" s="171"/>
      <c r="BDW7" s="171"/>
      <c r="BDX7" s="171"/>
      <c r="BDY7" s="171"/>
      <c r="BDZ7" s="171"/>
      <c r="BEA7" s="171"/>
      <c r="BEB7" s="171"/>
      <c r="BEC7" s="171"/>
      <c r="BED7" s="171"/>
      <c r="BEE7" s="171"/>
      <c r="BEF7" s="171"/>
      <c r="BEG7" s="171"/>
      <c r="BEH7" s="171"/>
      <c r="BEI7" s="171"/>
      <c r="BEJ7" s="171"/>
      <c r="BEK7" s="171"/>
      <c r="BEL7" s="171"/>
      <c r="BEM7" s="171"/>
      <c r="BEN7" s="171"/>
      <c r="BEO7" s="171"/>
      <c r="BEP7" s="171"/>
      <c r="BEQ7" s="171"/>
      <c r="BER7" s="171"/>
      <c r="BES7" s="171"/>
      <c r="BET7" s="171"/>
      <c r="BEU7" s="171"/>
      <c r="BEV7" s="171"/>
      <c r="BEW7" s="171"/>
      <c r="BEX7" s="171"/>
      <c r="BEY7" s="171"/>
      <c r="BEZ7" s="171"/>
      <c r="BFA7" s="171"/>
      <c r="BFB7" s="171"/>
      <c r="BFC7" s="171"/>
      <c r="BFD7" s="171"/>
      <c r="BFE7" s="171"/>
      <c r="BFF7" s="171"/>
      <c r="BFG7" s="171"/>
      <c r="BFH7" s="171"/>
      <c r="BFI7" s="171"/>
      <c r="BFJ7" s="171"/>
      <c r="BFK7" s="171"/>
      <c r="BFL7" s="171"/>
      <c r="BFM7" s="171"/>
      <c r="BFN7" s="171"/>
      <c r="BFO7" s="171"/>
      <c r="BFP7" s="171"/>
      <c r="BFQ7" s="171"/>
      <c r="BFR7" s="171"/>
      <c r="BFS7" s="171"/>
      <c r="BFT7" s="171"/>
      <c r="BFU7" s="171"/>
      <c r="BFV7" s="171"/>
      <c r="BFW7" s="171"/>
      <c r="BFX7" s="171"/>
      <c r="BFY7" s="171"/>
      <c r="BFZ7" s="171"/>
      <c r="BGA7" s="171"/>
      <c r="BGB7" s="171"/>
      <c r="BGC7" s="171"/>
      <c r="BGD7" s="171"/>
      <c r="BGE7" s="171"/>
      <c r="BGF7" s="171"/>
      <c r="BGG7" s="171"/>
      <c r="BGH7" s="171"/>
      <c r="BGI7" s="171"/>
      <c r="BGJ7" s="171"/>
      <c r="BGK7" s="171"/>
      <c r="BGL7" s="171"/>
      <c r="BGM7" s="171"/>
      <c r="BGN7" s="171"/>
      <c r="BGO7" s="171"/>
      <c r="BGP7" s="171"/>
      <c r="BGQ7" s="171"/>
      <c r="BGR7" s="171"/>
      <c r="BGS7" s="171"/>
      <c r="BGT7" s="171"/>
      <c r="BGU7" s="171"/>
      <c r="BGV7" s="171"/>
      <c r="BGW7" s="171"/>
      <c r="BGX7" s="171"/>
      <c r="BGY7" s="171"/>
      <c r="BGZ7" s="171"/>
      <c r="BHA7" s="171"/>
      <c r="BHB7" s="171"/>
      <c r="BHC7" s="171"/>
      <c r="BHD7" s="171"/>
      <c r="BHE7" s="171"/>
      <c r="BHF7" s="171"/>
      <c r="BHG7" s="171"/>
      <c r="BHH7" s="171"/>
      <c r="BHI7" s="171"/>
      <c r="BHJ7" s="171"/>
      <c r="BHK7" s="171"/>
      <c r="BHL7" s="171"/>
      <c r="BHM7" s="171"/>
      <c r="BHN7" s="171"/>
      <c r="BHO7" s="171"/>
      <c r="BHP7" s="171"/>
      <c r="BHQ7" s="171"/>
      <c r="BHR7" s="171"/>
      <c r="BHS7" s="171"/>
      <c r="BHT7" s="171"/>
      <c r="BHU7" s="171"/>
      <c r="BHV7" s="171"/>
      <c r="BHW7" s="171"/>
      <c r="BHX7" s="171"/>
      <c r="BHY7" s="171"/>
      <c r="BHZ7" s="171"/>
      <c r="BIA7" s="171"/>
      <c r="BIB7" s="171"/>
      <c r="BIC7" s="171"/>
      <c r="BID7" s="171"/>
      <c r="BIE7" s="171"/>
      <c r="BIF7" s="171"/>
      <c r="BIG7" s="171"/>
      <c r="BIH7" s="171"/>
      <c r="BII7" s="171"/>
      <c r="BIJ7" s="171"/>
      <c r="BIK7" s="171"/>
      <c r="BIL7" s="171"/>
      <c r="BIM7" s="171"/>
      <c r="BIN7" s="171"/>
      <c r="BIO7" s="171"/>
      <c r="BIP7" s="171"/>
      <c r="BIQ7" s="171"/>
      <c r="BIR7" s="171"/>
      <c r="BIS7" s="171"/>
      <c r="BIT7" s="171"/>
      <c r="BIU7" s="171"/>
      <c r="BIV7" s="171"/>
      <c r="BIW7" s="171"/>
      <c r="BIX7" s="171"/>
      <c r="BIY7" s="171"/>
      <c r="BIZ7" s="171"/>
      <c r="BJA7" s="171"/>
      <c r="BJB7" s="171"/>
      <c r="BJC7" s="171"/>
      <c r="BJD7" s="171"/>
      <c r="BJE7" s="171"/>
      <c r="BJF7" s="171"/>
      <c r="BJG7" s="171"/>
      <c r="BJH7" s="171"/>
      <c r="BJI7" s="171"/>
      <c r="BJJ7" s="171"/>
      <c r="BJK7" s="171"/>
      <c r="BJL7" s="171"/>
      <c r="BJM7" s="171"/>
      <c r="BJN7" s="171"/>
      <c r="BJO7" s="171"/>
      <c r="BJP7" s="171"/>
      <c r="BJQ7" s="171"/>
      <c r="BJR7" s="171"/>
      <c r="BJS7" s="171"/>
      <c r="BJT7" s="171"/>
      <c r="BJU7" s="171"/>
      <c r="BJV7" s="171"/>
      <c r="BJW7" s="171"/>
      <c r="BJX7" s="171"/>
      <c r="BJY7" s="171"/>
      <c r="BJZ7" s="171"/>
      <c r="BKA7" s="171"/>
      <c r="BKB7" s="171"/>
      <c r="BKC7" s="171"/>
      <c r="BKD7" s="171"/>
      <c r="BKE7" s="171"/>
      <c r="BKF7" s="171"/>
      <c r="BKG7" s="171"/>
      <c r="BKH7" s="171"/>
      <c r="BKI7" s="171"/>
      <c r="BKJ7" s="171"/>
      <c r="BKK7" s="171"/>
      <c r="BKL7" s="171"/>
      <c r="BKM7" s="171"/>
      <c r="BKN7" s="171"/>
      <c r="BKO7" s="171"/>
      <c r="BKP7" s="171"/>
      <c r="BKQ7" s="171"/>
      <c r="BKR7" s="171"/>
      <c r="BKS7" s="171"/>
      <c r="BKT7" s="171"/>
      <c r="BKU7" s="171"/>
      <c r="BKV7" s="171"/>
      <c r="BKW7" s="171"/>
      <c r="BKX7" s="171"/>
      <c r="BKY7" s="171"/>
      <c r="BKZ7" s="171"/>
      <c r="BLA7" s="171"/>
      <c r="BLB7" s="171"/>
      <c r="BLC7" s="171"/>
      <c r="BLD7" s="171"/>
      <c r="BLE7" s="171"/>
      <c r="BLF7" s="171"/>
      <c r="BLG7" s="171"/>
      <c r="BLH7" s="171"/>
      <c r="BLI7" s="171"/>
      <c r="BLJ7" s="171"/>
      <c r="BLK7" s="171"/>
      <c r="BLL7" s="171"/>
      <c r="BLM7" s="171"/>
      <c r="BLN7" s="171"/>
      <c r="BLO7" s="171"/>
      <c r="BLP7" s="171"/>
      <c r="BLQ7" s="171"/>
      <c r="BLR7" s="171"/>
      <c r="BLS7" s="171"/>
      <c r="BLT7" s="171"/>
      <c r="BLU7" s="171"/>
      <c r="BLV7" s="171"/>
      <c r="BLW7" s="171"/>
      <c r="BLX7" s="171"/>
      <c r="BLY7" s="171"/>
      <c r="BLZ7" s="171"/>
      <c r="BMA7" s="171"/>
      <c r="BMB7" s="171"/>
      <c r="BMC7" s="171"/>
      <c r="BMD7" s="171"/>
      <c r="BME7" s="171"/>
      <c r="BMF7" s="171"/>
      <c r="BMG7" s="171"/>
      <c r="BMH7" s="171"/>
      <c r="BMI7" s="171"/>
      <c r="BMJ7" s="171"/>
      <c r="BMK7" s="171"/>
      <c r="BML7" s="171"/>
      <c r="BMM7" s="171"/>
      <c r="BMN7" s="171"/>
      <c r="BMO7" s="171"/>
      <c r="BMP7" s="171"/>
      <c r="BMQ7" s="171"/>
      <c r="BMR7" s="171"/>
      <c r="BMS7" s="171"/>
      <c r="BMT7" s="171"/>
      <c r="BMU7" s="171"/>
      <c r="BMV7" s="171"/>
      <c r="BMW7" s="171"/>
      <c r="BMX7" s="171"/>
      <c r="BMY7" s="171"/>
      <c r="BMZ7" s="171"/>
      <c r="BNA7" s="171"/>
      <c r="BNB7" s="171"/>
      <c r="BNC7" s="171"/>
      <c r="BND7" s="171"/>
      <c r="BNE7" s="171"/>
      <c r="BNF7" s="171"/>
      <c r="BNG7" s="171"/>
      <c r="BNH7" s="171"/>
      <c r="BNI7" s="171"/>
      <c r="BNJ7" s="171"/>
      <c r="BNK7" s="171"/>
      <c r="BNL7" s="171"/>
      <c r="BNM7" s="171"/>
      <c r="BNN7" s="171"/>
      <c r="BNO7" s="171"/>
      <c r="BNP7" s="171"/>
      <c r="BNQ7" s="171"/>
      <c r="BNR7" s="171"/>
      <c r="BNS7" s="171"/>
      <c r="BNT7" s="171"/>
      <c r="BNU7" s="171"/>
      <c r="BNV7" s="171"/>
      <c r="BNW7" s="171"/>
      <c r="BNX7" s="171"/>
      <c r="BNY7" s="171"/>
      <c r="BNZ7" s="171"/>
      <c r="BOA7" s="171"/>
      <c r="BOB7" s="171"/>
      <c r="BOC7" s="171"/>
      <c r="BOD7" s="171"/>
      <c r="BOE7" s="171"/>
      <c r="BOF7" s="171"/>
      <c r="BOG7" s="171"/>
      <c r="BOH7" s="171"/>
      <c r="BOI7" s="171"/>
      <c r="BOJ7" s="171"/>
      <c r="BOK7" s="171"/>
      <c r="BOL7" s="171"/>
      <c r="BOM7" s="171"/>
      <c r="BON7" s="171"/>
      <c r="BOO7" s="171"/>
      <c r="BOP7" s="171"/>
      <c r="BOQ7" s="171"/>
      <c r="BOR7" s="171"/>
      <c r="BOS7" s="171"/>
      <c r="BOT7" s="171"/>
      <c r="BOU7" s="171"/>
      <c r="BOV7" s="171"/>
      <c r="BOW7" s="171"/>
      <c r="BOX7" s="171"/>
      <c r="BOY7" s="171"/>
      <c r="BOZ7" s="171"/>
      <c r="BPA7" s="171"/>
      <c r="BPB7" s="171"/>
      <c r="BPC7" s="171"/>
      <c r="BPD7" s="171"/>
      <c r="BPE7" s="171"/>
      <c r="BPF7" s="171"/>
      <c r="BPG7" s="171"/>
      <c r="BPH7" s="171"/>
      <c r="BPI7" s="171"/>
      <c r="BPJ7" s="171"/>
      <c r="BPK7" s="171"/>
      <c r="BPL7" s="171"/>
      <c r="BPM7" s="171"/>
      <c r="BPN7" s="171"/>
      <c r="BPO7" s="171"/>
      <c r="BPP7" s="171"/>
      <c r="BPQ7" s="171"/>
      <c r="BPR7" s="171"/>
      <c r="BPS7" s="171"/>
      <c r="BPT7" s="171"/>
      <c r="BPU7" s="171"/>
      <c r="BPV7" s="171"/>
      <c r="BPW7" s="171"/>
      <c r="BPX7" s="171"/>
      <c r="BPY7" s="171"/>
      <c r="BPZ7" s="171"/>
      <c r="BQA7" s="171"/>
      <c r="BQB7" s="171"/>
      <c r="BQC7" s="171"/>
      <c r="BQD7" s="171"/>
      <c r="BQE7" s="171"/>
      <c r="BQF7" s="171"/>
      <c r="BQG7" s="171"/>
      <c r="BQH7" s="171"/>
      <c r="BQI7" s="171"/>
      <c r="BQJ7" s="171"/>
      <c r="BQK7" s="171"/>
      <c r="BQL7" s="171"/>
      <c r="BQM7" s="171"/>
      <c r="BQN7" s="171"/>
      <c r="BQO7" s="171"/>
      <c r="BQP7" s="171"/>
      <c r="BQQ7" s="171"/>
      <c r="BQR7" s="171"/>
      <c r="BQS7" s="171"/>
      <c r="BQT7" s="171"/>
      <c r="BQU7" s="171"/>
      <c r="BQV7" s="171"/>
      <c r="BQW7" s="171"/>
      <c r="BQX7" s="171"/>
      <c r="BQY7" s="171"/>
      <c r="BQZ7" s="171"/>
      <c r="BRA7" s="171"/>
      <c r="BRB7" s="171"/>
      <c r="BRC7" s="171"/>
      <c r="BRD7" s="171"/>
      <c r="BRE7" s="171"/>
      <c r="BRF7" s="171"/>
      <c r="BRG7" s="171"/>
      <c r="BRH7" s="171"/>
      <c r="BRI7" s="171"/>
      <c r="BRJ7" s="171"/>
      <c r="BRK7" s="171"/>
      <c r="BRL7" s="171"/>
      <c r="BRM7" s="171"/>
      <c r="BRN7" s="171"/>
      <c r="BRO7" s="171"/>
      <c r="BRP7" s="171"/>
      <c r="BRQ7" s="171"/>
      <c r="BRR7" s="171"/>
      <c r="BRS7" s="171"/>
      <c r="BRT7" s="171"/>
      <c r="BRU7" s="171"/>
      <c r="BRV7" s="171"/>
      <c r="BRW7" s="171"/>
      <c r="BRX7" s="171"/>
      <c r="BRY7" s="171"/>
      <c r="BRZ7" s="171"/>
      <c r="BSA7" s="171"/>
      <c r="BSB7" s="171"/>
      <c r="BSC7" s="171"/>
      <c r="BSD7" s="171"/>
      <c r="BSE7" s="171"/>
      <c r="BSF7" s="171"/>
      <c r="BSG7" s="171"/>
      <c r="BSH7" s="171"/>
      <c r="BSI7" s="171"/>
      <c r="BSJ7" s="171"/>
      <c r="BSK7" s="171"/>
      <c r="BSL7" s="171"/>
      <c r="BSM7" s="171"/>
      <c r="BSN7" s="171"/>
      <c r="BSO7" s="171"/>
      <c r="BSP7" s="171"/>
      <c r="BSQ7" s="171"/>
      <c r="BSR7" s="171"/>
      <c r="BSS7" s="171"/>
      <c r="BST7" s="171"/>
      <c r="BSU7" s="171"/>
      <c r="BSV7" s="171"/>
      <c r="BSW7" s="171"/>
      <c r="BSX7" s="171"/>
      <c r="BSY7" s="171"/>
      <c r="BSZ7" s="171"/>
      <c r="BTA7" s="171"/>
      <c r="BTB7" s="171"/>
      <c r="BTC7" s="171"/>
      <c r="BTD7" s="171"/>
      <c r="BTE7" s="171"/>
      <c r="BTF7" s="171"/>
      <c r="BTG7" s="171"/>
      <c r="BTH7" s="171"/>
      <c r="BTI7" s="171"/>
      <c r="BTJ7" s="171"/>
      <c r="BTK7" s="171"/>
      <c r="BTL7" s="171"/>
      <c r="BTM7" s="171"/>
      <c r="BTN7" s="171"/>
      <c r="BTO7" s="171"/>
      <c r="BTP7" s="171"/>
      <c r="BTQ7" s="171"/>
      <c r="BTR7" s="171"/>
      <c r="BTS7" s="171"/>
      <c r="BTT7" s="171"/>
      <c r="BTU7" s="171"/>
      <c r="BTV7" s="171"/>
      <c r="BTW7" s="171"/>
      <c r="BTX7" s="171"/>
      <c r="BTY7" s="171"/>
      <c r="BTZ7" s="171"/>
      <c r="BUA7" s="171"/>
      <c r="BUB7" s="171"/>
      <c r="BUC7" s="171"/>
      <c r="BUD7" s="171"/>
      <c r="BUE7" s="171"/>
      <c r="BUF7" s="171"/>
      <c r="BUG7" s="171"/>
      <c r="BUH7" s="171"/>
      <c r="BUI7" s="171"/>
      <c r="BUJ7" s="171"/>
      <c r="BUK7" s="171"/>
      <c r="BUL7" s="171"/>
      <c r="BUM7" s="171"/>
      <c r="BUN7" s="171"/>
      <c r="BUO7" s="171"/>
      <c r="BUP7" s="171"/>
      <c r="BUQ7" s="171"/>
      <c r="BUR7" s="171"/>
      <c r="BUS7" s="171"/>
      <c r="BUT7" s="171"/>
      <c r="BUU7" s="171"/>
      <c r="BUV7" s="171"/>
      <c r="BUW7" s="171"/>
      <c r="BUX7" s="171"/>
      <c r="BUY7" s="171"/>
      <c r="BUZ7" s="171"/>
      <c r="BVA7" s="171"/>
      <c r="BVB7" s="171"/>
      <c r="BVC7" s="171"/>
      <c r="BVD7" s="171"/>
      <c r="BVE7" s="171"/>
      <c r="BVF7" s="171"/>
      <c r="BVG7" s="171"/>
      <c r="BVH7" s="171"/>
      <c r="BVI7" s="171"/>
      <c r="BVJ7" s="171"/>
      <c r="BVK7" s="171"/>
      <c r="BVL7" s="171"/>
      <c r="BVM7" s="171"/>
      <c r="BVN7" s="171"/>
      <c r="BVO7" s="171"/>
      <c r="BVP7" s="171"/>
      <c r="BVQ7" s="171"/>
      <c r="BVR7" s="171"/>
      <c r="BVS7" s="171"/>
      <c r="BVT7" s="171"/>
      <c r="BVU7" s="171"/>
      <c r="BVV7" s="171"/>
      <c r="BVW7" s="171"/>
      <c r="BVX7" s="171"/>
      <c r="BVY7" s="171"/>
      <c r="BVZ7" s="171"/>
      <c r="BWA7" s="171"/>
      <c r="BWB7" s="171"/>
      <c r="BWC7" s="171"/>
      <c r="BWD7" s="171"/>
      <c r="BWE7" s="171"/>
      <c r="BWF7" s="171"/>
      <c r="BWG7" s="171"/>
      <c r="BWH7" s="171"/>
      <c r="BWI7" s="171"/>
      <c r="BWJ7" s="171"/>
      <c r="BWK7" s="171"/>
      <c r="BWL7" s="171"/>
      <c r="BWM7" s="171"/>
      <c r="BWN7" s="171"/>
      <c r="BWO7" s="171"/>
      <c r="BWP7" s="171"/>
      <c r="BWQ7" s="171"/>
      <c r="BWR7" s="171"/>
      <c r="BWS7" s="171"/>
      <c r="BWT7" s="171"/>
      <c r="BWU7" s="171"/>
      <c r="BWV7" s="171"/>
      <c r="BWW7" s="171"/>
      <c r="BWX7" s="171"/>
      <c r="BWY7" s="171"/>
      <c r="BWZ7" s="171"/>
      <c r="BXA7" s="171"/>
      <c r="BXB7" s="171"/>
      <c r="BXC7" s="171"/>
      <c r="BXD7" s="171"/>
      <c r="BXE7" s="171"/>
      <c r="BXF7" s="171"/>
      <c r="BXG7" s="171"/>
      <c r="BXH7" s="171"/>
      <c r="BXI7" s="171"/>
      <c r="BXJ7" s="171"/>
      <c r="BXK7" s="171"/>
      <c r="BXL7" s="171"/>
      <c r="BXM7" s="171"/>
      <c r="BXN7" s="171"/>
      <c r="BXO7" s="171"/>
      <c r="BXP7" s="171"/>
      <c r="BXQ7" s="171"/>
      <c r="BXR7" s="171"/>
      <c r="BXS7" s="171"/>
      <c r="BXT7" s="171"/>
      <c r="BXU7" s="171"/>
      <c r="BXV7" s="171"/>
      <c r="BXW7" s="171"/>
      <c r="BXX7" s="171"/>
      <c r="BXY7" s="171"/>
      <c r="BXZ7" s="171"/>
      <c r="BYA7" s="171"/>
      <c r="BYB7" s="171"/>
      <c r="BYC7" s="171"/>
      <c r="BYD7" s="171"/>
      <c r="BYE7" s="171"/>
      <c r="BYF7" s="171"/>
      <c r="BYG7" s="171"/>
      <c r="BYH7" s="171"/>
      <c r="BYI7" s="171"/>
      <c r="BYJ7" s="171"/>
      <c r="BYK7" s="171"/>
      <c r="BYL7" s="171"/>
      <c r="BYM7" s="171"/>
      <c r="BYN7" s="171"/>
      <c r="BYO7" s="171"/>
      <c r="BYP7" s="171"/>
      <c r="BYQ7" s="171"/>
      <c r="BYR7" s="171"/>
      <c r="BYS7" s="171"/>
      <c r="BYT7" s="171"/>
      <c r="BYU7" s="171"/>
      <c r="BYV7" s="171"/>
      <c r="BYW7" s="171"/>
      <c r="BYX7" s="171"/>
      <c r="BYY7" s="171"/>
      <c r="BYZ7" s="171"/>
      <c r="BZA7" s="171"/>
      <c r="BZB7" s="171"/>
      <c r="BZC7" s="171"/>
      <c r="BZD7" s="171"/>
      <c r="BZE7" s="171"/>
      <c r="BZF7" s="171"/>
      <c r="BZG7" s="171"/>
      <c r="BZH7" s="171"/>
      <c r="BZI7" s="171"/>
      <c r="BZJ7" s="171"/>
      <c r="BZK7" s="171"/>
      <c r="BZL7" s="171"/>
      <c r="BZM7" s="171"/>
      <c r="BZN7" s="171"/>
      <c r="BZO7" s="171"/>
      <c r="BZP7" s="171"/>
      <c r="BZQ7" s="171"/>
      <c r="BZR7" s="171"/>
      <c r="BZS7" s="171"/>
      <c r="BZT7" s="171"/>
      <c r="BZU7" s="171"/>
      <c r="BZV7" s="171"/>
      <c r="BZW7" s="171"/>
      <c r="BZX7" s="171"/>
      <c r="BZY7" s="171"/>
      <c r="BZZ7" s="171"/>
      <c r="CAA7" s="171"/>
      <c r="CAB7" s="171"/>
      <c r="CAC7" s="171"/>
      <c r="CAD7" s="171"/>
      <c r="CAE7" s="171"/>
      <c r="CAF7" s="171"/>
      <c r="CAG7" s="171"/>
      <c r="CAH7" s="171"/>
      <c r="CAI7" s="171"/>
      <c r="CAJ7" s="171"/>
      <c r="CAK7" s="171"/>
      <c r="CAL7" s="171"/>
      <c r="CAM7" s="171"/>
      <c r="CAN7" s="171"/>
      <c r="CAO7" s="171"/>
      <c r="CAP7" s="171"/>
      <c r="CAQ7" s="171"/>
      <c r="CAR7" s="171"/>
      <c r="CAS7" s="171"/>
      <c r="CAT7" s="171"/>
      <c r="CAU7" s="171"/>
      <c r="CAV7" s="171"/>
      <c r="CAW7" s="171"/>
      <c r="CAX7" s="171"/>
      <c r="CAY7" s="171"/>
      <c r="CAZ7" s="171"/>
      <c r="CBA7" s="171"/>
      <c r="CBB7" s="171"/>
      <c r="CBC7" s="171"/>
      <c r="CBD7" s="171"/>
      <c r="CBE7" s="171"/>
      <c r="CBF7" s="171"/>
      <c r="CBG7" s="171"/>
      <c r="CBH7" s="171"/>
      <c r="CBI7" s="171"/>
      <c r="CBJ7" s="171"/>
      <c r="CBK7" s="171"/>
      <c r="CBL7" s="171"/>
      <c r="CBM7" s="171"/>
      <c r="CBN7" s="171"/>
      <c r="CBO7" s="171"/>
      <c r="CBP7" s="171"/>
      <c r="CBQ7" s="171"/>
      <c r="CBR7" s="171"/>
      <c r="CBS7" s="171"/>
      <c r="CBT7" s="171"/>
      <c r="CBU7" s="171"/>
      <c r="CBV7" s="171"/>
      <c r="CBW7" s="171"/>
      <c r="CBX7" s="171"/>
      <c r="CBY7" s="171"/>
      <c r="CBZ7" s="171"/>
      <c r="CCA7" s="171"/>
      <c r="CCB7" s="171"/>
      <c r="CCC7" s="171"/>
      <c r="CCD7" s="171"/>
      <c r="CCE7" s="171"/>
      <c r="CCF7" s="171"/>
      <c r="CCG7" s="171"/>
      <c r="CCH7" s="171"/>
      <c r="CCI7" s="171"/>
      <c r="CCJ7" s="171"/>
      <c r="CCK7" s="171"/>
      <c r="CCL7" s="171"/>
      <c r="CCM7" s="171"/>
      <c r="CCN7" s="171"/>
      <c r="CCO7" s="171"/>
      <c r="CCP7" s="171"/>
      <c r="CCQ7" s="171"/>
      <c r="CCR7" s="171"/>
      <c r="CCS7" s="171"/>
      <c r="CCT7" s="171"/>
      <c r="CCU7" s="171"/>
      <c r="CCV7" s="171"/>
      <c r="CCW7" s="171"/>
      <c r="CCX7" s="171"/>
      <c r="CCY7" s="171"/>
      <c r="CCZ7" s="171"/>
      <c r="CDA7" s="171"/>
      <c r="CDB7" s="171"/>
      <c r="CDC7" s="171"/>
      <c r="CDD7" s="171"/>
      <c r="CDE7" s="171"/>
      <c r="CDF7" s="171"/>
      <c r="CDG7" s="171"/>
      <c r="CDH7" s="171"/>
      <c r="CDI7" s="171"/>
      <c r="CDJ7" s="171"/>
      <c r="CDK7" s="171"/>
      <c r="CDL7" s="171"/>
      <c r="CDM7" s="171"/>
      <c r="CDN7" s="171"/>
      <c r="CDO7" s="171"/>
      <c r="CDP7" s="171"/>
      <c r="CDQ7" s="171"/>
      <c r="CDR7" s="171"/>
      <c r="CDS7" s="171"/>
      <c r="CDT7" s="171"/>
      <c r="CDU7" s="171"/>
      <c r="CDV7" s="171"/>
      <c r="CDW7" s="171"/>
      <c r="CDX7" s="171"/>
      <c r="CDY7" s="171"/>
      <c r="CDZ7" s="171"/>
      <c r="CEA7" s="171"/>
      <c r="CEB7" s="171"/>
      <c r="CEC7" s="171"/>
      <c r="CED7" s="171"/>
      <c r="CEE7" s="171"/>
      <c r="CEF7" s="171"/>
      <c r="CEG7" s="171"/>
      <c r="CEH7" s="171"/>
      <c r="CEI7" s="171"/>
      <c r="CEJ7" s="171"/>
      <c r="CEK7" s="171"/>
      <c r="CEL7" s="171"/>
      <c r="CEM7" s="171"/>
      <c r="CEN7" s="171"/>
      <c r="CEO7" s="171"/>
      <c r="CEP7" s="171"/>
      <c r="CEQ7" s="171"/>
      <c r="CER7" s="171"/>
      <c r="CES7" s="171"/>
      <c r="CET7" s="171"/>
      <c r="CEU7" s="171"/>
      <c r="CEV7" s="171"/>
      <c r="CEW7" s="171"/>
      <c r="CEX7" s="171"/>
      <c r="CEY7" s="171"/>
      <c r="CEZ7" s="171"/>
      <c r="CFA7" s="171"/>
      <c r="CFB7" s="171"/>
      <c r="CFC7" s="171"/>
      <c r="CFD7" s="171"/>
      <c r="CFE7" s="171"/>
      <c r="CFF7" s="171"/>
      <c r="CFG7" s="171"/>
      <c r="CFH7" s="171"/>
      <c r="CFI7" s="171"/>
      <c r="CFJ7" s="171"/>
      <c r="CFK7" s="171"/>
      <c r="CFL7" s="171"/>
      <c r="CFM7" s="171"/>
      <c r="CFN7" s="171"/>
      <c r="CFO7" s="171"/>
      <c r="CFP7" s="171"/>
      <c r="CFQ7" s="171"/>
      <c r="CFR7" s="171"/>
      <c r="CFS7" s="171"/>
      <c r="CFT7" s="171"/>
      <c r="CFU7" s="171"/>
      <c r="CFV7" s="171"/>
      <c r="CFW7" s="171"/>
      <c r="CFX7" s="171"/>
      <c r="CFY7" s="171"/>
      <c r="CFZ7" s="171"/>
      <c r="CGA7" s="171"/>
      <c r="CGB7" s="171"/>
      <c r="CGC7" s="171"/>
      <c r="CGD7" s="171"/>
      <c r="CGE7" s="171"/>
      <c r="CGF7" s="171"/>
      <c r="CGG7" s="171"/>
      <c r="CGH7" s="171"/>
      <c r="CGI7" s="171"/>
      <c r="CGJ7" s="171"/>
      <c r="CGK7" s="171"/>
      <c r="CGL7" s="171"/>
      <c r="CGM7" s="171"/>
      <c r="CGN7" s="171"/>
      <c r="CGO7" s="171"/>
      <c r="CGP7" s="171"/>
      <c r="CGQ7" s="171"/>
      <c r="CGR7" s="171"/>
      <c r="CGS7" s="171"/>
      <c r="CGT7" s="171"/>
      <c r="CGU7" s="171"/>
      <c r="CGV7" s="171"/>
      <c r="CGW7" s="171"/>
      <c r="CGX7" s="171"/>
      <c r="CGY7" s="171"/>
      <c r="CGZ7" s="171"/>
      <c r="CHA7" s="171"/>
      <c r="CHB7" s="171"/>
      <c r="CHC7" s="171"/>
      <c r="CHD7" s="171"/>
      <c r="CHE7" s="171"/>
      <c r="CHF7" s="171"/>
      <c r="CHG7" s="171"/>
      <c r="CHH7" s="171"/>
      <c r="CHI7" s="171"/>
      <c r="CHJ7" s="171"/>
      <c r="CHK7" s="171"/>
      <c r="CHL7" s="171"/>
      <c r="CHM7" s="171"/>
      <c r="CHN7" s="171"/>
      <c r="CHO7" s="171"/>
      <c r="CHP7" s="171"/>
      <c r="CHQ7" s="171"/>
      <c r="CHR7" s="171"/>
      <c r="CHS7" s="171"/>
      <c r="CHT7" s="171"/>
      <c r="CHU7" s="171"/>
      <c r="CHV7" s="171"/>
      <c r="CHW7" s="171"/>
      <c r="CHX7" s="171"/>
      <c r="CHY7" s="171"/>
      <c r="CHZ7" s="171"/>
      <c r="CIA7" s="171"/>
      <c r="CIB7" s="171"/>
      <c r="CIC7" s="171"/>
      <c r="CID7" s="171"/>
      <c r="CIE7" s="171"/>
      <c r="CIF7" s="171"/>
      <c r="CIG7" s="171"/>
      <c r="CIH7" s="171"/>
      <c r="CII7" s="171"/>
      <c r="CIJ7" s="171"/>
      <c r="CIK7" s="171"/>
      <c r="CIL7" s="171"/>
      <c r="CIM7" s="171"/>
      <c r="CIN7" s="171"/>
      <c r="CIO7" s="171"/>
      <c r="CIP7" s="171"/>
      <c r="CIQ7" s="171"/>
      <c r="CIR7" s="171"/>
      <c r="CIS7" s="171"/>
      <c r="CIT7" s="171"/>
      <c r="CIU7" s="171"/>
      <c r="CIV7" s="171"/>
      <c r="CIW7" s="171"/>
      <c r="CIX7" s="171"/>
      <c r="CIY7" s="171"/>
      <c r="CIZ7" s="171"/>
      <c r="CJA7" s="171"/>
      <c r="CJB7" s="171"/>
      <c r="CJC7" s="171"/>
      <c r="CJD7" s="171"/>
      <c r="CJE7" s="171"/>
      <c r="CJF7" s="171"/>
      <c r="CJG7" s="171"/>
      <c r="CJH7" s="171"/>
      <c r="CJI7" s="171"/>
      <c r="CJJ7" s="171"/>
      <c r="CJK7" s="171"/>
      <c r="CJL7" s="171"/>
      <c r="CJM7" s="171"/>
      <c r="CJN7" s="171"/>
      <c r="CJO7" s="171"/>
      <c r="CJP7" s="171"/>
      <c r="CJQ7" s="171"/>
      <c r="CJR7" s="171"/>
      <c r="CJS7" s="171"/>
      <c r="CJT7" s="171"/>
      <c r="CJU7" s="171"/>
      <c r="CJV7" s="171"/>
      <c r="CJW7" s="171"/>
      <c r="CJX7" s="171"/>
      <c r="CJY7" s="171"/>
      <c r="CJZ7" s="171"/>
      <c r="CKA7" s="171"/>
      <c r="CKB7" s="171"/>
      <c r="CKC7" s="171"/>
      <c r="CKD7" s="171"/>
      <c r="CKE7" s="171"/>
      <c r="CKF7" s="171"/>
      <c r="CKG7" s="171"/>
      <c r="CKH7" s="171"/>
      <c r="CKI7" s="171"/>
      <c r="CKJ7" s="171"/>
      <c r="CKK7" s="171"/>
      <c r="CKL7" s="171"/>
      <c r="CKM7" s="171"/>
      <c r="CKN7" s="171"/>
      <c r="CKO7" s="171"/>
      <c r="CKP7" s="171"/>
      <c r="CKQ7" s="171"/>
      <c r="CKR7" s="171"/>
      <c r="CKS7" s="171"/>
      <c r="CKT7" s="171"/>
      <c r="CKU7" s="171"/>
      <c r="CKV7" s="171"/>
      <c r="CKW7" s="171"/>
      <c r="CKX7" s="171"/>
      <c r="CKY7" s="171"/>
      <c r="CKZ7" s="171"/>
      <c r="CLA7" s="171"/>
      <c r="CLB7" s="171"/>
      <c r="CLC7" s="171"/>
      <c r="CLD7" s="171"/>
      <c r="CLE7" s="171"/>
      <c r="CLF7" s="171"/>
      <c r="CLG7" s="171"/>
      <c r="CLH7" s="171"/>
      <c r="CLI7" s="171"/>
      <c r="CLJ7" s="171"/>
      <c r="CLK7" s="171"/>
      <c r="CLL7" s="171"/>
      <c r="CLM7" s="171"/>
      <c r="CLN7" s="171"/>
      <c r="CLO7" s="171"/>
      <c r="CLP7" s="171"/>
      <c r="CLQ7" s="171"/>
      <c r="CLR7" s="171"/>
      <c r="CLS7" s="171"/>
      <c r="CLT7" s="171"/>
      <c r="CLU7" s="171"/>
      <c r="CLV7" s="171"/>
      <c r="CLW7" s="171"/>
      <c r="CLX7" s="171"/>
      <c r="CLY7" s="171"/>
      <c r="CLZ7" s="171"/>
      <c r="CMA7" s="171"/>
      <c r="CMB7" s="171"/>
      <c r="CMC7" s="171"/>
      <c r="CMD7" s="171"/>
      <c r="CME7" s="171"/>
      <c r="CMF7" s="171"/>
      <c r="CMG7" s="171"/>
      <c r="CMH7" s="171"/>
      <c r="CMI7" s="171"/>
      <c r="CMJ7" s="171"/>
      <c r="CMK7" s="171"/>
      <c r="CML7" s="171"/>
      <c r="CMM7" s="171"/>
      <c r="CMN7" s="171"/>
      <c r="CMO7" s="171"/>
      <c r="CMP7" s="171"/>
      <c r="CMQ7" s="171"/>
      <c r="CMR7" s="171"/>
      <c r="CMS7" s="171"/>
      <c r="CMT7" s="171"/>
      <c r="CMU7" s="171"/>
      <c r="CMV7" s="171"/>
      <c r="CMW7" s="171"/>
      <c r="CMX7" s="171"/>
      <c r="CMY7" s="171"/>
      <c r="CMZ7" s="171"/>
      <c r="CNA7" s="171"/>
      <c r="CNB7" s="171"/>
      <c r="CNC7" s="171"/>
      <c r="CND7" s="171"/>
      <c r="CNE7" s="171"/>
      <c r="CNF7" s="171"/>
      <c r="CNG7" s="171"/>
      <c r="CNH7" s="171"/>
      <c r="CNI7" s="171"/>
      <c r="CNJ7" s="171"/>
      <c r="CNK7" s="171"/>
      <c r="CNL7" s="171"/>
      <c r="CNM7" s="171"/>
      <c r="CNN7" s="171"/>
      <c r="CNO7" s="171"/>
      <c r="CNP7" s="171"/>
      <c r="CNQ7" s="171"/>
      <c r="CNR7" s="171"/>
      <c r="CNS7" s="171"/>
      <c r="CNT7" s="171"/>
      <c r="CNU7" s="171"/>
      <c r="CNV7" s="171"/>
      <c r="CNW7" s="171"/>
      <c r="CNX7" s="171"/>
      <c r="CNY7" s="171"/>
      <c r="CNZ7" s="171"/>
      <c r="COA7" s="171"/>
      <c r="COB7" s="171"/>
      <c r="COC7" s="171"/>
      <c r="COD7" s="171"/>
      <c r="COE7" s="171"/>
      <c r="COF7" s="171"/>
      <c r="COG7" s="171"/>
      <c r="COH7" s="171"/>
      <c r="COI7" s="171"/>
      <c r="COJ7" s="171"/>
      <c r="COK7" s="171"/>
      <c r="COL7" s="171"/>
      <c r="COM7" s="171"/>
      <c r="CON7" s="171"/>
      <c r="COO7" s="171"/>
      <c r="COP7" s="171"/>
      <c r="COQ7" s="171"/>
      <c r="COR7" s="171"/>
      <c r="COS7" s="171"/>
      <c r="COT7" s="171"/>
      <c r="COU7" s="171"/>
      <c r="COV7" s="171"/>
      <c r="COW7" s="171"/>
      <c r="COX7" s="171"/>
      <c r="COY7" s="171"/>
      <c r="COZ7" s="171"/>
      <c r="CPA7" s="171"/>
      <c r="CPB7" s="171"/>
      <c r="CPC7" s="171"/>
      <c r="CPD7" s="171"/>
      <c r="CPE7" s="171"/>
      <c r="CPF7" s="171"/>
      <c r="CPG7" s="171"/>
      <c r="CPH7" s="171"/>
      <c r="CPI7" s="171"/>
      <c r="CPJ7" s="171"/>
      <c r="CPK7" s="171"/>
      <c r="CPL7" s="171"/>
      <c r="CPM7" s="171"/>
      <c r="CPN7" s="171"/>
      <c r="CPO7" s="171"/>
      <c r="CPP7" s="171"/>
      <c r="CPQ7" s="171"/>
      <c r="CPR7" s="171"/>
      <c r="CPS7" s="171"/>
      <c r="CPT7" s="171"/>
      <c r="CPU7" s="171"/>
      <c r="CPV7" s="171"/>
      <c r="CPW7" s="171"/>
      <c r="CPX7" s="171"/>
      <c r="CPY7" s="171"/>
      <c r="CPZ7" s="171"/>
      <c r="CQA7" s="171"/>
      <c r="CQB7" s="171"/>
      <c r="CQC7" s="171"/>
      <c r="CQD7" s="171"/>
      <c r="CQE7" s="171"/>
      <c r="CQF7" s="171"/>
      <c r="CQG7" s="171"/>
      <c r="CQH7" s="171"/>
      <c r="CQI7" s="171"/>
      <c r="CQJ7" s="171"/>
      <c r="CQK7" s="171"/>
      <c r="CQL7" s="171"/>
      <c r="CQM7" s="171"/>
      <c r="CQN7" s="171"/>
      <c r="CQO7" s="171"/>
      <c r="CQP7" s="171"/>
      <c r="CQQ7" s="171"/>
      <c r="CQR7" s="171"/>
      <c r="CQS7" s="171"/>
      <c r="CQT7" s="171"/>
      <c r="CQU7" s="171"/>
      <c r="CQV7" s="171"/>
      <c r="CQW7" s="171"/>
      <c r="CQX7" s="171"/>
      <c r="CQY7" s="171"/>
      <c r="CQZ7" s="171"/>
      <c r="CRA7" s="171"/>
      <c r="CRB7" s="171"/>
      <c r="CRC7" s="171"/>
      <c r="CRD7" s="171"/>
      <c r="CRE7" s="171"/>
      <c r="CRF7" s="171"/>
      <c r="CRG7" s="171"/>
      <c r="CRH7" s="171"/>
      <c r="CRI7" s="171"/>
      <c r="CRJ7" s="171"/>
      <c r="CRK7" s="171"/>
      <c r="CRL7" s="171"/>
      <c r="CRM7" s="171"/>
      <c r="CRN7" s="171"/>
      <c r="CRO7" s="171"/>
      <c r="CRP7" s="171"/>
      <c r="CRQ7" s="171"/>
      <c r="CRR7" s="171"/>
      <c r="CRS7" s="171"/>
      <c r="CRT7" s="171"/>
      <c r="CRU7" s="171"/>
      <c r="CRV7" s="171"/>
      <c r="CRW7" s="171"/>
      <c r="CRX7" s="171"/>
      <c r="CRY7" s="171"/>
      <c r="CRZ7" s="171"/>
      <c r="CSA7" s="171"/>
      <c r="CSB7" s="171"/>
      <c r="CSC7" s="171"/>
      <c r="CSD7" s="171"/>
      <c r="CSE7" s="171"/>
      <c r="CSF7" s="171"/>
      <c r="CSG7" s="171"/>
      <c r="CSH7" s="171"/>
      <c r="CSI7" s="171"/>
      <c r="CSJ7" s="171"/>
      <c r="CSK7" s="171"/>
      <c r="CSL7" s="171"/>
      <c r="CSM7" s="171"/>
      <c r="CSN7" s="171"/>
      <c r="CSO7" s="171"/>
      <c r="CSP7" s="171"/>
      <c r="CSQ7" s="171"/>
      <c r="CSR7" s="171"/>
      <c r="CSS7" s="171"/>
      <c r="CST7" s="171"/>
      <c r="CSU7" s="171"/>
      <c r="CSV7" s="171"/>
      <c r="CSW7" s="171"/>
      <c r="CSX7" s="171"/>
      <c r="CSY7" s="171"/>
      <c r="CSZ7" s="171"/>
      <c r="CTA7" s="171"/>
      <c r="CTB7" s="171"/>
      <c r="CTC7" s="171"/>
      <c r="CTD7" s="171"/>
      <c r="CTE7" s="171"/>
      <c r="CTF7" s="171"/>
      <c r="CTG7" s="171"/>
      <c r="CTH7" s="171"/>
      <c r="CTI7" s="171"/>
      <c r="CTJ7" s="171"/>
      <c r="CTK7" s="171"/>
      <c r="CTL7" s="171"/>
      <c r="CTM7" s="171"/>
      <c r="CTN7" s="171"/>
      <c r="CTO7" s="171"/>
      <c r="CTP7" s="171"/>
      <c r="CTQ7" s="171"/>
      <c r="CTR7" s="171"/>
      <c r="CTS7" s="171"/>
      <c r="CTT7" s="171"/>
      <c r="CTU7" s="171"/>
      <c r="CTV7" s="171"/>
      <c r="CTW7" s="171"/>
      <c r="CTX7" s="171"/>
      <c r="CTY7" s="171"/>
      <c r="CTZ7" s="171"/>
      <c r="CUA7" s="171"/>
      <c r="CUB7" s="171"/>
      <c r="CUC7" s="171"/>
      <c r="CUD7" s="171"/>
      <c r="CUE7" s="171"/>
      <c r="CUF7" s="171"/>
      <c r="CUG7" s="171"/>
      <c r="CUH7" s="171"/>
      <c r="CUI7" s="171"/>
      <c r="CUJ7" s="171"/>
      <c r="CUK7" s="171"/>
      <c r="CUL7" s="171"/>
      <c r="CUM7" s="171"/>
      <c r="CUN7" s="171"/>
      <c r="CUO7" s="171"/>
      <c r="CUP7" s="171"/>
      <c r="CUQ7" s="171"/>
      <c r="CUR7" s="171"/>
      <c r="CUS7" s="171"/>
      <c r="CUT7" s="171"/>
      <c r="CUU7" s="171"/>
      <c r="CUV7" s="171"/>
      <c r="CUW7" s="171"/>
      <c r="CUX7" s="171"/>
      <c r="CUY7" s="171"/>
      <c r="CUZ7" s="171"/>
      <c r="CVA7" s="171"/>
      <c r="CVB7" s="171"/>
      <c r="CVC7" s="171"/>
      <c r="CVD7" s="171"/>
      <c r="CVE7" s="171"/>
      <c r="CVF7" s="171"/>
      <c r="CVG7" s="171"/>
      <c r="CVH7" s="171"/>
      <c r="CVI7" s="171"/>
      <c r="CVJ7" s="171"/>
      <c r="CVK7" s="171"/>
      <c r="CVL7" s="171"/>
      <c r="CVM7" s="171"/>
      <c r="CVN7" s="171"/>
      <c r="CVO7" s="171"/>
      <c r="CVP7" s="171"/>
      <c r="CVQ7" s="171"/>
      <c r="CVR7" s="171"/>
      <c r="CVS7" s="171"/>
      <c r="CVT7" s="171"/>
      <c r="CVU7" s="171"/>
      <c r="CVV7" s="171"/>
      <c r="CVW7" s="171"/>
      <c r="CVX7" s="171"/>
      <c r="CVY7" s="171"/>
      <c r="CVZ7" s="171"/>
      <c r="CWA7" s="171"/>
      <c r="CWB7" s="171"/>
      <c r="CWC7" s="171"/>
      <c r="CWD7" s="171"/>
      <c r="CWE7" s="171"/>
      <c r="CWF7" s="171"/>
      <c r="CWG7" s="171"/>
      <c r="CWH7" s="171"/>
      <c r="CWI7" s="171"/>
      <c r="CWJ7" s="171"/>
      <c r="CWK7" s="171"/>
      <c r="CWL7" s="171"/>
      <c r="CWM7" s="171"/>
      <c r="CWN7" s="171"/>
      <c r="CWO7" s="171"/>
      <c r="CWP7" s="171"/>
      <c r="CWQ7" s="171"/>
      <c r="CWR7" s="171"/>
      <c r="CWS7" s="171"/>
      <c r="CWT7" s="171"/>
      <c r="CWU7" s="171"/>
      <c r="CWV7" s="171"/>
      <c r="CWW7" s="171"/>
      <c r="CWX7" s="171"/>
      <c r="CWY7" s="171"/>
      <c r="CWZ7" s="171"/>
      <c r="CXA7" s="171"/>
      <c r="CXB7" s="171"/>
      <c r="CXC7" s="171"/>
      <c r="CXD7" s="171"/>
      <c r="CXE7" s="171"/>
      <c r="CXF7" s="171"/>
      <c r="CXG7" s="171"/>
      <c r="CXH7" s="171"/>
      <c r="CXI7" s="171"/>
      <c r="CXJ7" s="171"/>
      <c r="CXK7" s="171"/>
      <c r="CXL7" s="171"/>
      <c r="CXM7" s="171"/>
      <c r="CXN7" s="171"/>
      <c r="CXO7" s="171"/>
      <c r="CXP7" s="171"/>
      <c r="CXQ7" s="171"/>
      <c r="CXR7" s="171"/>
      <c r="CXS7" s="171"/>
      <c r="CXT7" s="171"/>
      <c r="CXU7" s="171"/>
      <c r="CXV7" s="171"/>
      <c r="CXW7" s="171"/>
      <c r="CXX7" s="171"/>
      <c r="CXY7" s="171"/>
      <c r="CXZ7" s="171"/>
      <c r="CYA7" s="171"/>
      <c r="CYB7" s="171"/>
      <c r="CYC7" s="171"/>
      <c r="CYD7" s="171"/>
      <c r="CYE7" s="171"/>
      <c r="CYF7" s="171"/>
      <c r="CYG7" s="171"/>
      <c r="CYH7" s="171"/>
      <c r="CYI7" s="171"/>
      <c r="CYJ7" s="171"/>
      <c r="CYK7" s="171"/>
      <c r="CYL7" s="171"/>
      <c r="CYM7" s="171"/>
      <c r="CYN7" s="171"/>
      <c r="CYO7" s="171"/>
      <c r="CYP7" s="171"/>
      <c r="CYQ7" s="171"/>
      <c r="CYR7" s="171"/>
      <c r="CYS7" s="171"/>
      <c r="CYT7" s="171"/>
      <c r="CYU7" s="171"/>
      <c r="CYV7" s="171"/>
      <c r="CYW7" s="171"/>
      <c r="CYX7" s="171"/>
      <c r="CYY7" s="171"/>
      <c r="CYZ7" s="171"/>
      <c r="CZA7" s="171"/>
      <c r="CZB7" s="171"/>
      <c r="CZC7" s="171"/>
      <c r="CZD7" s="171"/>
      <c r="CZE7" s="171"/>
      <c r="CZF7" s="171"/>
      <c r="CZG7" s="171"/>
      <c r="CZH7" s="171"/>
      <c r="CZI7" s="171"/>
      <c r="CZJ7" s="171"/>
      <c r="CZK7" s="171"/>
      <c r="CZL7" s="171"/>
      <c r="CZM7" s="171"/>
      <c r="CZN7" s="171"/>
      <c r="CZO7" s="171"/>
      <c r="CZP7" s="171"/>
      <c r="CZQ7" s="171"/>
      <c r="CZR7" s="171"/>
      <c r="CZS7" s="171"/>
      <c r="CZT7" s="171"/>
      <c r="CZU7" s="171"/>
      <c r="CZV7" s="171"/>
      <c r="CZW7" s="171"/>
      <c r="CZX7" s="171"/>
      <c r="CZY7" s="171"/>
      <c r="CZZ7" s="171"/>
      <c r="DAA7" s="171"/>
      <c r="DAB7" s="171"/>
      <c r="DAC7" s="171"/>
      <c r="DAD7" s="171"/>
      <c r="DAE7" s="171"/>
      <c r="DAF7" s="171"/>
      <c r="DAG7" s="171"/>
      <c r="DAH7" s="171"/>
      <c r="DAI7" s="171"/>
      <c r="DAJ7" s="171"/>
      <c r="DAK7" s="171"/>
      <c r="DAL7" s="171"/>
      <c r="DAM7" s="171"/>
      <c r="DAN7" s="171"/>
      <c r="DAO7" s="171"/>
      <c r="DAP7" s="171"/>
      <c r="DAQ7" s="171"/>
      <c r="DAR7" s="171"/>
      <c r="DAS7" s="171"/>
      <c r="DAT7" s="171"/>
      <c r="DAU7" s="171"/>
      <c r="DAV7" s="171"/>
      <c r="DAW7" s="171"/>
      <c r="DAX7" s="171"/>
      <c r="DAY7" s="171"/>
      <c r="DAZ7" s="171"/>
      <c r="DBA7" s="171"/>
      <c r="DBB7" s="171"/>
      <c r="DBC7" s="171"/>
      <c r="DBD7" s="171"/>
      <c r="DBE7" s="171"/>
      <c r="DBF7" s="171"/>
      <c r="DBG7" s="171"/>
      <c r="DBH7" s="171"/>
      <c r="DBI7" s="171"/>
      <c r="DBJ7" s="171"/>
      <c r="DBK7" s="171"/>
      <c r="DBL7" s="171"/>
      <c r="DBM7" s="171"/>
      <c r="DBN7" s="171"/>
      <c r="DBO7" s="171"/>
      <c r="DBP7" s="171"/>
      <c r="DBQ7" s="171"/>
      <c r="DBR7" s="171"/>
      <c r="DBS7" s="171"/>
      <c r="DBT7" s="171"/>
      <c r="DBU7" s="171"/>
      <c r="DBV7" s="171"/>
      <c r="DBW7" s="171"/>
      <c r="DBX7" s="171"/>
      <c r="DBY7" s="171"/>
      <c r="DBZ7" s="171"/>
      <c r="DCA7" s="171"/>
      <c r="DCB7" s="171"/>
      <c r="DCC7" s="171"/>
      <c r="DCD7" s="171"/>
      <c r="DCE7" s="171"/>
      <c r="DCF7" s="171"/>
      <c r="DCG7" s="171"/>
      <c r="DCH7" s="171"/>
      <c r="DCI7" s="171"/>
      <c r="DCJ7" s="171"/>
      <c r="DCK7" s="171"/>
      <c r="DCL7" s="171"/>
      <c r="DCM7" s="171"/>
      <c r="DCN7" s="171"/>
      <c r="DCO7" s="171"/>
      <c r="DCP7" s="171"/>
      <c r="DCQ7" s="171"/>
      <c r="DCR7" s="171"/>
      <c r="DCS7" s="171"/>
      <c r="DCT7" s="171"/>
      <c r="DCU7" s="171"/>
      <c r="DCV7" s="171"/>
      <c r="DCW7" s="171"/>
      <c r="DCX7" s="171"/>
      <c r="DCY7" s="171"/>
      <c r="DCZ7" s="171"/>
      <c r="DDA7" s="171"/>
      <c r="DDB7" s="171"/>
      <c r="DDC7" s="171"/>
      <c r="DDD7" s="171"/>
      <c r="DDE7" s="171"/>
      <c r="DDF7" s="171"/>
      <c r="DDG7" s="171"/>
      <c r="DDH7" s="171"/>
      <c r="DDI7" s="171"/>
      <c r="DDJ7" s="171"/>
      <c r="DDK7" s="171"/>
      <c r="DDL7" s="171"/>
      <c r="DDM7" s="171"/>
      <c r="DDN7" s="171"/>
      <c r="DDO7" s="171"/>
      <c r="DDP7" s="171"/>
      <c r="DDQ7" s="171"/>
      <c r="DDR7" s="171"/>
      <c r="DDS7" s="171"/>
      <c r="DDT7" s="171"/>
      <c r="DDU7" s="171"/>
      <c r="DDV7" s="171"/>
      <c r="DDW7" s="171"/>
      <c r="DDX7" s="171"/>
      <c r="DDY7" s="171"/>
      <c r="DDZ7" s="171"/>
      <c r="DEA7" s="171"/>
      <c r="DEB7" s="171"/>
      <c r="DEC7" s="171"/>
      <c r="DED7" s="171"/>
      <c r="DEE7" s="171"/>
      <c r="DEF7" s="171"/>
      <c r="DEG7" s="171"/>
      <c r="DEH7" s="171"/>
      <c r="DEI7" s="171"/>
      <c r="DEJ7" s="171"/>
      <c r="DEK7" s="171"/>
      <c r="DEL7" s="171"/>
      <c r="DEM7" s="171"/>
      <c r="DEN7" s="171"/>
      <c r="DEO7" s="171"/>
      <c r="DEP7" s="171"/>
      <c r="DEQ7" s="171"/>
      <c r="DER7" s="171"/>
      <c r="DES7" s="171"/>
      <c r="DET7" s="171"/>
      <c r="DEU7" s="171"/>
      <c r="DEV7" s="171"/>
      <c r="DEW7" s="171"/>
      <c r="DEX7" s="171"/>
      <c r="DEY7" s="171"/>
      <c r="DEZ7" s="171"/>
      <c r="DFA7" s="171"/>
      <c r="DFB7" s="171"/>
      <c r="DFC7" s="171"/>
      <c r="DFD7" s="171"/>
      <c r="DFE7" s="171"/>
      <c r="DFF7" s="171"/>
      <c r="DFG7" s="171"/>
      <c r="DFH7" s="171"/>
      <c r="DFI7" s="171"/>
      <c r="DFJ7" s="171"/>
      <c r="DFK7" s="171"/>
      <c r="DFL7" s="171"/>
      <c r="DFM7" s="171"/>
      <c r="DFN7" s="171"/>
      <c r="DFO7" s="171"/>
      <c r="DFP7" s="171"/>
      <c r="DFQ7" s="171"/>
      <c r="DFR7" s="171"/>
      <c r="DFS7" s="171"/>
      <c r="DFT7" s="171"/>
      <c r="DFU7" s="171"/>
      <c r="DFV7" s="171"/>
      <c r="DFW7" s="171"/>
      <c r="DFX7" s="171"/>
      <c r="DFY7" s="171"/>
      <c r="DFZ7" s="171"/>
      <c r="DGA7" s="171"/>
      <c r="DGB7" s="171"/>
      <c r="DGC7" s="171"/>
      <c r="DGD7" s="171"/>
      <c r="DGE7" s="171"/>
      <c r="DGF7" s="171"/>
      <c r="DGG7" s="171"/>
      <c r="DGH7" s="171"/>
      <c r="DGI7" s="171"/>
      <c r="DGJ7" s="171"/>
      <c r="DGK7" s="171"/>
      <c r="DGL7" s="171"/>
      <c r="DGM7" s="171"/>
      <c r="DGN7" s="171"/>
      <c r="DGO7" s="171"/>
      <c r="DGP7" s="171"/>
      <c r="DGQ7" s="171"/>
      <c r="DGR7" s="171"/>
      <c r="DGS7" s="171"/>
      <c r="DGT7" s="171"/>
      <c r="DGU7" s="171"/>
      <c r="DGV7" s="171"/>
      <c r="DGW7" s="171"/>
      <c r="DGX7" s="171"/>
      <c r="DGY7" s="171"/>
      <c r="DGZ7" s="171"/>
      <c r="DHA7" s="171"/>
      <c r="DHB7" s="171"/>
      <c r="DHC7" s="171"/>
      <c r="DHD7" s="171"/>
      <c r="DHE7" s="171"/>
      <c r="DHF7" s="171"/>
      <c r="DHG7" s="171"/>
      <c r="DHH7" s="171"/>
      <c r="DHI7" s="171"/>
      <c r="DHJ7" s="171"/>
      <c r="DHK7" s="171"/>
      <c r="DHL7" s="171"/>
      <c r="DHM7" s="171"/>
      <c r="DHN7" s="171"/>
      <c r="DHO7" s="171"/>
      <c r="DHP7" s="171"/>
      <c r="DHQ7" s="171"/>
      <c r="DHR7" s="171"/>
      <c r="DHS7" s="171"/>
      <c r="DHT7" s="171"/>
      <c r="DHU7" s="171"/>
      <c r="DHV7" s="171"/>
      <c r="DHW7" s="171"/>
      <c r="DHX7" s="171"/>
      <c r="DHY7" s="171"/>
      <c r="DHZ7" s="171"/>
      <c r="DIA7" s="171"/>
      <c r="DIB7" s="171"/>
      <c r="DIC7" s="171"/>
      <c r="DID7" s="171"/>
      <c r="DIE7" s="171"/>
      <c r="DIF7" s="171"/>
      <c r="DIG7" s="171"/>
      <c r="DIH7" s="171"/>
      <c r="DII7" s="171"/>
      <c r="DIJ7" s="171"/>
      <c r="DIK7" s="171"/>
      <c r="DIL7" s="171"/>
      <c r="DIM7" s="171"/>
      <c r="DIN7" s="171"/>
      <c r="DIO7" s="171"/>
      <c r="DIP7" s="171"/>
      <c r="DIQ7" s="171"/>
      <c r="DIR7" s="171"/>
      <c r="DIS7" s="171"/>
      <c r="DIT7" s="171"/>
      <c r="DIU7" s="171"/>
      <c r="DIV7" s="171"/>
      <c r="DIW7" s="171"/>
      <c r="DIX7" s="171"/>
      <c r="DIY7" s="171"/>
      <c r="DIZ7" s="171"/>
      <c r="DJA7" s="171"/>
      <c r="DJB7" s="171"/>
      <c r="DJC7" s="171"/>
      <c r="DJD7" s="171"/>
      <c r="DJE7" s="171"/>
      <c r="DJF7" s="171"/>
      <c r="DJG7" s="171"/>
      <c r="DJH7" s="171"/>
      <c r="DJI7" s="171"/>
      <c r="DJJ7" s="171"/>
      <c r="DJK7" s="171"/>
      <c r="DJL7" s="171"/>
      <c r="DJM7" s="171"/>
      <c r="DJN7" s="171"/>
      <c r="DJO7" s="171"/>
      <c r="DJP7" s="171"/>
      <c r="DJQ7" s="171"/>
      <c r="DJR7" s="171"/>
      <c r="DJS7" s="171"/>
      <c r="DJT7" s="171"/>
      <c r="DJU7" s="171"/>
      <c r="DJV7" s="171"/>
      <c r="DJW7" s="171"/>
      <c r="DJX7" s="171"/>
      <c r="DJY7" s="171"/>
      <c r="DJZ7" s="171"/>
      <c r="DKA7" s="171"/>
      <c r="DKB7" s="171"/>
      <c r="DKC7" s="171"/>
      <c r="DKD7" s="171"/>
      <c r="DKE7" s="171"/>
      <c r="DKF7" s="171"/>
      <c r="DKG7" s="171"/>
      <c r="DKH7" s="171"/>
      <c r="DKI7" s="171"/>
      <c r="DKJ7" s="171"/>
      <c r="DKK7" s="171"/>
      <c r="DKL7" s="171"/>
      <c r="DKM7" s="171"/>
      <c r="DKN7" s="171"/>
      <c r="DKO7" s="171"/>
      <c r="DKP7" s="171"/>
      <c r="DKQ7" s="171"/>
      <c r="DKR7" s="171"/>
      <c r="DKS7" s="171"/>
      <c r="DKT7" s="171"/>
      <c r="DKU7" s="171"/>
      <c r="DKV7" s="171"/>
      <c r="DKW7" s="171"/>
      <c r="DKX7" s="171"/>
      <c r="DKY7" s="171"/>
      <c r="DKZ7" s="171"/>
      <c r="DLA7" s="171"/>
      <c r="DLB7" s="171"/>
      <c r="DLC7" s="171"/>
      <c r="DLD7" s="171"/>
      <c r="DLE7" s="171"/>
      <c r="DLF7" s="171"/>
      <c r="DLG7" s="171"/>
      <c r="DLH7" s="171"/>
      <c r="DLI7" s="171"/>
      <c r="DLJ7" s="171"/>
      <c r="DLK7" s="171"/>
      <c r="DLL7" s="171"/>
      <c r="DLM7" s="171"/>
      <c r="DLN7" s="171"/>
      <c r="DLO7" s="171"/>
      <c r="DLP7" s="171"/>
      <c r="DLQ7" s="171"/>
      <c r="DLR7" s="171"/>
      <c r="DLS7" s="171"/>
      <c r="DLT7" s="171"/>
      <c r="DLU7" s="171"/>
      <c r="DLV7" s="171"/>
      <c r="DLW7" s="171"/>
      <c r="DLX7" s="171"/>
      <c r="DLY7" s="171"/>
      <c r="DLZ7" s="171"/>
      <c r="DMA7" s="171"/>
      <c r="DMB7" s="171"/>
      <c r="DMC7" s="171"/>
      <c r="DMD7" s="171"/>
      <c r="DME7" s="171"/>
      <c r="DMF7" s="171"/>
      <c r="DMG7" s="171"/>
      <c r="DMH7" s="171"/>
      <c r="DMI7" s="171"/>
      <c r="DMJ7" s="171"/>
      <c r="DMK7" s="171"/>
      <c r="DML7" s="171"/>
      <c r="DMM7" s="171"/>
      <c r="DMN7" s="171"/>
      <c r="DMO7" s="171"/>
      <c r="DMP7" s="171"/>
      <c r="DMQ7" s="171"/>
      <c r="DMR7" s="171"/>
      <c r="DMS7" s="171"/>
      <c r="DMT7" s="171"/>
      <c r="DMU7" s="171"/>
      <c r="DMV7" s="171"/>
      <c r="DMW7" s="171"/>
      <c r="DMX7" s="171"/>
      <c r="DMY7" s="171"/>
      <c r="DMZ7" s="171"/>
      <c r="DNA7" s="171"/>
      <c r="DNB7" s="171"/>
      <c r="DNC7" s="171"/>
      <c r="DND7" s="171"/>
      <c r="DNE7" s="171"/>
      <c r="DNF7" s="171"/>
      <c r="DNG7" s="171"/>
      <c r="DNH7" s="171"/>
      <c r="DNI7" s="171"/>
      <c r="DNJ7" s="171"/>
      <c r="DNK7" s="171"/>
      <c r="DNL7" s="171"/>
      <c r="DNM7" s="171"/>
      <c r="DNN7" s="171"/>
      <c r="DNO7" s="171"/>
      <c r="DNP7" s="171"/>
      <c r="DNQ7" s="171"/>
      <c r="DNR7" s="171"/>
      <c r="DNS7" s="171"/>
      <c r="DNT7" s="171"/>
      <c r="DNU7" s="171"/>
      <c r="DNV7" s="171"/>
      <c r="DNW7" s="171"/>
      <c r="DNX7" s="171"/>
      <c r="DNY7" s="171"/>
      <c r="DNZ7" s="171"/>
      <c r="DOA7" s="171"/>
      <c r="DOB7" s="171"/>
      <c r="DOC7" s="171"/>
      <c r="DOD7" s="171"/>
      <c r="DOE7" s="171"/>
      <c r="DOF7" s="171"/>
      <c r="DOG7" s="171"/>
      <c r="DOH7" s="171"/>
      <c r="DOI7" s="171"/>
      <c r="DOJ7" s="171"/>
      <c r="DOK7" s="171"/>
      <c r="DOL7" s="171"/>
      <c r="DOM7" s="171"/>
      <c r="DON7" s="171"/>
      <c r="DOO7" s="171"/>
      <c r="DOP7" s="171"/>
      <c r="DOQ7" s="171"/>
      <c r="DOR7" s="171"/>
      <c r="DOS7" s="171"/>
      <c r="DOT7" s="171"/>
      <c r="DOU7" s="171"/>
      <c r="DOV7" s="171"/>
      <c r="DOW7" s="171"/>
      <c r="DOX7" s="171"/>
      <c r="DOY7" s="171"/>
      <c r="DOZ7" s="171"/>
      <c r="DPA7" s="171"/>
      <c r="DPB7" s="171"/>
      <c r="DPC7" s="171"/>
      <c r="DPD7" s="171"/>
      <c r="DPE7" s="171"/>
      <c r="DPF7" s="171"/>
      <c r="DPG7" s="171"/>
      <c r="DPH7" s="171"/>
      <c r="DPI7" s="171"/>
      <c r="DPJ7" s="171"/>
      <c r="DPK7" s="171"/>
      <c r="DPL7" s="171"/>
      <c r="DPM7" s="171"/>
      <c r="DPN7" s="171"/>
      <c r="DPO7" s="171"/>
      <c r="DPP7" s="171"/>
      <c r="DPQ7" s="171"/>
      <c r="DPR7" s="171"/>
      <c r="DPS7" s="171"/>
      <c r="DPT7" s="171"/>
      <c r="DPU7" s="171"/>
      <c r="DPV7" s="171"/>
      <c r="DPW7" s="171"/>
      <c r="DPX7" s="171"/>
      <c r="DPY7" s="171"/>
      <c r="DPZ7" s="171"/>
      <c r="DQA7" s="171"/>
      <c r="DQB7" s="171"/>
      <c r="DQC7" s="171"/>
      <c r="DQD7" s="171"/>
      <c r="DQE7" s="171"/>
      <c r="DQF7" s="171"/>
      <c r="DQG7" s="171"/>
      <c r="DQH7" s="171"/>
      <c r="DQI7" s="171"/>
      <c r="DQJ7" s="171"/>
      <c r="DQK7" s="171"/>
      <c r="DQL7" s="171"/>
      <c r="DQM7" s="171"/>
      <c r="DQN7" s="171"/>
      <c r="DQO7" s="171"/>
      <c r="DQP7" s="171"/>
      <c r="DQQ7" s="171"/>
      <c r="DQR7" s="171"/>
      <c r="DQS7" s="171"/>
      <c r="DQT7" s="171"/>
      <c r="DQU7" s="171"/>
      <c r="DQV7" s="171"/>
      <c r="DQW7" s="171"/>
      <c r="DQX7" s="171"/>
      <c r="DQY7" s="171"/>
      <c r="DQZ7" s="171"/>
      <c r="DRA7" s="171"/>
      <c r="DRB7" s="171"/>
      <c r="DRC7" s="171"/>
      <c r="DRD7" s="171"/>
      <c r="DRE7" s="171"/>
      <c r="DRF7" s="171"/>
      <c r="DRG7" s="171"/>
      <c r="DRH7" s="171"/>
      <c r="DRI7" s="171"/>
      <c r="DRJ7" s="171"/>
      <c r="DRK7" s="171"/>
      <c r="DRL7" s="171"/>
      <c r="DRM7" s="171"/>
      <c r="DRN7" s="171"/>
      <c r="DRO7" s="171"/>
      <c r="DRP7" s="171"/>
      <c r="DRQ7" s="171"/>
      <c r="DRR7" s="171"/>
      <c r="DRS7" s="171"/>
      <c r="DRT7" s="171"/>
      <c r="DRU7" s="171"/>
      <c r="DRV7" s="171"/>
      <c r="DRW7" s="171"/>
      <c r="DRX7" s="171"/>
      <c r="DRY7" s="171"/>
      <c r="DRZ7" s="171"/>
      <c r="DSA7" s="171"/>
      <c r="DSB7" s="171"/>
      <c r="DSC7" s="171"/>
      <c r="DSD7" s="171"/>
      <c r="DSE7" s="171"/>
      <c r="DSF7" s="171"/>
      <c r="DSG7" s="171"/>
      <c r="DSH7" s="171"/>
      <c r="DSI7" s="171"/>
      <c r="DSJ7" s="171"/>
      <c r="DSK7" s="171"/>
      <c r="DSL7" s="171"/>
      <c r="DSM7" s="171"/>
      <c r="DSN7" s="171"/>
      <c r="DSO7" s="171"/>
      <c r="DSP7" s="171"/>
      <c r="DSQ7" s="171"/>
      <c r="DSR7" s="171"/>
      <c r="DSS7" s="171"/>
      <c r="DST7" s="171"/>
      <c r="DSU7" s="171"/>
      <c r="DSV7" s="171"/>
      <c r="DSW7" s="171"/>
      <c r="DSX7" s="171"/>
      <c r="DSY7" s="171"/>
      <c r="DSZ7" s="171"/>
      <c r="DTA7" s="171"/>
      <c r="DTB7" s="171"/>
      <c r="DTC7" s="171"/>
      <c r="DTD7" s="171"/>
      <c r="DTE7" s="171"/>
      <c r="DTF7" s="171"/>
      <c r="DTG7" s="171"/>
      <c r="DTH7" s="171"/>
      <c r="DTI7" s="171"/>
      <c r="DTJ7" s="171"/>
      <c r="DTK7" s="171"/>
      <c r="DTL7" s="171"/>
      <c r="DTM7" s="171"/>
      <c r="DTN7" s="171"/>
      <c r="DTO7" s="171"/>
      <c r="DTP7" s="171"/>
      <c r="DTQ7" s="171"/>
      <c r="DTR7" s="171"/>
      <c r="DTS7" s="171"/>
      <c r="DTT7" s="171"/>
      <c r="DTU7" s="171"/>
      <c r="DTV7" s="171"/>
      <c r="DTW7" s="171"/>
      <c r="DTX7" s="171"/>
      <c r="DTY7" s="171"/>
      <c r="DTZ7" s="171"/>
      <c r="DUA7" s="171"/>
      <c r="DUB7" s="171"/>
      <c r="DUC7" s="171"/>
      <c r="DUD7" s="171"/>
      <c r="DUE7" s="171"/>
      <c r="DUF7" s="171"/>
      <c r="DUG7" s="171"/>
      <c r="DUH7" s="171"/>
      <c r="DUI7" s="171"/>
      <c r="DUJ7" s="171"/>
      <c r="DUK7" s="171"/>
      <c r="DUL7" s="171"/>
      <c r="DUM7" s="171"/>
      <c r="DUN7" s="171"/>
      <c r="DUO7" s="171"/>
      <c r="DUP7" s="171"/>
      <c r="DUQ7" s="171"/>
      <c r="DUR7" s="171"/>
      <c r="DUS7" s="171"/>
      <c r="DUT7" s="171"/>
      <c r="DUU7" s="171"/>
      <c r="DUV7" s="171"/>
      <c r="DUW7" s="171"/>
      <c r="DUX7" s="171"/>
      <c r="DUY7" s="171"/>
      <c r="DUZ7" s="171"/>
      <c r="DVA7" s="171"/>
      <c r="DVB7" s="171"/>
      <c r="DVC7" s="171"/>
      <c r="DVD7" s="171"/>
      <c r="DVE7" s="171"/>
      <c r="DVF7" s="171"/>
      <c r="DVG7" s="171"/>
      <c r="DVH7" s="171"/>
      <c r="DVI7" s="171"/>
      <c r="DVJ7" s="171"/>
      <c r="DVK7" s="171"/>
      <c r="DVL7" s="171"/>
      <c r="DVM7" s="171"/>
      <c r="DVN7" s="171"/>
      <c r="DVO7" s="171"/>
      <c r="DVP7" s="171"/>
      <c r="DVQ7" s="171"/>
      <c r="DVR7" s="171"/>
      <c r="DVS7" s="171"/>
      <c r="DVT7" s="171"/>
      <c r="DVU7" s="171"/>
      <c r="DVV7" s="171"/>
      <c r="DVW7" s="171"/>
      <c r="DVX7" s="171"/>
      <c r="DVY7" s="171"/>
      <c r="DVZ7" s="171"/>
      <c r="DWA7" s="171"/>
      <c r="DWB7" s="171"/>
      <c r="DWC7" s="171"/>
      <c r="DWD7" s="171"/>
      <c r="DWE7" s="171"/>
      <c r="DWF7" s="171"/>
      <c r="DWG7" s="171"/>
      <c r="DWH7" s="171"/>
      <c r="DWI7" s="171"/>
      <c r="DWJ7" s="171"/>
      <c r="DWK7" s="171"/>
      <c r="DWL7" s="171"/>
      <c r="DWM7" s="171"/>
      <c r="DWN7" s="171"/>
      <c r="DWO7" s="171"/>
      <c r="DWP7" s="171"/>
      <c r="DWQ7" s="171"/>
      <c r="DWR7" s="171"/>
      <c r="DWS7" s="171"/>
      <c r="DWT7" s="171"/>
      <c r="DWU7" s="171"/>
      <c r="DWV7" s="171"/>
      <c r="DWW7" s="171"/>
      <c r="DWX7" s="171"/>
      <c r="DWY7" s="171"/>
      <c r="DWZ7" s="171"/>
      <c r="DXA7" s="171"/>
      <c r="DXB7" s="171"/>
      <c r="DXC7" s="171"/>
      <c r="DXD7" s="171"/>
      <c r="DXE7" s="171"/>
      <c r="DXF7" s="171"/>
      <c r="DXG7" s="171"/>
      <c r="DXH7" s="171"/>
      <c r="DXI7" s="171"/>
      <c r="DXJ7" s="171"/>
      <c r="DXK7" s="171"/>
      <c r="DXL7" s="171"/>
      <c r="DXM7" s="171"/>
      <c r="DXN7" s="171"/>
      <c r="DXO7" s="171"/>
      <c r="DXP7" s="171"/>
      <c r="DXQ7" s="171"/>
      <c r="DXR7" s="171"/>
      <c r="DXS7" s="171"/>
      <c r="DXT7" s="171"/>
      <c r="DXU7" s="171"/>
      <c r="DXV7" s="171"/>
      <c r="DXW7" s="171"/>
      <c r="DXX7" s="171"/>
      <c r="DXY7" s="171"/>
      <c r="DXZ7" s="171"/>
      <c r="DYA7" s="171"/>
      <c r="DYB7" s="171"/>
      <c r="DYC7" s="171"/>
      <c r="DYD7" s="171"/>
      <c r="DYE7" s="171"/>
      <c r="DYF7" s="171"/>
      <c r="DYG7" s="171"/>
      <c r="DYH7" s="171"/>
      <c r="DYI7" s="171"/>
      <c r="DYJ7" s="171"/>
      <c r="DYK7" s="171"/>
      <c r="DYL7" s="171"/>
      <c r="DYM7" s="171"/>
      <c r="DYN7" s="171"/>
      <c r="DYO7" s="171"/>
      <c r="DYP7" s="171"/>
      <c r="DYQ7" s="171"/>
      <c r="DYR7" s="171"/>
      <c r="DYS7" s="171"/>
      <c r="DYT7" s="171"/>
      <c r="DYU7" s="171"/>
      <c r="DYV7" s="171"/>
      <c r="DYW7" s="171"/>
      <c r="DYX7" s="171"/>
      <c r="DYY7" s="171"/>
      <c r="DYZ7" s="171"/>
      <c r="DZA7" s="171"/>
      <c r="DZB7" s="171"/>
      <c r="DZC7" s="171"/>
      <c r="DZD7" s="171"/>
      <c r="DZE7" s="171"/>
      <c r="DZF7" s="171"/>
      <c r="DZG7" s="171"/>
      <c r="DZH7" s="171"/>
      <c r="DZI7" s="171"/>
      <c r="DZJ7" s="171"/>
      <c r="DZK7" s="171"/>
      <c r="DZL7" s="171"/>
      <c r="DZM7" s="171"/>
      <c r="DZN7" s="171"/>
      <c r="DZO7" s="171"/>
      <c r="DZP7" s="171"/>
      <c r="DZQ7" s="171"/>
      <c r="DZR7" s="171"/>
      <c r="DZS7" s="171"/>
      <c r="DZT7" s="171"/>
      <c r="DZU7" s="171"/>
      <c r="DZV7" s="171"/>
      <c r="DZW7" s="171"/>
      <c r="DZX7" s="171"/>
      <c r="DZY7" s="171"/>
      <c r="DZZ7" s="171"/>
      <c r="EAA7" s="171"/>
      <c r="EAB7" s="171"/>
      <c r="EAC7" s="171"/>
      <c r="EAD7" s="171"/>
      <c r="EAE7" s="171"/>
      <c r="EAF7" s="171"/>
      <c r="EAG7" s="171"/>
      <c r="EAH7" s="171"/>
      <c r="EAI7" s="171"/>
      <c r="EAJ7" s="171"/>
      <c r="EAK7" s="171"/>
      <c r="EAL7" s="171"/>
      <c r="EAM7" s="171"/>
      <c r="EAN7" s="171"/>
      <c r="EAO7" s="171"/>
      <c r="EAP7" s="171"/>
      <c r="EAQ7" s="171"/>
      <c r="EAR7" s="171"/>
      <c r="EAS7" s="171"/>
      <c r="EAT7" s="171"/>
      <c r="EAU7" s="171"/>
      <c r="EAV7" s="171"/>
      <c r="EAW7" s="171"/>
      <c r="EAX7" s="171"/>
      <c r="EAY7" s="171"/>
      <c r="EAZ7" s="171"/>
      <c r="EBA7" s="171"/>
      <c r="EBB7" s="171"/>
      <c r="EBC7" s="171"/>
      <c r="EBD7" s="171"/>
      <c r="EBE7" s="171"/>
      <c r="EBF7" s="171"/>
      <c r="EBG7" s="171"/>
      <c r="EBH7" s="171"/>
      <c r="EBI7" s="171"/>
      <c r="EBJ7" s="171"/>
      <c r="EBK7" s="171"/>
      <c r="EBL7" s="171"/>
      <c r="EBM7" s="171"/>
      <c r="EBN7" s="171"/>
      <c r="EBO7" s="171"/>
      <c r="EBP7" s="171"/>
      <c r="EBQ7" s="171"/>
      <c r="EBR7" s="171"/>
      <c r="EBS7" s="171"/>
      <c r="EBT7" s="171"/>
      <c r="EBU7" s="171"/>
      <c r="EBV7" s="171"/>
      <c r="EBW7" s="171"/>
      <c r="EBX7" s="171"/>
      <c r="EBY7" s="171"/>
      <c r="EBZ7" s="171"/>
      <c r="ECA7" s="171"/>
      <c r="ECB7" s="171"/>
      <c r="ECC7" s="171"/>
      <c r="ECD7" s="171"/>
      <c r="ECE7" s="171"/>
      <c r="ECF7" s="171"/>
      <c r="ECG7" s="171"/>
      <c r="ECH7" s="171"/>
      <c r="ECI7" s="171"/>
      <c r="ECJ7" s="171"/>
      <c r="ECK7" s="171"/>
      <c r="ECL7" s="171"/>
      <c r="ECM7" s="171"/>
      <c r="ECN7" s="171"/>
      <c r="ECO7" s="171"/>
      <c r="ECP7" s="171"/>
      <c r="ECQ7" s="171"/>
      <c r="ECR7" s="171"/>
      <c r="ECS7" s="171"/>
      <c r="ECT7" s="171"/>
      <c r="ECU7" s="171"/>
      <c r="ECV7" s="171"/>
      <c r="ECW7" s="171"/>
      <c r="ECX7" s="171"/>
      <c r="ECY7" s="171"/>
      <c r="ECZ7" s="171"/>
      <c r="EDA7" s="171"/>
      <c r="EDB7" s="171"/>
      <c r="EDC7" s="171"/>
      <c r="EDD7" s="171"/>
      <c r="EDE7" s="171"/>
      <c r="EDF7" s="171"/>
      <c r="EDG7" s="171"/>
      <c r="EDH7" s="171"/>
      <c r="EDI7" s="171"/>
      <c r="EDJ7" s="171"/>
      <c r="EDK7" s="171"/>
      <c r="EDL7" s="171"/>
      <c r="EDM7" s="171"/>
      <c r="EDN7" s="171"/>
      <c r="EDO7" s="171"/>
      <c r="EDP7" s="171"/>
      <c r="EDQ7" s="171"/>
      <c r="EDR7" s="171"/>
      <c r="EDS7" s="171"/>
      <c r="EDT7" s="171"/>
      <c r="EDU7" s="171"/>
      <c r="EDV7" s="171"/>
      <c r="EDW7" s="171"/>
      <c r="EDX7" s="171"/>
      <c r="EDY7" s="171"/>
      <c r="EDZ7" s="171"/>
      <c r="EEA7" s="171"/>
      <c r="EEB7" s="171"/>
      <c r="EEC7" s="171"/>
      <c r="EED7" s="171"/>
      <c r="EEE7" s="171"/>
      <c r="EEF7" s="171"/>
      <c r="EEG7" s="171"/>
      <c r="EEH7" s="171"/>
      <c r="EEI7" s="171"/>
      <c r="EEJ7" s="171"/>
      <c r="EEK7" s="171"/>
      <c r="EEL7" s="171"/>
      <c r="EEM7" s="171"/>
      <c r="EEN7" s="171"/>
      <c r="EEO7" s="171"/>
      <c r="EEP7" s="171"/>
      <c r="EEQ7" s="171"/>
      <c r="EER7" s="171"/>
      <c r="EES7" s="171"/>
      <c r="EET7" s="171"/>
      <c r="EEU7" s="171"/>
      <c r="EEV7" s="171"/>
      <c r="EEW7" s="171"/>
      <c r="EEX7" s="171"/>
      <c r="EEY7" s="171"/>
      <c r="EEZ7" s="171"/>
      <c r="EFA7" s="171"/>
      <c r="EFB7" s="171"/>
      <c r="EFC7" s="171"/>
      <c r="EFD7" s="171"/>
      <c r="EFE7" s="171"/>
      <c r="EFF7" s="171"/>
      <c r="EFG7" s="171"/>
      <c r="EFH7" s="171"/>
      <c r="EFI7" s="171"/>
      <c r="EFJ7" s="171"/>
      <c r="EFK7" s="171"/>
      <c r="EFL7" s="171"/>
      <c r="EFM7" s="171"/>
      <c r="EFN7" s="171"/>
      <c r="EFO7" s="171"/>
      <c r="EFP7" s="171"/>
      <c r="EFQ7" s="171"/>
      <c r="EFR7" s="171"/>
      <c r="EFS7" s="171"/>
      <c r="EFT7" s="171"/>
      <c r="EFU7" s="171"/>
      <c r="EFV7" s="171"/>
      <c r="EFW7" s="171"/>
      <c r="EFX7" s="171"/>
      <c r="EFY7" s="171"/>
      <c r="EFZ7" s="171"/>
      <c r="EGA7" s="171"/>
      <c r="EGB7" s="171"/>
      <c r="EGC7" s="171"/>
      <c r="EGD7" s="171"/>
      <c r="EGE7" s="171"/>
      <c r="EGF7" s="171"/>
      <c r="EGG7" s="171"/>
      <c r="EGH7" s="171"/>
      <c r="EGI7" s="171"/>
      <c r="EGJ7" s="171"/>
      <c r="EGK7" s="171"/>
      <c r="EGL7" s="171"/>
      <c r="EGM7" s="171"/>
      <c r="EGN7" s="171"/>
      <c r="EGO7" s="171"/>
      <c r="EGP7" s="171"/>
      <c r="EGQ7" s="171"/>
      <c r="EGR7" s="171"/>
      <c r="EGS7" s="171"/>
      <c r="EGT7" s="171"/>
      <c r="EGU7" s="171"/>
      <c r="EGV7" s="171"/>
      <c r="EGW7" s="171"/>
      <c r="EGX7" s="171"/>
      <c r="EGY7" s="171"/>
      <c r="EGZ7" s="171"/>
      <c r="EHA7" s="171"/>
      <c r="EHB7" s="171"/>
      <c r="EHC7" s="171"/>
      <c r="EHD7" s="171"/>
      <c r="EHE7" s="171"/>
      <c r="EHF7" s="171"/>
      <c r="EHG7" s="171"/>
      <c r="EHH7" s="171"/>
      <c r="EHI7" s="171"/>
      <c r="EHJ7" s="171"/>
      <c r="EHK7" s="171"/>
      <c r="EHL7" s="171"/>
      <c r="EHM7" s="171"/>
      <c r="EHN7" s="171"/>
      <c r="EHO7" s="171"/>
      <c r="EHP7" s="171"/>
      <c r="EHQ7" s="171"/>
      <c r="EHR7" s="171"/>
      <c r="EHS7" s="171"/>
      <c r="EHT7" s="171"/>
      <c r="EHU7" s="171"/>
      <c r="EHV7" s="171"/>
      <c r="EHW7" s="171"/>
      <c r="EHX7" s="171"/>
      <c r="EHY7" s="171"/>
      <c r="EHZ7" s="171"/>
      <c r="EIA7" s="171"/>
      <c r="EIB7" s="171"/>
      <c r="EIC7" s="171"/>
      <c r="EID7" s="171"/>
      <c r="EIE7" s="171"/>
      <c r="EIF7" s="171"/>
      <c r="EIG7" s="171"/>
      <c r="EIH7" s="171"/>
      <c r="EII7" s="171"/>
      <c r="EIJ7" s="171"/>
      <c r="EIK7" s="171"/>
      <c r="EIL7" s="171"/>
      <c r="EIM7" s="171"/>
      <c r="EIN7" s="171"/>
      <c r="EIO7" s="171"/>
      <c r="EIP7" s="171"/>
      <c r="EIQ7" s="171"/>
      <c r="EIR7" s="171"/>
      <c r="EIS7" s="171"/>
      <c r="EIT7" s="171"/>
      <c r="EIU7" s="171"/>
      <c r="EIV7" s="171"/>
      <c r="EIW7" s="171"/>
      <c r="EIX7" s="171"/>
      <c r="EIY7" s="171"/>
      <c r="EIZ7" s="171"/>
      <c r="EJA7" s="171"/>
      <c r="EJB7" s="171"/>
      <c r="EJC7" s="171"/>
      <c r="EJD7" s="171"/>
      <c r="EJE7" s="171"/>
      <c r="EJF7" s="171"/>
      <c r="EJG7" s="171"/>
      <c r="EJH7" s="171"/>
      <c r="EJI7" s="171"/>
      <c r="EJJ7" s="171"/>
      <c r="EJK7" s="171"/>
      <c r="EJL7" s="171"/>
      <c r="EJM7" s="171"/>
      <c r="EJN7" s="171"/>
      <c r="EJO7" s="171"/>
      <c r="EJP7" s="171"/>
      <c r="EJQ7" s="171"/>
      <c r="EJR7" s="171"/>
      <c r="EJS7" s="171"/>
      <c r="EJT7" s="171"/>
      <c r="EJU7" s="171"/>
      <c r="EJV7" s="171"/>
      <c r="EJW7" s="171"/>
      <c r="EJX7" s="171"/>
      <c r="EJY7" s="171"/>
      <c r="EJZ7" s="171"/>
      <c r="EKA7" s="171"/>
      <c r="EKB7" s="171"/>
      <c r="EKC7" s="171"/>
      <c r="EKD7" s="171"/>
      <c r="EKE7" s="171"/>
      <c r="EKF7" s="171"/>
      <c r="EKG7" s="171"/>
      <c r="EKH7" s="171"/>
      <c r="EKI7" s="171"/>
      <c r="EKJ7" s="171"/>
      <c r="EKK7" s="171"/>
      <c r="EKL7" s="171"/>
      <c r="EKM7" s="171"/>
      <c r="EKN7" s="171"/>
      <c r="EKO7" s="171"/>
      <c r="EKP7" s="171"/>
      <c r="EKQ7" s="171"/>
      <c r="EKR7" s="171"/>
      <c r="EKS7" s="171"/>
      <c r="EKT7" s="171"/>
      <c r="EKU7" s="171"/>
      <c r="EKV7" s="171"/>
      <c r="EKW7" s="171"/>
      <c r="EKX7" s="171"/>
      <c r="EKY7" s="171"/>
      <c r="EKZ7" s="171"/>
      <c r="ELA7" s="171"/>
      <c r="ELB7" s="171"/>
      <c r="ELC7" s="171"/>
      <c r="ELD7" s="171"/>
      <c r="ELE7" s="171"/>
      <c r="ELF7" s="171"/>
      <c r="ELG7" s="171"/>
      <c r="ELH7" s="171"/>
      <c r="ELI7" s="171"/>
      <c r="ELJ7" s="171"/>
      <c r="ELK7" s="171"/>
      <c r="ELL7" s="171"/>
      <c r="ELM7" s="171"/>
      <c r="ELN7" s="171"/>
      <c r="ELO7" s="171"/>
      <c r="ELP7" s="171"/>
      <c r="ELQ7" s="171"/>
      <c r="ELR7" s="171"/>
      <c r="ELS7" s="171"/>
      <c r="ELT7" s="171"/>
      <c r="ELU7" s="171"/>
      <c r="ELV7" s="171"/>
      <c r="ELW7" s="171"/>
      <c r="ELX7" s="171"/>
      <c r="ELY7" s="171"/>
      <c r="ELZ7" s="171"/>
      <c r="EMA7" s="171"/>
      <c r="EMB7" s="171"/>
      <c r="EMC7" s="171"/>
      <c r="EMD7" s="171"/>
      <c r="EME7" s="171"/>
      <c r="EMF7" s="171"/>
      <c r="EMG7" s="171"/>
      <c r="EMH7" s="171"/>
      <c r="EMI7" s="171"/>
      <c r="EMJ7" s="171"/>
      <c r="EMK7" s="171"/>
      <c r="EML7" s="171"/>
      <c r="EMM7" s="171"/>
      <c r="EMN7" s="171"/>
      <c r="EMO7" s="171"/>
      <c r="EMP7" s="171"/>
      <c r="EMQ7" s="171"/>
      <c r="EMR7" s="171"/>
      <c r="EMS7" s="171"/>
      <c r="EMT7" s="171"/>
      <c r="EMU7" s="171"/>
      <c r="EMV7" s="171"/>
      <c r="EMW7" s="171"/>
      <c r="EMX7" s="171"/>
      <c r="EMY7" s="171"/>
      <c r="EMZ7" s="171"/>
      <c r="ENA7" s="171"/>
      <c r="ENB7" s="171"/>
      <c r="ENC7" s="171"/>
      <c r="END7" s="171"/>
      <c r="ENE7" s="171"/>
      <c r="ENF7" s="171"/>
      <c r="ENG7" s="171"/>
      <c r="ENH7" s="171"/>
      <c r="ENI7" s="171"/>
      <c r="ENJ7" s="171"/>
      <c r="ENK7" s="171"/>
      <c r="ENL7" s="171"/>
      <c r="ENM7" s="171"/>
      <c r="ENN7" s="171"/>
      <c r="ENO7" s="171"/>
      <c r="ENP7" s="171"/>
      <c r="ENQ7" s="171"/>
      <c r="ENR7" s="171"/>
      <c r="ENS7" s="171"/>
      <c r="ENT7" s="171"/>
      <c r="ENU7" s="171"/>
      <c r="ENV7" s="171"/>
      <c r="ENW7" s="171"/>
      <c r="ENX7" s="171"/>
      <c r="ENY7" s="171"/>
      <c r="ENZ7" s="171"/>
      <c r="EOA7" s="171"/>
      <c r="EOB7" s="171"/>
      <c r="EOC7" s="171"/>
      <c r="EOD7" s="171"/>
      <c r="EOE7" s="171"/>
      <c r="EOF7" s="171"/>
      <c r="EOG7" s="171"/>
      <c r="EOH7" s="171"/>
      <c r="EOI7" s="171"/>
      <c r="EOJ7" s="171"/>
      <c r="EOK7" s="171"/>
      <c r="EOL7" s="171"/>
      <c r="EOM7" s="171"/>
      <c r="EON7" s="171"/>
      <c r="EOO7" s="171"/>
      <c r="EOP7" s="171"/>
      <c r="EOQ7" s="171"/>
      <c r="EOR7" s="171"/>
      <c r="EOS7" s="171"/>
      <c r="EOT7" s="171"/>
      <c r="EOU7" s="171"/>
      <c r="EOV7" s="171"/>
      <c r="EOW7" s="171"/>
      <c r="EOX7" s="171"/>
      <c r="EOY7" s="171"/>
      <c r="EOZ7" s="171"/>
      <c r="EPA7" s="171"/>
      <c r="EPB7" s="171"/>
      <c r="EPC7" s="171"/>
      <c r="EPD7" s="171"/>
      <c r="EPE7" s="171"/>
      <c r="EPF7" s="171"/>
      <c r="EPG7" s="171"/>
      <c r="EPH7" s="171"/>
      <c r="EPI7" s="171"/>
      <c r="EPJ7" s="171"/>
      <c r="EPK7" s="171"/>
      <c r="EPL7" s="171"/>
      <c r="EPM7" s="171"/>
      <c r="EPN7" s="171"/>
      <c r="EPO7" s="171"/>
      <c r="EPP7" s="171"/>
      <c r="EPQ7" s="171"/>
      <c r="EPR7" s="171"/>
      <c r="EPS7" s="171"/>
      <c r="EPT7" s="171"/>
      <c r="EPU7" s="171"/>
      <c r="EPV7" s="171"/>
      <c r="EPW7" s="171"/>
      <c r="EPX7" s="171"/>
      <c r="EPY7" s="171"/>
      <c r="EPZ7" s="171"/>
      <c r="EQA7" s="171"/>
      <c r="EQB7" s="171"/>
      <c r="EQC7" s="171"/>
      <c r="EQD7" s="171"/>
      <c r="EQE7" s="171"/>
      <c r="EQF7" s="171"/>
      <c r="EQG7" s="171"/>
      <c r="EQH7" s="171"/>
      <c r="EQI7" s="171"/>
      <c r="EQJ7" s="171"/>
      <c r="EQK7" s="171"/>
      <c r="EQL7" s="171"/>
      <c r="EQM7" s="171"/>
      <c r="EQN7" s="171"/>
      <c r="EQO7" s="171"/>
      <c r="EQP7" s="171"/>
      <c r="EQQ7" s="171"/>
      <c r="EQR7" s="171"/>
      <c r="EQS7" s="171"/>
      <c r="EQT7" s="171"/>
      <c r="EQU7" s="171"/>
      <c r="EQV7" s="171"/>
      <c r="EQW7" s="171"/>
      <c r="EQX7" s="171"/>
      <c r="EQY7" s="171"/>
      <c r="EQZ7" s="171"/>
      <c r="ERA7" s="171"/>
      <c r="ERB7" s="171"/>
      <c r="ERC7" s="171"/>
      <c r="ERD7" s="171"/>
      <c r="ERE7" s="171"/>
      <c r="ERF7" s="171"/>
      <c r="ERG7" s="171"/>
      <c r="ERH7" s="171"/>
      <c r="ERI7" s="171"/>
      <c r="ERJ7" s="171"/>
      <c r="ERK7" s="171"/>
      <c r="ERL7" s="171"/>
      <c r="ERM7" s="171"/>
      <c r="ERN7" s="171"/>
      <c r="ERO7" s="171"/>
      <c r="ERP7" s="171"/>
      <c r="ERQ7" s="171"/>
      <c r="ERR7" s="171"/>
      <c r="ERS7" s="171"/>
      <c r="ERT7" s="171"/>
      <c r="ERU7" s="171"/>
      <c r="ERV7" s="171"/>
      <c r="ERW7" s="171"/>
      <c r="ERX7" s="171"/>
      <c r="ERY7" s="171"/>
      <c r="ERZ7" s="171"/>
      <c r="ESA7" s="171"/>
      <c r="ESB7" s="171"/>
      <c r="ESC7" s="171"/>
      <c r="ESD7" s="171"/>
      <c r="ESE7" s="171"/>
      <c r="ESF7" s="171"/>
      <c r="ESG7" s="171"/>
      <c r="ESH7" s="171"/>
      <c r="ESI7" s="171"/>
      <c r="ESJ7" s="171"/>
      <c r="ESK7" s="171"/>
      <c r="ESL7" s="171"/>
      <c r="ESM7" s="171"/>
      <c r="ESN7" s="171"/>
      <c r="ESO7" s="171"/>
      <c r="ESP7" s="171"/>
      <c r="ESQ7" s="171"/>
      <c r="ESR7" s="171"/>
      <c r="ESS7" s="171"/>
      <c r="EST7" s="171"/>
      <c r="ESU7" s="171"/>
      <c r="ESV7" s="171"/>
      <c r="ESW7" s="171"/>
      <c r="ESX7" s="171"/>
      <c r="ESY7" s="171"/>
      <c r="ESZ7" s="171"/>
      <c r="ETA7" s="171"/>
      <c r="ETB7" s="171"/>
      <c r="ETC7" s="171"/>
      <c r="ETD7" s="171"/>
      <c r="ETE7" s="171"/>
      <c r="ETF7" s="171"/>
      <c r="ETG7" s="171"/>
      <c r="ETH7" s="171"/>
      <c r="ETI7" s="171"/>
      <c r="ETJ7" s="171"/>
      <c r="ETK7" s="171"/>
      <c r="ETL7" s="171"/>
      <c r="ETM7" s="171"/>
      <c r="ETN7" s="171"/>
      <c r="ETO7" s="171"/>
      <c r="ETP7" s="171"/>
      <c r="ETQ7" s="171"/>
      <c r="ETR7" s="171"/>
      <c r="ETS7" s="171"/>
      <c r="ETT7" s="171"/>
      <c r="ETU7" s="171"/>
      <c r="ETV7" s="171"/>
      <c r="ETW7" s="171"/>
      <c r="ETX7" s="171"/>
      <c r="ETY7" s="171"/>
      <c r="ETZ7" s="171"/>
      <c r="EUA7" s="171"/>
      <c r="EUB7" s="171"/>
      <c r="EUC7" s="171"/>
      <c r="EUD7" s="171"/>
      <c r="EUE7" s="171"/>
      <c r="EUF7" s="171"/>
      <c r="EUG7" s="171"/>
      <c r="EUH7" s="171"/>
      <c r="EUI7" s="171"/>
      <c r="EUJ7" s="171"/>
      <c r="EUK7" s="171"/>
      <c r="EUL7" s="171"/>
      <c r="EUM7" s="171"/>
      <c r="EUN7" s="171"/>
      <c r="EUO7" s="171"/>
      <c r="EUP7" s="171"/>
      <c r="EUQ7" s="171"/>
      <c r="EUR7" s="171"/>
      <c r="EUS7" s="171"/>
      <c r="EUT7" s="171"/>
      <c r="EUU7" s="171"/>
      <c r="EUV7" s="171"/>
      <c r="EUW7" s="171"/>
      <c r="EUX7" s="171"/>
      <c r="EUY7" s="171"/>
      <c r="EUZ7" s="171"/>
      <c r="EVA7" s="171"/>
      <c r="EVB7" s="171"/>
      <c r="EVC7" s="171"/>
      <c r="EVD7" s="171"/>
      <c r="EVE7" s="171"/>
      <c r="EVF7" s="171"/>
      <c r="EVG7" s="171"/>
      <c r="EVH7" s="171"/>
      <c r="EVI7" s="171"/>
      <c r="EVJ7" s="171"/>
      <c r="EVK7" s="171"/>
      <c r="EVL7" s="171"/>
      <c r="EVM7" s="171"/>
      <c r="EVN7" s="171"/>
      <c r="EVO7" s="171"/>
      <c r="EVP7" s="171"/>
      <c r="EVQ7" s="171"/>
      <c r="EVR7" s="171"/>
      <c r="EVS7" s="171"/>
      <c r="EVT7" s="171"/>
      <c r="EVU7" s="171"/>
      <c r="EVV7" s="171"/>
      <c r="EVW7" s="171"/>
      <c r="EVX7" s="171"/>
      <c r="EVY7" s="171"/>
      <c r="EVZ7" s="171"/>
      <c r="EWA7" s="171"/>
      <c r="EWB7" s="171"/>
      <c r="EWC7" s="171"/>
      <c r="EWD7" s="171"/>
      <c r="EWE7" s="171"/>
      <c r="EWF7" s="171"/>
      <c r="EWG7" s="171"/>
      <c r="EWH7" s="171"/>
      <c r="EWI7" s="171"/>
      <c r="EWJ7" s="171"/>
      <c r="EWK7" s="171"/>
      <c r="EWL7" s="171"/>
      <c r="EWM7" s="171"/>
      <c r="EWN7" s="171"/>
      <c r="EWO7" s="171"/>
      <c r="EWP7" s="171"/>
      <c r="EWQ7" s="171"/>
      <c r="EWR7" s="171"/>
      <c r="EWS7" s="171"/>
      <c r="EWT7" s="171"/>
      <c r="EWU7" s="171"/>
      <c r="EWV7" s="171"/>
      <c r="EWW7" s="171"/>
      <c r="EWX7" s="171"/>
      <c r="EWY7" s="171"/>
      <c r="EWZ7" s="171"/>
      <c r="EXA7" s="171"/>
      <c r="EXB7" s="171"/>
      <c r="EXC7" s="171"/>
      <c r="EXD7" s="171"/>
      <c r="EXE7" s="171"/>
      <c r="EXF7" s="171"/>
      <c r="EXG7" s="171"/>
      <c r="EXH7" s="171"/>
      <c r="EXI7" s="171"/>
      <c r="EXJ7" s="171"/>
      <c r="EXK7" s="171"/>
      <c r="EXL7" s="171"/>
      <c r="EXM7" s="171"/>
      <c r="EXN7" s="171"/>
      <c r="EXO7" s="171"/>
      <c r="EXP7" s="171"/>
      <c r="EXQ7" s="171"/>
      <c r="EXR7" s="171"/>
      <c r="EXS7" s="171"/>
      <c r="EXT7" s="171"/>
      <c r="EXU7" s="171"/>
      <c r="EXV7" s="171"/>
      <c r="EXW7" s="171"/>
      <c r="EXX7" s="171"/>
      <c r="EXY7" s="171"/>
      <c r="EXZ7" s="171"/>
      <c r="EYA7" s="171"/>
      <c r="EYB7" s="171"/>
      <c r="EYC7" s="171"/>
      <c r="EYD7" s="171"/>
      <c r="EYE7" s="171"/>
      <c r="EYF7" s="171"/>
      <c r="EYG7" s="171"/>
      <c r="EYH7" s="171"/>
      <c r="EYI7" s="171"/>
      <c r="EYJ7" s="171"/>
      <c r="EYK7" s="171"/>
      <c r="EYL7" s="171"/>
      <c r="EYM7" s="171"/>
      <c r="EYN7" s="171"/>
      <c r="EYO7" s="171"/>
      <c r="EYP7" s="171"/>
      <c r="EYQ7" s="171"/>
      <c r="EYR7" s="171"/>
      <c r="EYS7" s="171"/>
      <c r="EYT7" s="171"/>
      <c r="EYU7" s="171"/>
      <c r="EYV7" s="171"/>
      <c r="EYW7" s="171"/>
      <c r="EYX7" s="171"/>
      <c r="EYY7" s="171"/>
      <c r="EYZ7" s="171"/>
      <c r="EZA7" s="171"/>
      <c r="EZB7" s="171"/>
      <c r="EZC7" s="171"/>
      <c r="EZD7" s="171"/>
      <c r="EZE7" s="171"/>
      <c r="EZF7" s="171"/>
      <c r="EZG7" s="171"/>
      <c r="EZH7" s="171"/>
      <c r="EZI7" s="171"/>
      <c r="EZJ7" s="171"/>
      <c r="EZK7" s="171"/>
      <c r="EZL7" s="171"/>
      <c r="EZM7" s="171"/>
      <c r="EZN7" s="171"/>
      <c r="EZO7" s="171"/>
      <c r="EZP7" s="171"/>
      <c r="EZQ7" s="171"/>
      <c r="EZR7" s="171"/>
      <c r="EZS7" s="171"/>
      <c r="EZT7" s="171"/>
      <c r="EZU7" s="171"/>
      <c r="EZV7" s="171"/>
      <c r="EZW7" s="171"/>
      <c r="EZX7" s="171"/>
      <c r="EZY7" s="171"/>
      <c r="EZZ7" s="171"/>
      <c r="FAA7" s="171"/>
      <c r="FAB7" s="171"/>
      <c r="FAC7" s="171"/>
      <c r="FAD7" s="171"/>
      <c r="FAE7" s="171"/>
      <c r="FAF7" s="171"/>
      <c r="FAG7" s="171"/>
      <c r="FAH7" s="171"/>
      <c r="FAI7" s="171"/>
      <c r="FAJ7" s="171"/>
      <c r="FAK7" s="171"/>
      <c r="FAL7" s="171"/>
      <c r="FAM7" s="171"/>
      <c r="FAN7" s="171"/>
      <c r="FAO7" s="171"/>
      <c r="FAP7" s="171"/>
      <c r="FAQ7" s="171"/>
      <c r="FAR7" s="171"/>
      <c r="FAS7" s="171"/>
      <c r="FAT7" s="171"/>
      <c r="FAU7" s="171"/>
      <c r="FAV7" s="171"/>
      <c r="FAW7" s="171"/>
      <c r="FAX7" s="171"/>
      <c r="FAY7" s="171"/>
      <c r="FAZ7" s="171"/>
      <c r="FBA7" s="171"/>
      <c r="FBB7" s="171"/>
      <c r="FBC7" s="171"/>
      <c r="FBD7" s="171"/>
      <c r="FBE7" s="171"/>
      <c r="FBF7" s="171"/>
      <c r="FBG7" s="171"/>
      <c r="FBH7" s="171"/>
      <c r="FBI7" s="171"/>
      <c r="FBJ7" s="171"/>
      <c r="FBK7" s="171"/>
      <c r="FBL7" s="171"/>
      <c r="FBM7" s="171"/>
      <c r="FBN7" s="171"/>
      <c r="FBO7" s="171"/>
      <c r="FBP7" s="171"/>
      <c r="FBQ7" s="171"/>
      <c r="FBR7" s="171"/>
      <c r="FBS7" s="171"/>
      <c r="FBT7" s="171"/>
      <c r="FBU7" s="171"/>
      <c r="FBV7" s="171"/>
      <c r="FBW7" s="171"/>
      <c r="FBX7" s="171"/>
      <c r="FBY7" s="171"/>
      <c r="FBZ7" s="171"/>
      <c r="FCA7" s="171"/>
      <c r="FCB7" s="171"/>
      <c r="FCC7" s="171"/>
      <c r="FCD7" s="171"/>
      <c r="FCE7" s="171"/>
      <c r="FCF7" s="171"/>
      <c r="FCG7" s="171"/>
      <c r="FCH7" s="171"/>
      <c r="FCI7" s="171"/>
      <c r="FCJ7" s="171"/>
      <c r="FCK7" s="171"/>
      <c r="FCL7" s="171"/>
      <c r="FCM7" s="171"/>
      <c r="FCN7" s="171"/>
      <c r="FCO7" s="171"/>
      <c r="FCP7" s="171"/>
      <c r="FCQ7" s="171"/>
      <c r="FCR7" s="171"/>
      <c r="FCS7" s="171"/>
      <c r="FCT7" s="171"/>
      <c r="FCU7" s="171"/>
      <c r="FCV7" s="171"/>
      <c r="FCW7" s="171"/>
      <c r="FCX7" s="171"/>
      <c r="FCY7" s="171"/>
      <c r="FCZ7" s="171"/>
      <c r="FDA7" s="171"/>
      <c r="FDB7" s="171"/>
      <c r="FDC7" s="171"/>
      <c r="FDD7" s="171"/>
      <c r="FDE7" s="171"/>
      <c r="FDF7" s="171"/>
      <c r="FDG7" s="171"/>
      <c r="FDH7" s="171"/>
      <c r="FDI7" s="171"/>
      <c r="FDJ7" s="171"/>
      <c r="FDK7" s="171"/>
      <c r="FDL7" s="171"/>
      <c r="FDM7" s="171"/>
      <c r="FDN7" s="171"/>
      <c r="FDO7" s="171"/>
      <c r="FDP7" s="171"/>
      <c r="FDQ7" s="171"/>
      <c r="FDR7" s="171"/>
      <c r="FDS7" s="171"/>
      <c r="FDT7" s="171"/>
      <c r="FDU7" s="171"/>
      <c r="FDV7" s="171"/>
      <c r="FDW7" s="171"/>
      <c r="FDX7" s="171"/>
      <c r="FDY7" s="171"/>
      <c r="FDZ7" s="171"/>
      <c r="FEA7" s="171"/>
      <c r="FEB7" s="171"/>
      <c r="FEC7" s="171"/>
      <c r="FED7" s="171"/>
      <c r="FEE7" s="171"/>
      <c r="FEF7" s="171"/>
      <c r="FEG7" s="171"/>
      <c r="FEH7" s="171"/>
      <c r="FEI7" s="171"/>
      <c r="FEJ7" s="171"/>
      <c r="FEK7" s="171"/>
      <c r="FEL7" s="171"/>
      <c r="FEM7" s="171"/>
      <c r="FEN7" s="171"/>
      <c r="FEO7" s="171"/>
      <c r="FEP7" s="171"/>
      <c r="FEQ7" s="171"/>
      <c r="FER7" s="171"/>
      <c r="FES7" s="171"/>
      <c r="FET7" s="171"/>
      <c r="FEU7" s="171"/>
      <c r="FEV7" s="171"/>
      <c r="FEW7" s="171"/>
      <c r="FEX7" s="171"/>
      <c r="FEY7" s="171"/>
      <c r="FEZ7" s="171"/>
      <c r="FFA7" s="171"/>
      <c r="FFB7" s="171"/>
      <c r="FFC7" s="171"/>
      <c r="FFD7" s="171"/>
      <c r="FFE7" s="171"/>
      <c r="FFF7" s="171"/>
      <c r="FFG7" s="171"/>
      <c r="FFH7" s="171"/>
      <c r="FFI7" s="171"/>
      <c r="FFJ7" s="171"/>
      <c r="FFK7" s="171"/>
      <c r="FFL7" s="171"/>
      <c r="FFM7" s="171"/>
      <c r="FFN7" s="171"/>
      <c r="FFO7" s="171"/>
      <c r="FFP7" s="171"/>
      <c r="FFQ7" s="171"/>
      <c r="FFR7" s="171"/>
      <c r="FFS7" s="171"/>
      <c r="FFT7" s="171"/>
      <c r="FFU7" s="171"/>
      <c r="FFV7" s="171"/>
      <c r="FFW7" s="171"/>
      <c r="FFX7" s="171"/>
      <c r="FFY7" s="171"/>
      <c r="FFZ7" s="171"/>
      <c r="FGA7" s="171"/>
      <c r="FGB7" s="171"/>
      <c r="FGC7" s="171"/>
      <c r="FGD7" s="171"/>
      <c r="FGE7" s="171"/>
      <c r="FGF7" s="171"/>
      <c r="FGG7" s="171"/>
      <c r="FGH7" s="171"/>
      <c r="FGI7" s="171"/>
      <c r="FGJ7" s="171"/>
      <c r="FGK7" s="171"/>
      <c r="FGL7" s="171"/>
      <c r="FGM7" s="171"/>
      <c r="FGN7" s="171"/>
      <c r="FGO7" s="171"/>
      <c r="FGP7" s="171"/>
      <c r="FGQ7" s="171"/>
      <c r="FGR7" s="171"/>
      <c r="FGS7" s="171"/>
      <c r="FGT7" s="171"/>
      <c r="FGU7" s="171"/>
      <c r="FGV7" s="171"/>
      <c r="FGW7" s="171"/>
      <c r="FGX7" s="171"/>
      <c r="FGY7" s="171"/>
      <c r="FGZ7" s="171"/>
      <c r="FHA7" s="171"/>
      <c r="FHB7" s="171"/>
      <c r="FHC7" s="171"/>
      <c r="FHD7" s="171"/>
      <c r="FHE7" s="171"/>
      <c r="FHF7" s="171"/>
      <c r="FHG7" s="171"/>
      <c r="FHH7" s="171"/>
      <c r="FHI7" s="171"/>
      <c r="FHJ7" s="171"/>
      <c r="FHK7" s="171"/>
      <c r="FHL7" s="171"/>
      <c r="FHM7" s="171"/>
      <c r="FHN7" s="171"/>
      <c r="FHO7" s="171"/>
      <c r="FHP7" s="171"/>
      <c r="FHQ7" s="171"/>
      <c r="FHR7" s="171"/>
      <c r="FHS7" s="171"/>
      <c r="FHT7" s="171"/>
      <c r="FHU7" s="171"/>
      <c r="FHV7" s="171"/>
      <c r="FHW7" s="171"/>
      <c r="FHX7" s="171"/>
      <c r="FHY7" s="171"/>
      <c r="FHZ7" s="171"/>
      <c r="FIA7" s="171"/>
      <c r="FIB7" s="171"/>
      <c r="FIC7" s="171"/>
      <c r="FID7" s="171"/>
      <c r="FIE7" s="171"/>
      <c r="FIF7" s="171"/>
      <c r="FIG7" s="171"/>
      <c r="FIH7" s="171"/>
      <c r="FII7" s="171"/>
      <c r="FIJ7" s="171"/>
      <c r="FIK7" s="171"/>
      <c r="FIL7" s="171"/>
      <c r="FIM7" s="171"/>
      <c r="FIN7" s="171"/>
      <c r="FIO7" s="171"/>
      <c r="FIP7" s="171"/>
      <c r="FIQ7" s="171"/>
      <c r="FIR7" s="171"/>
      <c r="FIS7" s="171"/>
      <c r="FIT7" s="171"/>
      <c r="FIU7" s="171"/>
      <c r="FIV7" s="171"/>
      <c r="FIW7" s="171"/>
      <c r="FIX7" s="171"/>
      <c r="FIY7" s="171"/>
      <c r="FIZ7" s="171"/>
      <c r="FJA7" s="171"/>
      <c r="FJB7" s="171"/>
      <c r="FJC7" s="171"/>
      <c r="FJD7" s="171"/>
      <c r="FJE7" s="171"/>
      <c r="FJF7" s="171"/>
      <c r="FJG7" s="171"/>
      <c r="FJH7" s="171"/>
      <c r="FJI7" s="171"/>
      <c r="FJJ7" s="171"/>
      <c r="FJK7" s="171"/>
      <c r="FJL7" s="171"/>
      <c r="FJM7" s="171"/>
      <c r="FJN7" s="171"/>
      <c r="FJO7" s="171"/>
      <c r="FJP7" s="171"/>
      <c r="FJQ7" s="171"/>
      <c r="FJR7" s="171"/>
      <c r="FJS7" s="171"/>
      <c r="FJT7" s="171"/>
      <c r="FJU7" s="171"/>
      <c r="FJV7" s="171"/>
      <c r="FJW7" s="171"/>
      <c r="FJX7" s="171"/>
      <c r="FJY7" s="171"/>
      <c r="FJZ7" s="171"/>
      <c r="FKA7" s="171"/>
      <c r="FKB7" s="171"/>
      <c r="FKC7" s="171"/>
      <c r="FKD7" s="171"/>
      <c r="FKE7" s="171"/>
      <c r="FKF7" s="171"/>
      <c r="FKG7" s="171"/>
      <c r="FKH7" s="171"/>
      <c r="FKI7" s="171"/>
      <c r="FKJ7" s="171"/>
      <c r="FKK7" s="171"/>
      <c r="FKL7" s="171"/>
      <c r="FKM7" s="171"/>
      <c r="FKN7" s="171"/>
      <c r="FKO7" s="171"/>
      <c r="FKP7" s="171"/>
      <c r="FKQ7" s="171"/>
      <c r="FKR7" s="171"/>
      <c r="FKS7" s="171"/>
      <c r="FKT7" s="171"/>
      <c r="FKU7" s="171"/>
      <c r="FKV7" s="171"/>
      <c r="FKW7" s="171"/>
      <c r="FKX7" s="171"/>
      <c r="FKY7" s="171"/>
      <c r="FKZ7" s="171"/>
      <c r="FLA7" s="171"/>
      <c r="FLB7" s="171"/>
      <c r="FLC7" s="171"/>
      <c r="FLD7" s="171"/>
      <c r="FLE7" s="171"/>
      <c r="FLF7" s="171"/>
      <c r="FLG7" s="171"/>
      <c r="FLH7" s="171"/>
      <c r="FLI7" s="171"/>
      <c r="FLJ7" s="171"/>
      <c r="FLK7" s="171"/>
      <c r="FLL7" s="171"/>
      <c r="FLM7" s="171"/>
      <c r="FLN7" s="171"/>
      <c r="FLO7" s="171"/>
      <c r="FLP7" s="171"/>
      <c r="FLQ7" s="171"/>
      <c r="FLR7" s="171"/>
      <c r="FLS7" s="171"/>
      <c r="FLT7" s="171"/>
      <c r="FLU7" s="171"/>
      <c r="FLV7" s="171"/>
      <c r="FLW7" s="171"/>
      <c r="FLX7" s="171"/>
      <c r="FLY7" s="171"/>
      <c r="FLZ7" s="171"/>
      <c r="FMA7" s="171"/>
      <c r="FMB7" s="171"/>
      <c r="FMC7" s="171"/>
      <c r="FMD7" s="171"/>
      <c r="FME7" s="171"/>
      <c r="FMF7" s="171"/>
      <c r="FMG7" s="171"/>
      <c r="FMH7" s="171"/>
      <c r="FMI7" s="171"/>
      <c r="FMJ7" s="171"/>
      <c r="FMK7" s="171"/>
      <c r="FML7" s="171"/>
      <c r="FMM7" s="171"/>
      <c r="FMN7" s="171"/>
      <c r="FMO7" s="171"/>
      <c r="FMP7" s="171"/>
      <c r="FMQ7" s="171"/>
      <c r="FMR7" s="171"/>
      <c r="FMS7" s="171"/>
      <c r="FMT7" s="171"/>
      <c r="FMU7" s="171"/>
      <c r="FMV7" s="171"/>
      <c r="FMW7" s="171"/>
      <c r="FMX7" s="171"/>
      <c r="FMY7" s="171"/>
      <c r="FMZ7" s="171"/>
      <c r="FNA7" s="171"/>
      <c r="FNB7" s="171"/>
      <c r="FNC7" s="171"/>
      <c r="FND7" s="171"/>
      <c r="FNE7" s="171"/>
      <c r="FNF7" s="171"/>
      <c r="FNG7" s="171"/>
      <c r="FNH7" s="171"/>
      <c r="FNI7" s="171"/>
      <c r="FNJ7" s="171"/>
      <c r="FNK7" s="171"/>
      <c r="FNL7" s="171"/>
      <c r="FNM7" s="171"/>
      <c r="FNN7" s="171"/>
      <c r="FNO7" s="171"/>
      <c r="FNP7" s="171"/>
      <c r="FNQ7" s="171"/>
      <c r="FNR7" s="171"/>
      <c r="FNS7" s="171"/>
      <c r="FNT7" s="171"/>
      <c r="FNU7" s="171"/>
      <c r="FNV7" s="171"/>
      <c r="FNW7" s="171"/>
      <c r="FNX7" s="171"/>
      <c r="FNY7" s="171"/>
      <c r="FNZ7" s="171"/>
      <c r="FOA7" s="171"/>
      <c r="FOB7" s="171"/>
      <c r="FOC7" s="171"/>
      <c r="FOD7" s="171"/>
      <c r="FOE7" s="171"/>
      <c r="FOF7" s="171"/>
      <c r="FOG7" s="171"/>
      <c r="FOH7" s="171"/>
      <c r="FOI7" s="171"/>
      <c r="FOJ7" s="171"/>
      <c r="FOK7" s="171"/>
      <c r="FOL7" s="171"/>
      <c r="FOM7" s="171"/>
      <c r="FON7" s="171"/>
      <c r="FOO7" s="171"/>
      <c r="FOP7" s="171"/>
      <c r="FOQ7" s="171"/>
      <c r="FOR7" s="171"/>
      <c r="FOS7" s="171"/>
      <c r="FOT7" s="171"/>
      <c r="FOU7" s="171"/>
      <c r="FOV7" s="171"/>
      <c r="FOW7" s="171"/>
      <c r="FOX7" s="171"/>
      <c r="FOY7" s="171"/>
      <c r="FOZ7" s="171"/>
      <c r="FPA7" s="171"/>
      <c r="FPB7" s="171"/>
      <c r="FPC7" s="171"/>
      <c r="FPD7" s="171"/>
      <c r="FPE7" s="171"/>
      <c r="FPF7" s="171"/>
      <c r="FPG7" s="171"/>
      <c r="FPH7" s="171"/>
      <c r="FPI7" s="171"/>
      <c r="FPJ7" s="171"/>
      <c r="FPK7" s="171"/>
      <c r="FPL7" s="171"/>
      <c r="FPM7" s="171"/>
      <c r="FPN7" s="171"/>
      <c r="FPO7" s="171"/>
      <c r="FPP7" s="171"/>
      <c r="FPQ7" s="171"/>
      <c r="FPR7" s="171"/>
      <c r="FPS7" s="171"/>
      <c r="FPT7" s="171"/>
      <c r="FPU7" s="171"/>
      <c r="FPV7" s="171"/>
      <c r="FPW7" s="171"/>
      <c r="FPX7" s="171"/>
      <c r="FPY7" s="171"/>
      <c r="FPZ7" s="171"/>
      <c r="FQA7" s="171"/>
      <c r="FQB7" s="171"/>
      <c r="FQC7" s="171"/>
      <c r="FQD7" s="171"/>
      <c r="FQE7" s="171"/>
      <c r="FQF7" s="171"/>
      <c r="FQG7" s="171"/>
      <c r="FQH7" s="171"/>
      <c r="FQI7" s="171"/>
      <c r="FQJ7" s="171"/>
      <c r="FQK7" s="171"/>
      <c r="FQL7" s="171"/>
      <c r="FQM7" s="171"/>
      <c r="FQN7" s="171"/>
      <c r="FQO7" s="171"/>
      <c r="FQP7" s="171"/>
      <c r="FQQ7" s="171"/>
      <c r="FQR7" s="171"/>
      <c r="FQS7" s="171"/>
      <c r="FQT7" s="171"/>
      <c r="FQU7" s="171"/>
      <c r="FQV7" s="171"/>
      <c r="FQW7" s="171"/>
      <c r="FQX7" s="171"/>
      <c r="FQY7" s="171"/>
      <c r="FQZ7" s="171"/>
      <c r="FRA7" s="171"/>
      <c r="FRB7" s="171"/>
      <c r="FRC7" s="171"/>
      <c r="FRD7" s="171"/>
      <c r="FRE7" s="171"/>
      <c r="FRF7" s="171"/>
      <c r="FRG7" s="171"/>
      <c r="FRH7" s="171"/>
      <c r="FRI7" s="171"/>
      <c r="FRJ7" s="171"/>
      <c r="FRK7" s="171"/>
      <c r="FRL7" s="171"/>
      <c r="FRM7" s="171"/>
      <c r="FRN7" s="171"/>
      <c r="FRO7" s="171"/>
      <c r="FRP7" s="171"/>
      <c r="FRQ7" s="171"/>
      <c r="FRR7" s="171"/>
      <c r="FRS7" s="171"/>
      <c r="FRT7" s="171"/>
      <c r="FRU7" s="171"/>
      <c r="FRV7" s="171"/>
      <c r="FRW7" s="171"/>
      <c r="FRX7" s="171"/>
      <c r="FRY7" s="171"/>
      <c r="FRZ7" s="171"/>
      <c r="FSA7" s="171"/>
      <c r="FSB7" s="171"/>
      <c r="FSC7" s="171"/>
      <c r="FSD7" s="171"/>
      <c r="FSE7" s="171"/>
      <c r="FSF7" s="171"/>
      <c r="FSG7" s="171"/>
      <c r="FSH7" s="171"/>
      <c r="FSI7" s="171"/>
      <c r="FSJ7" s="171"/>
      <c r="FSK7" s="171"/>
      <c r="FSL7" s="171"/>
      <c r="FSM7" s="171"/>
      <c r="FSN7" s="171"/>
      <c r="FSO7" s="171"/>
      <c r="FSP7" s="171"/>
      <c r="FSQ7" s="171"/>
      <c r="FSR7" s="171"/>
      <c r="FSS7" s="171"/>
      <c r="FST7" s="171"/>
      <c r="FSU7" s="171"/>
      <c r="FSV7" s="171"/>
      <c r="FSW7" s="171"/>
      <c r="FSX7" s="171"/>
      <c r="FSY7" s="171"/>
      <c r="FSZ7" s="171"/>
      <c r="FTA7" s="171"/>
      <c r="FTB7" s="171"/>
      <c r="FTC7" s="171"/>
      <c r="FTD7" s="171"/>
      <c r="FTE7" s="171"/>
      <c r="FTF7" s="171"/>
      <c r="FTG7" s="171"/>
      <c r="FTH7" s="171"/>
      <c r="FTI7" s="171"/>
      <c r="FTJ7" s="171"/>
      <c r="FTK7" s="171"/>
      <c r="FTL7" s="171"/>
      <c r="FTM7" s="171"/>
      <c r="FTN7" s="171"/>
      <c r="FTO7" s="171"/>
      <c r="FTP7" s="171"/>
      <c r="FTQ7" s="171"/>
      <c r="FTR7" s="171"/>
      <c r="FTS7" s="171"/>
      <c r="FTT7" s="171"/>
      <c r="FTU7" s="171"/>
      <c r="FTV7" s="171"/>
      <c r="FTW7" s="171"/>
      <c r="FTX7" s="171"/>
      <c r="FTY7" s="171"/>
      <c r="FTZ7" s="171"/>
      <c r="FUA7" s="171"/>
      <c r="FUB7" s="171"/>
      <c r="FUC7" s="171"/>
      <c r="FUD7" s="171"/>
      <c r="FUE7" s="171"/>
      <c r="FUF7" s="171"/>
      <c r="FUG7" s="171"/>
      <c r="FUH7" s="171"/>
      <c r="FUI7" s="171"/>
      <c r="FUJ7" s="171"/>
      <c r="FUK7" s="171"/>
      <c r="FUL7" s="171"/>
      <c r="FUM7" s="171"/>
      <c r="FUN7" s="171"/>
      <c r="FUO7" s="171"/>
      <c r="FUP7" s="171"/>
      <c r="FUQ7" s="171"/>
      <c r="FUR7" s="171"/>
      <c r="FUS7" s="171"/>
      <c r="FUT7" s="171"/>
      <c r="FUU7" s="171"/>
      <c r="FUV7" s="171"/>
      <c r="FUW7" s="171"/>
      <c r="FUX7" s="171"/>
      <c r="FUY7" s="171"/>
      <c r="FUZ7" s="171"/>
      <c r="FVA7" s="171"/>
      <c r="FVB7" s="171"/>
      <c r="FVC7" s="171"/>
      <c r="FVD7" s="171"/>
      <c r="FVE7" s="171"/>
      <c r="FVF7" s="171"/>
      <c r="FVG7" s="171"/>
      <c r="FVH7" s="171"/>
      <c r="FVI7" s="171"/>
      <c r="FVJ7" s="171"/>
      <c r="FVK7" s="171"/>
      <c r="FVL7" s="171"/>
      <c r="FVM7" s="171"/>
      <c r="FVN7" s="171"/>
      <c r="FVO7" s="171"/>
      <c r="FVP7" s="171"/>
      <c r="FVQ7" s="171"/>
      <c r="FVR7" s="171"/>
      <c r="FVS7" s="171"/>
      <c r="FVT7" s="171"/>
      <c r="FVU7" s="171"/>
      <c r="FVV7" s="171"/>
      <c r="FVW7" s="171"/>
      <c r="FVX7" s="171"/>
      <c r="FVY7" s="171"/>
      <c r="FVZ7" s="171"/>
      <c r="FWA7" s="171"/>
      <c r="FWB7" s="171"/>
      <c r="FWC7" s="171"/>
      <c r="FWD7" s="171"/>
      <c r="FWE7" s="171"/>
      <c r="FWF7" s="171"/>
      <c r="FWG7" s="171"/>
      <c r="FWH7" s="171"/>
      <c r="FWI7" s="171"/>
      <c r="FWJ7" s="171"/>
      <c r="FWK7" s="171"/>
      <c r="FWL7" s="171"/>
      <c r="FWM7" s="171"/>
      <c r="FWN7" s="171"/>
      <c r="FWO7" s="171"/>
      <c r="FWP7" s="171"/>
      <c r="FWQ7" s="171"/>
      <c r="FWR7" s="171"/>
      <c r="FWS7" s="171"/>
      <c r="FWT7" s="171"/>
      <c r="FWU7" s="171"/>
      <c r="FWV7" s="171"/>
      <c r="FWW7" s="171"/>
      <c r="FWX7" s="171"/>
      <c r="FWY7" s="171"/>
      <c r="FWZ7" s="171"/>
      <c r="FXA7" s="171"/>
      <c r="FXB7" s="171"/>
      <c r="FXC7" s="171"/>
      <c r="FXD7" s="171"/>
      <c r="FXE7" s="171"/>
      <c r="FXF7" s="171"/>
      <c r="FXG7" s="171"/>
      <c r="FXH7" s="171"/>
      <c r="FXI7" s="171"/>
      <c r="FXJ7" s="171"/>
      <c r="FXK7" s="171"/>
      <c r="FXL7" s="171"/>
      <c r="FXM7" s="171"/>
      <c r="FXN7" s="171"/>
      <c r="FXO7" s="171"/>
      <c r="FXP7" s="171"/>
      <c r="FXQ7" s="171"/>
      <c r="FXR7" s="171"/>
      <c r="FXS7" s="171"/>
      <c r="FXT7" s="171"/>
      <c r="FXU7" s="171"/>
      <c r="FXV7" s="171"/>
      <c r="FXW7" s="171"/>
      <c r="FXX7" s="171"/>
      <c r="FXY7" s="171"/>
      <c r="FXZ7" s="171"/>
      <c r="FYA7" s="171"/>
      <c r="FYB7" s="171"/>
      <c r="FYC7" s="171"/>
      <c r="FYD7" s="171"/>
      <c r="FYE7" s="171"/>
      <c r="FYF7" s="171"/>
      <c r="FYG7" s="171"/>
      <c r="FYH7" s="171"/>
      <c r="FYI7" s="171"/>
      <c r="FYJ7" s="171"/>
      <c r="FYK7" s="171"/>
      <c r="FYL7" s="171"/>
      <c r="FYM7" s="171"/>
      <c r="FYN7" s="171"/>
      <c r="FYO7" s="171"/>
      <c r="FYP7" s="171"/>
      <c r="FYQ7" s="171"/>
      <c r="FYR7" s="171"/>
      <c r="FYS7" s="171"/>
      <c r="FYT7" s="171"/>
      <c r="FYU7" s="171"/>
      <c r="FYV7" s="171"/>
      <c r="FYW7" s="171"/>
      <c r="FYX7" s="171"/>
      <c r="FYY7" s="171"/>
      <c r="FYZ7" s="171"/>
      <c r="FZA7" s="171"/>
      <c r="FZB7" s="171"/>
      <c r="FZC7" s="171"/>
      <c r="FZD7" s="171"/>
      <c r="FZE7" s="171"/>
      <c r="FZF7" s="171"/>
      <c r="FZG7" s="171"/>
      <c r="FZH7" s="171"/>
      <c r="FZI7" s="171"/>
      <c r="FZJ7" s="171"/>
      <c r="FZK7" s="171"/>
      <c r="FZL7" s="171"/>
      <c r="FZM7" s="171"/>
      <c r="FZN7" s="171"/>
      <c r="FZO7" s="171"/>
      <c r="FZP7" s="171"/>
      <c r="FZQ7" s="171"/>
      <c r="FZR7" s="171"/>
      <c r="FZS7" s="171"/>
      <c r="FZT7" s="171"/>
      <c r="FZU7" s="171"/>
      <c r="FZV7" s="171"/>
      <c r="FZW7" s="171"/>
      <c r="FZX7" s="171"/>
      <c r="FZY7" s="171"/>
      <c r="FZZ7" s="171"/>
      <c r="GAA7" s="171"/>
      <c r="GAB7" s="171"/>
      <c r="GAC7" s="171"/>
      <c r="GAD7" s="171"/>
      <c r="GAE7" s="171"/>
      <c r="GAF7" s="171"/>
      <c r="GAG7" s="171"/>
      <c r="GAH7" s="171"/>
      <c r="GAI7" s="171"/>
      <c r="GAJ7" s="171"/>
      <c r="GAK7" s="171"/>
      <c r="GAL7" s="171"/>
      <c r="GAM7" s="171"/>
      <c r="GAN7" s="171"/>
      <c r="GAO7" s="171"/>
      <c r="GAP7" s="171"/>
      <c r="GAQ7" s="171"/>
      <c r="GAR7" s="171"/>
      <c r="GAS7" s="171"/>
      <c r="GAT7" s="171"/>
      <c r="GAU7" s="171"/>
      <c r="GAV7" s="171"/>
      <c r="GAW7" s="171"/>
      <c r="GAX7" s="171"/>
      <c r="GAY7" s="171"/>
      <c r="GAZ7" s="171"/>
      <c r="GBA7" s="171"/>
      <c r="GBB7" s="171"/>
      <c r="GBC7" s="171"/>
      <c r="GBD7" s="171"/>
      <c r="GBE7" s="171"/>
      <c r="GBF7" s="171"/>
      <c r="GBG7" s="171"/>
      <c r="GBH7" s="171"/>
      <c r="GBI7" s="171"/>
      <c r="GBJ7" s="171"/>
      <c r="GBK7" s="171"/>
      <c r="GBL7" s="171"/>
      <c r="GBM7" s="171"/>
      <c r="GBN7" s="171"/>
      <c r="GBO7" s="171"/>
      <c r="GBP7" s="171"/>
      <c r="GBQ7" s="171"/>
      <c r="GBR7" s="171"/>
      <c r="GBS7" s="171"/>
      <c r="GBT7" s="171"/>
      <c r="GBU7" s="171"/>
      <c r="GBV7" s="171"/>
      <c r="GBW7" s="171"/>
      <c r="GBX7" s="171"/>
      <c r="GBY7" s="171"/>
      <c r="GBZ7" s="171"/>
      <c r="GCA7" s="171"/>
      <c r="GCB7" s="171"/>
      <c r="GCC7" s="171"/>
      <c r="GCD7" s="171"/>
      <c r="GCE7" s="171"/>
      <c r="GCF7" s="171"/>
      <c r="GCG7" s="171"/>
      <c r="GCH7" s="171"/>
      <c r="GCI7" s="171"/>
      <c r="GCJ7" s="171"/>
      <c r="GCK7" s="171"/>
      <c r="GCL7" s="171"/>
      <c r="GCM7" s="171"/>
      <c r="GCN7" s="171"/>
      <c r="GCO7" s="171"/>
      <c r="GCP7" s="171"/>
      <c r="GCQ7" s="171"/>
      <c r="GCR7" s="171"/>
      <c r="GCS7" s="171"/>
      <c r="GCT7" s="171"/>
      <c r="GCU7" s="171"/>
      <c r="GCV7" s="171"/>
      <c r="GCW7" s="171"/>
      <c r="GCX7" s="171"/>
      <c r="GCY7" s="171"/>
      <c r="GCZ7" s="171"/>
      <c r="GDA7" s="171"/>
      <c r="GDB7" s="171"/>
      <c r="GDC7" s="171"/>
      <c r="GDD7" s="171"/>
      <c r="GDE7" s="171"/>
      <c r="GDF7" s="171"/>
      <c r="GDG7" s="171"/>
      <c r="GDH7" s="171"/>
      <c r="GDI7" s="171"/>
      <c r="GDJ7" s="171"/>
      <c r="GDK7" s="171"/>
      <c r="GDL7" s="171"/>
      <c r="GDM7" s="171"/>
      <c r="GDN7" s="171"/>
      <c r="GDO7" s="171"/>
      <c r="GDP7" s="171"/>
      <c r="GDQ7" s="171"/>
      <c r="GDR7" s="171"/>
      <c r="GDS7" s="171"/>
      <c r="GDT7" s="171"/>
      <c r="GDU7" s="171"/>
      <c r="GDV7" s="171"/>
      <c r="GDW7" s="171"/>
      <c r="GDX7" s="171"/>
      <c r="GDY7" s="171"/>
      <c r="GDZ7" s="171"/>
      <c r="GEA7" s="171"/>
      <c r="GEB7" s="171"/>
      <c r="GEC7" s="171"/>
      <c r="GED7" s="171"/>
      <c r="GEE7" s="171"/>
      <c r="GEF7" s="171"/>
      <c r="GEG7" s="171"/>
      <c r="GEH7" s="171"/>
      <c r="GEI7" s="171"/>
      <c r="GEJ7" s="171"/>
      <c r="GEK7" s="171"/>
      <c r="GEL7" s="171"/>
      <c r="GEM7" s="171"/>
      <c r="GEN7" s="171"/>
      <c r="GEO7" s="171"/>
      <c r="GEP7" s="171"/>
      <c r="GEQ7" s="171"/>
      <c r="GER7" s="171"/>
      <c r="GES7" s="171"/>
      <c r="GET7" s="171"/>
      <c r="GEU7" s="171"/>
      <c r="GEV7" s="171"/>
      <c r="GEW7" s="171"/>
      <c r="GEX7" s="171"/>
      <c r="GEY7" s="171"/>
      <c r="GEZ7" s="171"/>
      <c r="GFA7" s="171"/>
      <c r="GFB7" s="171"/>
      <c r="GFC7" s="171"/>
      <c r="GFD7" s="171"/>
      <c r="GFE7" s="171"/>
      <c r="GFF7" s="171"/>
      <c r="GFG7" s="171"/>
      <c r="GFH7" s="171"/>
      <c r="GFI7" s="171"/>
      <c r="GFJ7" s="171"/>
      <c r="GFK7" s="171"/>
      <c r="GFL7" s="171"/>
      <c r="GFM7" s="171"/>
      <c r="GFN7" s="171"/>
      <c r="GFO7" s="171"/>
      <c r="GFP7" s="171"/>
      <c r="GFQ7" s="171"/>
      <c r="GFR7" s="171"/>
      <c r="GFS7" s="171"/>
      <c r="GFT7" s="171"/>
      <c r="GFU7" s="171"/>
      <c r="GFV7" s="171"/>
      <c r="GFW7" s="171"/>
      <c r="GFX7" s="171"/>
      <c r="GFY7" s="171"/>
      <c r="GFZ7" s="171"/>
      <c r="GGA7" s="171"/>
      <c r="GGB7" s="171"/>
      <c r="GGC7" s="171"/>
      <c r="GGD7" s="171"/>
      <c r="GGE7" s="171"/>
      <c r="GGF7" s="171"/>
      <c r="GGG7" s="171"/>
      <c r="GGH7" s="171"/>
      <c r="GGI7" s="171"/>
      <c r="GGJ7" s="171"/>
      <c r="GGK7" s="171"/>
      <c r="GGL7" s="171"/>
      <c r="GGM7" s="171"/>
      <c r="GGN7" s="171"/>
      <c r="GGO7" s="171"/>
      <c r="GGP7" s="171"/>
      <c r="GGQ7" s="171"/>
      <c r="GGR7" s="171"/>
      <c r="GGS7" s="171"/>
      <c r="GGT7" s="171"/>
      <c r="GGU7" s="171"/>
      <c r="GGV7" s="171"/>
      <c r="GGW7" s="171"/>
      <c r="GGX7" s="171"/>
      <c r="GGY7" s="171"/>
      <c r="GGZ7" s="171"/>
      <c r="GHA7" s="171"/>
      <c r="GHB7" s="171"/>
      <c r="GHC7" s="171"/>
      <c r="GHD7" s="171"/>
      <c r="GHE7" s="171"/>
      <c r="GHF7" s="171"/>
      <c r="GHG7" s="171"/>
      <c r="GHH7" s="171"/>
      <c r="GHI7" s="171"/>
      <c r="GHJ7" s="171"/>
      <c r="GHK7" s="171"/>
      <c r="GHL7" s="171"/>
      <c r="GHM7" s="171"/>
      <c r="GHN7" s="171"/>
      <c r="GHO7" s="171"/>
      <c r="GHP7" s="171"/>
      <c r="GHQ7" s="171"/>
      <c r="GHR7" s="171"/>
      <c r="GHS7" s="171"/>
      <c r="GHT7" s="171"/>
      <c r="GHU7" s="171"/>
      <c r="GHV7" s="171"/>
      <c r="GHW7" s="171"/>
      <c r="GHX7" s="171"/>
      <c r="GHY7" s="171"/>
      <c r="GHZ7" s="171"/>
      <c r="GIA7" s="171"/>
      <c r="GIB7" s="171"/>
      <c r="GIC7" s="171"/>
      <c r="GID7" s="171"/>
      <c r="GIE7" s="171"/>
      <c r="GIF7" s="171"/>
      <c r="GIG7" s="171"/>
      <c r="GIH7" s="171"/>
      <c r="GII7" s="171"/>
      <c r="GIJ7" s="171"/>
      <c r="GIK7" s="171"/>
      <c r="GIL7" s="171"/>
      <c r="GIM7" s="171"/>
      <c r="GIN7" s="171"/>
      <c r="GIO7" s="171"/>
      <c r="GIP7" s="171"/>
      <c r="GIQ7" s="171"/>
      <c r="GIR7" s="171"/>
      <c r="GIS7" s="171"/>
      <c r="GIT7" s="171"/>
      <c r="GIU7" s="171"/>
      <c r="GIV7" s="171"/>
      <c r="GIW7" s="171"/>
      <c r="GIX7" s="171"/>
      <c r="GIY7" s="171"/>
      <c r="GIZ7" s="171"/>
      <c r="GJA7" s="171"/>
      <c r="GJB7" s="171"/>
      <c r="GJC7" s="171"/>
      <c r="GJD7" s="171"/>
      <c r="GJE7" s="171"/>
      <c r="GJF7" s="171"/>
      <c r="GJG7" s="171"/>
      <c r="GJH7" s="171"/>
      <c r="GJI7" s="171"/>
      <c r="GJJ7" s="171"/>
      <c r="GJK7" s="171"/>
      <c r="GJL7" s="171"/>
      <c r="GJM7" s="171"/>
      <c r="GJN7" s="171"/>
      <c r="GJO7" s="171"/>
      <c r="GJP7" s="171"/>
      <c r="GJQ7" s="171"/>
      <c r="GJR7" s="171"/>
      <c r="GJS7" s="171"/>
      <c r="GJT7" s="171"/>
      <c r="GJU7" s="171"/>
      <c r="GJV7" s="171"/>
      <c r="GJW7" s="171"/>
      <c r="GJX7" s="171"/>
      <c r="GJY7" s="171"/>
      <c r="GJZ7" s="171"/>
      <c r="GKA7" s="171"/>
      <c r="GKB7" s="171"/>
      <c r="GKC7" s="171"/>
      <c r="GKD7" s="171"/>
      <c r="GKE7" s="171"/>
      <c r="GKF7" s="171"/>
      <c r="GKG7" s="171"/>
      <c r="GKH7" s="171"/>
      <c r="GKI7" s="171"/>
      <c r="GKJ7" s="171"/>
      <c r="GKK7" s="171"/>
      <c r="GKL7" s="171"/>
      <c r="GKM7" s="171"/>
      <c r="GKN7" s="171"/>
      <c r="GKO7" s="171"/>
      <c r="GKP7" s="171"/>
      <c r="GKQ7" s="171"/>
      <c r="GKR7" s="171"/>
      <c r="GKS7" s="171"/>
      <c r="GKT7" s="171"/>
      <c r="GKU7" s="171"/>
      <c r="GKV7" s="171"/>
      <c r="GKW7" s="171"/>
      <c r="GKX7" s="171"/>
      <c r="GKY7" s="171"/>
      <c r="GKZ7" s="171"/>
      <c r="GLA7" s="171"/>
      <c r="GLB7" s="171"/>
      <c r="GLC7" s="171"/>
      <c r="GLD7" s="171"/>
      <c r="GLE7" s="171"/>
      <c r="GLF7" s="171"/>
      <c r="GLG7" s="171"/>
      <c r="GLH7" s="171"/>
      <c r="GLI7" s="171"/>
      <c r="GLJ7" s="171"/>
      <c r="GLK7" s="171"/>
      <c r="GLL7" s="171"/>
      <c r="GLM7" s="171"/>
      <c r="GLN7" s="171"/>
      <c r="GLO7" s="171"/>
      <c r="GLP7" s="171"/>
      <c r="GLQ7" s="171"/>
      <c r="GLR7" s="171"/>
      <c r="GLS7" s="171"/>
      <c r="GLT7" s="171"/>
      <c r="GLU7" s="171"/>
      <c r="GLV7" s="171"/>
      <c r="GLW7" s="171"/>
      <c r="GLX7" s="171"/>
      <c r="GLY7" s="171"/>
      <c r="GLZ7" s="171"/>
      <c r="GMA7" s="171"/>
      <c r="GMB7" s="171"/>
      <c r="GMC7" s="171"/>
      <c r="GMD7" s="171"/>
      <c r="GME7" s="171"/>
      <c r="GMF7" s="171"/>
      <c r="GMG7" s="171"/>
      <c r="GMH7" s="171"/>
      <c r="GMI7" s="171"/>
      <c r="GMJ7" s="171"/>
      <c r="GMK7" s="171"/>
      <c r="GML7" s="171"/>
      <c r="GMM7" s="171"/>
      <c r="GMN7" s="171"/>
      <c r="GMO7" s="171"/>
      <c r="GMP7" s="171"/>
      <c r="GMQ7" s="171"/>
      <c r="GMR7" s="171"/>
      <c r="GMS7" s="171"/>
      <c r="GMT7" s="171"/>
      <c r="GMU7" s="171"/>
      <c r="GMV7" s="171"/>
      <c r="GMW7" s="171"/>
      <c r="GMX7" s="171"/>
      <c r="GMY7" s="171"/>
      <c r="GMZ7" s="171"/>
      <c r="GNA7" s="171"/>
      <c r="GNB7" s="171"/>
      <c r="GNC7" s="171"/>
      <c r="GND7" s="171"/>
      <c r="GNE7" s="171"/>
      <c r="GNF7" s="171"/>
      <c r="GNG7" s="171"/>
      <c r="GNH7" s="171"/>
      <c r="GNI7" s="171"/>
      <c r="GNJ7" s="171"/>
      <c r="GNK7" s="171"/>
      <c r="GNL7" s="171"/>
      <c r="GNM7" s="171"/>
      <c r="GNN7" s="171"/>
      <c r="GNO7" s="171"/>
      <c r="GNP7" s="171"/>
      <c r="GNQ7" s="171"/>
      <c r="GNR7" s="171"/>
      <c r="GNS7" s="171"/>
      <c r="GNT7" s="171"/>
      <c r="GNU7" s="171"/>
      <c r="GNV7" s="171"/>
      <c r="GNW7" s="171"/>
      <c r="GNX7" s="171"/>
      <c r="GNY7" s="171"/>
      <c r="GNZ7" s="171"/>
      <c r="GOA7" s="171"/>
      <c r="GOB7" s="171"/>
      <c r="GOC7" s="171"/>
      <c r="GOD7" s="171"/>
      <c r="GOE7" s="171"/>
      <c r="GOF7" s="171"/>
      <c r="GOG7" s="171"/>
      <c r="GOH7" s="171"/>
      <c r="GOI7" s="171"/>
      <c r="GOJ7" s="171"/>
      <c r="GOK7" s="171"/>
      <c r="GOL7" s="171"/>
      <c r="GOM7" s="171"/>
      <c r="GON7" s="171"/>
      <c r="GOO7" s="171"/>
      <c r="GOP7" s="171"/>
      <c r="GOQ7" s="171"/>
      <c r="GOR7" s="171"/>
      <c r="GOS7" s="171"/>
      <c r="GOT7" s="171"/>
      <c r="GOU7" s="171"/>
      <c r="GOV7" s="171"/>
      <c r="GOW7" s="171"/>
      <c r="GOX7" s="171"/>
      <c r="GOY7" s="171"/>
      <c r="GOZ7" s="171"/>
      <c r="GPA7" s="171"/>
      <c r="GPB7" s="171"/>
      <c r="GPC7" s="171"/>
      <c r="GPD7" s="171"/>
      <c r="GPE7" s="171"/>
      <c r="GPF7" s="171"/>
      <c r="GPG7" s="171"/>
      <c r="GPH7" s="171"/>
      <c r="GPI7" s="171"/>
      <c r="GPJ7" s="171"/>
      <c r="GPK7" s="171"/>
      <c r="GPL7" s="171"/>
      <c r="GPM7" s="171"/>
      <c r="GPN7" s="171"/>
      <c r="GPO7" s="171"/>
      <c r="GPP7" s="171"/>
      <c r="GPQ7" s="171"/>
      <c r="GPR7" s="171"/>
      <c r="GPS7" s="171"/>
      <c r="GPT7" s="171"/>
      <c r="GPU7" s="171"/>
      <c r="GPV7" s="171"/>
      <c r="GPW7" s="171"/>
      <c r="GPX7" s="171"/>
      <c r="GPY7" s="171"/>
      <c r="GPZ7" s="171"/>
      <c r="GQA7" s="171"/>
      <c r="GQB7" s="171"/>
      <c r="GQC7" s="171"/>
      <c r="GQD7" s="171"/>
      <c r="GQE7" s="171"/>
      <c r="GQF7" s="171"/>
      <c r="GQG7" s="171"/>
      <c r="GQH7" s="171"/>
      <c r="GQI7" s="171"/>
      <c r="GQJ7" s="171"/>
      <c r="GQK7" s="171"/>
      <c r="GQL7" s="171"/>
      <c r="GQM7" s="171"/>
      <c r="GQN7" s="171"/>
      <c r="GQO7" s="171"/>
      <c r="GQP7" s="171"/>
      <c r="GQQ7" s="171"/>
      <c r="GQR7" s="171"/>
      <c r="GQS7" s="171"/>
      <c r="GQT7" s="171"/>
      <c r="GQU7" s="171"/>
      <c r="GQV7" s="171"/>
      <c r="GQW7" s="171"/>
      <c r="GQX7" s="171"/>
      <c r="GQY7" s="171"/>
      <c r="GQZ7" s="171"/>
      <c r="GRA7" s="171"/>
      <c r="GRB7" s="171"/>
      <c r="GRC7" s="171"/>
      <c r="GRD7" s="171"/>
      <c r="GRE7" s="171"/>
      <c r="GRF7" s="171"/>
      <c r="GRG7" s="171"/>
      <c r="GRH7" s="171"/>
      <c r="GRI7" s="171"/>
      <c r="GRJ7" s="171"/>
      <c r="GRK7" s="171"/>
      <c r="GRL7" s="171"/>
      <c r="GRM7" s="171"/>
      <c r="GRN7" s="171"/>
      <c r="GRO7" s="171"/>
      <c r="GRP7" s="171"/>
      <c r="GRQ7" s="171"/>
      <c r="GRR7" s="171"/>
      <c r="GRS7" s="171"/>
      <c r="GRT7" s="171"/>
      <c r="GRU7" s="171"/>
      <c r="GRV7" s="171"/>
      <c r="GRW7" s="171"/>
      <c r="GRX7" s="171"/>
      <c r="GRY7" s="171"/>
      <c r="GRZ7" s="171"/>
      <c r="GSA7" s="171"/>
      <c r="GSB7" s="171"/>
      <c r="GSC7" s="171"/>
      <c r="GSD7" s="171"/>
      <c r="GSE7" s="171"/>
      <c r="GSF7" s="171"/>
      <c r="GSG7" s="171"/>
      <c r="GSH7" s="171"/>
      <c r="GSI7" s="171"/>
      <c r="GSJ7" s="171"/>
      <c r="GSK7" s="171"/>
      <c r="GSL7" s="171"/>
      <c r="GSM7" s="171"/>
      <c r="GSN7" s="171"/>
      <c r="GSO7" s="171"/>
      <c r="GSP7" s="171"/>
      <c r="GSQ7" s="171"/>
      <c r="GSR7" s="171"/>
      <c r="GSS7" s="171"/>
      <c r="GST7" s="171"/>
      <c r="GSU7" s="171"/>
      <c r="GSV7" s="171"/>
      <c r="GSW7" s="171"/>
      <c r="GSX7" s="171"/>
      <c r="GSY7" s="171"/>
      <c r="GSZ7" s="171"/>
      <c r="GTA7" s="171"/>
      <c r="GTB7" s="171"/>
      <c r="GTC7" s="171"/>
      <c r="GTD7" s="171"/>
      <c r="GTE7" s="171"/>
      <c r="GTF7" s="171"/>
      <c r="GTG7" s="171"/>
      <c r="GTH7" s="171"/>
      <c r="GTI7" s="171"/>
      <c r="GTJ7" s="171"/>
      <c r="GTK7" s="171"/>
      <c r="GTL7" s="171"/>
      <c r="GTM7" s="171"/>
      <c r="GTN7" s="171"/>
      <c r="GTO7" s="171"/>
      <c r="GTP7" s="171"/>
      <c r="GTQ7" s="171"/>
      <c r="GTR7" s="171"/>
      <c r="GTS7" s="171"/>
      <c r="GTT7" s="171"/>
      <c r="GTU7" s="171"/>
      <c r="GTV7" s="171"/>
      <c r="GTW7" s="171"/>
      <c r="GTX7" s="171"/>
      <c r="GTY7" s="171"/>
      <c r="GTZ7" s="171"/>
      <c r="GUA7" s="171"/>
      <c r="GUB7" s="171"/>
      <c r="GUC7" s="171"/>
      <c r="GUD7" s="171"/>
      <c r="GUE7" s="171"/>
      <c r="GUF7" s="171"/>
      <c r="GUG7" s="171"/>
      <c r="GUH7" s="171"/>
      <c r="GUI7" s="171"/>
      <c r="GUJ7" s="171"/>
      <c r="GUK7" s="171"/>
      <c r="GUL7" s="171"/>
      <c r="GUM7" s="171"/>
      <c r="GUN7" s="171"/>
      <c r="GUO7" s="171"/>
      <c r="GUP7" s="171"/>
      <c r="GUQ7" s="171"/>
      <c r="GUR7" s="171"/>
      <c r="GUS7" s="171"/>
      <c r="GUT7" s="171"/>
      <c r="GUU7" s="171"/>
      <c r="GUV7" s="171"/>
      <c r="GUW7" s="171"/>
      <c r="GUX7" s="171"/>
      <c r="GUY7" s="171"/>
      <c r="GUZ7" s="171"/>
      <c r="GVA7" s="171"/>
      <c r="GVB7" s="171"/>
      <c r="GVC7" s="171"/>
      <c r="GVD7" s="171"/>
      <c r="GVE7" s="171"/>
      <c r="GVF7" s="171"/>
      <c r="GVG7" s="171"/>
      <c r="GVH7" s="171"/>
      <c r="GVI7" s="171"/>
      <c r="GVJ7" s="171"/>
      <c r="GVK7" s="171"/>
      <c r="GVL7" s="171"/>
      <c r="GVM7" s="171"/>
      <c r="GVN7" s="171"/>
      <c r="GVO7" s="171"/>
      <c r="GVP7" s="171"/>
      <c r="GVQ7" s="171"/>
      <c r="GVR7" s="171"/>
      <c r="GVS7" s="171"/>
      <c r="GVT7" s="171"/>
      <c r="GVU7" s="171"/>
      <c r="GVV7" s="171"/>
      <c r="GVW7" s="171"/>
      <c r="GVX7" s="171"/>
      <c r="GVY7" s="171"/>
      <c r="GVZ7" s="171"/>
      <c r="GWA7" s="171"/>
      <c r="GWB7" s="171"/>
      <c r="GWC7" s="171"/>
      <c r="GWD7" s="171"/>
      <c r="GWE7" s="171"/>
      <c r="GWF7" s="171"/>
      <c r="GWG7" s="171"/>
      <c r="GWH7" s="171"/>
      <c r="GWI7" s="171"/>
      <c r="GWJ7" s="171"/>
      <c r="GWK7" s="171"/>
      <c r="GWL7" s="171"/>
      <c r="GWM7" s="171"/>
      <c r="GWN7" s="171"/>
      <c r="GWO7" s="171"/>
      <c r="GWP7" s="171"/>
      <c r="GWQ7" s="171"/>
      <c r="GWR7" s="171"/>
      <c r="GWS7" s="171"/>
      <c r="GWT7" s="171"/>
      <c r="GWU7" s="171"/>
      <c r="GWV7" s="171"/>
      <c r="GWW7" s="171"/>
      <c r="GWX7" s="171"/>
      <c r="GWY7" s="171"/>
      <c r="GWZ7" s="171"/>
      <c r="GXA7" s="171"/>
      <c r="GXB7" s="171"/>
      <c r="GXC7" s="171"/>
      <c r="GXD7" s="171"/>
      <c r="GXE7" s="171"/>
      <c r="GXF7" s="171"/>
      <c r="GXG7" s="171"/>
      <c r="GXH7" s="171"/>
      <c r="GXI7" s="171"/>
      <c r="GXJ7" s="171"/>
      <c r="GXK7" s="171"/>
      <c r="GXL7" s="171"/>
      <c r="GXM7" s="171"/>
      <c r="GXN7" s="171"/>
      <c r="GXO7" s="171"/>
      <c r="GXP7" s="171"/>
      <c r="GXQ7" s="171"/>
      <c r="GXR7" s="171"/>
      <c r="GXS7" s="171"/>
      <c r="GXT7" s="171"/>
      <c r="GXU7" s="171"/>
      <c r="GXV7" s="171"/>
      <c r="GXW7" s="171"/>
      <c r="GXX7" s="171"/>
      <c r="GXY7" s="171"/>
      <c r="GXZ7" s="171"/>
      <c r="GYA7" s="171"/>
      <c r="GYB7" s="171"/>
      <c r="GYC7" s="171"/>
      <c r="GYD7" s="171"/>
      <c r="GYE7" s="171"/>
      <c r="GYF7" s="171"/>
      <c r="GYG7" s="171"/>
      <c r="GYH7" s="171"/>
      <c r="GYI7" s="171"/>
      <c r="GYJ7" s="171"/>
      <c r="GYK7" s="171"/>
      <c r="GYL7" s="171"/>
      <c r="GYM7" s="171"/>
      <c r="GYN7" s="171"/>
      <c r="GYO7" s="171"/>
      <c r="GYP7" s="171"/>
      <c r="GYQ7" s="171"/>
      <c r="GYR7" s="171"/>
      <c r="GYS7" s="171"/>
      <c r="GYT7" s="171"/>
      <c r="GYU7" s="171"/>
      <c r="GYV7" s="171"/>
      <c r="GYW7" s="171"/>
      <c r="GYX7" s="171"/>
      <c r="GYY7" s="171"/>
      <c r="GYZ7" s="171"/>
      <c r="GZA7" s="171"/>
      <c r="GZB7" s="171"/>
      <c r="GZC7" s="171"/>
      <c r="GZD7" s="171"/>
      <c r="GZE7" s="171"/>
      <c r="GZF7" s="171"/>
      <c r="GZG7" s="171"/>
      <c r="GZH7" s="171"/>
      <c r="GZI7" s="171"/>
      <c r="GZJ7" s="171"/>
      <c r="GZK7" s="171"/>
      <c r="GZL7" s="171"/>
      <c r="GZM7" s="171"/>
      <c r="GZN7" s="171"/>
      <c r="GZO7" s="171"/>
      <c r="GZP7" s="171"/>
      <c r="GZQ7" s="171"/>
      <c r="GZR7" s="171"/>
      <c r="GZS7" s="171"/>
      <c r="GZT7" s="171"/>
      <c r="GZU7" s="171"/>
      <c r="GZV7" s="171"/>
      <c r="GZW7" s="171"/>
      <c r="GZX7" s="171"/>
      <c r="GZY7" s="171"/>
      <c r="GZZ7" s="171"/>
      <c r="HAA7" s="171"/>
      <c r="HAB7" s="171"/>
      <c r="HAC7" s="171"/>
      <c r="HAD7" s="171"/>
      <c r="HAE7" s="171"/>
      <c r="HAF7" s="171"/>
      <c r="HAG7" s="171"/>
      <c r="HAH7" s="171"/>
      <c r="HAI7" s="171"/>
      <c r="HAJ7" s="171"/>
      <c r="HAK7" s="171"/>
      <c r="HAL7" s="171"/>
      <c r="HAM7" s="171"/>
      <c r="HAN7" s="171"/>
      <c r="HAO7" s="171"/>
      <c r="HAP7" s="171"/>
      <c r="HAQ7" s="171"/>
      <c r="HAR7" s="171"/>
      <c r="HAS7" s="171"/>
      <c r="HAT7" s="171"/>
      <c r="HAU7" s="171"/>
      <c r="HAV7" s="171"/>
      <c r="HAW7" s="171"/>
      <c r="HAX7" s="171"/>
      <c r="HAY7" s="171"/>
      <c r="HAZ7" s="171"/>
      <c r="HBA7" s="171"/>
      <c r="HBB7" s="171"/>
      <c r="HBC7" s="171"/>
      <c r="HBD7" s="171"/>
      <c r="HBE7" s="171"/>
      <c r="HBF7" s="171"/>
      <c r="HBG7" s="171"/>
      <c r="HBH7" s="171"/>
      <c r="HBI7" s="171"/>
      <c r="HBJ7" s="171"/>
      <c r="HBK7" s="171"/>
      <c r="HBL7" s="171"/>
      <c r="HBM7" s="171"/>
      <c r="HBN7" s="171"/>
      <c r="HBO7" s="171"/>
      <c r="HBP7" s="171"/>
      <c r="HBQ7" s="171"/>
      <c r="HBR7" s="171"/>
      <c r="HBS7" s="171"/>
      <c r="HBT7" s="171"/>
      <c r="HBU7" s="171"/>
      <c r="HBV7" s="171"/>
      <c r="HBW7" s="171"/>
      <c r="HBX7" s="171"/>
      <c r="HBY7" s="171"/>
      <c r="HBZ7" s="171"/>
      <c r="HCA7" s="171"/>
      <c r="HCB7" s="171"/>
      <c r="HCC7" s="171"/>
      <c r="HCD7" s="171"/>
      <c r="HCE7" s="171"/>
      <c r="HCF7" s="171"/>
      <c r="HCG7" s="171"/>
      <c r="HCH7" s="171"/>
      <c r="HCI7" s="171"/>
      <c r="HCJ7" s="171"/>
      <c r="HCK7" s="171"/>
      <c r="HCL7" s="171"/>
      <c r="HCM7" s="171"/>
      <c r="HCN7" s="171"/>
      <c r="HCO7" s="171"/>
      <c r="HCP7" s="171"/>
      <c r="HCQ7" s="171"/>
      <c r="HCR7" s="171"/>
      <c r="HCS7" s="171"/>
      <c r="HCT7" s="171"/>
      <c r="HCU7" s="171"/>
      <c r="HCV7" s="171"/>
      <c r="HCW7" s="171"/>
      <c r="HCX7" s="171"/>
      <c r="HCY7" s="171"/>
      <c r="HCZ7" s="171"/>
      <c r="HDA7" s="171"/>
      <c r="HDB7" s="171"/>
      <c r="HDC7" s="171"/>
      <c r="HDD7" s="171"/>
      <c r="HDE7" s="171"/>
      <c r="HDF7" s="171"/>
      <c r="HDG7" s="171"/>
      <c r="HDH7" s="171"/>
      <c r="HDI7" s="171"/>
      <c r="HDJ7" s="171"/>
      <c r="HDK7" s="171"/>
      <c r="HDL7" s="171"/>
      <c r="HDM7" s="171"/>
      <c r="HDN7" s="171"/>
      <c r="HDO7" s="171"/>
      <c r="HDP7" s="171"/>
      <c r="HDQ7" s="171"/>
      <c r="HDR7" s="171"/>
      <c r="HDS7" s="171"/>
      <c r="HDT7" s="171"/>
      <c r="HDU7" s="171"/>
      <c r="HDV7" s="171"/>
      <c r="HDW7" s="171"/>
      <c r="HDX7" s="171"/>
      <c r="HDY7" s="171"/>
      <c r="HDZ7" s="171"/>
      <c r="HEA7" s="171"/>
      <c r="HEB7" s="171"/>
      <c r="HEC7" s="171"/>
      <c r="HED7" s="171"/>
      <c r="HEE7" s="171"/>
      <c r="HEF7" s="171"/>
      <c r="HEG7" s="171"/>
      <c r="HEH7" s="171"/>
      <c r="HEI7" s="171"/>
      <c r="HEJ7" s="171"/>
      <c r="HEK7" s="171"/>
      <c r="HEL7" s="171"/>
      <c r="HEM7" s="171"/>
      <c r="HEN7" s="171"/>
      <c r="HEO7" s="171"/>
      <c r="HEP7" s="171"/>
      <c r="HEQ7" s="171"/>
      <c r="HER7" s="171"/>
      <c r="HES7" s="171"/>
      <c r="HET7" s="171"/>
      <c r="HEU7" s="171"/>
      <c r="HEV7" s="171"/>
      <c r="HEW7" s="171"/>
      <c r="HEX7" s="171"/>
      <c r="HEY7" s="171"/>
      <c r="HEZ7" s="171"/>
      <c r="HFA7" s="171"/>
      <c r="HFB7" s="171"/>
      <c r="HFC7" s="171"/>
      <c r="HFD7" s="171"/>
      <c r="HFE7" s="171"/>
      <c r="HFF7" s="171"/>
      <c r="HFG7" s="171"/>
      <c r="HFH7" s="171"/>
      <c r="HFI7" s="171"/>
      <c r="HFJ7" s="171"/>
      <c r="HFK7" s="171"/>
      <c r="HFL7" s="171"/>
      <c r="HFM7" s="171"/>
      <c r="HFN7" s="171"/>
      <c r="HFO7" s="171"/>
      <c r="HFP7" s="171"/>
      <c r="HFQ7" s="171"/>
      <c r="HFR7" s="171"/>
      <c r="HFS7" s="171"/>
      <c r="HFT7" s="171"/>
      <c r="HFU7" s="171"/>
      <c r="HFV7" s="171"/>
      <c r="HFW7" s="171"/>
      <c r="HFX7" s="171"/>
      <c r="HFY7" s="171"/>
      <c r="HFZ7" s="171"/>
      <c r="HGA7" s="171"/>
      <c r="HGB7" s="171"/>
      <c r="HGC7" s="171"/>
      <c r="HGD7" s="171"/>
      <c r="HGE7" s="171"/>
      <c r="HGF7" s="171"/>
      <c r="HGG7" s="171"/>
      <c r="HGH7" s="171"/>
      <c r="HGI7" s="171"/>
      <c r="HGJ7" s="171"/>
      <c r="HGK7" s="171"/>
      <c r="HGL7" s="171"/>
      <c r="HGM7" s="171"/>
      <c r="HGN7" s="171"/>
      <c r="HGO7" s="171"/>
      <c r="HGP7" s="171"/>
      <c r="HGQ7" s="171"/>
      <c r="HGR7" s="171"/>
      <c r="HGS7" s="171"/>
      <c r="HGT7" s="171"/>
      <c r="HGU7" s="171"/>
      <c r="HGV7" s="171"/>
      <c r="HGW7" s="171"/>
      <c r="HGX7" s="171"/>
      <c r="HGY7" s="171"/>
      <c r="HGZ7" s="171"/>
      <c r="HHA7" s="171"/>
      <c r="HHB7" s="171"/>
      <c r="HHC7" s="171"/>
      <c r="HHD7" s="171"/>
      <c r="HHE7" s="171"/>
      <c r="HHF7" s="171"/>
      <c r="HHG7" s="171"/>
      <c r="HHH7" s="171"/>
      <c r="HHI7" s="171"/>
      <c r="HHJ7" s="171"/>
      <c r="HHK7" s="171"/>
      <c r="HHL7" s="171"/>
      <c r="HHM7" s="171"/>
      <c r="HHN7" s="171"/>
      <c r="HHO7" s="171"/>
      <c r="HHP7" s="171"/>
      <c r="HHQ7" s="171"/>
      <c r="HHR7" s="171"/>
      <c r="HHS7" s="171"/>
      <c r="HHT7" s="171"/>
      <c r="HHU7" s="171"/>
      <c r="HHV7" s="171"/>
      <c r="HHW7" s="171"/>
      <c r="HHX7" s="171"/>
      <c r="HHY7" s="171"/>
      <c r="HHZ7" s="171"/>
      <c r="HIA7" s="171"/>
      <c r="HIB7" s="171"/>
      <c r="HIC7" s="171"/>
      <c r="HID7" s="171"/>
      <c r="HIE7" s="171"/>
      <c r="HIF7" s="171"/>
      <c r="HIG7" s="171"/>
      <c r="HIH7" s="171"/>
      <c r="HII7" s="171"/>
      <c r="HIJ7" s="171"/>
      <c r="HIK7" s="171"/>
      <c r="HIL7" s="171"/>
      <c r="HIM7" s="171"/>
      <c r="HIN7" s="171"/>
      <c r="HIO7" s="171"/>
      <c r="HIP7" s="171"/>
      <c r="HIQ7" s="171"/>
      <c r="HIR7" s="171"/>
      <c r="HIS7" s="171"/>
      <c r="HIT7" s="171"/>
      <c r="HIU7" s="171"/>
      <c r="HIV7" s="171"/>
      <c r="HIW7" s="171"/>
      <c r="HIX7" s="171"/>
      <c r="HIY7" s="171"/>
      <c r="HIZ7" s="171"/>
      <c r="HJA7" s="171"/>
      <c r="HJB7" s="171"/>
      <c r="HJC7" s="171"/>
      <c r="HJD7" s="171"/>
      <c r="HJE7" s="171"/>
      <c r="HJF7" s="171"/>
      <c r="HJG7" s="171"/>
      <c r="HJH7" s="171"/>
      <c r="HJI7" s="171"/>
      <c r="HJJ7" s="171"/>
      <c r="HJK7" s="171"/>
      <c r="HJL7" s="171"/>
      <c r="HJM7" s="171"/>
      <c r="HJN7" s="171"/>
      <c r="HJO7" s="171"/>
      <c r="HJP7" s="171"/>
      <c r="HJQ7" s="171"/>
      <c r="HJR7" s="171"/>
      <c r="HJS7" s="171"/>
      <c r="HJT7" s="171"/>
      <c r="HJU7" s="171"/>
      <c r="HJV7" s="171"/>
      <c r="HJW7" s="171"/>
      <c r="HJX7" s="171"/>
      <c r="HJY7" s="171"/>
      <c r="HJZ7" s="171"/>
      <c r="HKA7" s="171"/>
      <c r="HKB7" s="171"/>
      <c r="HKC7" s="171"/>
      <c r="HKD7" s="171"/>
      <c r="HKE7" s="171"/>
      <c r="HKF7" s="171"/>
      <c r="HKG7" s="171"/>
      <c r="HKH7" s="171"/>
      <c r="HKI7" s="171"/>
      <c r="HKJ7" s="171"/>
      <c r="HKK7" s="171"/>
      <c r="HKL7" s="171"/>
      <c r="HKM7" s="171"/>
      <c r="HKN7" s="171"/>
      <c r="HKO7" s="171"/>
      <c r="HKP7" s="171"/>
      <c r="HKQ7" s="171"/>
      <c r="HKR7" s="171"/>
      <c r="HKS7" s="171"/>
      <c r="HKT7" s="171"/>
      <c r="HKU7" s="171"/>
      <c r="HKV7" s="171"/>
      <c r="HKW7" s="171"/>
      <c r="HKX7" s="171"/>
      <c r="HKY7" s="171"/>
      <c r="HKZ7" s="171"/>
      <c r="HLA7" s="171"/>
      <c r="HLB7" s="171"/>
      <c r="HLC7" s="171"/>
      <c r="HLD7" s="171"/>
      <c r="HLE7" s="171"/>
      <c r="HLF7" s="171"/>
      <c r="HLG7" s="171"/>
      <c r="HLH7" s="171"/>
      <c r="HLI7" s="171"/>
      <c r="HLJ7" s="171"/>
      <c r="HLK7" s="171"/>
      <c r="HLL7" s="171"/>
      <c r="HLM7" s="171"/>
      <c r="HLN7" s="171"/>
      <c r="HLO7" s="171"/>
      <c r="HLP7" s="171"/>
      <c r="HLQ7" s="171"/>
      <c r="HLR7" s="171"/>
      <c r="HLS7" s="171"/>
      <c r="HLT7" s="171"/>
      <c r="HLU7" s="171"/>
      <c r="HLV7" s="171"/>
      <c r="HLW7" s="171"/>
      <c r="HLX7" s="171"/>
      <c r="HLY7" s="171"/>
      <c r="HLZ7" s="171"/>
      <c r="HMA7" s="171"/>
      <c r="HMB7" s="171"/>
      <c r="HMC7" s="171"/>
      <c r="HMD7" s="171"/>
      <c r="HME7" s="171"/>
      <c r="HMF7" s="171"/>
      <c r="HMG7" s="171"/>
      <c r="HMH7" s="171"/>
      <c r="HMI7" s="171"/>
      <c r="HMJ7" s="171"/>
      <c r="HMK7" s="171"/>
      <c r="HML7" s="171"/>
      <c r="HMM7" s="171"/>
      <c r="HMN7" s="171"/>
      <c r="HMO7" s="171"/>
      <c r="HMP7" s="171"/>
      <c r="HMQ7" s="171"/>
      <c r="HMR7" s="171"/>
      <c r="HMS7" s="171"/>
      <c r="HMT7" s="171"/>
      <c r="HMU7" s="171"/>
      <c r="HMV7" s="171"/>
      <c r="HMW7" s="171"/>
      <c r="HMX7" s="171"/>
      <c r="HMY7" s="171"/>
      <c r="HMZ7" s="171"/>
      <c r="HNA7" s="171"/>
      <c r="HNB7" s="171"/>
      <c r="HNC7" s="171"/>
      <c r="HND7" s="171"/>
      <c r="HNE7" s="171"/>
      <c r="HNF7" s="171"/>
      <c r="HNG7" s="171"/>
      <c r="HNH7" s="171"/>
      <c r="HNI7" s="171"/>
      <c r="HNJ7" s="171"/>
      <c r="HNK7" s="171"/>
      <c r="HNL7" s="171"/>
      <c r="HNM7" s="171"/>
      <c r="HNN7" s="171"/>
      <c r="HNO7" s="171"/>
      <c r="HNP7" s="171"/>
      <c r="HNQ7" s="171"/>
      <c r="HNR7" s="171"/>
      <c r="HNS7" s="171"/>
      <c r="HNT7" s="171"/>
      <c r="HNU7" s="171"/>
      <c r="HNV7" s="171"/>
      <c r="HNW7" s="171"/>
      <c r="HNX7" s="171"/>
      <c r="HNY7" s="171"/>
      <c r="HNZ7" s="171"/>
      <c r="HOA7" s="171"/>
      <c r="HOB7" s="171"/>
      <c r="HOC7" s="171"/>
      <c r="HOD7" s="171"/>
      <c r="HOE7" s="171"/>
      <c r="HOF7" s="171"/>
      <c r="HOG7" s="171"/>
      <c r="HOH7" s="171"/>
      <c r="HOI7" s="171"/>
      <c r="HOJ7" s="171"/>
      <c r="HOK7" s="171"/>
      <c r="HOL7" s="171"/>
      <c r="HOM7" s="171"/>
      <c r="HON7" s="171"/>
      <c r="HOO7" s="171"/>
      <c r="HOP7" s="171"/>
      <c r="HOQ7" s="171"/>
      <c r="HOR7" s="171"/>
      <c r="HOS7" s="171"/>
      <c r="HOT7" s="171"/>
      <c r="HOU7" s="171"/>
      <c r="HOV7" s="171"/>
      <c r="HOW7" s="171"/>
      <c r="HOX7" s="171"/>
      <c r="HOY7" s="171"/>
      <c r="HOZ7" s="171"/>
      <c r="HPA7" s="171"/>
      <c r="HPB7" s="171"/>
      <c r="HPC7" s="171"/>
      <c r="HPD7" s="171"/>
      <c r="HPE7" s="171"/>
      <c r="HPF7" s="171"/>
      <c r="HPG7" s="171"/>
      <c r="HPH7" s="171"/>
      <c r="HPI7" s="171"/>
      <c r="HPJ7" s="171"/>
      <c r="HPK7" s="171"/>
      <c r="HPL7" s="171"/>
      <c r="HPM7" s="171"/>
      <c r="HPN7" s="171"/>
      <c r="HPO7" s="171"/>
      <c r="HPP7" s="171"/>
      <c r="HPQ7" s="171"/>
      <c r="HPR7" s="171"/>
      <c r="HPS7" s="171"/>
      <c r="HPT7" s="171"/>
      <c r="HPU7" s="171"/>
      <c r="HPV7" s="171"/>
      <c r="HPW7" s="171"/>
      <c r="HPX7" s="171"/>
      <c r="HPY7" s="171"/>
      <c r="HPZ7" s="171"/>
      <c r="HQA7" s="171"/>
      <c r="HQB7" s="171"/>
      <c r="HQC7" s="171"/>
      <c r="HQD7" s="171"/>
      <c r="HQE7" s="171"/>
      <c r="HQF7" s="171"/>
      <c r="HQG7" s="171"/>
      <c r="HQH7" s="171"/>
      <c r="HQI7" s="171"/>
      <c r="HQJ7" s="171"/>
      <c r="HQK7" s="171"/>
      <c r="HQL7" s="171"/>
      <c r="HQM7" s="171"/>
      <c r="HQN7" s="171"/>
      <c r="HQO7" s="171"/>
      <c r="HQP7" s="171"/>
      <c r="HQQ7" s="171"/>
      <c r="HQR7" s="171"/>
      <c r="HQS7" s="171"/>
      <c r="HQT7" s="171"/>
      <c r="HQU7" s="171"/>
      <c r="HQV7" s="171"/>
      <c r="HQW7" s="171"/>
      <c r="HQX7" s="171"/>
      <c r="HQY7" s="171"/>
      <c r="HQZ7" s="171"/>
      <c r="HRA7" s="171"/>
      <c r="HRB7" s="171"/>
      <c r="HRC7" s="171"/>
      <c r="HRD7" s="171"/>
      <c r="HRE7" s="171"/>
      <c r="HRF7" s="171"/>
      <c r="HRG7" s="171"/>
      <c r="HRH7" s="171"/>
      <c r="HRI7" s="171"/>
      <c r="HRJ7" s="171"/>
      <c r="HRK7" s="171"/>
      <c r="HRL7" s="171"/>
      <c r="HRM7" s="171"/>
      <c r="HRN7" s="171"/>
      <c r="HRO7" s="171"/>
      <c r="HRP7" s="171"/>
      <c r="HRQ7" s="171"/>
      <c r="HRR7" s="171"/>
      <c r="HRS7" s="171"/>
      <c r="HRT7" s="171"/>
      <c r="HRU7" s="171"/>
      <c r="HRV7" s="171"/>
      <c r="HRW7" s="171"/>
      <c r="HRX7" s="171"/>
      <c r="HRY7" s="171"/>
      <c r="HRZ7" s="171"/>
      <c r="HSA7" s="171"/>
      <c r="HSB7" s="171"/>
      <c r="HSC7" s="171"/>
      <c r="HSD7" s="171"/>
      <c r="HSE7" s="171"/>
      <c r="HSF7" s="171"/>
      <c r="HSG7" s="171"/>
      <c r="HSH7" s="171"/>
      <c r="HSI7" s="171"/>
      <c r="HSJ7" s="171"/>
      <c r="HSK7" s="171"/>
      <c r="HSL7" s="171"/>
      <c r="HSM7" s="171"/>
      <c r="HSN7" s="171"/>
      <c r="HSO7" s="171"/>
      <c r="HSP7" s="171"/>
      <c r="HSQ7" s="171"/>
      <c r="HSR7" s="171"/>
      <c r="HSS7" s="171"/>
      <c r="HST7" s="171"/>
      <c r="HSU7" s="171"/>
      <c r="HSV7" s="171"/>
      <c r="HSW7" s="171"/>
      <c r="HSX7" s="171"/>
      <c r="HSY7" s="171"/>
      <c r="HSZ7" s="171"/>
      <c r="HTA7" s="171"/>
      <c r="HTB7" s="171"/>
      <c r="HTC7" s="171"/>
      <c r="HTD7" s="171"/>
      <c r="HTE7" s="171"/>
      <c r="HTF7" s="171"/>
      <c r="HTG7" s="171"/>
      <c r="HTH7" s="171"/>
      <c r="HTI7" s="171"/>
      <c r="HTJ7" s="171"/>
      <c r="HTK7" s="171"/>
      <c r="HTL7" s="171"/>
      <c r="HTM7" s="171"/>
      <c r="HTN7" s="171"/>
      <c r="HTO7" s="171"/>
      <c r="HTP7" s="171"/>
      <c r="HTQ7" s="171"/>
      <c r="HTR7" s="171"/>
      <c r="HTS7" s="171"/>
      <c r="HTT7" s="171"/>
      <c r="HTU7" s="171"/>
      <c r="HTV7" s="171"/>
      <c r="HTW7" s="171"/>
      <c r="HTX7" s="171"/>
      <c r="HTY7" s="171"/>
      <c r="HTZ7" s="171"/>
      <c r="HUA7" s="171"/>
      <c r="HUB7" s="171"/>
      <c r="HUC7" s="171"/>
      <c r="HUD7" s="171"/>
      <c r="HUE7" s="171"/>
      <c r="HUF7" s="171"/>
      <c r="HUG7" s="171"/>
      <c r="HUH7" s="171"/>
      <c r="HUI7" s="171"/>
      <c r="HUJ7" s="171"/>
      <c r="HUK7" s="171"/>
      <c r="HUL7" s="171"/>
      <c r="HUM7" s="171"/>
      <c r="HUN7" s="171"/>
      <c r="HUO7" s="171"/>
      <c r="HUP7" s="171"/>
      <c r="HUQ7" s="171"/>
      <c r="HUR7" s="171"/>
      <c r="HUS7" s="171"/>
      <c r="HUT7" s="171"/>
      <c r="HUU7" s="171"/>
      <c r="HUV7" s="171"/>
      <c r="HUW7" s="171"/>
      <c r="HUX7" s="171"/>
      <c r="HUY7" s="171"/>
      <c r="HUZ7" s="171"/>
      <c r="HVA7" s="171"/>
      <c r="HVB7" s="171"/>
      <c r="HVC7" s="171"/>
      <c r="HVD7" s="171"/>
      <c r="HVE7" s="171"/>
      <c r="HVF7" s="171"/>
      <c r="HVG7" s="171"/>
      <c r="HVH7" s="171"/>
      <c r="HVI7" s="171"/>
      <c r="HVJ7" s="171"/>
      <c r="HVK7" s="171"/>
      <c r="HVL7" s="171"/>
      <c r="HVM7" s="171"/>
      <c r="HVN7" s="171"/>
      <c r="HVO7" s="171"/>
      <c r="HVP7" s="171"/>
      <c r="HVQ7" s="171"/>
      <c r="HVR7" s="171"/>
      <c r="HVS7" s="171"/>
      <c r="HVT7" s="171"/>
      <c r="HVU7" s="171"/>
      <c r="HVV7" s="171"/>
      <c r="HVW7" s="171"/>
      <c r="HVX7" s="171"/>
      <c r="HVY7" s="171"/>
      <c r="HVZ7" s="171"/>
      <c r="HWA7" s="171"/>
      <c r="HWB7" s="171"/>
      <c r="HWC7" s="171"/>
      <c r="HWD7" s="171"/>
      <c r="HWE7" s="171"/>
      <c r="HWF7" s="171"/>
      <c r="HWG7" s="171"/>
      <c r="HWH7" s="171"/>
      <c r="HWI7" s="171"/>
      <c r="HWJ7" s="171"/>
      <c r="HWK7" s="171"/>
      <c r="HWL7" s="171"/>
      <c r="HWM7" s="171"/>
      <c r="HWN7" s="171"/>
      <c r="HWO7" s="171"/>
      <c r="HWP7" s="171"/>
      <c r="HWQ7" s="171"/>
      <c r="HWR7" s="171"/>
      <c r="HWS7" s="171"/>
      <c r="HWT7" s="171"/>
      <c r="HWU7" s="171"/>
      <c r="HWV7" s="171"/>
      <c r="HWW7" s="171"/>
      <c r="HWX7" s="171"/>
      <c r="HWY7" s="171"/>
      <c r="HWZ7" s="171"/>
      <c r="HXA7" s="171"/>
      <c r="HXB7" s="171"/>
      <c r="HXC7" s="171"/>
      <c r="HXD7" s="171"/>
      <c r="HXE7" s="171"/>
      <c r="HXF7" s="171"/>
      <c r="HXG7" s="171"/>
      <c r="HXH7" s="171"/>
      <c r="HXI7" s="171"/>
      <c r="HXJ7" s="171"/>
      <c r="HXK7" s="171"/>
      <c r="HXL7" s="171"/>
      <c r="HXM7" s="171"/>
      <c r="HXN7" s="171"/>
      <c r="HXO7" s="171"/>
      <c r="HXP7" s="171"/>
      <c r="HXQ7" s="171"/>
      <c r="HXR7" s="171"/>
      <c r="HXS7" s="171"/>
      <c r="HXT7" s="171"/>
      <c r="HXU7" s="171"/>
      <c r="HXV7" s="171"/>
      <c r="HXW7" s="171"/>
      <c r="HXX7" s="171"/>
      <c r="HXY7" s="171"/>
      <c r="HXZ7" s="171"/>
      <c r="HYA7" s="171"/>
      <c r="HYB7" s="171"/>
      <c r="HYC7" s="171"/>
      <c r="HYD7" s="171"/>
      <c r="HYE7" s="171"/>
      <c r="HYF7" s="171"/>
      <c r="HYG7" s="171"/>
      <c r="HYH7" s="171"/>
      <c r="HYI7" s="171"/>
      <c r="HYJ7" s="171"/>
      <c r="HYK7" s="171"/>
      <c r="HYL7" s="171"/>
      <c r="HYM7" s="171"/>
      <c r="HYN7" s="171"/>
      <c r="HYO7" s="171"/>
      <c r="HYP7" s="171"/>
      <c r="HYQ7" s="171"/>
      <c r="HYR7" s="171"/>
      <c r="HYS7" s="171"/>
      <c r="HYT7" s="171"/>
      <c r="HYU7" s="171"/>
      <c r="HYV7" s="171"/>
      <c r="HYW7" s="171"/>
      <c r="HYX7" s="171"/>
      <c r="HYY7" s="171"/>
      <c r="HYZ7" s="171"/>
      <c r="HZA7" s="171"/>
      <c r="HZB7" s="171"/>
      <c r="HZC7" s="171"/>
      <c r="HZD7" s="171"/>
      <c r="HZE7" s="171"/>
      <c r="HZF7" s="171"/>
      <c r="HZG7" s="171"/>
      <c r="HZH7" s="171"/>
      <c r="HZI7" s="171"/>
      <c r="HZJ7" s="171"/>
      <c r="HZK7" s="171"/>
      <c r="HZL7" s="171"/>
      <c r="HZM7" s="171"/>
      <c r="HZN7" s="171"/>
      <c r="HZO7" s="171"/>
      <c r="HZP7" s="171"/>
      <c r="HZQ7" s="171"/>
      <c r="HZR7" s="171"/>
      <c r="HZS7" s="171"/>
      <c r="HZT7" s="171"/>
      <c r="HZU7" s="171"/>
      <c r="HZV7" s="171"/>
      <c r="HZW7" s="171"/>
      <c r="HZX7" s="171"/>
      <c r="HZY7" s="171"/>
      <c r="HZZ7" s="171"/>
      <c r="IAA7" s="171"/>
      <c r="IAB7" s="171"/>
      <c r="IAC7" s="171"/>
      <c r="IAD7" s="171"/>
      <c r="IAE7" s="171"/>
      <c r="IAF7" s="171"/>
      <c r="IAG7" s="171"/>
      <c r="IAH7" s="171"/>
      <c r="IAI7" s="171"/>
      <c r="IAJ7" s="171"/>
      <c r="IAK7" s="171"/>
      <c r="IAL7" s="171"/>
      <c r="IAM7" s="171"/>
      <c r="IAN7" s="171"/>
      <c r="IAO7" s="171"/>
      <c r="IAP7" s="171"/>
      <c r="IAQ7" s="171"/>
      <c r="IAR7" s="171"/>
      <c r="IAS7" s="171"/>
      <c r="IAT7" s="171"/>
      <c r="IAU7" s="171"/>
      <c r="IAV7" s="171"/>
      <c r="IAW7" s="171"/>
      <c r="IAX7" s="171"/>
      <c r="IAY7" s="171"/>
      <c r="IAZ7" s="171"/>
      <c r="IBA7" s="171"/>
      <c r="IBB7" s="171"/>
      <c r="IBC7" s="171"/>
      <c r="IBD7" s="171"/>
      <c r="IBE7" s="171"/>
      <c r="IBF7" s="171"/>
      <c r="IBG7" s="171"/>
      <c r="IBH7" s="171"/>
      <c r="IBI7" s="171"/>
      <c r="IBJ7" s="171"/>
      <c r="IBK7" s="171"/>
      <c r="IBL7" s="171"/>
      <c r="IBM7" s="171"/>
      <c r="IBN7" s="171"/>
      <c r="IBO7" s="171"/>
      <c r="IBP7" s="171"/>
      <c r="IBQ7" s="171"/>
      <c r="IBR7" s="171"/>
      <c r="IBS7" s="171"/>
      <c r="IBT7" s="171"/>
      <c r="IBU7" s="171"/>
      <c r="IBV7" s="171"/>
      <c r="IBW7" s="171"/>
      <c r="IBX7" s="171"/>
      <c r="IBY7" s="171"/>
      <c r="IBZ7" s="171"/>
      <c r="ICA7" s="171"/>
      <c r="ICB7" s="171"/>
      <c r="ICC7" s="171"/>
      <c r="ICD7" s="171"/>
      <c r="ICE7" s="171"/>
      <c r="ICF7" s="171"/>
      <c r="ICG7" s="171"/>
      <c r="ICH7" s="171"/>
      <c r="ICI7" s="171"/>
      <c r="ICJ7" s="171"/>
      <c r="ICK7" s="171"/>
      <c r="ICL7" s="171"/>
      <c r="ICM7" s="171"/>
      <c r="ICN7" s="171"/>
      <c r="ICO7" s="171"/>
      <c r="ICP7" s="171"/>
      <c r="ICQ7" s="171"/>
      <c r="ICR7" s="171"/>
      <c r="ICS7" s="171"/>
      <c r="ICT7" s="171"/>
      <c r="ICU7" s="171"/>
      <c r="ICV7" s="171"/>
      <c r="ICW7" s="171"/>
      <c r="ICX7" s="171"/>
      <c r="ICY7" s="171"/>
      <c r="ICZ7" s="171"/>
      <c r="IDA7" s="171"/>
      <c r="IDB7" s="171"/>
      <c r="IDC7" s="171"/>
      <c r="IDD7" s="171"/>
      <c r="IDE7" s="171"/>
      <c r="IDF7" s="171"/>
      <c r="IDG7" s="171"/>
      <c r="IDH7" s="171"/>
      <c r="IDI7" s="171"/>
      <c r="IDJ7" s="171"/>
      <c r="IDK7" s="171"/>
      <c r="IDL7" s="171"/>
      <c r="IDM7" s="171"/>
      <c r="IDN7" s="171"/>
      <c r="IDO7" s="171"/>
      <c r="IDP7" s="171"/>
      <c r="IDQ7" s="171"/>
      <c r="IDR7" s="171"/>
      <c r="IDS7" s="171"/>
      <c r="IDT7" s="171"/>
      <c r="IDU7" s="171"/>
      <c r="IDV7" s="171"/>
      <c r="IDW7" s="171"/>
      <c r="IDX7" s="171"/>
      <c r="IDY7" s="171"/>
      <c r="IDZ7" s="171"/>
      <c r="IEA7" s="171"/>
      <c r="IEB7" s="171"/>
      <c r="IEC7" s="171"/>
      <c r="IED7" s="171"/>
      <c r="IEE7" s="171"/>
      <c r="IEF7" s="171"/>
      <c r="IEG7" s="171"/>
      <c r="IEH7" s="171"/>
      <c r="IEI7" s="171"/>
      <c r="IEJ7" s="171"/>
      <c r="IEK7" s="171"/>
      <c r="IEL7" s="171"/>
      <c r="IEM7" s="171"/>
      <c r="IEN7" s="171"/>
      <c r="IEO7" s="171"/>
      <c r="IEP7" s="171"/>
      <c r="IEQ7" s="171"/>
      <c r="IER7" s="171"/>
      <c r="IES7" s="171"/>
      <c r="IET7" s="171"/>
      <c r="IEU7" s="171"/>
      <c r="IEV7" s="171"/>
      <c r="IEW7" s="171"/>
      <c r="IEX7" s="171"/>
      <c r="IEY7" s="171"/>
      <c r="IEZ7" s="171"/>
      <c r="IFA7" s="171"/>
      <c r="IFB7" s="171"/>
      <c r="IFC7" s="171"/>
      <c r="IFD7" s="171"/>
      <c r="IFE7" s="171"/>
      <c r="IFF7" s="171"/>
      <c r="IFG7" s="171"/>
      <c r="IFH7" s="171"/>
      <c r="IFI7" s="171"/>
      <c r="IFJ7" s="171"/>
      <c r="IFK7" s="171"/>
      <c r="IFL7" s="171"/>
      <c r="IFM7" s="171"/>
      <c r="IFN7" s="171"/>
      <c r="IFO7" s="171"/>
      <c r="IFP7" s="171"/>
      <c r="IFQ7" s="171"/>
      <c r="IFR7" s="171"/>
      <c r="IFS7" s="171"/>
      <c r="IFT7" s="171"/>
      <c r="IFU7" s="171"/>
      <c r="IFV7" s="171"/>
      <c r="IFW7" s="171"/>
      <c r="IFX7" s="171"/>
      <c r="IFY7" s="171"/>
      <c r="IFZ7" s="171"/>
      <c r="IGA7" s="171"/>
      <c r="IGB7" s="171"/>
      <c r="IGC7" s="171"/>
      <c r="IGD7" s="171"/>
      <c r="IGE7" s="171"/>
      <c r="IGF7" s="171"/>
      <c r="IGG7" s="171"/>
      <c r="IGH7" s="171"/>
      <c r="IGI7" s="171"/>
      <c r="IGJ7" s="171"/>
      <c r="IGK7" s="171"/>
      <c r="IGL7" s="171"/>
      <c r="IGM7" s="171"/>
      <c r="IGN7" s="171"/>
      <c r="IGO7" s="171"/>
      <c r="IGP7" s="171"/>
      <c r="IGQ7" s="171"/>
      <c r="IGR7" s="171"/>
      <c r="IGS7" s="171"/>
      <c r="IGT7" s="171"/>
      <c r="IGU7" s="171"/>
      <c r="IGV7" s="171"/>
      <c r="IGW7" s="171"/>
      <c r="IGX7" s="171"/>
      <c r="IGY7" s="171"/>
      <c r="IGZ7" s="171"/>
      <c r="IHA7" s="171"/>
      <c r="IHB7" s="171"/>
      <c r="IHC7" s="171"/>
      <c r="IHD7" s="171"/>
      <c r="IHE7" s="171"/>
      <c r="IHF7" s="171"/>
      <c r="IHG7" s="171"/>
      <c r="IHH7" s="171"/>
      <c r="IHI7" s="171"/>
      <c r="IHJ7" s="171"/>
      <c r="IHK7" s="171"/>
      <c r="IHL7" s="171"/>
      <c r="IHM7" s="171"/>
      <c r="IHN7" s="171"/>
      <c r="IHO7" s="171"/>
      <c r="IHP7" s="171"/>
      <c r="IHQ7" s="171"/>
      <c r="IHR7" s="171"/>
      <c r="IHS7" s="171"/>
      <c r="IHT7" s="171"/>
      <c r="IHU7" s="171"/>
      <c r="IHV7" s="171"/>
      <c r="IHW7" s="171"/>
      <c r="IHX7" s="171"/>
      <c r="IHY7" s="171"/>
      <c r="IHZ7" s="171"/>
      <c r="IIA7" s="171"/>
      <c r="IIB7" s="171"/>
      <c r="IIC7" s="171"/>
      <c r="IID7" s="171"/>
      <c r="IIE7" s="171"/>
      <c r="IIF7" s="171"/>
      <c r="IIG7" s="171"/>
      <c r="IIH7" s="171"/>
      <c r="III7" s="171"/>
      <c r="IIJ7" s="171"/>
      <c r="IIK7" s="171"/>
      <c r="IIL7" s="171"/>
      <c r="IIM7" s="171"/>
      <c r="IIN7" s="171"/>
      <c r="IIO7" s="171"/>
      <c r="IIP7" s="171"/>
      <c r="IIQ7" s="171"/>
      <c r="IIR7" s="171"/>
      <c r="IIS7" s="171"/>
      <c r="IIT7" s="171"/>
      <c r="IIU7" s="171"/>
      <c r="IIV7" s="171"/>
      <c r="IIW7" s="171"/>
      <c r="IIX7" s="171"/>
      <c r="IIY7" s="171"/>
      <c r="IIZ7" s="171"/>
      <c r="IJA7" s="171"/>
      <c r="IJB7" s="171"/>
      <c r="IJC7" s="171"/>
      <c r="IJD7" s="171"/>
      <c r="IJE7" s="171"/>
      <c r="IJF7" s="171"/>
      <c r="IJG7" s="171"/>
      <c r="IJH7" s="171"/>
      <c r="IJI7" s="171"/>
      <c r="IJJ7" s="171"/>
      <c r="IJK7" s="171"/>
      <c r="IJL7" s="171"/>
      <c r="IJM7" s="171"/>
      <c r="IJN7" s="171"/>
      <c r="IJO7" s="171"/>
      <c r="IJP7" s="171"/>
      <c r="IJQ7" s="171"/>
      <c r="IJR7" s="171"/>
      <c r="IJS7" s="171"/>
      <c r="IJT7" s="171"/>
      <c r="IJU7" s="171"/>
      <c r="IJV7" s="171"/>
      <c r="IJW7" s="171"/>
      <c r="IJX7" s="171"/>
      <c r="IJY7" s="171"/>
      <c r="IJZ7" s="171"/>
      <c r="IKA7" s="171"/>
      <c r="IKB7" s="171"/>
      <c r="IKC7" s="171"/>
      <c r="IKD7" s="171"/>
      <c r="IKE7" s="171"/>
      <c r="IKF7" s="171"/>
      <c r="IKG7" s="171"/>
      <c r="IKH7" s="171"/>
      <c r="IKI7" s="171"/>
      <c r="IKJ7" s="171"/>
      <c r="IKK7" s="171"/>
      <c r="IKL7" s="171"/>
      <c r="IKM7" s="171"/>
      <c r="IKN7" s="171"/>
      <c r="IKO7" s="171"/>
      <c r="IKP7" s="171"/>
      <c r="IKQ7" s="171"/>
      <c r="IKR7" s="171"/>
      <c r="IKS7" s="171"/>
      <c r="IKT7" s="171"/>
      <c r="IKU7" s="171"/>
      <c r="IKV7" s="171"/>
      <c r="IKW7" s="171"/>
      <c r="IKX7" s="171"/>
      <c r="IKY7" s="171"/>
      <c r="IKZ7" s="171"/>
      <c r="ILA7" s="171"/>
      <c r="ILB7" s="171"/>
      <c r="ILC7" s="171"/>
      <c r="ILD7" s="171"/>
      <c r="ILE7" s="171"/>
      <c r="ILF7" s="171"/>
      <c r="ILG7" s="171"/>
      <c r="ILH7" s="171"/>
      <c r="ILI7" s="171"/>
      <c r="ILJ7" s="171"/>
      <c r="ILK7" s="171"/>
      <c r="ILL7" s="171"/>
      <c r="ILM7" s="171"/>
      <c r="ILN7" s="171"/>
      <c r="ILO7" s="171"/>
      <c r="ILP7" s="171"/>
      <c r="ILQ7" s="171"/>
      <c r="ILR7" s="171"/>
      <c r="ILS7" s="171"/>
      <c r="ILT7" s="171"/>
      <c r="ILU7" s="171"/>
      <c r="ILV7" s="171"/>
      <c r="ILW7" s="171"/>
      <c r="ILX7" s="171"/>
      <c r="ILY7" s="171"/>
      <c r="ILZ7" s="171"/>
      <c r="IMA7" s="171"/>
      <c r="IMB7" s="171"/>
      <c r="IMC7" s="171"/>
      <c r="IMD7" s="171"/>
      <c r="IME7" s="171"/>
      <c r="IMF7" s="171"/>
      <c r="IMG7" s="171"/>
      <c r="IMH7" s="171"/>
      <c r="IMI7" s="171"/>
      <c r="IMJ7" s="171"/>
      <c r="IMK7" s="171"/>
      <c r="IML7" s="171"/>
      <c r="IMM7" s="171"/>
      <c r="IMN7" s="171"/>
      <c r="IMO7" s="171"/>
      <c r="IMP7" s="171"/>
      <c r="IMQ7" s="171"/>
      <c r="IMR7" s="171"/>
      <c r="IMS7" s="171"/>
      <c r="IMT7" s="171"/>
      <c r="IMU7" s="171"/>
      <c r="IMV7" s="171"/>
      <c r="IMW7" s="171"/>
      <c r="IMX7" s="171"/>
      <c r="IMY7" s="171"/>
      <c r="IMZ7" s="171"/>
      <c r="INA7" s="171"/>
      <c r="INB7" s="171"/>
      <c r="INC7" s="171"/>
      <c r="IND7" s="171"/>
      <c r="INE7" s="171"/>
      <c r="INF7" s="171"/>
      <c r="ING7" s="171"/>
      <c r="INH7" s="171"/>
      <c r="INI7" s="171"/>
      <c r="INJ7" s="171"/>
      <c r="INK7" s="171"/>
      <c r="INL7" s="171"/>
      <c r="INM7" s="171"/>
      <c r="INN7" s="171"/>
      <c r="INO7" s="171"/>
      <c r="INP7" s="171"/>
      <c r="INQ7" s="171"/>
      <c r="INR7" s="171"/>
      <c r="INS7" s="171"/>
      <c r="INT7" s="171"/>
      <c r="INU7" s="171"/>
      <c r="INV7" s="171"/>
      <c r="INW7" s="171"/>
      <c r="INX7" s="171"/>
      <c r="INY7" s="171"/>
      <c r="INZ7" s="171"/>
      <c r="IOA7" s="171"/>
      <c r="IOB7" s="171"/>
      <c r="IOC7" s="171"/>
      <c r="IOD7" s="171"/>
      <c r="IOE7" s="171"/>
      <c r="IOF7" s="171"/>
      <c r="IOG7" s="171"/>
      <c r="IOH7" s="171"/>
      <c r="IOI7" s="171"/>
      <c r="IOJ7" s="171"/>
      <c r="IOK7" s="171"/>
      <c r="IOL7" s="171"/>
      <c r="IOM7" s="171"/>
      <c r="ION7" s="171"/>
      <c r="IOO7" s="171"/>
      <c r="IOP7" s="171"/>
      <c r="IOQ7" s="171"/>
      <c r="IOR7" s="171"/>
      <c r="IOS7" s="171"/>
      <c r="IOT7" s="171"/>
      <c r="IOU7" s="171"/>
      <c r="IOV7" s="171"/>
      <c r="IOW7" s="171"/>
      <c r="IOX7" s="171"/>
      <c r="IOY7" s="171"/>
      <c r="IOZ7" s="171"/>
      <c r="IPA7" s="171"/>
      <c r="IPB7" s="171"/>
      <c r="IPC7" s="171"/>
      <c r="IPD7" s="171"/>
      <c r="IPE7" s="171"/>
      <c r="IPF7" s="171"/>
      <c r="IPG7" s="171"/>
      <c r="IPH7" s="171"/>
      <c r="IPI7" s="171"/>
      <c r="IPJ7" s="171"/>
      <c r="IPK7" s="171"/>
      <c r="IPL7" s="171"/>
      <c r="IPM7" s="171"/>
      <c r="IPN7" s="171"/>
      <c r="IPO7" s="171"/>
      <c r="IPP7" s="171"/>
      <c r="IPQ7" s="171"/>
      <c r="IPR7" s="171"/>
      <c r="IPS7" s="171"/>
      <c r="IPT7" s="171"/>
      <c r="IPU7" s="171"/>
      <c r="IPV7" s="171"/>
      <c r="IPW7" s="171"/>
      <c r="IPX7" s="171"/>
      <c r="IPY7" s="171"/>
      <c r="IPZ7" s="171"/>
      <c r="IQA7" s="171"/>
      <c r="IQB7" s="171"/>
      <c r="IQC7" s="171"/>
      <c r="IQD7" s="171"/>
      <c r="IQE7" s="171"/>
      <c r="IQF7" s="171"/>
      <c r="IQG7" s="171"/>
      <c r="IQH7" s="171"/>
      <c r="IQI7" s="171"/>
      <c r="IQJ7" s="171"/>
      <c r="IQK7" s="171"/>
      <c r="IQL7" s="171"/>
      <c r="IQM7" s="171"/>
      <c r="IQN7" s="171"/>
      <c r="IQO7" s="171"/>
      <c r="IQP7" s="171"/>
      <c r="IQQ7" s="171"/>
      <c r="IQR7" s="171"/>
      <c r="IQS7" s="171"/>
      <c r="IQT7" s="171"/>
      <c r="IQU7" s="171"/>
      <c r="IQV7" s="171"/>
      <c r="IQW7" s="171"/>
      <c r="IQX7" s="171"/>
      <c r="IQY7" s="171"/>
      <c r="IQZ7" s="171"/>
      <c r="IRA7" s="171"/>
      <c r="IRB7" s="171"/>
      <c r="IRC7" s="171"/>
      <c r="IRD7" s="171"/>
      <c r="IRE7" s="171"/>
      <c r="IRF7" s="171"/>
      <c r="IRG7" s="171"/>
      <c r="IRH7" s="171"/>
      <c r="IRI7" s="171"/>
      <c r="IRJ7" s="171"/>
      <c r="IRK7" s="171"/>
      <c r="IRL7" s="171"/>
      <c r="IRM7" s="171"/>
      <c r="IRN7" s="171"/>
      <c r="IRO7" s="171"/>
      <c r="IRP7" s="171"/>
      <c r="IRQ7" s="171"/>
      <c r="IRR7" s="171"/>
      <c r="IRS7" s="171"/>
      <c r="IRT7" s="171"/>
      <c r="IRU7" s="171"/>
      <c r="IRV7" s="171"/>
      <c r="IRW7" s="171"/>
      <c r="IRX7" s="171"/>
      <c r="IRY7" s="171"/>
      <c r="IRZ7" s="171"/>
      <c r="ISA7" s="171"/>
      <c r="ISB7" s="171"/>
      <c r="ISC7" s="171"/>
      <c r="ISD7" s="171"/>
      <c r="ISE7" s="171"/>
      <c r="ISF7" s="171"/>
      <c r="ISG7" s="171"/>
      <c r="ISH7" s="171"/>
      <c r="ISI7" s="171"/>
      <c r="ISJ7" s="171"/>
      <c r="ISK7" s="171"/>
      <c r="ISL7" s="171"/>
      <c r="ISM7" s="171"/>
      <c r="ISN7" s="171"/>
      <c r="ISO7" s="171"/>
      <c r="ISP7" s="171"/>
      <c r="ISQ7" s="171"/>
      <c r="ISR7" s="171"/>
      <c r="ISS7" s="171"/>
      <c r="IST7" s="171"/>
      <c r="ISU7" s="171"/>
      <c r="ISV7" s="171"/>
      <c r="ISW7" s="171"/>
      <c r="ISX7" s="171"/>
      <c r="ISY7" s="171"/>
      <c r="ISZ7" s="171"/>
      <c r="ITA7" s="171"/>
      <c r="ITB7" s="171"/>
      <c r="ITC7" s="171"/>
      <c r="ITD7" s="171"/>
      <c r="ITE7" s="171"/>
      <c r="ITF7" s="171"/>
      <c r="ITG7" s="171"/>
      <c r="ITH7" s="171"/>
      <c r="ITI7" s="171"/>
      <c r="ITJ7" s="171"/>
      <c r="ITK7" s="171"/>
      <c r="ITL7" s="171"/>
      <c r="ITM7" s="171"/>
      <c r="ITN7" s="171"/>
      <c r="ITO7" s="171"/>
      <c r="ITP7" s="171"/>
      <c r="ITQ7" s="171"/>
      <c r="ITR7" s="171"/>
      <c r="ITS7" s="171"/>
      <c r="ITT7" s="171"/>
      <c r="ITU7" s="171"/>
      <c r="ITV7" s="171"/>
      <c r="ITW7" s="171"/>
      <c r="ITX7" s="171"/>
      <c r="ITY7" s="171"/>
      <c r="ITZ7" s="171"/>
      <c r="IUA7" s="171"/>
      <c r="IUB7" s="171"/>
      <c r="IUC7" s="171"/>
      <c r="IUD7" s="171"/>
      <c r="IUE7" s="171"/>
      <c r="IUF7" s="171"/>
      <c r="IUG7" s="171"/>
      <c r="IUH7" s="171"/>
      <c r="IUI7" s="171"/>
      <c r="IUJ7" s="171"/>
      <c r="IUK7" s="171"/>
      <c r="IUL7" s="171"/>
      <c r="IUM7" s="171"/>
      <c r="IUN7" s="171"/>
      <c r="IUO7" s="171"/>
      <c r="IUP7" s="171"/>
      <c r="IUQ7" s="171"/>
      <c r="IUR7" s="171"/>
      <c r="IUS7" s="171"/>
      <c r="IUT7" s="171"/>
      <c r="IUU7" s="171"/>
      <c r="IUV7" s="171"/>
      <c r="IUW7" s="171"/>
      <c r="IUX7" s="171"/>
      <c r="IUY7" s="171"/>
      <c r="IUZ7" s="171"/>
      <c r="IVA7" s="171"/>
      <c r="IVB7" s="171"/>
      <c r="IVC7" s="171"/>
      <c r="IVD7" s="171"/>
      <c r="IVE7" s="171"/>
      <c r="IVF7" s="171"/>
      <c r="IVG7" s="171"/>
      <c r="IVH7" s="171"/>
      <c r="IVI7" s="171"/>
      <c r="IVJ7" s="171"/>
      <c r="IVK7" s="171"/>
      <c r="IVL7" s="171"/>
      <c r="IVM7" s="171"/>
      <c r="IVN7" s="171"/>
      <c r="IVO7" s="171"/>
      <c r="IVP7" s="171"/>
      <c r="IVQ7" s="171"/>
      <c r="IVR7" s="171"/>
      <c r="IVS7" s="171"/>
      <c r="IVT7" s="171"/>
      <c r="IVU7" s="171"/>
      <c r="IVV7" s="171"/>
      <c r="IVW7" s="171"/>
      <c r="IVX7" s="171"/>
      <c r="IVY7" s="171"/>
      <c r="IVZ7" s="171"/>
      <c r="IWA7" s="171"/>
      <c r="IWB7" s="171"/>
      <c r="IWC7" s="171"/>
      <c r="IWD7" s="171"/>
      <c r="IWE7" s="171"/>
      <c r="IWF7" s="171"/>
      <c r="IWG7" s="171"/>
      <c r="IWH7" s="171"/>
      <c r="IWI7" s="171"/>
      <c r="IWJ7" s="171"/>
      <c r="IWK7" s="171"/>
      <c r="IWL7" s="171"/>
      <c r="IWM7" s="171"/>
      <c r="IWN7" s="171"/>
      <c r="IWO7" s="171"/>
      <c r="IWP7" s="171"/>
      <c r="IWQ7" s="171"/>
      <c r="IWR7" s="171"/>
      <c r="IWS7" s="171"/>
      <c r="IWT7" s="171"/>
      <c r="IWU7" s="171"/>
      <c r="IWV7" s="171"/>
      <c r="IWW7" s="171"/>
      <c r="IWX7" s="171"/>
      <c r="IWY7" s="171"/>
      <c r="IWZ7" s="171"/>
      <c r="IXA7" s="171"/>
      <c r="IXB7" s="171"/>
      <c r="IXC7" s="171"/>
      <c r="IXD7" s="171"/>
      <c r="IXE7" s="171"/>
      <c r="IXF7" s="171"/>
      <c r="IXG7" s="171"/>
      <c r="IXH7" s="171"/>
      <c r="IXI7" s="171"/>
      <c r="IXJ7" s="171"/>
      <c r="IXK7" s="171"/>
      <c r="IXL7" s="171"/>
      <c r="IXM7" s="171"/>
      <c r="IXN7" s="171"/>
      <c r="IXO7" s="171"/>
      <c r="IXP7" s="171"/>
      <c r="IXQ7" s="171"/>
      <c r="IXR7" s="171"/>
      <c r="IXS7" s="171"/>
      <c r="IXT7" s="171"/>
      <c r="IXU7" s="171"/>
      <c r="IXV7" s="171"/>
      <c r="IXW7" s="171"/>
      <c r="IXX7" s="171"/>
      <c r="IXY7" s="171"/>
      <c r="IXZ7" s="171"/>
      <c r="IYA7" s="171"/>
      <c r="IYB7" s="171"/>
      <c r="IYC7" s="171"/>
      <c r="IYD7" s="171"/>
      <c r="IYE7" s="171"/>
      <c r="IYF7" s="171"/>
      <c r="IYG7" s="171"/>
      <c r="IYH7" s="171"/>
      <c r="IYI7" s="171"/>
      <c r="IYJ7" s="171"/>
      <c r="IYK7" s="171"/>
      <c r="IYL7" s="171"/>
      <c r="IYM7" s="171"/>
      <c r="IYN7" s="171"/>
      <c r="IYO7" s="171"/>
      <c r="IYP7" s="171"/>
      <c r="IYQ7" s="171"/>
      <c r="IYR7" s="171"/>
      <c r="IYS7" s="171"/>
      <c r="IYT7" s="171"/>
      <c r="IYU7" s="171"/>
      <c r="IYV7" s="171"/>
      <c r="IYW7" s="171"/>
      <c r="IYX7" s="171"/>
      <c r="IYY7" s="171"/>
      <c r="IYZ7" s="171"/>
      <c r="IZA7" s="171"/>
      <c r="IZB7" s="171"/>
      <c r="IZC7" s="171"/>
      <c r="IZD7" s="171"/>
      <c r="IZE7" s="171"/>
      <c r="IZF7" s="171"/>
      <c r="IZG7" s="171"/>
      <c r="IZH7" s="171"/>
      <c r="IZI7" s="171"/>
      <c r="IZJ7" s="171"/>
      <c r="IZK7" s="171"/>
      <c r="IZL7" s="171"/>
      <c r="IZM7" s="171"/>
      <c r="IZN7" s="171"/>
      <c r="IZO7" s="171"/>
      <c r="IZP7" s="171"/>
      <c r="IZQ7" s="171"/>
      <c r="IZR7" s="171"/>
      <c r="IZS7" s="171"/>
      <c r="IZT7" s="171"/>
      <c r="IZU7" s="171"/>
      <c r="IZV7" s="171"/>
      <c r="IZW7" s="171"/>
      <c r="IZX7" s="171"/>
      <c r="IZY7" s="171"/>
      <c r="IZZ7" s="171"/>
      <c r="JAA7" s="171"/>
      <c r="JAB7" s="171"/>
      <c r="JAC7" s="171"/>
      <c r="JAD7" s="171"/>
      <c r="JAE7" s="171"/>
      <c r="JAF7" s="171"/>
      <c r="JAG7" s="171"/>
      <c r="JAH7" s="171"/>
      <c r="JAI7" s="171"/>
      <c r="JAJ7" s="171"/>
      <c r="JAK7" s="171"/>
      <c r="JAL7" s="171"/>
      <c r="JAM7" s="171"/>
      <c r="JAN7" s="171"/>
      <c r="JAO7" s="171"/>
      <c r="JAP7" s="171"/>
      <c r="JAQ7" s="171"/>
      <c r="JAR7" s="171"/>
      <c r="JAS7" s="171"/>
      <c r="JAT7" s="171"/>
      <c r="JAU7" s="171"/>
      <c r="JAV7" s="171"/>
      <c r="JAW7" s="171"/>
      <c r="JAX7" s="171"/>
      <c r="JAY7" s="171"/>
      <c r="JAZ7" s="171"/>
      <c r="JBA7" s="171"/>
      <c r="JBB7" s="171"/>
      <c r="JBC7" s="171"/>
      <c r="JBD7" s="171"/>
      <c r="JBE7" s="171"/>
      <c r="JBF7" s="171"/>
      <c r="JBG7" s="171"/>
      <c r="JBH7" s="171"/>
      <c r="JBI7" s="171"/>
      <c r="JBJ7" s="171"/>
      <c r="JBK7" s="171"/>
      <c r="JBL7" s="171"/>
      <c r="JBM7" s="171"/>
      <c r="JBN7" s="171"/>
      <c r="JBO7" s="171"/>
      <c r="JBP7" s="171"/>
      <c r="JBQ7" s="171"/>
      <c r="JBR7" s="171"/>
      <c r="JBS7" s="171"/>
      <c r="JBT7" s="171"/>
      <c r="JBU7" s="171"/>
      <c r="JBV7" s="171"/>
      <c r="JBW7" s="171"/>
      <c r="JBX7" s="171"/>
      <c r="JBY7" s="171"/>
      <c r="JBZ7" s="171"/>
      <c r="JCA7" s="171"/>
      <c r="JCB7" s="171"/>
      <c r="JCC7" s="171"/>
      <c r="JCD7" s="171"/>
      <c r="JCE7" s="171"/>
      <c r="JCF7" s="171"/>
      <c r="JCG7" s="171"/>
      <c r="JCH7" s="171"/>
      <c r="JCI7" s="171"/>
      <c r="JCJ7" s="171"/>
      <c r="JCK7" s="171"/>
      <c r="JCL7" s="171"/>
      <c r="JCM7" s="171"/>
      <c r="JCN7" s="171"/>
      <c r="JCO7" s="171"/>
      <c r="JCP7" s="171"/>
      <c r="JCQ7" s="171"/>
      <c r="JCR7" s="171"/>
      <c r="JCS7" s="171"/>
      <c r="JCT7" s="171"/>
      <c r="JCU7" s="171"/>
      <c r="JCV7" s="171"/>
      <c r="JCW7" s="171"/>
      <c r="JCX7" s="171"/>
      <c r="JCY7" s="171"/>
      <c r="JCZ7" s="171"/>
      <c r="JDA7" s="171"/>
      <c r="JDB7" s="171"/>
      <c r="JDC7" s="171"/>
      <c r="JDD7" s="171"/>
      <c r="JDE7" s="171"/>
      <c r="JDF7" s="171"/>
      <c r="JDG7" s="171"/>
      <c r="JDH7" s="171"/>
      <c r="JDI7" s="171"/>
      <c r="JDJ7" s="171"/>
      <c r="JDK7" s="171"/>
      <c r="JDL7" s="171"/>
      <c r="JDM7" s="171"/>
      <c r="JDN7" s="171"/>
      <c r="JDO7" s="171"/>
      <c r="JDP7" s="171"/>
      <c r="JDQ7" s="171"/>
      <c r="JDR7" s="171"/>
      <c r="JDS7" s="171"/>
      <c r="JDT7" s="171"/>
      <c r="JDU7" s="171"/>
      <c r="JDV7" s="171"/>
      <c r="JDW7" s="171"/>
      <c r="JDX7" s="171"/>
      <c r="JDY7" s="171"/>
      <c r="JDZ7" s="171"/>
      <c r="JEA7" s="171"/>
      <c r="JEB7" s="171"/>
      <c r="JEC7" s="171"/>
      <c r="JED7" s="171"/>
      <c r="JEE7" s="171"/>
      <c r="JEF7" s="171"/>
      <c r="JEG7" s="171"/>
      <c r="JEH7" s="171"/>
      <c r="JEI7" s="171"/>
      <c r="JEJ7" s="171"/>
      <c r="JEK7" s="171"/>
      <c r="JEL7" s="171"/>
      <c r="JEM7" s="171"/>
      <c r="JEN7" s="171"/>
      <c r="JEO7" s="171"/>
      <c r="JEP7" s="171"/>
      <c r="JEQ7" s="171"/>
      <c r="JER7" s="171"/>
      <c r="JES7" s="171"/>
      <c r="JET7" s="171"/>
      <c r="JEU7" s="171"/>
      <c r="JEV7" s="171"/>
      <c r="JEW7" s="171"/>
      <c r="JEX7" s="171"/>
      <c r="JEY7" s="171"/>
      <c r="JEZ7" s="171"/>
      <c r="JFA7" s="171"/>
      <c r="JFB7" s="171"/>
      <c r="JFC7" s="171"/>
      <c r="JFD7" s="171"/>
      <c r="JFE7" s="171"/>
      <c r="JFF7" s="171"/>
      <c r="JFG7" s="171"/>
      <c r="JFH7" s="171"/>
      <c r="JFI7" s="171"/>
      <c r="JFJ7" s="171"/>
      <c r="JFK7" s="171"/>
      <c r="JFL7" s="171"/>
      <c r="JFM7" s="171"/>
      <c r="JFN7" s="171"/>
      <c r="JFO7" s="171"/>
      <c r="JFP7" s="171"/>
      <c r="JFQ7" s="171"/>
      <c r="JFR7" s="171"/>
      <c r="JFS7" s="171"/>
      <c r="JFT7" s="171"/>
      <c r="JFU7" s="171"/>
      <c r="JFV7" s="171"/>
      <c r="JFW7" s="171"/>
      <c r="JFX7" s="171"/>
      <c r="JFY7" s="171"/>
      <c r="JFZ7" s="171"/>
      <c r="JGA7" s="171"/>
      <c r="JGB7" s="171"/>
      <c r="JGC7" s="171"/>
      <c r="JGD7" s="171"/>
      <c r="JGE7" s="171"/>
      <c r="JGF7" s="171"/>
      <c r="JGG7" s="171"/>
      <c r="JGH7" s="171"/>
      <c r="JGI7" s="171"/>
      <c r="JGJ7" s="171"/>
      <c r="JGK7" s="171"/>
      <c r="JGL7" s="171"/>
      <c r="JGM7" s="171"/>
      <c r="JGN7" s="171"/>
      <c r="JGO7" s="171"/>
      <c r="JGP7" s="171"/>
      <c r="JGQ7" s="171"/>
      <c r="JGR7" s="171"/>
      <c r="JGS7" s="171"/>
      <c r="JGT7" s="171"/>
      <c r="JGU7" s="171"/>
      <c r="JGV7" s="171"/>
      <c r="JGW7" s="171"/>
      <c r="JGX7" s="171"/>
      <c r="JGY7" s="171"/>
      <c r="JGZ7" s="171"/>
      <c r="JHA7" s="171"/>
      <c r="JHB7" s="171"/>
      <c r="JHC7" s="171"/>
      <c r="JHD7" s="171"/>
      <c r="JHE7" s="171"/>
      <c r="JHF7" s="171"/>
      <c r="JHG7" s="171"/>
      <c r="JHH7" s="171"/>
      <c r="JHI7" s="171"/>
      <c r="JHJ7" s="171"/>
      <c r="JHK7" s="171"/>
      <c r="JHL7" s="171"/>
      <c r="JHM7" s="171"/>
      <c r="JHN7" s="171"/>
      <c r="JHO7" s="171"/>
      <c r="JHP7" s="171"/>
      <c r="JHQ7" s="171"/>
      <c r="JHR7" s="171"/>
      <c r="JHS7" s="171"/>
      <c r="JHT7" s="171"/>
      <c r="JHU7" s="171"/>
      <c r="JHV7" s="171"/>
      <c r="JHW7" s="171"/>
      <c r="JHX7" s="171"/>
      <c r="JHY7" s="171"/>
      <c r="JHZ7" s="171"/>
      <c r="JIA7" s="171"/>
      <c r="JIB7" s="171"/>
      <c r="JIC7" s="171"/>
      <c r="JID7" s="171"/>
      <c r="JIE7" s="171"/>
      <c r="JIF7" s="171"/>
      <c r="JIG7" s="171"/>
      <c r="JIH7" s="171"/>
      <c r="JII7" s="171"/>
      <c r="JIJ7" s="171"/>
      <c r="JIK7" s="171"/>
      <c r="JIL7" s="171"/>
      <c r="JIM7" s="171"/>
      <c r="JIN7" s="171"/>
      <c r="JIO7" s="171"/>
      <c r="JIP7" s="171"/>
      <c r="JIQ7" s="171"/>
      <c r="JIR7" s="171"/>
      <c r="JIS7" s="171"/>
      <c r="JIT7" s="171"/>
      <c r="JIU7" s="171"/>
      <c r="JIV7" s="171"/>
      <c r="JIW7" s="171"/>
      <c r="JIX7" s="171"/>
      <c r="JIY7" s="171"/>
      <c r="JIZ7" s="171"/>
      <c r="JJA7" s="171"/>
      <c r="JJB7" s="171"/>
      <c r="JJC7" s="171"/>
      <c r="JJD7" s="171"/>
      <c r="JJE7" s="171"/>
      <c r="JJF7" s="171"/>
      <c r="JJG7" s="171"/>
      <c r="JJH7" s="171"/>
      <c r="JJI7" s="171"/>
      <c r="JJJ7" s="171"/>
      <c r="JJK7" s="171"/>
      <c r="JJL7" s="171"/>
      <c r="JJM7" s="171"/>
      <c r="JJN7" s="171"/>
      <c r="JJO7" s="171"/>
      <c r="JJP7" s="171"/>
      <c r="JJQ7" s="171"/>
      <c r="JJR7" s="171"/>
      <c r="JJS7" s="171"/>
      <c r="JJT7" s="171"/>
      <c r="JJU7" s="171"/>
      <c r="JJV7" s="171"/>
      <c r="JJW7" s="171"/>
      <c r="JJX7" s="171"/>
      <c r="JJY7" s="171"/>
      <c r="JJZ7" s="171"/>
      <c r="JKA7" s="171"/>
      <c r="JKB7" s="171"/>
      <c r="JKC7" s="171"/>
      <c r="JKD7" s="171"/>
      <c r="JKE7" s="171"/>
      <c r="JKF7" s="171"/>
      <c r="JKG7" s="171"/>
      <c r="JKH7" s="171"/>
      <c r="JKI7" s="171"/>
      <c r="JKJ7" s="171"/>
      <c r="JKK7" s="171"/>
      <c r="JKL7" s="171"/>
      <c r="JKM7" s="171"/>
      <c r="JKN7" s="171"/>
      <c r="JKO7" s="171"/>
      <c r="JKP7" s="171"/>
      <c r="JKQ7" s="171"/>
      <c r="JKR7" s="171"/>
      <c r="JKS7" s="171"/>
      <c r="JKT7" s="171"/>
      <c r="JKU7" s="171"/>
      <c r="JKV7" s="171"/>
      <c r="JKW7" s="171"/>
      <c r="JKX7" s="171"/>
      <c r="JKY7" s="171"/>
      <c r="JKZ7" s="171"/>
      <c r="JLA7" s="171"/>
      <c r="JLB7" s="171"/>
      <c r="JLC7" s="171"/>
      <c r="JLD7" s="171"/>
      <c r="JLE7" s="171"/>
      <c r="JLF7" s="171"/>
      <c r="JLG7" s="171"/>
      <c r="JLH7" s="171"/>
      <c r="JLI7" s="171"/>
      <c r="JLJ7" s="171"/>
      <c r="JLK7" s="171"/>
      <c r="JLL7" s="171"/>
      <c r="JLM7" s="171"/>
      <c r="JLN7" s="171"/>
      <c r="JLO7" s="171"/>
      <c r="JLP7" s="171"/>
      <c r="JLQ7" s="171"/>
      <c r="JLR7" s="171"/>
      <c r="JLS7" s="171"/>
      <c r="JLT7" s="171"/>
      <c r="JLU7" s="171"/>
      <c r="JLV7" s="171"/>
      <c r="JLW7" s="171"/>
      <c r="JLX7" s="171"/>
      <c r="JLY7" s="171"/>
      <c r="JLZ7" s="171"/>
      <c r="JMA7" s="171"/>
      <c r="JMB7" s="171"/>
      <c r="JMC7" s="171"/>
      <c r="JMD7" s="171"/>
      <c r="JME7" s="171"/>
      <c r="JMF7" s="171"/>
      <c r="JMG7" s="171"/>
      <c r="JMH7" s="171"/>
      <c r="JMI7" s="171"/>
      <c r="JMJ7" s="171"/>
      <c r="JMK7" s="171"/>
      <c r="JML7" s="171"/>
      <c r="JMM7" s="171"/>
      <c r="JMN7" s="171"/>
      <c r="JMO7" s="171"/>
      <c r="JMP7" s="171"/>
      <c r="JMQ7" s="171"/>
      <c r="JMR7" s="171"/>
      <c r="JMS7" s="171"/>
      <c r="JMT7" s="171"/>
      <c r="JMU7" s="171"/>
      <c r="JMV7" s="171"/>
      <c r="JMW7" s="171"/>
      <c r="JMX7" s="171"/>
      <c r="JMY7" s="171"/>
      <c r="JMZ7" s="171"/>
      <c r="JNA7" s="171"/>
      <c r="JNB7" s="171"/>
      <c r="JNC7" s="171"/>
      <c r="JND7" s="171"/>
      <c r="JNE7" s="171"/>
      <c r="JNF7" s="171"/>
      <c r="JNG7" s="171"/>
      <c r="JNH7" s="171"/>
      <c r="JNI7" s="171"/>
      <c r="JNJ7" s="171"/>
      <c r="JNK7" s="171"/>
      <c r="JNL7" s="171"/>
      <c r="JNM7" s="171"/>
      <c r="JNN7" s="171"/>
      <c r="JNO7" s="171"/>
      <c r="JNP7" s="171"/>
      <c r="JNQ7" s="171"/>
      <c r="JNR7" s="171"/>
      <c r="JNS7" s="171"/>
      <c r="JNT7" s="171"/>
      <c r="JNU7" s="171"/>
      <c r="JNV7" s="171"/>
      <c r="JNW7" s="171"/>
      <c r="JNX7" s="171"/>
      <c r="JNY7" s="171"/>
      <c r="JNZ7" s="171"/>
      <c r="JOA7" s="171"/>
      <c r="JOB7" s="171"/>
      <c r="JOC7" s="171"/>
      <c r="JOD7" s="171"/>
      <c r="JOE7" s="171"/>
      <c r="JOF7" s="171"/>
      <c r="JOG7" s="171"/>
      <c r="JOH7" s="171"/>
      <c r="JOI7" s="171"/>
      <c r="JOJ7" s="171"/>
      <c r="JOK7" s="171"/>
      <c r="JOL7" s="171"/>
      <c r="JOM7" s="171"/>
      <c r="JON7" s="171"/>
      <c r="JOO7" s="171"/>
      <c r="JOP7" s="171"/>
      <c r="JOQ7" s="171"/>
      <c r="JOR7" s="171"/>
      <c r="JOS7" s="171"/>
      <c r="JOT7" s="171"/>
      <c r="JOU7" s="171"/>
      <c r="JOV7" s="171"/>
      <c r="JOW7" s="171"/>
      <c r="JOX7" s="171"/>
      <c r="JOY7" s="171"/>
      <c r="JOZ7" s="171"/>
      <c r="JPA7" s="171"/>
      <c r="JPB7" s="171"/>
      <c r="JPC7" s="171"/>
      <c r="JPD7" s="171"/>
      <c r="JPE7" s="171"/>
      <c r="JPF7" s="171"/>
      <c r="JPG7" s="171"/>
      <c r="JPH7" s="171"/>
      <c r="JPI7" s="171"/>
      <c r="JPJ7" s="171"/>
      <c r="JPK7" s="171"/>
      <c r="JPL7" s="171"/>
      <c r="JPM7" s="171"/>
      <c r="JPN7" s="171"/>
      <c r="JPO7" s="171"/>
      <c r="JPP7" s="171"/>
      <c r="JPQ7" s="171"/>
      <c r="JPR7" s="171"/>
      <c r="JPS7" s="171"/>
      <c r="JPT7" s="171"/>
      <c r="JPU7" s="171"/>
      <c r="JPV7" s="171"/>
      <c r="JPW7" s="171"/>
      <c r="JPX7" s="171"/>
      <c r="JPY7" s="171"/>
      <c r="JPZ7" s="171"/>
      <c r="JQA7" s="171"/>
      <c r="JQB7" s="171"/>
      <c r="JQC7" s="171"/>
      <c r="JQD7" s="171"/>
      <c r="JQE7" s="171"/>
      <c r="JQF7" s="171"/>
      <c r="JQG7" s="171"/>
      <c r="JQH7" s="171"/>
      <c r="JQI7" s="171"/>
      <c r="JQJ7" s="171"/>
      <c r="JQK7" s="171"/>
      <c r="JQL7" s="171"/>
      <c r="JQM7" s="171"/>
      <c r="JQN7" s="171"/>
      <c r="JQO7" s="171"/>
      <c r="JQP7" s="171"/>
      <c r="JQQ7" s="171"/>
      <c r="JQR7" s="171"/>
      <c r="JQS7" s="171"/>
      <c r="JQT7" s="171"/>
      <c r="JQU7" s="171"/>
      <c r="JQV7" s="171"/>
      <c r="JQW7" s="171"/>
      <c r="JQX7" s="171"/>
      <c r="JQY7" s="171"/>
      <c r="JQZ7" s="171"/>
      <c r="JRA7" s="171"/>
      <c r="JRB7" s="171"/>
      <c r="JRC7" s="171"/>
      <c r="JRD7" s="171"/>
      <c r="JRE7" s="171"/>
      <c r="JRF7" s="171"/>
      <c r="JRG7" s="171"/>
      <c r="JRH7" s="171"/>
      <c r="JRI7" s="171"/>
      <c r="JRJ7" s="171"/>
      <c r="JRK7" s="171"/>
      <c r="JRL7" s="171"/>
      <c r="JRM7" s="171"/>
      <c r="JRN7" s="171"/>
      <c r="JRO7" s="171"/>
      <c r="JRP7" s="171"/>
      <c r="JRQ7" s="171"/>
      <c r="JRR7" s="171"/>
      <c r="JRS7" s="171"/>
      <c r="JRT7" s="171"/>
      <c r="JRU7" s="171"/>
      <c r="JRV7" s="171"/>
      <c r="JRW7" s="171"/>
      <c r="JRX7" s="171"/>
      <c r="JRY7" s="171"/>
      <c r="JRZ7" s="171"/>
      <c r="JSA7" s="171"/>
      <c r="JSB7" s="171"/>
      <c r="JSC7" s="171"/>
      <c r="JSD7" s="171"/>
      <c r="JSE7" s="171"/>
      <c r="JSF7" s="171"/>
      <c r="JSG7" s="171"/>
      <c r="JSH7" s="171"/>
      <c r="JSI7" s="171"/>
      <c r="JSJ7" s="171"/>
      <c r="JSK7" s="171"/>
      <c r="JSL7" s="171"/>
      <c r="JSM7" s="171"/>
      <c r="JSN7" s="171"/>
      <c r="JSO7" s="171"/>
      <c r="JSP7" s="171"/>
      <c r="JSQ7" s="171"/>
      <c r="JSR7" s="171"/>
      <c r="JSS7" s="171"/>
      <c r="JST7" s="171"/>
      <c r="JSU7" s="171"/>
      <c r="JSV7" s="171"/>
      <c r="JSW7" s="171"/>
      <c r="JSX7" s="171"/>
      <c r="JSY7" s="171"/>
      <c r="JSZ7" s="171"/>
      <c r="JTA7" s="171"/>
      <c r="JTB7" s="171"/>
      <c r="JTC7" s="171"/>
      <c r="JTD7" s="171"/>
      <c r="JTE7" s="171"/>
      <c r="JTF7" s="171"/>
      <c r="JTG7" s="171"/>
      <c r="JTH7" s="171"/>
      <c r="JTI7" s="171"/>
      <c r="JTJ7" s="171"/>
      <c r="JTK7" s="171"/>
      <c r="JTL7" s="171"/>
      <c r="JTM7" s="171"/>
      <c r="JTN7" s="171"/>
      <c r="JTO7" s="171"/>
      <c r="JTP7" s="171"/>
      <c r="JTQ7" s="171"/>
      <c r="JTR7" s="171"/>
      <c r="JTS7" s="171"/>
      <c r="JTT7" s="171"/>
      <c r="JTU7" s="171"/>
      <c r="JTV7" s="171"/>
      <c r="JTW7" s="171"/>
      <c r="JTX7" s="171"/>
      <c r="JTY7" s="171"/>
      <c r="JTZ7" s="171"/>
      <c r="JUA7" s="171"/>
      <c r="JUB7" s="171"/>
      <c r="JUC7" s="171"/>
      <c r="JUD7" s="171"/>
      <c r="JUE7" s="171"/>
      <c r="JUF7" s="171"/>
      <c r="JUG7" s="171"/>
      <c r="JUH7" s="171"/>
      <c r="JUI7" s="171"/>
      <c r="JUJ7" s="171"/>
      <c r="JUK7" s="171"/>
      <c r="JUL7" s="171"/>
      <c r="JUM7" s="171"/>
      <c r="JUN7" s="171"/>
      <c r="JUO7" s="171"/>
      <c r="JUP7" s="171"/>
      <c r="JUQ7" s="171"/>
      <c r="JUR7" s="171"/>
      <c r="JUS7" s="171"/>
      <c r="JUT7" s="171"/>
      <c r="JUU7" s="171"/>
      <c r="JUV7" s="171"/>
      <c r="JUW7" s="171"/>
      <c r="JUX7" s="171"/>
      <c r="JUY7" s="171"/>
      <c r="JUZ7" s="171"/>
      <c r="JVA7" s="171"/>
      <c r="JVB7" s="171"/>
      <c r="JVC7" s="171"/>
      <c r="JVD7" s="171"/>
      <c r="JVE7" s="171"/>
      <c r="JVF7" s="171"/>
      <c r="JVG7" s="171"/>
      <c r="JVH7" s="171"/>
      <c r="JVI7" s="171"/>
      <c r="JVJ7" s="171"/>
      <c r="JVK7" s="171"/>
      <c r="JVL7" s="171"/>
      <c r="JVM7" s="171"/>
      <c r="JVN7" s="171"/>
      <c r="JVO7" s="171"/>
      <c r="JVP7" s="171"/>
      <c r="JVQ7" s="171"/>
      <c r="JVR7" s="171"/>
      <c r="JVS7" s="171"/>
      <c r="JVT7" s="171"/>
      <c r="JVU7" s="171"/>
      <c r="JVV7" s="171"/>
      <c r="JVW7" s="171"/>
      <c r="JVX7" s="171"/>
      <c r="JVY7" s="171"/>
      <c r="JVZ7" s="171"/>
      <c r="JWA7" s="171"/>
      <c r="JWB7" s="171"/>
      <c r="JWC7" s="171"/>
      <c r="JWD7" s="171"/>
      <c r="JWE7" s="171"/>
      <c r="JWF7" s="171"/>
      <c r="JWG7" s="171"/>
      <c r="JWH7" s="171"/>
      <c r="JWI7" s="171"/>
      <c r="JWJ7" s="171"/>
      <c r="JWK7" s="171"/>
      <c r="JWL7" s="171"/>
      <c r="JWM7" s="171"/>
      <c r="JWN7" s="171"/>
      <c r="JWO7" s="171"/>
      <c r="JWP7" s="171"/>
      <c r="JWQ7" s="171"/>
      <c r="JWR7" s="171"/>
      <c r="JWS7" s="171"/>
      <c r="JWT7" s="171"/>
      <c r="JWU7" s="171"/>
      <c r="JWV7" s="171"/>
      <c r="JWW7" s="171"/>
      <c r="JWX7" s="171"/>
      <c r="JWY7" s="171"/>
      <c r="JWZ7" s="171"/>
      <c r="JXA7" s="171"/>
      <c r="JXB7" s="171"/>
      <c r="JXC7" s="171"/>
      <c r="JXD7" s="171"/>
      <c r="JXE7" s="171"/>
      <c r="JXF7" s="171"/>
      <c r="JXG7" s="171"/>
      <c r="JXH7" s="171"/>
      <c r="JXI7" s="171"/>
      <c r="JXJ7" s="171"/>
      <c r="JXK7" s="171"/>
      <c r="JXL7" s="171"/>
      <c r="JXM7" s="171"/>
      <c r="JXN7" s="171"/>
      <c r="JXO7" s="171"/>
      <c r="JXP7" s="171"/>
      <c r="JXQ7" s="171"/>
      <c r="JXR7" s="171"/>
      <c r="JXS7" s="171"/>
      <c r="JXT7" s="171"/>
      <c r="JXU7" s="171"/>
      <c r="JXV7" s="171"/>
      <c r="JXW7" s="171"/>
      <c r="JXX7" s="171"/>
      <c r="JXY7" s="171"/>
      <c r="JXZ7" s="171"/>
      <c r="JYA7" s="171"/>
      <c r="JYB7" s="171"/>
      <c r="JYC7" s="171"/>
      <c r="JYD7" s="171"/>
      <c r="JYE7" s="171"/>
      <c r="JYF7" s="171"/>
      <c r="JYG7" s="171"/>
      <c r="JYH7" s="171"/>
      <c r="JYI7" s="171"/>
      <c r="JYJ7" s="171"/>
      <c r="JYK7" s="171"/>
      <c r="JYL7" s="171"/>
      <c r="JYM7" s="171"/>
      <c r="JYN7" s="171"/>
      <c r="JYO7" s="171"/>
      <c r="JYP7" s="171"/>
      <c r="JYQ7" s="171"/>
      <c r="JYR7" s="171"/>
      <c r="JYS7" s="171"/>
      <c r="JYT7" s="171"/>
      <c r="JYU7" s="171"/>
      <c r="JYV7" s="171"/>
      <c r="JYW7" s="171"/>
      <c r="JYX7" s="171"/>
      <c r="JYY7" s="171"/>
      <c r="JYZ7" s="171"/>
      <c r="JZA7" s="171"/>
      <c r="JZB7" s="171"/>
      <c r="JZC7" s="171"/>
      <c r="JZD7" s="171"/>
      <c r="JZE7" s="171"/>
      <c r="JZF7" s="171"/>
      <c r="JZG7" s="171"/>
      <c r="JZH7" s="171"/>
      <c r="JZI7" s="171"/>
      <c r="JZJ7" s="171"/>
      <c r="JZK7" s="171"/>
      <c r="JZL7" s="171"/>
      <c r="JZM7" s="171"/>
      <c r="JZN7" s="171"/>
      <c r="JZO7" s="171"/>
      <c r="JZP7" s="171"/>
      <c r="JZQ7" s="171"/>
      <c r="JZR7" s="171"/>
      <c r="JZS7" s="171"/>
      <c r="JZT7" s="171"/>
      <c r="JZU7" s="171"/>
      <c r="JZV7" s="171"/>
      <c r="JZW7" s="171"/>
      <c r="JZX7" s="171"/>
      <c r="JZY7" s="171"/>
      <c r="JZZ7" s="171"/>
      <c r="KAA7" s="171"/>
      <c r="KAB7" s="171"/>
      <c r="KAC7" s="171"/>
      <c r="KAD7" s="171"/>
      <c r="KAE7" s="171"/>
      <c r="KAF7" s="171"/>
      <c r="KAG7" s="171"/>
      <c r="KAH7" s="171"/>
      <c r="KAI7" s="171"/>
      <c r="KAJ7" s="171"/>
      <c r="KAK7" s="171"/>
      <c r="KAL7" s="171"/>
      <c r="KAM7" s="171"/>
      <c r="KAN7" s="171"/>
      <c r="KAO7" s="171"/>
      <c r="KAP7" s="171"/>
      <c r="KAQ7" s="171"/>
      <c r="KAR7" s="171"/>
      <c r="KAS7" s="171"/>
      <c r="KAT7" s="171"/>
      <c r="KAU7" s="171"/>
      <c r="KAV7" s="171"/>
      <c r="KAW7" s="171"/>
      <c r="KAX7" s="171"/>
      <c r="KAY7" s="171"/>
      <c r="KAZ7" s="171"/>
      <c r="KBA7" s="171"/>
      <c r="KBB7" s="171"/>
      <c r="KBC7" s="171"/>
      <c r="KBD7" s="171"/>
      <c r="KBE7" s="171"/>
      <c r="KBF7" s="171"/>
      <c r="KBG7" s="171"/>
      <c r="KBH7" s="171"/>
      <c r="KBI7" s="171"/>
      <c r="KBJ7" s="171"/>
      <c r="KBK7" s="171"/>
      <c r="KBL7" s="171"/>
      <c r="KBM7" s="171"/>
      <c r="KBN7" s="171"/>
      <c r="KBO7" s="171"/>
      <c r="KBP7" s="171"/>
      <c r="KBQ7" s="171"/>
      <c r="KBR7" s="171"/>
      <c r="KBS7" s="171"/>
      <c r="KBT7" s="171"/>
      <c r="KBU7" s="171"/>
      <c r="KBV7" s="171"/>
      <c r="KBW7" s="171"/>
      <c r="KBX7" s="171"/>
      <c r="KBY7" s="171"/>
      <c r="KBZ7" s="171"/>
      <c r="KCA7" s="171"/>
      <c r="KCB7" s="171"/>
      <c r="KCC7" s="171"/>
      <c r="KCD7" s="171"/>
      <c r="KCE7" s="171"/>
      <c r="KCF7" s="171"/>
      <c r="KCG7" s="171"/>
      <c r="KCH7" s="171"/>
      <c r="KCI7" s="171"/>
      <c r="KCJ7" s="171"/>
      <c r="KCK7" s="171"/>
      <c r="KCL7" s="171"/>
      <c r="KCM7" s="171"/>
      <c r="KCN7" s="171"/>
      <c r="KCO7" s="171"/>
      <c r="KCP7" s="171"/>
      <c r="KCQ7" s="171"/>
      <c r="KCR7" s="171"/>
      <c r="KCS7" s="171"/>
      <c r="KCT7" s="171"/>
      <c r="KCU7" s="171"/>
      <c r="KCV7" s="171"/>
      <c r="KCW7" s="171"/>
      <c r="KCX7" s="171"/>
      <c r="KCY7" s="171"/>
      <c r="KCZ7" s="171"/>
      <c r="KDA7" s="171"/>
      <c r="KDB7" s="171"/>
      <c r="KDC7" s="171"/>
      <c r="KDD7" s="171"/>
      <c r="KDE7" s="171"/>
      <c r="KDF7" s="171"/>
      <c r="KDG7" s="171"/>
      <c r="KDH7" s="171"/>
      <c r="KDI7" s="171"/>
      <c r="KDJ7" s="171"/>
      <c r="KDK7" s="171"/>
      <c r="KDL7" s="171"/>
      <c r="KDM7" s="171"/>
      <c r="KDN7" s="171"/>
      <c r="KDO7" s="171"/>
      <c r="KDP7" s="171"/>
      <c r="KDQ7" s="171"/>
      <c r="KDR7" s="171"/>
      <c r="KDS7" s="171"/>
      <c r="KDT7" s="171"/>
      <c r="KDU7" s="171"/>
      <c r="KDV7" s="171"/>
      <c r="KDW7" s="171"/>
      <c r="KDX7" s="171"/>
      <c r="KDY7" s="171"/>
      <c r="KDZ7" s="171"/>
      <c r="KEA7" s="171"/>
      <c r="KEB7" s="171"/>
      <c r="KEC7" s="171"/>
      <c r="KED7" s="171"/>
      <c r="KEE7" s="171"/>
      <c r="KEF7" s="171"/>
      <c r="KEG7" s="171"/>
      <c r="KEH7" s="171"/>
      <c r="KEI7" s="171"/>
      <c r="KEJ7" s="171"/>
      <c r="KEK7" s="171"/>
      <c r="KEL7" s="171"/>
      <c r="KEM7" s="171"/>
      <c r="KEN7" s="171"/>
      <c r="KEO7" s="171"/>
      <c r="KEP7" s="171"/>
      <c r="KEQ7" s="171"/>
      <c r="KER7" s="171"/>
      <c r="KES7" s="171"/>
      <c r="KET7" s="171"/>
      <c r="KEU7" s="171"/>
      <c r="KEV7" s="171"/>
      <c r="KEW7" s="171"/>
      <c r="KEX7" s="171"/>
      <c r="KEY7" s="171"/>
      <c r="KEZ7" s="171"/>
      <c r="KFA7" s="171"/>
      <c r="KFB7" s="171"/>
      <c r="KFC7" s="171"/>
      <c r="KFD7" s="171"/>
      <c r="KFE7" s="171"/>
      <c r="KFF7" s="171"/>
      <c r="KFG7" s="171"/>
      <c r="KFH7" s="171"/>
      <c r="KFI7" s="171"/>
      <c r="KFJ7" s="171"/>
      <c r="KFK7" s="171"/>
      <c r="KFL7" s="171"/>
      <c r="KFM7" s="171"/>
      <c r="KFN7" s="171"/>
      <c r="KFO7" s="171"/>
      <c r="KFP7" s="171"/>
      <c r="KFQ7" s="171"/>
      <c r="KFR7" s="171"/>
      <c r="KFS7" s="171"/>
      <c r="KFT7" s="171"/>
      <c r="KFU7" s="171"/>
      <c r="KFV7" s="171"/>
      <c r="KFW7" s="171"/>
      <c r="KFX7" s="171"/>
      <c r="KFY7" s="171"/>
      <c r="KFZ7" s="171"/>
      <c r="KGA7" s="171"/>
      <c r="KGB7" s="171"/>
      <c r="KGC7" s="171"/>
      <c r="KGD7" s="171"/>
      <c r="KGE7" s="171"/>
      <c r="KGF7" s="171"/>
      <c r="KGG7" s="171"/>
      <c r="KGH7" s="171"/>
      <c r="KGI7" s="171"/>
      <c r="KGJ7" s="171"/>
      <c r="KGK7" s="171"/>
      <c r="KGL7" s="171"/>
      <c r="KGM7" s="171"/>
      <c r="KGN7" s="171"/>
      <c r="KGO7" s="171"/>
      <c r="KGP7" s="171"/>
      <c r="KGQ7" s="171"/>
      <c r="KGR7" s="171"/>
      <c r="KGS7" s="171"/>
      <c r="KGT7" s="171"/>
      <c r="KGU7" s="171"/>
      <c r="KGV7" s="171"/>
      <c r="KGW7" s="171"/>
      <c r="KGX7" s="171"/>
      <c r="KGY7" s="171"/>
      <c r="KGZ7" s="171"/>
      <c r="KHA7" s="171"/>
      <c r="KHB7" s="171"/>
      <c r="KHC7" s="171"/>
      <c r="KHD7" s="171"/>
      <c r="KHE7" s="171"/>
      <c r="KHF7" s="171"/>
      <c r="KHG7" s="171"/>
      <c r="KHH7" s="171"/>
      <c r="KHI7" s="171"/>
      <c r="KHJ7" s="171"/>
      <c r="KHK7" s="171"/>
      <c r="KHL7" s="171"/>
      <c r="KHM7" s="171"/>
      <c r="KHN7" s="171"/>
      <c r="KHO7" s="171"/>
      <c r="KHP7" s="171"/>
      <c r="KHQ7" s="171"/>
      <c r="KHR7" s="171"/>
      <c r="KHS7" s="171"/>
      <c r="KHT7" s="171"/>
      <c r="KHU7" s="171"/>
      <c r="KHV7" s="171"/>
      <c r="KHW7" s="171"/>
      <c r="KHX7" s="171"/>
      <c r="KHY7" s="171"/>
      <c r="KHZ7" s="171"/>
      <c r="KIA7" s="171"/>
      <c r="KIB7" s="171"/>
      <c r="KIC7" s="171"/>
      <c r="KID7" s="171"/>
      <c r="KIE7" s="171"/>
      <c r="KIF7" s="171"/>
      <c r="KIG7" s="171"/>
      <c r="KIH7" s="171"/>
      <c r="KII7" s="171"/>
      <c r="KIJ7" s="171"/>
      <c r="KIK7" s="171"/>
      <c r="KIL7" s="171"/>
      <c r="KIM7" s="171"/>
      <c r="KIN7" s="171"/>
      <c r="KIO7" s="171"/>
      <c r="KIP7" s="171"/>
      <c r="KIQ7" s="171"/>
      <c r="KIR7" s="171"/>
      <c r="KIS7" s="171"/>
      <c r="KIT7" s="171"/>
      <c r="KIU7" s="171"/>
      <c r="KIV7" s="171"/>
      <c r="KIW7" s="171"/>
      <c r="KIX7" s="171"/>
      <c r="KIY7" s="171"/>
      <c r="KIZ7" s="171"/>
      <c r="KJA7" s="171"/>
      <c r="KJB7" s="171"/>
      <c r="KJC7" s="171"/>
      <c r="KJD7" s="171"/>
      <c r="KJE7" s="171"/>
      <c r="KJF7" s="171"/>
      <c r="KJG7" s="171"/>
      <c r="KJH7" s="171"/>
      <c r="KJI7" s="171"/>
      <c r="KJJ7" s="171"/>
      <c r="KJK7" s="171"/>
      <c r="KJL7" s="171"/>
      <c r="KJM7" s="171"/>
      <c r="KJN7" s="171"/>
      <c r="KJO7" s="171"/>
      <c r="KJP7" s="171"/>
      <c r="KJQ7" s="171"/>
      <c r="KJR7" s="171"/>
      <c r="KJS7" s="171"/>
      <c r="KJT7" s="171"/>
      <c r="KJU7" s="171"/>
      <c r="KJV7" s="171"/>
      <c r="KJW7" s="171"/>
      <c r="KJX7" s="171"/>
      <c r="KJY7" s="171"/>
      <c r="KJZ7" s="171"/>
      <c r="KKA7" s="171"/>
      <c r="KKB7" s="171"/>
      <c r="KKC7" s="171"/>
      <c r="KKD7" s="171"/>
      <c r="KKE7" s="171"/>
      <c r="KKF7" s="171"/>
      <c r="KKG7" s="171"/>
      <c r="KKH7" s="171"/>
      <c r="KKI7" s="171"/>
      <c r="KKJ7" s="171"/>
      <c r="KKK7" s="171"/>
      <c r="KKL7" s="171"/>
      <c r="KKM7" s="171"/>
      <c r="KKN7" s="171"/>
      <c r="KKO7" s="171"/>
      <c r="KKP7" s="171"/>
      <c r="KKQ7" s="171"/>
      <c r="KKR7" s="171"/>
      <c r="KKS7" s="171"/>
      <c r="KKT7" s="171"/>
      <c r="KKU7" s="171"/>
      <c r="KKV7" s="171"/>
      <c r="KKW7" s="171"/>
      <c r="KKX7" s="171"/>
      <c r="KKY7" s="171"/>
      <c r="KKZ7" s="171"/>
      <c r="KLA7" s="171"/>
      <c r="KLB7" s="171"/>
      <c r="KLC7" s="171"/>
      <c r="KLD7" s="171"/>
      <c r="KLE7" s="171"/>
      <c r="KLF7" s="171"/>
      <c r="KLG7" s="171"/>
      <c r="KLH7" s="171"/>
      <c r="KLI7" s="171"/>
      <c r="KLJ7" s="171"/>
      <c r="KLK7" s="171"/>
      <c r="KLL7" s="171"/>
      <c r="KLM7" s="171"/>
      <c r="KLN7" s="171"/>
      <c r="KLO7" s="171"/>
      <c r="KLP7" s="171"/>
      <c r="KLQ7" s="171"/>
      <c r="KLR7" s="171"/>
      <c r="KLS7" s="171"/>
      <c r="KLT7" s="171"/>
      <c r="KLU7" s="171"/>
      <c r="KLV7" s="171"/>
      <c r="KLW7" s="171"/>
      <c r="KLX7" s="171"/>
      <c r="KLY7" s="171"/>
      <c r="KLZ7" s="171"/>
      <c r="KMA7" s="171"/>
      <c r="KMB7" s="171"/>
      <c r="KMC7" s="171"/>
      <c r="KMD7" s="171"/>
      <c r="KME7" s="171"/>
      <c r="KMF7" s="171"/>
      <c r="KMG7" s="171"/>
      <c r="KMH7" s="171"/>
      <c r="KMI7" s="171"/>
      <c r="KMJ7" s="171"/>
      <c r="KMK7" s="171"/>
      <c r="KML7" s="171"/>
      <c r="KMM7" s="171"/>
      <c r="KMN7" s="171"/>
      <c r="KMO7" s="171"/>
      <c r="KMP7" s="171"/>
      <c r="KMQ7" s="171"/>
      <c r="KMR7" s="171"/>
      <c r="KMS7" s="171"/>
      <c r="KMT7" s="171"/>
      <c r="KMU7" s="171"/>
      <c r="KMV7" s="171"/>
      <c r="KMW7" s="171"/>
      <c r="KMX7" s="171"/>
      <c r="KMY7" s="171"/>
      <c r="KMZ7" s="171"/>
      <c r="KNA7" s="171"/>
      <c r="KNB7" s="171"/>
      <c r="KNC7" s="171"/>
      <c r="KND7" s="171"/>
      <c r="KNE7" s="171"/>
      <c r="KNF7" s="171"/>
      <c r="KNG7" s="171"/>
      <c r="KNH7" s="171"/>
      <c r="KNI7" s="171"/>
      <c r="KNJ7" s="171"/>
      <c r="KNK7" s="171"/>
      <c r="KNL7" s="171"/>
      <c r="KNM7" s="171"/>
      <c r="KNN7" s="171"/>
      <c r="KNO7" s="171"/>
      <c r="KNP7" s="171"/>
      <c r="KNQ7" s="171"/>
      <c r="KNR7" s="171"/>
      <c r="KNS7" s="171"/>
      <c r="KNT7" s="171"/>
      <c r="KNU7" s="171"/>
      <c r="KNV7" s="171"/>
      <c r="KNW7" s="171"/>
      <c r="KNX7" s="171"/>
      <c r="KNY7" s="171"/>
      <c r="KNZ7" s="171"/>
      <c r="KOA7" s="171"/>
      <c r="KOB7" s="171"/>
      <c r="KOC7" s="171"/>
      <c r="KOD7" s="171"/>
      <c r="KOE7" s="171"/>
      <c r="KOF7" s="171"/>
      <c r="KOG7" s="171"/>
      <c r="KOH7" s="171"/>
      <c r="KOI7" s="171"/>
      <c r="KOJ7" s="171"/>
      <c r="KOK7" s="171"/>
      <c r="KOL7" s="171"/>
      <c r="KOM7" s="171"/>
      <c r="KON7" s="171"/>
      <c r="KOO7" s="171"/>
      <c r="KOP7" s="171"/>
      <c r="KOQ7" s="171"/>
      <c r="KOR7" s="171"/>
      <c r="KOS7" s="171"/>
      <c r="KOT7" s="171"/>
      <c r="KOU7" s="171"/>
      <c r="KOV7" s="171"/>
      <c r="KOW7" s="171"/>
      <c r="KOX7" s="171"/>
      <c r="KOY7" s="171"/>
      <c r="KOZ7" s="171"/>
      <c r="KPA7" s="171"/>
      <c r="KPB7" s="171"/>
      <c r="KPC7" s="171"/>
      <c r="KPD7" s="171"/>
      <c r="KPE7" s="171"/>
      <c r="KPF7" s="171"/>
      <c r="KPG7" s="171"/>
      <c r="KPH7" s="171"/>
      <c r="KPI7" s="171"/>
      <c r="KPJ7" s="171"/>
      <c r="KPK7" s="171"/>
      <c r="KPL7" s="171"/>
      <c r="KPM7" s="171"/>
      <c r="KPN7" s="171"/>
      <c r="KPO7" s="171"/>
      <c r="KPP7" s="171"/>
      <c r="KPQ7" s="171"/>
      <c r="KPR7" s="171"/>
      <c r="KPS7" s="171"/>
      <c r="KPT7" s="171"/>
      <c r="KPU7" s="171"/>
      <c r="KPV7" s="171"/>
      <c r="KPW7" s="171"/>
      <c r="KPX7" s="171"/>
      <c r="KPY7" s="171"/>
      <c r="KPZ7" s="171"/>
      <c r="KQA7" s="171"/>
      <c r="KQB7" s="171"/>
      <c r="KQC7" s="171"/>
      <c r="KQD7" s="171"/>
      <c r="KQE7" s="171"/>
      <c r="KQF7" s="171"/>
      <c r="KQG7" s="171"/>
      <c r="KQH7" s="171"/>
      <c r="KQI7" s="171"/>
      <c r="KQJ7" s="171"/>
      <c r="KQK7" s="171"/>
      <c r="KQL7" s="171"/>
      <c r="KQM7" s="171"/>
      <c r="KQN7" s="171"/>
      <c r="KQO7" s="171"/>
      <c r="KQP7" s="171"/>
      <c r="KQQ7" s="171"/>
      <c r="KQR7" s="171"/>
      <c r="KQS7" s="171"/>
      <c r="KQT7" s="171"/>
      <c r="KQU7" s="171"/>
      <c r="KQV7" s="171"/>
      <c r="KQW7" s="171"/>
      <c r="KQX7" s="171"/>
      <c r="KQY7" s="171"/>
      <c r="KQZ7" s="171"/>
      <c r="KRA7" s="171"/>
      <c r="KRB7" s="171"/>
      <c r="KRC7" s="171"/>
      <c r="KRD7" s="171"/>
      <c r="KRE7" s="171"/>
      <c r="KRF7" s="171"/>
      <c r="KRG7" s="171"/>
      <c r="KRH7" s="171"/>
      <c r="KRI7" s="171"/>
      <c r="KRJ7" s="171"/>
      <c r="KRK7" s="171"/>
      <c r="KRL7" s="171"/>
      <c r="KRM7" s="171"/>
      <c r="KRN7" s="171"/>
      <c r="KRO7" s="171"/>
      <c r="KRP7" s="171"/>
      <c r="KRQ7" s="171"/>
      <c r="KRR7" s="171"/>
      <c r="KRS7" s="171"/>
      <c r="KRT7" s="171"/>
      <c r="KRU7" s="171"/>
      <c r="KRV7" s="171"/>
      <c r="KRW7" s="171"/>
      <c r="KRX7" s="171"/>
      <c r="KRY7" s="171"/>
      <c r="KRZ7" s="171"/>
      <c r="KSA7" s="171"/>
      <c r="KSB7" s="171"/>
      <c r="KSC7" s="171"/>
      <c r="KSD7" s="171"/>
      <c r="KSE7" s="171"/>
      <c r="KSF7" s="171"/>
      <c r="KSG7" s="171"/>
      <c r="KSH7" s="171"/>
      <c r="KSI7" s="171"/>
      <c r="KSJ7" s="171"/>
      <c r="KSK7" s="171"/>
      <c r="KSL7" s="171"/>
      <c r="KSM7" s="171"/>
      <c r="KSN7" s="171"/>
      <c r="KSO7" s="171"/>
      <c r="KSP7" s="171"/>
      <c r="KSQ7" s="171"/>
      <c r="KSR7" s="171"/>
      <c r="KSS7" s="171"/>
      <c r="KST7" s="171"/>
      <c r="KSU7" s="171"/>
      <c r="KSV7" s="171"/>
      <c r="KSW7" s="171"/>
      <c r="KSX7" s="171"/>
      <c r="KSY7" s="171"/>
      <c r="KSZ7" s="171"/>
      <c r="KTA7" s="171"/>
      <c r="KTB7" s="171"/>
      <c r="KTC7" s="171"/>
      <c r="KTD7" s="171"/>
      <c r="KTE7" s="171"/>
      <c r="KTF7" s="171"/>
      <c r="KTG7" s="171"/>
      <c r="KTH7" s="171"/>
      <c r="KTI7" s="171"/>
      <c r="KTJ7" s="171"/>
      <c r="KTK7" s="171"/>
      <c r="KTL7" s="171"/>
      <c r="KTM7" s="171"/>
      <c r="KTN7" s="171"/>
      <c r="KTO7" s="171"/>
      <c r="KTP7" s="171"/>
      <c r="KTQ7" s="171"/>
      <c r="KTR7" s="171"/>
      <c r="KTS7" s="171"/>
      <c r="KTT7" s="171"/>
      <c r="KTU7" s="171"/>
      <c r="KTV7" s="171"/>
      <c r="KTW7" s="171"/>
      <c r="KTX7" s="171"/>
      <c r="KTY7" s="171"/>
      <c r="KTZ7" s="171"/>
      <c r="KUA7" s="171"/>
      <c r="KUB7" s="171"/>
      <c r="KUC7" s="171"/>
      <c r="KUD7" s="171"/>
      <c r="KUE7" s="171"/>
      <c r="KUF7" s="171"/>
      <c r="KUG7" s="171"/>
      <c r="KUH7" s="171"/>
      <c r="KUI7" s="171"/>
      <c r="KUJ7" s="171"/>
      <c r="KUK7" s="171"/>
      <c r="KUL7" s="171"/>
      <c r="KUM7" s="171"/>
      <c r="KUN7" s="171"/>
      <c r="KUO7" s="171"/>
      <c r="KUP7" s="171"/>
      <c r="KUQ7" s="171"/>
      <c r="KUR7" s="171"/>
      <c r="KUS7" s="171"/>
      <c r="KUT7" s="171"/>
      <c r="KUU7" s="171"/>
      <c r="KUV7" s="171"/>
      <c r="KUW7" s="171"/>
      <c r="KUX7" s="171"/>
      <c r="KUY7" s="171"/>
      <c r="KUZ7" s="171"/>
      <c r="KVA7" s="171"/>
      <c r="KVB7" s="171"/>
      <c r="KVC7" s="171"/>
      <c r="KVD7" s="171"/>
      <c r="KVE7" s="171"/>
      <c r="KVF7" s="171"/>
      <c r="KVG7" s="171"/>
      <c r="KVH7" s="171"/>
      <c r="KVI7" s="171"/>
      <c r="KVJ7" s="171"/>
      <c r="KVK7" s="171"/>
      <c r="KVL7" s="171"/>
      <c r="KVM7" s="171"/>
      <c r="KVN7" s="171"/>
      <c r="KVO7" s="171"/>
      <c r="KVP7" s="171"/>
      <c r="KVQ7" s="171"/>
      <c r="KVR7" s="171"/>
      <c r="KVS7" s="171"/>
      <c r="KVT7" s="171"/>
      <c r="KVU7" s="171"/>
      <c r="KVV7" s="171"/>
      <c r="KVW7" s="171"/>
      <c r="KVX7" s="171"/>
      <c r="KVY7" s="171"/>
      <c r="KVZ7" s="171"/>
      <c r="KWA7" s="171"/>
      <c r="KWB7" s="171"/>
      <c r="KWC7" s="171"/>
      <c r="KWD7" s="171"/>
      <c r="KWE7" s="171"/>
      <c r="KWF7" s="171"/>
      <c r="KWG7" s="171"/>
      <c r="KWH7" s="171"/>
      <c r="KWI7" s="171"/>
      <c r="KWJ7" s="171"/>
      <c r="KWK7" s="171"/>
      <c r="KWL7" s="171"/>
      <c r="KWM7" s="171"/>
      <c r="KWN7" s="171"/>
      <c r="KWO7" s="171"/>
      <c r="KWP7" s="171"/>
      <c r="KWQ7" s="171"/>
      <c r="KWR7" s="171"/>
      <c r="KWS7" s="171"/>
      <c r="KWT7" s="171"/>
      <c r="KWU7" s="171"/>
      <c r="KWV7" s="171"/>
      <c r="KWW7" s="171"/>
      <c r="KWX7" s="171"/>
      <c r="KWY7" s="171"/>
      <c r="KWZ7" s="171"/>
      <c r="KXA7" s="171"/>
      <c r="KXB7" s="171"/>
      <c r="KXC7" s="171"/>
      <c r="KXD7" s="171"/>
      <c r="KXE7" s="171"/>
      <c r="KXF7" s="171"/>
      <c r="KXG7" s="171"/>
      <c r="KXH7" s="171"/>
      <c r="KXI7" s="171"/>
      <c r="KXJ7" s="171"/>
      <c r="KXK7" s="171"/>
      <c r="KXL7" s="171"/>
      <c r="KXM7" s="171"/>
      <c r="KXN7" s="171"/>
      <c r="KXO7" s="171"/>
      <c r="KXP7" s="171"/>
      <c r="KXQ7" s="171"/>
      <c r="KXR7" s="171"/>
      <c r="KXS7" s="171"/>
      <c r="KXT7" s="171"/>
      <c r="KXU7" s="171"/>
      <c r="KXV7" s="171"/>
      <c r="KXW7" s="171"/>
      <c r="KXX7" s="171"/>
      <c r="KXY7" s="171"/>
      <c r="KXZ7" s="171"/>
      <c r="KYA7" s="171"/>
      <c r="KYB7" s="171"/>
      <c r="KYC7" s="171"/>
      <c r="KYD7" s="171"/>
      <c r="KYE7" s="171"/>
      <c r="KYF7" s="171"/>
      <c r="KYG7" s="171"/>
      <c r="KYH7" s="171"/>
      <c r="KYI7" s="171"/>
      <c r="KYJ7" s="171"/>
      <c r="KYK7" s="171"/>
      <c r="KYL7" s="171"/>
      <c r="KYM7" s="171"/>
      <c r="KYN7" s="171"/>
      <c r="KYO7" s="171"/>
      <c r="KYP7" s="171"/>
      <c r="KYQ7" s="171"/>
      <c r="KYR7" s="171"/>
      <c r="KYS7" s="171"/>
      <c r="KYT7" s="171"/>
      <c r="KYU7" s="171"/>
      <c r="KYV7" s="171"/>
      <c r="KYW7" s="171"/>
      <c r="KYX7" s="171"/>
      <c r="KYY7" s="171"/>
      <c r="KYZ7" s="171"/>
      <c r="KZA7" s="171"/>
      <c r="KZB7" s="171"/>
      <c r="KZC7" s="171"/>
      <c r="KZD7" s="171"/>
      <c r="KZE7" s="171"/>
      <c r="KZF7" s="171"/>
      <c r="KZG7" s="171"/>
      <c r="KZH7" s="171"/>
      <c r="KZI7" s="171"/>
      <c r="KZJ7" s="171"/>
      <c r="KZK7" s="171"/>
      <c r="KZL7" s="171"/>
      <c r="KZM7" s="171"/>
      <c r="KZN7" s="171"/>
      <c r="KZO7" s="171"/>
      <c r="KZP7" s="171"/>
      <c r="KZQ7" s="171"/>
      <c r="KZR7" s="171"/>
      <c r="KZS7" s="171"/>
      <c r="KZT7" s="171"/>
      <c r="KZU7" s="171"/>
      <c r="KZV7" s="171"/>
      <c r="KZW7" s="171"/>
      <c r="KZX7" s="171"/>
      <c r="KZY7" s="171"/>
      <c r="KZZ7" s="171"/>
      <c r="LAA7" s="171"/>
      <c r="LAB7" s="171"/>
      <c r="LAC7" s="171"/>
      <c r="LAD7" s="171"/>
      <c r="LAE7" s="171"/>
      <c r="LAF7" s="171"/>
      <c r="LAG7" s="171"/>
      <c r="LAH7" s="171"/>
      <c r="LAI7" s="171"/>
      <c r="LAJ7" s="171"/>
      <c r="LAK7" s="171"/>
      <c r="LAL7" s="171"/>
      <c r="LAM7" s="171"/>
      <c r="LAN7" s="171"/>
      <c r="LAO7" s="171"/>
      <c r="LAP7" s="171"/>
      <c r="LAQ7" s="171"/>
      <c r="LAR7" s="171"/>
      <c r="LAS7" s="171"/>
      <c r="LAT7" s="171"/>
      <c r="LAU7" s="171"/>
      <c r="LAV7" s="171"/>
      <c r="LAW7" s="171"/>
      <c r="LAX7" s="171"/>
      <c r="LAY7" s="171"/>
      <c r="LAZ7" s="171"/>
      <c r="LBA7" s="171"/>
      <c r="LBB7" s="171"/>
      <c r="LBC7" s="171"/>
      <c r="LBD7" s="171"/>
      <c r="LBE7" s="171"/>
      <c r="LBF7" s="171"/>
      <c r="LBG7" s="171"/>
      <c r="LBH7" s="171"/>
      <c r="LBI7" s="171"/>
      <c r="LBJ7" s="171"/>
      <c r="LBK7" s="171"/>
      <c r="LBL7" s="171"/>
      <c r="LBM7" s="171"/>
      <c r="LBN7" s="171"/>
      <c r="LBO7" s="171"/>
      <c r="LBP7" s="171"/>
      <c r="LBQ7" s="171"/>
      <c r="LBR7" s="171"/>
      <c r="LBS7" s="171"/>
      <c r="LBT7" s="171"/>
      <c r="LBU7" s="171"/>
      <c r="LBV7" s="171"/>
      <c r="LBW7" s="171"/>
      <c r="LBX7" s="171"/>
      <c r="LBY7" s="171"/>
      <c r="LBZ7" s="171"/>
      <c r="LCA7" s="171"/>
      <c r="LCB7" s="171"/>
      <c r="LCC7" s="171"/>
      <c r="LCD7" s="171"/>
      <c r="LCE7" s="171"/>
      <c r="LCF7" s="171"/>
      <c r="LCG7" s="171"/>
      <c r="LCH7" s="171"/>
      <c r="LCI7" s="171"/>
      <c r="LCJ7" s="171"/>
      <c r="LCK7" s="171"/>
      <c r="LCL7" s="171"/>
      <c r="LCM7" s="171"/>
      <c r="LCN7" s="171"/>
      <c r="LCO7" s="171"/>
      <c r="LCP7" s="171"/>
      <c r="LCQ7" s="171"/>
      <c r="LCR7" s="171"/>
      <c r="LCS7" s="171"/>
      <c r="LCT7" s="171"/>
      <c r="LCU7" s="171"/>
      <c r="LCV7" s="171"/>
      <c r="LCW7" s="171"/>
      <c r="LCX7" s="171"/>
      <c r="LCY7" s="171"/>
      <c r="LCZ7" s="171"/>
      <c r="LDA7" s="171"/>
      <c r="LDB7" s="171"/>
      <c r="LDC7" s="171"/>
      <c r="LDD7" s="171"/>
      <c r="LDE7" s="171"/>
      <c r="LDF7" s="171"/>
      <c r="LDG7" s="171"/>
      <c r="LDH7" s="171"/>
      <c r="LDI7" s="171"/>
      <c r="LDJ7" s="171"/>
      <c r="LDK7" s="171"/>
      <c r="LDL7" s="171"/>
      <c r="LDM7" s="171"/>
      <c r="LDN7" s="171"/>
      <c r="LDO7" s="171"/>
      <c r="LDP7" s="171"/>
      <c r="LDQ7" s="171"/>
      <c r="LDR7" s="171"/>
      <c r="LDS7" s="171"/>
      <c r="LDT7" s="171"/>
      <c r="LDU7" s="171"/>
      <c r="LDV7" s="171"/>
      <c r="LDW7" s="171"/>
      <c r="LDX7" s="171"/>
      <c r="LDY7" s="171"/>
      <c r="LDZ7" s="171"/>
      <c r="LEA7" s="171"/>
      <c r="LEB7" s="171"/>
      <c r="LEC7" s="171"/>
      <c r="LED7" s="171"/>
      <c r="LEE7" s="171"/>
      <c r="LEF7" s="171"/>
      <c r="LEG7" s="171"/>
      <c r="LEH7" s="171"/>
      <c r="LEI7" s="171"/>
      <c r="LEJ7" s="171"/>
      <c r="LEK7" s="171"/>
      <c r="LEL7" s="171"/>
      <c r="LEM7" s="171"/>
      <c r="LEN7" s="171"/>
      <c r="LEO7" s="171"/>
      <c r="LEP7" s="171"/>
      <c r="LEQ7" s="171"/>
      <c r="LER7" s="171"/>
      <c r="LES7" s="171"/>
      <c r="LET7" s="171"/>
      <c r="LEU7" s="171"/>
      <c r="LEV7" s="171"/>
      <c r="LEW7" s="171"/>
      <c r="LEX7" s="171"/>
      <c r="LEY7" s="171"/>
      <c r="LEZ7" s="171"/>
      <c r="LFA7" s="171"/>
      <c r="LFB7" s="171"/>
      <c r="LFC7" s="171"/>
      <c r="LFD7" s="171"/>
      <c r="LFE7" s="171"/>
      <c r="LFF7" s="171"/>
      <c r="LFG7" s="171"/>
      <c r="LFH7" s="171"/>
      <c r="LFI7" s="171"/>
      <c r="LFJ7" s="171"/>
      <c r="LFK7" s="171"/>
      <c r="LFL7" s="171"/>
      <c r="LFM7" s="171"/>
      <c r="LFN7" s="171"/>
      <c r="LFO7" s="171"/>
      <c r="LFP7" s="171"/>
      <c r="LFQ7" s="171"/>
      <c r="LFR7" s="171"/>
      <c r="LFS7" s="171"/>
      <c r="LFT7" s="171"/>
      <c r="LFU7" s="171"/>
      <c r="LFV7" s="171"/>
      <c r="LFW7" s="171"/>
      <c r="LFX7" s="171"/>
      <c r="LFY7" s="171"/>
      <c r="LFZ7" s="171"/>
      <c r="LGA7" s="171"/>
      <c r="LGB7" s="171"/>
      <c r="LGC7" s="171"/>
      <c r="LGD7" s="171"/>
      <c r="LGE7" s="171"/>
      <c r="LGF7" s="171"/>
      <c r="LGG7" s="171"/>
      <c r="LGH7" s="171"/>
      <c r="LGI7" s="171"/>
      <c r="LGJ7" s="171"/>
      <c r="LGK7" s="171"/>
      <c r="LGL7" s="171"/>
      <c r="LGM7" s="171"/>
      <c r="LGN7" s="171"/>
      <c r="LGO7" s="171"/>
      <c r="LGP7" s="171"/>
      <c r="LGQ7" s="171"/>
      <c r="LGR7" s="171"/>
      <c r="LGS7" s="171"/>
      <c r="LGT7" s="171"/>
      <c r="LGU7" s="171"/>
      <c r="LGV7" s="171"/>
      <c r="LGW7" s="171"/>
      <c r="LGX7" s="171"/>
      <c r="LGY7" s="171"/>
      <c r="LGZ7" s="171"/>
      <c r="LHA7" s="171"/>
      <c r="LHB7" s="171"/>
      <c r="LHC7" s="171"/>
      <c r="LHD7" s="171"/>
      <c r="LHE7" s="171"/>
      <c r="LHF7" s="171"/>
      <c r="LHG7" s="171"/>
      <c r="LHH7" s="171"/>
      <c r="LHI7" s="171"/>
      <c r="LHJ7" s="171"/>
      <c r="LHK7" s="171"/>
      <c r="LHL7" s="171"/>
      <c r="LHM7" s="171"/>
      <c r="LHN7" s="171"/>
      <c r="LHO7" s="171"/>
      <c r="LHP7" s="171"/>
      <c r="LHQ7" s="171"/>
      <c r="LHR7" s="171"/>
      <c r="LHS7" s="171"/>
      <c r="LHT7" s="171"/>
      <c r="LHU7" s="171"/>
      <c r="LHV7" s="171"/>
      <c r="LHW7" s="171"/>
      <c r="LHX7" s="171"/>
      <c r="LHY7" s="171"/>
      <c r="LHZ7" s="171"/>
      <c r="LIA7" s="171"/>
      <c r="LIB7" s="171"/>
      <c r="LIC7" s="171"/>
      <c r="LID7" s="171"/>
      <c r="LIE7" s="171"/>
      <c r="LIF7" s="171"/>
      <c r="LIG7" s="171"/>
      <c r="LIH7" s="171"/>
      <c r="LII7" s="171"/>
      <c r="LIJ7" s="171"/>
      <c r="LIK7" s="171"/>
      <c r="LIL7" s="171"/>
      <c r="LIM7" s="171"/>
      <c r="LIN7" s="171"/>
      <c r="LIO7" s="171"/>
      <c r="LIP7" s="171"/>
      <c r="LIQ7" s="171"/>
      <c r="LIR7" s="171"/>
      <c r="LIS7" s="171"/>
      <c r="LIT7" s="171"/>
      <c r="LIU7" s="171"/>
      <c r="LIV7" s="171"/>
      <c r="LIW7" s="171"/>
      <c r="LIX7" s="171"/>
      <c r="LIY7" s="171"/>
      <c r="LIZ7" s="171"/>
      <c r="LJA7" s="171"/>
      <c r="LJB7" s="171"/>
      <c r="LJC7" s="171"/>
      <c r="LJD7" s="171"/>
      <c r="LJE7" s="171"/>
      <c r="LJF7" s="171"/>
      <c r="LJG7" s="171"/>
      <c r="LJH7" s="171"/>
      <c r="LJI7" s="171"/>
      <c r="LJJ7" s="171"/>
      <c r="LJK7" s="171"/>
      <c r="LJL7" s="171"/>
      <c r="LJM7" s="171"/>
      <c r="LJN7" s="171"/>
      <c r="LJO7" s="171"/>
      <c r="LJP7" s="171"/>
      <c r="LJQ7" s="171"/>
      <c r="LJR7" s="171"/>
      <c r="LJS7" s="171"/>
      <c r="LJT7" s="171"/>
      <c r="LJU7" s="171"/>
      <c r="LJV7" s="171"/>
      <c r="LJW7" s="171"/>
      <c r="LJX7" s="171"/>
      <c r="LJY7" s="171"/>
      <c r="LJZ7" s="171"/>
      <c r="LKA7" s="171"/>
      <c r="LKB7" s="171"/>
      <c r="LKC7" s="171"/>
      <c r="LKD7" s="171"/>
      <c r="LKE7" s="171"/>
      <c r="LKF7" s="171"/>
      <c r="LKG7" s="171"/>
      <c r="LKH7" s="171"/>
      <c r="LKI7" s="171"/>
      <c r="LKJ7" s="171"/>
      <c r="LKK7" s="171"/>
      <c r="LKL7" s="171"/>
      <c r="LKM7" s="171"/>
      <c r="LKN7" s="171"/>
      <c r="LKO7" s="171"/>
      <c r="LKP7" s="171"/>
      <c r="LKQ7" s="171"/>
      <c r="LKR7" s="171"/>
      <c r="LKS7" s="171"/>
      <c r="LKT7" s="171"/>
      <c r="LKU7" s="171"/>
      <c r="LKV7" s="171"/>
      <c r="LKW7" s="171"/>
      <c r="LKX7" s="171"/>
      <c r="LKY7" s="171"/>
      <c r="LKZ7" s="171"/>
      <c r="LLA7" s="171"/>
      <c r="LLB7" s="171"/>
      <c r="LLC7" s="171"/>
      <c r="LLD7" s="171"/>
      <c r="LLE7" s="171"/>
      <c r="LLF7" s="171"/>
      <c r="LLG7" s="171"/>
      <c r="LLH7" s="171"/>
      <c r="LLI7" s="171"/>
      <c r="LLJ7" s="171"/>
      <c r="LLK7" s="171"/>
      <c r="LLL7" s="171"/>
      <c r="LLM7" s="171"/>
      <c r="LLN7" s="171"/>
      <c r="LLO7" s="171"/>
      <c r="LLP7" s="171"/>
      <c r="LLQ7" s="171"/>
      <c r="LLR7" s="171"/>
      <c r="LLS7" s="171"/>
      <c r="LLT7" s="171"/>
      <c r="LLU7" s="171"/>
      <c r="LLV7" s="171"/>
      <c r="LLW7" s="171"/>
      <c r="LLX7" s="171"/>
      <c r="LLY7" s="171"/>
      <c r="LLZ7" s="171"/>
      <c r="LMA7" s="171"/>
      <c r="LMB7" s="171"/>
      <c r="LMC7" s="171"/>
      <c r="LMD7" s="171"/>
      <c r="LME7" s="171"/>
      <c r="LMF7" s="171"/>
      <c r="LMG7" s="171"/>
      <c r="LMH7" s="171"/>
      <c r="LMI7" s="171"/>
      <c r="LMJ7" s="171"/>
      <c r="LMK7" s="171"/>
      <c r="LML7" s="171"/>
      <c r="LMM7" s="171"/>
      <c r="LMN7" s="171"/>
      <c r="LMO7" s="171"/>
      <c r="LMP7" s="171"/>
      <c r="LMQ7" s="171"/>
      <c r="LMR7" s="171"/>
      <c r="LMS7" s="171"/>
      <c r="LMT7" s="171"/>
      <c r="LMU7" s="171"/>
      <c r="LMV7" s="171"/>
      <c r="LMW7" s="171"/>
      <c r="LMX7" s="171"/>
      <c r="LMY7" s="171"/>
      <c r="LMZ7" s="171"/>
      <c r="LNA7" s="171"/>
      <c r="LNB7" s="171"/>
      <c r="LNC7" s="171"/>
      <c r="LND7" s="171"/>
      <c r="LNE7" s="171"/>
      <c r="LNF7" s="171"/>
      <c r="LNG7" s="171"/>
      <c r="LNH7" s="171"/>
      <c r="LNI7" s="171"/>
      <c r="LNJ7" s="171"/>
      <c r="LNK7" s="171"/>
      <c r="LNL7" s="171"/>
      <c r="LNM7" s="171"/>
      <c r="LNN7" s="171"/>
      <c r="LNO7" s="171"/>
      <c r="LNP7" s="171"/>
      <c r="LNQ7" s="171"/>
      <c r="LNR7" s="171"/>
      <c r="LNS7" s="171"/>
      <c r="LNT7" s="171"/>
      <c r="LNU7" s="171"/>
      <c r="LNV7" s="171"/>
      <c r="LNW7" s="171"/>
      <c r="LNX7" s="171"/>
      <c r="LNY7" s="171"/>
      <c r="LNZ7" s="171"/>
      <c r="LOA7" s="171"/>
      <c r="LOB7" s="171"/>
      <c r="LOC7" s="171"/>
      <c r="LOD7" s="171"/>
      <c r="LOE7" s="171"/>
      <c r="LOF7" s="171"/>
      <c r="LOG7" s="171"/>
      <c r="LOH7" s="171"/>
      <c r="LOI7" s="171"/>
      <c r="LOJ7" s="171"/>
      <c r="LOK7" s="171"/>
      <c r="LOL7" s="171"/>
      <c r="LOM7" s="171"/>
      <c r="LON7" s="171"/>
      <c r="LOO7" s="171"/>
      <c r="LOP7" s="171"/>
      <c r="LOQ7" s="171"/>
      <c r="LOR7" s="171"/>
      <c r="LOS7" s="171"/>
      <c r="LOT7" s="171"/>
      <c r="LOU7" s="171"/>
      <c r="LOV7" s="171"/>
      <c r="LOW7" s="171"/>
      <c r="LOX7" s="171"/>
      <c r="LOY7" s="171"/>
      <c r="LOZ7" s="171"/>
      <c r="LPA7" s="171"/>
      <c r="LPB7" s="171"/>
      <c r="LPC7" s="171"/>
      <c r="LPD7" s="171"/>
      <c r="LPE7" s="171"/>
      <c r="LPF7" s="171"/>
      <c r="LPG7" s="171"/>
      <c r="LPH7" s="171"/>
      <c r="LPI7" s="171"/>
      <c r="LPJ7" s="171"/>
      <c r="LPK7" s="171"/>
      <c r="LPL7" s="171"/>
      <c r="LPM7" s="171"/>
      <c r="LPN7" s="171"/>
      <c r="LPO7" s="171"/>
      <c r="LPP7" s="171"/>
      <c r="LPQ7" s="171"/>
      <c r="LPR7" s="171"/>
      <c r="LPS7" s="171"/>
      <c r="LPT7" s="171"/>
      <c r="LPU7" s="171"/>
      <c r="LPV7" s="171"/>
      <c r="LPW7" s="171"/>
      <c r="LPX7" s="171"/>
      <c r="LPY7" s="171"/>
      <c r="LPZ7" s="171"/>
      <c r="LQA7" s="171"/>
      <c r="LQB7" s="171"/>
      <c r="LQC7" s="171"/>
      <c r="LQD7" s="171"/>
      <c r="LQE7" s="171"/>
      <c r="LQF7" s="171"/>
      <c r="LQG7" s="171"/>
      <c r="LQH7" s="171"/>
      <c r="LQI7" s="171"/>
      <c r="LQJ7" s="171"/>
      <c r="LQK7" s="171"/>
      <c r="LQL7" s="171"/>
      <c r="LQM7" s="171"/>
      <c r="LQN7" s="171"/>
      <c r="LQO7" s="171"/>
      <c r="LQP7" s="171"/>
      <c r="LQQ7" s="171"/>
      <c r="LQR7" s="171"/>
      <c r="LQS7" s="171"/>
      <c r="LQT7" s="171"/>
      <c r="LQU7" s="171"/>
      <c r="LQV7" s="171"/>
      <c r="LQW7" s="171"/>
      <c r="LQX7" s="171"/>
      <c r="LQY7" s="171"/>
      <c r="LQZ7" s="171"/>
      <c r="LRA7" s="171"/>
      <c r="LRB7" s="171"/>
      <c r="LRC7" s="171"/>
      <c r="LRD7" s="171"/>
      <c r="LRE7" s="171"/>
      <c r="LRF7" s="171"/>
      <c r="LRG7" s="171"/>
      <c r="LRH7" s="171"/>
      <c r="LRI7" s="171"/>
      <c r="LRJ7" s="171"/>
      <c r="LRK7" s="171"/>
      <c r="LRL7" s="171"/>
      <c r="LRM7" s="171"/>
      <c r="LRN7" s="171"/>
      <c r="LRO7" s="171"/>
      <c r="LRP7" s="171"/>
      <c r="LRQ7" s="171"/>
      <c r="LRR7" s="171"/>
      <c r="LRS7" s="171"/>
      <c r="LRT7" s="171"/>
      <c r="LRU7" s="171"/>
      <c r="LRV7" s="171"/>
      <c r="LRW7" s="171"/>
      <c r="LRX7" s="171"/>
      <c r="LRY7" s="171"/>
      <c r="LRZ7" s="171"/>
      <c r="LSA7" s="171"/>
      <c r="LSB7" s="171"/>
      <c r="LSC7" s="171"/>
      <c r="LSD7" s="171"/>
      <c r="LSE7" s="171"/>
      <c r="LSF7" s="171"/>
      <c r="LSG7" s="171"/>
      <c r="LSH7" s="171"/>
      <c r="LSI7" s="171"/>
      <c r="LSJ7" s="171"/>
      <c r="LSK7" s="171"/>
      <c r="LSL7" s="171"/>
      <c r="LSM7" s="171"/>
      <c r="LSN7" s="171"/>
      <c r="LSO7" s="171"/>
      <c r="LSP7" s="171"/>
      <c r="LSQ7" s="171"/>
      <c r="LSR7" s="171"/>
      <c r="LSS7" s="171"/>
      <c r="LST7" s="171"/>
      <c r="LSU7" s="171"/>
      <c r="LSV7" s="171"/>
      <c r="LSW7" s="171"/>
      <c r="LSX7" s="171"/>
      <c r="LSY7" s="171"/>
      <c r="LSZ7" s="171"/>
      <c r="LTA7" s="171"/>
      <c r="LTB7" s="171"/>
      <c r="LTC7" s="171"/>
      <c r="LTD7" s="171"/>
      <c r="LTE7" s="171"/>
      <c r="LTF7" s="171"/>
      <c r="LTG7" s="171"/>
      <c r="LTH7" s="171"/>
      <c r="LTI7" s="171"/>
      <c r="LTJ7" s="171"/>
      <c r="LTK7" s="171"/>
      <c r="LTL7" s="171"/>
      <c r="LTM7" s="171"/>
      <c r="LTN7" s="171"/>
      <c r="LTO7" s="171"/>
      <c r="LTP7" s="171"/>
      <c r="LTQ7" s="171"/>
      <c r="LTR7" s="171"/>
      <c r="LTS7" s="171"/>
      <c r="LTT7" s="171"/>
      <c r="LTU7" s="171"/>
      <c r="LTV7" s="171"/>
      <c r="LTW7" s="171"/>
      <c r="LTX7" s="171"/>
      <c r="LTY7" s="171"/>
      <c r="LTZ7" s="171"/>
      <c r="LUA7" s="171"/>
      <c r="LUB7" s="171"/>
      <c r="LUC7" s="171"/>
      <c r="LUD7" s="171"/>
      <c r="LUE7" s="171"/>
      <c r="LUF7" s="171"/>
      <c r="LUG7" s="171"/>
      <c r="LUH7" s="171"/>
      <c r="LUI7" s="171"/>
      <c r="LUJ7" s="171"/>
      <c r="LUK7" s="171"/>
      <c r="LUL7" s="171"/>
      <c r="LUM7" s="171"/>
      <c r="LUN7" s="171"/>
      <c r="LUO7" s="171"/>
      <c r="LUP7" s="171"/>
      <c r="LUQ7" s="171"/>
      <c r="LUR7" s="171"/>
      <c r="LUS7" s="171"/>
      <c r="LUT7" s="171"/>
      <c r="LUU7" s="171"/>
      <c r="LUV7" s="171"/>
      <c r="LUW7" s="171"/>
      <c r="LUX7" s="171"/>
      <c r="LUY7" s="171"/>
      <c r="LUZ7" s="171"/>
      <c r="LVA7" s="171"/>
      <c r="LVB7" s="171"/>
      <c r="LVC7" s="171"/>
      <c r="LVD7" s="171"/>
      <c r="LVE7" s="171"/>
      <c r="LVF7" s="171"/>
      <c r="LVG7" s="171"/>
      <c r="LVH7" s="171"/>
      <c r="LVI7" s="171"/>
      <c r="LVJ7" s="171"/>
      <c r="LVK7" s="171"/>
      <c r="LVL7" s="171"/>
      <c r="LVM7" s="171"/>
      <c r="LVN7" s="171"/>
      <c r="LVO7" s="171"/>
      <c r="LVP7" s="171"/>
      <c r="LVQ7" s="171"/>
      <c r="LVR7" s="171"/>
      <c r="LVS7" s="171"/>
      <c r="LVT7" s="171"/>
      <c r="LVU7" s="171"/>
      <c r="LVV7" s="171"/>
      <c r="LVW7" s="171"/>
      <c r="LVX7" s="171"/>
      <c r="LVY7" s="171"/>
      <c r="LVZ7" s="171"/>
      <c r="LWA7" s="171"/>
      <c r="LWB7" s="171"/>
      <c r="LWC7" s="171"/>
      <c r="LWD7" s="171"/>
      <c r="LWE7" s="171"/>
      <c r="LWF7" s="171"/>
      <c r="LWG7" s="171"/>
      <c r="LWH7" s="171"/>
      <c r="LWI7" s="171"/>
      <c r="LWJ7" s="171"/>
      <c r="LWK7" s="171"/>
      <c r="LWL7" s="171"/>
      <c r="LWM7" s="171"/>
      <c r="LWN7" s="171"/>
      <c r="LWO7" s="171"/>
      <c r="LWP7" s="171"/>
      <c r="LWQ7" s="171"/>
      <c r="LWR7" s="171"/>
      <c r="LWS7" s="171"/>
      <c r="LWT7" s="171"/>
      <c r="LWU7" s="171"/>
      <c r="LWV7" s="171"/>
      <c r="LWW7" s="171"/>
      <c r="LWX7" s="171"/>
      <c r="LWY7" s="171"/>
      <c r="LWZ7" s="171"/>
      <c r="LXA7" s="171"/>
      <c r="LXB7" s="171"/>
      <c r="LXC7" s="171"/>
      <c r="LXD7" s="171"/>
      <c r="LXE7" s="171"/>
      <c r="LXF7" s="171"/>
      <c r="LXG7" s="171"/>
      <c r="LXH7" s="171"/>
      <c r="LXI7" s="171"/>
      <c r="LXJ7" s="171"/>
      <c r="LXK7" s="171"/>
      <c r="LXL7" s="171"/>
      <c r="LXM7" s="171"/>
      <c r="LXN7" s="171"/>
      <c r="LXO7" s="171"/>
      <c r="LXP7" s="171"/>
      <c r="LXQ7" s="171"/>
      <c r="LXR7" s="171"/>
      <c r="LXS7" s="171"/>
      <c r="LXT7" s="171"/>
      <c r="LXU7" s="171"/>
      <c r="LXV7" s="171"/>
      <c r="LXW7" s="171"/>
      <c r="LXX7" s="171"/>
      <c r="LXY7" s="171"/>
      <c r="LXZ7" s="171"/>
      <c r="LYA7" s="171"/>
      <c r="LYB7" s="171"/>
      <c r="LYC7" s="171"/>
      <c r="LYD7" s="171"/>
      <c r="LYE7" s="171"/>
      <c r="LYF7" s="171"/>
      <c r="LYG7" s="171"/>
      <c r="LYH7" s="171"/>
      <c r="LYI7" s="171"/>
      <c r="LYJ7" s="171"/>
      <c r="LYK7" s="171"/>
      <c r="LYL7" s="171"/>
      <c r="LYM7" s="171"/>
      <c r="LYN7" s="171"/>
      <c r="LYO7" s="171"/>
      <c r="LYP7" s="171"/>
      <c r="LYQ7" s="171"/>
      <c r="LYR7" s="171"/>
      <c r="LYS7" s="171"/>
      <c r="LYT7" s="171"/>
      <c r="LYU7" s="171"/>
      <c r="LYV7" s="171"/>
      <c r="LYW7" s="171"/>
      <c r="LYX7" s="171"/>
      <c r="LYY7" s="171"/>
      <c r="LYZ7" s="171"/>
      <c r="LZA7" s="171"/>
      <c r="LZB7" s="171"/>
      <c r="LZC7" s="171"/>
      <c r="LZD7" s="171"/>
      <c r="LZE7" s="171"/>
      <c r="LZF7" s="171"/>
      <c r="LZG7" s="171"/>
      <c r="LZH7" s="171"/>
      <c r="LZI7" s="171"/>
      <c r="LZJ7" s="171"/>
      <c r="LZK7" s="171"/>
      <c r="LZL7" s="171"/>
      <c r="LZM7" s="171"/>
      <c r="LZN7" s="171"/>
      <c r="LZO7" s="171"/>
      <c r="LZP7" s="171"/>
      <c r="LZQ7" s="171"/>
      <c r="LZR7" s="171"/>
      <c r="LZS7" s="171"/>
      <c r="LZT7" s="171"/>
      <c r="LZU7" s="171"/>
      <c r="LZV7" s="171"/>
      <c r="LZW7" s="171"/>
      <c r="LZX7" s="171"/>
      <c r="LZY7" s="171"/>
      <c r="LZZ7" s="171"/>
      <c r="MAA7" s="171"/>
      <c r="MAB7" s="171"/>
      <c r="MAC7" s="171"/>
      <c r="MAD7" s="171"/>
      <c r="MAE7" s="171"/>
      <c r="MAF7" s="171"/>
      <c r="MAG7" s="171"/>
      <c r="MAH7" s="171"/>
      <c r="MAI7" s="171"/>
      <c r="MAJ7" s="171"/>
      <c r="MAK7" s="171"/>
      <c r="MAL7" s="171"/>
      <c r="MAM7" s="171"/>
      <c r="MAN7" s="171"/>
      <c r="MAO7" s="171"/>
      <c r="MAP7" s="171"/>
      <c r="MAQ7" s="171"/>
      <c r="MAR7" s="171"/>
      <c r="MAS7" s="171"/>
      <c r="MAT7" s="171"/>
      <c r="MAU7" s="171"/>
      <c r="MAV7" s="171"/>
      <c r="MAW7" s="171"/>
      <c r="MAX7" s="171"/>
      <c r="MAY7" s="171"/>
      <c r="MAZ7" s="171"/>
      <c r="MBA7" s="171"/>
      <c r="MBB7" s="171"/>
      <c r="MBC7" s="171"/>
      <c r="MBD7" s="171"/>
      <c r="MBE7" s="171"/>
      <c r="MBF7" s="171"/>
      <c r="MBG7" s="171"/>
      <c r="MBH7" s="171"/>
      <c r="MBI7" s="171"/>
      <c r="MBJ7" s="171"/>
      <c r="MBK7" s="171"/>
      <c r="MBL7" s="171"/>
      <c r="MBM7" s="171"/>
      <c r="MBN7" s="171"/>
      <c r="MBO7" s="171"/>
      <c r="MBP7" s="171"/>
      <c r="MBQ7" s="171"/>
      <c r="MBR7" s="171"/>
      <c r="MBS7" s="171"/>
      <c r="MBT7" s="171"/>
      <c r="MBU7" s="171"/>
      <c r="MBV7" s="171"/>
      <c r="MBW7" s="171"/>
      <c r="MBX7" s="171"/>
      <c r="MBY7" s="171"/>
      <c r="MBZ7" s="171"/>
      <c r="MCA7" s="171"/>
      <c r="MCB7" s="171"/>
      <c r="MCC7" s="171"/>
      <c r="MCD7" s="171"/>
      <c r="MCE7" s="171"/>
      <c r="MCF7" s="171"/>
      <c r="MCG7" s="171"/>
      <c r="MCH7" s="171"/>
      <c r="MCI7" s="171"/>
      <c r="MCJ7" s="171"/>
      <c r="MCK7" s="171"/>
      <c r="MCL7" s="171"/>
      <c r="MCM7" s="171"/>
      <c r="MCN7" s="171"/>
      <c r="MCO7" s="171"/>
      <c r="MCP7" s="171"/>
      <c r="MCQ7" s="171"/>
      <c r="MCR7" s="171"/>
      <c r="MCS7" s="171"/>
      <c r="MCT7" s="171"/>
      <c r="MCU7" s="171"/>
      <c r="MCV7" s="171"/>
      <c r="MCW7" s="171"/>
      <c r="MCX7" s="171"/>
      <c r="MCY7" s="171"/>
      <c r="MCZ7" s="171"/>
      <c r="MDA7" s="171"/>
      <c r="MDB7" s="171"/>
      <c r="MDC7" s="171"/>
      <c r="MDD7" s="171"/>
      <c r="MDE7" s="171"/>
      <c r="MDF7" s="171"/>
      <c r="MDG7" s="171"/>
      <c r="MDH7" s="171"/>
      <c r="MDI7" s="171"/>
      <c r="MDJ7" s="171"/>
      <c r="MDK7" s="171"/>
      <c r="MDL7" s="171"/>
      <c r="MDM7" s="171"/>
      <c r="MDN7" s="171"/>
      <c r="MDO7" s="171"/>
      <c r="MDP7" s="171"/>
      <c r="MDQ7" s="171"/>
      <c r="MDR7" s="171"/>
      <c r="MDS7" s="171"/>
      <c r="MDT7" s="171"/>
      <c r="MDU7" s="171"/>
      <c r="MDV7" s="171"/>
      <c r="MDW7" s="171"/>
      <c r="MDX7" s="171"/>
      <c r="MDY7" s="171"/>
      <c r="MDZ7" s="171"/>
      <c r="MEA7" s="171"/>
      <c r="MEB7" s="171"/>
      <c r="MEC7" s="171"/>
      <c r="MED7" s="171"/>
      <c r="MEE7" s="171"/>
      <c r="MEF7" s="171"/>
      <c r="MEG7" s="171"/>
      <c r="MEH7" s="171"/>
      <c r="MEI7" s="171"/>
      <c r="MEJ7" s="171"/>
      <c r="MEK7" s="171"/>
      <c r="MEL7" s="171"/>
      <c r="MEM7" s="171"/>
      <c r="MEN7" s="171"/>
      <c r="MEO7" s="171"/>
      <c r="MEP7" s="171"/>
      <c r="MEQ7" s="171"/>
      <c r="MER7" s="171"/>
      <c r="MES7" s="171"/>
      <c r="MET7" s="171"/>
      <c r="MEU7" s="171"/>
      <c r="MEV7" s="171"/>
      <c r="MEW7" s="171"/>
      <c r="MEX7" s="171"/>
      <c r="MEY7" s="171"/>
      <c r="MEZ7" s="171"/>
      <c r="MFA7" s="171"/>
      <c r="MFB7" s="171"/>
      <c r="MFC7" s="171"/>
      <c r="MFD7" s="171"/>
      <c r="MFE7" s="171"/>
      <c r="MFF7" s="171"/>
      <c r="MFG7" s="171"/>
      <c r="MFH7" s="171"/>
      <c r="MFI7" s="171"/>
      <c r="MFJ7" s="171"/>
      <c r="MFK7" s="171"/>
      <c r="MFL7" s="171"/>
      <c r="MFM7" s="171"/>
      <c r="MFN7" s="171"/>
      <c r="MFO7" s="171"/>
      <c r="MFP7" s="171"/>
      <c r="MFQ7" s="171"/>
      <c r="MFR7" s="171"/>
      <c r="MFS7" s="171"/>
      <c r="MFT7" s="171"/>
      <c r="MFU7" s="171"/>
      <c r="MFV7" s="171"/>
      <c r="MFW7" s="171"/>
      <c r="MFX7" s="171"/>
      <c r="MFY7" s="171"/>
      <c r="MFZ7" s="171"/>
      <c r="MGA7" s="171"/>
      <c r="MGB7" s="171"/>
      <c r="MGC7" s="171"/>
      <c r="MGD7" s="171"/>
      <c r="MGE7" s="171"/>
      <c r="MGF7" s="171"/>
      <c r="MGG7" s="171"/>
      <c r="MGH7" s="171"/>
      <c r="MGI7" s="171"/>
      <c r="MGJ7" s="171"/>
      <c r="MGK7" s="171"/>
      <c r="MGL7" s="171"/>
      <c r="MGM7" s="171"/>
      <c r="MGN7" s="171"/>
      <c r="MGO7" s="171"/>
      <c r="MGP7" s="171"/>
      <c r="MGQ7" s="171"/>
      <c r="MGR7" s="171"/>
      <c r="MGS7" s="171"/>
      <c r="MGT7" s="171"/>
      <c r="MGU7" s="171"/>
      <c r="MGV7" s="171"/>
      <c r="MGW7" s="171"/>
      <c r="MGX7" s="171"/>
      <c r="MGY7" s="171"/>
      <c r="MGZ7" s="171"/>
      <c r="MHA7" s="171"/>
      <c r="MHB7" s="171"/>
      <c r="MHC7" s="171"/>
      <c r="MHD7" s="171"/>
      <c r="MHE7" s="171"/>
      <c r="MHF7" s="171"/>
      <c r="MHG7" s="171"/>
      <c r="MHH7" s="171"/>
      <c r="MHI7" s="171"/>
      <c r="MHJ7" s="171"/>
      <c r="MHK7" s="171"/>
      <c r="MHL7" s="171"/>
      <c r="MHM7" s="171"/>
      <c r="MHN7" s="171"/>
      <c r="MHO7" s="171"/>
      <c r="MHP7" s="171"/>
      <c r="MHQ7" s="171"/>
      <c r="MHR7" s="171"/>
      <c r="MHS7" s="171"/>
      <c r="MHT7" s="171"/>
      <c r="MHU7" s="171"/>
      <c r="MHV7" s="171"/>
      <c r="MHW7" s="171"/>
      <c r="MHX7" s="171"/>
      <c r="MHY7" s="171"/>
      <c r="MHZ7" s="171"/>
      <c r="MIA7" s="171"/>
      <c r="MIB7" s="171"/>
      <c r="MIC7" s="171"/>
      <c r="MID7" s="171"/>
      <c r="MIE7" s="171"/>
      <c r="MIF7" s="171"/>
      <c r="MIG7" s="171"/>
      <c r="MIH7" s="171"/>
      <c r="MII7" s="171"/>
      <c r="MIJ7" s="171"/>
      <c r="MIK7" s="171"/>
      <c r="MIL7" s="171"/>
      <c r="MIM7" s="171"/>
      <c r="MIN7" s="171"/>
      <c r="MIO7" s="171"/>
      <c r="MIP7" s="171"/>
      <c r="MIQ7" s="171"/>
      <c r="MIR7" s="171"/>
      <c r="MIS7" s="171"/>
      <c r="MIT7" s="171"/>
      <c r="MIU7" s="171"/>
      <c r="MIV7" s="171"/>
      <c r="MIW7" s="171"/>
      <c r="MIX7" s="171"/>
      <c r="MIY7" s="171"/>
      <c r="MIZ7" s="171"/>
      <c r="MJA7" s="171"/>
      <c r="MJB7" s="171"/>
      <c r="MJC7" s="171"/>
      <c r="MJD7" s="171"/>
      <c r="MJE7" s="171"/>
      <c r="MJF7" s="171"/>
      <c r="MJG7" s="171"/>
      <c r="MJH7" s="171"/>
      <c r="MJI7" s="171"/>
      <c r="MJJ7" s="171"/>
      <c r="MJK7" s="171"/>
      <c r="MJL7" s="171"/>
      <c r="MJM7" s="171"/>
      <c r="MJN7" s="171"/>
      <c r="MJO7" s="171"/>
      <c r="MJP7" s="171"/>
      <c r="MJQ7" s="171"/>
      <c r="MJR7" s="171"/>
      <c r="MJS7" s="171"/>
      <c r="MJT7" s="171"/>
      <c r="MJU7" s="171"/>
      <c r="MJV7" s="171"/>
      <c r="MJW7" s="171"/>
      <c r="MJX7" s="171"/>
      <c r="MJY7" s="171"/>
      <c r="MJZ7" s="171"/>
      <c r="MKA7" s="171"/>
      <c r="MKB7" s="171"/>
      <c r="MKC7" s="171"/>
      <c r="MKD7" s="171"/>
      <c r="MKE7" s="171"/>
      <c r="MKF7" s="171"/>
      <c r="MKG7" s="171"/>
      <c r="MKH7" s="171"/>
      <c r="MKI7" s="171"/>
      <c r="MKJ7" s="171"/>
      <c r="MKK7" s="171"/>
      <c r="MKL7" s="171"/>
      <c r="MKM7" s="171"/>
      <c r="MKN7" s="171"/>
      <c r="MKO7" s="171"/>
      <c r="MKP7" s="171"/>
      <c r="MKQ7" s="171"/>
      <c r="MKR7" s="171"/>
      <c r="MKS7" s="171"/>
      <c r="MKT7" s="171"/>
      <c r="MKU7" s="171"/>
      <c r="MKV7" s="171"/>
      <c r="MKW7" s="171"/>
      <c r="MKX7" s="171"/>
      <c r="MKY7" s="171"/>
      <c r="MKZ7" s="171"/>
      <c r="MLA7" s="171"/>
      <c r="MLB7" s="171"/>
      <c r="MLC7" s="171"/>
      <c r="MLD7" s="171"/>
      <c r="MLE7" s="171"/>
      <c r="MLF7" s="171"/>
      <c r="MLG7" s="171"/>
      <c r="MLH7" s="171"/>
      <c r="MLI7" s="171"/>
      <c r="MLJ7" s="171"/>
      <c r="MLK7" s="171"/>
      <c r="MLL7" s="171"/>
      <c r="MLM7" s="171"/>
      <c r="MLN7" s="171"/>
      <c r="MLO7" s="171"/>
      <c r="MLP7" s="171"/>
      <c r="MLQ7" s="171"/>
      <c r="MLR7" s="171"/>
      <c r="MLS7" s="171"/>
      <c r="MLT7" s="171"/>
      <c r="MLU7" s="171"/>
      <c r="MLV7" s="171"/>
      <c r="MLW7" s="171"/>
      <c r="MLX7" s="171"/>
      <c r="MLY7" s="171"/>
      <c r="MLZ7" s="171"/>
      <c r="MMA7" s="171"/>
      <c r="MMB7" s="171"/>
      <c r="MMC7" s="171"/>
      <c r="MMD7" s="171"/>
      <c r="MME7" s="171"/>
      <c r="MMF7" s="171"/>
      <c r="MMG7" s="171"/>
      <c r="MMH7" s="171"/>
      <c r="MMI7" s="171"/>
      <c r="MMJ7" s="171"/>
      <c r="MMK7" s="171"/>
      <c r="MML7" s="171"/>
      <c r="MMM7" s="171"/>
      <c r="MMN7" s="171"/>
      <c r="MMO7" s="171"/>
      <c r="MMP7" s="171"/>
      <c r="MMQ7" s="171"/>
      <c r="MMR7" s="171"/>
      <c r="MMS7" s="171"/>
      <c r="MMT7" s="171"/>
      <c r="MMU7" s="171"/>
      <c r="MMV7" s="171"/>
      <c r="MMW7" s="171"/>
      <c r="MMX7" s="171"/>
      <c r="MMY7" s="171"/>
      <c r="MMZ7" s="171"/>
      <c r="MNA7" s="171"/>
      <c r="MNB7" s="171"/>
      <c r="MNC7" s="171"/>
      <c r="MND7" s="171"/>
      <c r="MNE7" s="171"/>
      <c r="MNF7" s="171"/>
      <c r="MNG7" s="171"/>
      <c r="MNH7" s="171"/>
      <c r="MNI7" s="171"/>
      <c r="MNJ7" s="171"/>
      <c r="MNK7" s="171"/>
      <c r="MNL7" s="171"/>
      <c r="MNM7" s="171"/>
      <c r="MNN7" s="171"/>
      <c r="MNO7" s="171"/>
      <c r="MNP7" s="171"/>
      <c r="MNQ7" s="171"/>
      <c r="MNR7" s="171"/>
      <c r="MNS7" s="171"/>
      <c r="MNT7" s="171"/>
      <c r="MNU7" s="171"/>
      <c r="MNV7" s="171"/>
      <c r="MNW7" s="171"/>
      <c r="MNX7" s="171"/>
      <c r="MNY7" s="171"/>
      <c r="MNZ7" s="171"/>
      <c r="MOA7" s="171"/>
      <c r="MOB7" s="171"/>
      <c r="MOC7" s="171"/>
      <c r="MOD7" s="171"/>
      <c r="MOE7" s="171"/>
      <c r="MOF7" s="171"/>
      <c r="MOG7" s="171"/>
      <c r="MOH7" s="171"/>
      <c r="MOI7" s="171"/>
      <c r="MOJ7" s="171"/>
      <c r="MOK7" s="171"/>
      <c r="MOL7" s="171"/>
      <c r="MOM7" s="171"/>
      <c r="MON7" s="171"/>
      <c r="MOO7" s="171"/>
      <c r="MOP7" s="171"/>
      <c r="MOQ7" s="171"/>
      <c r="MOR7" s="171"/>
      <c r="MOS7" s="171"/>
      <c r="MOT7" s="171"/>
      <c r="MOU7" s="171"/>
      <c r="MOV7" s="171"/>
      <c r="MOW7" s="171"/>
      <c r="MOX7" s="171"/>
      <c r="MOY7" s="171"/>
      <c r="MOZ7" s="171"/>
      <c r="MPA7" s="171"/>
      <c r="MPB7" s="171"/>
      <c r="MPC7" s="171"/>
      <c r="MPD7" s="171"/>
      <c r="MPE7" s="171"/>
      <c r="MPF7" s="171"/>
      <c r="MPG7" s="171"/>
      <c r="MPH7" s="171"/>
      <c r="MPI7" s="171"/>
      <c r="MPJ7" s="171"/>
      <c r="MPK7" s="171"/>
      <c r="MPL7" s="171"/>
      <c r="MPM7" s="171"/>
      <c r="MPN7" s="171"/>
      <c r="MPO7" s="171"/>
      <c r="MPP7" s="171"/>
      <c r="MPQ7" s="171"/>
      <c r="MPR7" s="171"/>
      <c r="MPS7" s="171"/>
      <c r="MPT7" s="171"/>
      <c r="MPU7" s="171"/>
      <c r="MPV7" s="171"/>
      <c r="MPW7" s="171"/>
      <c r="MPX7" s="171"/>
      <c r="MPY7" s="171"/>
      <c r="MPZ7" s="171"/>
      <c r="MQA7" s="171"/>
      <c r="MQB7" s="171"/>
      <c r="MQC7" s="171"/>
      <c r="MQD7" s="171"/>
      <c r="MQE7" s="171"/>
      <c r="MQF7" s="171"/>
      <c r="MQG7" s="171"/>
      <c r="MQH7" s="171"/>
      <c r="MQI7" s="171"/>
      <c r="MQJ7" s="171"/>
      <c r="MQK7" s="171"/>
      <c r="MQL7" s="171"/>
      <c r="MQM7" s="171"/>
      <c r="MQN7" s="171"/>
      <c r="MQO7" s="171"/>
      <c r="MQP7" s="171"/>
      <c r="MQQ7" s="171"/>
      <c r="MQR7" s="171"/>
      <c r="MQS7" s="171"/>
      <c r="MQT7" s="171"/>
      <c r="MQU7" s="171"/>
      <c r="MQV7" s="171"/>
      <c r="MQW7" s="171"/>
      <c r="MQX7" s="171"/>
      <c r="MQY7" s="171"/>
      <c r="MQZ7" s="171"/>
      <c r="MRA7" s="171"/>
      <c r="MRB7" s="171"/>
      <c r="MRC7" s="171"/>
      <c r="MRD7" s="171"/>
      <c r="MRE7" s="171"/>
      <c r="MRF7" s="171"/>
      <c r="MRG7" s="171"/>
      <c r="MRH7" s="171"/>
      <c r="MRI7" s="171"/>
      <c r="MRJ7" s="171"/>
      <c r="MRK7" s="171"/>
      <c r="MRL7" s="171"/>
      <c r="MRM7" s="171"/>
      <c r="MRN7" s="171"/>
      <c r="MRO7" s="171"/>
      <c r="MRP7" s="171"/>
      <c r="MRQ7" s="171"/>
      <c r="MRR7" s="171"/>
      <c r="MRS7" s="171"/>
      <c r="MRT7" s="171"/>
      <c r="MRU7" s="171"/>
      <c r="MRV7" s="171"/>
      <c r="MRW7" s="171"/>
      <c r="MRX7" s="171"/>
      <c r="MRY7" s="171"/>
      <c r="MRZ7" s="171"/>
      <c r="MSA7" s="171"/>
      <c r="MSB7" s="171"/>
      <c r="MSC7" s="171"/>
      <c r="MSD7" s="171"/>
      <c r="MSE7" s="171"/>
      <c r="MSF7" s="171"/>
      <c r="MSG7" s="171"/>
      <c r="MSH7" s="171"/>
      <c r="MSI7" s="171"/>
      <c r="MSJ7" s="171"/>
      <c r="MSK7" s="171"/>
      <c r="MSL7" s="171"/>
      <c r="MSM7" s="171"/>
      <c r="MSN7" s="171"/>
      <c r="MSO7" s="171"/>
      <c r="MSP7" s="171"/>
      <c r="MSQ7" s="171"/>
      <c r="MSR7" s="171"/>
      <c r="MSS7" s="171"/>
      <c r="MST7" s="171"/>
      <c r="MSU7" s="171"/>
      <c r="MSV7" s="171"/>
      <c r="MSW7" s="171"/>
      <c r="MSX7" s="171"/>
      <c r="MSY7" s="171"/>
      <c r="MSZ7" s="171"/>
      <c r="MTA7" s="171"/>
      <c r="MTB7" s="171"/>
      <c r="MTC7" s="171"/>
      <c r="MTD7" s="171"/>
      <c r="MTE7" s="171"/>
      <c r="MTF7" s="171"/>
      <c r="MTG7" s="171"/>
      <c r="MTH7" s="171"/>
      <c r="MTI7" s="171"/>
      <c r="MTJ7" s="171"/>
      <c r="MTK7" s="171"/>
      <c r="MTL7" s="171"/>
      <c r="MTM7" s="171"/>
      <c r="MTN7" s="171"/>
      <c r="MTO7" s="171"/>
      <c r="MTP7" s="171"/>
      <c r="MTQ7" s="171"/>
      <c r="MTR7" s="171"/>
      <c r="MTS7" s="171"/>
      <c r="MTT7" s="171"/>
      <c r="MTU7" s="171"/>
      <c r="MTV7" s="171"/>
      <c r="MTW7" s="171"/>
      <c r="MTX7" s="171"/>
      <c r="MTY7" s="171"/>
      <c r="MTZ7" s="171"/>
      <c r="MUA7" s="171"/>
      <c r="MUB7" s="171"/>
      <c r="MUC7" s="171"/>
      <c r="MUD7" s="171"/>
      <c r="MUE7" s="171"/>
      <c r="MUF7" s="171"/>
      <c r="MUG7" s="171"/>
      <c r="MUH7" s="171"/>
      <c r="MUI7" s="171"/>
      <c r="MUJ7" s="171"/>
      <c r="MUK7" s="171"/>
      <c r="MUL7" s="171"/>
      <c r="MUM7" s="171"/>
      <c r="MUN7" s="171"/>
      <c r="MUO7" s="171"/>
      <c r="MUP7" s="171"/>
      <c r="MUQ7" s="171"/>
      <c r="MUR7" s="171"/>
      <c r="MUS7" s="171"/>
      <c r="MUT7" s="171"/>
      <c r="MUU7" s="171"/>
      <c r="MUV7" s="171"/>
      <c r="MUW7" s="171"/>
      <c r="MUX7" s="171"/>
      <c r="MUY7" s="171"/>
      <c r="MUZ7" s="171"/>
      <c r="MVA7" s="171"/>
      <c r="MVB7" s="171"/>
      <c r="MVC7" s="171"/>
      <c r="MVD7" s="171"/>
      <c r="MVE7" s="171"/>
      <c r="MVF7" s="171"/>
      <c r="MVG7" s="171"/>
      <c r="MVH7" s="171"/>
      <c r="MVI7" s="171"/>
      <c r="MVJ7" s="171"/>
      <c r="MVK7" s="171"/>
      <c r="MVL7" s="171"/>
      <c r="MVM7" s="171"/>
      <c r="MVN7" s="171"/>
      <c r="MVO7" s="171"/>
      <c r="MVP7" s="171"/>
      <c r="MVQ7" s="171"/>
      <c r="MVR7" s="171"/>
      <c r="MVS7" s="171"/>
      <c r="MVT7" s="171"/>
      <c r="MVU7" s="171"/>
      <c r="MVV7" s="171"/>
      <c r="MVW7" s="171"/>
      <c r="MVX7" s="171"/>
      <c r="MVY7" s="171"/>
      <c r="MVZ7" s="171"/>
      <c r="MWA7" s="171"/>
      <c r="MWB7" s="171"/>
      <c r="MWC7" s="171"/>
      <c r="MWD7" s="171"/>
      <c r="MWE7" s="171"/>
      <c r="MWF7" s="171"/>
      <c r="MWG7" s="171"/>
      <c r="MWH7" s="171"/>
      <c r="MWI7" s="171"/>
      <c r="MWJ7" s="171"/>
      <c r="MWK7" s="171"/>
      <c r="MWL7" s="171"/>
      <c r="MWM7" s="171"/>
      <c r="MWN7" s="171"/>
      <c r="MWO7" s="171"/>
      <c r="MWP7" s="171"/>
      <c r="MWQ7" s="171"/>
      <c r="MWR7" s="171"/>
      <c r="MWS7" s="171"/>
      <c r="MWT7" s="171"/>
      <c r="MWU7" s="171"/>
      <c r="MWV7" s="171"/>
      <c r="MWW7" s="171"/>
      <c r="MWX7" s="171"/>
      <c r="MWY7" s="171"/>
      <c r="MWZ7" s="171"/>
      <c r="MXA7" s="171"/>
      <c r="MXB7" s="171"/>
      <c r="MXC7" s="171"/>
      <c r="MXD7" s="171"/>
      <c r="MXE7" s="171"/>
      <c r="MXF7" s="171"/>
      <c r="MXG7" s="171"/>
      <c r="MXH7" s="171"/>
      <c r="MXI7" s="171"/>
      <c r="MXJ7" s="171"/>
      <c r="MXK7" s="171"/>
      <c r="MXL7" s="171"/>
      <c r="MXM7" s="171"/>
      <c r="MXN7" s="171"/>
      <c r="MXO7" s="171"/>
      <c r="MXP7" s="171"/>
      <c r="MXQ7" s="171"/>
      <c r="MXR7" s="171"/>
      <c r="MXS7" s="171"/>
      <c r="MXT7" s="171"/>
      <c r="MXU7" s="171"/>
      <c r="MXV7" s="171"/>
      <c r="MXW7" s="171"/>
      <c r="MXX7" s="171"/>
      <c r="MXY7" s="171"/>
      <c r="MXZ7" s="171"/>
      <c r="MYA7" s="171"/>
      <c r="MYB7" s="171"/>
      <c r="MYC7" s="171"/>
      <c r="MYD7" s="171"/>
      <c r="MYE7" s="171"/>
      <c r="MYF7" s="171"/>
      <c r="MYG7" s="171"/>
      <c r="MYH7" s="171"/>
      <c r="MYI7" s="171"/>
      <c r="MYJ7" s="171"/>
      <c r="MYK7" s="171"/>
      <c r="MYL7" s="171"/>
      <c r="MYM7" s="171"/>
      <c r="MYN7" s="171"/>
      <c r="MYO7" s="171"/>
      <c r="MYP7" s="171"/>
      <c r="MYQ7" s="171"/>
      <c r="MYR7" s="171"/>
      <c r="MYS7" s="171"/>
      <c r="MYT7" s="171"/>
      <c r="MYU7" s="171"/>
      <c r="MYV7" s="171"/>
      <c r="MYW7" s="171"/>
      <c r="MYX7" s="171"/>
      <c r="MYY7" s="171"/>
      <c r="MYZ7" s="171"/>
      <c r="MZA7" s="171"/>
      <c r="MZB7" s="171"/>
      <c r="MZC7" s="171"/>
      <c r="MZD7" s="171"/>
      <c r="MZE7" s="171"/>
      <c r="MZF7" s="171"/>
      <c r="MZG7" s="171"/>
      <c r="MZH7" s="171"/>
      <c r="MZI7" s="171"/>
      <c r="MZJ7" s="171"/>
      <c r="MZK7" s="171"/>
      <c r="MZL7" s="171"/>
      <c r="MZM7" s="171"/>
      <c r="MZN7" s="171"/>
      <c r="MZO7" s="171"/>
      <c r="MZP7" s="171"/>
      <c r="MZQ7" s="171"/>
      <c r="MZR7" s="171"/>
      <c r="MZS7" s="171"/>
      <c r="MZT7" s="171"/>
      <c r="MZU7" s="171"/>
      <c r="MZV7" s="171"/>
      <c r="MZW7" s="171"/>
      <c r="MZX7" s="171"/>
      <c r="MZY7" s="171"/>
      <c r="MZZ7" s="171"/>
      <c r="NAA7" s="171"/>
      <c r="NAB7" s="171"/>
      <c r="NAC7" s="171"/>
      <c r="NAD7" s="171"/>
      <c r="NAE7" s="171"/>
      <c r="NAF7" s="171"/>
      <c r="NAG7" s="171"/>
      <c r="NAH7" s="171"/>
      <c r="NAI7" s="171"/>
      <c r="NAJ7" s="171"/>
      <c r="NAK7" s="171"/>
      <c r="NAL7" s="171"/>
      <c r="NAM7" s="171"/>
      <c r="NAN7" s="171"/>
      <c r="NAO7" s="171"/>
      <c r="NAP7" s="171"/>
      <c r="NAQ7" s="171"/>
      <c r="NAR7" s="171"/>
      <c r="NAS7" s="171"/>
      <c r="NAT7" s="171"/>
      <c r="NAU7" s="171"/>
      <c r="NAV7" s="171"/>
      <c r="NAW7" s="171"/>
      <c r="NAX7" s="171"/>
      <c r="NAY7" s="171"/>
      <c r="NAZ7" s="171"/>
      <c r="NBA7" s="171"/>
      <c r="NBB7" s="171"/>
      <c r="NBC7" s="171"/>
      <c r="NBD7" s="171"/>
      <c r="NBE7" s="171"/>
      <c r="NBF7" s="171"/>
      <c r="NBG7" s="171"/>
      <c r="NBH7" s="171"/>
      <c r="NBI7" s="171"/>
      <c r="NBJ7" s="171"/>
      <c r="NBK7" s="171"/>
      <c r="NBL7" s="171"/>
      <c r="NBM7" s="171"/>
      <c r="NBN7" s="171"/>
      <c r="NBO7" s="171"/>
      <c r="NBP7" s="171"/>
      <c r="NBQ7" s="171"/>
      <c r="NBR7" s="171"/>
      <c r="NBS7" s="171"/>
      <c r="NBT7" s="171"/>
      <c r="NBU7" s="171"/>
      <c r="NBV7" s="171"/>
      <c r="NBW7" s="171"/>
      <c r="NBX7" s="171"/>
      <c r="NBY7" s="171"/>
      <c r="NBZ7" s="171"/>
      <c r="NCA7" s="171"/>
      <c r="NCB7" s="171"/>
      <c r="NCC7" s="171"/>
      <c r="NCD7" s="171"/>
      <c r="NCE7" s="171"/>
      <c r="NCF7" s="171"/>
      <c r="NCG7" s="171"/>
      <c r="NCH7" s="171"/>
      <c r="NCI7" s="171"/>
      <c r="NCJ7" s="171"/>
      <c r="NCK7" s="171"/>
      <c r="NCL7" s="171"/>
      <c r="NCM7" s="171"/>
      <c r="NCN7" s="171"/>
      <c r="NCO7" s="171"/>
      <c r="NCP7" s="171"/>
      <c r="NCQ7" s="171"/>
      <c r="NCR7" s="171"/>
      <c r="NCS7" s="171"/>
      <c r="NCT7" s="171"/>
      <c r="NCU7" s="171"/>
      <c r="NCV7" s="171"/>
      <c r="NCW7" s="171"/>
      <c r="NCX7" s="171"/>
      <c r="NCY7" s="171"/>
      <c r="NCZ7" s="171"/>
      <c r="NDA7" s="171"/>
      <c r="NDB7" s="171"/>
      <c r="NDC7" s="171"/>
      <c r="NDD7" s="171"/>
      <c r="NDE7" s="171"/>
      <c r="NDF7" s="171"/>
      <c r="NDG7" s="171"/>
      <c r="NDH7" s="171"/>
      <c r="NDI7" s="171"/>
      <c r="NDJ7" s="171"/>
      <c r="NDK7" s="171"/>
      <c r="NDL7" s="171"/>
      <c r="NDM7" s="171"/>
      <c r="NDN7" s="171"/>
      <c r="NDO7" s="171"/>
      <c r="NDP7" s="171"/>
      <c r="NDQ7" s="171"/>
      <c r="NDR7" s="171"/>
      <c r="NDS7" s="171"/>
      <c r="NDT7" s="171"/>
      <c r="NDU7" s="171"/>
      <c r="NDV7" s="171"/>
      <c r="NDW7" s="171"/>
      <c r="NDX7" s="171"/>
      <c r="NDY7" s="171"/>
      <c r="NDZ7" s="171"/>
      <c r="NEA7" s="171"/>
      <c r="NEB7" s="171"/>
      <c r="NEC7" s="171"/>
      <c r="NED7" s="171"/>
      <c r="NEE7" s="171"/>
      <c r="NEF7" s="171"/>
      <c r="NEG7" s="171"/>
      <c r="NEH7" s="171"/>
      <c r="NEI7" s="171"/>
      <c r="NEJ7" s="171"/>
      <c r="NEK7" s="171"/>
      <c r="NEL7" s="171"/>
      <c r="NEM7" s="171"/>
      <c r="NEN7" s="171"/>
      <c r="NEO7" s="171"/>
      <c r="NEP7" s="171"/>
      <c r="NEQ7" s="171"/>
      <c r="NER7" s="171"/>
      <c r="NES7" s="171"/>
      <c r="NET7" s="171"/>
      <c r="NEU7" s="171"/>
      <c r="NEV7" s="171"/>
      <c r="NEW7" s="171"/>
      <c r="NEX7" s="171"/>
      <c r="NEY7" s="171"/>
      <c r="NEZ7" s="171"/>
      <c r="NFA7" s="171"/>
      <c r="NFB7" s="171"/>
      <c r="NFC7" s="171"/>
      <c r="NFD7" s="171"/>
      <c r="NFE7" s="171"/>
      <c r="NFF7" s="171"/>
      <c r="NFG7" s="171"/>
      <c r="NFH7" s="171"/>
      <c r="NFI7" s="171"/>
      <c r="NFJ7" s="171"/>
      <c r="NFK7" s="171"/>
      <c r="NFL7" s="171"/>
      <c r="NFM7" s="171"/>
      <c r="NFN7" s="171"/>
      <c r="NFO7" s="171"/>
      <c r="NFP7" s="171"/>
      <c r="NFQ7" s="171"/>
      <c r="NFR7" s="171"/>
      <c r="NFS7" s="171"/>
      <c r="NFT7" s="171"/>
      <c r="NFU7" s="171"/>
      <c r="NFV7" s="171"/>
      <c r="NFW7" s="171"/>
      <c r="NFX7" s="171"/>
      <c r="NFY7" s="171"/>
      <c r="NFZ7" s="171"/>
      <c r="NGA7" s="171"/>
      <c r="NGB7" s="171"/>
      <c r="NGC7" s="171"/>
      <c r="NGD7" s="171"/>
      <c r="NGE7" s="171"/>
      <c r="NGF7" s="171"/>
      <c r="NGG7" s="171"/>
      <c r="NGH7" s="171"/>
      <c r="NGI7" s="171"/>
      <c r="NGJ7" s="171"/>
      <c r="NGK7" s="171"/>
      <c r="NGL7" s="171"/>
      <c r="NGM7" s="171"/>
      <c r="NGN7" s="171"/>
      <c r="NGO7" s="171"/>
      <c r="NGP7" s="171"/>
      <c r="NGQ7" s="171"/>
      <c r="NGR7" s="171"/>
      <c r="NGS7" s="171"/>
      <c r="NGT7" s="171"/>
      <c r="NGU7" s="171"/>
      <c r="NGV7" s="171"/>
      <c r="NGW7" s="171"/>
      <c r="NGX7" s="171"/>
      <c r="NGY7" s="171"/>
      <c r="NGZ7" s="171"/>
      <c r="NHA7" s="171"/>
      <c r="NHB7" s="171"/>
      <c r="NHC7" s="171"/>
      <c r="NHD7" s="171"/>
      <c r="NHE7" s="171"/>
      <c r="NHF7" s="171"/>
      <c r="NHG7" s="171"/>
      <c r="NHH7" s="171"/>
      <c r="NHI7" s="171"/>
      <c r="NHJ7" s="171"/>
      <c r="NHK7" s="171"/>
      <c r="NHL7" s="171"/>
      <c r="NHM7" s="171"/>
      <c r="NHN7" s="171"/>
      <c r="NHO7" s="171"/>
      <c r="NHP7" s="171"/>
      <c r="NHQ7" s="171"/>
      <c r="NHR7" s="171"/>
      <c r="NHS7" s="171"/>
      <c r="NHT7" s="171"/>
      <c r="NHU7" s="171"/>
      <c r="NHV7" s="171"/>
      <c r="NHW7" s="171"/>
      <c r="NHX7" s="171"/>
      <c r="NHY7" s="171"/>
      <c r="NHZ7" s="171"/>
      <c r="NIA7" s="171"/>
      <c r="NIB7" s="171"/>
      <c r="NIC7" s="171"/>
      <c r="NID7" s="171"/>
      <c r="NIE7" s="171"/>
      <c r="NIF7" s="171"/>
      <c r="NIG7" s="171"/>
      <c r="NIH7" s="171"/>
      <c r="NII7" s="171"/>
      <c r="NIJ7" s="171"/>
      <c r="NIK7" s="171"/>
      <c r="NIL7" s="171"/>
      <c r="NIM7" s="171"/>
      <c r="NIN7" s="171"/>
      <c r="NIO7" s="171"/>
      <c r="NIP7" s="171"/>
      <c r="NIQ7" s="171"/>
      <c r="NIR7" s="171"/>
      <c r="NIS7" s="171"/>
      <c r="NIT7" s="171"/>
      <c r="NIU7" s="171"/>
      <c r="NIV7" s="171"/>
      <c r="NIW7" s="171"/>
      <c r="NIX7" s="171"/>
      <c r="NIY7" s="171"/>
      <c r="NIZ7" s="171"/>
      <c r="NJA7" s="171"/>
      <c r="NJB7" s="171"/>
      <c r="NJC7" s="171"/>
      <c r="NJD7" s="171"/>
      <c r="NJE7" s="171"/>
      <c r="NJF7" s="171"/>
      <c r="NJG7" s="171"/>
      <c r="NJH7" s="171"/>
      <c r="NJI7" s="171"/>
      <c r="NJJ7" s="171"/>
      <c r="NJK7" s="171"/>
      <c r="NJL7" s="171"/>
      <c r="NJM7" s="171"/>
      <c r="NJN7" s="171"/>
      <c r="NJO7" s="171"/>
      <c r="NJP7" s="171"/>
      <c r="NJQ7" s="171"/>
      <c r="NJR7" s="171"/>
      <c r="NJS7" s="171"/>
      <c r="NJT7" s="171"/>
      <c r="NJU7" s="171"/>
      <c r="NJV7" s="171"/>
      <c r="NJW7" s="171"/>
      <c r="NJX7" s="171"/>
      <c r="NJY7" s="171"/>
      <c r="NJZ7" s="171"/>
      <c r="NKA7" s="171"/>
      <c r="NKB7" s="171"/>
      <c r="NKC7" s="171"/>
      <c r="NKD7" s="171"/>
      <c r="NKE7" s="171"/>
      <c r="NKF7" s="171"/>
      <c r="NKG7" s="171"/>
      <c r="NKH7" s="171"/>
      <c r="NKI7" s="171"/>
      <c r="NKJ7" s="171"/>
      <c r="NKK7" s="171"/>
      <c r="NKL7" s="171"/>
      <c r="NKM7" s="171"/>
      <c r="NKN7" s="171"/>
      <c r="NKO7" s="171"/>
      <c r="NKP7" s="171"/>
      <c r="NKQ7" s="171"/>
      <c r="NKR7" s="171"/>
      <c r="NKS7" s="171"/>
      <c r="NKT7" s="171"/>
      <c r="NKU7" s="171"/>
      <c r="NKV7" s="171"/>
      <c r="NKW7" s="171"/>
      <c r="NKX7" s="171"/>
      <c r="NKY7" s="171"/>
      <c r="NKZ7" s="171"/>
      <c r="NLA7" s="171"/>
      <c r="NLB7" s="171"/>
      <c r="NLC7" s="171"/>
      <c r="NLD7" s="171"/>
      <c r="NLE7" s="171"/>
      <c r="NLF7" s="171"/>
      <c r="NLG7" s="171"/>
      <c r="NLH7" s="171"/>
      <c r="NLI7" s="171"/>
      <c r="NLJ7" s="171"/>
      <c r="NLK7" s="171"/>
      <c r="NLL7" s="171"/>
      <c r="NLM7" s="171"/>
      <c r="NLN7" s="171"/>
      <c r="NLO7" s="171"/>
      <c r="NLP7" s="171"/>
      <c r="NLQ7" s="171"/>
      <c r="NLR7" s="171"/>
      <c r="NLS7" s="171"/>
      <c r="NLT7" s="171"/>
      <c r="NLU7" s="171"/>
      <c r="NLV7" s="171"/>
      <c r="NLW7" s="171"/>
      <c r="NLX7" s="171"/>
      <c r="NLY7" s="171"/>
      <c r="NLZ7" s="171"/>
      <c r="NMA7" s="171"/>
      <c r="NMB7" s="171"/>
      <c r="NMC7" s="171"/>
      <c r="NMD7" s="171"/>
      <c r="NME7" s="171"/>
      <c r="NMF7" s="171"/>
      <c r="NMG7" s="171"/>
      <c r="NMH7" s="171"/>
      <c r="NMI7" s="171"/>
      <c r="NMJ7" s="171"/>
      <c r="NMK7" s="171"/>
      <c r="NML7" s="171"/>
      <c r="NMM7" s="171"/>
      <c r="NMN7" s="171"/>
      <c r="NMO7" s="171"/>
      <c r="NMP7" s="171"/>
      <c r="NMQ7" s="171"/>
      <c r="NMR7" s="171"/>
      <c r="NMS7" s="171"/>
      <c r="NMT7" s="171"/>
      <c r="NMU7" s="171"/>
      <c r="NMV7" s="171"/>
      <c r="NMW7" s="171"/>
      <c r="NMX7" s="171"/>
      <c r="NMY7" s="171"/>
      <c r="NMZ7" s="171"/>
      <c r="NNA7" s="171"/>
      <c r="NNB7" s="171"/>
      <c r="NNC7" s="171"/>
      <c r="NND7" s="171"/>
      <c r="NNE7" s="171"/>
      <c r="NNF7" s="171"/>
      <c r="NNG7" s="171"/>
      <c r="NNH7" s="171"/>
      <c r="NNI7" s="171"/>
      <c r="NNJ7" s="171"/>
      <c r="NNK7" s="171"/>
      <c r="NNL7" s="171"/>
      <c r="NNM7" s="171"/>
      <c r="NNN7" s="171"/>
      <c r="NNO7" s="171"/>
      <c r="NNP7" s="171"/>
      <c r="NNQ7" s="171"/>
      <c r="NNR7" s="171"/>
      <c r="NNS7" s="171"/>
      <c r="NNT7" s="171"/>
      <c r="NNU7" s="171"/>
      <c r="NNV7" s="171"/>
      <c r="NNW7" s="171"/>
      <c r="NNX7" s="171"/>
      <c r="NNY7" s="171"/>
      <c r="NNZ7" s="171"/>
      <c r="NOA7" s="171"/>
      <c r="NOB7" s="171"/>
      <c r="NOC7" s="171"/>
      <c r="NOD7" s="171"/>
      <c r="NOE7" s="171"/>
      <c r="NOF7" s="171"/>
      <c r="NOG7" s="171"/>
      <c r="NOH7" s="171"/>
      <c r="NOI7" s="171"/>
      <c r="NOJ7" s="171"/>
      <c r="NOK7" s="171"/>
      <c r="NOL7" s="171"/>
      <c r="NOM7" s="171"/>
      <c r="NON7" s="171"/>
      <c r="NOO7" s="171"/>
      <c r="NOP7" s="171"/>
      <c r="NOQ7" s="171"/>
      <c r="NOR7" s="171"/>
      <c r="NOS7" s="171"/>
      <c r="NOT7" s="171"/>
      <c r="NOU7" s="171"/>
      <c r="NOV7" s="171"/>
      <c r="NOW7" s="171"/>
      <c r="NOX7" s="171"/>
      <c r="NOY7" s="171"/>
      <c r="NOZ7" s="171"/>
      <c r="NPA7" s="171"/>
      <c r="NPB7" s="171"/>
      <c r="NPC7" s="171"/>
      <c r="NPD7" s="171"/>
      <c r="NPE7" s="171"/>
      <c r="NPF7" s="171"/>
      <c r="NPG7" s="171"/>
      <c r="NPH7" s="171"/>
      <c r="NPI7" s="171"/>
      <c r="NPJ7" s="171"/>
      <c r="NPK7" s="171"/>
      <c r="NPL7" s="171"/>
      <c r="NPM7" s="171"/>
      <c r="NPN7" s="171"/>
      <c r="NPO7" s="171"/>
      <c r="NPP7" s="171"/>
      <c r="NPQ7" s="171"/>
      <c r="NPR7" s="171"/>
      <c r="NPS7" s="171"/>
      <c r="NPT7" s="171"/>
      <c r="NPU7" s="171"/>
      <c r="NPV7" s="171"/>
      <c r="NPW7" s="171"/>
      <c r="NPX7" s="171"/>
      <c r="NPY7" s="171"/>
      <c r="NPZ7" s="171"/>
      <c r="NQA7" s="171"/>
      <c r="NQB7" s="171"/>
      <c r="NQC7" s="171"/>
      <c r="NQD7" s="171"/>
      <c r="NQE7" s="171"/>
      <c r="NQF7" s="171"/>
      <c r="NQG7" s="171"/>
      <c r="NQH7" s="171"/>
      <c r="NQI7" s="171"/>
      <c r="NQJ7" s="171"/>
      <c r="NQK7" s="171"/>
      <c r="NQL7" s="171"/>
      <c r="NQM7" s="171"/>
      <c r="NQN7" s="171"/>
      <c r="NQO7" s="171"/>
      <c r="NQP7" s="171"/>
      <c r="NQQ7" s="171"/>
      <c r="NQR7" s="171"/>
      <c r="NQS7" s="171"/>
      <c r="NQT7" s="171"/>
      <c r="NQU7" s="171"/>
      <c r="NQV7" s="171"/>
      <c r="NQW7" s="171"/>
      <c r="NQX7" s="171"/>
      <c r="NQY7" s="171"/>
      <c r="NQZ7" s="171"/>
      <c r="NRA7" s="171"/>
      <c r="NRB7" s="171"/>
      <c r="NRC7" s="171"/>
      <c r="NRD7" s="171"/>
      <c r="NRE7" s="171"/>
      <c r="NRF7" s="171"/>
      <c r="NRG7" s="171"/>
      <c r="NRH7" s="171"/>
      <c r="NRI7" s="171"/>
      <c r="NRJ7" s="171"/>
      <c r="NRK7" s="171"/>
      <c r="NRL7" s="171"/>
      <c r="NRM7" s="171"/>
      <c r="NRN7" s="171"/>
      <c r="NRO7" s="171"/>
      <c r="NRP7" s="171"/>
      <c r="NRQ7" s="171"/>
      <c r="NRR7" s="171"/>
      <c r="NRS7" s="171"/>
      <c r="NRT7" s="171"/>
      <c r="NRU7" s="171"/>
      <c r="NRV7" s="171"/>
      <c r="NRW7" s="171"/>
      <c r="NRX7" s="171"/>
      <c r="NRY7" s="171"/>
      <c r="NRZ7" s="171"/>
      <c r="NSA7" s="171"/>
      <c r="NSB7" s="171"/>
      <c r="NSC7" s="171"/>
      <c r="NSD7" s="171"/>
      <c r="NSE7" s="171"/>
      <c r="NSF7" s="171"/>
      <c r="NSG7" s="171"/>
      <c r="NSH7" s="171"/>
      <c r="NSI7" s="171"/>
      <c r="NSJ7" s="171"/>
      <c r="NSK7" s="171"/>
      <c r="NSL7" s="171"/>
      <c r="NSM7" s="171"/>
      <c r="NSN7" s="171"/>
      <c r="NSO7" s="171"/>
      <c r="NSP7" s="171"/>
      <c r="NSQ7" s="171"/>
      <c r="NSR7" s="171"/>
      <c r="NSS7" s="171"/>
      <c r="NST7" s="171"/>
      <c r="NSU7" s="171"/>
      <c r="NSV7" s="171"/>
      <c r="NSW7" s="171"/>
      <c r="NSX7" s="171"/>
      <c r="NSY7" s="171"/>
      <c r="NSZ7" s="171"/>
      <c r="NTA7" s="171"/>
      <c r="NTB7" s="171"/>
      <c r="NTC7" s="171"/>
      <c r="NTD7" s="171"/>
      <c r="NTE7" s="171"/>
      <c r="NTF7" s="171"/>
      <c r="NTG7" s="171"/>
      <c r="NTH7" s="171"/>
      <c r="NTI7" s="171"/>
      <c r="NTJ7" s="171"/>
      <c r="NTK7" s="171"/>
      <c r="NTL7" s="171"/>
      <c r="NTM7" s="171"/>
      <c r="NTN7" s="171"/>
      <c r="NTO7" s="171"/>
      <c r="NTP7" s="171"/>
      <c r="NTQ7" s="171"/>
      <c r="NTR7" s="171"/>
      <c r="NTS7" s="171"/>
      <c r="NTT7" s="171"/>
      <c r="NTU7" s="171"/>
      <c r="NTV7" s="171"/>
      <c r="NTW7" s="171"/>
      <c r="NTX7" s="171"/>
      <c r="NTY7" s="171"/>
      <c r="NTZ7" s="171"/>
      <c r="NUA7" s="171"/>
      <c r="NUB7" s="171"/>
      <c r="NUC7" s="171"/>
      <c r="NUD7" s="171"/>
      <c r="NUE7" s="171"/>
      <c r="NUF7" s="171"/>
      <c r="NUG7" s="171"/>
      <c r="NUH7" s="171"/>
      <c r="NUI7" s="171"/>
      <c r="NUJ7" s="171"/>
      <c r="NUK7" s="171"/>
      <c r="NUL7" s="171"/>
      <c r="NUM7" s="171"/>
      <c r="NUN7" s="171"/>
      <c r="NUO7" s="171"/>
      <c r="NUP7" s="171"/>
      <c r="NUQ7" s="171"/>
      <c r="NUR7" s="171"/>
      <c r="NUS7" s="171"/>
      <c r="NUT7" s="171"/>
      <c r="NUU7" s="171"/>
      <c r="NUV7" s="171"/>
      <c r="NUW7" s="171"/>
      <c r="NUX7" s="171"/>
      <c r="NUY7" s="171"/>
      <c r="NUZ7" s="171"/>
      <c r="NVA7" s="171"/>
      <c r="NVB7" s="171"/>
      <c r="NVC7" s="171"/>
      <c r="NVD7" s="171"/>
      <c r="NVE7" s="171"/>
      <c r="NVF7" s="171"/>
      <c r="NVG7" s="171"/>
      <c r="NVH7" s="171"/>
      <c r="NVI7" s="171"/>
      <c r="NVJ7" s="171"/>
      <c r="NVK7" s="171"/>
      <c r="NVL7" s="171"/>
      <c r="NVM7" s="171"/>
      <c r="NVN7" s="171"/>
      <c r="NVO7" s="171"/>
      <c r="NVP7" s="171"/>
      <c r="NVQ7" s="171"/>
      <c r="NVR7" s="171"/>
      <c r="NVS7" s="171"/>
      <c r="NVT7" s="171"/>
      <c r="NVU7" s="171"/>
      <c r="NVV7" s="171"/>
      <c r="NVW7" s="171"/>
      <c r="NVX7" s="171"/>
      <c r="NVY7" s="171"/>
      <c r="NVZ7" s="171"/>
      <c r="NWA7" s="171"/>
      <c r="NWB7" s="171"/>
      <c r="NWC7" s="171"/>
      <c r="NWD7" s="171"/>
      <c r="NWE7" s="171"/>
      <c r="NWF7" s="171"/>
      <c r="NWG7" s="171"/>
      <c r="NWH7" s="171"/>
      <c r="NWI7" s="171"/>
      <c r="NWJ7" s="171"/>
      <c r="NWK7" s="171"/>
      <c r="NWL7" s="171"/>
      <c r="NWM7" s="171"/>
      <c r="NWN7" s="171"/>
      <c r="NWO7" s="171"/>
      <c r="NWP7" s="171"/>
      <c r="NWQ7" s="171"/>
      <c r="NWR7" s="171"/>
      <c r="NWS7" s="171"/>
      <c r="NWT7" s="171"/>
      <c r="NWU7" s="171"/>
      <c r="NWV7" s="171"/>
      <c r="NWW7" s="171"/>
      <c r="NWX7" s="171"/>
      <c r="NWY7" s="171"/>
      <c r="NWZ7" s="171"/>
      <c r="NXA7" s="171"/>
      <c r="NXB7" s="171"/>
      <c r="NXC7" s="171"/>
      <c r="NXD7" s="171"/>
      <c r="NXE7" s="171"/>
      <c r="NXF7" s="171"/>
      <c r="NXG7" s="171"/>
      <c r="NXH7" s="171"/>
      <c r="NXI7" s="171"/>
      <c r="NXJ7" s="171"/>
      <c r="NXK7" s="171"/>
      <c r="NXL7" s="171"/>
      <c r="NXM7" s="171"/>
      <c r="NXN7" s="171"/>
      <c r="NXO7" s="171"/>
      <c r="NXP7" s="171"/>
      <c r="NXQ7" s="171"/>
      <c r="NXR7" s="171"/>
      <c r="NXS7" s="171"/>
      <c r="NXT7" s="171"/>
      <c r="NXU7" s="171"/>
      <c r="NXV7" s="171"/>
      <c r="NXW7" s="171"/>
      <c r="NXX7" s="171"/>
      <c r="NXY7" s="171"/>
      <c r="NXZ7" s="171"/>
      <c r="NYA7" s="171"/>
      <c r="NYB7" s="171"/>
      <c r="NYC7" s="171"/>
      <c r="NYD7" s="171"/>
      <c r="NYE7" s="171"/>
      <c r="NYF7" s="171"/>
      <c r="NYG7" s="171"/>
      <c r="NYH7" s="171"/>
      <c r="NYI7" s="171"/>
      <c r="NYJ7" s="171"/>
      <c r="NYK7" s="171"/>
      <c r="NYL7" s="171"/>
      <c r="NYM7" s="171"/>
      <c r="NYN7" s="171"/>
      <c r="NYO7" s="171"/>
      <c r="NYP7" s="171"/>
      <c r="NYQ7" s="171"/>
      <c r="NYR7" s="171"/>
      <c r="NYS7" s="171"/>
      <c r="NYT7" s="171"/>
      <c r="NYU7" s="171"/>
      <c r="NYV7" s="171"/>
      <c r="NYW7" s="171"/>
      <c r="NYX7" s="171"/>
      <c r="NYY7" s="171"/>
      <c r="NYZ7" s="171"/>
      <c r="NZA7" s="171"/>
      <c r="NZB7" s="171"/>
      <c r="NZC7" s="171"/>
      <c r="NZD7" s="171"/>
      <c r="NZE7" s="171"/>
      <c r="NZF7" s="171"/>
      <c r="NZG7" s="171"/>
      <c r="NZH7" s="171"/>
      <c r="NZI7" s="171"/>
      <c r="NZJ7" s="171"/>
      <c r="NZK7" s="171"/>
      <c r="NZL7" s="171"/>
      <c r="NZM7" s="171"/>
      <c r="NZN7" s="171"/>
      <c r="NZO7" s="171"/>
      <c r="NZP7" s="171"/>
      <c r="NZQ7" s="171"/>
      <c r="NZR7" s="171"/>
      <c r="NZS7" s="171"/>
      <c r="NZT7" s="171"/>
      <c r="NZU7" s="171"/>
      <c r="NZV7" s="171"/>
      <c r="NZW7" s="171"/>
      <c r="NZX7" s="171"/>
      <c r="NZY7" s="171"/>
      <c r="NZZ7" s="171"/>
      <c r="OAA7" s="171"/>
      <c r="OAB7" s="171"/>
      <c r="OAC7" s="171"/>
      <c r="OAD7" s="171"/>
      <c r="OAE7" s="171"/>
      <c r="OAF7" s="171"/>
      <c r="OAG7" s="171"/>
      <c r="OAH7" s="171"/>
      <c r="OAI7" s="171"/>
      <c r="OAJ7" s="171"/>
      <c r="OAK7" s="171"/>
      <c r="OAL7" s="171"/>
      <c r="OAM7" s="171"/>
      <c r="OAN7" s="171"/>
      <c r="OAO7" s="171"/>
      <c r="OAP7" s="171"/>
      <c r="OAQ7" s="171"/>
      <c r="OAR7" s="171"/>
      <c r="OAS7" s="171"/>
      <c r="OAT7" s="171"/>
      <c r="OAU7" s="171"/>
      <c r="OAV7" s="171"/>
      <c r="OAW7" s="171"/>
      <c r="OAX7" s="171"/>
      <c r="OAY7" s="171"/>
      <c r="OAZ7" s="171"/>
      <c r="OBA7" s="171"/>
      <c r="OBB7" s="171"/>
      <c r="OBC7" s="171"/>
      <c r="OBD7" s="171"/>
      <c r="OBE7" s="171"/>
      <c r="OBF7" s="171"/>
      <c r="OBG7" s="171"/>
      <c r="OBH7" s="171"/>
      <c r="OBI7" s="171"/>
      <c r="OBJ7" s="171"/>
      <c r="OBK7" s="171"/>
      <c r="OBL7" s="171"/>
      <c r="OBM7" s="171"/>
      <c r="OBN7" s="171"/>
      <c r="OBO7" s="171"/>
      <c r="OBP7" s="171"/>
      <c r="OBQ7" s="171"/>
      <c r="OBR7" s="171"/>
      <c r="OBS7" s="171"/>
      <c r="OBT7" s="171"/>
      <c r="OBU7" s="171"/>
      <c r="OBV7" s="171"/>
      <c r="OBW7" s="171"/>
      <c r="OBX7" s="171"/>
      <c r="OBY7" s="171"/>
      <c r="OBZ7" s="171"/>
      <c r="OCA7" s="171"/>
      <c r="OCB7" s="171"/>
      <c r="OCC7" s="171"/>
      <c r="OCD7" s="171"/>
      <c r="OCE7" s="171"/>
      <c r="OCF7" s="171"/>
      <c r="OCG7" s="171"/>
      <c r="OCH7" s="171"/>
      <c r="OCI7" s="171"/>
      <c r="OCJ7" s="171"/>
      <c r="OCK7" s="171"/>
      <c r="OCL7" s="171"/>
      <c r="OCM7" s="171"/>
      <c r="OCN7" s="171"/>
      <c r="OCO7" s="171"/>
      <c r="OCP7" s="171"/>
      <c r="OCQ7" s="171"/>
      <c r="OCR7" s="171"/>
      <c r="OCS7" s="171"/>
      <c r="OCT7" s="171"/>
      <c r="OCU7" s="171"/>
      <c r="OCV7" s="171"/>
      <c r="OCW7" s="171"/>
      <c r="OCX7" s="171"/>
      <c r="OCY7" s="171"/>
      <c r="OCZ7" s="171"/>
      <c r="ODA7" s="171"/>
      <c r="ODB7" s="171"/>
      <c r="ODC7" s="171"/>
      <c r="ODD7" s="171"/>
      <c r="ODE7" s="171"/>
      <c r="ODF7" s="171"/>
      <c r="ODG7" s="171"/>
      <c r="ODH7" s="171"/>
      <c r="ODI7" s="171"/>
      <c r="ODJ7" s="171"/>
      <c r="ODK7" s="171"/>
      <c r="ODL7" s="171"/>
      <c r="ODM7" s="171"/>
      <c r="ODN7" s="171"/>
      <c r="ODO7" s="171"/>
      <c r="ODP7" s="171"/>
      <c r="ODQ7" s="171"/>
      <c r="ODR7" s="171"/>
      <c r="ODS7" s="171"/>
      <c r="ODT7" s="171"/>
      <c r="ODU7" s="171"/>
      <c r="ODV7" s="171"/>
      <c r="ODW7" s="171"/>
      <c r="ODX7" s="171"/>
      <c r="ODY7" s="171"/>
      <c r="ODZ7" s="171"/>
      <c r="OEA7" s="171"/>
      <c r="OEB7" s="171"/>
      <c r="OEC7" s="171"/>
      <c r="OED7" s="171"/>
      <c r="OEE7" s="171"/>
      <c r="OEF7" s="171"/>
      <c r="OEG7" s="171"/>
      <c r="OEH7" s="171"/>
      <c r="OEI7" s="171"/>
      <c r="OEJ7" s="171"/>
      <c r="OEK7" s="171"/>
      <c r="OEL7" s="171"/>
      <c r="OEM7" s="171"/>
      <c r="OEN7" s="171"/>
      <c r="OEO7" s="171"/>
      <c r="OEP7" s="171"/>
      <c r="OEQ7" s="171"/>
      <c r="OER7" s="171"/>
      <c r="OES7" s="171"/>
      <c r="OET7" s="171"/>
      <c r="OEU7" s="171"/>
      <c r="OEV7" s="171"/>
      <c r="OEW7" s="171"/>
      <c r="OEX7" s="171"/>
      <c r="OEY7" s="171"/>
      <c r="OEZ7" s="171"/>
      <c r="OFA7" s="171"/>
      <c r="OFB7" s="171"/>
      <c r="OFC7" s="171"/>
      <c r="OFD7" s="171"/>
      <c r="OFE7" s="171"/>
      <c r="OFF7" s="171"/>
      <c r="OFG7" s="171"/>
      <c r="OFH7" s="171"/>
      <c r="OFI7" s="171"/>
      <c r="OFJ7" s="171"/>
      <c r="OFK7" s="171"/>
      <c r="OFL7" s="171"/>
      <c r="OFM7" s="171"/>
      <c r="OFN7" s="171"/>
      <c r="OFO7" s="171"/>
      <c r="OFP7" s="171"/>
      <c r="OFQ7" s="171"/>
      <c r="OFR7" s="171"/>
      <c r="OFS7" s="171"/>
      <c r="OFT7" s="171"/>
      <c r="OFU7" s="171"/>
      <c r="OFV7" s="171"/>
      <c r="OFW7" s="171"/>
      <c r="OFX7" s="171"/>
      <c r="OFY7" s="171"/>
      <c r="OFZ7" s="171"/>
      <c r="OGA7" s="171"/>
      <c r="OGB7" s="171"/>
      <c r="OGC7" s="171"/>
      <c r="OGD7" s="171"/>
      <c r="OGE7" s="171"/>
      <c r="OGF7" s="171"/>
      <c r="OGG7" s="171"/>
      <c r="OGH7" s="171"/>
      <c r="OGI7" s="171"/>
      <c r="OGJ7" s="171"/>
      <c r="OGK7" s="171"/>
      <c r="OGL7" s="171"/>
      <c r="OGM7" s="171"/>
      <c r="OGN7" s="171"/>
      <c r="OGO7" s="171"/>
      <c r="OGP7" s="171"/>
      <c r="OGQ7" s="171"/>
      <c r="OGR7" s="171"/>
      <c r="OGS7" s="171"/>
      <c r="OGT7" s="171"/>
      <c r="OGU7" s="171"/>
      <c r="OGV7" s="171"/>
      <c r="OGW7" s="171"/>
      <c r="OGX7" s="171"/>
      <c r="OGY7" s="171"/>
      <c r="OGZ7" s="171"/>
      <c r="OHA7" s="171"/>
      <c r="OHB7" s="171"/>
      <c r="OHC7" s="171"/>
      <c r="OHD7" s="171"/>
      <c r="OHE7" s="171"/>
      <c r="OHF7" s="171"/>
      <c r="OHG7" s="171"/>
      <c r="OHH7" s="171"/>
      <c r="OHI7" s="171"/>
      <c r="OHJ7" s="171"/>
      <c r="OHK7" s="171"/>
      <c r="OHL7" s="171"/>
      <c r="OHM7" s="171"/>
      <c r="OHN7" s="171"/>
      <c r="OHO7" s="171"/>
      <c r="OHP7" s="171"/>
      <c r="OHQ7" s="171"/>
      <c r="OHR7" s="171"/>
      <c r="OHS7" s="171"/>
      <c r="OHT7" s="171"/>
      <c r="OHU7" s="171"/>
      <c r="OHV7" s="171"/>
      <c r="OHW7" s="171"/>
      <c r="OHX7" s="171"/>
      <c r="OHY7" s="171"/>
      <c r="OHZ7" s="171"/>
      <c r="OIA7" s="171"/>
      <c r="OIB7" s="171"/>
      <c r="OIC7" s="171"/>
      <c r="OID7" s="171"/>
      <c r="OIE7" s="171"/>
      <c r="OIF7" s="171"/>
      <c r="OIG7" s="171"/>
      <c r="OIH7" s="171"/>
      <c r="OII7" s="171"/>
      <c r="OIJ7" s="171"/>
      <c r="OIK7" s="171"/>
      <c r="OIL7" s="171"/>
      <c r="OIM7" s="171"/>
      <c r="OIN7" s="171"/>
      <c r="OIO7" s="171"/>
      <c r="OIP7" s="171"/>
      <c r="OIQ7" s="171"/>
      <c r="OIR7" s="171"/>
      <c r="OIS7" s="171"/>
      <c r="OIT7" s="171"/>
      <c r="OIU7" s="171"/>
      <c r="OIV7" s="171"/>
      <c r="OIW7" s="171"/>
      <c r="OIX7" s="171"/>
      <c r="OIY7" s="171"/>
      <c r="OIZ7" s="171"/>
      <c r="OJA7" s="171"/>
      <c r="OJB7" s="171"/>
      <c r="OJC7" s="171"/>
      <c r="OJD7" s="171"/>
      <c r="OJE7" s="171"/>
      <c r="OJF7" s="171"/>
      <c r="OJG7" s="171"/>
      <c r="OJH7" s="171"/>
      <c r="OJI7" s="171"/>
      <c r="OJJ7" s="171"/>
      <c r="OJK7" s="171"/>
      <c r="OJL7" s="171"/>
      <c r="OJM7" s="171"/>
      <c r="OJN7" s="171"/>
      <c r="OJO7" s="171"/>
      <c r="OJP7" s="171"/>
      <c r="OJQ7" s="171"/>
      <c r="OJR7" s="171"/>
      <c r="OJS7" s="171"/>
      <c r="OJT7" s="171"/>
      <c r="OJU7" s="171"/>
      <c r="OJV7" s="171"/>
      <c r="OJW7" s="171"/>
      <c r="OJX7" s="171"/>
      <c r="OJY7" s="171"/>
      <c r="OJZ7" s="171"/>
      <c r="OKA7" s="171"/>
      <c r="OKB7" s="171"/>
      <c r="OKC7" s="171"/>
      <c r="OKD7" s="171"/>
      <c r="OKE7" s="171"/>
      <c r="OKF7" s="171"/>
      <c r="OKG7" s="171"/>
      <c r="OKH7" s="171"/>
      <c r="OKI7" s="171"/>
      <c r="OKJ7" s="171"/>
      <c r="OKK7" s="171"/>
      <c r="OKL7" s="171"/>
      <c r="OKM7" s="171"/>
      <c r="OKN7" s="171"/>
      <c r="OKO7" s="171"/>
      <c r="OKP7" s="171"/>
      <c r="OKQ7" s="171"/>
      <c r="OKR7" s="171"/>
      <c r="OKS7" s="171"/>
      <c r="OKT7" s="171"/>
      <c r="OKU7" s="171"/>
      <c r="OKV7" s="171"/>
      <c r="OKW7" s="171"/>
      <c r="OKX7" s="171"/>
      <c r="OKY7" s="171"/>
      <c r="OKZ7" s="171"/>
      <c r="OLA7" s="171"/>
      <c r="OLB7" s="171"/>
      <c r="OLC7" s="171"/>
      <c r="OLD7" s="171"/>
      <c r="OLE7" s="171"/>
      <c r="OLF7" s="171"/>
      <c r="OLG7" s="171"/>
      <c r="OLH7" s="171"/>
      <c r="OLI7" s="171"/>
      <c r="OLJ7" s="171"/>
      <c r="OLK7" s="171"/>
      <c r="OLL7" s="171"/>
      <c r="OLM7" s="171"/>
      <c r="OLN7" s="171"/>
      <c r="OLO7" s="171"/>
      <c r="OLP7" s="171"/>
      <c r="OLQ7" s="171"/>
      <c r="OLR7" s="171"/>
      <c r="OLS7" s="171"/>
      <c r="OLT7" s="171"/>
      <c r="OLU7" s="171"/>
      <c r="OLV7" s="171"/>
      <c r="OLW7" s="171"/>
      <c r="OLX7" s="171"/>
      <c r="OLY7" s="171"/>
      <c r="OLZ7" s="171"/>
      <c r="OMA7" s="171"/>
      <c r="OMB7" s="171"/>
      <c r="OMC7" s="171"/>
      <c r="OMD7" s="171"/>
      <c r="OME7" s="171"/>
      <c r="OMF7" s="171"/>
      <c r="OMG7" s="171"/>
      <c r="OMH7" s="171"/>
      <c r="OMI7" s="171"/>
      <c r="OMJ7" s="171"/>
      <c r="OMK7" s="171"/>
      <c r="OML7" s="171"/>
      <c r="OMM7" s="171"/>
      <c r="OMN7" s="171"/>
      <c r="OMO7" s="171"/>
      <c r="OMP7" s="171"/>
      <c r="OMQ7" s="171"/>
      <c r="OMR7" s="171"/>
      <c r="OMS7" s="171"/>
      <c r="OMT7" s="171"/>
      <c r="OMU7" s="171"/>
      <c r="OMV7" s="171"/>
      <c r="OMW7" s="171"/>
      <c r="OMX7" s="171"/>
      <c r="OMY7" s="171"/>
      <c r="OMZ7" s="171"/>
      <c r="ONA7" s="171"/>
      <c r="ONB7" s="171"/>
      <c r="ONC7" s="171"/>
      <c r="OND7" s="171"/>
      <c r="ONE7" s="171"/>
      <c r="ONF7" s="171"/>
      <c r="ONG7" s="171"/>
      <c r="ONH7" s="171"/>
      <c r="ONI7" s="171"/>
      <c r="ONJ7" s="171"/>
      <c r="ONK7" s="171"/>
      <c r="ONL7" s="171"/>
      <c r="ONM7" s="171"/>
      <c r="ONN7" s="171"/>
      <c r="ONO7" s="171"/>
      <c r="ONP7" s="171"/>
      <c r="ONQ7" s="171"/>
      <c r="ONR7" s="171"/>
      <c r="ONS7" s="171"/>
      <c r="ONT7" s="171"/>
      <c r="ONU7" s="171"/>
      <c r="ONV7" s="171"/>
      <c r="ONW7" s="171"/>
      <c r="ONX7" s="171"/>
      <c r="ONY7" s="171"/>
      <c r="ONZ7" s="171"/>
      <c r="OOA7" s="171"/>
      <c r="OOB7" s="171"/>
      <c r="OOC7" s="171"/>
      <c r="OOD7" s="171"/>
      <c r="OOE7" s="171"/>
      <c r="OOF7" s="171"/>
      <c r="OOG7" s="171"/>
      <c r="OOH7" s="171"/>
      <c r="OOI7" s="171"/>
      <c r="OOJ7" s="171"/>
      <c r="OOK7" s="171"/>
      <c r="OOL7" s="171"/>
      <c r="OOM7" s="171"/>
      <c r="OON7" s="171"/>
      <c r="OOO7" s="171"/>
      <c r="OOP7" s="171"/>
      <c r="OOQ7" s="171"/>
      <c r="OOR7" s="171"/>
      <c r="OOS7" s="171"/>
      <c r="OOT7" s="171"/>
      <c r="OOU7" s="171"/>
      <c r="OOV7" s="171"/>
      <c r="OOW7" s="171"/>
      <c r="OOX7" s="171"/>
      <c r="OOY7" s="171"/>
      <c r="OOZ7" s="171"/>
      <c r="OPA7" s="171"/>
      <c r="OPB7" s="171"/>
      <c r="OPC7" s="171"/>
      <c r="OPD7" s="171"/>
      <c r="OPE7" s="171"/>
      <c r="OPF7" s="171"/>
      <c r="OPG7" s="171"/>
      <c r="OPH7" s="171"/>
      <c r="OPI7" s="171"/>
      <c r="OPJ7" s="171"/>
      <c r="OPK7" s="171"/>
      <c r="OPL7" s="171"/>
      <c r="OPM7" s="171"/>
      <c r="OPN7" s="171"/>
      <c r="OPO7" s="171"/>
      <c r="OPP7" s="171"/>
      <c r="OPQ7" s="171"/>
      <c r="OPR7" s="171"/>
      <c r="OPS7" s="171"/>
      <c r="OPT7" s="171"/>
      <c r="OPU7" s="171"/>
      <c r="OPV7" s="171"/>
      <c r="OPW7" s="171"/>
      <c r="OPX7" s="171"/>
      <c r="OPY7" s="171"/>
      <c r="OPZ7" s="171"/>
      <c r="OQA7" s="171"/>
      <c r="OQB7" s="171"/>
      <c r="OQC7" s="171"/>
      <c r="OQD7" s="171"/>
      <c r="OQE7" s="171"/>
      <c r="OQF7" s="171"/>
      <c r="OQG7" s="171"/>
      <c r="OQH7" s="171"/>
      <c r="OQI7" s="171"/>
      <c r="OQJ7" s="171"/>
      <c r="OQK7" s="171"/>
      <c r="OQL7" s="171"/>
      <c r="OQM7" s="171"/>
      <c r="OQN7" s="171"/>
      <c r="OQO7" s="171"/>
      <c r="OQP7" s="171"/>
      <c r="OQQ7" s="171"/>
      <c r="OQR7" s="171"/>
      <c r="OQS7" s="171"/>
      <c r="OQT7" s="171"/>
      <c r="OQU7" s="171"/>
      <c r="OQV7" s="171"/>
      <c r="OQW7" s="171"/>
      <c r="OQX7" s="171"/>
      <c r="OQY7" s="171"/>
      <c r="OQZ7" s="171"/>
      <c r="ORA7" s="171"/>
      <c r="ORB7" s="171"/>
      <c r="ORC7" s="171"/>
      <c r="ORD7" s="171"/>
      <c r="ORE7" s="171"/>
      <c r="ORF7" s="171"/>
      <c r="ORG7" s="171"/>
      <c r="ORH7" s="171"/>
      <c r="ORI7" s="171"/>
      <c r="ORJ7" s="171"/>
      <c r="ORK7" s="171"/>
      <c r="ORL7" s="171"/>
      <c r="ORM7" s="171"/>
      <c r="ORN7" s="171"/>
      <c r="ORO7" s="171"/>
      <c r="ORP7" s="171"/>
      <c r="ORQ7" s="171"/>
      <c r="ORR7" s="171"/>
      <c r="ORS7" s="171"/>
      <c r="ORT7" s="171"/>
      <c r="ORU7" s="171"/>
      <c r="ORV7" s="171"/>
      <c r="ORW7" s="171"/>
      <c r="ORX7" s="171"/>
      <c r="ORY7" s="171"/>
      <c r="ORZ7" s="171"/>
      <c r="OSA7" s="171"/>
      <c r="OSB7" s="171"/>
      <c r="OSC7" s="171"/>
      <c r="OSD7" s="171"/>
      <c r="OSE7" s="171"/>
      <c r="OSF7" s="171"/>
      <c r="OSG7" s="171"/>
      <c r="OSH7" s="171"/>
      <c r="OSI7" s="171"/>
      <c r="OSJ7" s="171"/>
      <c r="OSK7" s="171"/>
      <c r="OSL7" s="171"/>
      <c r="OSM7" s="171"/>
      <c r="OSN7" s="171"/>
      <c r="OSO7" s="171"/>
      <c r="OSP7" s="171"/>
      <c r="OSQ7" s="171"/>
      <c r="OSR7" s="171"/>
      <c r="OSS7" s="171"/>
      <c r="OST7" s="171"/>
      <c r="OSU7" s="171"/>
      <c r="OSV7" s="171"/>
      <c r="OSW7" s="171"/>
      <c r="OSX7" s="171"/>
      <c r="OSY7" s="171"/>
      <c r="OSZ7" s="171"/>
      <c r="OTA7" s="171"/>
      <c r="OTB7" s="171"/>
      <c r="OTC7" s="171"/>
      <c r="OTD7" s="171"/>
      <c r="OTE7" s="171"/>
      <c r="OTF7" s="171"/>
      <c r="OTG7" s="171"/>
      <c r="OTH7" s="171"/>
      <c r="OTI7" s="171"/>
      <c r="OTJ7" s="171"/>
      <c r="OTK7" s="171"/>
      <c r="OTL7" s="171"/>
      <c r="OTM7" s="171"/>
      <c r="OTN7" s="171"/>
      <c r="OTO7" s="171"/>
      <c r="OTP7" s="171"/>
      <c r="OTQ7" s="171"/>
      <c r="OTR7" s="171"/>
      <c r="OTS7" s="171"/>
      <c r="OTT7" s="171"/>
      <c r="OTU7" s="171"/>
      <c r="OTV7" s="171"/>
      <c r="OTW7" s="171"/>
      <c r="OTX7" s="171"/>
      <c r="OTY7" s="171"/>
      <c r="OTZ7" s="171"/>
      <c r="OUA7" s="171"/>
      <c r="OUB7" s="171"/>
      <c r="OUC7" s="171"/>
      <c r="OUD7" s="171"/>
      <c r="OUE7" s="171"/>
      <c r="OUF7" s="171"/>
      <c r="OUG7" s="171"/>
      <c r="OUH7" s="171"/>
      <c r="OUI7" s="171"/>
      <c r="OUJ7" s="171"/>
      <c r="OUK7" s="171"/>
      <c r="OUL7" s="171"/>
      <c r="OUM7" s="171"/>
      <c r="OUN7" s="171"/>
      <c r="OUO7" s="171"/>
      <c r="OUP7" s="171"/>
      <c r="OUQ7" s="171"/>
      <c r="OUR7" s="171"/>
      <c r="OUS7" s="171"/>
      <c r="OUT7" s="171"/>
      <c r="OUU7" s="171"/>
      <c r="OUV7" s="171"/>
      <c r="OUW7" s="171"/>
      <c r="OUX7" s="171"/>
      <c r="OUY7" s="171"/>
      <c r="OUZ7" s="171"/>
      <c r="OVA7" s="171"/>
      <c r="OVB7" s="171"/>
      <c r="OVC7" s="171"/>
      <c r="OVD7" s="171"/>
      <c r="OVE7" s="171"/>
      <c r="OVF7" s="171"/>
      <c r="OVG7" s="171"/>
      <c r="OVH7" s="171"/>
      <c r="OVI7" s="171"/>
      <c r="OVJ7" s="171"/>
      <c r="OVK7" s="171"/>
      <c r="OVL7" s="171"/>
      <c r="OVM7" s="171"/>
      <c r="OVN7" s="171"/>
      <c r="OVO7" s="171"/>
      <c r="OVP7" s="171"/>
      <c r="OVQ7" s="171"/>
      <c r="OVR7" s="171"/>
      <c r="OVS7" s="171"/>
      <c r="OVT7" s="171"/>
      <c r="OVU7" s="171"/>
      <c r="OVV7" s="171"/>
      <c r="OVW7" s="171"/>
      <c r="OVX7" s="171"/>
      <c r="OVY7" s="171"/>
      <c r="OVZ7" s="171"/>
      <c r="OWA7" s="171"/>
      <c r="OWB7" s="171"/>
      <c r="OWC7" s="171"/>
      <c r="OWD7" s="171"/>
      <c r="OWE7" s="171"/>
      <c r="OWF7" s="171"/>
      <c r="OWG7" s="171"/>
      <c r="OWH7" s="171"/>
      <c r="OWI7" s="171"/>
      <c r="OWJ7" s="171"/>
      <c r="OWK7" s="171"/>
      <c r="OWL7" s="171"/>
      <c r="OWM7" s="171"/>
      <c r="OWN7" s="171"/>
      <c r="OWO7" s="171"/>
      <c r="OWP7" s="171"/>
      <c r="OWQ7" s="171"/>
      <c r="OWR7" s="171"/>
      <c r="OWS7" s="171"/>
      <c r="OWT7" s="171"/>
      <c r="OWU7" s="171"/>
      <c r="OWV7" s="171"/>
      <c r="OWW7" s="171"/>
      <c r="OWX7" s="171"/>
      <c r="OWY7" s="171"/>
      <c r="OWZ7" s="171"/>
      <c r="OXA7" s="171"/>
      <c r="OXB7" s="171"/>
      <c r="OXC7" s="171"/>
      <c r="OXD7" s="171"/>
      <c r="OXE7" s="171"/>
      <c r="OXF7" s="171"/>
      <c r="OXG7" s="171"/>
      <c r="OXH7" s="171"/>
      <c r="OXI7" s="171"/>
      <c r="OXJ7" s="171"/>
      <c r="OXK7" s="171"/>
      <c r="OXL7" s="171"/>
      <c r="OXM7" s="171"/>
      <c r="OXN7" s="171"/>
      <c r="OXO7" s="171"/>
      <c r="OXP7" s="171"/>
      <c r="OXQ7" s="171"/>
      <c r="OXR7" s="171"/>
      <c r="OXS7" s="171"/>
      <c r="OXT7" s="171"/>
      <c r="OXU7" s="171"/>
      <c r="OXV7" s="171"/>
      <c r="OXW7" s="171"/>
      <c r="OXX7" s="171"/>
      <c r="OXY7" s="171"/>
      <c r="OXZ7" s="171"/>
      <c r="OYA7" s="171"/>
      <c r="OYB7" s="171"/>
      <c r="OYC7" s="171"/>
      <c r="OYD7" s="171"/>
      <c r="OYE7" s="171"/>
      <c r="OYF7" s="171"/>
      <c r="OYG7" s="171"/>
      <c r="OYH7" s="171"/>
      <c r="OYI7" s="171"/>
      <c r="OYJ7" s="171"/>
      <c r="OYK7" s="171"/>
      <c r="OYL7" s="171"/>
      <c r="OYM7" s="171"/>
      <c r="OYN7" s="171"/>
      <c r="OYO7" s="171"/>
      <c r="OYP7" s="171"/>
      <c r="OYQ7" s="171"/>
      <c r="OYR7" s="171"/>
      <c r="OYS7" s="171"/>
      <c r="OYT7" s="171"/>
      <c r="OYU7" s="171"/>
      <c r="OYV7" s="171"/>
      <c r="OYW7" s="171"/>
      <c r="OYX7" s="171"/>
      <c r="OYY7" s="171"/>
      <c r="OYZ7" s="171"/>
      <c r="OZA7" s="171"/>
      <c r="OZB7" s="171"/>
      <c r="OZC7" s="171"/>
      <c r="OZD7" s="171"/>
      <c r="OZE7" s="171"/>
      <c r="OZF7" s="171"/>
      <c r="OZG7" s="171"/>
      <c r="OZH7" s="171"/>
      <c r="OZI7" s="171"/>
      <c r="OZJ7" s="171"/>
      <c r="OZK7" s="171"/>
      <c r="OZL7" s="171"/>
      <c r="OZM7" s="171"/>
      <c r="OZN7" s="171"/>
      <c r="OZO7" s="171"/>
      <c r="OZP7" s="171"/>
      <c r="OZQ7" s="171"/>
      <c r="OZR7" s="171"/>
      <c r="OZS7" s="171"/>
      <c r="OZT7" s="171"/>
      <c r="OZU7" s="171"/>
      <c r="OZV7" s="171"/>
      <c r="OZW7" s="171"/>
      <c r="OZX7" s="171"/>
      <c r="OZY7" s="171"/>
      <c r="OZZ7" s="171"/>
      <c r="PAA7" s="171"/>
      <c r="PAB7" s="171"/>
      <c r="PAC7" s="171"/>
      <c r="PAD7" s="171"/>
      <c r="PAE7" s="171"/>
      <c r="PAF7" s="171"/>
      <c r="PAG7" s="171"/>
      <c r="PAH7" s="171"/>
      <c r="PAI7" s="171"/>
      <c r="PAJ7" s="171"/>
      <c r="PAK7" s="171"/>
      <c r="PAL7" s="171"/>
      <c r="PAM7" s="171"/>
      <c r="PAN7" s="171"/>
      <c r="PAO7" s="171"/>
      <c r="PAP7" s="171"/>
      <c r="PAQ7" s="171"/>
      <c r="PAR7" s="171"/>
      <c r="PAS7" s="171"/>
      <c r="PAT7" s="171"/>
      <c r="PAU7" s="171"/>
      <c r="PAV7" s="171"/>
      <c r="PAW7" s="171"/>
      <c r="PAX7" s="171"/>
      <c r="PAY7" s="171"/>
      <c r="PAZ7" s="171"/>
      <c r="PBA7" s="171"/>
      <c r="PBB7" s="171"/>
      <c r="PBC7" s="171"/>
      <c r="PBD7" s="171"/>
      <c r="PBE7" s="171"/>
      <c r="PBF7" s="171"/>
      <c r="PBG7" s="171"/>
      <c r="PBH7" s="171"/>
      <c r="PBI7" s="171"/>
      <c r="PBJ7" s="171"/>
      <c r="PBK7" s="171"/>
      <c r="PBL7" s="171"/>
      <c r="PBM7" s="171"/>
      <c r="PBN7" s="171"/>
      <c r="PBO7" s="171"/>
      <c r="PBP7" s="171"/>
      <c r="PBQ7" s="171"/>
      <c r="PBR7" s="171"/>
      <c r="PBS7" s="171"/>
      <c r="PBT7" s="171"/>
      <c r="PBU7" s="171"/>
      <c r="PBV7" s="171"/>
      <c r="PBW7" s="171"/>
      <c r="PBX7" s="171"/>
      <c r="PBY7" s="171"/>
      <c r="PBZ7" s="171"/>
      <c r="PCA7" s="171"/>
      <c r="PCB7" s="171"/>
      <c r="PCC7" s="171"/>
      <c r="PCD7" s="171"/>
      <c r="PCE7" s="171"/>
      <c r="PCF7" s="171"/>
      <c r="PCG7" s="171"/>
      <c r="PCH7" s="171"/>
      <c r="PCI7" s="171"/>
      <c r="PCJ7" s="171"/>
      <c r="PCK7" s="171"/>
      <c r="PCL7" s="171"/>
      <c r="PCM7" s="171"/>
      <c r="PCN7" s="171"/>
      <c r="PCO7" s="171"/>
      <c r="PCP7" s="171"/>
      <c r="PCQ7" s="171"/>
      <c r="PCR7" s="171"/>
      <c r="PCS7" s="171"/>
      <c r="PCT7" s="171"/>
      <c r="PCU7" s="171"/>
      <c r="PCV7" s="171"/>
      <c r="PCW7" s="171"/>
      <c r="PCX7" s="171"/>
      <c r="PCY7" s="171"/>
      <c r="PCZ7" s="171"/>
      <c r="PDA7" s="171"/>
      <c r="PDB7" s="171"/>
      <c r="PDC7" s="171"/>
      <c r="PDD7" s="171"/>
      <c r="PDE7" s="171"/>
      <c r="PDF7" s="171"/>
      <c r="PDG7" s="171"/>
      <c r="PDH7" s="171"/>
      <c r="PDI7" s="171"/>
      <c r="PDJ7" s="171"/>
      <c r="PDK7" s="171"/>
      <c r="PDL7" s="171"/>
      <c r="PDM7" s="171"/>
      <c r="PDN7" s="171"/>
      <c r="PDO7" s="171"/>
      <c r="PDP7" s="171"/>
      <c r="PDQ7" s="171"/>
      <c r="PDR7" s="171"/>
      <c r="PDS7" s="171"/>
      <c r="PDT7" s="171"/>
      <c r="PDU7" s="171"/>
      <c r="PDV7" s="171"/>
      <c r="PDW7" s="171"/>
      <c r="PDX7" s="171"/>
      <c r="PDY7" s="171"/>
      <c r="PDZ7" s="171"/>
      <c r="PEA7" s="171"/>
      <c r="PEB7" s="171"/>
      <c r="PEC7" s="171"/>
      <c r="PED7" s="171"/>
      <c r="PEE7" s="171"/>
      <c r="PEF7" s="171"/>
      <c r="PEG7" s="171"/>
      <c r="PEH7" s="171"/>
      <c r="PEI7" s="171"/>
      <c r="PEJ7" s="171"/>
      <c r="PEK7" s="171"/>
      <c r="PEL7" s="171"/>
      <c r="PEM7" s="171"/>
      <c r="PEN7" s="171"/>
      <c r="PEO7" s="171"/>
      <c r="PEP7" s="171"/>
      <c r="PEQ7" s="171"/>
      <c r="PER7" s="171"/>
      <c r="PES7" s="171"/>
      <c r="PET7" s="171"/>
      <c r="PEU7" s="171"/>
      <c r="PEV7" s="171"/>
      <c r="PEW7" s="171"/>
      <c r="PEX7" s="171"/>
      <c r="PEY7" s="171"/>
      <c r="PEZ7" s="171"/>
      <c r="PFA7" s="171"/>
      <c r="PFB7" s="171"/>
      <c r="PFC7" s="171"/>
      <c r="PFD7" s="171"/>
      <c r="PFE7" s="171"/>
      <c r="PFF7" s="171"/>
      <c r="PFG7" s="171"/>
      <c r="PFH7" s="171"/>
      <c r="PFI7" s="171"/>
      <c r="PFJ7" s="171"/>
      <c r="PFK7" s="171"/>
      <c r="PFL7" s="171"/>
      <c r="PFM7" s="171"/>
      <c r="PFN7" s="171"/>
      <c r="PFO7" s="171"/>
      <c r="PFP7" s="171"/>
      <c r="PFQ7" s="171"/>
      <c r="PFR7" s="171"/>
      <c r="PFS7" s="171"/>
      <c r="PFT7" s="171"/>
      <c r="PFU7" s="171"/>
      <c r="PFV7" s="171"/>
      <c r="PFW7" s="171"/>
      <c r="PFX7" s="171"/>
      <c r="PFY7" s="171"/>
      <c r="PFZ7" s="171"/>
      <c r="PGA7" s="171"/>
      <c r="PGB7" s="171"/>
      <c r="PGC7" s="171"/>
      <c r="PGD7" s="171"/>
      <c r="PGE7" s="171"/>
      <c r="PGF7" s="171"/>
      <c r="PGG7" s="171"/>
      <c r="PGH7" s="171"/>
      <c r="PGI7" s="171"/>
      <c r="PGJ7" s="171"/>
      <c r="PGK7" s="171"/>
      <c r="PGL7" s="171"/>
      <c r="PGM7" s="171"/>
      <c r="PGN7" s="171"/>
      <c r="PGO7" s="171"/>
      <c r="PGP7" s="171"/>
      <c r="PGQ7" s="171"/>
      <c r="PGR7" s="171"/>
      <c r="PGS7" s="171"/>
      <c r="PGT7" s="171"/>
      <c r="PGU7" s="171"/>
      <c r="PGV7" s="171"/>
      <c r="PGW7" s="171"/>
      <c r="PGX7" s="171"/>
      <c r="PGY7" s="171"/>
      <c r="PGZ7" s="171"/>
      <c r="PHA7" s="171"/>
      <c r="PHB7" s="171"/>
      <c r="PHC7" s="171"/>
      <c r="PHD7" s="171"/>
      <c r="PHE7" s="171"/>
      <c r="PHF7" s="171"/>
      <c r="PHG7" s="171"/>
      <c r="PHH7" s="171"/>
      <c r="PHI7" s="171"/>
      <c r="PHJ7" s="171"/>
      <c r="PHK7" s="171"/>
      <c r="PHL7" s="171"/>
      <c r="PHM7" s="171"/>
      <c r="PHN7" s="171"/>
      <c r="PHO7" s="171"/>
      <c r="PHP7" s="171"/>
      <c r="PHQ7" s="171"/>
      <c r="PHR7" s="171"/>
      <c r="PHS7" s="171"/>
      <c r="PHT7" s="171"/>
      <c r="PHU7" s="171"/>
      <c r="PHV7" s="171"/>
      <c r="PHW7" s="171"/>
      <c r="PHX7" s="171"/>
      <c r="PHY7" s="171"/>
      <c r="PHZ7" s="171"/>
      <c r="PIA7" s="171"/>
      <c r="PIB7" s="171"/>
      <c r="PIC7" s="171"/>
      <c r="PID7" s="171"/>
      <c r="PIE7" s="171"/>
      <c r="PIF7" s="171"/>
      <c r="PIG7" s="171"/>
      <c r="PIH7" s="171"/>
      <c r="PII7" s="171"/>
      <c r="PIJ7" s="171"/>
      <c r="PIK7" s="171"/>
      <c r="PIL7" s="171"/>
      <c r="PIM7" s="171"/>
      <c r="PIN7" s="171"/>
      <c r="PIO7" s="171"/>
      <c r="PIP7" s="171"/>
      <c r="PIQ7" s="171"/>
      <c r="PIR7" s="171"/>
      <c r="PIS7" s="171"/>
      <c r="PIT7" s="171"/>
      <c r="PIU7" s="171"/>
      <c r="PIV7" s="171"/>
      <c r="PIW7" s="171"/>
      <c r="PIX7" s="171"/>
      <c r="PIY7" s="171"/>
      <c r="PIZ7" s="171"/>
      <c r="PJA7" s="171"/>
      <c r="PJB7" s="171"/>
      <c r="PJC7" s="171"/>
      <c r="PJD7" s="171"/>
      <c r="PJE7" s="171"/>
      <c r="PJF7" s="171"/>
      <c r="PJG7" s="171"/>
      <c r="PJH7" s="171"/>
      <c r="PJI7" s="171"/>
      <c r="PJJ7" s="171"/>
      <c r="PJK7" s="171"/>
      <c r="PJL7" s="171"/>
      <c r="PJM7" s="171"/>
      <c r="PJN7" s="171"/>
      <c r="PJO7" s="171"/>
      <c r="PJP7" s="171"/>
      <c r="PJQ7" s="171"/>
      <c r="PJR7" s="171"/>
      <c r="PJS7" s="171"/>
      <c r="PJT7" s="171"/>
      <c r="PJU7" s="171"/>
      <c r="PJV7" s="171"/>
      <c r="PJW7" s="171"/>
      <c r="PJX7" s="171"/>
      <c r="PJY7" s="171"/>
      <c r="PJZ7" s="171"/>
      <c r="PKA7" s="171"/>
      <c r="PKB7" s="171"/>
      <c r="PKC7" s="171"/>
      <c r="PKD7" s="171"/>
      <c r="PKE7" s="171"/>
      <c r="PKF7" s="171"/>
      <c r="PKG7" s="171"/>
      <c r="PKH7" s="171"/>
      <c r="PKI7" s="171"/>
      <c r="PKJ7" s="171"/>
      <c r="PKK7" s="171"/>
      <c r="PKL7" s="171"/>
      <c r="PKM7" s="171"/>
      <c r="PKN7" s="171"/>
      <c r="PKO7" s="171"/>
      <c r="PKP7" s="171"/>
      <c r="PKQ7" s="171"/>
      <c r="PKR7" s="171"/>
      <c r="PKS7" s="171"/>
      <c r="PKT7" s="171"/>
      <c r="PKU7" s="171"/>
      <c r="PKV7" s="171"/>
      <c r="PKW7" s="171"/>
      <c r="PKX7" s="171"/>
      <c r="PKY7" s="171"/>
      <c r="PKZ7" s="171"/>
      <c r="PLA7" s="171"/>
      <c r="PLB7" s="171"/>
      <c r="PLC7" s="171"/>
      <c r="PLD7" s="171"/>
      <c r="PLE7" s="171"/>
      <c r="PLF7" s="171"/>
      <c r="PLG7" s="171"/>
      <c r="PLH7" s="171"/>
      <c r="PLI7" s="171"/>
      <c r="PLJ7" s="171"/>
      <c r="PLK7" s="171"/>
      <c r="PLL7" s="171"/>
      <c r="PLM7" s="171"/>
      <c r="PLN7" s="171"/>
      <c r="PLO7" s="171"/>
      <c r="PLP7" s="171"/>
      <c r="PLQ7" s="171"/>
      <c r="PLR7" s="171"/>
      <c r="PLS7" s="171"/>
      <c r="PLT7" s="171"/>
      <c r="PLU7" s="171"/>
      <c r="PLV7" s="171"/>
      <c r="PLW7" s="171"/>
      <c r="PLX7" s="171"/>
      <c r="PLY7" s="171"/>
      <c r="PLZ7" s="171"/>
      <c r="PMA7" s="171"/>
      <c r="PMB7" s="171"/>
      <c r="PMC7" s="171"/>
      <c r="PMD7" s="171"/>
      <c r="PME7" s="171"/>
      <c r="PMF7" s="171"/>
      <c r="PMG7" s="171"/>
      <c r="PMH7" s="171"/>
      <c r="PMI7" s="171"/>
      <c r="PMJ7" s="171"/>
      <c r="PMK7" s="171"/>
      <c r="PML7" s="171"/>
      <c r="PMM7" s="171"/>
      <c r="PMN7" s="171"/>
      <c r="PMO7" s="171"/>
      <c r="PMP7" s="171"/>
      <c r="PMQ7" s="171"/>
      <c r="PMR7" s="171"/>
      <c r="PMS7" s="171"/>
      <c r="PMT7" s="171"/>
      <c r="PMU7" s="171"/>
      <c r="PMV7" s="171"/>
      <c r="PMW7" s="171"/>
      <c r="PMX7" s="171"/>
      <c r="PMY7" s="171"/>
      <c r="PMZ7" s="171"/>
      <c r="PNA7" s="171"/>
      <c r="PNB7" s="171"/>
      <c r="PNC7" s="171"/>
      <c r="PND7" s="171"/>
      <c r="PNE7" s="171"/>
      <c r="PNF7" s="171"/>
      <c r="PNG7" s="171"/>
      <c r="PNH7" s="171"/>
      <c r="PNI7" s="171"/>
      <c r="PNJ7" s="171"/>
      <c r="PNK7" s="171"/>
      <c r="PNL7" s="171"/>
      <c r="PNM7" s="171"/>
      <c r="PNN7" s="171"/>
      <c r="PNO7" s="171"/>
      <c r="PNP7" s="171"/>
      <c r="PNQ7" s="171"/>
      <c r="PNR7" s="171"/>
      <c r="PNS7" s="171"/>
      <c r="PNT7" s="171"/>
      <c r="PNU7" s="171"/>
      <c r="PNV7" s="171"/>
      <c r="PNW7" s="171"/>
      <c r="PNX7" s="171"/>
      <c r="PNY7" s="171"/>
      <c r="PNZ7" s="171"/>
      <c r="POA7" s="171"/>
      <c r="POB7" s="171"/>
      <c r="POC7" s="171"/>
      <c r="POD7" s="171"/>
      <c r="POE7" s="171"/>
      <c r="POF7" s="171"/>
      <c r="POG7" s="171"/>
      <c r="POH7" s="171"/>
      <c r="POI7" s="171"/>
      <c r="POJ7" s="171"/>
      <c r="POK7" s="171"/>
      <c r="POL7" s="171"/>
      <c r="POM7" s="171"/>
      <c r="PON7" s="171"/>
      <c r="POO7" s="171"/>
      <c r="POP7" s="171"/>
      <c r="POQ7" s="171"/>
      <c r="POR7" s="171"/>
      <c r="POS7" s="171"/>
      <c r="POT7" s="171"/>
      <c r="POU7" s="171"/>
      <c r="POV7" s="171"/>
      <c r="POW7" s="171"/>
      <c r="POX7" s="171"/>
      <c r="POY7" s="171"/>
      <c r="POZ7" s="171"/>
      <c r="PPA7" s="171"/>
      <c r="PPB7" s="171"/>
      <c r="PPC7" s="171"/>
      <c r="PPD7" s="171"/>
      <c r="PPE7" s="171"/>
      <c r="PPF7" s="171"/>
      <c r="PPG7" s="171"/>
      <c r="PPH7" s="171"/>
      <c r="PPI7" s="171"/>
      <c r="PPJ7" s="171"/>
      <c r="PPK7" s="171"/>
      <c r="PPL7" s="171"/>
      <c r="PPM7" s="171"/>
      <c r="PPN7" s="171"/>
      <c r="PPO7" s="171"/>
      <c r="PPP7" s="171"/>
      <c r="PPQ7" s="171"/>
      <c r="PPR7" s="171"/>
      <c r="PPS7" s="171"/>
      <c r="PPT7" s="171"/>
      <c r="PPU7" s="171"/>
      <c r="PPV7" s="171"/>
      <c r="PPW7" s="171"/>
      <c r="PPX7" s="171"/>
      <c r="PPY7" s="171"/>
      <c r="PPZ7" s="171"/>
      <c r="PQA7" s="171"/>
      <c r="PQB7" s="171"/>
      <c r="PQC7" s="171"/>
      <c r="PQD7" s="171"/>
      <c r="PQE7" s="171"/>
      <c r="PQF7" s="171"/>
      <c r="PQG7" s="171"/>
      <c r="PQH7" s="171"/>
      <c r="PQI7" s="171"/>
      <c r="PQJ7" s="171"/>
      <c r="PQK7" s="171"/>
      <c r="PQL7" s="171"/>
      <c r="PQM7" s="171"/>
      <c r="PQN7" s="171"/>
      <c r="PQO7" s="171"/>
      <c r="PQP7" s="171"/>
      <c r="PQQ7" s="171"/>
      <c r="PQR7" s="171"/>
      <c r="PQS7" s="171"/>
      <c r="PQT7" s="171"/>
      <c r="PQU7" s="171"/>
      <c r="PQV7" s="171"/>
      <c r="PQW7" s="171"/>
      <c r="PQX7" s="171"/>
      <c r="PQY7" s="171"/>
      <c r="PQZ7" s="171"/>
      <c r="PRA7" s="171"/>
      <c r="PRB7" s="171"/>
      <c r="PRC7" s="171"/>
      <c r="PRD7" s="171"/>
      <c r="PRE7" s="171"/>
      <c r="PRF7" s="171"/>
      <c r="PRG7" s="171"/>
      <c r="PRH7" s="171"/>
      <c r="PRI7" s="171"/>
      <c r="PRJ7" s="171"/>
      <c r="PRK7" s="171"/>
      <c r="PRL7" s="171"/>
      <c r="PRM7" s="171"/>
      <c r="PRN7" s="171"/>
      <c r="PRO7" s="171"/>
      <c r="PRP7" s="171"/>
      <c r="PRQ7" s="171"/>
      <c r="PRR7" s="171"/>
      <c r="PRS7" s="171"/>
      <c r="PRT7" s="171"/>
      <c r="PRU7" s="171"/>
      <c r="PRV7" s="171"/>
      <c r="PRW7" s="171"/>
      <c r="PRX7" s="171"/>
      <c r="PRY7" s="171"/>
      <c r="PRZ7" s="171"/>
      <c r="PSA7" s="171"/>
      <c r="PSB7" s="171"/>
      <c r="PSC7" s="171"/>
      <c r="PSD7" s="171"/>
      <c r="PSE7" s="171"/>
      <c r="PSF7" s="171"/>
      <c r="PSG7" s="171"/>
      <c r="PSH7" s="171"/>
      <c r="PSI7" s="171"/>
      <c r="PSJ7" s="171"/>
      <c r="PSK7" s="171"/>
      <c r="PSL7" s="171"/>
      <c r="PSM7" s="171"/>
      <c r="PSN7" s="171"/>
      <c r="PSO7" s="171"/>
      <c r="PSP7" s="171"/>
      <c r="PSQ7" s="171"/>
      <c r="PSR7" s="171"/>
      <c r="PSS7" s="171"/>
      <c r="PST7" s="171"/>
      <c r="PSU7" s="171"/>
      <c r="PSV7" s="171"/>
      <c r="PSW7" s="171"/>
      <c r="PSX7" s="171"/>
      <c r="PSY7" s="171"/>
      <c r="PSZ7" s="171"/>
      <c r="PTA7" s="171"/>
      <c r="PTB7" s="171"/>
      <c r="PTC7" s="171"/>
      <c r="PTD7" s="171"/>
      <c r="PTE7" s="171"/>
      <c r="PTF7" s="171"/>
      <c r="PTG7" s="171"/>
      <c r="PTH7" s="171"/>
      <c r="PTI7" s="171"/>
      <c r="PTJ7" s="171"/>
      <c r="PTK7" s="171"/>
      <c r="PTL7" s="171"/>
      <c r="PTM7" s="171"/>
      <c r="PTN7" s="171"/>
      <c r="PTO7" s="171"/>
      <c r="PTP7" s="171"/>
      <c r="PTQ7" s="171"/>
      <c r="PTR7" s="171"/>
      <c r="PTS7" s="171"/>
      <c r="PTT7" s="171"/>
      <c r="PTU7" s="171"/>
      <c r="PTV7" s="171"/>
      <c r="PTW7" s="171"/>
      <c r="PTX7" s="171"/>
      <c r="PTY7" s="171"/>
      <c r="PTZ7" s="171"/>
      <c r="PUA7" s="171"/>
      <c r="PUB7" s="171"/>
      <c r="PUC7" s="171"/>
      <c r="PUD7" s="171"/>
      <c r="PUE7" s="171"/>
      <c r="PUF7" s="171"/>
      <c r="PUG7" s="171"/>
      <c r="PUH7" s="171"/>
      <c r="PUI7" s="171"/>
      <c r="PUJ7" s="171"/>
      <c r="PUK7" s="171"/>
      <c r="PUL7" s="171"/>
      <c r="PUM7" s="171"/>
      <c r="PUN7" s="171"/>
      <c r="PUO7" s="171"/>
      <c r="PUP7" s="171"/>
      <c r="PUQ7" s="171"/>
      <c r="PUR7" s="171"/>
      <c r="PUS7" s="171"/>
      <c r="PUT7" s="171"/>
      <c r="PUU7" s="171"/>
      <c r="PUV7" s="171"/>
      <c r="PUW7" s="171"/>
      <c r="PUX7" s="171"/>
      <c r="PUY7" s="171"/>
      <c r="PUZ7" s="171"/>
      <c r="PVA7" s="171"/>
      <c r="PVB7" s="171"/>
      <c r="PVC7" s="171"/>
      <c r="PVD7" s="171"/>
      <c r="PVE7" s="171"/>
      <c r="PVF7" s="171"/>
      <c r="PVG7" s="171"/>
      <c r="PVH7" s="171"/>
      <c r="PVI7" s="171"/>
      <c r="PVJ7" s="171"/>
      <c r="PVK7" s="171"/>
      <c r="PVL7" s="171"/>
      <c r="PVM7" s="171"/>
      <c r="PVN7" s="171"/>
      <c r="PVO7" s="171"/>
      <c r="PVP7" s="171"/>
      <c r="PVQ7" s="171"/>
      <c r="PVR7" s="171"/>
      <c r="PVS7" s="171"/>
      <c r="PVT7" s="171"/>
      <c r="PVU7" s="171"/>
      <c r="PVV7" s="171"/>
      <c r="PVW7" s="171"/>
      <c r="PVX7" s="171"/>
      <c r="PVY7" s="171"/>
      <c r="PVZ7" s="171"/>
      <c r="PWA7" s="171"/>
      <c r="PWB7" s="171"/>
      <c r="PWC7" s="171"/>
      <c r="PWD7" s="171"/>
      <c r="PWE7" s="171"/>
      <c r="PWF7" s="171"/>
      <c r="PWG7" s="171"/>
      <c r="PWH7" s="171"/>
      <c r="PWI7" s="171"/>
      <c r="PWJ7" s="171"/>
      <c r="PWK7" s="171"/>
      <c r="PWL7" s="171"/>
      <c r="PWM7" s="171"/>
      <c r="PWN7" s="171"/>
      <c r="PWO7" s="171"/>
      <c r="PWP7" s="171"/>
      <c r="PWQ7" s="171"/>
      <c r="PWR7" s="171"/>
      <c r="PWS7" s="171"/>
      <c r="PWT7" s="171"/>
      <c r="PWU7" s="171"/>
      <c r="PWV7" s="171"/>
      <c r="PWW7" s="171"/>
      <c r="PWX7" s="171"/>
      <c r="PWY7" s="171"/>
      <c r="PWZ7" s="171"/>
      <c r="PXA7" s="171"/>
      <c r="PXB7" s="171"/>
      <c r="PXC7" s="171"/>
      <c r="PXD7" s="171"/>
      <c r="PXE7" s="171"/>
      <c r="PXF7" s="171"/>
      <c r="PXG7" s="171"/>
      <c r="PXH7" s="171"/>
      <c r="PXI7" s="171"/>
      <c r="PXJ7" s="171"/>
      <c r="PXK7" s="171"/>
      <c r="PXL7" s="171"/>
      <c r="PXM7" s="171"/>
      <c r="PXN7" s="171"/>
      <c r="PXO7" s="171"/>
      <c r="PXP7" s="171"/>
      <c r="PXQ7" s="171"/>
      <c r="PXR7" s="171"/>
      <c r="PXS7" s="171"/>
      <c r="PXT7" s="171"/>
      <c r="PXU7" s="171"/>
      <c r="PXV7" s="171"/>
      <c r="PXW7" s="171"/>
      <c r="PXX7" s="171"/>
      <c r="PXY7" s="171"/>
      <c r="PXZ7" s="171"/>
      <c r="PYA7" s="171"/>
      <c r="PYB7" s="171"/>
      <c r="PYC7" s="171"/>
      <c r="PYD7" s="171"/>
      <c r="PYE7" s="171"/>
      <c r="PYF7" s="171"/>
      <c r="PYG7" s="171"/>
      <c r="PYH7" s="171"/>
      <c r="PYI7" s="171"/>
      <c r="PYJ7" s="171"/>
      <c r="PYK7" s="171"/>
      <c r="PYL7" s="171"/>
      <c r="PYM7" s="171"/>
      <c r="PYN7" s="171"/>
      <c r="PYO7" s="171"/>
      <c r="PYP7" s="171"/>
      <c r="PYQ7" s="171"/>
      <c r="PYR7" s="171"/>
      <c r="PYS7" s="171"/>
      <c r="PYT7" s="171"/>
      <c r="PYU7" s="171"/>
      <c r="PYV7" s="171"/>
      <c r="PYW7" s="171"/>
      <c r="PYX7" s="171"/>
      <c r="PYY7" s="171"/>
      <c r="PYZ7" s="171"/>
      <c r="PZA7" s="171"/>
      <c r="PZB7" s="171"/>
      <c r="PZC7" s="171"/>
      <c r="PZD7" s="171"/>
      <c r="PZE7" s="171"/>
      <c r="PZF7" s="171"/>
      <c r="PZG7" s="171"/>
      <c r="PZH7" s="171"/>
      <c r="PZI7" s="171"/>
      <c r="PZJ7" s="171"/>
      <c r="PZK7" s="171"/>
      <c r="PZL7" s="171"/>
      <c r="PZM7" s="171"/>
      <c r="PZN7" s="171"/>
      <c r="PZO7" s="171"/>
      <c r="PZP7" s="171"/>
      <c r="PZQ7" s="171"/>
      <c r="PZR7" s="171"/>
      <c r="PZS7" s="171"/>
      <c r="PZT7" s="171"/>
      <c r="PZU7" s="171"/>
      <c r="PZV7" s="171"/>
      <c r="PZW7" s="171"/>
      <c r="PZX7" s="171"/>
      <c r="PZY7" s="171"/>
      <c r="PZZ7" s="171"/>
      <c r="QAA7" s="171"/>
      <c r="QAB7" s="171"/>
      <c r="QAC7" s="171"/>
      <c r="QAD7" s="171"/>
      <c r="QAE7" s="171"/>
      <c r="QAF7" s="171"/>
      <c r="QAG7" s="171"/>
      <c r="QAH7" s="171"/>
      <c r="QAI7" s="171"/>
      <c r="QAJ7" s="171"/>
      <c r="QAK7" s="171"/>
      <c r="QAL7" s="171"/>
      <c r="QAM7" s="171"/>
      <c r="QAN7" s="171"/>
      <c r="QAO7" s="171"/>
      <c r="QAP7" s="171"/>
      <c r="QAQ7" s="171"/>
      <c r="QAR7" s="171"/>
      <c r="QAS7" s="171"/>
      <c r="QAT7" s="171"/>
      <c r="QAU7" s="171"/>
      <c r="QAV7" s="171"/>
      <c r="QAW7" s="171"/>
      <c r="QAX7" s="171"/>
      <c r="QAY7" s="171"/>
      <c r="QAZ7" s="171"/>
      <c r="QBA7" s="171"/>
      <c r="QBB7" s="171"/>
      <c r="QBC7" s="171"/>
      <c r="QBD7" s="171"/>
      <c r="QBE7" s="171"/>
      <c r="QBF7" s="171"/>
      <c r="QBG7" s="171"/>
      <c r="QBH7" s="171"/>
      <c r="QBI7" s="171"/>
      <c r="QBJ7" s="171"/>
      <c r="QBK7" s="171"/>
      <c r="QBL7" s="171"/>
      <c r="QBM7" s="171"/>
      <c r="QBN7" s="171"/>
      <c r="QBO7" s="171"/>
      <c r="QBP7" s="171"/>
      <c r="QBQ7" s="171"/>
      <c r="QBR7" s="171"/>
      <c r="QBS7" s="171"/>
      <c r="QBT7" s="171"/>
      <c r="QBU7" s="171"/>
      <c r="QBV7" s="171"/>
      <c r="QBW7" s="171"/>
      <c r="QBX7" s="171"/>
      <c r="QBY7" s="171"/>
      <c r="QBZ7" s="171"/>
      <c r="QCA7" s="171"/>
      <c r="QCB7" s="171"/>
      <c r="QCC7" s="171"/>
      <c r="QCD7" s="171"/>
      <c r="QCE7" s="171"/>
      <c r="QCF7" s="171"/>
      <c r="QCG7" s="171"/>
      <c r="QCH7" s="171"/>
      <c r="QCI7" s="171"/>
      <c r="QCJ7" s="171"/>
      <c r="QCK7" s="171"/>
      <c r="QCL7" s="171"/>
      <c r="QCM7" s="171"/>
      <c r="QCN7" s="171"/>
      <c r="QCO7" s="171"/>
      <c r="QCP7" s="171"/>
      <c r="QCQ7" s="171"/>
      <c r="QCR7" s="171"/>
      <c r="QCS7" s="171"/>
      <c r="QCT7" s="171"/>
      <c r="QCU7" s="171"/>
      <c r="QCV7" s="171"/>
      <c r="QCW7" s="171"/>
      <c r="QCX7" s="171"/>
      <c r="QCY7" s="171"/>
      <c r="QCZ7" s="171"/>
      <c r="QDA7" s="171"/>
      <c r="QDB7" s="171"/>
      <c r="QDC7" s="171"/>
      <c r="QDD7" s="171"/>
      <c r="QDE7" s="171"/>
      <c r="QDF7" s="171"/>
      <c r="QDG7" s="171"/>
      <c r="QDH7" s="171"/>
      <c r="QDI7" s="171"/>
      <c r="QDJ7" s="171"/>
      <c r="QDK7" s="171"/>
      <c r="QDL7" s="171"/>
      <c r="QDM7" s="171"/>
      <c r="QDN7" s="171"/>
      <c r="QDO7" s="171"/>
      <c r="QDP7" s="171"/>
      <c r="QDQ7" s="171"/>
      <c r="QDR7" s="171"/>
      <c r="QDS7" s="171"/>
      <c r="QDT7" s="171"/>
      <c r="QDU7" s="171"/>
      <c r="QDV7" s="171"/>
      <c r="QDW7" s="171"/>
      <c r="QDX7" s="171"/>
      <c r="QDY7" s="171"/>
      <c r="QDZ7" s="171"/>
      <c r="QEA7" s="171"/>
      <c r="QEB7" s="171"/>
      <c r="QEC7" s="171"/>
      <c r="QED7" s="171"/>
      <c r="QEE7" s="171"/>
      <c r="QEF7" s="171"/>
      <c r="QEG7" s="171"/>
      <c r="QEH7" s="171"/>
      <c r="QEI7" s="171"/>
      <c r="QEJ7" s="171"/>
      <c r="QEK7" s="171"/>
      <c r="QEL7" s="171"/>
      <c r="QEM7" s="171"/>
      <c r="QEN7" s="171"/>
      <c r="QEO7" s="171"/>
      <c r="QEP7" s="171"/>
      <c r="QEQ7" s="171"/>
      <c r="QER7" s="171"/>
      <c r="QES7" s="171"/>
      <c r="QET7" s="171"/>
      <c r="QEU7" s="171"/>
      <c r="QEV7" s="171"/>
      <c r="QEW7" s="171"/>
      <c r="QEX7" s="171"/>
      <c r="QEY7" s="171"/>
      <c r="QEZ7" s="171"/>
      <c r="QFA7" s="171"/>
      <c r="QFB7" s="171"/>
      <c r="QFC7" s="171"/>
      <c r="QFD7" s="171"/>
      <c r="QFE7" s="171"/>
      <c r="QFF7" s="171"/>
      <c r="QFG7" s="171"/>
      <c r="QFH7" s="171"/>
      <c r="QFI7" s="171"/>
      <c r="QFJ7" s="171"/>
      <c r="QFK7" s="171"/>
      <c r="QFL7" s="171"/>
      <c r="QFM7" s="171"/>
      <c r="QFN7" s="171"/>
      <c r="QFO7" s="171"/>
      <c r="QFP7" s="171"/>
      <c r="QFQ7" s="171"/>
      <c r="QFR7" s="171"/>
      <c r="QFS7" s="171"/>
      <c r="QFT7" s="171"/>
      <c r="QFU7" s="171"/>
      <c r="QFV7" s="171"/>
      <c r="QFW7" s="171"/>
      <c r="QFX7" s="171"/>
      <c r="QFY7" s="171"/>
      <c r="QFZ7" s="171"/>
      <c r="QGA7" s="171"/>
      <c r="QGB7" s="171"/>
      <c r="QGC7" s="171"/>
      <c r="QGD7" s="171"/>
      <c r="QGE7" s="171"/>
      <c r="QGF7" s="171"/>
      <c r="QGG7" s="171"/>
      <c r="QGH7" s="171"/>
      <c r="QGI7" s="171"/>
      <c r="QGJ7" s="171"/>
      <c r="QGK7" s="171"/>
      <c r="QGL7" s="171"/>
      <c r="QGM7" s="171"/>
      <c r="QGN7" s="171"/>
      <c r="QGO7" s="171"/>
      <c r="QGP7" s="171"/>
      <c r="QGQ7" s="171"/>
      <c r="QGR7" s="171"/>
      <c r="QGS7" s="171"/>
      <c r="QGT7" s="171"/>
      <c r="QGU7" s="171"/>
      <c r="QGV7" s="171"/>
      <c r="QGW7" s="171"/>
      <c r="QGX7" s="171"/>
      <c r="QGY7" s="171"/>
      <c r="QGZ7" s="171"/>
      <c r="QHA7" s="171"/>
      <c r="QHB7" s="171"/>
      <c r="QHC7" s="171"/>
      <c r="QHD7" s="171"/>
      <c r="QHE7" s="171"/>
      <c r="QHF7" s="171"/>
      <c r="QHG7" s="171"/>
      <c r="QHH7" s="171"/>
      <c r="QHI7" s="171"/>
      <c r="QHJ7" s="171"/>
      <c r="QHK7" s="171"/>
      <c r="QHL7" s="171"/>
      <c r="QHM7" s="171"/>
      <c r="QHN7" s="171"/>
      <c r="QHO7" s="171"/>
      <c r="QHP7" s="171"/>
      <c r="QHQ7" s="171"/>
      <c r="QHR7" s="171"/>
      <c r="QHS7" s="171"/>
      <c r="QHT7" s="171"/>
      <c r="QHU7" s="171"/>
      <c r="QHV7" s="171"/>
      <c r="QHW7" s="171"/>
      <c r="QHX7" s="171"/>
      <c r="QHY7" s="171"/>
      <c r="QHZ7" s="171"/>
      <c r="QIA7" s="171"/>
      <c r="QIB7" s="171"/>
      <c r="QIC7" s="171"/>
      <c r="QID7" s="171"/>
      <c r="QIE7" s="171"/>
      <c r="QIF7" s="171"/>
      <c r="QIG7" s="171"/>
      <c r="QIH7" s="171"/>
      <c r="QII7" s="171"/>
      <c r="QIJ7" s="171"/>
      <c r="QIK7" s="171"/>
      <c r="QIL7" s="171"/>
      <c r="QIM7" s="171"/>
      <c r="QIN7" s="171"/>
      <c r="QIO7" s="171"/>
      <c r="QIP7" s="171"/>
      <c r="QIQ7" s="171"/>
      <c r="QIR7" s="171"/>
      <c r="QIS7" s="171"/>
      <c r="QIT7" s="171"/>
      <c r="QIU7" s="171"/>
      <c r="QIV7" s="171"/>
      <c r="QIW7" s="171"/>
      <c r="QIX7" s="171"/>
      <c r="QIY7" s="171"/>
      <c r="QIZ7" s="171"/>
      <c r="QJA7" s="171"/>
      <c r="QJB7" s="171"/>
      <c r="QJC7" s="171"/>
      <c r="QJD7" s="171"/>
      <c r="QJE7" s="171"/>
      <c r="QJF7" s="171"/>
      <c r="QJG7" s="171"/>
      <c r="QJH7" s="171"/>
      <c r="QJI7" s="171"/>
      <c r="QJJ7" s="171"/>
      <c r="QJK7" s="171"/>
      <c r="QJL7" s="171"/>
      <c r="QJM7" s="171"/>
      <c r="QJN7" s="171"/>
      <c r="QJO7" s="171"/>
      <c r="QJP7" s="171"/>
      <c r="QJQ7" s="171"/>
      <c r="QJR7" s="171"/>
      <c r="QJS7" s="171"/>
      <c r="QJT7" s="171"/>
      <c r="QJU7" s="171"/>
      <c r="QJV7" s="171"/>
      <c r="QJW7" s="171"/>
      <c r="QJX7" s="171"/>
      <c r="QJY7" s="171"/>
      <c r="QJZ7" s="171"/>
      <c r="QKA7" s="171"/>
      <c r="QKB7" s="171"/>
      <c r="QKC7" s="171"/>
      <c r="QKD7" s="171"/>
      <c r="QKE7" s="171"/>
      <c r="QKF7" s="171"/>
      <c r="QKG7" s="171"/>
      <c r="QKH7" s="171"/>
      <c r="QKI7" s="171"/>
      <c r="QKJ7" s="171"/>
      <c r="QKK7" s="171"/>
      <c r="QKL7" s="171"/>
      <c r="QKM7" s="171"/>
      <c r="QKN7" s="171"/>
      <c r="QKO7" s="171"/>
      <c r="QKP7" s="171"/>
      <c r="QKQ7" s="171"/>
      <c r="QKR7" s="171"/>
      <c r="QKS7" s="171"/>
      <c r="QKT7" s="171"/>
      <c r="QKU7" s="171"/>
      <c r="QKV7" s="171"/>
      <c r="QKW7" s="171"/>
      <c r="QKX7" s="171"/>
      <c r="QKY7" s="171"/>
      <c r="QKZ7" s="171"/>
      <c r="QLA7" s="171"/>
      <c r="QLB7" s="171"/>
      <c r="QLC7" s="171"/>
      <c r="QLD7" s="171"/>
      <c r="QLE7" s="171"/>
      <c r="QLF7" s="171"/>
      <c r="QLG7" s="171"/>
      <c r="QLH7" s="171"/>
      <c r="QLI7" s="171"/>
      <c r="QLJ7" s="171"/>
      <c r="QLK7" s="171"/>
      <c r="QLL7" s="171"/>
      <c r="QLM7" s="171"/>
      <c r="QLN7" s="171"/>
      <c r="QLO7" s="171"/>
      <c r="QLP7" s="171"/>
      <c r="QLQ7" s="171"/>
      <c r="QLR7" s="171"/>
      <c r="QLS7" s="171"/>
      <c r="QLT7" s="171"/>
      <c r="QLU7" s="171"/>
      <c r="QLV7" s="171"/>
      <c r="QLW7" s="171"/>
      <c r="QLX7" s="171"/>
      <c r="QLY7" s="171"/>
      <c r="QLZ7" s="171"/>
      <c r="QMA7" s="171"/>
      <c r="QMB7" s="171"/>
      <c r="QMC7" s="171"/>
      <c r="QMD7" s="171"/>
      <c r="QME7" s="171"/>
      <c r="QMF7" s="171"/>
      <c r="QMG7" s="171"/>
      <c r="QMH7" s="171"/>
      <c r="QMI7" s="171"/>
      <c r="QMJ7" s="171"/>
      <c r="QMK7" s="171"/>
      <c r="QML7" s="171"/>
      <c r="QMM7" s="171"/>
      <c r="QMN7" s="171"/>
      <c r="QMO7" s="171"/>
      <c r="QMP7" s="171"/>
      <c r="QMQ7" s="171"/>
      <c r="QMR7" s="171"/>
      <c r="QMS7" s="171"/>
      <c r="QMT7" s="171"/>
      <c r="QMU7" s="171"/>
      <c r="QMV7" s="171"/>
      <c r="QMW7" s="171"/>
      <c r="QMX7" s="171"/>
      <c r="QMY7" s="171"/>
      <c r="QMZ7" s="171"/>
      <c r="QNA7" s="171"/>
      <c r="QNB7" s="171"/>
      <c r="QNC7" s="171"/>
      <c r="QND7" s="171"/>
      <c r="QNE7" s="171"/>
      <c r="QNF7" s="171"/>
      <c r="QNG7" s="171"/>
      <c r="QNH7" s="171"/>
      <c r="QNI7" s="171"/>
      <c r="QNJ7" s="171"/>
      <c r="QNK7" s="171"/>
      <c r="QNL7" s="171"/>
      <c r="QNM7" s="171"/>
      <c r="QNN7" s="171"/>
      <c r="QNO7" s="171"/>
      <c r="QNP7" s="171"/>
      <c r="QNQ7" s="171"/>
      <c r="QNR7" s="171"/>
      <c r="QNS7" s="171"/>
      <c r="QNT7" s="171"/>
      <c r="QNU7" s="171"/>
      <c r="QNV7" s="171"/>
      <c r="QNW7" s="171"/>
      <c r="QNX7" s="171"/>
      <c r="QNY7" s="171"/>
      <c r="QNZ7" s="171"/>
      <c r="QOA7" s="171"/>
      <c r="QOB7" s="171"/>
      <c r="QOC7" s="171"/>
      <c r="QOD7" s="171"/>
      <c r="QOE7" s="171"/>
      <c r="QOF7" s="171"/>
      <c r="QOG7" s="171"/>
      <c r="QOH7" s="171"/>
      <c r="QOI7" s="171"/>
      <c r="QOJ7" s="171"/>
      <c r="QOK7" s="171"/>
      <c r="QOL7" s="171"/>
      <c r="QOM7" s="171"/>
      <c r="QON7" s="171"/>
      <c r="QOO7" s="171"/>
      <c r="QOP7" s="171"/>
      <c r="QOQ7" s="171"/>
      <c r="QOR7" s="171"/>
      <c r="QOS7" s="171"/>
      <c r="QOT7" s="171"/>
      <c r="QOU7" s="171"/>
      <c r="QOV7" s="171"/>
      <c r="QOW7" s="171"/>
      <c r="QOX7" s="171"/>
      <c r="QOY7" s="171"/>
      <c r="QOZ7" s="171"/>
      <c r="QPA7" s="171"/>
      <c r="QPB7" s="171"/>
      <c r="QPC7" s="171"/>
      <c r="QPD7" s="171"/>
      <c r="QPE7" s="171"/>
      <c r="QPF7" s="171"/>
      <c r="QPG7" s="171"/>
      <c r="QPH7" s="171"/>
      <c r="QPI7" s="171"/>
      <c r="QPJ7" s="171"/>
      <c r="QPK7" s="171"/>
      <c r="QPL7" s="171"/>
      <c r="QPM7" s="171"/>
      <c r="QPN7" s="171"/>
      <c r="QPO7" s="171"/>
      <c r="QPP7" s="171"/>
      <c r="QPQ7" s="171"/>
      <c r="QPR7" s="171"/>
      <c r="QPS7" s="171"/>
      <c r="QPT7" s="171"/>
      <c r="QPU7" s="171"/>
      <c r="QPV7" s="171"/>
      <c r="QPW7" s="171"/>
      <c r="QPX7" s="171"/>
      <c r="QPY7" s="171"/>
      <c r="QPZ7" s="171"/>
      <c r="QQA7" s="171"/>
      <c r="QQB7" s="171"/>
      <c r="QQC7" s="171"/>
      <c r="QQD7" s="171"/>
      <c r="QQE7" s="171"/>
      <c r="QQF7" s="171"/>
      <c r="QQG7" s="171"/>
      <c r="QQH7" s="171"/>
      <c r="QQI7" s="171"/>
      <c r="QQJ7" s="171"/>
      <c r="QQK7" s="171"/>
      <c r="QQL7" s="171"/>
      <c r="QQM7" s="171"/>
      <c r="QQN7" s="171"/>
      <c r="QQO7" s="171"/>
      <c r="QQP7" s="171"/>
      <c r="QQQ7" s="171"/>
      <c r="QQR7" s="171"/>
      <c r="QQS7" s="171"/>
      <c r="QQT7" s="171"/>
      <c r="QQU7" s="171"/>
      <c r="QQV7" s="171"/>
      <c r="QQW7" s="171"/>
      <c r="QQX7" s="171"/>
      <c r="QQY7" s="171"/>
      <c r="QQZ7" s="171"/>
      <c r="QRA7" s="171"/>
      <c r="QRB7" s="171"/>
      <c r="QRC7" s="171"/>
      <c r="QRD7" s="171"/>
      <c r="QRE7" s="171"/>
      <c r="QRF7" s="171"/>
      <c r="QRG7" s="171"/>
      <c r="QRH7" s="171"/>
      <c r="QRI7" s="171"/>
      <c r="QRJ7" s="171"/>
      <c r="QRK7" s="171"/>
      <c r="QRL7" s="171"/>
      <c r="QRM7" s="171"/>
      <c r="QRN7" s="171"/>
      <c r="QRO7" s="171"/>
      <c r="QRP7" s="171"/>
      <c r="QRQ7" s="171"/>
      <c r="QRR7" s="171"/>
      <c r="QRS7" s="171"/>
      <c r="QRT7" s="171"/>
      <c r="QRU7" s="171"/>
      <c r="QRV7" s="171"/>
      <c r="QRW7" s="171"/>
      <c r="QRX7" s="171"/>
      <c r="QRY7" s="171"/>
      <c r="QRZ7" s="171"/>
      <c r="QSA7" s="171"/>
      <c r="QSB7" s="171"/>
      <c r="QSC7" s="171"/>
      <c r="QSD7" s="171"/>
      <c r="QSE7" s="171"/>
      <c r="QSF7" s="171"/>
      <c r="QSG7" s="171"/>
      <c r="QSH7" s="171"/>
      <c r="QSI7" s="171"/>
      <c r="QSJ7" s="171"/>
      <c r="QSK7" s="171"/>
      <c r="QSL7" s="171"/>
      <c r="QSM7" s="171"/>
      <c r="QSN7" s="171"/>
      <c r="QSO7" s="171"/>
      <c r="QSP7" s="171"/>
      <c r="QSQ7" s="171"/>
      <c r="QSR7" s="171"/>
      <c r="QSS7" s="171"/>
      <c r="QST7" s="171"/>
      <c r="QSU7" s="171"/>
      <c r="QSV7" s="171"/>
      <c r="QSW7" s="171"/>
      <c r="QSX7" s="171"/>
      <c r="QSY7" s="171"/>
      <c r="QSZ7" s="171"/>
      <c r="QTA7" s="171"/>
      <c r="QTB7" s="171"/>
      <c r="QTC7" s="171"/>
      <c r="QTD7" s="171"/>
      <c r="QTE7" s="171"/>
      <c r="QTF7" s="171"/>
      <c r="QTG7" s="171"/>
      <c r="QTH7" s="171"/>
      <c r="QTI7" s="171"/>
      <c r="QTJ7" s="171"/>
      <c r="QTK7" s="171"/>
      <c r="QTL7" s="171"/>
      <c r="QTM7" s="171"/>
      <c r="QTN7" s="171"/>
      <c r="QTO7" s="171"/>
      <c r="QTP7" s="171"/>
      <c r="QTQ7" s="171"/>
      <c r="QTR7" s="171"/>
      <c r="QTS7" s="171"/>
      <c r="QTT7" s="171"/>
      <c r="QTU7" s="171"/>
      <c r="QTV7" s="171"/>
      <c r="QTW7" s="171"/>
      <c r="QTX7" s="171"/>
      <c r="QTY7" s="171"/>
      <c r="QTZ7" s="171"/>
      <c r="QUA7" s="171"/>
      <c r="QUB7" s="171"/>
      <c r="QUC7" s="171"/>
      <c r="QUD7" s="171"/>
      <c r="QUE7" s="171"/>
      <c r="QUF7" s="171"/>
      <c r="QUG7" s="171"/>
      <c r="QUH7" s="171"/>
      <c r="QUI7" s="171"/>
      <c r="QUJ7" s="171"/>
      <c r="QUK7" s="171"/>
      <c r="QUL7" s="171"/>
      <c r="QUM7" s="171"/>
      <c r="QUN7" s="171"/>
      <c r="QUO7" s="171"/>
      <c r="QUP7" s="171"/>
      <c r="QUQ7" s="171"/>
      <c r="QUR7" s="171"/>
      <c r="QUS7" s="171"/>
      <c r="QUT7" s="171"/>
      <c r="QUU7" s="171"/>
      <c r="QUV7" s="171"/>
      <c r="QUW7" s="171"/>
      <c r="QUX7" s="171"/>
      <c r="QUY7" s="171"/>
      <c r="QUZ7" s="171"/>
      <c r="QVA7" s="171"/>
      <c r="QVB7" s="171"/>
      <c r="QVC7" s="171"/>
      <c r="QVD7" s="171"/>
      <c r="QVE7" s="171"/>
      <c r="QVF7" s="171"/>
      <c r="QVG7" s="171"/>
      <c r="QVH7" s="171"/>
      <c r="QVI7" s="171"/>
      <c r="QVJ7" s="171"/>
      <c r="QVK7" s="171"/>
      <c r="QVL7" s="171"/>
      <c r="QVM7" s="171"/>
      <c r="QVN7" s="171"/>
      <c r="QVO7" s="171"/>
      <c r="QVP7" s="171"/>
      <c r="QVQ7" s="171"/>
      <c r="QVR7" s="171"/>
      <c r="QVS7" s="171"/>
      <c r="QVT7" s="171"/>
      <c r="QVU7" s="171"/>
      <c r="QVV7" s="171"/>
      <c r="QVW7" s="171"/>
      <c r="QVX7" s="171"/>
      <c r="QVY7" s="171"/>
      <c r="QVZ7" s="171"/>
      <c r="QWA7" s="171"/>
      <c r="QWB7" s="171"/>
      <c r="QWC7" s="171"/>
      <c r="QWD7" s="171"/>
      <c r="QWE7" s="171"/>
      <c r="QWF7" s="171"/>
      <c r="QWG7" s="171"/>
      <c r="QWH7" s="171"/>
      <c r="QWI7" s="171"/>
      <c r="QWJ7" s="171"/>
      <c r="QWK7" s="171"/>
      <c r="QWL7" s="171"/>
      <c r="QWM7" s="171"/>
      <c r="QWN7" s="171"/>
      <c r="QWO7" s="171"/>
      <c r="QWP7" s="171"/>
      <c r="QWQ7" s="171"/>
      <c r="QWR7" s="171"/>
      <c r="QWS7" s="171"/>
      <c r="QWT7" s="171"/>
      <c r="QWU7" s="171"/>
      <c r="QWV7" s="171"/>
      <c r="QWW7" s="171"/>
      <c r="QWX7" s="171"/>
      <c r="QWY7" s="171"/>
      <c r="QWZ7" s="171"/>
      <c r="QXA7" s="171"/>
      <c r="QXB7" s="171"/>
      <c r="QXC7" s="171"/>
      <c r="QXD7" s="171"/>
      <c r="QXE7" s="171"/>
      <c r="QXF7" s="171"/>
      <c r="QXG7" s="171"/>
      <c r="QXH7" s="171"/>
      <c r="QXI7" s="171"/>
      <c r="QXJ7" s="171"/>
      <c r="QXK7" s="171"/>
      <c r="QXL7" s="171"/>
      <c r="QXM7" s="171"/>
      <c r="QXN7" s="171"/>
      <c r="QXO7" s="171"/>
      <c r="QXP7" s="171"/>
      <c r="QXQ7" s="171"/>
      <c r="QXR7" s="171"/>
      <c r="QXS7" s="171"/>
      <c r="QXT7" s="171"/>
      <c r="QXU7" s="171"/>
      <c r="QXV7" s="171"/>
      <c r="QXW7" s="171"/>
      <c r="QXX7" s="171"/>
      <c r="QXY7" s="171"/>
      <c r="QXZ7" s="171"/>
      <c r="QYA7" s="171"/>
      <c r="QYB7" s="171"/>
      <c r="QYC7" s="171"/>
      <c r="QYD7" s="171"/>
      <c r="QYE7" s="171"/>
      <c r="QYF7" s="171"/>
      <c r="QYG7" s="171"/>
      <c r="QYH7" s="171"/>
      <c r="QYI7" s="171"/>
      <c r="QYJ7" s="171"/>
      <c r="QYK7" s="171"/>
      <c r="QYL7" s="171"/>
      <c r="QYM7" s="171"/>
      <c r="QYN7" s="171"/>
      <c r="QYO7" s="171"/>
      <c r="QYP7" s="171"/>
      <c r="QYQ7" s="171"/>
      <c r="QYR7" s="171"/>
      <c r="QYS7" s="171"/>
      <c r="QYT7" s="171"/>
      <c r="QYU7" s="171"/>
      <c r="QYV7" s="171"/>
      <c r="QYW7" s="171"/>
      <c r="QYX7" s="171"/>
      <c r="QYY7" s="171"/>
      <c r="QYZ7" s="171"/>
      <c r="QZA7" s="171"/>
      <c r="QZB7" s="171"/>
      <c r="QZC7" s="171"/>
      <c r="QZD7" s="171"/>
      <c r="QZE7" s="171"/>
      <c r="QZF7" s="171"/>
      <c r="QZG7" s="171"/>
      <c r="QZH7" s="171"/>
      <c r="QZI7" s="171"/>
      <c r="QZJ7" s="171"/>
      <c r="QZK7" s="171"/>
      <c r="QZL7" s="171"/>
      <c r="QZM7" s="171"/>
      <c r="QZN7" s="171"/>
      <c r="QZO7" s="171"/>
      <c r="QZP7" s="171"/>
      <c r="QZQ7" s="171"/>
      <c r="QZR7" s="171"/>
      <c r="QZS7" s="171"/>
      <c r="QZT7" s="171"/>
      <c r="QZU7" s="171"/>
      <c r="QZV7" s="171"/>
      <c r="QZW7" s="171"/>
      <c r="QZX7" s="171"/>
      <c r="QZY7" s="171"/>
      <c r="QZZ7" s="171"/>
      <c r="RAA7" s="171"/>
      <c r="RAB7" s="171"/>
      <c r="RAC7" s="171"/>
      <c r="RAD7" s="171"/>
      <c r="RAE7" s="171"/>
      <c r="RAF7" s="171"/>
      <c r="RAG7" s="171"/>
      <c r="RAH7" s="171"/>
      <c r="RAI7" s="171"/>
      <c r="RAJ7" s="171"/>
      <c r="RAK7" s="171"/>
      <c r="RAL7" s="171"/>
      <c r="RAM7" s="171"/>
      <c r="RAN7" s="171"/>
      <c r="RAO7" s="171"/>
      <c r="RAP7" s="171"/>
      <c r="RAQ7" s="171"/>
      <c r="RAR7" s="171"/>
      <c r="RAS7" s="171"/>
      <c r="RAT7" s="171"/>
      <c r="RAU7" s="171"/>
      <c r="RAV7" s="171"/>
      <c r="RAW7" s="171"/>
      <c r="RAX7" s="171"/>
      <c r="RAY7" s="171"/>
      <c r="RAZ7" s="171"/>
      <c r="RBA7" s="171"/>
      <c r="RBB7" s="171"/>
      <c r="RBC7" s="171"/>
      <c r="RBD7" s="171"/>
      <c r="RBE7" s="171"/>
      <c r="RBF7" s="171"/>
      <c r="RBG7" s="171"/>
      <c r="RBH7" s="171"/>
      <c r="RBI7" s="171"/>
      <c r="RBJ7" s="171"/>
      <c r="RBK7" s="171"/>
      <c r="RBL7" s="171"/>
      <c r="RBM7" s="171"/>
      <c r="RBN7" s="171"/>
      <c r="RBO7" s="171"/>
      <c r="RBP7" s="171"/>
      <c r="RBQ7" s="171"/>
      <c r="RBR7" s="171"/>
      <c r="RBS7" s="171"/>
      <c r="RBT7" s="171"/>
      <c r="RBU7" s="171"/>
      <c r="RBV7" s="171"/>
      <c r="RBW7" s="171"/>
      <c r="RBX7" s="171"/>
      <c r="RBY7" s="171"/>
      <c r="RBZ7" s="171"/>
      <c r="RCA7" s="171"/>
      <c r="RCB7" s="171"/>
      <c r="RCC7" s="171"/>
      <c r="RCD7" s="171"/>
      <c r="RCE7" s="171"/>
      <c r="RCF7" s="171"/>
      <c r="RCG7" s="171"/>
      <c r="RCH7" s="171"/>
      <c r="RCI7" s="171"/>
      <c r="RCJ7" s="171"/>
      <c r="RCK7" s="171"/>
      <c r="RCL7" s="171"/>
      <c r="RCM7" s="171"/>
      <c r="RCN7" s="171"/>
      <c r="RCO7" s="171"/>
      <c r="RCP7" s="171"/>
      <c r="RCQ7" s="171"/>
      <c r="RCR7" s="171"/>
      <c r="RCS7" s="171"/>
      <c r="RCT7" s="171"/>
      <c r="RCU7" s="171"/>
      <c r="RCV7" s="171"/>
      <c r="RCW7" s="171"/>
      <c r="RCX7" s="171"/>
      <c r="RCY7" s="171"/>
      <c r="RCZ7" s="171"/>
      <c r="RDA7" s="171"/>
      <c r="RDB7" s="171"/>
      <c r="RDC7" s="171"/>
      <c r="RDD7" s="171"/>
      <c r="RDE7" s="171"/>
      <c r="RDF7" s="171"/>
      <c r="RDG7" s="171"/>
      <c r="RDH7" s="171"/>
      <c r="RDI7" s="171"/>
      <c r="RDJ7" s="171"/>
      <c r="RDK7" s="171"/>
      <c r="RDL7" s="171"/>
      <c r="RDM7" s="171"/>
      <c r="RDN7" s="171"/>
      <c r="RDO7" s="171"/>
      <c r="RDP7" s="171"/>
      <c r="RDQ7" s="171"/>
      <c r="RDR7" s="171"/>
      <c r="RDS7" s="171"/>
      <c r="RDT7" s="171"/>
      <c r="RDU7" s="171"/>
      <c r="RDV7" s="171"/>
      <c r="RDW7" s="171"/>
      <c r="RDX7" s="171"/>
      <c r="RDY7" s="171"/>
      <c r="RDZ7" s="171"/>
      <c r="REA7" s="171"/>
      <c r="REB7" s="171"/>
      <c r="REC7" s="171"/>
      <c r="RED7" s="171"/>
      <c r="REE7" s="171"/>
      <c r="REF7" s="171"/>
      <c r="REG7" s="171"/>
      <c r="REH7" s="171"/>
      <c r="REI7" s="171"/>
      <c r="REJ7" s="171"/>
      <c r="REK7" s="171"/>
      <c r="REL7" s="171"/>
      <c r="REM7" s="171"/>
      <c r="REN7" s="171"/>
      <c r="REO7" s="171"/>
      <c r="REP7" s="171"/>
      <c r="REQ7" s="171"/>
      <c r="RER7" s="171"/>
      <c r="RES7" s="171"/>
      <c r="RET7" s="171"/>
      <c r="REU7" s="171"/>
      <c r="REV7" s="171"/>
      <c r="REW7" s="171"/>
      <c r="REX7" s="171"/>
      <c r="REY7" s="171"/>
      <c r="REZ7" s="171"/>
      <c r="RFA7" s="171"/>
      <c r="RFB7" s="171"/>
      <c r="RFC7" s="171"/>
      <c r="RFD7" s="171"/>
      <c r="RFE7" s="171"/>
      <c r="RFF7" s="171"/>
      <c r="RFG7" s="171"/>
      <c r="RFH7" s="171"/>
      <c r="RFI7" s="171"/>
      <c r="RFJ7" s="171"/>
      <c r="RFK7" s="171"/>
      <c r="RFL7" s="171"/>
      <c r="RFM7" s="171"/>
      <c r="RFN7" s="171"/>
      <c r="RFO7" s="171"/>
      <c r="RFP7" s="171"/>
      <c r="RFQ7" s="171"/>
      <c r="RFR7" s="171"/>
      <c r="RFS7" s="171"/>
      <c r="RFT7" s="171"/>
      <c r="RFU7" s="171"/>
      <c r="RFV7" s="171"/>
      <c r="RFW7" s="171"/>
      <c r="RFX7" s="171"/>
      <c r="RFY7" s="171"/>
      <c r="RFZ7" s="171"/>
      <c r="RGA7" s="171"/>
      <c r="RGB7" s="171"/>
      <c r="RGC7" s="171"/>
      <c r="RGD7" s="171"/>
      <c r="RGE7" s="171"/>
      <c r="RGF7" s="171"/>
      <c r="RGG7" s="171"/>
      <c r="RGH7" s="171"/>
      <c r="RGI7" s="171"/>
      <c r="RGJ7" s="171"/>
      <c r="RGK7" s="171"/>
      <c r="RGL7" s="171"/>
      <c r="RGM7" s="171"/>
      <c r="RGN7" s="171"/>
      <c r="RGO7" s="171"/>
      <c r="RGP7" s="171"/>
      <c r="RGQ7" s="171"/>
      <c r="RGR7" s="171"/>
      <c r="RGS7" s="171"/>
      <c r="RGT7" s="171"/>
      <c r="RGU7" s="171"/>
      <c r="RGV7" s="171"/>
      <c r="RGW7" s="171"/>
      <c r="RGX7" s="171"/>
      <c r="RGY7" s="171"/>
      <c r="RGZ7" s="171"/>
      <c r="RHA7" s="171"/>
      <c r="RHB7" s="171"/>
      <c r="RHC7" s="171"/>
      <c r="RHD7" s="171"/>
      <c r="RHE7" s="171"/>
      <c r="RHF7" s="171"/>
      <c r="RHG7" s="171"/>
      <c r="RHH7" s="171"/>
      <c r="RHI7" s="171"/>
      <c r="RHJ7" s="171"/>
      <c r="RHK7" s="171"/>
      <c r="RHL7" s="171"/>
      <c r="RHM7" s="171"/>
      <c r="RHN7" s="171"/>
      <c r="RHO7" s="171"/>
      <c r="RHP7" s="171"/>
      <c r="RHQ7" s="171"/>
      <c r="RHR7" s="171"/>
      <c r="RHS7" s="171"/>
      <c r="RHT7" s="171"/>
      <c r="RHU7" s="171"/>
      <c r="RHV7" s="171"/>
      <c r="RHW7" s="171"/>
      <c r="RHX7" s="171"/>
      <c r="RHY7" s="171"/>
      <c r="RHZ7" s="171"/>
      <c r="RIA7" s="171"/>
      <c r="RIB7" s="171"/>
      <c r="RIC7" s="171"/>
      <c r="RID7" s="171"/>
      <c r="RIE7" s="171"/>
      <c r="RIF7" s="171"/>
      <c r="RIG7" s="171"/>
      <c r="RIH7" s="171"/>
      <c r="RII7" s="171"/>
      <c r="RIJ7" s="171"/>
      <c r="RIK7" s="171"/>
      <c r="RIL7" s="171"/>
      <c r="RIM7" s="171"/>
      <c r="RIN7" s="171"/>
      <c r="RIO7" s="171"/>
      <c r="RIP7" s="171"/>
      <c r="RIQ7" s="171"/>
      <c r="RIR7" s="171"/>
      <c r="RIS7" s="171"/>
      <c r="RIT7" s="171"/>
      <c r="RIU7" s="171"/>
      <c r="RIV7" s="171"/>
      <c r="RIW7" s="171"/>
      <c r="RIX7" s="171"/>
      <c r="RIY7" s="171"/>
      <c r="RIZ7" s="171"/>
      <c r="RJA7" s="171"/>
      <c r="RJB7" s="171"/>
      <c r="RJC7" s="171"/>
      <c r="RJD7" s="171"/>
      <c r="RJE7" s="171"/>
      <c r="RJF7" s="171"/>
      <c r="RJG7" s="171"/>
      <c r="RJH7" s="171"/>
      <c r="RJI7" s="171"/>
      <c r="RJJ7" s="171"/>
      <c r="RJK7" s="171"/>
      <c r="RJL7" s="171"/>
      <c r="RJM7" s="171"/>
      <c r="RJN7" s="171"/>
      <c r="RJO7" s="171"/>
      <c r="RJP7" s="171"/>
      <c r="RJQ7" s="171"/>
      <c r="RJR7" s="171"/>
      <c r="RJS7" s="171"/>
      <c r="RJT7" s="171"/>
      <c r="RJU7" s="171"/>
      <c r="RJV7" s="171"/>
      <c r="RJW7" s="171"/>
      <c r="RJX7" s="171"/>
      <c r="RJY7" s="171"/>
      <c r="RJZ7" s="171"/>
      <c r="RKA7" s="171"/>
      <c r="RKB7" s="171"/>
      <c r="RKC7" s="171"/>
      <c r="RKD7" s="171"/>
      <c r="RKE7" s="171"/>
      <c r="RKF7" s="171"/>
      <c r="RKG7" s="171"/>
      <c r="RKH7" s="171"/>
      <c r="RKI7" s="171"/>
      <c r="RKJ7" s="171"/>
      <c r="RKK7" s="171"/>
      <c r="RKL7" s="171"/>
      <c r="RKM7" s="171"/>
      <c r="RKN7" s="171"/>
      <c r="RKO7" s="171"/>
      <c r="RKP7" s="171"/>
      <c r="RKQ7" s="171"/>
      <c r="RKR7" s="171"/>
      <c r="RKS7" s="171"/>
      <c r="RKT7" s="171"/>
      <c r="RKU7" s="171"/>
      <c r="RKV7" s="171"/>
      <c r="RKW7" s="171"/>
      <c r="RKX7" s="171"/>
      <c r="RKY7" s="171"/>
      <c r="RKZ7" s="171"/>
      <c r="RLA7" s="171"/>
      <c r="RLB7" s="171"/>
      <c r="RLC7" s="171"/>
      <c r="RLD7" s="171"/>
      <c r="RLE7" s="171"/>
      <c r="RLF7" s="171"/>
      <c r="RLG7" s="171"/>
      <c r="RLH7" s="171"/>
      <c r="RLI7" s="171"/>
      <c r="RLJ7" s="171"/>
      <c r="RLK7" s="171"/>
      <c r="RLL7" s="171"/>
      <c r="RLM7" s="171"/>
      <c r="RLN7" s="171"/>
      <c r="RLO7" s="171"/>
      <c r="RLP7" s="171"/>
      <c r="RLQ7" s="171"/>
      <c r="RLR7" s="171"/>
      <c r="RLS7" s="171"/>
      <c r="RLT7" s="171"/>
      <c r="RLU7" s="171"/>
      <c r="RLV7" s="171"/>
      <c r="RLW7" s="171"/>
      <c r="RLX7" s="171"/>
      <c r="RLY7" s="171"/>
      <c r="RLZ7" s="171"/>
      <c r="RMA7" s="171"/>
      <c r="RMB7" s="171"/>
      <c r="RMC7" s="171"/>
      <c r="RMD7" s="171"/>
      <c r="RME7" s="171"/>
      <c r="RMF7" s="171"/>
      <c r="RMG7" s="171"/>
      <c r="RMH7" s="171"/>
      <c r="RMI7" s="171"/>
      <c r="RMJ7" s="171"/>
      <c r="RMK7" s="171"/>
      <c r="RML7" s="171"/>
      <c r="RMM7" s="171"/>
      <c r="RMN7" s="171"/>
      <c r="RMO7" s="171"/>
      <c r="RMP7" s="171"/>
      <c r="RMQ7" s="171"/>
      <c r="RMR7" s="171"/>
      <c r="RMS7" s="171"/>
      <c r="RMT7" s="171"/>
      <c r="RMU7" s="171"/>
      <c r="RMV7" s="171"/>
      <c r="RMW7" s="171"/>
      <c r="RMX7" s="171"/>
      <c r="RMY7" s="171"/>
      <c r="RMZ7" s="171"/>
      <c r="RNA7" s="171"/>
      <c r="RNB7" s="171"/>
      <c r="RNC7" s="171"/>
      <c r="RND7" s="171"/>
      <c r="RNE7" s="171"/>
      <c r="RNF7" s="171"/>
      <c r="RNG7" s="171"/>
      <c r="RNH7" s="171"/>
      <c r="RNI7" s="171"/>
      <c r="RNJ7" s="171"/>
      <c r="RNK7" s="171"/>
      <c r="RNL7" s="171"/>
      <c r="RNM7" s="171"/>
      <c r="RNN7" s="171"/>
      <c r="RNO7" s="171"/>
      <c r="RNP7" s="171"/>
      <c r="RNQ7" s="171"/>
      <c r="RNR7" s="171"/>
      <c r="RNS7" s="171"/>
      <c r="RNT7" s="171"/>
      <c r="RNU7" s="171"/>
      <c r="RNV7" s="171"/>
      <c r="RNW7" s="171"/>
      <c r="RNX7" s="171"/>
      <c r="RNY7" s="171"/>
      <c r="RNZ7" s="171"/>
      <c r="ROA7" s="171"/>
      <c r="ROB7" s="171"/>
      <c r="ROC7" s="171"/>
      <c r="ROD7" s="171"/>
      <c r="ROE7" s="171"/>
      <c r="ROF7" s="171"/>
      <c r="ROG7" s="171"/>
      <c r="ROH7" s="171"/>
      <c r="ROI7" s="171"/>
      <c r="ROJ7" s="171"/>
      <c r="ROK7" s="171"/>
      <c r="ROL7" s="171"/>
      <c r="ROM7" s="171"/>
      <c r="RON7" s="171"/>
      <c r="ROO7" s="171"/>
      <c r="ROP7" s="171"/>
      <c r="ROQ7" s="171"/>
      <c r="ROR7" s="171"/>
      <c r="ROS7" s="171"/>
      <c r="ROT7" s="171"/>
      <c r="ROU7" s="171"/>
      <c r="ROV7" s="171"/>
      <c r="ROW7" s="171"/>
      <c r="ROX7" s="171"/>
      <c r="ROY7" s="171"/>
      <c r="ROZ7" s="171"/>
      <c r="RPA7" s="171"/>
      <c r="RPB7" s="171"/>
      <c r="RPC7" s="171"/>
      <c r="RPD7" s="171"/>
      <c r="RPE7" s="171"/>
      <c r="RPF7" s="171"/>
      <c r="RPG7" s="171"/>
      <c r="RPH7" s="171"/>
      <c r="RPI7" s="171"/>
      <c r="RPJ7" s="171"/>
      <c r="RPK7" s="171"/>
      <c r="RPL7" s="171"/>
      <c r="RPM7" s="171"/>
      <c r="RPN7" s="171"/>
      <c r="RPO7" s="171"/>
      <c r="RPP7" s="171"/>
      <c r="RPQ7" s="171"/>
      <c r="RPR7" s="171"/>
      <c r="RPS7" s="171"/>
      <c r="RPT7" s="171"/>
      <c r="RPU7" s="171"/>
      <c r="RPV7" s="171"/>
      <c r="RPW7" s="171"/>
      <c r="RPX7" s="171"/>
      <c r="RPY7" s="171"/>
      <c r="RPZ7" s="171"/>
      <c r="RQA7" s="171"/>
      <c r="RQB7" s="171"/>
      <c r="RQC7" s="171"/>
      <c r="RQD7" s="171"/>
      <c r="RQE7" s="171"/>
      <c r="RQF7" s="171"/>
      <c r="RQG7" s="171"/>
      <c r="RQH7" s="171"/>
      <c r="RQI7" s="171"/>
      <c r="RQJ7" s="171"/>
      <c r="RQK7" s="171"/>
      <c r="RQL7" s="171"/>
      <c r="RQM7" s="171"/>
      <c r="RQN7" s="171"/>
      <c r="RQO7" s="171"/>
      <c r="RQP7" s="171"/>
      <c r="RQQ7" s="171"/>
      <c r="RQR7" s="171"/>
      <c r="RQS7" s="171"/>
      <c r="RQT7" s="171"/>
      <c r="RQU7" s="171"/>
      <c r="RQV7" s="171"/>
      <c r="RQW7" s="171"/>
      <c r="RQX7" s="171"/>
      <c r="RQY7" s="171"/>
      <c r="RQZ7" s="171"/>
      <c r="RRA7" s="171"/>
      <c r="RRB7" s="171"/>
      <c r="RRC7" s="171"/>
      <c r="RRD7" s="171"/>
      <c r="RRE7" s="171"/>
      <c r="RRF7" s="171"/>
      <c r="RRG7" s="171"/>
      <c r="RRH7" s="171"/>
      <c r="RRI7" s="171"/>
      <c r="RRJ7" s="171"/>
      <c r="RRK7" s="171"/>
      <c r="RRL7" s="171"/>
      <c r="RRM7" s="171"/>
      <c r="RRN7" s="171"/>
      <c r="RRO7" s="171"/>
      <c r="RRP7" s="171"/>
      <c r="RRQ7" s="171"/>
      <c r="RRR7" s="171"/>
      <c r="RRS7" s="171"/>
      <c r="RRT7" s="171"/>
      <c r="RRU7" s="171"/>
      <c r="RRV7" s="171"/>
      <c r="RRW7" s="171"/>
      <c r="RRX7" s="171"/>
      <c r="RRY7" s="171"/>
      <c r="RRZ7" s="171"/>
      <c r="RSA7" s="171"/>
      <c r="RSB7" s="171"/>
      <c r="RSC7" s="171"/>
      <c r="RSD7" s="171"/>
      <c r="RSE7" s="171"/>
      <c r="RSF7" s="171"/>
      <c r="RSG7" s="171"/>
      <c r="RSH7" s="171"/>
      <c r="RSI7" s="171"/>
      <c r="RSJ7" s="171"/>
      <c r="RSK7" s="171"/>
      <c r="RSL7" s="171"/>
      <c r="RSM7" s="171"/>
      <c r="RSN7" s="171"/>
      <c r="RSO7" s="171"/>
      <c r="RSP7" s="171"/>
      <c r="RSQ7" s="171"/>
      <c r="RSR7" s="171"/>
      <c r="RSS7" s="171"/>
      <c r="RST7" s="171"/>
      <c r="RSU7" s="171"/>
      <c r="RSV7" s="171"/>
      <c r="RSW7" s="171"/>
      <c r="RSX7" s="171"/>
      <c r="RSY7" s="171"/>
      <c r="RSZ7" s="171"/>
      <c r="RTA7" s="171"/>
      <c r="RTB7" s="171"/>
      <c r="RTC7" s="171"/>
      <c r="RTD7" s="171"/>
      <c r="RTE7" s="171"/>
      <c r="RTF7" s="171"/>
      <c r="RTG7" s="171"/>
      <c r="RTH7" s="171"/>
      <c r="RTI7" s="171"/>
      <c r="RTJ7" s="171"/>
      <c r="RTK7" s="171"/>
      <c r="RTL7" s="171"/>
      <c r="RTM7" s="171"/>
      <c r="RTN7" s="171"/>
      <c r="RTO7" s="171"/>
      <c r="RTP7" s="171"/>
      <c r="RTQ7" s="171"/>
      <c r="RTR7" s="171"/>
      <c r="RTS7" s="171"/>
      <c r="RTT7" s="171"/>
      <c r="RTU7" s="171"/>
      <c r="RTV7" s="171"/>
      <c r="RTW7" s="171"/>
      <c r="RTX7" s="171"/>
      <c r="RTY7" s="171"/>
      <c r="RTZ7" s="171"/>
      <c r="RUA7" s="171"/>
      <c r="RUB7" s="171"/>
      <c r="RUC7" s="171"/>
      <c r="RUD7" s="171"/>
      <c r="RUE7" s="171"/>
      <c r="RUF7" s="171"/>
      <c r="RUG7" s="171"/>
      <c r="RUH7" s="171"/>
      <c r="RUI7" s="171"/>
      <c r="RUJ7" s="171"/>
      <c r="RUK7" s="171"/>
      <c r="RUL7" s="171"/>
      <c r="RUM7" s="171"/>
      <c r="RUN7" s="171"/>
      <c r="RUO7" s="171"/>
      <c r="RUP7" s="171"/>
      <c r="RUQ7" s="171"/>
      <c r="RUR7" s="171"/>
      <c r="RUS7" s="171"/>
      <c r="RUT7" s="171"/>
      <c r="RUU7" s="171"/>
      <c r="RUV7" s="171"/>
      <c r="RUW7" s="171"/>
      <c r="RUX7" s="171"/>
      <c r="RUY7" s="171"/>
      <c r="RUZ7" s="171"/>
      <c r="RVA7" s="171"/>
      <c r="RVB7" s="171"/>
      <c r="RVC7" s="171"/>
      <c r="RVD7" s="171"/>
      <c r="RVE7" s="171"/>
      <c r="RVF7" s="171"/>
      <c r="RVG7" s="171"/>
      <c r="RVH7" s="171"/>
      <c r="RVI7" s="171"/>
      <c r="RVJ7" s="171"/>
      <c r="RVK7" s="171"/>
      <c r="RVL7" s="171"/>
      <c r="RVM7" s="171"/>
      <c r="RVN7" s="171"/>
      <c r="RVO7" s="171"/>
      <c r="RVP7" s="171"/>
      <c r="RVQ7" s="171"/>
      <c r="RVR7" s="171"/>
      <c r="RVS7" s="171"/>
      <c r="RVT7" s="171"/>
      <c r="RVU7" s="171"/>
      <c r="RVV7" s="171"/>
      <c r="RVW7" s="171"/>
      <c r="RVX7" s="171"/>
      <c r="RVY7" s="171"/>
      <c r="RVZ7" s="171"/>
      <c r="RWA7" s="171"/>
      <c r="RWB7" s="171"/>
      <c r="RWC7" s="171"/>
      <c r="RWD7" s="171"/>
      <c r="RWE7" s="171"/>
      <c r="RWF7" s="171"/>
      <c r="RWG7" s="171"/>
      <c r="RWH7" s="171"/>
      <c r="RWI7" s="171"/>
      <c r="RWJ7" s="171"/>
      <c r="RWK7" s="171"/>
      <c r="RWL7" s="171"/>
      <c r="RWM7" s="171"/>
      <c r="RWN7" s="171"/>
      <c r="RWO7" s="171"/>
      <c r="RWP7" s="171"/>
      <c r="RWQ7" s="171"/>
      <c r="RWR7" s="171"/>
      <c r="RWS7" s="171"/>
      <c r="RWT7" s="171"/>
      <c r="RWU7" s="171"/>
      <c r="RWV7" s="171"/>
      <c r="RWW7" s="171"/>
      <c r="RWX7" s="171"/>
      <c r="RWY7" s="171"/>
      <c r="RWZ7" s="171"/>
      <c r="RXA7" s="171"/>
      <c r="RXB7" s="171"/>
      <c r="RXC7" s="171"/>
      <c r="RXD7" s="171"/>
      <c r="RXE7" s="171"/>
      <c r="RXF7" s="171"/>
      <c r="RXG7" s="171"/>
      <c r="RXH7" s="171"/>
      <c r="RXI7" s="171"/>
      <c r="RXJ7" s="171"/>
      <c r="RXK7" s="171"/>
      <c r="RXL7" s="171"/>
      <c r="RXM7" s="171"/>
      <c r="RXN7" s="171"/>
      <c r="RXO7" s="171"/>
      <c r="RXP7" s="171"/>
      <c r="RXQ7" s="171"/>
      <c r="RXR7" s="171"/>
      <c r="RXS7" s="171"/>
      <c r="RXT7" s="171"/>
      <c r="RXU7" s="171"/>
      <c r="RXV7" s="171"/>
      <c r="RXW7" s="171"/>
      <c r="RXX7" s="171"/>
      <c r="RXY7" s="171"/>
      <c r="RXZ7" s="171"/>
      <c r="RYA7" s="171"/>
      <c r="RYB7" s="171"/>
      <c r="RYC7" s="171"/>
      <c r="RYD7" s="171"/>
      <c r="RYE7" s="171"/>
      <c r="RYF7" s="171"/>
      <c r="RYG7" s="171"/>
      <c r="RYH7" s="171"/>
      <c r="RYI7" s="171"/>
      <c r="RYJ7" s="171"/>
      <c r="RYK7" s="171"/>
      <c r="RYL7" s="171"/>
      <c r="RYM7" s="171"/>
      <c r="RYN7" s="171"/>
      <c r="RYO7" s="171"/>
      <c r="RYP7" s="171"/>
      <c r="RYQ7" s="171"/>
      <c r="RYR7" s="171"/>
      <c r="RYS7" s="171"/>
      <c r="RYT7" s="171"/>
      <c r="RYU7" s="171"/>
      <c r="RYV7" s="171"/>
      <c r="RYW7" s="171"/>
      <c r="RYX7" s="171"/>
      <c r="RYY7" s="171"/>
      <c r="RYZ7" s="171"/>
      <c r="RZA7" s="171"/>
      <c r="RZB7" s="171"/>
      <c r="RZC7" s="171"/>
      <c r="RZD7" s="171"/>
      <c r="RZE7" s="171"/>
      <c r="RZF7" s="171"/>
      <c r="RZG7" s="171"/>
      <c r="RZH7" s="171"/>
      <c r="RZI7" s="171"/>
      <c r="RZJ7" s="171"/>
      <c r="RZK7" s="171"/>
      <c r="RZL7" s="171"/>
      <c r="RZM7" s="171"/>
      <c r="RZN7" s="171"/>
      <c r="RZO7" s="171"/>
      <c r="RZP7" s="171"/>
      <c r="RZQ7" s="171"/>
      <c r="RZR7" s="171"/>
      <c r="RZS7" s="171"/>
      <c r="RZT7" s="171"/>
      <c r="RZU7" s="171"/>
      <c r="RZV7" s="171"/>
      <c r="RZW7" s="171"/>
      <c r="RZX7" s="171"/>
      <c r="RZY7" s="171"/>
      <c r="RZZ7" s="171"/>
      <c r="SAA7" s="171"/>
      <c r="SAB7" s="171"/>
      <c r="SAC7" s="171"/>
      <c r="SAD7" s="171"/>
      <c r="SAE7" s="171"/>
      <c r="SAF7" s="171"/>
      <c r="SAG7" s="171"/>
      <c r="SAH7" s="171"/>
      <c r="SAI7" s="171"/>
      <c r="SAJ7" s="171"/>
      <c r="SAK7" s="171"/>
      <c r="SAL7" s="171"/>
      <c r="SAM7" s="171"/>
      <c r="SAN7" s="171"/>
      <c r="SAO7" s="171"/>
      <c r="SAP7" s="171"/>
      <c r="SAQ7" s="171"/>
      <c r="SAR7" s="171"/>
      <c r="SAS7" s="171"/>
      <c r="SAT7" s="171"/>
      <c r="SAU7" s="171"/>
      <c r="SAV7" s="171"/>
      <c r="SAW7" s="171"/>
      <c r="SAX7" s="171"/>
      <c r="SAY7" s="171"/>
      <c r="SAZ7" s="171"/>
      <c r="SBA7" s="171"/>
      <c r="SBB7" s="171"/>
      <c r="SBC7" s="171"/>
      <c r="SBD7" s="171"/>
      <c r="SBE7" s="171"/>
      <c r="SBF7" s="171"/>
      <c r="SBG7" s="171"/>
      <c r="SBH7" s="171"/>
      <c r="SBI7" s="171"/>
      <c r="SBJ7" s="171"/>
      <c r="SBK7" s="171"/>
      <c r="SBL7" s="171"/>
      <c r="SBM7" s="171"/>
      <c r="SBN7" s="171"/>
      <c r="SBO7" s="171"/>
      <c r="SBP7" s="171"/>
      <c r="SBQ7" s="171"/>
      <c r="SBR7" s="171"/>
      <c r="SBS7" s="171"/>
      <c r="SBT7" s="171"/>
      <c r="SBU7" s="171"/>
      <c r="SBV7" s="171"/>
      <c r="SBW7" s="171"/>
      <c r="SBX7" s="171"/>
      <c r="SBY7" s="171"/>
      <c r="SBZ7" s="171"/>
      <c r="SCA7" s="171"/>
      <c r="SCB7" s="171"/>
      <c r="SCC7" s="171"/>
      <c r="SCD7" s="171"/>
      <c r="SCE7" s="171"/>
      <c r="SCF7" s="171"/>
      <c r="SCG7" s="171"/>
      <c r="SCH7" s="171"/>
      <c r="SCI7" s="171"/>
      <c r="SCJ7" s="171"/>
      <c r="SCK7" s="171"/>
      <c r="SCL7" s="171"/>
      <c r="SCM7" s="171"/>
      <c r="SCN7" s="171"/>
      <c r="SCO7" s="171"/>
      <c r="SCP7" s="171"/>
      <c r="SCQ7" s="171"/>
      <c r="SCR7" s="171"/>
      <c r="SCS7" s="171"/>
      <c r="SCT7" s="171"/>
      <c r="SCU7" s="171"/>
      <c r="SCV7" s="171"/>
      <c r="SCW7" s="171"/>
      <c r="SCX7" s="171"/>
      <c r="SCY7" s="171"/>
      <c r="SCZ7" s="171"/>
      <c r="SDA7" s="171"/>
      <c r="SDB7" s="171"/>
      <c r="SDC7" s="171"/>
      <c r="SDD7" s="171"/>
      <c r="SDE7" s="171"/>
      <c r="SDF7" s="171"/>
      <c r="SDG7" s="171"/>
      <c r="SDH7" s="171"/>
      <c r="SDI7" s="171"/>
      <c r="SDJ7" s="171"/>
      <c r="SDK7" s="171"/>
      <c r="SDL7" s="171"/>
      <c r="SDM7" s="171"/>
      <c r="SDN7" s="171"/>
      <c r="SDO7" s="171"/>
      <c r="SDP7" s="171"/>
      <c r="SDQ7" s="171"/>
      <c r="SDR7" s="171"/>
      <c r="SDS7" s="171"/>
      <c r="SDT7" s="171"/>
      <c r="SDU7" s="171"/>
      <c r="SDV7" s="171"/>
      <c r="SDW7" s="171"/>
      <c r="SDX7" s="171"/>
      <c r="SDY7" s="171"/>
      <c r="SDZ7" s="171"/>
      <c r="SEA7" s="171"/>
      <c r="SEB7" s="171"/>
      <c r="SEC7" s="171"/>
      <c r="SED7" s="171"/>
      <c r="SEE7" s="171"/>
      <c r="SEF7" s="171"/>
      <c r="SEG7" s="171"/>
      <c r="SEH7" s="171"/>
      <c r="SEI7" s="171"/>
      <c r="SEJ7" s="171"/>
      <c r="SEK7" s="171"/>
      <c r="SEL7" s="171"/>
      <c r="SEM7" s="171"/>
      <c r="SEN7" s="171"/>
      <c r="SEO7" s="171"/>
      <c r="SEP7" s="171"/>
      <c r="SEQ7" s="171"/>
      <c r="SER7" s="171"/>
      <c r="SES7" s="171"/>
      <c r="SET7" s="171"/>
      <c r="SEU7" s="171"/>
      <c r="SEV7" s="171"/>
      <c r="SEW7" s="171"/>
      <c r="SEX7" s="171"/>
      <c r="SEY7" s="171"/>
      <c r="SEZ7" s="171"/>
      <c r="SFA7" s="171"/>
      <c r="SFB7" s="171"/>
      <c r="SFC7" s="171"/>
      <c r="SFD7" s="171"/>
      <c r="SFE7" s="171"/>
      <c r="SFF7" s="171"/>
      <c r="SFG7" s="171"/>
      <c r="SFH7" s="171"/>
      <c r="SFI7" s="171"/>
      <c r="SFJ7" s="171"/>
      <c r="SFK7" s="171"/>
      <c r="SFL7" s="171"/>
      <c r="SFM7" s="171"/>
      <c r="SFN7" s="171"/>
      <c r="SFO7" s="171"/>
      <c r="SFP7" s="171"/>
      <c r="SFQ7" s="171"/>
      <c r="SFR7" s="171"/>
      <c r="SFS7" s="171"/>
      <c r="SFT7" s="171"/>
      <c r="SFU7" s="171"/>
      <c r="SFV7" s="171"/>
      <c r="SFW7" s="171"/>
      <c r="SFX7" s="171"/>
      <c r="SFY7" s="171"/>
      <c r="SFZ7" s="171"/>
      <c r="SGA7" s="171"/>
      <c r="SGB7" s="171"/>
      <c r="SGC7" s="171"/>
      <c r="SGD7" s="171"/>
      <c r="SGE7" s="171"/>
      <c r="SGF7" s="171"/>
      <c r="SGG7" s="171"/>
      <c r="SGH7" s="171"/>
      <c r="SGI7" s="171"/>
      <c r="SGJ7" s="171"/>
      <c r="SGK7" s="171"/>
      <c r="SGL7" s="171"/>
      <c r="SGM7" s="171"/>
      <c r="SGN7" s="171"/>
      <c r="SGO7" s="171"/>
      <c r="SGP7" s="171"/>
      <c r="SGQ7" s="171"/>
      <c r="SGR7" s="171"/>
      <c r="SGS7" s="171"/>
      <c r="SGT7" s="171"/>
      <c r="SGU7" s="171"/>
      <c r="SGV7" s="171"/>
      <c r="SGW7" s="171"/>
      <c r="SGX7" s="171"/>
      <c r="SGY7" s="171"/>
      <c r="SGZ7" s="171"/>
      <c r="SHA7" s="171"/>
      <c r="SHB7" s="171"/>
      <c r="SHC7" s="171"/>
      <c r="SHD7" s="171"/>
      <c r="SHE7" s="171"/>
      <c r="SHF7" s="171"/>
      <c r="SHG7" s="171"/>
      <c r="SHH7" s="171"/>
      <c r="SHI7" s="171"/>
      <c r="SHJ7" s="171"/>
      <c r="SHK7" s="171"/>
      <c r="SHL7" s="171"/>
      <c r="SHM7" s="171"/>
      <c r="SHN7" s="171"/>
      <c r="SHO7" s="171"/>
      <c r="SHP7" s="171"/>
      <c r="SHQ7" s="171"/>
      <c r="SHR7" s="171"/>
      <c r="SHS7" s="171"/>
      <c r="SHT7" s="171"/>
      <c r="SHU7" s="171"/>
      <c r="SHV7" s="171"/>
      <c r="SHW7" s="171"/>
      <c r="SHX7" s="171"/>
      <c r="SHY7" s="171"/>
      <c r="SHZ7" s="171"/>
      <c r="SIA7" s="171"/>
      <c r="SIB7" s="171"/>
      <c r="SIC7" s="171"/>
      <c r="SID7" s="171"/>
      <c r="SIE7" s="171"/>
      <c r="SIF7" s="171"/>
      <c r="SIG7" s="171"/>
      <c r="SIH7" s="171"/>
      <c r="SII7" s="171"/>
      <c r="SIJ7" s="171"/>
      <c r="SIK7" s="171"/>
      <c r="SIL7" s="171"/>
      <c r="SIM7" s="171"/>
      <c r="SIN7" s="171"/>
      <c r="SIO7" s="171"/>
      <c r="SIP7" s="171"/>
      <c r="SIQ7" s="171"/>
      <c r="SIR7" s="171"/>
      <c r="SIS7" s="171"/>
      <c r="SIT7" s="171"/>
      <c r="SIU7" s="171"/>
      <c r="SIV7" s="171"/>
      <c r="SIW7" s="171"/>
      <c r="SIX7" s="171"/>
      <c r="SIY7" s="171"/>
      <c r="SIZ7" s="171"/>
      <c r="SJA7" s="171"/>
      <c r="SJB7" s="171"/>
      <c r="SJC7" s="171"/>
      <c r="SJD7" s="171"/>
      <c r="SJE7" s="171"/>
      <c r="SJF7" s="171"/>
      <c r="SJG7" s="171"/>
      <c r="SJH7" s="171"/>
      <c r="SJI7" s="171"/>
      <c r="SJJ7" s="171"/>
      <c r="SJK7" s="171"/>
      <c r="SJL7" s="171"/>
      <c r="SJM7" s="171"/>
      <c r="SJN7" s="171"/>
      <c r="SJO7" s="171"/>
      <c r="SJP7" s="171"/>
      <c r="SJQ7" s="171"/>
      <c r="SJR7" s="171"/>
      <c r="SJS7" s="171"/>
      <c r="SJT7" s="171"/>
      <c r="SJU7" s="171"/>
      <c r="SJV7" s="171"/>
      <c r="SJW7" s="171"/>
      <c r="SJX7" s="171"/>
      <c r="SJY7" s="171"/>
      <c r="SJZ7" s="171"/>
      <c r="SKA7" s="171"/>
      <c r="SKB7" s="171"/>
      <c r="SKC7" s="171"/>
      <c r="SKD7" s="171"/>
      <c r="SKE7" s="171"/>
      <c r="SKF7" s="171"/>
      <c r="SKG7" s="171"/>
      <c r="SKH7" s="171"/>
      <c r="SKI7" s="171"/>
      <c r="SKJ7" s="171"/>
      <c r="SKK7" s="171"/>
      <c r="SKL7" s="171"/>
      <c r="SKM7" s="171"/>
      <c r="SKN7" s="171"/>
      <c r="SKO7" s="171"/>
      <c r="SKP7" s="171"/>
      <c r="SKQ7" s="171"/>
      <c r="SKR7" s="171"/>
      <c r="SKS7" s="171"/>
      <c r="SKT7" s="171"/>
      <c r="SKU7" s="171"/>
      <c r="SKV7" s="171"/>
      <c r="SKW7" s="171"/>
      <c r="SKX7" s="171"/>
      <c r="SKY7" s="171"/>
      <c r="SKZ7" s="171"/>
      <c r="SLA7" s="171"/>
      <c r="SLB7" s="171"/>
      <c r="SLC7" s="171"/>
      <c r="SLD7" s="171"/>
      <c r="SLE7" s="171"/>
      <c r="SLF7" s="171"/>
      <c r="SLG7" s="171"/>
      <c r="SLH7" s="171"/>
      <c r="SLI7" s="171"/>
      <c r="SLJ7" s="171"/>
      <c r="SLK7" s="171"/>
      <c r="SLL7" s="171"/>
      <c r="SLM7" s="171"/>
      <c r="SLN7" s="171"/>
      <c r="SLO7" s="171"/>
      <c r="SLP7" s="171"/>
      <c r="SLQ7" s="171"/>
      <c r="SLR7" s="171"/>
      <c r="SLS7" s="171"/>
      <c r="SLT7" s="171"/>
      <c r="SLU7" s="171"/>
      <c r="SLV7" s="171"/>
      <c r="SLW7" s="171"/>
      <c r="SLX7" s="171"/>
      <c r="SLY7" s="171"/>
      <c r="SLZ7" s="171"/>
      <c r="SMA7" s="171"/>
      <c r="SMB7" s="171"/>
      <c r="SMC7" s="171"/>
      <c r="SMD7" s="171"/>
      <c r="SME7" s="171"/>
      <c r="SMF7" s="171"/>
      <c r="SMG7" s="171"/>
      <c r="SMH7" s="171"/>
      <c r="SMI7" s="171"/>
      <c r="SMJ7" s="171"/>
      <c r="SMK7" s="171"/>
      <c r="SML7" s="171"/>
      <c r="SMM7" s="171"/>
      <c r="SMN7" s="171"/>
      <c r="SMO7" s="171"/>
      <c r="SMP7" s="171"/>
      <c r="SMQ7" s="171"/>
      <c r="SMR7" s="171"/>
      <c r="SMS7" s="171"/>
      <c r="SMT7" s="171"/>
      <c r="SMU7" s="171"/>
      <c r="SMV7" s="171"/>
      <c r="SMW7" s="171"/>
      <c r="SMX7" s="171"/>
      <c r="SMY7" s="171"/>
      <c r="SMZ7" s="171"/>
      <c r="SNA7" s="171"/>
      <c r="SNB7" s="171"/>
      <c r="SNC7" s="171"/>
      <c r="SND7" s="171"/>
      <c r="SNE7" s="171"/>
      <c r="SNF7" s="171"/>
      <c r="SNG7" s="171"/>
      <c r="SNH7" s="171"/>
      <c r="SNI7" s="171"/>
      <c r="SNJ7" s="171"/>
      <c r="SNK7" s="171"/>
      <c r="SNL7" s="171"/>
      <c r="SNM7" s="171"/>
      <c r="SNN7" s="171"/>
      <c r="SNO7" s="171"/>
      <c r="SNP7" s="171"/>
      <c r="SNQ7" s="171"/>
      <c r="SNR7" s="171"/>
      <c r="SNS7" s="171"/>
      <c r="SNT7" s="171"/>
      <c r="SNU7" s="171"/>
      <c r="SNV7" s="171"/>
      <c r="SNW7" s="171"/>
      <c r="SNX7" s="171"/>
      <c r="SNY7" s="171"/>
      <c r="SNZ7" s="171"/>
      <c r="SOA7" s="171"/>
      <c r="SOB7" s="171"/>
      <c r="SOC7" s="171"/>
      <c r="SOD7" s="171"/>
      <c r="SOE7" s="171"/>
      <c r="SOF7" s="171"/>
      <c r="SOG7" s="171"/>
      <c r="SOH7" s="171"/>
      <c r="SOI7" s="171"/>
      <c r="SOJ7" s="171"/>
      <c r="SOK7" s="171"/>
      <c r="SOL7" s="171"/>
      <c r="SOM7" s="171"/>
      <c r="SON7" s="171"/>
      <c r="SOO7" s="171"/>
      <c r="SOP7" s="171"/>
      <c r="SOQ7" s="171"/>
      <c r="SOR7" s="171"/>
      <c r="SOS7" s="171"/>
      <c r="SOT7" s="171"/>
      <c r="SOU7" s="171"/>
      <c r="SOV7" s="171"/>
      <c r="SOW7" s="171"/>
      <c r="SOX7" s="171"/>
      <c r="SOY7" s="171"/>
      <c r="SOZ7" s="171"/>
      <c r="SPA7" s="171"/>
      <c r="SPB7" s="171"/>
      <c r="SPC7" s="171"/>
      <c r="SPD7" s="171"/>
      <c r="SPE7" s="171"/>
      <c r="SPF7" s="171"/>
      <c r="SPG7" s="171"/>
      <c r="SPH7" s="171"/>
      <c r="SPI7" s="171"/>
      <c r="SPJ7" s="171"/>
      <c r="SPK7" s="171"/>
      <c r="SPL7" s="171"/>
      <c r="SPM7" s="171"/>
      <c r="SPN7" s="171"/>
      <c r="SPO7" s="171"/>
      <c r="SPP7" s="171"/>
      <c r="SPQ7" s="171"/>
      <c r="SPR7" s="171"/>
      <c r="SPS7" s="171"/>
      <c r="SPT7" s="171"/>
      <c r="SPU7" s="171"/>
      <c r="SPV7" s="171"/>
      <c r="SPW7" s="171"/>
      <c r="SPX7" s="171"/>
      <c r="SPY7" s="171"/>
      <c r="SPZ7" s="171"/>
      <c r="SQA7" s="171"/>
      <c r="SQB7" s="171"/>
      <c r="SQC7" s="171"/>
      <c r="SQD7" s="171"/>
      <c r="SQE7" s="171"/>
      <c r="SQF7" s="171"/>
      <c r="SQG7" s="171"/>
      <c r="SQH7" s="171"/>
      <c r="SQI7" s="171"/>
      <c r="SQJ7" s="171"/>
      <c r="SQK7" s="171"/>
      <c r="SQL7" s="171"/>
      <c r="SQM7" s="171"/>
      <c r="SQN7" s="171"/>
      <c r="SQO7" s="171"/>
      <c r="SQP7" s="171"/>
      <c r="SQQ7" s="171"/>
      <c r="SQR7" s="171"/>
      <c r="SQS7" s="171"/>
      <c r="SQT7" s="171"/>
      <c r="SQU7" s="171"/>
      <c r="SQV7" s="171"/>
      <c r="SQW7" s="171"/>
      <c r="SQX7" s="171"/>
      <c r="SQY7" s="171"/>
      <c r="SQZ7" s="171"/>
      <c r="SRA7" s="171"/>
      <c r="SRB7" s="171"/>
      <c r="SRC7" s="171"/>
      <c r="SRD7" s="171"/>
      <c r="SRE7" s="171"/>
      <c r="SRF7" s="171"/>
      <c r="SRG7" s="171"/>
      <c r="SRH7" s="171"/>
      <c r="SRI7" s="171"/>
      <c r="SRJ7" s="171"/>
      <c r="SRK7" s="171"/>
      <c r="SRL7" s="171"/>
      <c r="SRM7" s="171"/>
      <c r="SRN7" s="171"/>
      <c r="SRO7" s="171"/>
      <c r="SRP7" s="171"/>
      <c r="SRQ7" s="171"/>
      <c r="SRR7" s="171"/>
      <c r="SRS7" s="171"/>
      <c r="SRT7" s="171"/>
      <c r="SRU7" s="171"/>
      <c r="SRV7" s="171"/>
      <c r="SRW7" s="171"/>
      <c r="SRX7" s="171"/>
      <c r="SRY7" s="171"/>
      <c r="SRZ7" s="171"/>
      <c r="SSA7" s="171"/>
      <c r="SSB7" s="171"/>
      <c r="SSC7" s="171"/>
      <c r="SSD7" s="171"/>
      <c r="SSE7" s="171"/>
      <c r="SSF7" s="171"/>
      <c r="SSG7" s="171"/>
      <c r="SSH7" s="171"/>
      <c r="SSI7" s="171"/>
      <c r="SSJ7" s="171"/>
      <c r="SSK7" s="171"/>
      <c r="SSL7" s="171"/>
      <c r="SSM7" s="171"/>
      <c r="SSN7" s="171"/>
      <c r="SSO7" s="171"/>
      <c r="SSP7" s="171"/>
      <c r="SSQ7" s="171"/>
      <c r="SSR7" s="171"/>
      <c r="SSS7" s="171"/>
      <c r="SST7" s="171"/>
      <c r="SSU7" s="171"/>
      <c r="SSV7" s="171"/>
      <c r="SSW7" s="171"/>
      <c r="SSX7" s="171"/>
      <c r="SSY7" s="171"/>
      <c r="SSZ7" s="171"/>
      <c r="STA7" s="171"/>
      <c r="STB7" s="171"/>
      <c r="STC7" s="171"/>
      <c r="STD7" s="171"/>
      <c r="STE7" s="171"/>
      <c r="STF7" s="171"/>
      <c r="STG7" s="171"/>
      <c r="STH7" s="171"/>
      <c r="STI7" s="171"/>
      <c r="STJ7" s="171"/>
      <c r="STK7" s="171"/>
      <c r="STL7" s="171"/>
      <c r="STM7" s="171"/>
      <c r="STN7" s="171"/>
      <c r="STO7" s="171"/>
      <c r="STP7" s="171"/>
      <c r="STQ7" s="171"/>
      <c r="STR7" s="171"/>
      <c r="STS7" s="171"/>
      <c r="STT7" s="171"/>
      <c r="STU7" s="171"/>
      <c r="STV7" s="171"/>
      <c r="STW7" s="171"/>
      <c r="STX7" s="171"/>
      <c r="STY7" s="171"/>
      <c r="STZ7" s="171"/>
      <c r="SUA7" s="171"/>
      <c r="SUB7" s="171"/>
      <c r="SUC7" s="171"/>
      <c r="SUD7" s="171"/>
      <c r="SUE7" s="171"/>
      <c r="SUF7" s="171"/>
      <c r="SUG7" s="171"/>
      <c r="SUH7" s="171"/>
      <c r="SUI7" s="171"/>
      <c r="SUJ7" s="171"/>
      <c r="SUK7" s="171"/>
      <c r="SUL7" s="171"/>
      <c r="SUM7" s="171"/>
      <c r="SUN7" s="171"/>
      <c r="SUO7" s="171"/>
      <c r="SUP7" s="171"/>
      <c r="SUQ7" s="171"/>
      <c r="SUR7" s="171"/>
      <c r="SUS7" s="171"/>
      <c r="SUT7" s="171"/>
      <c r="SUU7" s="171"/>
      <c r="SUV7" s="171"/>
      <c r="SUW7" s="171"/>
      <c r="SUX7" s="171"/>
      <c r="SUY7" s="171"/>
      <c r="SUZ7" s="171"/>
      <c r="SVA7" s="171"/>
      <c r="SVB7" s="171"/>
      <c r="SVC7" s="171"/>
      <c r="SVD7" s="171"/>
      <c r="SVE7" s="171"/>
      <c r="SVF7" s="171"/>
      <c r="SVG7" s="171"/>
      <c r="SVH7" s="171"/>
      <c r="SVI7" s="171"/>
      <c r="SVJ7" s="171"/>
      <c r="SVK7" s="171"/>
      <c r="SVL7" s="171"/>
      <c r="SVM7" s="171"/>
      <c r="SVN7" s="171"/>
      <c r="SVO7" s="171"/>
      <c r="SVP7" s="171"/>
      <c r="SVQ7" s="171"/>
      <c r="SVR7" s="171"/>
      <c r="SVS7" s="171"/>
      <c r="SVT7" s="171"/>
      <c r="SVU7" s="171"/>
      <c r="SVV7" s="171"/>
      <c r="SVW7" s="171"/>
      <c r="SVX7" s="171"/>
      <c r="SVY7" s="171"/>
      <c r="SVZ7" s="171"/>
      <c r="SWA7" s="171"/>
      <c r="SWB7" s="171"/>
      <c r="SWC7" s="171"/>
      <c r="SWD7" s="171"/>
      <c r="SWE7" s="171"/>
      <c r="SWF7" s="171"/>
      <c r="SWG7" s="171"/>
      <c r="SWH7" s="171"/>
      <c r="SWI7" s="171"/>
      <c r="SWJ7" s="171"/>
      <c r="SWK7" s="171"/>
      <c r="SWL7" s="171"/>
      <c r="SWM7" s="171"/>
      <c r="SWN7" s="171"/>
      <c r="SWO7" s="171"/>
      <c r="SWP7" s="171"/>
      <c r="SWQ7" s="171"/>
      <c r="SWR7" s="171"/>
      <c r="SWS7" s="171"/>
      <c r="SWT7" s="171"/>
      <c r="SWU7" s="171"/>
      <c r="SWV7" s="171"/>
      <c r="SWW7" s="171"/>
      <c r="SWX7" s="171"/>
      <c r="SWY7" s="171"/>
      <c r="SWZ7" s="171"/>
      <c r="SXA7" s="171"/>
      <c r="SXB7" s="171"/>
      <c r="SXC7" s="171"/>
      <c r="SXD7" s="171"/>
      <c r="SXE7" s="171"/>
      <c r="SXF7" s="171"/>
      <c r="SXG7" s="171"/>
      <c r="SXH7" s="171"/>
      <c r="SXI7" s="171"/>
      <c r="SXJ7" s="171"/>
      <c r="SXK7" s="171"/>
      <c r="SXL7" s="171"/>
      <c r="SXM7" s="171"/>
      <c r="SXN7" s="171"/>
      <c r="SXO7" s="171"/>
      <c r="SXP7" s="171"/>
      <c r="SXQ7" s="171"/>
      <c r="SXR7" s="171"/>
      <c r="SXS7" s="171"/>
      <c r="SXT7" s="171"/>
      <c r="SXU7" s="171"/>
      <c r="SXV7" s="171"/>
      <c r="SXW7" s="171"/>
      <c r="SXX7" s="171"/>
      <c r="SXY7" s="171"/>
      <c r="SXZ7" s="171"/>
      <c r="SYA7" s="171"/>
      <c r="SYB7" s="171"/>
      <c r="SYC7" s="171"/>
      <c r="SYD7" s="171"/>
      <c r="SYE7" s="171"/>
      <c r="SYF7" s="171"/>
      <c r="SYG7" s="171"/>
      <c r="SYH7" s="171"/>
      <c r="SYI7" s="171"/>
      <c r="SYJ7" s="171"/>
      <c r="SYK7" s="171"/>
      <c r="SYL7" s="171"/>
      <c r="SYM7" s="171"/>
      <c r="SYN7" s="171"/>
      <c r="SYO7" s="171"/>
      <c r="SYP7" s="171"/>
      <c r="SYQ7" s="171"/>
      <c r="SYR7" s="171"/>
      <c r="SYS7" s="171"/>
      <c r="SYT7" s="171"/>
      <c r="SYU7" s="171"/>
      <c r="SYV7" s="171"/>
      <c r="SYW7" s="171"/>
      <c r="SYX7" s="171"/>
      <c r="SYY7" s="171"/>
      <c r="SYZ7" s="171"/>
      <c r="SZA7" s="171"/>
      <c r="SZB7" s="171"/>
      <c r="SZC7" s="171"/>
      <c r="SZD7" s="171"/>
      <c r="SZE7" s="171"/>
      <c r="SZF7" s="171"/>
      <c r="SZG7" s="171"/>
      <c r="SZH7" s="171"/>
      <c r="SZI7" s="171"/>
      <c r="SZJ7" s="171"/>
      <c r="SZK7" s="171"/>
      <c r="SZL7" s="171"/>
      <c r="SZM7" s="171"/>
      <c r="SZN7" s="171"/>
      <c r="SZO7" s="171"/>
      <c r="SZP7" s="171"/>
      <c r="SZQ7" s="171"/>
      <c r="SZR7" s="171"/>
      <c r="SZS7" s="171"/>
      <c r="SZT7" s="171"/>
      <c r="SZU7" s="171"/>
      <c r="SZV7" s="171"/>
      <c r="SZW7" s="171"/>
      <c r="SZX7" s="171"/>
      <c r="SZY7" s="171"/>
      <c r="SZZ7" s="171"/>
      <c r="TAA7" s="171"/>
      <c r="TAB7" s="171"/>
      <c r="TAC7" s="171"/>
      <c r="TAD7" s="171"/>
      <c r="TAE7" s="171"/>
      <c r="TAF7" s="171"/>
      <c r="TAG7" s="171"/>
      <c r="TAH7" s="171"/>
      <c r="TAI7" s="171"/>
      <c r="TAJ7" s="171"/>
      <c r="TAK7" s="171"/>
      <c r="TAL7" s="171"/>
      <c r="TAM7" s="171"/>
      <c r="TAN7" s="171"/>
      <c r="TAO7" s="171"/>
      <c r="TAP7" s="171"/>
      <c r="TAQ7" s="171"/>
      <c r="TAR7" s="171"/>
      <c r="TAS7" s="171"/>
      <c r="TAT7" s="171"/>
      <c r="TAU7" s="171"/>
      <c r="TAV7" s="171"/>
      <c r="TAW7" s="171"/>
      <c r="TAX7" s="171"/>
      <c r="TAY7" s="171"/>
      <c r="TAZ7" s="171"/>
      <c r="TBA7" s="171"/>
      <c r="TBB7" s="171"/>
      <c r="TBC7" s="171"/>
      <c r="TBD7" s="171"/>
      <c r="TBE7" s="171"/>
      <c r="TBF7" s="171"/>
      <c r="TBG7" s="171"/>
      <c r="TBH7" s="171"/>
      <c r="TBI7" s="171"/>
      <c r="TBJ7" s="171"/>
      <c r="TBK7" s="171"/>
      <c r="TBL7" s="171"/>
      <c r="TBM7" s="171"/>
      <c r="TBN7" s="171"/>
      <c r="TBO7" s="171"/>
      <c r="TBP7" s="171"/>
      <c r="TBQ7" s="171"/>
      <c r="TBR7" s="171"/>
      <c r="TBS7" s="171"/>
      <c r="TBT7" s="171"/>
      <c r="TBU7" s="171"/>
      <c r="TBV7" s="171"/>
      <c r="TBW7" s="171"/>
      <c r="TBX7" s="171"/>
      <c r="TBY7" s="171"/>
      <c r="TBZ7" s="171"/>
      <c r="TCA7" s="171"/>
      <c r="TCB7" s="171"/>
      <c r="TCC7" s="171"/>
      <c r="TCD7" s="171"/>
      <c r="TCE7" s="171"/>
      <c r="TCF7" s="171"/>
      <c r="TCG7" s="171"/>
      <c r="TCH7" s="171"/>
      <c r="TCI7" s="171"/>
      <c r="TCJ7" s="171"/>
      <c r="TCK7" s="171"/>
      <c r="TCL7" s="171"/>
      <c r="TCM7" s="171"/>
      <c r="TCN7" s="171"/>
      <c r="TCO7" s="171"/>
      <c r="TCP7" s="171"/>
      <c r="TCQ7" s="171"/>
      <c r="TCR7" s="171"/>
      <c r="TCS7" s="171"/>
      <c r="TCT7" s="171"/>
      <c r="TCU7" s="171"/>
      <c r="TCV7" s="171"/>
      <c r="TCW7" s="171"/>
      <c r="TCX7" s="171"/>
      <c r="TCY7" s="171"/>
      <c r="TCZ7" s="171"/>
      <c r="TDA7" s="171"/>
      <c r="TDB7" s="171"/>
      <c r="TDC7" s="171"/>
      <c r="TDD7" s="171"/>
      <c r="TDE7" s="171"/>
      <c r="TDF7" s="171"/>
      <c r="TDG7" s="171"/>
      <c r="TDH7" s="171"/>
      <c r="TDI7" s="171"/>
      <c r="TDJ7" s="171"/>
      <c r="TDK7" s="171"/>
      <c r="TDL7" s="171"/>
      <c r="TDM7" s="171"/>
      <c r="TDN7" s="171"/>
      <c r="TDO7" s="171"/>
      <c r="TDP7" s="171"/>
      <c r="TDQ7" s="171"/>
      <c r="TDR7" s="171"/>
      <c r="TDS7" s="171"/>
      <c r="TDT7" s="171"/>
      <c r="TDU7" s="171"/>
      <c r="TDV7" s="171"/>
      <c r="TDW7" s="171"/>
      <c r="TDX7" s="171"/>
      <c r="TDY7" s="171"/>
      <c r="TDZ7" s="171"/>
      <c r="TEA7" s="171"/>
      <c r="TEB7" s="171"/>
      <c r="TEC7" s="171"/>
      <c r="TED7" s="171"/>
      <c r="TEE7" s="171"/>
      <c r="TEF7" s="171"/>
      <c r="TEG7" s="171"/>
      <c r="TEH7" s="171"/>
      <c r="TEI7" s="171"/>
      <c r="TEJ7" s="171"/>
      <c r="TEK7" s="171"/>
      <c r="TEL7" s="171"/>
      <c r="TEM7" s="171"/>
      <c r="TEN7" s="171"/>
      <c r="TEO7" s="171"/>
      <c r="TEP7" s="171"/>
      <c r="TEQ7" s="171"/>
      <c r="TER7" s="171"/>
      <c r="TES7" s="171"/>
      <c r="TET7" s="171"/>
      <c r="TEU7" s="171"/>
      <c r="TEV7" s="171"/>
      <c r="TEW7" s="171"/>
      <c r="TEX7" s="171"/>
      <c r="TEY7" s="171"/>
      <c r="TEZ7" s="171"/>
      <c r="TFA7" s="171"/>
      <c r="TFB7" s="171"/>
      <c r="TFC7" s="171"/>
      <c r="TFD7" s="171"/>
      <c r="TFE7" s="171"/>
      <c r="TFF7" s="171"/>
      <c r="TFG7" s="171"/>
      <c r="TFH7" s="171"/>
      <c r="TFI7" s="171"/>
      <c r="TFJ7" s="171"/>
      <c r="TFK7" s="171"/>
      <c r="TFL7" s="171"/>
      <c r="TFM7" s="171"/>
      <c r="TFN7" s="171"/>
      <c r="TFO7" s="171"/>
      <c r="TFP7" s="171"/>
      <c r="TFQ7" s="171"/>
      <c r="TFR7" s="171"/>
      <c r="TFS7" s="171"/>
      <c r="TFT7" s="171"/>
      <c r="TFU7" s="171"/>
      <c r="TFV7" s="171"/>
      <c r="TFW7" s="171"/>
      <c r="TFX7" s="171"/>
      <c r="TFY7" s="171"/>
      <c r="TFZ7" s="171"/>
      <c r="TGA7" s="171"/>
      <c r="TGB7" s="171"/>
      <c r="TGC7" s="171"/>
      <c r="TGD7" s="171"/>
      <c r="TGE7" s="171"/>
      <c r="TGF7" s="171"/>
      <c r="TGG7" s="171"/>
      <c r="TGH7" s="171"/>
      <c r="TGI7" s="171"/>
      <c r="TGJ7" s="171"/>
      <c r="TGK7" s="171"/>
      <c r="TGL7" s="171"/>
      <c r="TGM7" s="171"/>
      <c r="TGN7" s="171"/>
      <c r="TGO7" s="171"/>
      <c r="TGP7" s="171"/>
      <c r="TGQ7" s="171"/>
      <c r="TGR7" s="171"/>
      <c r="TGS7" s="171"/>
      <c r="TGT7" s="171"/>
      <c r="TGU7" s="171"/>
      <c r="TGV7" s="171"/>
      <c r="TGW7" s="171"/>
      <c r="TGX7" s="171"/>
      <c r="TGY7" s="171"/>
      <c r="TGZ7" s="171"/>
      <c r="THA7" s="171"/>
      <c r="THB7" s="171"/>
      <c r="THC7" s="171"/>
      <c r="THD7" s="171"/>
      <c r="THE7" s="171"/>
      <c r="THF7" s="171"/>
      <c r="THG7" s="171"/>
      <c r="THH7" s="171"/>
      <c r="THI7" s="171"/>
      <c r="THJ7" s="171"/>
      <c r="THK7" s="171"/>
      <c r="THL7" s="171"/>
      <c r="THM7" s="171"/>
      <c r="THN7" s="171"/>
      <c r="THO7" s="171"/>
      <c r="THP7" s="171"/>
      <c r="THQ7" s="171"/>
      <c r="THR7" s="171"/>
      <c r="THS7" s="171"/>
      <c r="THT7" s="171"/>
      <c r="THU7" s="171"/>
      <c r="THV7" s="171"/>
      <c r="THW7" s="171"/>
      <c r="THX7" s="171"/>
      <c r="THY7" s="171"/>
      <c r="THZ7" s="171"/>
      <c r="TIA7" s="171"/>
      <c r="TIB7" s="171"/>
      <c r="TIC7" s="171"/>
      <c r="TID7" s="171"/>
      <c r="TIE7" s="171"/>
      <c r="TIF7" s="171"/>
      <c r="TIG7" s="171"/>
      <c r="TIH7" s="171"/>
      <c r="TII7" s="171"/>
      <c r="TIJ7" s="171"/>
      <c r="TIK7" s="171"/>
      <c r="TIL7" s="171"/>
      <c r="TIM7" s="171"/>
      <c r="TIN7" s="171"/>
      <c r="TIO7" s="171"/>
      <c r="TIP7" s="171"/>
      <c r="TIQ7" s="171"/>
      <c r="TIR7" s="171"/>
      <c r="TIS7" s="171"/>
      <c r="TIT7" s="171"/>
      <c r="TIU7" s="171"/>
      <c r="TIV7" s="171"/>
      <c r="TIW7" s="171"/>
      <c r="TIX7" s="171"/>
      <c r="TIY7" s="171"/>
      <c r="TIZ7" s="171"/>
      <c r="TJA7" s="171"/>
      <c r="TJB7" s="171"/>
      <c r="TJC7" s="171"/>
      <c r="TJD7" s="171"/>
      <c r="TJE7" s="171"/>
      <c r="TJF7" s="171"/>
      <c r="TJG7" s="171"/>
      <c r="TJH7" s="171"/>
      <c r="TJI7" s="171"/>
      <c r="TJJ7" s="171"/>
      <c r="TJK7" s="171"/>
      <c r="TJL7" s="171"/>
      <c r="TJM7" s="171"/>
      <c r="TJN7" s="171"/>
      <c r="TJO7" s="171"/>
      <c r="TJP7" s="171"/>
      <c r="TJQ7" s="171"/>
      <c r="TJR7" s="171"/>
      <c r="TJS7" s="171"/>
      <c r="TJT7" s="171"/>
      <c r="TJU7" s="171"/>
      <c r="TJV7" s="171"/>
      <c r="TJW7" s="171"/>
      <c r="TJX7" s="171"/>
      <c r="TJY7" s="171"/>
      <c r="TJZ7" s="171"/>
      <c r="TKA7" s="171"/>
      <c r="TKB7" s="171"/>
      <c r="TKC7" s="171"/>
      <c r="TKD7" s="171"/>
      <c r="TKE7" s="171"/>
      <c r="TKF7" s="171"/>
      <c r="TKG7" s="171"/>
      <c r="TKH7" s="171"/>
      <c r="TKI7" s="171"/>
      <c r="TKJ7" s="171"/>
      <c r="TKK7" s="171"/>
      <c r="TKL7" s="171"/>
      <c r="TKM7" s="171"/>
      <c r="TKN7" s="171"/>
      <c r="TKO7" s="171"/>
      <c r="TKP7" s="171"/>
      <c r="TKQ7" s="171"/>
      <c r="TKR7" s="171"/>
      <c r="TKS7" s="171"/>
      <c r="TKT7" s="171"/>
      <c r="TKU7" s="171"/>
      <c r="TKV7" s="171"/>
      <c r="TKW7" s="171"/>
      <c r="TKX7" s="171"/>
      <c r="TKY7" s="171"/>
      <c r="TKZ7" s="171"/>
      <c r="TLA7" s="171"/>
      <c r="TLB7" s="171"/>
      <c r="TLC7" s="171"/>
      <c r="TLD7" s="171"/>
      <c r="TLE7" s="171"/>
      <c r="TLF7" s="171"/>
      <c r="TLG7" s="171"/>
      <c r="TLH7" s="171"/>
      <c r="TLI7" s="171"/>
      <c r="TLJ7" s="171"/>
      <c r="TLK7" s="171"/>
      <c r="TLL7" s="171"/>
      <c r="TLM7" s="171"/>
      <c r="TLN7" s="171"/>
      <c r="TLO7" s="171"/>
      <c r="TLP7" s="171"/>
      <c r="TLQ7" s="171"/>
      <c r="TLR7" s="171"/>
      <c r="TLS7" s="171"/>
      <c r="TLT7" s="171"/>
      <c r="TLU7" s="171"/>
      <c r="TLV7" s="171"/>
      <c r="TLW7" s="171"/>
      <c r="TLX7" s="171"/>
      <c r="TLY7" s="171"/>
      <c r="TLZ7" s="171"/>
      <c r="TMA7" s="171"/>
      <c r="TMB7" s="171"/>
      <c r="TMC7" s="171"/>
      <c r="TMD7" s="171"/>
      <c r="TME7" s="171"/>
      <c r="TMF7" s="171"/>
      <c r="TMG7" s="171"/>
      <c r="TMH7" s="171"/>
      <c r="TMI7" s="171"/>
      <c r="TMJ7" s="171"/>
      <c r="TMK7" s="171"/>
      <c r="TML7" s="171"/>
      <c r="TMM7" s="171"/>
      <c r="TMN7" s="171"/>
      <c r="TMO7" s="171"/>
      <c r="TMP7" s="171"/>
      <c r="TMQ7" s="171"/>
      <c r="TMR7" s="171"/>
      <c r="TMS7" s="171"/>
      <c r="TMT7" s="171"/>
      <c r="TMU7" s="171"/>
      <c r="TMV7" s="171"/>
      <c r="TMW7" s="171"/>
      <c r="TMX7" s="171"/>
      <c r="TMY7" s="171"/>
      <c r="TMZ7" s="171"/>
      <c r="TNA7" s="171"/>
      <c r="TNB7" s="171"/>
      <c r="TNC7" s="171"/>
      <c r="TND7" s="171"/>
      <c r="TNE7" s="171"/>
      <c r="TNF7" s="171"/>
      <c r="TNG7" s="171"/>
      <c r="TNH7" s="171"/>
      <c r="TNI7" s="171"/>
      <c r="TNJ7" s="171"/>
      <c r="TNK7" s="171"/>
      <c r="TNL7" s="171"/>
      <c r="TNM7" s="171"/>
      <c r="TNN7" s="171"/>
      <c r="TNO7" s="171"/>
      <c r="TNP7" s="171"/>
      <c r="TNQ7" s="171"/>
      <c r="TNR7" s="171"/>
      <c r="TNS7" s="171"/>
      <c r="TNT7" s="171"/>
      <c r="TNU7" s="171"/>
      <c r="TNV7" s="171"/>
      <c r="TNW7" s="171"/>
      <c r="TNX7" s="171"/>
      <c r="TNY7" s="171"/>
      <c r="TNZ7" s="171"/>
      <c r="TOA7" s="171"/>
      <c r="TOB7" s="171"/>
      <c r="TOC7" s="171"/>
      <c r="TOD7" s="171"/>
      <c r="TOE7" s="171"/>
      <c r="TOF7" s="171"/>
      <c r="TOG7" s="171"/>
      <c r="TOH7" s="171"/>
      <c r="TOI7" s="171"/>
      <c r="TOJ7" s="171"/>
      <c r="TOK7" s="171"/>
      <c r="TOL7" s="171"/>
      <c r="TOM7" s="171"/>
      <c r="TON7" s="171"/>
      <c r="TOO7" s="171"/>
      <c r="TOP7" s="171"/>
      <c r="TOQ7" s="171"/>
      <c r="TOR7" s="171"/>
      <c r="TOS7" s="171"/>
      <c r="TOT7" s="171"/>
      <c r="TOU7" s="171"/>
      <c r="TOV7" s="171"/>
      <c r="TOW7" s="171"/>
      <c r="TOX7" s="171"/>
      <c r="TOY7" s="171"/>
      <c r="TOZ7" s="171"/>
      <c r="TPA7" s="171"/>
      <c r="TPB7" s="171"/>
      <c r="TPC7" s="171"/>
      <c r="TPD7" s="171"/>
      <c r="TPE7" s="171"/>
      <c r="TPF7" s="171"/>
      <c r="TPG7" s="171"/>
      <c r="TPH7" s="171"/>
      <c r="TPI7" s="171"/>
      <c r="TPJ7" s="171"/>
      <c r="TPK7" s="171"/>
      <c r="TPL7" s="171"/>
      <c r="TPM7" s="171"/>
      <c r="TPN7" s="171"/>
      <c r="TPO7" s="171"/>
      <c r="TPP7" s="171"/>
      <c r="TPQ7" s="171"/>
      <c r="TPR7" s="171"/>
      <c r="TPS7" s="171"/>
      <c r="TPT7" s="171"/>
      <c r="TPU7" s="171"/>
      <c r="TPV7" s="171"/>
      <c r="TPW7" s="171"/>
      <c r="TPX7" s="171"/>
      <c r="TPY7" s="171"/>
      <c r="TPZ7" s="171"/>
      <c r="TQA7" s="171"/>
      <c r="TQB7" s="171"/>
      <c r="TQC7" s="171"/>
      <c r="TQD7" s="171"/>
      <c r="TQE7" s="171"/>
      <c r="TQF7" s="171"/>
      <c r="TQG7" s="171"/>
      <c r="TQH7" s="171"/>
      <c r="TQI7" s="171"/>
      <c r="TQJ7" s="171"/>
      <c r="TQK7" s="171"/>
      <c r="TQL7" s="171"/>
      <c r="TQM7" s="171"/>
      <c r="TQN7" s="171"/>
      <c r="TQO7" s="171"/>
      <c r="TQP7" s="171"/>
      <c r="TQQ7" s="171"/>
      <c r="TQR7" s="171"/>
      <c r="TQS7" s="171"/>
      <c r="TQT7" s="171"/>
      <c r="TQU7" s="171"/>
      <c r="TQV7" s="171"/>
      <c r="TQW7" s="171"/>
      <c r="TQX7" s="171"/>
      <c r="TQY7" s="171"/>
      <c r="TQZ7" s="171"/>
      <c r="TRA7" s="171"/>
      <c r="TRB7" s="171"/>
      <c r="TRC7" s="171"/>
      <c r="TRD7" s="171"/>
      <c r="TRE7" s="171"/>
      <c r="TRF7" s="171"/>
      <c r="TRG7" s="171"/>
      <c r="TRH7" s="171"/>
      <c r="TRI7" s="171"/>
      <c r="TRJ7" s="171"/>
      <c r="TRK7" s="171"/>
      <c r="TRL7" s="171"/>
      <c r="TRM7" s="171"/>
      <c r="TRN7" s="171"/>
      <c r="TRO7" s="171"/>
      <c r="TRP7" s="171"/>
      <c r="TRQ7" s="171"/>
      <c r="TRR7" s="171"/>
      <c r="TRS7" s="171"/>
      <c r="TRT7" s="171"/>
      <c r="TRU7" s="171"/>
      <c r="TRV7" s="171"/>
      <c r="TRW7" s="171"/>
      <c r="TRX7" s="171"/>
      <c r="TRY7" s="171"/>
      <c r="TRZ7" s="171"/>
      <c r="TSA7" s="171"/>
      <c r="TSB7" s="171"/>
      <c r="TSC7" s="171"/>
      <c r="TSD7" s="171"/>
      <c r="TSE7" s="171"/>
      <c r="TSF7" s="171"/>
      <c r="TSG7" s="171"/>
      <c r="TSH7" s="171"/>
      <c r="TSI7" s="171"/>
      <c r="TSJ7" s="171"/>
      <c r="TSK7" s="171"/>
      <c r="TSL7" s="171"/>
      <c r="TSM7" s="171"/>
      <c r="TSN7" s="171"/>
      <c r="TSO7" s="171"/>
      <c r="TSP7" s="171"/>
      <c r="TSQ7" s="171"/>
      <c r="TSR7" s="171"/>
      <c r="TSS7" s="171"/>
      <c r="TST7" s="171"/>
      <c r="TSU7" s="171"/>
      <c r="TSV7" s="171"/>
      <c r="TSW7" s="171"/>
      <c r="TSX7" s="171"/>
      <c r="TSY7" s="171"/>
      <c r="TSZ7" s="171"/>
      <c r="TTA7" s="171"/>
      <c r="TTB7" s="171"/>
      <c r="TTC7" s="171"/>
      <c r="TTD7" s="171"/>
      <c r="TTE7" s="171"/>
      <c r="TTF7" s="171"/>
      <c r="TTG7" s="171"/>
      <c r="TTH7" s="171"/>
      <c r="TTI7" s="171"/>
      <c r="TTJ7" s="171"/>
      <c r="TTK7" s="171"/>
      <c r="TTL7" s="171"/>
      <c r="TTM7" s="171"/>
      <c r="TTN7" s="171"/>
      <c r="TTO7" s="171"/>
      <c r="TTP7" s="171"/>
      <c r="TTQ7" s="171"/>
      <c r="TTR7" s="171"/>
      <c r="TTS7" s="171"/>
      <c r="TTT7" s="171"/>
      <c r="TTU7" s="171"/>
      <c r="TTV7" s="171"/>
      <c r="TTW7" s="171"/>
      <c r="TTX7" s="171"/>
      <c r="TTY7" s="171"/>
      <c r="TTZ7" s="171"/>
      <c r="TUA7" s="171"/>
      <c r="TUB7" s="171"/>
      <c r="TUC7" s="171"/>
      <c r="TUD7" s="171"/>
      <c r="TUE7" s="171"/>
      <c r="TUF7" s="171"/>
      <c r="TUG7" s="171"/>
      <c r="TUH7" s="171"/>
      <c r="TUI7" s="171"/>
      <c r="TUJ7" s="171"/>
      <c r="TUK7" s="171"/>
      <c r="TUL7" s="171"/>
      <c r="TUM7" s="171"/>
      <c r="TUN7" s="171"/>
      <c r="TUO7" s="171"/>
      <c r="TUP7" s="171"/>
      <c r="TUQ7" s="171"/>
      <c r="TUR7" s="171"/>
      <c r="TUS7" s="171"/>
      <c r="TUT7" s="171"/>
      <c r="TUU7" s="171"/>
      <c r="TUV7" s="171"/>
      <c r="TUW7" s="171"/>
      <c r="TUX7" s="171"/>
      <c r="TUY7" s="171"/>
      <c r="TUZ7" s="171"/>
      <c r="TVA7" s="171"/>
      <c r="TVB7" s="171"/>
      <c r="TVC7" s="171"/>
      <c r="TVD7" s="171"/>
      <c r="TVE7" s="171"/>
      <c r="TVF7" s="171"/>
      <c r="TVG7" s="171"/>
      <c r="TVH7" s="171"/>
      <c r="TVI7" s="171"/>
      <c r="TVJ7" s="171"/>
      <c r="TVK7" s="171"/>
      <c r="TVL7" s="171"/>
      <c r="TVM7" s="171"/>
      <c r="TVN7" s="171"/>
      <c r="TVO7" s="171"/>
      <c r="TVP7" s="171"/>
      <c r="TVQ7" s="171"/>
      <c r="TVR7" s="171"/>
      <c r="TVS7" s="171"/>
      <c r="TVT7" s="171"/>
      <c r="TVU7" s="171"/>
      <c r="TVV7" s="171"/>
      <c r="TVW7" s="171"/>
      <c r="TVX7" s="171"/>
      <c r="TVY7" s="171"/>
      <c r="TVZ7" s="171"/>
      <c r="TWA7" s="171"/>
      <c r="TWB7" s="171"/>
      <c r="TWC7" s="171"/>
      <c r="TWD7" s="171"/>
      <c r="TWE7" s="171"/>
      <c r="TWF7" s="171"/>
      <c r="TWG7" s="171"/>
      <c r="TWH7" s="171"/>
      <c r="TWI7" s="171"/>
      <c r="TWJ7" s="171"/>
      <c r="TWK7" s="171"/>
      <c r="TWL7" s="171"/>
      <c r="TWM7" s="171"/>
      <c r="TWN7" s="171"/>
      <c r="TWO7" s="171"/>
      <c r="TWP7" s="171"/>
      <c r="TWQ7" s="171"/>
      <c r="TWR7" s="171"/>
      <c r="TWS7" s="171"/>
      <c r="TWT7" s="171"/>
      <c r="TWU7" s="171"/>
      <c r="TWV7" s="171"/>
      <c r="TWW7" s="171"/>
      <c r="TWX7" s="171"/>
      <c r="TWY7" s="171"/>
      <c r="TWZ7" s="171"/>
      <c r="TXA7" s="171"/>
      <c r="TXB7" s="171"/>
      <c r="TXC7" s="171"/>
      <c r="TXD7" s="171"/>
      <c r="TXE7" s="171"/>
      <c r="TXF7" s="171"/>
      <c r="TXG7" s="171"/>
      <c r="TXH7" s="171"/>
      <c r="TXI7" s="171"/>
      <c r="TXJ7" s="171"/>
      <c r="TXK7" s="171"/>
      <c r="TXL7" s="171"/>
      <c r="TXM7" s="171"/>
      <c r="TXN7" s="171"/>
      <c r="TXO7" s="171"/>
      <c r="TXP7" s="171"/>
      <c r="TXQ7" s="171"/>
      <c r="TXR7" s="171"/>
      <c r="TXS7" s="171"/>
      <c r="TXT7" s="171"/>
      <c r="TXU7" s="171"/>
      <c r="TXV7" s="171"/>
      <c r="TXW7" s="171"/>
      <c r="TXX7" s="171"/>
      <c r="TXY7" s="171"/>
      <c r="TXZ7" s="171"/>
      <c r="TYA7" s="171"/>
      <c r="TYB7" s="171"/>
      <c r="TYC7" s="171"/>
      <c r="TYD7" s="171"/>
      <c r="TYE7" s="171"/>
      <c r="TYF7" s="171"/>
      <c r="TYG7" s="171"/>
      <c r="TYH7" s="171"/>
      <c r="TYI7" s="171"/>
      <c r="TYJ7" s="171"/>
      <c r="TYK7" s="171"/>
      <c r="TYL7" s="171"/>
      <c r="TYM7" s="171"/>
      <c r="TYN7" s="171"/>
      <c r="TYO7" s="171"/>
      <c r="TYP7" s="171"/>
      <c r="TYQ7" s="171"/>
      <c r="TYR7" s="171"/>
      <c r="TYS7" s="171"/>
      <c r="TYT7" s="171"/>
      <c r="TYU7" s="171"/>
      <c r="TYV7" s="171"/>
      <c r="TYW7" s="171"/>
      <c r="TYX7" s="171"/>
      <c r="TYY7" s="171"/>
      <c r="TYZ7" s="171"/>
      <c r="TZA7" s="171"/>
      <c r="TZB7" s="171"/>
      <c r="TZC7" s="171"/>
      <c r="TZD7" s="171"/>
      <c r="TZE7" s="171"/>
      <c r="TZF7" s="171"/>
      <c r="TZG7" s="171"/>
      <c r="TZH7" s="171"/>
      <c r="TZI7" s="171"/>
      <c r="TZJ7" s="171"/>
      <c r="TZK7" s="171"/>
      <c r="TZL7" s="171"/>
      <c r="TZM7" s="171"/>
      <c r="TZN7" s="171"/>
      <c r="TZO7" s="171"/>
      <c r="TZP7" s="171"/>
      <c r="TZQ7" s="171"/>
      <c r="TZR7" s="171"/>
      <c r="TZS7" s="171"/>
      <c r="TZT7" s="171"/>
      <c r="TZU7" s="171"/>
      <c r="TZV7" s="171"/>
      <c r="TZW7" s="171"/>
      <c r="TZX7" s="171"/>
      <c r="TZY7" s="171"/>
      <c r="TZZ7" s="171"/>
      <c r="UAA7" s="171"/>
      <c r="UAB7" s="171"/>
      <c r="UAC7" s="171"/>
      <c r="UAD7" s="171"/>
      <c r="UAE7" s="171"/>
      <c r="UAF7" s="171"/>
      <c r="UAG7" s="171"/>
      <c r="UAH7" s="171"/>
      <c r="UAI7" s="171"/>
      <c r="UAJ7" s="171"/>
      <c r="UAK7" s="171"/>
      <c r="UAL7" s="171"/>
      <c r="UAM7" s="171"/>
      <c r="UAN7" s="171"/>
      <c r="UAO7" s="171"/>
      <c r="UAP7" s="171"/>
      <c r="UAQ7" s="171"/>
      <c r="UAR7" s="171"/>
      <c r="UAS7" s="171"/>
      <c r="UAT7" s="171"/>
      <c r="UAU7" s="171"/>
      <c r="UAV7" s="171"/>
      <c r="UAW7" s="171"/>
      <c r="UAX7" s="171"/>
      <c r="UAY7" s="171"/>
      <c r="UAZ7" s="171"/>
      <c r="UBA7" s="171"/>
      <c r="UBB7" s="171"/>
      <c r="UBC7" s="171"/>
      <c r="UBD7" s="171"/>
      <c r="UBE7" s="171"/>
      <c r="UBF7" s="171"/>
      <c r="UBG7" s="171"/>
      <c r="UBH7" s="171"/>
      <c r="UBI7" s="171"/>
      <c r="UBJ7" s="171"/>
      <c r="UBK7" s="171"/>
      <c r="UBL7" s="171"/>
      <c r="UBM7" s="171"/>
      <c r="UBN7" s="171"/>
      <c r="UBO7" s="171"/>
      <c r="UBP7" s="171"/>
      <c r="UBQ7" s="171"/>
      <c r="UBR7" s="171"/>
      <c r="UBS7" s="171"/>
      <c r="UBT7" s="171"/>
      <c r="UBU7" s="171"/>
      <c r="UBV7" s="171"/>
      <c r="UBW7" s="171"/>
      <c r="UBX7" s="171"/>
      <c r="UBY7" s="171"/>
      <c r="UBZ7" s="171"/>
      <c r="UCA7" s="171"/>
      <c r="UCB7" s="171"/>
      <c r="UCC7" s="171"/>
      <c r="UCD7" s="171"/>
      <c r="UCE7" s="171"/>
      <c r="UCF7" s="171"/>
      <c r="UCG7" s="171"/>
      <c r="UCH7" s="171"/>
      <c r="UCI7" s="171"/>
      <c r="UCJ7" s="171"/>
      <c r="UCK7" s="171"/>
      <c r="UCL7" s="171"/>
      <c r="UCM7" s="171"/>
      <c r="UCN7" s="171"/>
      <c r="UCO7" s="171"/>
      <c r="UCP7" s="171"/>
      <c r="UCQ7" s="171"/>
      <c r="UCR7" s="171"/>
      <c r="UCS7" s="171"/>
      <c r="UCT7" s="171"/>
      <c r="UCU7" s="171"/>
      <c r="UCV7" s="171"/>
      <c r="UCW7" s="171"/>
      <c r="UCX7" s="171"/>
      <c r="UCY7" s="171"/>
      <c r="UCZ7" s="171"/>
      <c r="UDA7" s="171"/>
      <c r="UDB7" s="171"/>
      <c r="UDC7" s="171"/>
      <c r="UDD7" s="171"/>
      <c r="UDE7" s="171"/>
      <c r="UDF7" s="171"/>
      <c r="UDG7" s="171"/>
      <c r="UDH7" s="171"/>
      <c r="UDI7" s="171"/>
      <c r="UDJ7" s="171"/>
      <c r="UDK7" s="171"/>
      <c r="UDL7" s="171"/>
      <c r="UDM7" s="171"/>
      <c r="UDN7" s="171"/>
      <c r="UDO7" s="171"/>
      <c r="UDP7" s="171"/>
      <c r="UDQ7" s="171"/>
      <c r="UDR7" s="171"/>
      <c r="UDS7" s="171"/>
      <c r="UDT7" s="171"/>
      <c r="UDU7" s="171"/>
      <c r="UDV7" s="171"/>
      <c r="UDW7" s="171"/>
      <c r="UDX7" s="171"/>
      <c r="UDY7" s="171"/>
      <c r="UDZ7" s="171"/>
      <c r="UEA7" s="171"/>
      <c r="UEB7" s="171"/>
      <c r="UEC7" s="171"/>
      <c r="UED7" s="171"/>
      <c r="UEE7" s="171"/>
      <c r="UEF7" s="171"/>
      <c r="UEG7" s="171"/>
      <c r="UEH7" s="171"/>
      <c r="UEI7" s="171"/>
      <c r="UEJ7" s="171"/>
      <c r="UEK7" s="171"/>
      <c r="UEL7" s="171"/>
      <c r="UEM7" s="171"/>
      <c r="UEN7" s="171"/>
      <c r="UEO7" s="171"/>
      <c r="UEP7" s="171"/>
      <c r="UEQ7" s="171"/>
      <c r="UER7" s="171"/>
      <c r="UES7" s="171"/>
      <c r="UET7" s="171"/>
      <c r="UEU7" s="171"/>
      <c r="UEV7" s="171"/>
      <c r="UEW7" s="171"/>
      <c r="UEX7" s="171"/>
      <c r="UEY7" s="171"/>
      <c r="UEZ7" s="171"/>
      <c r="UFA7" s="171"/>
      <c r="UFB7" s="171"/>
      <c r="UFC7" s="171"/>
      <c r="UFD7" s="171"/>
      <c r="UFE7" s="171"/>
      <c r="UFF7" s="171"/>
      <c r="UFG7" s="171"/>
      <c r="UFH7" s="171"/>
      <c r="UFI7" s="171"/>
      <c r="UFJ7" s="171"/>
      <c r="UFK7" s="171"/>
      <c r="UFL7" s="171"/>
      <c r="UFM7" s="171"/>
      <c r="UFN7" s="171"/>
      <c r="UFO7" s="171"/>
      <c r="UFP7" s="171"/>
      <c r="UFQ7" s="171"/>
      <c r="UFR7" s="171"/>
      <c r="UFS7" s="171"/>
      <c r="UFT7" s="171"/>
      <c r="UFU7" s="171"/>
      <c r="UFV7" s="171"/>
      <c r="UFW7" s="171"/>
      <c r="UFX7" s="171"/>
      <c r="UFY7" s="171"/>
      <c r="UFZ7" s="171"/>
      <c r="UGA7" s="171"/>
      <c r="UGB7" s="171"/>
      <c r="UGC7" s="171"/>
      <c r="UGD7" s="171"/>
      <c r="UGE7" s="171"/>
      <c r="UGF7" s="171"/>
      <c r="UGG7" s="171"/>
      <c r="UGH7" s="171"/>
      <c r="UGI7" s="171"/>
      <c r="UGJ7" s="171"/>
      <c r="UGK7" s="171"/>
      <c r="UGL7" s="171"/>
      <c r="UGM7" s="171"/>
      <c r="UGN7" s="171"/>
      <c r="UGO7" s="171"/>
      <c r="UGP7" s="171"/>
      <c r="UGQ7" s="171"/>
      <c r="UGR7" s="171"/>
      <c r="UGS7" s="171"/>
      <c r="UGT7" s="171"/>
      <c r="UGU7" s="171"/>
      <c r="UGV7" s="171"/>
      <c r="UGW7" s="171"/>
      <c r="UGX7" s="171"/>
      <c r="UGY7" s="171"/>
      <c r="UGZ7" s="171"/>
      <c r="UHA7" s="171"/>
      <c r="UHB7" s="171"/>
      <c r="UHC7" s="171"/>
      <c r="UHD7" s="171"/>
      <c r="UHE7" s="171"/>
      <c r="UHF7" s="171"/>
      <c r="UHG7" s="171"/>
      <c r="UHH7" s="171"/>
      <c r="UHI7" s="171"/>
      <c r="UHJ7" s="171"/>
      <c r="UHK7" s="171"/>
      <c r="UHL7" s="171"/>
      <c r="UHM7" s="171"/>
      <c r="UHN7" s="171"/>
      <c r="UHO7" s="171"/>
      <c r="UHP7" s="171"/>
      <c r="UHQ7" s="171"/>
      <c r="UHR7" s="171"/>
      <c r="UHS7" s="171"/>
      <c r="UHT7" s="171"/>
      <c r="UHU7" s="171"/>
      <c r="UHV7" s="171"/>
      <c r="UHW7" s="171"/>
      <c r="UHX7" s="171"/>
      <c r="UHY7" s="171"/>
      <c r="UHZ7" s="171"/>
      <c r="UIA7" s="171"/>
      <c r="UIB7" s="171"/>
      <c r="UIC7" s="171"/>
      <c r="UID7" s="171"/>
      <c r="UIE7" s="171"/>
      <c r="UIF7" s="171"/>
      <c r="UIG7" s="171"/>
      <c r="UIH7" s="171"/>
      <c r="UII7" s="171"/>
      <c r="UIJ7" s="171"/>
      <c r="UIK7" s="171"/>
      <c r="UIL7" s="171"/>
      <c r="UIM7" s="171"/>
      <c r="UIN7" s="171"/>
      <c r="UIO7" s="171"/>
      <c r="UIP7" s="171"/>
      <c r="UIQ7" s="171"/>
      <c r="UIR7" s="171"/>
      <c r="UIS7" s="171"/>
      <c r="UIT7" s="171"/>
      <c r="UIU7" s="171"/>
      <c r="UIV7" s="171"/>
      <c r="UIW7" s="171"/>
      <c r="UIX7" s="171"/>
      <c r="UIY7" s="171"/>
      <c r="UIZ7" s="171"/>
      <c r="UJA7" s="171"/>
      <c r="UJB7" s="171"/>
      <c r="UJC7" s="171"/>
      <c r="UJD7" s="171"/>
      <c r="UJE7" s="171"/>
      <c r="UJF7" s="171"/>
      <c r="UJG7" s="171"/>
      <c r="UJH7" s="171"/>
      <c r="UJI7" s="171"/>
      <c r="UJJ7" s="171"/>
      <c r="UJK7" s="171"/>
      <c r="UJL7" s="171"/>
      <c r="UJM7" s="171"/>
      <c r="UJN7" s="171"/>
      <c r="UJO7" s="171"/>
      <c r="UJP7" s="171"/>
      <c r="UJQ7" s="171"/>
      <c r="UJR7" s="171"/>
      <c r="UJS7" s="171"/>
      <c r="UJT7" s="171"/>
      <c r="UJU7" s="171"/>
      <c r="UJV7" s="171"/>
      <c r="UJW7" s="171"/>
      <c r="UJX7" s="171"/>
      <c r="UJY7" s="171"/>
      <c r="UJZ7" s="171"/>
      <c r="UKA7" s="171"/>
      <c r="UKB7" s="171"/>
      <c r="UKC7" s="171"/>
      <c r="UKD7" s="171"/>
      <c r="UKE7" s="171"/>
      <c r="UKF7" s="171"/>
      <c r="UKG7" s="171"/>
      <c r="UKH7" s="171"/>
      <c r="UKI7" s="171"/>
      <c r="UKJ7" s="171"/>
      <c r="UKK7" s="171"/>
      <c r="UKL7" s="171"/>
      <c r="UKM7" s="171"/>
      <c r="UKN7" s="171"/>
      <c r="UKO7" s="171"/>
      <c r="UKP7" s="171"/>
      <c r="UKQ7" s="171"/>
      <c r="UKR7" s="171"/>
      <c r="UKS7" s="171"/>
      <c r="UKT7" s="171"/>
      <c r="UKU7" s="171"/>
      <c r="UKV7" s="171"/>
      <c r="UKW7" s="171"/>
      <c r="UKX7" s="171"/>
      <c r="UKY7" s="171"/>
      <c r="UKZ7" s="171"/>
      <c r="ULA7" s="171"/>
      <c r="ULB7" s="171"/>
      <c r="ULC7" s="171"/>
      <c r="ULD7" s="171"/>
      <c r="ULE7" s="171"/>
      <c r="ULF7" s="171"/>
      <c r="ULG7" s="171"/>
      <c r="ULH7" s="171"/>
      <c r="ULI7" s="171"/>
      <c r="ULJ7" s="171"/>
      <c r="ULK7" s="171"/>
      <c r="ULL7" s="171"/>
      <c r="ULM7" s="171"/>
      <c r="ULN7" s="171"/>
      <c r="ULO7" s="171"/>
      <c r="ULP7" s="171"/>
      <c r="ULQ7" s="171"/>
      <c r="ULR7" s="171"/>
      <c r="ULS7" s="171"/>
      <c r="ULT7" s="171"/>
      <c r="ULU7" s="171"/>
      <c r="ULV7" s="171"/>
      <c r="ULW7" s="171"/>
      <c r="ULX7" s="171"/>
      <c r="ULY7" s="171"/>
      <c r="ULZ7" s="171"/>
      <c r="UMA7" s="171"/>
      <c r="UMB7" s="171"/>
      <c r="UMC7" s="171"/>
      <c r="UMD7" s="171"/>
      <c r="UME7" s="171"/>
      <c r="UMF7" s="171"/>
      <c r="UMG7" s="171"/>
      <c r="UMH7" s="171"/>
      <c r="UMI7" s="171"/>
      <c r="UMJ7" s="171"/>
      <c r="UMK7" s="171"/>
      <c r="UML7" s="171"/>
      <c r="UMM7" s="171"/>
      <c r="UMN7" s="171"/>
      <c r="UMO7" s="171"/>
      <c r="UMP7" s="171"/>
      <c r="UMQ7" s="171"/>
      <c r="UMR7" s="171"/>
      <c r="UMS7" s="171"/>
      <c r="UMT7" s="171"/>
      <c r="UMU7" s="171"/>
      <c r="UMV7" s="171"/>
      <c r="UMW7" s="171"/>
      <c r="UMX7" s="171"/>
      <c r="UMY7" s="171"/>
      <c r="UMZ7" s="171"/>
      <c r="UNA7" s="171"/>
      <c r="UNB7" s="171"/>
      <c r="UNC7" s="171"/>
      <c r="UND7" s="171"/>
      <c r="UNE7" s="171"/>
      <c r="UNF7" s="171"/>
      <c r="UNG7" s="171"/>
      <c r="UNH7" s="171"/>
      <c r="UNI7" s="171"/>
      <c r="UNJ7" s="171"/>
      <c r="UNK7" s="171"/>
      <c r="UNL7" s="171"/>
      <c r="UNM7" s="171"/>
      <c r="UNN7" s="171"/>
      <c r="UNO7" s="171"/>
      <c r="UNP7" s="171"/>
      <c r="UNQ7" s="171"/>
      <c r="UNR7" s="171"/>
      <c r="UNS7" s="171"/>
      <c r="UNT7" s="171"/>
      <c r="UNU7" s="171"/>
      <c r="UNV7" s="171"/>
      <c r="UNW7" s="171"/>
      <c r="UNX7" s="171"/>
      <c r="UNY7" s="171"/>
      <c r="UNZ7" s="171"/>
      <c r="UOA7" s="171"/>
      <c r="UOB7" s="171"/>
      <c r="UOC7" s="171"/>
      <c r="UOD7" s="171"/>
      <c r="UOE7" s="171"/>
      <c r="UOF7" s="171"/>
      <c r="UOG7" s="171"/>
      <c r="UOH7" s="171"/>
      <c r="UOI7" s="171"/>
      <c r="UOJ7" s="171"/>
      <c r="UOK7" s="171"/>
      <c r="UOL7" s="171"/>
      <c r="UOM7" s="171"/>
      <c r="UON7" s="171"/>
      <c r="UOO7" s="171"/>
      <c r="UOP7" s="171"/>
      <c r="UOQ7" s="171"/>
      <c r="UOR7" s="171"/>
      <c r="UOS7" s="171"/>
      <c r="UOT7" s="171"/>
      <c r="UOU7" s="171"/>
      <c r="UOV7" s="171"/>
      <c r="UOW7" s="171"/>
      <c r="UOX7" s="171"/>
      <c r="UOY7" s="171"/>
      <c r="UOZ7" s="171"/>
      <c r="UPA7" s="171"/>
      <c r="UPB7" s="171"/>
      <c r="UPC7" s="171"/>
      <c r="UPD7" s="171"/>
      <c r="UPE7" s="171"/>
      <c r="UPF7" s="171"/>
      <c r="UPG7" s="171"/>
      <c r="UPH7" s="171"/>
      <c r="UPI7" s="171"/>
      <c r="UPJ7" s="171"/>
      <c r="UPK7" s="171"/>
      <c r="UPL7" s="171"/>
      <c r="UPM7" s="171"/>
      <c r="UPN7" s="171"/>
      <c r="UPO7" s="171"/>
      <c r="UPP7" s="171"/>
      <c r="UPQ7" s="171"/>
      <c r="UPR7" s="171"/>
      <c r="UPS7" s="171"/>
      <c r="UPT7" s="171"/>
      <c r="UPU7" s="171"/>
      <c r="UPV7" s="171"/>
      <c r="UPW7" s="171"/>
      <c r="UPX7" s="171"/>
      <c r="UPY7" s="171"/>
      <c r="UPZ7" s="171"/>
      <c r="UQA7" s="171"/>
      <c r="UQB7" s="171"/>
      <c r="UQC7" s="171"/>
      <c r="UQD7" s="171"/>
      <c r="UQE7" s="171"/>
      <c r="UQF7" s="171"/>
      <c r="UQG7" s="171"/>
      <c r="UQH7" s="171"/>
      <c r="UQI7" s="171"/>
      <c r="UQJ7" s="171"/>
      <c r="UQK7" s="171"/>
      <c r="UQL7" s="171"/>
      <c r="UQM7" s="171"/>
      <c r="UQN7" s="171"/>
      <c r="UQO7" s="171"/>
      <c r="UQP7" s="171"/>
      <c r="UQQ7" s="171"/>
      <c r="UQR7" s="171"/>
      <c r="UQS7" s="171"/>
      <c r="UQT7" s="171"/>
      <c r="UQU7" s="171"/>
      <c r="UQV7" s="171"/>
      <c r="UQW7" s="171"/>
      <c r="UQX7" s="171"/>
      <c r="UQY7" s="171"/>
      <c r="UQZ7" s="171"/>
      <c r="URA7" s="171"/>
      <c r="URB7" s="171"/>
      <c r="URC7" s="171"/>
      <c r="URD7" s="171"/>
      <c r="URE7" s="171"/>
      <c r="URF7" s="171"/>
      <c r="URG7" s="171"/>
      <c r="URH7" s="171"/>
      <c r="URI7" s="171"/>
      <c r="URJ7" s="171"/>
      <c r="URK7" s="171"/>
      <c r="URL7" s="171"/>
      <c r="URM7" s="171"/>
      <c r="URN7" s="171"/>
      <c r="URO7" s="171"/>
      <c r="URP7" s="171"/>
      <c r="URQ7" s="171"/>
      <c r="URR7" s="171"/>
      <c r="URS7" s="171"/>
      <c r="URT7" s="171"/>
      <c r="URU7" s="171"/>
      <c r="URV7" s="171"/>
      <c r="URW7" s="171"/>
      <c r="URX7" s="171"/>
      <c r="URY7" s="171"/>
      <c r="URZ7" s="171"/>
      <c r="USA7" s="171"/>
      <c r="USB7" s="171"/>
      <c r="USC7" s="171"/>
      <c r="USD7" s="171"/>
      <c r="USE7" s="171"/>
      <c r="USF7" s="171"/>
      <c r="USG7" s="171"/>
      <c r="USH7" s="171"/>
      <c r="USI7" s="171"/>
      <c r="USJ7" s="171"/>
      <c r="USK7" s="171"/>
      <c r="USL7" s="171"/>
      <c r="USM7" s="171"/>
      <c r="USN7" s="171"/>
      <c r="USO7" s="171"/>
      <c r="USP7" s="171"/>
      <c r="USQ7" s="171"/>
      <c r="USR7" s="171"/>
      <c r="USS7" s="171"/>
      <c r="UST7" s="171"/>
      <c r="USU7" s="171"/>
      <c r="USV7" s="171"/>
      <c r="USW7" s="171"/>
      <c r="USX7" s="171"/>
      <c r="USY7" s="171"/>
      <c r="USZ7" s="171"/>
      <c r="UTA7" s="171"/>
      <c r="UTB7" s="171"/>
      <c r="UTC7" s="171"/>
      <c r="UTD7" s="171"/>
      <c r="UTE7" s="171"/>
      <c r="UTF7" s="171"/>
      <c r="UTG7" s="171"/>
      <c r="UTH7" s="171"/>
      <c r="UTI7" s="171"/>
      <c r="UTJ7" s="171"/>
      <c r="UTK7" s="171"/>
      <c r="UTL7" s="171"/>
      <c r="UTM7" s="171"/>
      <c r="UTN7" s="171"/>
      <c r="UTO7" s="171"/>
      <c r="UTP7" s="171"/>
      <c r="UTQ7" s="171"/>
      <c r="UTR7" s="171"/>
      <c r="UTS7" s="171"/>
      <c r="UTT7" s="171"/>
      <c r="UTU7" s="171"/>
      <c r="UTV7" s="171"/>
      <c r="UTW7" s="171"/>
      <c r="UTX7" s="171"/>
      <c r="UTY7" s="171"/>
      <c r="UTZ7" s="171"/>
      <c r="UUA7" s="171"/>
      <c r="UUB7" s="171"/>
      <c r="UUC7" s="171"/>
      <c r="UUD7" s="171"/>
      <c r="UUE7" s="171"/>
      <c r="UUF7" s="171"/>
      <c r="UUG7" s="171"/>
      <c r="UUH7" s="171"/>
      <c r="UUI7" s="171"/>
      <c r="UUJ7" s="171"/>
      <c r="UUK7" s="171"/>
      <c r="UUL7" s="171"/>
      <c r="UUM7" s="171"/>
      <c r="UUN7" s="171"/>
      <c r="UUO7" s="171"/>
      <c r="UUP7" s="171"/>
      <c r="UUQ7" s="171"/>
      <c r="UUR7" s="171"/>
      <c r="UUS7" s="171"/>
      <c r="UUT7" s="171"/>
      <c r="UUU7" s="171"/>
      <c r="UUV7" s="171"/>
      <c r="UUW7" s="171"/>
      <c r="UUX7" s="171"/>
      <c r="UUY7" s="171"/>
      <c r="UUZ7" s="171"/>
      <c r="UVA7" s="171"/>
      <c r="UVB7" s="171"/>
      <c r="UVC7" s="171"/>
      <c r="UVD7" s="171"/>
      <c r="UVE7" s="171"/>
      <c r="UVF7" s="171"/>
      <c r="UVG7" s="171"/>
      <c r="UVH7" s="171"/>
      <c r="UVI7" s="171"/>
      <c r="UVJ7" s="171"/>
      <c r="UVK7" s="171"/>
      <c r="UVL7" s="171"/>
      <c r="UVM7" s="171"/>
      <c r="UVN7" s="171"/>
      <c r="UVO7" s="171"/>
      <c r="UVP7" s="171"/>
      <c r="UVQ7" s="171"/>
      <c r="UVR7" s="171"/>
      <c r="UVS7" s="171"/>
      <c r="UVT7" s="171"/>
      <c r="UVU7" s="171"/>
      <c r="UVV7" s="171"/>
      <c r="UVW7" s="171"/>
      <c r="UVX7" s="171"/>
      <c r="UVY7" s="171"/>
      <c r="UVZ7" s="171"/>
      <c r="UWA7" s="171"/>
      <c r="UWB7" s="171"/>
      <c r="UWC7" s="171"/>
      <c r="UWD7" s="171"/>
      <c r="UWE7" s="171"/>
      <c r="UWF7" s="171"/>
      <c r="UWG7" s="171"/>
      <c r="UWH7" s="171"/>
      <c r="UWI7" s="171"/>
      <c r="UWJ7" s="171"/>
      <c r="UWK7" s="171"/>
      <c r="UWL7" s="171"/>
      <c r="UWM7" s="171"/>
      <c r="UWN7" s="171"/>
      <c r="UWO7" s="171"/>
      <c r="UWP7" s="171"/>
      <c r="UWQ7" s="171"/>
      <c r="UWR7" s="171"/>
      <c r="UWS7" s="171"/>
      <c r="UWT7" s="171"/>
      <c r="UWU7" s="171"/>
      <c r="UWV7" s="171"/>
      <c r="UWW7" s="171"/>
      <c r="UWX7" s="171"/>
      <c r="UWY7" s="171"/>
      <c r="UWZ7" s="171"/>
      <c r="UXA7" s="171"/>
      <c r="UXB7" s="171"/>
      <c r="UXC7" s="171"/>
      <c r="UXD7" s="171"/>
      <c r="UXE7" s="171"/>
      <c r="UXF7" s="171"/>
      <c r="UXG7" s="171"/>
      <c r="UXH7" s="171"/>
      <c r="UXI7" s="171"/>
      <c r="UXJ7" s="171"/>
      <c r="UXK7" s="171"/>
      <c r="UXL7" s="171"/>
      <c r="UXM7" s="171"/>
      <c r="UXN7" s="171"/>
      <c r="UXO7" s="171"/>
      <c r="UXP7" s="171"/>
      <c r="UXQ7" s="171"/>
      <c r="UXR7" s="171"/>
      <c r="UXS7" s="171"/>
      <c r="UXT7" s="171"/>
      <c r="UXU7" s="171"/>
      <c r="UXV7" s="171"/>
      <c r="UXW7" s="171"/>
      <c r="UXX7" s="171"/>
      <c r="UXY7" s="171"/>
      <c r="UXZ7" s="171"/>
      <c r="UYA7" s="171"/>
      <c r="UYB7" s="171"/>
      <c r="UYC7" s="171"/>
      <c r="UYD7" s="171"/>
      <c r="UYE7" s="171"/>
      <c r="UYF7" s="171"/>
      <c r="UYG7" s="171"/>
      <c r="UYH7" s="171"/>
      <c r="UYI7" s="171"/>
      <c r="UYJ7" s="171"/>
      <c r="UYK7" s="171"/>
      <c r="UYL7" s="171"/>
      <c r="UYM7" s="171"/>
      <c r="UYN7" s="171"/>
      <c r="UYO7" s="171"/>
      <c r="UYP7" s="171"/>
      <c r="UYQ7" s="171"/>
      <c r="UYR7" s="171"/>
      <c r="UYS7" s="171"/>
      <c r="UYT7" s="171"/>
      <c r="UYU7" s="171"/>
      <c r="UYV7" s="171"/>
      <c r="UYW7" s="171"/>
      <c r="UYX7" s="171"/>
      <c r="UYY7" s="171"/>
      <c r="UYZ7" s="171"/>
      <c r="UZA7" s="171"/>
      <c r="UZB7" s="171"/>
      <c r="UZC7" s="171"/>
      <c r="UZD7" s="171"/>
      <c r="UZE7" s="171"/>
      <c r="UZF7" s="171"/>
      <c r="UZG7" s="171"/>
      <c r="UZH7" s="171"/>
      <c r="UZI7" s="171"/>
      <c r="UZJ7" s="171"/>
      <c r="UZK7" s="171"/>
      <c r="UZL7" s="171"/>
      <c r="UZM7" s="171"/>
      <c r="UZN7" s="171"/>
      <c r="UZO7" s="171"/>
      <c r="UZP7" s="171"/>
      <c r="UZQ7" s="171"/>
      <c r="UZR7" s="171"/>
      <c r="UZS7" s="171"/>
      <c r="UZT7" s="171"/>
      <c r="UZU7" s="171"/>
      <c r="UZV7" s="171"/>
      <c r="UZW7" s="171"/>
      <c r="UZX7" s="171"/>
      <c r="UZY7" s="171"/>
      <c r="UZZ7" s="171"/>
      <c r="VAA7" s="171"/>
      <c r="VAB7" s="171"/>
      <c r="VAC7" s="171"/>
      <c r="VAD7" s="171"/>
      <c r="VAE7" s="171"/>
      <c r="VAF7" s="171"/>
      <c r="VAG7" s="171"/>
      <c r="VAH7" s="171"/>
      <c r="VAI7" s="171"/>
      <c r="VAJ7" s="171"/>
      <c r="VAK7" s="171"/>
      <c r="VAL7" s="171"/>
      <c r="VAM7" s="171"/>
      <c r="VAN7" s="171"/>
      <c r="VAO7" s="171"/>
      <c r="VAP7" s="171"/>
      <c r="VAQ7" s="171"/>
      <c r="VAR7" s="171"/>
      <c r="VAS7" s="171"/>
      <c r="VAT7" s="171"/>
      <c r="VAU7" s="171"/>
      <c r="VAV7" s="171"/>
      <c r="VAW7" s="171"/>
      <c r="VAX7" s="171"/>
      <c r="VAY7" s="171"/>
      <c r="VAZ7" s="171"/>
      <c r="VBA7" s="171"/>
      <c r="VBB7" s="171"/>
      <c r="VBC7" s="171"/>
      <c r="VBD7" s="171"/>
      <c r="VBE7" s="171"/>
      <c r="VBF7" s="171"/>
      <c r="VBG7" s="171"/>
      <c r="VBH7" s="171"/>
      <c r="VBI7" s="171"/>
      <c r="VBJ7" s="171"/>
      <c r="VBK7" s="171"/>
      <c r="VBL7" s="171"/>
      <c r="VBM7" s="171"/>
      <c r="VBN7" s="171"/>
      <c r="VBO7" s="171"/>
      <c r="VBP7" s="171"/>
      <c r="VBQ7" s="171"/>
      <c r="VBR7" s="171"/>
      <c r="VBS7" s="171"/>
      <c r="VBT7" s="171"/>
      <c r="VBU7" s="171"/>
      <c r="VBV7" s="171"/>
      <c r="VBW7" s="171"/>
      <c r="VBX7" s="171"/>
      <c r="VBY7" s="171"/>
      <c r="VBZ7" s="171"/>
      <c r="VCA7" s="171"/>
      <c r="VCB7" s="171"/>
      <c r="VCC7" s="171"/>
      <c r="VCD7" s="171"/>
      <c r="VCE7" s="171"/>
      <c r="VCF7" s="171"/>
      <c r="VCG7" s="171"/>
      <c r="VCH7" s="171"/>
      <c r="VCI7" s="171"/>
      <c r="VCJ7" s="171"/>
      <c r="VCK7" s="171"/>
      <c r="VCL7" s="171"/>
      <c r="VCM7" s="171"/>
      <c r="VCN7" s="171"/>
      <c r="VCO7" s="171"/>
      <c r="VCP7" s="171"/>
      <c r="VCQ7" s="171"/>
      <c r="VCR7" s="171"/>
      <c r="VCS7" s="171"/>
      <c r="VCT7" s="171"/>
      <c r="VCU7" s="171"/>
      <c r="VCV7" s="171"/>
      <c r="VCW7" s="171"/>
      <c r="VCX7" s="171"/>
      <c r="VCY7" s="171"/>
      <c r="VCZ7" s="171"/>
      <c r="VDA7" s="171"/>
      <c r="VDB7" s="171"/>
      <c r="VDC7" s="171"/>
      <c r="VDD7" s="171"/>
      <c r="VDE7" s="171"/>
      <c r="VDF7" s="171"/>
      <c r="VDG7" s="171"/>
      <c r="VDH7" s="171"/>
      <c r="VDI7" s="171"/>
      <c r="VDJ7" s="171"/>
      <c r="VDK7" s="171"/>
      <c r="VDL7" s="171"/>
      <c r="VDM7" s="171"/>
      <c r="VDN7" s="171"/>
      <c r="VDO7" s="171"/>
      <c r="VDP7" s="171"/>
      <c r="VDQ7" s="171"/>
      <c r="VDR7" s="171"/>
      <c r="VDS7" s="171"/>
      <c r="VDT7" s="171"/>
      <c r="VDU7" s="171"/>
      <c r="VDV7" s="171"/>
      <c r="VDW7" s="171"/>
      <c r="VDX7" s="171"/>
      <c r="VDY7" s="171"/>
      <c r="VDZ7" s="171"/>
      <c r="VEA7" s="171"/>
      <c r="VEB7" s="171"/>
      <c r="VEC7" s="171"/>
      <c r="VED7" s="171"/>
      <c r="VEE7" s="171"/>
      <c r="VEF7" s="171"/>
      <c r="VEG7" s="171"/>
      <c r="VEH7" s="171"/>
      <c r="VEI7" s="171"/>
      <c r="VEJ7" s="171"/>
      <c r="VEK7" s="171"/>
      <c r="VEL7" s="171"/>
      <c r="VEM7" s="171"/>
      <c r="VEN7" s="171"/>
      <c r="VEO7" s="171"/>
      <c r="VEP7" s="171"/>
      <c r="VEQ7" s="171"/>
      <c r="VER7" s="171"/>
      <c r="VES7" s="171"/>
      <c r="VET7" s="171"/>
      <c r="VEU7" s="171"/>
      <c r="VEV7" s="171"/>
      <c r="VEW7" s="171"/>
      <c r="VEX7" s="171"/>
      <c r="VEY7" s="171"/>
      <c r="VEZ7" s="171"/>
      <c r="VFA7" s="171"/>
      <c r="VFB7" s="171"/>
      <c r="VFC7" s="171"/>
      <c r="VFD7" s="171"/>
      <c r="VFE7" s="171"/>
      <c r="VFF7" s="171"/>
      <c r="VFG7" s="171"/>
      <c r="VFH7" s="171"/>
      <c r="VFI7" s="171"/>
      <c r="VFJ7" s="171"/>
      <c r="VFK7" s="171"/>
      <c r="VFL7" s="171"/>
      <c r="VFM7" s="171"/>
      <c r="VFN7" s="171"/>
      <c r="VFO7" s="171"/>
      <c r="VFP7" s="171"/>
      <c r="VFQ7" s="171"/>
      <c r="VFR7" s="171"/>
      <c r="VFS7" s="171"/>
      <c r="VFT7" s="171"/>
      <c r="VFU7" s="171"/>
      <c r="VFV7" s="171"/>
      <c r="VFW7" s="171"/>
      <c r="VFX7" s="171"/>
      <c r="VFY7" s="171"/>
      <c r="VFZ7" s="171"/>
      <c r="VGA7" s="171"/>
      <c r="VGB7" s="171"/>
      <c r="VGC7" s="171"/>
      <c r="VGD7" s="171"/>
      <c r="VGE7" s="171"/>
      <c r="VGF7" s="171"/>
      <c r="VGG7" s="171"/>
      <c r="VGH7" s="171"/>
      <c r="VGI7" s="171"/>
      <c r="VGJ7" s="171"/>
      <c r="VGK7" s="171"/>
      <c r="VGL7" s="171"/>
      <c r="VGM7" s="171"/>
      <c r="VGN7" s="171"/>
      <c r="VGO7" s="171"/>
      <c r="VGP7" s="171"/>
      <c r="VGQ7" s="171"/>
      <c r="VGR7" s="171"/>
      <c r="VGS7" s="171"/>
      <c r="VGT7" s="171"/>
      <c r="VGU7" s="171"/>
      <c r="VGV7" s="171"/>
      <c r="VGW7" s="171"/>
      <c r="VGX7" s="171"/>
      <c r="VGY7" s="171"/>
      <c r="VGZ7" s="171"/>
      <c r="VHA7" s="171"/>
      <c r="VHB7" s="171"/>
      <c r="VHC7" s="171"/>
      <c r="VHD7" s="171"/>
      <c r="VHE7" s="171"/>
      <c r="VHF7" s="171"/>
      <c r="VHG7" s="171"/>
      <c r="VHH7" s="171"/>
      <c r="VHI7" s="171"/>
      <c r="VHJ7" s="171"/>
      <c r="VHK7" s="171"/>
      <c r="VHL7" s="171"/>
      <c r="VHM7" s="171"/>
      <c r="VHN7" s="171"/>
      <c r="VHO7" s="171"/>
      <c r="VHP7" s="171"/>
      <c r="VHQ7" s="171"/>
      <c r="VHR7" s="171"/>
      <c r="VHS7" s="171"/>
      <c r="VHT7" s="171"/>
      <c r="VHU7" s="171"/>
      <c r="VHV7" s="171"/>
      <c r="VHW7" s="171"/>
      <c r="VHX7" s="171"/>
      <c r="VHY7" s="171"/>
      <c r="VHZ7" s="171"/>
      <c r="VIA7" s="171"/>
      <c r="VIB7" s="171"/>
      <c r="VIC7" s="171"/>
      <c r="VID7" s="171"/>
      <c r="VIE7" s="171"/>
      <c r="VIF7" s="171"/>
      <c r="VIG7" s="171"/>
      <c r="VIH7" s="171"/>
      <c r="VII7" s="171"/>
      <c r="VIJ7" s="171"/>
      <c r="VIK7" s="171"/>
      <c r="VIL7" s="171"/>
      <c r="VIM7" s="171"/>
      <c r="VIN7" s="171"/>
      <c r="VIO7" s="171"/>
      <c r="VIP7" s="171"/>
      <c r="VIQ7" s="171"/>
      <c r="VIR7" s="171"/>
      <c r="VIS7" s="171"/>
      <c r="VIT7" s="171"/>
      <c r="VIU7" s="171"/>
      <c r="VIV7" s="171"/>
      <c r="VIW7" s="171"/>
      <c r="VIX7" s="171"/>
      <c r="VIY7" s="171"/>
      <c r="VIZ7" s="171"/>
      <c r="VJA7" s="171"/>
      <c r="VJB7" s="171"/>
      <c r="VJC7" s="171"/>
      <c r="VJD7" s="171"/>
      <c r="VJE7" s="171"/>
      <c r="VJF7" s="171"/>
      <c r="VJG7" s="171"/>
      <c r="VJH7" s="171"/>
      <c r="VJI7" s="171"/>
      <c r="VJJ7" s="171"/>
      <c r="VJK7" s="171"/>
      <c r="VJL7" s="171"/>
      <c r="VJM7" s="171"/>
      <c r="VJN7" s="171"/>
      <c r="VJO7" s="171"/>
      <c r="VJP7" s="171"/>
      <c r="VJQ7" s="171"/>
      <c r="VJR7" s="171"/>
      <c r="VJS7" s="171"/>
      <c r="VJT7" s="171"/>
      <c r="VJU7" s="171"/>
      <c r="VJV7" s="171"/>
      <c r="VJW7" s="171"/>
      <c r="VJX7" s="171"/>
      <c r="VJY7" s="171"/>
      <c r="VJZ7" s="171"/>
      <c r="VKA7" s="171"/>
      <c r="VKB7" s="171"/>
      <c r="VKC7" s="171"/>
      <c r="VKD7" s="171"/>
      <c r="VKE7" s="171"/>
      <c r="VKF7" s="171"/>
      <c r="VKG7" s="171"/>
      <c r="VKH7" s="171"/>
      <c r="VKI7" s="171"/>
      <c r="VKJ7" s="171"/>
      <c r="VKK7" s="171"/>
      <c r="VKL7" s="171"/>
      <c r="VKM7" s="171"/>
      <c r="VKN7" s="171"/>
      <c r="VKO7" s="171"/>
      <c r="VKP7" s="171"/>
      <c r="VKQ7" s="171"/>
      <c r="VKR7" s="171"/>
      <c r="VKS7" s="171"/>
      <c r="VKT7" s="171"/>
      <c r="VKU7" s="171"/>
      <c r="VKV7" s="171"/>
      <c r="VKW7" s="171"/>
      <c r="VKX7" s="171"/>
      <c r="VKY7" s="171"/>
      <c r="VKZ7" s="171"/>
      <c r="VLA7" s="171"/>
      <c r="VLB7" s="171"/>
      <c r="VLC7" s="171"/>
      <c r="VLD7" s="171"/>
      <c r="VLE7" s="171"/>
      <c r="VLF7" s="171"/>
      <c r="VLG7" s="171"/>
      <c r="VLH7" s="171"/>
      <c r="VLI7" s="171"/>
      <c r="VLJ7" s="171"/>
      <c r="VLK7" s="171"/>
      <c r="VLL7" s="171"/>
      <c r="VLM7" s="171"/>
      <c r="VLN7" s="171"/>
      <c r="VLO7" s="171"/>
      <c r="VLP7" s="171"/>
      <c r="VLQ7" s="171"/>
      <c r="VLR7" s="171"/>
      <c r="VLS7" s="171"/>
      <c r="VLT7" s="171"/>
      <c r="VLU7" s="171"/>
      <c r="VLV7" s="171"/>
      <c r="VLW7" s="171"/>
      <c r="VLX7" s="171"/>
      <c r="VLY7" s="171"/>
      <c r="VLZ7" s="171"/>
      <c r="VMA7" s="171"/>
      <c r="VMB7" s="171"/>
      <c r="VMC7" s="171"/>
      <c r="VMD7" s="171"/>
      <c r="VME7" s="171"/>
      <c r="VMF7" s="171"/>
      <c r="VMG7" s="171"/>
      <c r="VMH7" s="171"/>
      <c r="VMI7" s="171"/>
      <c r="VMJ7" s="171"/>
      <c r="VMK7" s="171"/>
      <c r="VML7" s="171"/>
      <c r="VMM7" s="171"/>
      <c r="VMN7" s="171"/>
      <c r="VMO7" s="171"/>
      <c r="VMP7" s="171"/>
      <c r="VMQ7" s="171"/>
      <c r="VMR7" s="171"/>
      <c r="VMS7" s="171"/>
      <c r="VMT7" s="171"/>
      <c r="VMU7" s="171"/>
      <c r="VMV7" s="171"/>
      <c r="VMW7" s="171"/>
      <c r="VMX7" s="171"/>
      <c r="VMY7" s="171"/>
      <c r="VMZ7" s="171"/>
      <c r="VNA7" s="171"/>
      <c r="VNB7" s="171"/>
      <c r="VNC7" s="171"/>
      <c r="VND7" s="171"/>
      <c r="VNE7" s="171"/>
      <c r="VNF7" s="171"/>
      <c r="VNG7" s="171"/>
      <c r="VNH7" s="171"/>
      <c r="VNI7" s="171"/>
      <c r="VNJ7" s="171"/>
      <c r="VNK7" s="171"/>
      <c r="VNL7" s="171"/>
      <c r="VNM7" s="171"/>
      <c r="VNN7" s="171"/>
      <c r="VNO7" s="171"/>
      <c r="VNP7" s="171"/>
      <c r="VNQ7" s="171"/>
      <c r="VNR7" s="171"/>
      <c r="VNS7" s="171"/>
      <c r="VNT7" s="171"/>
      <c r="VNU7" s="171"/>
      <c r="VNV7" s="171"/>
      <c r="VNW7" s="171"/>
      <c r="VNX7" s="171"/>
      <c r="VNY7" s="171"/>
      <c r="VNZ7" s="171"/>
      <c r="VOA7" s="171"/>
      <c r="VOB7" s="171"/>
      <c r="VOC7" s="171"/>
      <c r="VOD7" s="171"/>
      <c r="VOE7" s="171"/>
      <c r="VOF7" s="171"/>
      <c r="VOG7" s="171"/>
      <c r="VOH7" s="171"/>
      <c r="VOI7" s="171"/>
      <c r="VOJ7" s="171"/>
      <c r="VOK7" s="171"/>
      <c r="VOL7" s="171"/>
      <c r="VOM7" s="171"/>
      <c r="VON7" s="171"/>
      <c r="VOO7" s="171"/>
      <c r="VOP7" s="171"/>
      <c r="VOQ7" s="171"/>
      <c r="VOR7" s="171"/>
      <c r="VOS7" s="171"/>
      <c r="VOT7" s="171"/>
      <c r="VOU7" s="171"/>
      <c r="VOV7" s="171"/>
      <c r="VOW7" s="171"/>
      <c r="VOX7" s="171"/>
      <c r="VOY7" s="171"/>
      <c r="VOZ7" s="171"/>
      <c r="VPA7" s="171"/>
      <c r="VPB7" s="171"/>
      <c r="VPC7" s="171"/>
      <c r="VPD7" s="171"/>
      <c r="VPE7" s="171"/>
      <c r="VPF7" s="171"/>
      <c r="VPG7" s="171"/>
      <c r="VPH7" s="171"/>
      <c r="VPI7" s="171"/>
      <c r="VPJ7" s="171"/>
      <c r="VPK7" s="171"/>
      <c r="VPL7" s="171"/>
      <c r="VPM7" s="171"/>
      <c r="VPN7" s="171"/>
      <c r="VPO7" s="171"/>
      <c r="VPP7" s="171"/>
      <c r="VPQ7" s="171"/>
      <c r="VPR7" s="171"/>
      <c r="VPS7" s="171"/>
      <c r="VPT7" s="171"/>
      <c r="VPU7" s="171"/>
      <c r="VPV7" s="171"/>
      <c r="VPW7" s="171"/>
      <c r="VPX7" s="171"/>
      <c r="VPY7" s="171"/>
      <c r="VPZ7" s="171"/>
      <c r="VQA7" s="171"/>
      <c r="VQB7" s="171"/>
      <c r="VQC7" s="171"/>
      <c r="VQD7" s="171"/>
      <c r="VQE7" s="171"/>
      <c r="VQF7" s="171"/>
      <c r="VQG7" s="171"/>
      <c r="VQH7" s="171"/>
      <c r="VQI7" s="171"/>
      <c r="VQJ7" s="171"/>
      <c r="VQK7" s="171"/>
      <c r="VQL7" s="171"/>
      <c r="VQM7" s="171"/>
      <c r="VQN7" s="171"/>
      <c r="VQO7" s="171"/>
      <c r="VQP7" s="171"/>
      <c r="VQQ7" s="171"/>
      <c r="VQR7" s="171"/>
      <c r="VQS7" s="171"/>
      <c r="VQT7" s="171"/>
      <c r="VQU7" s="171"/>
      <c r="VQV7" s="171"/>
      <c r="VQW7" s="171"/>
      <c r="VQX7" s="171"/>
      <c r="VQY7" s="171"/>
      <c r="VQZ7" s="171"/>
      <c r="VRA7" s="171"/>
      <c r="VRB7" s="171"/>
      <c r="VRC7" s="171"/>
      <c r="VRD7" s="171"/>
      <c r="VRE7" s="171"/>
      <c r="VRF7" s="171"/>
      <c r="VRG7" s="171"/>
      <c r="VRH7" s="171"/>
      <c r="VRI7" s="171"/>
      <c r="VRJ7" s="171"/>
      <c r="VRK7" s="171"/>
      <c r="VRL7" s="171"/>
      <c r="VRM7" s="171"/>
      <c r="VRN7" s="171"/>
      <c r="VRO7" s="171"/>
      <c r="VRP7" s="171"/>
      <c r="VRQ7" s="171"/>
      <c r="VRR7" s="171"/>
      <c r="VRS7" s="171"/>
      <c r="VRT7" s="171"/>
      <c r="VRU7" s="171"/>
      <c r="VRV7" s="171"/>
      <c r="VRW7" s="171"/>
      <c r="VRX7" s="171"/>
      <c r="VRY7" s="171"/>
      <c r="VRZ7" s="171"/>
      <c r="VSA7" s="171"/>
      <c r="VSB7" s="171"/>
      <c r="VSC7" s="171"/>
      <c r="VSD7" s="171"/>
      <c r="VSE7" s="171"/>
      <c r="VSF7" s="171"/>
      <c r="VSG7" s="171"/>
      <c r="VSH7" s="171"/>
      <c r="VSI7" s="171"/>
      <c r="VSJ7" s="171"/>
      <c r="VSK7" s="171"/>
      <c r="VSL7" s="171"/>
      <c r="VSM7" s="171"/>
      <c r="VSN7" s="171"/>
      <c r="VSO7" s="171"/>
      <c r="VSP7" s="171"/>
      <c r="VSQ7" s="171"/>
      <c r="VSR7" s="171"/>
      <c r="VSS7" s="171"/>
      <c r="VST7" s="171"/>
      <c r="VSU7" s="171"/>
      <c r="VSV7" s="171"/>
      <c r="VSW7" s="171"/>
      <c r="VSX7" s="171"/>
      <c r="VSY7" s="171"/>
      <c r="VSZ7" s="171"/>
      <c r="VTA7" s="171"/>
      <c r="VTB7" s="171"/>
      <c r="VTC7" s="171"/>
      <c r="VTD7" s="171"/>
      <c r="VTE7" s="171"/>
      <c r="VTF7" s="171"/>
      <c r="VTG7" s="171"/>
      <c r="VTH7" s="171"/>
      <c r="VTI7" s="171"/>
      <c r="VTJ7" s="171"/>
      <c r="VTK7" s="171"/>
      <c r="VTL7" s="171"/>
      <c r="VTM7" s="171"/>
      <c r="VTN7" s="171"/>
      <c r="VTO7" s="171"/>
      <c r="VTP7" s="171"/>
      <c r="VTQ7" s="171"/>
      <c r="VTR7" s="171"/>
      <c r="VTS7" s="171"/>
      <c r="VTT7" s="171"/>
      <c r="VTU7" s="171"/>
      <c r="VTV7" s="171"/>
      <c r="VTW7" s="171"/>
      <c r="VTX7" s="171"/>
      <c r="VTY7" s="171"/>
      <c r="VTZ7" s="171"/>
      <c r="VUA7" s="171"/>
      <c r="VUB7" s="171"/>
      <c r="VUC7" s="171"/>
      <c r="VUD7" s="171"/>
      <c r="VUE7" s="171"/>
      <c r="VUF7" s="171"/>
      <c r="VUG7" s="171"/>
      <c r="VUH7" s="171"/>
      <c r="VUI7" s="171"/>
      <c r="VUJ7" s="171"/>
      <c r="VUK7" s="171"/>
      <c r="VUL7" s="171"/>
      <c r="VUM7" s="171"/>
      <c r="VUN7" s="171"/>
      <c r="VUO7" s="171"/>
      <c r="VUP7" s="171"/>
      <c r="VUQ7" s="171"/>
      <c r="VUR7" s="171"/>
      <c r="VUS7" s="171"/>
      <c r="VUT7" s="171"/>
      <c r="VUU7" s="171"/>
      <c r="VUV7" s="171"/>
      <c r="VUW7" s="171"/>
      <c r="VUX7" s="171"/>
      <c r="VUY7" s="171"/>
      <c r="VUZ7" s="171"/>
      <c r="VVA7" s="171"/>
      <c r="VVB7" s="171"/>
      <c r="VVC7" s="171"/>
      <c r="VVD7" s="171"/>
      <c r="VVE7" s="171"/>
      <c r="VVF7" s="171"/>
      <c r="VVG7" s="171"/>
      <c r="VVH7" s="171"/>
      <c r="VVI7" s="171"/>
      <c r="VVJ7" s="171"/>
      <c r="VVK7" s="171"/>
      <c r="VVL7" s="171"/>
      <c r="VVM7" s="171"/>
      <c r="VVN7" s="171"/>
      <c r="VVO7" s="171"/>
      <c r="VVP7" s="171"/>
      <c r="VVQ7" s="171"/>
      <c r="VVR7" s="171"/>
      <c r="VVS7" s="171"/>
      <c r="VVT7" s="171"/>
      <c r="VVU7" s="171"/>
      <c r="VVV7" s="171"/>
      <c r="VVW7" s="171"/>
      <c r="VVX7" s="171"/>
      <c r="VVY7" s="171"/>
      <c r="VVZ7" s="171"/>
      <c r="VWA7" s="171"/>
      <c r="VWB7" s="171"/>
      <c r="VWC7" s="171"/>
      <c r="VWD7" s="171"/>
      <c r="VWE7" s="171"/>
      <c r="VWF7" s="171"/>
      <c r="VWG7" s="171"/>
      <c r="VWH7" s="171"/>
      <c r="VWI7" s="171"/>
      <c r="VWJ7" s="171"/>
      <c r="VWK7" s="171"/>
      <c r="VWL7" s="171"/>
      <c r="VWM7" s="171"/>
      <c r="VWN7" s="171"/>
      <c r="VWO7" s="171"/>
      <c r="VWP7" s="171"/>
      <c r="VWQ7" s="171"/>
      <c r="VWR7" s="171"/>
      <c r="VWS7" s="171"/>
      <c r="VWT7" s="171"/>
      <c r="VWU7" s="171"/>
      <c r="VWV7" s="171"/>
      <c r="VWW7" s="171"/>
      <c r="VWX7" s="171"/>
      <c r="VWY7" s="171"/>
      <c r="VWZ7" s="171"/>
      <c r="VXA7" s="171"/>
      <c r="VXB7" s="171"/>
      <c r="VXC7" s="171"/>
      <c r="VXD7" s="171"/>
      <c r="VXE7" s="171"/>
      <c r="VXF7" s="171"/>
      <c r="VXG7" s="171"/>
      <c r="VXH7" s="171"/>
      <c r="VXI7" s="171"/>
      <c r="VXJ7" s="171"/>
      <c r="VXK7" s="171"/>
      <c r="VXL7" s="171"/>
      <c r="VXM7" s="171"/>
      <c r="VXN7" s="171"/>
      <c r="VXO7" s="171"/>
      <c r="VXP7" s="171"/>
      <c r="VXQ7" s="171"/>
      <c r="VXR7" s="171"/>
      <c r="VXS7" s="171"/>
      <c r="VXT7" s="171"/>
      <c r="VXU7" s="171"/>
      <c r="VXV7" s="171"/>
      <c r="VXW7" s="171"/>
      <c r="VXX7" s="171"/>
      <c r="VXY7" s="171"/>
      <c r="VXZ7" s="171"/>
      <c r="VYA7" s="171"/>
      <c r="VYB7" s="171"/>
      <c r="VYC7" s="171"/>
      <c r="VYD7" s="171"/>
      <c r="VYE7" s="171"/>
      <c r="VYF7" s="171"/>
      <c r="VYG7" s="171"/>
      <c r="VYH7" s="171"/>
      <c r="VYI7" s="171"/>
      <c r="VYJ7" s="171"/>
      <c r="VYK7" s="171"/>
      <c r="VYL7" s="171"/>
      <c r="VYM7" s="171"/>
      <c r="VYN7" s="171"/>
      <c r="VYO7" s="171"/>
      <c r="VYP7" s="171"/>
      <c r="VYQ7" s="171"/>
      <c r="VYR7" s="171"/>
      <c r="VYS7" s="171"/>
      <c r="VYT7" s="171"/>
      <c r="VYU7" s="171"/>
      <c r="VYV7" s="171"/>
      <c r="VYW7" s="171"/>
      <c r="VYX7" s="171"/>
      <c r="VYY7" s="171"/>
      <c r="VYZ7" s="171"/>
      <c r="VZA7" s="171"/>
      <c r="VZB7" s="171"/>
      <c r="VZC7" s="171"/>
      <c r="VZD7" s="171"/>
      <c r="VZE7" s="171"/>
      <c r="VZF7" s="171"/>
      <c r="VZG7" s="171"/>
      <c r="VZH7" s="171"/>
      <c r="VZI7" s="171"/>
      <c r="VZJ7" s="171"/>
      <c r="VZK7" s="171"/>
      <c r="VZL7" s="171"/>
      <c r="VZM7" s="171"/>
      <c r="VZN7" s="171"/>
      <c r="VZO7" s="171"/>
      <c r="VZP7" s="171"/>
      <c r="VZQ7" s="171"/>
      <c r="VZR7" s="171"/>
      <c r="VZS7" s="171"/>
      <c r="VZT7" s="171"/>
      <c r="VZU7" s="171"/>
      <c r="VZV7" s="171"/>
      <c r="VZW7" s="171"/>
      <c r="VZX7" s="171"/>
      <c r="VZY7" s="171"/>
      <c r="VZZ7" s="171"/>
      <c r="WAA7" s="171"/>
      <c r="WAB7" s="171"/>
      <c r="WAC7" s="171"/>
      <c r="WAD7" s="171"/>
      <c r="WAE7" s="171"/>
      <c r="WAF7" s="171"/>
      <c r="WAG7" s="171"/>
      <c r="WAH7" s="171"/>
      <c r="WAI7" s="171"/>
      <c r="WAJ7" s="171"/>
      <c r="WAK7" s="171"/>
      <c r="WAL7" s="171"/>
      <c r="WAM7" s="171"/>
      <c r="WAN7" s="171"/>
      <c r="WAO7" s="171"/>
      <c r="WAP7" s="171"/>
      <c r="WAQ7" s="171"/>
      <c r="WAR7" s="171"/>
      <c r="WAS7" s="171"/>
      <c r="WAT7" s="171"/>
      <c r="WAU7" s="171"/>
      <c r="WAV7" s="171"/>
      <c r="WAW7" s="171"/>
      <c r="WAX7" s="171"/>
      <c r="WAY7" s="171"/>
      <c r="WAZ7" s="171"/>
      <c r="WBA7" s="171"/>
      <c r="WBB7" s="171"/>
      <c r="WBC7" s="171"/>
      <c r="WBD7" s="171"/>
      <c r="WBE7" s="171"/>
      <c r="WBF7" s="171"/>
      <c r="WBG7" s="171"/>
      <c r="WBH7" s="171"/>
      <c r="WBI7" s="171"/>
      <c r="WBJ7" s="171"/>
      <c r="WBK7" s="171"/>
      <c r="WBL7" s="171"/>
      <c r="WBM7" s="171"/>
      <c r="WBN7" s="171"/>
      <c r="WBO7" s="171"/>
      <c r="WBP7" s="171"/>
      <c r="WBQ7" s="171"/>
      <c r="WBR7" s="171"/>
      <c r="WBS7" s="171"/>
      <c r="WBT7" s="171"/>
      <c r="WBU7" s="171"/>
      <c r="WBV7" s="171"/>
      <c r="WBW7" s="171"/>
      <c r="WBX7" s="171"/>
      <c r="WBY7" s="171"/>
      <c r="WBZ7" s="171"/>
      <c r="WCA7" s="171"/>
      <c r="WCB7" s="171"/>
      <c r="WCC7" s="171"/>
      <c r="WCD7" s="171"/>
      <c r="WCE7" s="171"/>
      <c r="WCF7" s="171"/>
      <c r="WCG7" s="171"/>
      <c r="WCH7" s="171"/>
      <c r="WCI7" s="171"/>
      <c r="WCJ7" s="171"/>
      <c r="WCK7" s="171"/>
      <c r="WCL7" s="171"/>
      <c r="WCM7" s="171"/>
      <c r="WCN7" s="171"/>
      <c r="WCO7" s="171"/>
      <c r="WCP7" s="171"/>
      <c r="WCQ7" s="171"/>
      <c r="WCR7" s="171"/>
      <c r="WCS7" s="171"/>
      <c r="WCT7" s="171"/>
      <c r="WCU7" s="171"/>
      <c r="WCV7" s="171"/>
      <c r="WCW7" s="171"/>
      <c r="WCX7" s="171"/>
      <c r="WCY7" s="171"/>
      <c r="WCZ7" s="171"/>
      <c r="WDA7" s="171"/>
      <c r="WDB7" s="171"/>
      <c r="WDC7" s="171"/>
      <c r="WDD7" s="171"/>
      <c r="WDE7" s="171"/>
      <c r="WDF7" s="171"/>
      <c r="WDG7" s="171"/>
      <c r="WDH7" s="171"/>
      <c r="WDI7" s="171"/>
      <c r="WDJ7" s="171"/>
      <c r="WDK7" s="171"/>
      <c r="WDL7" s="171"/>
      <c r="WDM7" s="171"/>
      <c r="WDN7" s="171"/>
      <c r="WDO7" s="171"/>
      <c r="WDP7" s="171"/>
      <c r="WDQ7" s="171"/>
      <c r="WDR7" s="171"/>
      <c r="WDS7" s="171"/>
      <c r="WDT7" s="171"/>
      <c r="WDU7" s="171"/>
      <c r="WDV7" s="171"/>
      <c r="WDW7" s="171"/>
      <c r="WDX7" s="171"/>
      <c r="WDY7" s="171"/>
      <c r="WDZ7" s="171"/>
      <c r="WEA7" s="171"/>
      <c r="WEB7" s="171"/>
      <c r="WEC7" s="171"/>
      <c r="WED7" s="171"/>
      <c r="WEE7" s="171"/>
      <c r="WEF7" s="171"/>
      <c r="WEG7" s="171"/>
      <c r="WEH7" s="171"/>
      <c r="WEI7" s="171"/>
      <c r="WEJ7" s="171"/>
      <c r="WEK7" s="171"/>
      <c r="WEL7" s="171"/>
      <c r="WEM7" s="171"/>
      <c r="WEN7" s="171"/>
      <c r="WEO7" s="171"/>
      <c r="WEP7" s="171"/>
      <c r="WEQ7" s="171"/>
      <c r="WER7" s="171"/>
      <c r="WES7" s="171"/>
      <c r="WET7" s="171"/>
      <c r="WEU7" s="171"/>
      <c r="WEV7" s="171"/>
      <c r="WEW7" s="171"/>
      <c r="WEX7" s="171"/>
      <c r="WEY7" s="171"/>
      <c r="WEZ7" s="171"/>
      <c r="WFA7" s="171"/>
      <c r="WFB7" s="171"/>
      <c r="WFC7" s="171"/>
      <c r="WFD7" s="171"/>
      <c r="WFE7" s="171"/>
      <c r="WFF7" s="171"/>
      <c r="WFG7" s="171"/>
      <c r="WFH7" s="171"/>
      <c r="WFI7" s="171"/>
      <c r="WFJ7" s="171"/>
      <c r="WFK7" s="171"/>
      <c r="WFL7" s="171"/>
      <c r="WFM7" s="171"/>
      <c r="WFN7" s="171"/>
      <c r="WFO7" s="171"/>
      <c r="WFP7" s="171"/>
      <c r="WFQ7" s="171"/>
      <c r="WFR7" s="171"/>
      <c r="WFS7" s="171"/>
      <c r="WFT7" s="171"/>
      <c r="WFU7" s="171"/>
      <c r="WFV7" s="171"/>
      <c r="WFW7" s="171"/>
      <c r="WFX7" s="171"/>
      <c r="WFY7" s="171"/>
      <c r="WFZ7" s="171"/>
      <c r="WGA7" s="171"/>
      <c r="WGB7" s="171"/>
      <c r="WGC7" s="171"/>
      <c r="WGD7" s="171"/>
      <c r="WGE7" s="171"/>
      <c r="WGF7" s="171"/>
      <c r="WGG7" s="171"/>
      <c r="WGH7" s="171"/>
      <c r="WGI7" s="171"/>
      <c r="WGJ7" s="171"/>
      <c r="WGK7" s="171"/>
      <c r="WGL7" s="171"/>
      <c r="WGM7" s="171"/>
      <c r="WGN7" s="171"/>
      <c r="WGO7" s="171"/>
      <c r="WGP7" s="171"/>
      <c r="WGQ7" s="171"/>
      <c r="WGR7" s="171"/>
      <c r="WGS7" s="171"/>
      <c r="WGT7" s="171"/>
      <c r="WGU7" s="171"/>
      <c r="WGV7" s="171"/>
      <c r="WGW7" s="171"/>
      <c r="WGX7" s="171"/>
      <c r="WGY7" s="171"/>
      <c r="WGZ7" s="171"/>
      <c r="WHA7" s="171"/>
      <c r="WHB7" s="171"/>
      <c r="WHC7" s="171"/>
      <c r="WHD7" s="171"/>
      <c r="WHE7" s="171"/>
      <c r="WHF7" s="171"/>
      <c r="WHG7" s="171"/>
      <c r="WHH7" s="171"/>
      <c r="WHI7" s="171"/>
      <c r="WHJ7" s="171"/>
      <c r="WHK7" s="171"/>
      <c r="WHL7" s="171"/>
      <c r="WHM7" s="171"/>
      <c r="WHN7" s="171"/>
      <c r="WHO7" s="171"/>
      <c r="WHP7" s="171"/>
      <c r="WHQ7" s="171"/>
      <c r="WHR7" s="171"/>
      <c r="WHS7" s="171"/>
      <c r="WHT7" s="171"/>
      <c r="WHU7" s="171"/>
      <c r="WHV7" s="171"/>
      <c r="WHW7" s="171"/>
      <c r="WHX7" s="171"/>
      <c r="WHY7" s="171"/>
      <c r="WHZ7" s="171"/>
      <c r="WIA7" s="171"/>
      <c r="WIB7" s="171"/>
      <c r="WIC7" s="171"/>
      <c r="WID7" s="171"/>
      <c r="WIE7" s="171"/>
      <c r="WIF7" s="171"/>
      <c r="WIG7" s="171"/>
      <c r="WIH7" s="171"/>
      <c r="WII7" s="171"/>
      <c r="WIJ7" s="171"/>
      <c r="WIK7" s="171"/>
      <c r="WIL7" s="171"/>
      <c r="WIM7" s="171"/>
      <c r="WIN7" s="171"/>
      <c r="WIO7" s="171"/>
      <c r="WIP7" s="171"/>
      <c r="WIQ7" s="171"/>
      <c r="WIR7" s="171"/>
      <c r="WIS7" s="171"/>
      <c r="WIT7" s="171"/>
      <c r="WIU7" s="171"/>
      <c r="WIV7" s="171"/>
      <c r="WIW7" s="171"/>
      <c r="WIX7" s="171"/>
      <c r="WIY7" s="171"/>
      <c r="WIZ7" s="171"/>
      <c r="WJA7" s="171"/>
      <c r="WJB7" s="171"/>
      <c r="WJC7" s="171"/>
      <c r="WJD7" s="171"/>
      <c r="WJE7" s="171"/>
      <c r="WJF7" s="171"/>
      <c r="WJG7" s="171"/>
      <c r="WJH7" s="171"/>
      <c r="WJI7" s="171"/>
      <c r="WJJ7" s="171"/>
      <c r="WJK7" s="171"/>
      <c r="WJL7" s="171"/>
      <c r="WJM7" s="171"/>
      <c r="WJN7" s="171"/>
      <c r="WJO7" s="171"/>
      <c r="WJP7" s="171"/>
      <c r="WJQ7" s="171"/>
      <c r="WJR7" s="171"/>
      <c r="WJS7" s="171"/>
      <c r="WJT7" s="171"/>
      <c r="WJU7" s="171"/>
      <c r="WJV7" s="171"/>
      <c r="WJW7" s="171"/>
      <c r="WJX7" s="171"/>
      <c r="WJY7" s="171"/>
      <c r="WJZ7" s="171"/>
      <c r="WKA7" s="171"/>
      <c r="WKB7" s="171"/>
      <c r="WKC7" s="171"/>
      <c r="WKD7" s="171"/>
      <c r="WKE7" s="171"/>
      <c r="WKF7" s="171"/>
      <c r="WKG7" s="171"/>
      <c r="WKH7" s="171"/>
      <c r="WKI7" s="171"/>
      <c r="WKJ7" s="171"/>
      <c r="WKK7" s="171"/>
      <c r="WKL7" s="171"/>
      <c r="WKM7" s="171"/>
      <c r="WKN7" s="171"/>
      <c r="WKO7" s="171"/>
      <c r="WKP7" s="171"/>
      <c r="WKQ7" s="171"/>
      <c r="WKR7" s="171"/>
      <c r="WKS7" s="171"/>
      <c r="WKT7" s="171"/>
      <c r="WKU7" s="171"/>
      <c r="WKV7" s="171"/>
      <c r="WKW7" s="171"/>
      <c r="WKX7" s="171"/>
      <c r="WKY7" s="171"/>
      <c r="WKZ7" s="171"/>
      <c r="WLA7" s="171"/>
      <c r="WLB7" s="171"/>
      <c r="WLC7" s="171"/>
      <c r="WLD7" s="171"/>
      <c r="WLE7" s="171"/>
      <c r="WLF7" s="171"/>
      <c r="WLG7" s="171"/>
      <c r="WLH7" s="171"/>
      <c r="WLI7" s="171"/>
      <c r="WLJ7" s="171"/>
      <c r="WLK7" s="171"/>
      <c r="WLL7" s="171"/>
      <c r="WLM7" s="171"/>
      <c r="WLN7" s="171"/>
      <c r="WLO7" s="171"/>
      <c r="WLP7" s="171"/>
      <c r="WLQ7" s="171"/>
      <c r="WLR7" s="171"/>
      <c r="WLS7" s="171"/>
      <c r="WLT7" s="171"/>
      <c r="WLU7" s="171"/>
      <c r="WLV7" s="171"/>
      <c r="WLW7" s="171"/>
      <c r="WLX7" s="171"/>
      <c r="WLY7" s="171"/>
      <c r="WLZ7" s="171"/>
      <c r="WMA7" s="171"/>
      <c r="WMB7" s="171"/>
      <c r="WMC7" s="171"/>
      <c r="WMD7" s="171"/>
      <c r="WME7" s="171"/>
      <c r="WMF7" s="171"/>
      <c r="WMG7" s="171"/>
      <c r="WMH7" s="171"/>
      <c r="WMI7" s="171"/>
      <c r="WMJ7" s="171"/>
      <c r="WMK7" s="171"/>
      <c r="WML7" s="171"/>
      <c r="WMM7" s="171"/>
      <c r="WMN7" s="171"/>
      <c r="WMO7" s="171"/>
      <c r="WMP7" s="171"/>
      <c r="WMQ7" s="171"/>
      <c r="WMR7" s="171"/>
      <c r="WMS7" s="171"/>
      <c r="WMT7" s="171"/>
      <c r="WMU7" s="171"/>
      <c r="WMV7" s="171"/>
      <c r="WMW7" s="171"/>
      <c r="WMX7" s="171"/>
      <c r="WMY7" s="171"/>
      <c r="WMZ7" s="171"/>
      <c r="WNA7" s="171"/>
      <c r="WNB7" s="171"/>
      <c r="WNC7" s="171"/>
      <c r="WND7" s="171"/>
      <c r="WNE7" s="171"/>
      <c r="WNF7" s="171"/>
      <c r="WNG7" s="171"/>
      <c r="WNH7" s="171"/>
      <c r="WNI7" s="171"/>
      <c r="WNJ7" s="171"/>
      <c r="WNK7" s="171"/>
      <c r="WNL7" s="171"/>
      <c r="WNM7" s="171"/>
      <c r="WNN7" s="171"/>
      <c r="WNO7" s="171"/>
      <c r="WNP7" s="171"/>
      <c r="WNQ7" s="171"/>
      <c r="WNR7" s="171"/>
      <c r="WNS7" s="171"/>
      <c r="WNT7" s="171"/>
      <c r="WNU7" s="171"/>
      <c r="WNV7" s="171"/>
      <c r="WNW7" s="171"/>
      <c r="WNX7" s="171"/>
      <c r="WNY7" s="171"/>
      <c r="WNZ7" s="171"/>
      <c r="WOA7" s="171"/>
      <c r="WOB7" s="171"/>
      <c r="WOC7" s="171"/>
      <c r="WOD7" s="171"/>
      <c r="WOE7" s="171"/>
      <c r="WOF7" s="171"/>
      <c r="WOG7" s="171"/>
      <c r="WOH7" s="171"/>
      <c r="WOI7" s="171"/>
      <c r="WOJ7" s="171"/>
      <c r="WOK7" s="171"/>
      <c r="WOL7" s="171"/>
      <c r="WOM7" s="171"/>
      <c r="WON7" s="171"/>
      <c r="WOO7" s="171"/>
      <c r="WOP7" s="171"/>
      <c r="WOQ7" s="171"/>
      <c r="WOR7" s="171"/>
      <c r="WOS7" s="171"/>
      <c r="WOT7" s="171"/>
      <c r="WOU7" s="171"/>
      <c r="WOV7" s="171"/>
      <c r="WOW7" s="171"/>
      <c r="WOX7" s="171"/>
      <c r="WOY7" s="171"/>
      <c r="WOZ7" s="171"/>
      <c r="WPA7" s="171"/>
      <c r="WPB7" s="171"/>
      <c r="WPC7" s="171"/>
      <c r="WPD7" s="171"/>
      <c r="WPE7" s="171"/>
      <c r="WPF7" s="171"/>
      <c r="WPG7" s="171"/>
      <c r="WPH7" s="171"/>
      <c r="WPI7" s="171"/>
      <c r="WPJ7" s="171"/>
      <c r="WPK7" s="171"/>
      <c r="WPL7" s="171"/>
      <c r="WPM7" s="171"/>
      <c r="WPN7" s="171"/>
      <c r="WPO7" s="171"/>
      <c r="WPP7" s="171"/>
      <c r="WPQ7" s="171"/>
      <c r="WPR7" s="171"/>
      <c r="WPS7" s="171"/>
      <c r="WPT7" s="171"/>
      <c r="WPU7" s="171"/>
      <c r="WPV7" s="171"/>
      <c r="WPW7" s="171"/>
      <c r="WPX7" s="171"/>
      <c r="WPY7" s="171"/>
      <c r="WPZ7" s="171"/>
      <c r="WQA7" s="171"/>
      <c r="WQB7" s="171"/>
      <c r="WQC7" s="171"/>
      <c r="WQD7" s="171"/>
      <c r="WQE7" s="171"/>
      <c r="WQF7" s="171"/>
      <c r="WQG7" s="171"/>
      <c r="WQH7" s="171"/>
      <c r="WQI7" s="171"/>
      <c r="WQJ7" s="171"/>
      <c r="WQK7" s="171"/>
      <c r="WQL7" s="171"/>
      <c r="WQM7" s="171"/>
      <c r="WQN7" s="171"/>
      <c r="WQO7" s="171"/>
      <c r="WQP7" s="171"/>
      <c r="WQQ7" s="171"/>
      <c r="WQR7" s="171"/>
      <c r="WQS7" s="171"/>
      <c r="WQT7" s="171"/>
      <c r="WQU7" s="171"/>
      <c r="WQV7" s="171"/>
      <c r="WQW7" s="171"/>
      <c r="WQX7" s="171"/>
      <c r="WQY7" s="171"/>
      <c r="WQZ7" s="171"/>
      <c r="WRA7" s="171"/>
      <c r="WRB7" s="171"/>
      <c r="WRC7" s="171"/>
      <c r="WRD7" s="171"/>
      <c r="WRE7" s="171"/>
      <c r="WRF7" s="171"/>
      <c r="WRG7" s="171"/>
      <c r="WRH7" s="171"/>
      <c r="WRI7" s="171"/>
      <c r="WRJ7" s="171"/>
      <c r="WRK7" s="171"/>
      <c r="WRL7" s="171"/>
      <c r="WRM7" s="171"/>
      <c r="WRN7" s="171"/>
      <c r="WRO7" s="171"/>
      <c r="WRP7" s="171"/>
      <c r="WRQ7" s="171"/>
      <c r="WRR7" s="171"/>
      <c r="WRS7" s="171"/>
      <c r="WRT7" s="171"/>
      <c r="WRU7" s="171"/>
      <c r="WRV7" s="171"/>
      <c r="WRW7" s="171"/>
      <c r="WRX7" s="171"/>
      <c r="WRY7" s="171"/>
      <c r="WRZ7" s="171"/>
      <c r="WSA7" s="171"/>
      <c r="WSB7" s="171"/>
      <c r="WSC7" s="171"/>
      <c r="WSD7" s="171"/>
      <c r="WSE7" s="171"/>
      <c r="WSF7" s="171"/>
      <c r="WSG7" s="171"/>
      <c r="WSH7" s="171"/>
      <c r="WSI7" s="171"/>
      <c r="WSJ7" s="171"/>
      <c r="WSK7" s="171"/>
      <c r="WSL7" s="171"/>
      <c r="WSM7" s="171"/>
      <c r="WSN7" s="171"/>
      <c r="WSO7" s="171"/>
      <c r="WSP7" s="171"/>
      <c r="WSQ7" s="171"/>
      <c r="WSR7" s="171"/>
      <c r="WSS7" s="171"/>
      <c r="WST7" s="171"/>
      <c r="WSU7" s="171"/>
      <c r="WSV7" s="171"/>
      <c r="WSW7" s="171"/>
      <c r="WSX7" s="171"/>
      <c r="WSY7" s="171"/>
      <c r="WSZ7" s="171"/>
      <c r="WTA7" s="171"/>
      <c r="WTB7" s="171"/>
      <c r="WTC7" s="171"/>
      <c r="WTD7" s="171"/>
      <c r="WTE7" s="171"/>
      <c r="WTF7" s="171"/>
      <c r="WTG7" s="171"/>
      <c r="WTH7" s="171"/>
      <c r="WTI7" s="171"/>
      <c r="WTJ7" s="171"/>
      <c r="WTK7" s="171"/>
      <c r="WTL7" s="171"/>
      <c r="WTM7" s="171"/>
      <c r="WTN7" s="171"/>
      <c r="WTO7" s="171"/>
      <c r="WTP7" s="171"/>
      <c r="WTQ7" s="171"/>
      <c r="WTR7" s="171"/>
      <c r="WTS7" s="171"/>
      <c r="WTT7" s="171"/>
      <c r="WTU7" s="171"/>
      <c r="WTV7" s="171"/>
      <c r="WTW7" s="171"/>
      <c r="WTX7" s="171"/>
      <c r="WTY7" s="171"/>
      <c r="WTZ7" s="171"/>
      <c r="WUA7" s="171"/>
      <c r="WUB7" s="171"/>
      <c r="WUC7" s="171"/>
      <c r="WUD7" s="171"/>
      <c r="WUE7" s="171"/>
      <c r="WUF7" s="171"/>
      <c r="WUG7" s="171"/>
      <c r="WUH7" s="171"/>
      <c r="WUI7" s="171"/>
      <c r="WUJ7" s="171"/>
      <c r="WUK7" s="171"/>
      <c r="WUL7" s="171"/>
      <c r="WUM7" s="171"/>
      <c r="WUN7" s="171"/>
      <c r="WUO7" s="171"/>
      <c r="WUP7" s="171"/>
      <c r="WUQ7" s="171"/>
      <c r="WUR7" s="171"/>
      <c r="WUS7" s="171"/>
      <c r="WUT7" s="171"/>
      <c r="WUU7" s="171"/>
      <c r="WUV7" s="171"/>
      <c r="WUW7" s="171"/>
      <c r="WUX7" s="171"/>
      <c r="WUY7" s="171"/>
      <c r="WUZ7" s="171"/>
      <c r="WVA7" s="171"/>
      <c r="WVB7" s="171"/>
      <c r="WVC7" s="171"/>
      <c r="WVD7" s="171"/>
      <c r="WVE7" s="171"/>
      <c r="WVF7" s="171"/>
      <c r="WVG7" s="171"/>
      <c r="WVH7" s="171"/>
      <c r="WVI7" s="171"/>
      <c r="WVJ7" s="171"/>
      <c r="WVK7" s="171"/>
      <c r="WVL7" s="171"/>
      <c r="WVM7" s="171"/>
      <c r="WVN7" s="171"/>
      <c r="WVO7" s="171"/>
      <c r="WVP7" s="171"/>
      <c r="WVQ7" s="171"/>
      <c r="WVR7" s="171"/>
      <c r="WVS7" s="171"/>
      <c r="WVT7" s="171"/>
      <c r="WVU7" s="171"/>
      <c r="WVV7" s="171"/>
      <c r="WVW7" s="171"/>
      <c r="WVX7" s="171"/>
      <c r="WVY7" s="171"/>
      <c r="WVZ7" s="171"/>
      <c r="WWA7" s="171"/>
      <c r="WWB7" s="171"/>
      <c r="WWC7" s="171"/>
      <c r="WWD7" s="171"/>
      <c r="WWE7" s="171"/>
      <c r="WWF7" s="171"/>
      <c r="WWG7" s="171"/>
      <c r="WWH7" s="171"/>
      <c r="WWI7" s="171"/>
      <c r="WWJ7" s="171"/>
      <c r="WWK7" s="171"/>
      <c r="WWL7" s="171"/>
      <c r="WWM7" s="171"/>
      <c r="WWN7" s="171"/>
      <c r="WWO7" s="171"/>
      <c r="WWP7" s="171"/>
      <c r="WWQ7" s="171"/>
      <c r="WWR7" s="171"/>
      <c r="WWS7" s="171"/>
      <c r="WWT7" s="171"/>
      <c r="WWU7" s="171"/>
      <c r="WWV7" s="171"/>
      <c r="WWW7" s="171"/>
      <c r="WWX7" s="171"/>
      <c r="WWY7" s="171"/>
      <c r="WWZ7" s="171"/>
      <c r="WXA7" s="171"/>
      <c r="WXB7" s="171"/>
      <c r="WXC7" s="171"/>
      <c r="WXD7" s="171"/>
      <c r="WXE7" s="171"/>
      <c r="WXF7" s="171"/>
      <c r="WXG7" s="171"/>
      <c r="WXH7" s="171"/>
      <c r="WXI7" s="171"/>
      <c r="WXJ7" s="171"/>
      <c r="WXK7" s="171"/>
      <c r="WXL7" s="171"/>
      <c r="WXM7" s="171"/>
      <c r="WXN7" s="171"/>
      <c r="WXO7" s="171"/>
      <c r="WXP7" s="171"/>
      <c r="WXQ7" s="171"/>
      <c r="WXR7" s="171"/>
      <c r="WXS7" s="171"/>
      <c r="WXT7" s="171"/>
      <c r="WXU7" s="171"/>
      <c r="WXV7" s="171"/>
      <c r="WXW7" s="171"/>
      <c r="WXX7" s="171"/>
      <c r="WXY7" s="171"/>
      <c r="WXZ7" s="171"/>
      <c r="WYA7" s="171"/>
      <c r="WYB7" s="171"/>
      <c r="WYC7" s="171"/>
      <c r="WYD7" s="171"/>
      <c r="WYE7" s="171"/>
      <c r="WYF7" s="171"/>
      <c r="WYG7" s="171"/>
      <c r="WYH7" s="171"/>
      <c r="WYI7" s="171"/>
      <c r="WYJ7" s="171"/>
      <c r="WYK7" s="171"/>
      <c r="WYL7" s="171"/>
      <c r="WYM7" s="171"/>
      <c r="WYN7" s="171"/>
      <c r="WYO7" s="171"/>
      <c r="WYP7" s="171"/>
      <c r="WYQ7" s="171"/>
      <c r="WYR7" s="171"/>
      <c r="WYS7" s="171"/>
      <c r="WYT7" s="171"/>
      <c r="WYU7" s="171"/>
      <c r="WYV7" s="171"/>
      <c r="WYW7" s="171"/>
      <c r="WYX7" s="171"/>
      <c r="WYY7" s="171"/>
      <c r="WYZ7" s="171"/>
      <c r="WZA7" s="171"/>
      <c r="WZB7" s="171"/>
      <c r="WZC7" s="171"/>
      <c r="WZD7" s="171"/>
      <c r="WZE7" s="171"/>
      <c r="WZF7" s="171"/>
      <c r="WZG7" s="171"/>
      <c r="WZH7" s="171"/>
      <c r="WZI7" s="171"/>
      <c r="WZJ7" s="171"/>
      <c r="WZK7" s="171"/>
      <c r="WZL7" s="171"/>
      <c r="WZM7" s="171"/>
      <c r="WZN7" s="171"/>
      <c r="WZO7" s="171"/>
      <c r="WZP7" s="171"/>
      <c r="WZQ7" s="171"/>
      <c r="WZR7" s="171"/>
      <c r="WZS7" s="171"/>
      <c r="WZT7" s="171"/>
      <c r="WZU7" s="171"/>
      <c r="WZV7" s="171"/>
      <c r="WZW7" s="171"/>
      <c r="WZX7" s="171"/>
      <c r="WZY7" s="171"/>
      <c r="WZZ7" s="171"/>
      <c r="XAA7" s="171"/>
      <c r="XAB7" s="171"/>
      <c r="XAC7" s="171"/>
      <c r="XAD7" s="171"/>
      <c r="XAE7" s="171"/>
      <c r="XAF7" s="171"/>
      <c r="XAG7" s="171"/>
      <c r="XAH7" s="171"/>
      <c r="XAI7" s="171"/>
      <c r="XAJ7" s="171"/>
      <c r="XAK7" s="171"/>
      <c r="XAL7" s="171"/>
      <c r="XAM7" s="171"/>
      <c r="XAN7" s="171"/>
      <c r="XAO7" s="171"/>
      <c r="XAP7" s="171"/>
      <c r="XAQ7" s="171"/>
      <c r="XAR7" s="171"/>
      <c r="XAS7" s="171"/>
      <c r="XAT7" s="171"/>
      <c r="XAU7" s="171"/>
      <c r="XAV7" s="171"/>
      <c r="XAW7" s="171"/>
      <c r="XAX7" s="171"/>
      <c r="XAY7" s="171"/>
      <c r="XAZ7" s="171"/>
      <c r="XBA7" s="171"/>
      <c r="XBB7" s="171"/>
      <c r="XBC7" s="171"/>
      <c r="XBD7" s="171"/>
      <c r="XBE7" s="171"/>
      <c r="XBF7" s="171"/>
      <c r="XBG7" s="171"/>
      <c r="XBH7" s="171"/>
      <c r="XBI7" s="171"/>
      <c r="XBJ7" s="171"/>
      <c r="XBK7" s="171"/>
      <c r="XBL7" s="171"/>
      <c r="XBM7" s="171"/>
      <c r="XBN7" s="171"/>
      <c r="XBO7" s="171"/>
      <c r="XBP7" s="171"/>
      <c r="XBQ7" s="171"/>
      <c r="XBR7" s="171"/>
      <c r="XBS7" s="171"/>
      <c r="XBT7" s="171"/>
      <c r="XBU7" s="171"/>
      <c r="XBV7" s="171"/>
      <c r="XBW7" s="171"/>
      <c r="XBX7" s="171"/>
      <c r="XBY7" s="171"/>
      <c r="XBZ7" s="171"/>
      <c r="XCA7" s="171"/>
      <c r="XCB7" s="171"/>
      <c r="XCC7" s="171"/>
      <c r="XCD7" s="171"/>
      <c r="XCE7" s="171"/>
      <c r="XCF7" s="171"/>
      <c r="XCG7" s="171"/>
      <c r="XCH7" s="171"/>
      <c r="XCI7" s="171"/>
      <c r="XCJ7" s="171"/>
      <c r="XCK7" s="171"/>
      <c r="XCL7" s="171"/>
      <c r="XCM7" s="171"/>
      <c r="XCN7" s="171"/>
      <c r="XCO7" s="171"/>
      <c r="XCP7" s="171"/>
      <c r="XCQ7" s="171"/>
      <c r="XCR7" s="171"/>
      <c r="XCS7" s="171"/>
      <c r="XCT7" s="171"/>
      <c r="XCU7" s="171"/>
      <c r="XCV7" s="171"/>
      <c r="XCW7" s="171"/>
      <c r="XCX7" s="171"/>
      <c r="XCY7" s="171"/>
      <c r="XCZ7" s="171"/>
      <c r="XDA7" s="171"/>
      <c r="XDB7" s="171"/>
      <c r="XDC7" s="171"/>
      <c r="XDD7" s="171"/>
      <c r="XDE7" s="171"/>
      <c r="XDF7" s="171"/>
      <c r="XDG7" s="171"/>
      <c r="XDH7" s="171"/>
      <c r="XDI7" s="171"/>
      <c r="XDJ7" s="171"/>
      <c r="XDK7" s="171"/>
      <c r="XDL7" s="171"/>
      <c r="XDM7" s="171"/>
      <c r="XDN7" s="171"/>
      <c r="XDO7" s="171"/>
      <c r="XDP7" s="171"/>
      <c r="XDQ7" s="171"/>
      <c r="XDR7" s="171"/>
      <c r="XDS7" s="171"/>
      <c r="XDT7" s="171"/>
      <c r="XDU7" s="171"/>
      <c r="XDV7" s="171"/>
      <c r="XDW7" s="171"/>
      <c r="XDX7" s="171"/>
      <c r="XDY7" s="171"/>
      <c r="XDZ7" s="171"/>
      <c r="XEA7" s="171"/>
      <c r="XEB7" s="171"/>
      <c r="XEC7" s="171"/>
      <c r="XED7" s="171"/>
      <c r="XEE7" s="171"/>
      <c r="XEF7" s="171"/>
      <c r="XEG7" s="171"/>
      <c r="XEH7" s="171"/>
      <c r="XEI7" s="171"/>
      <c r="XEJ7" s="171"/>
      <c r="XEK7" s="171"/>
      <c r="XEL7" s="171"/>
      <c r="XEM7" s="171"/>
      <c r="XEN7" s="171"/>
      <c r="XEO7" s="171"/>
      <c r="XEP7" s="171"/>
      <c r="XEQ7" s="171"/>
      <c r="XER7" s="171"/>
      <c r="XES7" s="171"/>
      <c r="XET7" s="171"/>
      <c r="XEU7" s="171"/>
      <c r="XEV7" s="171"/>
      <c r="XEW7" s="171"/>
      <c r="XEX7" s="171"/>
      <c r="XEY7" s="171"/>
      <c r="XEZ7" s="171"/>
      <c r="XFA7" s="171"/>
      <c r="XFB7" s="171"/>
      <c r="XFC7" s="171"/>
    </row>
    <row r="8" spans="1:16383">
      <c r="A8" s="128" t="s">
        <v>32</v>
      </c>
      <c r="B8" s="128" t="s">
        <v>33</v>
      </c>
      <c r="C8" s="129" t="str">
        <f>' Capacity by Location'!D8</f>
        <v>Total</v>
      </c>
      <c r="D8" s="148">
        <f>SUM(D2:D7)</f>
        <v>74</v>
      </c>
      <c r="E8" s="148">
        <f t="shared" ref="E8:S8" si="0">SUM(E2:E7)</f>
        <v>74</v>
      </c>
      <c r="F8" s="148">
        <f t="shared" si="0"/>
        <v>86</v>
      </c>
      <c r="G8" s="148">
        <f t="shared" si="0"/>
        <v>118</v>
      </c>
      <c r="H8" s="148">
        <f t="shared" si="0"/>
        <v>118</v>
      </c>
      <c r="I8" s="148">
        <f t="shared" si="0"/>
        <v>158</v>
      </c>
      <c r="J8" s="148">
        <f t="shared" si="0"/>
        <v>168</v>
      </c>
      <c r="K8" s="148">
        <f t="shared" si="0"/>
        <v>168</v>
      </c>
      <c r="L8" s="148">
        <f t="shared" si="0"/>
        <v>168</v>
      </c>
      <c r="M8" s="148">
        <f t="shared" si="0"/>
        <v>228</v>
      </c>
      <c r="N8" s="148">
        <f t="shared" si="0"/>
        <v>228</v>
      </c>
      <c r="O8" s="148">
        <f t="shared" si="0"/>
        <v>228</v>
      </c>
      <c r="P8" s="148">
        <f t="shared" si="0"/>
        <v>228</v>
      </c>
      <c r="Q8" s="148">
        <f t="shared" si="0"/>
        <v>228</v>
      </c>
      <c r="R8" s="148">
        <f t="shared" si="0"/>
        <v>228</v>
      </c>
      <c r="S8" s="148">
        <f t="shared" si="0"/>
        <v>228</v>
      </c>
    </row>
    <row r="9" spans="1:16383">
      <c r="A9" s="128" t="s">
        <v>32</v>
      </c>
      <c r="B9" s="128" t="s">
        <v>35</v>
      </c>
      <c r="C9" s="183" t="s">
        <v>226</v>
      </c>
      <c r="D9" s="148">
        <f>SUM(' Capacity by Location'!E9:E10)</f>
        <v>270</v>
      </c>
      <c r="E9" s="148">
        <f>SUM(' Capacity by Location'!F9:F10)</f>
        <v>270</v>
      </c>
      <c r="F9" s="148">
        <f>SUM(' Capacity by Location'!G9:G10)</f>
        <v>270</v>
      </c>
      <c r="G9" s="148">
        <f>SUM(' Capacity by Location'!H9:H10)</f>
        <v>270</v>
      </c>
      <c r="H9" s="148">
        <f>SUM(' Capacity by Location'!I9:I10)</f>
        <v>270</v>
      </c>
      <c r="I9" s="148">
        <f>SUM(' Capacity by Location'!J9:J10)</f>
        <v>350</v>
      </c>
      <c r="J9" s="148">
        <f>SUM(' Capacity by Location'!K9:K10)</f>
        <v>350</v>
      </c>
      <c r="K9" s="148">
        <f>SUM(' Capacity by Location'!L9:L10)</f>
        <v>350</v>
      </c>
      <c r="L9" s="148">
        <f>SUM(' Capacity by Location'!M9:M10)</f>
        <v>350</v>
      </c>
      <c r="M9" s="148">
        <f>SUM(' Capacity by Location'!N9:N10)</f>
        <v>350</v>
      </c>
      <c r="N9" s="148">
        <f>SUM(' Capacity by Location'!O9:O10)</f>
        <v>350</v>
      </c>
      <c r="O9" s="148">
        <f>SUM(' Capacity by Location'!P9:P10)</f>
        <v>350</v>
      </c>
      <c r="P9" s="148">
        <f>SUM(' Capacity by Location'!Q9:Q10)</f>
        <v>350</v>
      </c>
      <c r="Q9" s="148">
        <f>SUM(' Capacity by Location'!R9:R10)</f>
        <v>350</v>
      </c>
      <c r="R9" s="148">
        <f>SUM(' Capacity by Location'!S9:S10)</f>
        <v>350</v>
      </c>
      <c r="S9" s="148">
        <f>SUM(' Capacity by Location'!T9:T10)</f>
        <v>350</v>
      </c>
    </row>
    <row r="10" spans="1:16383">
      <c r="A10" s="128" t="s">
        <v>32</v>
      </c>
      <c r="B10" s="129" t="s">
        <v>35</v>
      </c>
      <c r="C10" s="183" t="s">
        <v>390</v>
      </c>
      <c r="D10" s="148">
        <f>' Capacity by Location'!E11</f>
        <v>248</v>
      </c>
      <c r="E10" s="148">
        <f>' Capacity by Location'!F11</f>
        <v>248</v>
      </c>
      <c r="F10" s="148">
        <f>' Capacity by Location'!G11</f>
        <v>248</v>
      </c>
      <c r="G10" s="148">
        <f>' Capacity by Location'!H11</f>
        <v>248</v>
      </c>
      <c r="H10" s="148">
        <f>' Capacity by Location'!I11</f>
        <v>248</v>
      </c>
      <c r="I10" s="148">
        <f>' Capacity by Location'!J11</f>
        <v>316</v>
      </c>
      <c r="J10" s="148">
        <f>' Capacity by Location'!K11</f>
        <v>316</v>
      </c>
      <c r="K10" s="148">
        <f>' Capacity by Location'!L11</f>
        <v>316</v>
      </c>
      <c r="L10" s="148">
        <f>' Capacity by Location'!M11</f>
        <v>316</v>
      </c>
      <c r="M10" s="148">
        <f>' Capacity by Location'!N11</f>
        <v>316</v>
      </c>
      <c r="N10" s="148">
        <f>' Capacity by Location'!O11</f>
        <v>316</v>
      </c>
      <c r="O10" s="148">
        <f>' Capacity by Location'!P11</f>
        <v>316</v>
      </c>
      <c r="P10" s="148">
        <f>' Capacity by Location'!Q11</f>
        <v>316</v>
      </c>
      <c r="Q10" s="148">
        <f>' Capacity by Location'!R11</f>
        <v>316</v>
      </c>
      <c r="R10" s="148">
        <f>' Capacity by Location'!S11</f>
        <v>316</v>
      </c>
      <c r="S10" s="148">
        <f>' Capacity by Location'!T11</f>
        <v>316</v>
      </c>
    </row>
    <row r="11" spans="1:16383">
      <c r="A11" s="128" t="s">
        <v>32</v>
      </c>
      <c r="B11" s="129" t="s">
        <v>35</v>
      </c>
      <c r="C11" s="286" t="s">
        <v>392</v>
      </c>
      <c r="D11" s="148">
        <f>' Capacity by Location'!E12</f>
        <v>160</v>
      </c>
      <c r="E11" s="148">
        <f>' Capacity by Location'!F12</f>
        <v>160</v>
      </c>
      <c r="F11" s="148">
        <f>' Capacity by Location'!G12</f>
        <v>160</v>
      </c>
      <c r="G11" s="148">
        <f>' Capacity by Location'!H12</f>
        <v>160</v>
      </c>
      <c r="H11" s="148">
        <f>' Capacity by Location'!I12</f>
        <v>160</v>
      </c>
      <c r="I11" s="148">
        <f>' Capacity by Location'!J12</f>
        <v>160</v>
      </c>
      <c r="J11" s="148">
        <f>' Capacity by Location'!K12</f>
        <v>160</v>
      </c>
      <c r="K11" s="148">
        <f>' Capacity by Location'!L12</f>
        <v>160</v>
      </c>
      <c r="L11" s="148">
        <f>' Capacity by Location'!M12</f>
        <v>160</v>
      </c>
      <c r="M11" s="148">
        <f>' Capacity by Location'!N12</f>
        <v>160</v>
      </c>
      <c r="N11" s="148">
        <f>' Capacity by Location'!O12</f>
        <v>160</v>
      </c>
      <c r="O11" s="148">
        <f>' Capacity by Location'!P12</f>
        <v>160</v>
      </c>
      <c r="P11" s="148">
        <f>' Capacity by Location'!Q12</f>
        <v>160</v>
      </c>
      <c r="Q11" s="148">
        <f>' Capacity by Location'!R12</f>
        <v>160</v>
      </c>
      <c r="R11" s="148">
        <f>' Capacity by Location'!S12</f>
        <v>160</v>
      </c>
      <c r="S11" s="148">
        <f>' Capacity by Location'!T12</f>
        <v>160</v>
      </c>
    </row>
    <row r="12" spans="1:16383">
      <c r="A12" s="128" t="s">
        <v>32</v>
      </c>
      <c r="B12" s="129" t="s">
        <v>35</v>
      </c>
      <c r="C12" s="129" t="s">
        <v>264</v>
      </c>
      <c r="D12" s="148">
        <f>' Capacity by Location'!E13</f>
        <v>150</v>
      </c>
      <c r="E12" s="148">
        <f>' Capacity by Location'!F13</f>
        <v>150</v>
      </c>
      <c r="F12" s="148">
        <f>' Capacity by Location'!G13</f>
        <v>150</v>
      </c>
      <c r="G12" s="148">
        <f>' Capacity by Location'!H13</f>
        <v>150</v>
      </c>
      <c r="H12" s="148">
        <f>' Capacity by Location'!I13</f>
        <v>150</v>
      </c>
      <c r="I12" s="148">
        <f>' Capacity by Location'!J13</f>
        <v>200</v>
      </c>
      <c r="J12" s="148">
        <f>' Capacity by Location'!K13</f>
        <v>200</v>
      </c>
      <c r="K12" s="148">
        <f>' Capacity by Location'!L13</f>
        <v>200</v>
      </c>
      <c r="L12" s="148">
        <f>' Capacity by Location'!M13</f>
        <v>200</v>
      </c>
      <c r="M12" s="148">
        <f>' Capacity by Location'!N13</f>
        <v>200</v>
      </c>
      <c r="N12" s="148">
        <f>' Capacity by Location'!O13</f>
        <v>200</v>
      </c>
      <c r="O12" s="148">
        <f>' Capacity by Location'!P13</f>
        <v>200</v>
      </c>
      <c r="P12" s="148">
        <f>' Capacity by Location'!Q13</f>
        <v>200</v>
      </c>
      <c r="Q12" s="148">
        <f>' Capacity by Location'!R13</f>
        <v>200</v>
      </c>
      <c r="R12" s="148">
        <f>' Capacity by Location'!S13</f>
        <v>200</v>
      </c>
      <c r="S12" s="148">
        <f>' Capacity by Location'!T13</f>
        <v>200</v>
      </c>
    </row>
    <row r="13" spans="1:16383">
      <c r="A13" s="128" t="s">
        <v>32</v>
      </c>
      <c r="B13" s="129" t="s">
        <v>35</v>
      </c>
      <c r="C13" s="183" t="s">
        <v>382</v>
      </c>
      <c r="D13" s="148">
        <f>' Capacity by Location'!E14</f>
        <v>150</v>
      </c>
      <c r="E13" s="148">
        <f>' Capacity by Location'!F14</f>
        <v>150</v>
      </c>
      <c r="F13" s="148">
        <f>' Capacity by Location'!G14</f>
        <v>150</v>
      </c>
      <c r="G13" s="148">
        <f>' Capacity by Location'!H14</f>
        <v>150</v>
      </c>
      <c r="H13" s="148">
        <f>' Capacity by Location'!I14</f>
        <v>150</v>
      </c>
      <c r="I13" s="148">
        <f>' Capacity by Location'!J14</f>
        <v>150</v>
      </c>
      <c r="J13" s="148">
        <f>' Capacity by Location'!K14</f>
        <v>150</v>
      </c>
      <c r="K13" s="148">
        <f>' Capacity by Location'!L14</f>
        <v>150</v>
      </c>
      <c r="L13" s="148">
        <f>' Capacity by Location'!M14</f>
        <v>150</v>
      </c>
      <c r="M13" s="148">
        <f>' Capacity by Location'!N14</f>
        <v>150</v>
      </c>
      <c r="N13" s="148">
        <f>' Capacity by Location'!O14</f>
        <v>150</v>
      </c>
      <c r="O13" s="148">
        <f>' Capacity by Location'!P14</f>
        <v>150</v>
      </c>
      <c r="P13" s="148">
        <f>' Capacity by Location'!Q14</f>
        <v>150</v>
      </c>
      <c r="Q13" s="148">
        <f>' Capacity by Location'!R14</f>
        <v>150</v>
      </c>
      <c r="R13" s="148">
        <f>' Capacity by Location'!S14</f>
        <v>150</v>
      </c>
      <c r="S13" s="148">
        <f>' Capacity by Location'!T14</f>
        <v>150</v>
      </c>
    </row>
    <row r="14" spans="1:16383">
      <c r="A14" s="128" t="s">
        <v>32</v>
      </c>
      <c r="B14" s="129" t="s">
        <v>35</v>
      </c>
      <c r="C14" s="96" t="s">
        <v>282</v>
      </c>
      <c r="D14" s="148">
        <f>' Capacity by Location'!E15</f>
        <v>125</v>
      </c>
      <c r="E14" s="148">
        <f>' Capacity by Location'!F15</f>
        <v>125</v>
      </c>
      <c r="F14" s="148">
        <f>' Capacity by Location'!G15</f>
        <v>125</v>
      </c>
      <c r="G14" s="148">
        <f>' Capacity by Location'!H15</f>
        <v>125</v>
      </c>
      <c r="H14" s="148">
        <f>' Capacity by Location'!I15</f>
        <v>125</v>
      </c>
      <c r="I14" s="148">
        <f>' Capacity by Location'!J15</f>
        <v>125</v>
      </c>
      <c r="J14" s="148">
        <f>' Capacity by Location'!K15</f>
        <v>125</v>
      </c>
      <c r="K14" s="148">
        <f>' Capacity by Location'!L15</f>
        <v>125</v>
      </c>
      <c r="L14" s="148">
        <f>' Capacity by Location'!M15</f>
        <v>125</v>
      </c>
      <c r="M14" s="148">
        <f>' Capacity by Location'!N15</f>
        <v>125</v>
      </c>
      <c r="N14" s="148">
        <f>' Capacity by Location'!O15</f>
        <v>125</v>
      </c>
      <c r="O14" s="148">
        <f>' Capacity by Location'!P15</f>
        <v>125</v>
      </c>
      <c r="P14" s="148">
        <f>' Capacity by Location'!Q15</f>
        <v>125</v>
      </c>
      <c r="Q14" s="148">
        <f>' Capacity by Location'!R15</f>
        <v>125</v>
      </c>
      <c r="R14" s="148">
        <f>' Capacity by Location'!S15</f>
        <v>125</v>
      </c>
      <c r="S14" s="148">
        <f>' Capacity by Location'!T15</f>
        <v>125</v>
      </c>
    </row>
    <row r="15" spans="1:16383">
      <c r="A15" s="128" t="s">
        <v>32</v>
      </c>
      <c r="B15" s="129" t="s">
        <v>35</v>
      </c>
      <c r="C15" s="97" t="s">
        <v>393</v>
      </c>
      <c r="D15" s="148">
        <f>' Capacity by Location'!E16</f>
        <v>117</v>
      </c>
      <c r="E15" s="148">
        <f>' Capacity by Location'!F16</f>
        <v>117</v>
      </c>
      <c r="F15" s="148">
        <f>' Capacity by Location'!G16</f>
        <v>117</v>
      </c>
      <c r="G15" s="148">
        <f>' Capacity by Location'!H16</f>
        <v>117</v>
      </c>
      <c r="H15" s="148">
        <f>' Capacity by Location'!I16</f>
        <v>117</v>
      </c>
      <c r="I15" s="148">
        <f>' Capacity by Location'!J16</f>
        <v>117</v>
      </c>
      <c r="J15" s="148">
        <f>' Capacity by Location'!K16</f>
        <v>117</v>
      </c>
      <c r="K15" s="148">
        <f>' Capacity by Location'!L16</f>
        <v>117</v>
      </c>
      <c r="L15" s="148">
        <f>' Capacity by Location'!M16</f>
        <v>117</v>
      </c>
      <c r="M15" s="148">
        <f>' Capacity by Location'!N16</f>
        <v>117</v>
      </c>
      <c r="N15" s="148">
        <f>' Capacity by Location'!O16</f>
        <v>117</v>
      </c>
      <c r="O15" s="148">
        <f>' Capacity by Location'!P16</f>
        <v>117</v>
      </c>
      <c r="P15" s="148">
        <f>' Capacity by Location'!Q16</f>
        <v>117</v>
      </c>
      <c r="Q15" s="148">
        <f>' Capacity by Location'!R16</f>
        <v>117</v>
      </c>
      <c r="R15" s="148">
        <f>' Capacity by Location'!S16</f>
        <v>117</v>
      </c>
      <c r="S15" s="148">
        <f>' Capacity by Location'!T16</f>
        <v>117</v>
      </c>
    </row>
    <row r="16" spans="1:16383">
      <c r="A16" s="128" t="s">
        <v>32</v>
      </c>
      <c r="B16" s="129" t="s">
        <v>35</v>
      </c>
      <c r="C16" s="96" t="s">
        <v>391</v>
      </c>
      <c r="D16" s="148">
        <f>' Capacity by Location'!E17</f>
        <v>150</v>
      </c>
      <c r="E16" s="148">
        <f>' Capacity by Location'!F17</f>
        <v>150</v>
      </c>
      <c r="F16" s="148">
        <f>' Capacity by Location'!G17</f>
        <v>150</v>
      </c>
      <c r="G16" s="148">
        <f>' Capacity by Location'!H17</f>
        <v>150</v>
      </c>
      <c r="H16" s="148">
        <f>' Capacity by Location'!I17</f>
        <v>150</v>
      </c>
      <c r="I16" s="148">
        <f>' Capacity by Location'!J17</f>
        <v>150</v>
      </c>
      <c r="J16" s="148">
        <f>' Capacity by Location'!K17</f>
        <v>150</v>
      </c>
      <c r="K16" s="148">
        <f>' Capacity by Location'!L17</f>
        <v>150</v>
      </c>
      <c r="L16" s="148">
        <f>' Capacity by Location'!M17</f>
        <v>150</v>
      </c>
      <c r="M16" s="148">
        <f>' Capacity by Location'!N17</f>
        <v>150</v>
      </c>
      <c r="N16" s="148">
        <f>' Capacity by Location'!O17</f>
        <v>150</v>
      </c>
      <c r="O16" s="148">
        <f>' Capacity by Location'!P17</f>
        <v>150</v>
      </c>
      <c r="P16" s="148">
        <f>' Capacity by Location'!Q17</f>
        <v>150</v>
      </c>
      <c r="Q16" s="148">
        <f>' Capacity by Location'!R17</f>
        <v>150</v>
      </c>
      <c r="R16" s="148">
        <f>' Capacity by Location'!S17</f>
        <v>150</v>
      </c>
      <c r="S16" s="148">
        <f>' Capacity by Location'!T17</f>
        <v>150</v>
      </c>
    </row>
    <row r="17" spans="1:20">
      <c r="A17" s="128" t="s">
        <v>32</v>
      </c>
      <c r="B17" s="129" t="s">
        <v>35</v>
      </c>
      <c r="C17" s="96" t="s">
        <v>395</v>
      </c>
      <c r="D17" s="148">
        <f>' Capacity by Location'!E18</f>
        <v>58</v>
      </c>
      <c r="E17" s="148">
        <f>' Capacity by Location'!F18</f>
        <v>58</v>
      </c>
      <c r="F17" s="148">
        <f>' Capacity by Location'!G18</f>
        <v>58</v>
      </c>
      <c r="G17" s="148">
        <f>' Capacity by Location'!H18</f>
        <v>58</v>
      </c>
      <c r="H17" s="148">
        <f>' Capacity by Location'!I18</f>
        <v>58</v>
      </c>
      <c r="I17" s="148">
        <f>' Capacity by Location'!J18</f>
        <v>58</v>
      </c>
      <c r="J17" s="148">
        <f>' Capacity by Location'!K18</f>
        <v>58</v>
      </c>
      <c r="K17" s="148">
        <f>' Capacity by Location'!L18</f>
        <v>58</v>
      </c>
      <c r="L17" s="148">
        <f>' Capacity by Location'!M18</f>
        <v>58</v>
      </c>
      <c r="M17" s="148">
        <f>' Capacity by Location'!N18</f>
        <v>58</v>
      </c>
      <c r="N17" s="148">
        <f>' Capacity by Location'!O18</f>
        <v>58</v>
      </c>
      <c r="O17" s="148">
        <f>' Capacity by Location'!P18</f>
        <v>58</v>
      </c>
      <c r="P17" s="148">
        <f>' Capacity by Location'!Q18</f>
        <v>58</v>
      </c>
      <c r="Q17" s="148">
        <f>' Capacity by Location'!R18</f>
        <v>58</v>
      </c>
      <c r="R17" s="148">
        <f>' Capacity by Location'!S18</f>
        <v>58</v>
      </c>
      <c r="S17" s="148">
        <f>' Capacity by Location'!T18</f>
        <v>58</v>
      </c>
    </row>
    <row r="18" spans="1:20">
      <c r="A18" s="128" t="s">
        <v>32</v>
      </c>
      <c r="B18" s="129" t="s">
        <v>35</v>
      </c>
      <c r="C18" s="96" t="s">
        <v>394</v>
      </c>
      <c r="D18" s="148">
        <f>' Capacity by Location'!E19</f>
        <v>50</v>
      </c>
      <c r="E18" s="148">
        <f>' Capacity by Location'!F19</f>
        <v>50</v>
      </c>
      <c r="F18" s="148">
        <f>' Capacity by Location'!G19</f>
        <v>50</v>
      </c>
      <c r="G18" s="148">
        <f>' Capacity by Location'!H19</f>
        <v>50</v>
      </c>
      <c r="H18" s="148">
        <f>' Capacity by Location'!I19</f>
        <v>50</v>
      </c>
      <c r="I18" s="148">
        <f>' Capacity by Location'!J19</f>
        <v>50</v>
      </c>
      <c r="J18" s="148">
        <f>' Capacity by Location'!K19</f>
        <v>50</v>
      </c>
      <c r="K18" s="148">
        <f>' Capacity by Location'!L19</f>
        <v>50</v>
      </c>
      <c r="L18" s="148">
        <f>' Capacity by Location'!M19</f>
        <v>50</v>
      </c>
      <c r="M18" s="148">
        <f>' Capacity by Location'!N19</f>
        <v>50</v>
      </c>
      <c r="N18" s="148">
        <f>' Capacity by Location'!O19</f>
        <v>50</v>
      </c>
      <c r="O18" s="148">
        <f>' Capacity by Location'!P19</f>
        <v>50</v>
      </c>
      <c r="P18" s="148">
        <f>' Capacity by Location'!Q19</f>
        <v>50</v>
      </c>
      <c r="Q18" s="148">
        <f>' Capacity by Location'!R19</f>
        <v>50</v>
      </c>
      <c r="R18" s="148">
        <f>' Capacity by Location'!S19</f>
        <v>50</v>
      </c>
      <c r="S18" s="148">
        <f>' Capacity by Location'!T19</f>
        <v>50</v>
      </c>
    </row>
    <row r="19" spans="1:20">
      <c r="A19" s="128" t="s">
        <v>32</v>
      </c>
      <c r="B19" s="129" t="s">
        <v>35</v>
      </c>
      <c r="C19" s="129" t="s">
        <v>215</v>
      </c>
      <c r="D19" s="148">
        <f>' Capacity by Location'!E20</f>
        <v>41</v>
      </c>
      <c r="E19" s="148">
        <f>' Capacity by Location'!F20</f>
        <v>41</v>
      </c>
      <c r="F19" s="148">
        <f>' Capacity by Location'!G20</f>
        <v>41</v>
      </c>
      <c r="G19" s="148">
        <f>' Capacity by Location'!H20</f>
        <v>41</v>
      </c>
      <c r="H19" s="148">
        <f>' Capacity by Location'!I20</f>
        <v>41</v>
      </c>
      <c r="I19" s="148">
        <f>' Capacity by Location'!J20</f>
        <v>41</v>
      </c>
      <c r="J19" s="148">
        <f>' Capacity by Location'!K20</f>
        <v>41</v>
      </c>
      <c r="K19" s="148">
        <f>' Capacity by Location'!L20</f>
        <v>41</v>
      </c>
      <c r="L19" s="148">
        <f>' Capacity by Location'!M20</f>
        <v>41</v>
      </c>
      <c r="M19" s="148">
        <f>' Capacity by Location'!N20</f>
        <v>41</v>
      </c>
      <c r="N19" s="148">
        <f>' Capacity by Location'!O20</f>
        <v>41</v>
      </c>
      <c r="O19" s="148">
        <f>' Capacity by Location'!P20</f>
        <v>41</v>
      </c>
      <c r="P19" s="148">
        <f>' Capacity by Location'!Q20</f>
        <v>41</v>
      </c>
      <c r="Q19" s="148">
        <f>' Capacity by Location'!R20</f>
        <v>41</v>
      </c>
      <c r="R19" s="148">
        <f>' Capacity by Location'!S20</f>
        <v>41</v>
      </c>
      <c r="S19" s="148">
        <f>' Capacity by Location'!T20</f>
        <v>41</v>
      </c>
    </row>
    <row r="20" spans="1:20">
      <c r="A20" s="128" t="s">
        <v>32</v>
      </c>
      <c r="B20" s="128" t="s">
        <v>35</v>
      </c>
      <c r="C20" s="183" t="s">
        <v>225</v>
      </c>
      <c r="D20" s="148">
        <f>' Capacity by Location'!E21</f>
        <v>41</v>
      </c>
      <c r="E20" s="148">
        <f>' Capacity by Location'!F21</f>
        <v>41</v>
      </c>
      <c r="F20" s="148">
        <f>' Capacity by Location'!G21</f>
        <v>41</v>
      </c>
      <c r="G20" s="148">
        <f>' Capacity by Location'!H21</f>
        <v>41</v>
      </c>
      <c r="H20" s="148">
        <f>' Capacity by Location'!I21</f>
        <v>41</v>
      </c>
      <c r="I20" s="148">
        <f>' Capacity by Location'!J21</f>
        <v>41</v>
      </c>
      <c r="J20" s="148">
        <f>' Capacity by Location'!K21</f>
        <v>41</v>
      </c>
      <c r="K20" s="148">
        <f>' Capacity by Location'!L21</f>
        <v>41</v>
      </c>
      <c r="L20" s="148">
        <f>' Capacity by Location'!M21</f>
        <v>41</v>
      </c>
      <c r="M20" s="148">
        <f>' Capacity by Location'!N21</f>
        <v>41</v>
      </c>
      <c r="N20" s="148">
        <f>' Capacity by Location'!O21</f>
        <v>41</v>
      </c>
      <c r="O20" s="148">
        <f>' Capacity by Location'!P21</f>
        <v>41</v>
      </c>
      <c r="P20" s="148">
        <f>' Capacity by Location'!Q21</f>
        <v>41</v>
      </c>
      <c r="Q20" s="148">
        <f>' Capacity by Location'!R21</f>
        <v>41</v>
      </c>
      <c r="R20" s="148">
        <f>' Capacity by Location'!S21</f>
        <v>41</v>
      </c>
      <c r="S20" s="148">
        <f>' Capacity by Location'!T21</f>
        <v>41</v>
      </c>
    </row>
    <row r="21" spans="1:20">
      <c r="A21" s="128" t="s">
        <v>32</v>
      </c>
      <c r="B21" s="128" t="s">
        <v>35</v>
      </c>
      <c r="C21" s="183" t="s">
        <v>219</v>
      </c>
      <c r="D21" s="148">
        <f>SUM(' Capacity by Location'!E22:E23)</f>
        <v>64</v>
      </c>
      <c r="E21" s="148">
        <f>SUM(' Capacity by Location'!F22:F23)</f>
        <v>64</v>
      </c>
      <c r="F21" s="148">
        <f>SUM(' Capacity by Location'!G22:G23)</f>
        <v>64</v>
      </c>
      <c r="G21" s="148">
        <f>SUM(' Capacity by Location'!H22:H23)</f>
        <v>64</v>
      </c>
      <c r="H21" s="148">
        <f>SUM(' Capacity by Location'!I22:I23)</f>
        <v>64</v>
      </c>
      <c r="I21" s="148">
        <f>SUM(' Capacity by Location'!J22:J23)</f>
        <v>64</v>
      </c>
      <c r="J21" s="148">
        <f>SUM(' Capacity by Location'!K22:K23)</f>
        <v>64</v>
      </c>
      <c r="K21" s="148">
        <f>SUM(' Capacity by Location'!L22:L23)</f>
        <v>64</v>
      </c>
      <c r="L21" s="148">
        <f>SUM(' Capacity by Location'!M22:M23)</f>
        <v>64</v>
      </c>
      <c r="M21" s="148">
        <f>SUM(' Capacity by Location'!N22:N23)</f>
        <v>64</v>
      </c>
      <c r="N21" s="148">
        <f>SUM(' Capacity by Location'!O22:O23)</f>
        <v>64</v>
      </c>
      <c r="O21" s="148">
        <f>SUM(' Capacity by Location'!P22:P23)</f>
        <v>64</v>
      </c>
      <c r="P21" s="148">
        <f>SUM(' Capacity by Location'!Q22:Q23)</f>
        <v>64</v>
      </c>
      <c r="Q21" s="148">
        <f>SUM(' Capacity by Location'!R22:R23)</f>
        <v>64</v>
      </c>
      <c r="R21" s="148">
        <f>SUM(' Capacity by Location'!S22:S23)</f>
        <v>64</v>
      </c>
      <c r="S21" s="148">
        <f>SUM(' Capacity by Location'!T22:T23)</f>
        <v>64</v>
      </c>
    </row>
    <row r="22" spans="1:20">
      <c r="A22" s="128" t="s">
        <v>32</v>
      </c>
      <c r="B22" s="129" t="s">
        <v>35</v>
      </c>
      <c r="C22" s="183" t="s">
        <v>12</v>
      </c>
      <c r="D22" s="219">
        <f>' Capacity by Location'!E24</f>
        <v>350</v>
      </c>
      <c r="E22" s="219">
        <f>' Capacity by Location'!F24</f>
        <v>350</v>
      </c>
      <c r="F22" s="219">
        <f>' Capacity by Location'!G24</f>
        <v>350</v>
      </c>
      <c r="G22" s="219">
        <f>' Capacity by Location'!H24</f>
        <v>350</v>
      </c>
      <c r="H22" s="219">
        <f>' Capacity by Location'!I24</f>
        <v>350</v>
      </c>
      <c r="I22" s="219">
        <f>' Capacity by Location'!J24</f>
        <v>350</v>
      </c>
      <c r="J22" s="219">
        <f>' Capacity by Location'!K24</f>
        <v>350</v>
      </c>
      <c r="K22" s="219">
        <f>' Capacity by Location'!L24</f>
        <v>350</v>
      </c>
      <c r="L22" s="219">
        <f>' Capacity by Location'!M24</f>
        <v>350</v>
      </c>
      <c r="M22" s="219">
        <f>' Capacity by Location'!N24</f>
        <v>350</v>
      </c>
      <c r="N22" s="219">
        <f>' Capacity by Location'!O24</f>
        <v>350</v>
      </c>
      <c r="O22" s="219">
        <f>' Capacity by Location'!P24</f>
        <v>350</v>
      </c>
      <c r="P22" s="219">
        <f>' Capacity by Location'!Q24</f>
        <v>350</v>
      </c>
      <c r="Q22" s="219">
        <f>' Capacity by Location'!R24</f>
        <v>350</v>
      </c>
      <c r="R22" s="219">
        <f>' Capacity by Location'!S24</f>
        <v>350</v>
      </c>
      <c r="S22" s="219">
        <f>' Capacity by Location'!T24</f>
        <v>350</v>
      </c>
    </row>
    <row r="23" spans="1:20">
      <c r="A23" s="128" t="s">
        <v>32</v>
      </c>
      <c r="B23" s="129" t="s">
        <v>35</v>
      </c>
      <c r="C23" s="183" t="s">
        <v>60</v>
      </c>
      <c r="D23" s="219">
        <f>SUM(D9:D22)</f>
        <v>1974</v>
      </c>
      <c r="E23" s="219">
        <f t="shared" ref="E23:S23" si="1">SUM(E9:E22)</f>
        <v>1974</v>
      </c>
      <c r="F23" s="219">
        <f t="shared" si="1"/>
        <v>1974</v>
      </c>
      <c r="G23" s="219">
        <f t="shared" si="1"/>
        <v>1974</v>
      </c>
      <c r="H23" s="219">
        <f t="shared" si="1"/>
        <v>1974</v>
      </c>
      <c r="I23" s="219">
        <f t="shared" si="1"/>
        <v>2172</v>
      </c>
      <c r="J23" s="219">
        <f t="shared" si="1"/>
        <v>2172</v>
      </c>
      <c r="K23" s="219">
        <f t="shared" si="1"/>
        <v>2172</v>
      </c>
      <c r="L23" s="219">
        <f t="shared" si="1"/>
        <v>2172</v>
      </c>
      <c r="M23" s="219">
        <f t="shared" si="1"/>
        <v>2172</v>
      </c>
      <c r="N23" s="219">
        <f t="shared" si="1"/>
        <v>2172</v>
      </c>
      <c r="O23" s="219">
        <f t="shared" si="1"/>
        <v>2172</v>
      </c>
      <c r="P23" s="219">
        <f t="shared" si="1"/>
        <v>2172</v>
      </c>
      <c r="Q23" s="219">
        <f t="shared" si="1"/>
        <v>2172</v>
      </c>
      <c r="R23" s="219">
        <f t="shared" si="1"/>
        <v>2172</v>
      </c>
      <c r="S23" s="219">
        <f t="shared" si="1"/>
        <v>2172</v>
      </c>
    </row>
    <row r="24" spans="1:20">
      <c r="A24" s="128" t="s">
        <v>32</v>
      </c>
      <c r="B24" s="128" t="s">
        <v>43</v>
      </c>
      <c r="C24" s="183" t="s">
        <v>225</v>
      </c>
      <c r="D24" s="219">
        <f>' Capacity by Location'!E26</f>
        <v>40</v>
      </c>
      <c r="E24" s="219">
        <f>' Capacity by Location'!F26</f>
        <v>40</v>
      </c>
      <c r="F24" s="219">
        <f>' Capacity by Location'!G26</f>
        <v>40</v>
      </c>
      <c r="G24" s="219">
        <f>' Capacity by Location'!H26</f>
        <v>40</v>
      </c>
      <c r="H24" s="219">
        <f>' Capacity by Location'!I26</f>
        <v>40</v>
      </c>
      <c r="I24" s="219">
        <f>' Capacity by Location'!J26</f>
        <v>40</v>
      </c>
      <c r="J24" s="219">
        <f>' Capacity by Location'!K26</f>
        <v>40</v>
      </c>
      <c r="K24" s="219">
        <f>' Capacity by Location'!L26</f>
        <v>40</v>
      </c>
      <c r="L24" s="219">
        <f>' Capacity by Location'!M26</f>
        <v>40</v>
      </c>
      <c r="M24" s="219">
        <f>' Capacity by Location'!N26</f>
        <v>40</v>
      </c>
      <c r="N24" s="219">
        <f>' Capacity by Location'!O26</f>
        <v>40</v>
      </c>
      <c r="O24" s="219">
        <f>' Capacity by Location'!P26</f>
        <v>40</v>
      </c>
      <c r="P24" s="219">
        <f>' Capacity by Location'!Q26</f>
        <v>40</v>
      </c>
      <c r="Q24" s="219">
        <f>' Capacity by Location'!R26</f>
        <v>40</v>
      </c>
      <c r="R24" s="219">
        <f>' Capacity by Location'!S26</f>
        <v>40</v>
      </c>
      <c r="S24" s="219">
        <f>' Capacity by Location'!T26</f>
        <v>40</v>
      </c>
      <c r="T24" s="208"/>
    </row>
    <row r="25" spans="1:20">
      <c r="A25" s="128" t="s">
        <v>32</v>
      </c>
      <c r="B25" s="128" t="s">
        <v>43</v>
      </c>
      <c r="C25" s="183" t="s">
        <v>287</v>
      </c>
      <c r="D25" s="219">
        <f>' Capacity by Location'!E27</f>
        <v>40</v>
      </c>
      <c r="E25" s="219">
        <f>' Capacity by Location'!F27</f>
        <v>40</v>
      </c>
      <c r="F25" s="219">
        <f>' Capacity by Location'!G27</f>
        <v>40</v>
      </c>
      <c r="G25" s="219">
        <f>' Capacity by Location'!H27</f>
        <v>40</v>
      </c>
      <c r="H25" s="219">
        <f>' Capacity by Location'!I27</f>
        <v>40</v>
      </c>
      <c r="I25" s="219">
        <f>' Capacity by Location'!J27</f>
        <v>40</v>
      </c>
      <c r="J25" s="219">
        <f>' Capacity by Location'!K27</f>
        <v>40</v>
      </c>
      <c r="K25" s="219">
        <f>' Capacity by Location'!L27</f>
        <v>40</v>
      </c>
      <c r="L25" s="219">
        <f>' Capacity by Location'!M27</f>
        <v>40</v>
      </c>
      <c r="M25" s="219">
        <f>' Capacity by Location'!N27</f>
        <v>40</v>
      </c>
      <c r="N25" s="219">
        <f>' Capacity by Location'!O27</f>
        <v>40</v>
      </c>
      <c r="O25" s="219">
        <f>' Capacity by Location'!P27</f>
        <v>40</v>
      </c>
      <c r="P25" s="219">
        <f>' Capacity by Location'!Q27</f>
        <v>40</v>
      </c>
      <c r="Q25" s="219">
        <f>' Capacity by Location'!R27</f>
        <v>40</v>
      </c>
      <c r="R25" s="219">
        <f>' Capacity by Location'!S27</f>
        <v>40</v>
      </c>
      <c r="S25" s="219">
        <f>' Capacity by Location'!T27</f>
        <v>40</v>
      </c>
      <c r="T25" s="208"/>
    </row>
    <row r="26" spans="1:20">
      <c r="A26" s="128" t="s">
        <v>32</v>
      </c>
      <c r="B26" s="128" t="s">
        <v>43</v>
      </c>
      <c r="C26" s="183" t="s">
        <v>12</v>
      </c>
      <c r="D26" s="219">
        <f>' Capacity by Location'!E28</f>
        <v>35</v>
      </c>
      <c r="E26" s="219">
        <f>' Capacity by Location'!F28</f>
        <v>35</v>
      </c>
      <c r="F26" s="219">
        <f>' Capacity by Location'!G28</f>
        <v>35</v>
      </c>
      <c r="G26" s="219">
        <f>' Capacity by Location'!H28</f>
        <v>35</v>
      </c>
      <c r="H26" s="219">
        <f>' Capacity by Location'!I28</f>
        <v>35</v>
      </c>
      <c r="I26" s="219">
        <f>' Capacity by Location'!J28</f>
        <v>35</v>
      </c>
      <c r="J26" s="219">
        <f>' Capacity by Location'!K28</f>
        <v>35</v>
      </c>
      <c r="K26" s="219">
        <f>' Capacity by Location'!L28</f>
        <v>35</v>
      </c>
      <c r="L26" s="219">
        <f>' Capacity by Location'!M28</f>
        <v>35</v>
      </c>
      <c r="M26" s="219">
        <f>' Capacity by Location'!N28</f>
        <v>35</v>
      </c>
      <c r="N26" s="219">
        <f>' Capacity by Location'!O28</f>
        <v>35</v>
      </c>
      <c r="O26" s="219">
        <f>' Capacity by Location'!P28</f>
        <v>35</v>
      </c>
      <c r="P26" s="219">
        <f>' Capacity by Location'!Q28</f>
        <v>35</v>
      </c>
      <c r="Q26" s="219">
        <f>' Capacity by Location'!R28</f>
        <v>35</v>
      </c>
      <c r="R26" s="219">
        <f>' Capacity by Location'!S28</f>
        <v>35</v>
      </c>
      <c r="S26" s="219">
        <f>' Capacity by Location'!T28</f>
        <v>35</v>
      </c>
    </row>
    <row r="27" spans="1:20">
      <c r="A27" s="128" t="s">
        <v>32</v>
      </c>
      <c r="B27" s="128" t="s">
        <v>43</v>
      </c>
      <c r="C27" s="129" t="s">
        <v>60</v>
      </c>
      <c r="D27" s="219">
        <f t="shared" ref="D27:S27" si="2">SUM(D24:D26)</f>
        <v>115</v>
      </c>
      <c r="E27" s="219">
        <f t="shared" si="2"/>
        <v>115</v>
      </c>
      <c r="F27" s="219">
        <f t="shared" si="2"/>
        <v>115</v>
      </c>
      <c r="G27" s="219">
        <f t="shared" si="2"/>
        <v>115</v>
      </c>
      <c r="H27" s="219">
        <f t="shared" si="2"/>
        <v>115</v>
      </c>
      <c r="I27" s="219">
        <f t="shared" si="2"/>
        <v>115</v>
      </c>
      <c r="J27" s="219">
        <f t="shared" si="2"/>
        <v>115</v>
      </c>
      <c r="K27" s="219">
        <f t="shared" si="2"/>
        <v>115</v>
      </c>
      <c r="L27" s="219">
        <f t="shared" si="2"/>
        <v>115</v>
      </c>
      <c r="M27" s="219">
        <f t="shared" si="2"/>
        <v>115</v>
      </c>
      <c r="N27" s="219">
        <f t="shared" si="2"/>
        <v>115</v>
      </c>
      <c r="O27" s="219">
        <f t="shared" si="2"/>
        <v>115</v>
      </c>
      <c r="P27" s="219">
        <f t="shared" si="2"/>
        <v>115</v>
      </c>
      <c r="Q27" s="219">
        <f t="shared" si="2"/>
        <v>115</v>
      </c>
      <c r="R27" s="219">
        <f t="shared" si="2"/>
        <v>115</v>
      </c>
      <c r="S27" s="219">
        <f t="shared" si="2"/>
        <v>115</v>
      </c>
    </row>
    <row r="28" spans="1:20">
      <c r="A28" s="128" t="s">
        <v>32</v>
      </c>
      <c r="B28" s="128" t="s">
        <v>51</v>
      </c>
      <c r="C28" s="183" t="s">
        <v>225</v>
      </c>
      <c r="D28" s="219">
        <f>' Capacity by Location'!E30</f>
        <v>30</v>
      </c>
      <c r="E28" s="219">
        <f>' Capacity by Location'!F30</f>
        <v>30</v>
      </c>
      <c r="F28" s="219">
        <f>' Capacity by Location'!G30</f>
        <v>30</v>
      </c>
      <c r="G28" s="219">
        <f>' Capacity by Location'!H30</f>
        <v>30</v>
      </c>
      <c r="H28" s="219">
        <f>' Capacity by Location'!I30</f>
        <v>30</v>
      </c>
      <c r="I28" s="219">
        <f>' Capacity by Location'!J30</f>
        <v>30</v>
      </c>
      <c r="J28" s="219">
        <f>' Capacity by Location'!K30</f>
        <v>30</v>
      </c>
      <c r="K28" s="219">
        <f>' Capacity by Location'!L30</f>
        <v>30</v>
      </c>
      <c r="L28" s="219">
        <f>' Capacity by Location'!M30</f>
        <v>30</v>
      </c>
      <c r="M28" s="219">
        <f>' Capacity by Location'!N30</f>
        <v>30</v>
      </c>
      <c r="N28" s="219">
        <f>' Capacity by Location'!O30</f>
        <v>30</v>
      </c>
      <c r="O28" s="219">
        <f>' Capacity by Location'!P30</f>
        <v>30</v>
      </c>
      <c r="P28" s="219">
        <f>' Capacity by Location'!Q30</f>
        <v>30</v>
      </c>
      <c r="Q28" s="219">
        <f>' Capacity by Location'!R30</f>
        <v>30</v>
      </c>
      <c r="R28" s="219">
        <f>' Capacity by Location'!S30</f>
        <v>30</v>
      </c>
      <c r="S28" s="219">
        <f>' Capacity by Location'!T30</f>
        <v>30</v>
      </c>
    </row>
    <row r="29" spans="1:20">
      <c r="A29" s="128" t="s">
        <v>32</v>
      </c>
      <c r="B29" s="128" t="s">
        <v>51</v>
      </c>
      <c r="C29" s="169" t="s">
        <v>215</v>
      </c>
      <c r="D29" s="219">
        <f>' Capacity by Location'!E31</f>
        <v>40</v>
      </c>
      <c r="E29" s="219">
        <f>' Capacity by Location'!F31</f>
        <v>40</v>
      </c>
      <c r="F29" s="219">
        <f>' Capacity by Location'!G31</f>
        <v>40</v>
      </c>
      <c r="G29" s="219">
        <f>' Capacity by Location'!H31</f>
        <v>40</v>
      </c>
      <c r="H29" s="219">
        <f>' Capacity by Location'!I31</f>
        <v>40</v>
      </c>
      <c r="I29" s="219">
        <f>' Capacity by Location'!J31</f>
        <v>40</v>
      </c>
      <c r="J29" s="219">
        <f>' Capacity by Location'!K31</f>
        <v>40</v>
      </c>
      <c r="K29" s="219">
        <f>' Capacity by Location'!L31</f>
        <v>40</v>
      </c>
      <c r="L29" s="219">
        <f>' Capacity by Location'!M31</f>
        <v>40</v>
      </c>
      <c r="M29" s="219">
        <f>' Capacity by Location'!N31</f>
        <v>40</v>
      </c>
      <c r="N29" s="219">
        <f>' Capacity by Location'!O31</f>
        <v>40</v>
      </c>
      <c r="O29" s="219">
        <f>' Capacity by Location'!P31</f>
        <v>40</v>
      </c>
      <c r="P29" s="219">
        <f>' Capacity by Location'!Q31</f>
        <v>40</v>
      </c>
      <c r="Q29" s="219">
        <f>' Capacity by Location'!R31</f>
        <v>40</v>
      </c>
      <c r="R29" s="219">
        <f>' Capacity by Location'!S31</f>
        <v>40</v>
      </c>
      <c r="S29" s="219">
        <f>' Capacity by Location'!T31</f>
        <v>40</v>
      </c>
    </row>
    <row r="30" spans="1:20">
      <c r="A30" s="128" t="s">
        <v>32</v>
      </c>
      <c r="B30" s="128" t="s">
        <v>51</v>
      </c>
      <c r="C30" s="58" t="s">
        <v>264</v>
      </c>
      <c r="D30" s="219">
        <v>160</v>
      </c>
      <c r="E30" s="219">
        <v>160</v>
      </c>
      <c r="F30" s="219">
        <v>160</v>
      </c>
      <c r="G30" s="219">
        <v>160</v>
      </c>
      <c r="H30" s="219">
        <v>160</v>
      </c>
      <c r="I30" s="219">
        <v>160</v>
      </c>
      <c r="J30" s="219">
        <v>160</v>
      </c>
      <c r="K30" s="219">
        <v>160</v>
      </c>
      <c r="L30" s="219">
        <v>160</v>
      </c>
      <c r="M30" s="219">
        <v>160</v>
      </c>
      <c r="N30" s="219">
        <v>160</v>
      </c>
      <c r="O30" s="219">
        <v>160</v>
      </c>
      <c r="P30" s="219">
        <v>160</v>
      </c>
      <c r="Q30" s="219">
        <v>160</v>
      </c>
      <c r="R30" s="219">
        <v>160</v>
      </c>
      <c r="S30" s="219">
        <v>160</v>
      </c>
    </row>
    <row r="31" spans="1:20">
      <c r="A31" s="128" t="s">
        <v>32</v>
      </c>
      <c r="B31" s="128" t="s">
        <v>51</v>
      </c>
      <c r="C31" s="58" t="s">
        <v>251</v>
      </c>
      <c r="D31" s="219">
        <v>135</v>
      </c>
      <c r="E31" s="219">
        <v>135</v>
      </c>
      <c r="F31" s="219">
        <v>135</v>
      </c>
      <c r="G31" s="219">
        <v>135</v>
      </c>
      <c r="H31" s="219">
        <v>135</v>
      </c>
      <c r="I31" s="219">
        <v>135</v>
      </c>
      <c r="J31" s="219">
        <v>135</v>
      </c>
      <c r="K31" s="219">
        <v>135</v>
      </c>
      <c r="L31" s="219">
        <v>135</v>
      </c>
      <c r="M31" s="219">
        <v>135</v>
      </c>
      <c r="N31" s="219">
        <v>135</v>
      </c>
      <c r="O31" s="219">
        <v>135</v>
      </c>
      <c r="P31" s="219">
        <v>135</v>
      </c>
      <c r="Q31" s="219">
        <v>135</v>
      </c>
      <c r="R31" s="219">
        <v>135</v>
      </c>
      <c r="S31" s="219">
        <v>135</v>
      </c>
    </row>
    <row r="32" spans="1:20">
      <c r="A32" s="128" t="s">
        <v>32</v>
      </c>
      <c r="B32" s="128" t="s">
        <v>51</v>
      </c>
      <c r="C32" s="169" t="s">
        <v>12</v>
      </c>
      <c r="D32" s="147">
        <f>' Capacity by Location'!E35</f>
        <v>25</v>
      </c>
      <c r="E32" s="147">
        <f>' Capacity by Location'!F35</f>
        <v>25</v>
      </c>
      <c r="F32" s="147">
        <f>' Capacity by Location'!G35</f>
        <v>25</v>
      </c>
      <c r="G32" s="147">
        <f>' Capacity by Location'!H35</f>
        <v>37</v>
      </c>
      <c r="H32" s="147">
        <f>' Capacity by Location'!I35</f>
        <v>37</v>
      </c>
      <c r="I32" s="147">
        <f>' Capacity by Location'!J35</f>
        <v>37</v>
      </c>
      <c r="J32" s="147">
        <f>' Capacity by Location'!K35</f>
        <v>37</v>
      </c>
      <c r="K32" s="147">
        <f>' Capacity by Location'!L35</f>
        <v>37</v>
      </c>
      <c r="L32" s="147">
        <f>' Capacity by Location'!M35</f>
        <v>37</v>
      </c>
      <c r="M32" s="147">
        <f>' Capacity by Location'!N35</f>
        <v>37</v>
      </c>
      <c r="N32" s="147">
        <f>' Capacity by Location'!O35</f>
        <v>37</v>
      </c>
      <c r="O32" s="147">
        <f>' Capacity by Location'!P35</f>
        <v>37</v>
      </c>
      <c r="P32" s="147">
        <f>' Capacity by Location'!Q35</f>
        <v>37</v>
      </c>
      <c r="Q32" s="147">
        <f>' Capacity by Location'!R35</f>
        <v>37</v>
      </c>
      <c r="R32" s="147">
        <f>' Capacity by Location'!S35</f>
        <v>37</v>
      </c>
      <c r="S32" s="147">
        <f>' Capacity by Location'!T35</f>
        <v>37</v>
      </c>
    </row>
    <row r="33" spans="1:16383">
      <c r="A33" s="128" t="s">
        <v>32</v>
      </c>
      <c r="B33" s="128" t="s">
        <v>51</v>
      </c>
      <c r="C33" s="179" t="s">
        <v>60</v>
      </c>
      <c r="D33" s="147">
        <f>SUM(D28:D32)</f>
        <v>390</v>
      </c>
      <c r="E33" s="147">
        <f t="shared" ref="E33:S33" si="3">SUM(E28:E32)</f>
        <v>390</v>
      </c>
      <c r="F33" s="147">
        <f t="shared" si="3"/>
        <v>390</v>
      </c>
      <c r="G33" s="147">
        <f t="shared" si="3"/>
        <v>402</v>
      </c>
      <c r="H33" s="147">
        <f t="shared" si="3"/>
        <v>402</v>
      </c>
      <c r="I33" s="147">
        <f t="shared" si="3"/>
        <v>402</v>
      </c>
      <c r="J33" s="147">
        <f t="shared" si="3"/>
        <v>402</v>
      </c>
      <c r="K33" s="147">
        <f t="shared" si="3"/>
        <v>402</v>
      </c>
      <c r="L33" s="147">
        <f t="shared" si="3"/>
        <v>402</v>
      </c>
      <c r="M33" s="147">
        <f t="shared" si="3"/>
        <v>402</v>
      </c>
      <c r="N33" s="147">
        <f t="shared" si="3"/>
        <v>402</v>
      </c>
      <c r="O33" s="147">
        <f t="shared" si="3"/>
        <v>402</v>
      </c>
      <c r="P33" s="147">
        <f t="shared" si="3"/>
        <v>402</v>
      </c>
      <c r="Q33" s="147">
        <f t="shared" si="3"/>
        <v>402</v>
      </c>
      <c r="R33" s="147">
        <f t="shared" si="3"/>
        <v>402</v>
      </c>
      <c r="S33" s="147">
        <f t="shared" si="3"/>
        <v>402</v>
      </c>
    </row>
    <row r="34" spans="1:16383">
      <c r="A34" s="128" t="s">
        <v>32</v>
      </c>
      <c r="B34" s="128" t="s">
        <v>108</v>
      </c>
      <c r="C34" s="179" t="s">
        <v>60</v>
      </c>
      <c r="D34" s="147">
        <v>0</v>
      </c>
      <c r="E34" s="147">
        <v>0</v>
      </c>
      <c r="F34" s="147">
        <v>0</v>
      </c>
      <c r="G34" s="147">
        <v>0</v>
      </c>
      <c r="H34" s="147">
        <v>0</v>
      </c>
      <c r="I34" s="147">
        <v>0</v>
      </c>
      <c r="J34" s="147">
        <v>0</v>
      </c>
      <c r="K34" s="147">
        <v>0</v>
      </c>
      <c r="L34" s="147">
        <v>0</v>
      </c>
      <c r="M34" s="147">
        <v>0</v>
      </c>
      <c r="N34" s="147">
        <v>0</v>
      </c>
      <c r="O34" s="147">
        <v>0</v>
      </c>
      <c r="P34" s="147">
        <v>0</v>
      </c>
      <c r="Q34" s="147">
        <v>0</v>
      </c>
      <c r="R34" s="147">
        <v>0</v>
      </c>
      <c r="S34" s="147">
        <v>0</v>
      </c>
    </row>
    <row r="35" spans="1:16383">
      <c r="A35" s="128" t="s">
        <v>32</v>
      </c>
      <c r="B35" s="128" t="s">
        <v>53</v>
      </c>
      <c r="C35" s="199" t="s">
        <v>216</v>
      </c>
      <c r="D35" s="186">
        <v>210</v>
      </c>
      <c r="E35" s="186">
        <v>210</v>
      </c>
      <c r="F35" s="186">
        <v>210</v>
      </c>
      <c r="G35" s="186">
        <v>210</v>
      </c>
      <c r="H35" s="186">
        <v>210</v>
      </c>
      <c r="I35" s="186">
        <v>210</v>
      </c>
      <c r="J35" s="186">
        <v>210</v>
      </c>
      <c r="K35" s="186">
        <v>210</v>
      </c>
      <c r="L35" s="186">
        <v>210</v>
      </c>
      <c r="M35" s="186">
        <v>210</v>
      </c>
      <c r="N35" s="186">
        <v>210</v>
      </c>
      <c r="O35" s="186">
        <v>210</v>
      </c>
      <c r="P35" s="186">
        <v>210</v>
      </c>
      <c r="Q35" s="186">
        <v>210</v>
      </c>
      <c r="R35" s="186">
        <v>210</v>
      </c>
      <c r="S35" s="186">
        <v>210</v>
      </c>
    </row>
    <row r="36" spans="1:16383">
      <c r="A36" s="128" t="s">
        <v>32</v>
      </c>
      <c r="B36" s="129" t="s">
        <v>53</v>
      </c>
      <c r="C36" s="199" t="s">
        <v>217</v>
      </c>
      <c r="D36" s="186">
        <v>100</v>
      </c>
      <c r="E36" s="186">
        <v>100</v>
      </c>
      <c r="F36" s="186">
        <v>100</v>
      </c>
      <c r="G36" s="147">
        <v>100</v>
      </c>
      <c r="H36" s="147">
        <v>100</v>
      </c>
      <c r="I36" s="147">
        <v>100</v>
      </c>
      <c r="J36" s="147">
        <v>100</v>
      </c>
      <c r="K36" s="147">
        <v>100</v>
      </c>
      <c r="L36" s="147">
        <v>100</v>
      </c>
      <c r="M36" s="147">
        <v>100</v>
      </c>
      <c r="N36" s="147">
        <v>100</v>
      </c>
      <c r="O36" s="147">
        <v>100</v>
      </c>
      <c r="P36" s="147">
        <v>100</v>
      </c>
      <c r="Q36" s="147">
        <v>100</v>
      </c>
      <c r="R36" s="147">
        <v>100</v>
      </c>
      <c r="S36" s="147">
        <v>100</v>
      </c>
    </row>
    <row r="37" spans="1:16383">
      <c r="A37" s="128" t="s">
        <v>32</v>
      </c>
      <c r="B37" s="129" t="s">
        <v>53</v>
      </c>
      <c r="C37" s="169" t="s">
        <v>12</v>
      </c>
      <c r="D37" s="147">
        <f>' Capacity by Location'!E41</f>
        <v>0</v>
      </c>
      <c r="E37" s="147">
        <f>' Capacity by Location'!F41</f>
        <v>0</v>
      </c>
      <c r="F37" s="147">
        <f>' Capacity by Location'!G41</f>
        <v>0</v>
      </c>
      <c r="G37" s="147">
        <f>' Capacity by Location'!H41</f>
        <v>0</v>
      </c>
      <c r="H37" s="147">
        <f>' Capacity by Location'!I41</f>
        <v>0</v>
      </c>
      <c r="I37" s="147">
        <f>' Capacity by Location'!J41</f>
        <v>0</v>
      </c>
      <c r="J37" s="147">
        <f>' Capacity by Location'!K41</f>
        <v>0</v>
      </c>
      <c r="K37" s="147">
        <f>' Capacity by Location'!L41</f>
        <v>0</v>
      </c>
      <c r="L37" s="147">
        <f>' Capacity by Location'!M41</f>
        <v>0</v>
      </c>
      <c r="M37" s="147">
        <f>' Capacity by Location'!N41</f>
        <v>0</v>
      </c>
      <c r="N37" s="147">
        <f>' Capacity by Location'!O41</f>
        <v>0</v>
      </c>
      <c r="O37" s="147">
        <f>' Capacity by Location'!P41</f>
        <v>0</v>
      </c>
      <c r="P37" s="147">
        <f>' Capacity by Location'!Q41</f>
        <v>0</v>
      </c>
      <c r="Q37" s="147">
        <f>' Capacity by Location'!R41</f>
        <v>0</v>
      </c>
      <c r="R37" s="147">
        <f>' Capacity by Location'!S41</f>
        <v>0</v>
      </c>
      <c r="S37" s="147">
        <f>' Capacity by Location'!T41</f>
        <v>0</v>
      </c>
    </row>
    <row r="38" spans="1:16383">
      <c r="A38" s="128" t="s">
        <v>32</v>
      </c>
      <c r="B38" s="129" t="s">
        <v>53</v>
      </c>
      <c r="C38" s="179" t="s">
        <v>60</v>
      </c>
      <c r="D38" s="147">
        <f>SUM(D35:D37)</f>
        <v>310</v>
      </c>
      <c r="E38" s="147">
        <f t="shared" ref="E38:S38" si="4">SUM(E35:E37)</f>
        <v>310</v>
      </c>
      <c r="F38" s="147">
        <f t="shared" si="4"/>
        <v>310</v>
      </c>
      <c r="G38" s="147">
        <f t="shared" si="4"/>
        <v>310</v>
      </c>
      <c r="H38" s="147">
        <f t="shared" si="4"/>
        <v>310</v>
      </c>
      <c r="I38" s="147">
        <f t="shared" si="4"/>
        <v>310</v>
      </c>
      <c r="J38" s="147">
        <f t="shared" si="4"/>
        <v>310</v>
      </c>
      <c r="K38" s="147">
        <f t="shared" si="4"/>
        <v>310</v>
      </c>
      <c r="L38" s="147">
        <f t="shared" si="4"/>
        <v>310</v>
      </c>
      <c r="M38" s="147">
        <f t="shared" si="4"/>
        <v>310</v>
      </c>
      <c r="N38" s="147">
        <f t="shared" si="4"/>
        <v>310</v>
      </c>
      <c r="O38" s="147">
        <f t="shared" si="4"/>
        <v>310</v>
      </c>
      <c r="P38" s="147">
        <f t="shared" si="4"/>
        <v>310</v>
      </c>
      <c r="Q38" s="147">
        <f t="shared" si="4"/>
        <v>310</v>
      </c>
      <c r="R38" s="147">
        <f t="shared" si="4"/>
        <v>310</v>
      </c>
      <c r="S38" s="147">
        <f t="shared" si="4"/>
        <v>310</v>
      </c>
    </row>
    <row r="39" spans="1:16383">
      <c r="A39" s="128" t="s">
        <v>32</v>
      </c>
      <c r="B39" s="129" t="s">
        <v>17</v>
      </c>
      <c r="C39" s="179" t="s">
        <v>60</v>
      </c>
      <c r="D39" s="147">
        <v>0</v>
      </c>
      <c r="E39" s="147">
        <v>0</v>
      </c>
      <c r="F39" s="147">
        <v>0</v>
      </c>
      <c r="G39" s="147">
        <v>0</v>
      </c>
      <c r="H39" s="147">
        <v>0</v>
      </c>
      <c r="I39" s="147">
        <v>0</v>
      </c>
      <c r="J39" s="147">
        <v>0</v>
      </c>
      <c r="K39" s="147">
        <v>0</v>
      </c>
      <c r="L39" s="147">
        <v>0</v>
      </c>
      <c r="M39" s="147">
        <v>0</v>
      </c>
      <c r="N39" s="147">
        <v>0</v>
      </c>
      <c r="O39" s="147">
        <v>0</v>
      </c>
      <c r="P39" s="147">
        <v>0</v>
      </c>
      <c r="Q39" s="147">
        <v>0</v>
      </c>
      <c r="R39" s="147">
        <v>0</v>
      </c>
      <c r="S39" s="147">
        <v>0</v>
      </c>
    </row>
    <row r="40" spans="1:16383">
      <c r="A40" s="128" t="s">
        <v>32</v>
      </c>
      <c r="B40" s="128" t="s">
        <v>52</v>
      </c>
      <c r="C40" s="179" t="s">
        <v>267</v>
      </c>
      <c r="D40" s="367">
        <v>37.5</v>
      </c>
      <c r="E40" s="147">
        <v>37.5</v>
      </c>
      <c r="F40" s="147">
        <v>100</v>
      </c>
      <c r="G40" s="147">
        <v>100</v>
      </c>
      <c r="H40" s="147">
        <v>100</v>
      </c>
      <c r="I40" s="147">
        <v>100</v>
      </c>
      <c r="J40" s="147">
        <v>100</v>
      </c>
      <c r="K40" s="147">
        <v>100</v>
      </c>
      <c r="L40" s="147">
        <v>100</v>
      </c>
      <c r="M40" s="147">
        <v>100</v>
      </c>
      <c r="N40" s="147">
        <v>100</v>
      </c>
      <c r="O40" s="147">
        <v>100</v>
      </c>
      <c r="P40" s="147">
        <v>100</v>
      </c>
      <c r="Q40" s="147">
        <v>100</v>
      </c>
      <c r="R40" s="147">
        <v>100</v>
      </c>
      <c r="S40" s="147">
        <v>100</v>
      </c>
    </row>
    <row r="41" spans="1:16383">
      <c r="A41" s="128" t="s">
        <v>32</v>
      </c>
      <c r="B41" s="128" t="s">
        <v>52</v>
      </c>
      <c r="C41" s="169" t="s">
        <v>12</v>
      </c>
      <c r="D41" s="150">
        <v>0</v>
      </c>
      <c r="E41" s="150">
        <v>0</v>
      </c>
      <c r="F41" s="150">
        <v>0</v>
      </c>
      <c r="G41" s="150">
        <v>0</v>
      </c>
      <c r="H41" s="150">
        <v>0</v>
      </c>
      <c r="I41" s="150">
        <v>0</v>
      </c>
      <c r="J41" s="150">
        <v>0</v>
      </c>
      <c r="K41" s="150">
        <v>0</v>
      </c>
      <c r="L41" s="150">
        <v>0</v>
      </c>
      <c r="M41" s="150">
        <v>0</v>
      </c>
      <c r="N41" s="150">
        <v>0</v>
      </c>
      <c r="O41" s="150">
        <v>0</v>
      </c>
      <c r="P41" s="150">
        <v>0</v>
      </c>
      <c r="Q41" s="150">
        <v>0</v>
      </c>
      <c r="R41" s="150">
        <v>0</v>
      </c>
      <c r="S41" s="150">
        <v>0</v>
      </c>
    </row>
    <row r="42" spans="1:16383">
      <c r="A42" s="128" t="s">
        <v>32</v>
      </c>
      <c r="B42" s="128" t="s">
        <v>52</v>
      </c>
      <c r="C42" s="179" t="s">
        <v>60</v>
      </c>
      <c r="D42" s="150">
        <f>SUM(D40:D41)</f>
        <v>37.5</v>
      </c>
      <c r="E42" s="150">
        <f t="shared" ref="E42:S42" si="5">SUM(E40:E41)</f>
        <v>37.5</v>
      </c>
      <c r="F42" s="150">
        <f t="shared" si="5"/>
        <v>100</v>
      </c>
      <c r="G42" s="150">
        <f t="shared" si="5"/>
        <v>100</v>
      </c>
      <c r="H42" s="150">
        <f t="shared" si="5"/>
        <v>100</v>
      </c>
      <c r="I42" s="150">
        <f t="shared" si="5"/>
        <v>100</v>
      </c>
      <c r="J42" s="150">
        <f t="shared" si="5"/>
        <v>100</v>
      </c>
      <c r="K42" s="150">
        <f t="shared" si="5"/>
        <v>100</v>
      </c>
      <c r="L42" s="150">
        <f t="shared" si="5"/>
        <v>100</v>
      </c>
      <c r="M42" s="150">
        <f t="shared" si="5"/>
        <v>100</v>
      </c>
      <c r="N42" s="150">
        <f t="shared" si="5"/>
        <v>100</v>
      </c>
      <c r="O42" s="150">
        <f t="shared" si="5"/>
        <v>100</v>
      </c>
      <c r="P42" s="150">
        <f t="shared" si="5"/>
        <v>100</v>
      </c>
      <c r="Q42" s="150">
        <f t="shared" si="5"/>
        <v>100</v>
      </c>
      <c r="R42" s="150">
        <f t="shared" si="5"/>
        <v>100</v>
      </c>
      <c r="S42" s="150">
        <f t="shared" si="5"/>
        <v>100</v>
      </c>
    </row>
    <row r="43" spans="1:16383">
      <c r="A43" s="128" t="s">
        <v>32</v>
      </c>
      <c r="B43" s="128" t="s">
        <v>54</v>
      </c>
      <c r="C43" s="179" t="s">
        <v>60</v>
      </c>
      <c r="D43" s="190">
        <f>' Capacity by Location'!E47</f>
        <v>180</v>
      </c>
      <c r="E43" s="190">
        <f>' Capacity by Location'!F47</f>
        <v>180</v>
      </c>
      <c r="F43" s="190">
        <f>' Capacity by Location'!G47</f>
        <v>180</v>
      </c>
      <c r="G43" s="190">
        <f>' Capacity by Location'!H47</f>
        <v>180</v>
      </c>
      <c r="H43" s="190">
        <f>' Capacity by Location'!I47</f>
        <v>180</v>
      </c>
      <c r="I43" s="190">
        <f>' Capacity by Location'!J47</f>
        <v>180</v>
      </c>
      <c r="J43" s="190">
        <f>' Capacity by Location'!K47</f>
        <v>180</v>
      </c>
      <c r="K43" s="190">
        <f>' Capacity by Location'!L47</f>
        <v>180</v>
      </c>
      <c r="L43" s="190">
        <f>' Capacity by Location'!M47</f>
        <v>180</v>
      </c>
      <c r="M43" s="190">
        <f>' Capacity by Location'!N47</f>
        <v>180</v>
      </c>
      <c r="N43" s="190">
        <f>' Capacity by Location'!O47</f>
        <v>180</v>
      </c>
      <c r="O43" s="190">
        <f>' Capacity by Location'!P47</f>
        <v>180</v>
      </c>
      <c r="P43" s="190">
        <f>' Capacity by Location'!Q47</f>
        <v>180</v>
      </c>
      <c r="Q43" s="190">
        <f>' Capacity by Location'!R47</f>
        <v>180</v>
      </c>
      <c r="R43" s="190">
        <f>' Capacity by Location'!S47</f>
        <v>180</v>
      </c>
      <c r="S43" s="190">
        <f>' Capacity by Location'!T47</f>
        <v>180</v>
      </c>
    </row>
    <row r="44" spans="1:16383">
      <c r="A44" s="128" t="s">
        <v>32</v>
      </c>
      <c r="B44" s="128" t="s">
        <v>32</v>
      </c>
      <c r="C44" s="179" t="s">
        <v>60</v>
      </c>
      <c r="D44" s="200">
        <f t="shared" ref="D44:S44" si="6">D8+D23+D27+D33+D34+D38+D39+D42+D43</f>
        <v>3080.5</v>
      </c>
      <c r="E44" s="200">
        <f t="shared" si="6"/>
        <v>3080.5</v>
      </c>
      <c r="F44" s="200">
        <f t="shared" si="6"/>
        <v>3155</v>
      </c>
      <c r="G44" s="200">
        <f t="shared" si="6"/>
        <v>3199</v>
      </c>
      <c r="H44" s="200">
        <f t="shared" si="6"/>
        <v>3199</v>
      </c>
      <c r="I44" s="200">
        <f t="shared" si="6"/>
        <v>3437</v>
      </c>
      <c r="J44" s="200">
        <f t="shared" si="6"/>
        <v>3447</v>
      </c>
      <c r="K44" s="200">
        <f t="shared" si="6"/>
        <v>3447</v>
      </c>
      <c r="L44" s="200">
        <f t="shared" si="6"/>
        <v>3447</v>
      </c>
      <c r="M44" s="200">
        <f t="shared" si="6"/>
        <v>3507</v>
      </c>
      <c r="N44" s="200">
        <f t="shared" si="6"/>
        <v>3507</v>
      </c>
      <c r="O44" s="200">
        <f t="shared" si="6"/>
        <v>3507</v>
      </c>
      <c r="P44" s="200">
        <f t="shared" si="6"/>
        <v>3507</v>
      </c>
      <c r="Q44" s="200">
        <f t="shared" si="6"/>
        <v>3507</v>
      </c>
      <c r="R44" s="200">
        <f t="shared" si="6"/>
        <v>3507</v>
      </c>
      <c r="S44" s="200">
        <f t="shared" si="6"/>
        <v>3507</v>
      </c>
    </row>
    <row r="45" spans="1:16383">
      <c r="A45" s="128" t="s">
        <v>41</v>
      </c>
      <c r="B45" s="128" t="s">
        <v>38</v>
      </c>
      <c r="C45" s="169" t="s">
        <v>215</v>
      </c>
      <c r="D45" s="150">
        <v>265</v>
      </c>
      <c r="E45" s="150">
        <v>265</v>
      </c>
      <c r="F45" s="150">
        <v>265</v>
      </c>
      <c r="G45" s="150">
        <v>265</v>
      </c>
      <c r="H45" s="150">
        <v>265</v>
      </c>
      <c r="I45" s="150">
        <v>265</v>
      </c>
      <c r="J45" s="150">
        <v>265</v>
      </c>
      <c r="K45" s="150">
        <v>265</v>
      </c>
      <c r="L45" s="150">
        <v>265</v>
      </c>
      <c r="M45" s="150">
        <v>265</v>
      </c>
      <c r="N45" s="150">
        <v>265</v>
      </c>
      <c r="O45" s="150">
        <v>265</v>
      </c>
      <c r="P45" s="150">
        <v>265</v>
      </c>
      <c r="Q45" s="150">
        <v>265</v>
      </c>
      <c r="R45" s="150">
        <v>265</v>
      </c>
      <c r="S45" s="150">
        <v>265</v>
      </c>
    </row>
    <row r="46" spans="1:16383">
      <c r="A46" s="128" t="s">
        <v>41</v>
      </c>
      <c r="B46" s="128" t="s">
        <v>38</v>
      </c>
      <c r="C46" s="169" t="s">
        <v>218</v>
      </c>
      <c r="D46" s="147">
        <v>20</v>
      </c>
      <c r="E46" s="147">
        <v>20</v>
      </c>
      <c r="F46" s="147">
        <v>20</v>
      </c>
      <c r="G46" s="147">
        <v>20</v>
      </c>
      <c r="H46" s="147">
        <v>20</v>
      </c>
      <c r="I46" s="147">
        <v>20</v>
      </c>
      <c r="J46" s="147">
        <v>20</v>
      </c>
      <c r="K46" s="147">
        <v>20</v>
      </c>
      <c r="L46" s="147">
        <v>20</v>
      </c>
      <c r="M46" s="147">
        <v>20</v>
      </c>
      <c r="N46" s="147">
        <v>20</v>
      </c>
      <c r="O46" s="147">
        <v>20</v>
      </c>
      <c r="P46" s="147">
        <v>20</v>
      </c>
      <c r="Q46" s="147">
        <v>20</v>
      </c>
      <c r="R46" s="147">
        <v>20</v>
      </c>
      <c r="S46" s="147">
        <v>20</v>
      </c>
    </row>
    <row r="47" spans="1:16383">
      <c r="A47" s="128" t="s">
        <v>41</v>
      </c>
      <c r="B47" s="128" t="s">
        <v>38</v>
      </c>
      <c r="C47" s="169" t="s">
        <v>260</v>
      </c>
      <c r="D47" s="147">
        <v>30</v>
      </c>
      <c r="E47" s="147">
        <v>30</v>
      </c>
      <c r="F47" s="147">
        <v>30</v>
      </c>
      <c r="G47" s="147">
        <v>30</v>
      </c>
      <c r="H47" s="147">
        <v>30</v>
      </c>
      <c r="I47" s="147">
        <v>30</v>
      </c>
      <c r="J47" s="147">
        <v>30</v>
      </c>
      <c r="K47" s="147">
        <v>30</v>
      </c>
      <c r="L47" s="147">
        <v>30</v>
      </c>
      <c r="M47" s="147">
        <v>30</v>
      </c>
      <c r="N47" s="147">
        <v>30</v>
      </c>
      <c r="O47" s="147">
        <v>30</v>
      </c>
      <c r="P47" s="147">
        <v>30</v>
      </c>
      <c r="Q47" s="147">
        <v>30</v>
      </c>
      <c r="R47" s="147">
        <v>30</v>
      </c>
      <c r="S47" s="147">
        <v>30</v>
      </c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  <c r="CT47" s="169"/>
      <c r="CU47" s="169"/>
      <c r="CV47" s="169"/>
      <c r="CW47" s="169"/>
      <c r="CX47" s="169"/>
      <c r="CY47" s="169"/>
      <c r="CZ47" s="169"/>
      <c r="DA47" s="169"/>
      <c r="DB47" s="169"/>
      <c r="DC47" s="169"/>
      <c r="DD47" s="169"/>
      <c r="DE47" s="169"/>
      <c r="DF47" s="169"/>
      <c r="DG47" s="169"/>
      <c r="DH47" s="169"/>
      <c r="DI47" s="169"/>
      <c r="DJ47" s="169"/>
      <c r="DK47" s="169"/>
      <c r="DL47" s="169"/>
      <c r="DM47" s="169"/>
      <c r="DN47" s="169"/>
      <c r="DO47" s="169"/>
      <c r="DP47" s="169"/>
      <c r="DQ47" s="169"/>
      <c r="DR47" s="169"/>
      <c r="DS47" s="169"/>
      <c r="DT47" s="169"/>
      <c r="DU47" s="169"/>
      <c r="DV47" s="169"/>
      <c r="DW47" s="169"/>
      <c r="DX47" s="169"/>
      <c r="DY47" s="169"/>
      <c r="DZ47" s="169"/>
      <c r="EA47" s="169"/>
      <c r="EB47" s="169"/>
      <c r="EC47" s="169"/>
      <c r="ED47" s="169"/>
      <c r="EE47" s="169"/>
      <c r="EF47" s="169"/>
      <c r="EG47" s="169"/>
      <c r="EH47" s="169"/>
      <c r="EI47" s="169"/>
      <c r="EJ47" s="169"/>
      <c r="EK47" s="169"/>
      <c r="EL47" s="169"/>
      <c r="EM47" s="169"/>
      <c r="EN47" s="169"/>
      <c r="EO47" s="169"/>
      <c r="EP47" s="169"/>
      <c r="EQ47" s="169"/>
      <c r="ER47" s="169"/>
      <c r="ES47" s="169"/>
      <c r="ET47" s="169"/>
      <c r="EU47" s="169"/>
      <c r="EV47" s="169"/>
      <c r="EW47" s="169"/>
      <c r="EX47" s="169"/>
      <c r="EY47" s="169"/>
      <c r="EZ47" s="169"/>
      <c r="FA47" s="169"/>
      <c r="FB47" s="169"/>
      <c r="FC47" s="169"/>
      <c r="FD47" s="169"/>
      <c r="FE47" s="169"/>
      <c r="FF47" s="169"/>
      <c r="FG47" s="169"/>
      <c r="FH47" s="169"/>
      <c r="FI47" s="169"/>
      <c r="FJ47" s="169"/>
      <c r="FK47" s="169"/>
      <c r="FL47" s="169"/>
      <c r="FM47" s="169"/>
      <c r="FN47" s="169"/>
      <c r="FO47" s="169"/>
      <c r="FP47" s="169"/>
      <c r="FQ47" s="169"/>
      <c r="FR47" s="169"/>
      <c r="FS47" s="169"/>
      <c r="FT47" s="169"/>
      <c r="FU47" s="169"/>
      <c r="FV47" s="169"/>
      <c r="FW47" s="169"/>
      <c r="FX47" s="169"/>
      <c r="FY47" s="169"/>
      <c r="FZ47" s="169"/>
      <c r="GA47" s="169"/>
      <c r="GB47" s="169"/>
      <c r="GC47" s="169"/>
      <c r="GD47" s="169"/>
      <c r="GE47" s="169"/>
      <c r="GF47" s="169"/>
      <c r="GG47" s="169"/>
      <c r="GH47" s="169"/>
      <c r="GI47" s="169"/>
      <c r="GJ47" s="169"/>
      <c r="GK47" s="169"/>
      <c r="GL47" s="169"/>
      <c r="GM47" s="169"/>
      <c r="GN47" s="169"/>
      <c r="GO47" s="169"/>
      <c r="GP47" s="169"/>
      <c r="GQ47" s="169"/>
      <c r="GR47" s="169"/>
      <c r="GS47" s="169"/>
      <c r="GT47" s="169"/>
      <c r="GU47" s="169"/>
      <c r="GV47" s="169"/>
      <c r="GW47" s="169"/>
      <c r="GX47" s="169"/>
      <c r="GY47" s="169"/>
      <c r="GZ47" s="169"/>
      <c r="HA47" s="169"/>
      <c r="HB47" s="169"/>
      <c r="HC47" s="169"/>
      <c r="HD47" s="169"/>
      <c r="HE47" s="169"/>
      <c r="HF47" s="169"/>
      <c r="HG47" s="169"/>
      <c r="HH47" s="169"/>
      <c r="HI47" s="169"/>
      <c r="HJ47" s="169"/>
      <c r="HK47" s="169"/>
      <c r="HL47" s="169"/>
      <c r="HM47" s="169"/>
      <c r="HN47" s="169"/>
      <c r="HO47" s="169"/>
      <c r="HP47" s="169"/>
      <c r="HQ47" s="169"/>
      <c r="HR47" s="169"/>
      <c r="HS47" s="169"/>
      <c r="HT47" s="169"/>
      <c r="HU47" s="169"/>
      <c r="HV47" s="169"/>
      <c r="HW47" s="169"/>
      <c r="HX47" s="169"/>
      <c r="HY47" s="169"/>
      <c r="HZ47" s="169"/>
      <c r="IA47" s="169"/>
      <c r="IB47" s="169"/>
      <c r="IC47" s="169"/>
      <c r="ID47" s="169"/>
      <c r="IE47" s="169"/>
      <c r="IF47" s="169"/>
      <c r="IG47" s="169"/>
      <c r="IH47" s="169"/>
      <c r="II47" s="169"/>
      <c r="IJ47" s="169"/>
      <c r="IK47" s="169"/>
      <c r="IL47" s="169"/>
      <c r="IM47" s="169"/>
      <c r="IN47" s="169"/>
      <c r="IO47" s="169"/>
      <c r="IP47" s="169"/>
      <c r="IQ47" s="169"/>
      <c r="IR47" s="169"/>
      <c r="IS47" s="169"/>
      <c r="IT47" s="169"/>
      <c r="IU47" s="169"/>
      <c r="IV47" s="169"/>
      <c r="IW47" s="169"/>
      <c r="IX47" s="169"/>
      <c r="IY47" s="169"/>
      <c r="IZ47" s="169"/>
      <c r="JA47" s="169"/>
      <c r="JB47" s="169"/>
      <c r="JC47" s="169"/>
      <c r="JD47" s="169"/>
      <c r="JE47" s="169"/>
      <c r="JF47" s="169"/>
      <c r="JG47" s="169"/>
      <c r="JH47" s="169"/>
      <c r="JI47" s="169"/>
      <c r="JJ47" s="169"/>
      <c r="JK47" s="169"/>
      <c r="JL47" s="169"/>
      <c r="JM47" s="169"/>
      <c r="JN47" s="169"/>
      <c r="JO47" s="169"/>
      <c r="JP47" s="169"/>
      <c r="JQ47" s="169"/>
      <c r="JR47" s="169"/>
      <c r="JS47" s="169"/>
      <c r="JT47" s="169"/>
      <c r="JU47" s="169"/>
      <c r="JV47" s="169"/>
      <c r="JW47" s="169"/>
      <c r="JX47" s="169"/>
      <c r="JY47" s="169"/>
      <c r="JZ47" s="169"/>
      <c r="KA47" s="169"/>
      <c r="KB47" s="169"/>
      <c r="KC47" s="169"/>
      <c r="KD47" s="169"/>
      <c r="KE47" s="169"/>
      <c r="KF47" s="169"/>
      <c r="KG47" s="169"/>
      <c r="KH47" s="169"/>
      <c r="KI47" s="169"/>
      <c r="KJ47" s="169"/>
      <c r="KK47" s="169"/>
      <c r="KL47" s="169"/>
      <c r="KM47" s="169"/>
      <c r="KN47" s="169"/>
      <c r="KO47" s="169"/>
      <c r="KP47" s="169"/>
      <c r="KQ47" s="169"/>
      <c r="KR47" s="169"/>
      <c r="KS47" s="169"/>
      <c r="KT47" s="169"/>
      <c r="KU47" s="169"/>
      <c r="KV47" s="169"/>
      <c r="KW47" s="169"/>
      <c r="KX47" s="169"/>
      <c r="KY47" s="169"/>
      <c r="KZ47" s="169"/>
      <c r="LA47" s="169"/>
      <c r="LB47" s="169"/>
      <c r="LC47" s="169"/>
      <c r="LD47" s="169"/>
      <c r="LE47" s="169"/>
      <c r="LF47" s="169"/>
      <c r="LG47" s="169"/>
      <c r="LH47" s="169"/>
      <c r="LI47" s="169"/>
      <c r="LJ47" s="169"/>
      <c r="LK47" s="169"/>
      <c r="LL47" s="169"/>
      <c r="LM47" s="169"/>
      <c r="LN47" s="169"/>
      <c r="LO47" s="169"/>
      <c r="LP47" s="169"/>
      <c r="LQ47" s="169"/>
      <c r="LR47" s="169"/>
      <c r="LS47" s="169"/>
      <c r="LT47" s="169"/>
      <c r="LU47" s="169"/>
      <c r="LV47" s="169"/>
      <c r="LW47" s="169"/>
      <c r="LX47" s="169"/>
      <c r="LY47" s="169"/>
      <c r="LZ47" s="169"/>
      <c r="MA47" s="169"/>
      <c r="MB47" s="169"/>
      <c r="MC47" s="169"/>
      <c r="MD47" s="169"/>
      <c r="ME47" s="169"/>
      <c r="MF47" s="169"/>
      <c r="MG47" s="169"/>
      <c r="MH47" s="169"/>
      <c r="MI47" s="169"/>
      <c r="MJ47" s="169"/>
      <c r="MK47" s="169"/>
      <c r="ML47" s="169"/>
      <c r="MM47" s="169"/>
      <c r="MN47" s="169"/>
      <c r="MO47" s="169"/>
      <c r="MP47" s="169"/>
      <c r="MQ47" s="169"/>
      <c r="MR47" s="169"/>
      <c r="MS47" s="169"/>
      <c r="MT47" s="169"/>
      <c r="MU47" s="169"/>
      <c r="MV47" s="169"/>
      <c r="MW47" s="169"/>
      <c r="MX47" s="169"/>
      <c r="MY47" s="169"/>
      <c r="MZ47" s="169"/>
      <c r="NA47" s="169"/>
      <c r="NB47" s="169"/>
      <c r="NC47" s="169"/>
      <c r="ND47" s="169"/>
      <c r="NE47" s="169"/>
      <c r="NF47" s="169"/>
      <c r="NG47" s="169"/>
      <c r="NH47" s="169"/>
      <c r="NI47" s="169"/>
      <c r="NJ47" s="169"/>
      <c r="NK47" s="169"/>
      <c r="NL47" s="169"/>
      <c r="NM47" s="169"/>
      <c r="NN47" s="169"/>
      <c r="NO47" s="169"/>
      <c r="NP47" s="169"/>
      <c r="NQ47" s="169"/>
      <c r="NR47" s="169"/>
      <c r="NS47" s="169"/>
      <c r="NT47" s="169"/>
      <c r="NU47" s="169"/>
      <c r="NV47" s="169"/>
      <c r="NW47" s="169"/>
      <c r="NX47" s="169"/>
      <c r="NY47" s="169"/>
      <c r="NZ47" s="169"/>
      <c r="OA47" s="169"/>
      <c r="OB47" s="169"/>
      <c r="OC47" s="169"/>
      <c r="OD47" s="169"/>
      <c r="OE47" s="169"/>
      <c r="OF47" s="169"/>
      <c r="OG47" s="169"/>
      <c r="OH47" s="169"/>
      <c r="OI47" s="169"/>
      <c r="OJ47" s="169"/>
      <c r="OK47" s="169"/>
      <c r="OL47" s="169"/>
      <c r="OM47" s="169"/>
      <c r="ON47" s="169"/>
      <c r="OO47" s="169"/>
      <c r="OP47" s="169"/>
      <c r="OQ47" s="169"/>
      <c r="OR47" s="169"/>
      <c r="OS47" s="169"/>
      <c r="OT47" s="169"/>
      <c r="OU47" s="169"/>
      <c r="OV47" s="169"/>
      <c r="OW47" s="169"/>
      <c r="OX47" s="169"/>
      <c r="OY47" s="169"/>
      <c r="OZ47" s="169"/>
      <c r="PA47" s="169"/>
      <c r="PB47" s="169"/>
      <c r="PC47" s="169"/>
      <c r="PD47" s="169"/>
      <c r="PE47" s="169"/>
      <c r="PF47" s="169"/>
      <c r="PG47" s="169"/>
      <c r="PH47" s="169"/>
      <c r="PI47" s="169"/>
      <c r="PJ47" s="169"/>
      <c r="PK47" s="169"/>
      <c r="PL47" s="169"/>
      <c r="PM47" s="169"/>
      <c r="PN47" s="169"/>
      <c r="PO47" s="169"/>
      <c r="PP47" s="169"/>
      <c r="PQ47" s="169"/>
      <c r="PR47" s="169"/>
      <c r="PS47" s="169"/>
      <c r="PT47" s="169"/>
      <c r="PU47" s="169"/>
      <c r="PV47" s="169"/>
      <c r="PW47" s="169"/>
      <c r="PX47" s="169"/>
      <c r="PY47" s="169"/>
      <c r="PZ47" s="169"/>
      <c r="QA47" s="169"/>
      <c r="QB47" s="169"/>
      <c r="QC47" s="169"/>
      <c r="QD47" s="169"/>
      <c r="QE47" s="169"/>
      <c r="QF47" s="169"/>
      <c r="QG47" s="169"/>
      <c r="QH47" s="169"/>
      <c r="QI47" s="169"/>
      <c r="QJ47" s="169"/>
      <c r="QK47" s="169"/>
      <c r="QL47" s="169"/>
      <c r="QM47" s="169"/>
      <c r="QN47" s="169"/>
      <c r="QO47" s="169"/>
      <c r="QP47" s="169"/>
      <c r="QQ47" s="169"/>
      <c r="QR47" s="169"/>
      <c r="QS47" s="169"/>
      <c r="QT47" s="169"/>
      <c r="QU47" s="169"/>
      <c r="QV47" s="169"/>
      <c r="QW47" s="169"/>
      <c r="QX47" s="169"/>
      <c r="QY47" s="169"/>
      <c r="QZ47" s="169"/>
      <c r="RA47" s="169"/>
      <c r="RB47" s="169"/>
      <c r="RC47" s="169"/>
      <c r="RD47" s="169"/>
      <c r="RE47" s="169"/>
      <c r="RF47" s="169"/>
      <c r="RG47" s="169"/>
      <c r="RH47" s="169"/>
      <c r="RI47" s="169"/>
      <c r="RJ47" s="169"/>
      <c r="RK47" s="169"/>
      <c r="RL47" s="169"/>
      <c r="RM47" s="169"/>
      <c r="RN47" s="169"/>
      <c r="RO47" s="169"/>
      <c r="RP47" s="169"/>
      <c r="RQ47" s="169"/>
      <c r="RR47" s="169"/>
      <c r="RS47" s="169"/>
      <c r="RT47" s="169"/>
      <c r="RU47" s="169"/>
      <c r="RV47" s="169"/>
      <c r="RW47" s="169"/>
      <c r="RX47" s="169"/>
      <c r="RY47" s="169"/>
      <c r="RZ47" s="169"/>
      <c r="SA47" s="169"/>
      <c r="SB47" s="169"/>
      <c r="SC47" s="169"/>
      <c r="SD47" s="169"/>
      <c r="SE47" s="169"/>
      <c r="SF47" s="169"/>
      <c r="SG47" s="169"/>
      <c r="SH47" s="169"/>
      <c r="SI47" s="169"/>
      <c r="SJ47" s="169"/>
      <c r="SK47" s="169"/>
      <c r="SL47" s="169"/>
      <c r="SM47" s="169"/>
      <c r="SN47" s="169"/>
      <c r="SO47" s="169"/>
      <c r="SP47" s="169"/>
      <c r="SQ47" s="169"/>
      <c r="SR47" s="169"/>
      <c r="SS47" s="169"/>
      <c r="ST47" s="169"/>
      <c r="SU47" s="169"/>
      <c r="SV47" s="169"/>
      <c r="SW47" s="169"/>
      <c r="SX47" s="169"/>
      <c r="SY47" s="169"/>
      <c r="SZ47" s="169"/>
      <c r="TA47" s="169"/>
      <c r="TB47" s="169"/>
      <c r="TC47" s="169"/>
      <c r="TD47" s="169"/>
      <c r="TE47" s="169"/>
      <c r="TF47" s="169"/>
      <c r="TG47" s="169"/>
      <c r="TH47" s="169"/>
      <c r="TI47" s="169"/>
      <c r="TJ47" s="169"/>
      <c r="TK47" s="169"/>
      <c r="TL47" s="169"/>
      <c r="TM47" s="169"/>
      <c r="TN47" s="169"/>
      <c r="TO47" s="169"/>
      <c r="TP47" s="169"/>
      <c r="TQ47" s="169"/>
      <c r="TR47" s="169"/>
      <c r="TS47" s="169"/>
      <c r="TT47" s="169"/>
      <c r="TU47" s="169"/>
      <c r="TV47" s="169"/>
      <c r="TW47" s="169"/>
      <c r="TX47" s="169"/>
      <c r="TY47" s="169"/>
      <c r="TZ47" s="169"/>
      <c r="UA47" s="169"/>
      <c r="UB47" s="169"/>
      <c r="UC47" s="169"/>
      <c r="UD47" s="169"/>
      <c r="UE47" s="169"/>
      <c r="UF47" s="169"/>
      <c r="UG47" s="169"/>
      <c r="UH47" s="169"/>
      <c r="UI47" s="169"/>
      <c r="UJ47" s="169"/>
      <c r="UK47" s="169"/>
      <c r="UL47" s="169"/>
      <c r="UM47" s="169"/>
      <c r="UN47" s="169"/>
      <c r="UO47" s="169"/>
      <c r="UP47" s="169"/>
      <c r="UQ47" s="169"/>
      <c r="UR47" s="169"/>
      <c r="US47" s="169"/>
      <c r="UT47" s="169"/>
      <c r="UU47" s="169"/>
      <c r="UV47" s="169"/>
      <c r="UW47" s="169"/>
      <c r="UX47" s="169"/>
      <c r="UY47" s="169"/>
      <c r="UZ47" s="169"/>
      <c r="VA47" s="169"/>
      <c r="VB47" s="169"/>
      <c r="VC47" s="169"/>
      <c r="VD47" s="169"/>
      <c r="VE47" s="169"/>
      <c r="VF47" s="169"/>
      <c r="VG47" s="169"/>
      <c r="VH47" s="169"/>
      <c r="VI47" s="169"/>
      <c r="VJ47" s="169"/>
      <c r="VK47" s="169"/>
      <c r="VL47" s="169"/>
      <c r="VM47" s="169"/>
      <c r="VN47" s="169"/>
      <c r="VO47" s="169"/>
      <c r="VP47" s="169"/>
      <c r="VQ47" s="169"/>
      <c r="VR47" s="169"/>
      <c r="VS47" s="169"/>
      <c r="VT47" s="169"/>
      <c r="VU47" s="169"/>
      <c r="VV47" s="169"/>
      <c r="VW47" s="169"/>
      <c r="VX47" s="169"/>
      <c r="VY47" s="169"/>
      <c r="VZ47" s="169"/>
      <c r="WA47" s="169"/>
      <c r="WB47" s="169"/>
      <c r="WC47" s="169"/>
      <c r="WD47" s="169"/>
      <c r="WE47" s="169"/>
      <c r="WF47" s="169"/>
      <c r="WG47" s="169"/>
      <c r="WH47" s="169"/>
      <c r="WI47" s="169"/>
      <c r="WJ47" s="169"/>
      <c r="WK47" s="169"/>
      <c r="WL47" s="169"/>
      <c r="WM47" s="169"/>
      <c r="WN47" s="169"/>
      <c r="WO47" s="169"/>
      <c r="WP47" s="169"/>
      <c r="WQ47" s="169"/>
      <c r="WR47" s="169"/>
      <c r="WS47" s="169"/>
      <c r="WT47" s="169"/>
      <c r="WU47" s="169"/>
      <c r="WV47" s="169"/>
      <c r="WW47" s="169"/>
      <c r="WX47" s="169"/>
      <c r="WY47" s="169"/>
      <c r="WZ47" s="169"/>
      <c r="XA47" s="169"/>
      <c r="XB47" s="169"/>
      <c r="XC47" s="169"/>
      <c r="XD47" s="169"/>
      <c r="XE47" s="169"/>
      <c r="XF47" s="169"/>
      <c r="XG47" s="169"/>
      <c r="XH47" s="169"/>
      <c r="XI47" s="169"/>
      <c r="XJ47" s="169"/>
      <c r="XK47" s="169"/>
      <c r="XL47" s="169"/>
      <c r="XM47" s="169"/>
      <c r="XN47" s="169"/>
      <c r="XO47" s="169"/>
      <c r="XP47" s="169"/>
      <c r="XQ47" s="169"/>
      <c r="XR47" s="169"/>
      <c r="XS47" s="169"/>
      <c r="XT47" s="169"/>
      <c r="XU47" s="169"/>
      <c r="XV47" s="169"/>
      <c r="XW47" s="169"/>
      <c r="XX47" s="169"/>
      <c r="XY47" s="169"/>
      <c r="XZ47" s="169"/>
      <c r="YA47" s="169"/>
      <c r="YB47" s="169"/>
      <c r="YC47" s="169"/>
      <c r="YD47" s="169"/>
      <c r="YE47" s="169"/>
      <c r="YF47" s="169"/>
      <c r="YG47" s="169"/>
      <c r="YH47" s="169"/>
      <c r="YI47" s="169"/>
      <c r="YJ47" s="169"/>
      <c r="YK47" s="169"/>
      <c r="YL47" s="169"/>
      <c r="YM47" s="169"/>
      <c r="YN47" s="169"/>
      <c r="YO47" s="169"/>
      <c r="YP47" s="169"/>
      <c r="YQ47" s="169"/>
      <c r="YR47" s="169"/>
      <c r="YS47" s="169"/>
      <c r="YT47" s="169"/>
      <c r="YU47" s="169"/>
      <c r="YV47" s="169"/>
      <c r="YW47" s="169"/>
      <c r="YX47" s="169"/>
      <c r="YY47" s="169"/>
      <c r="YZ47" s="169"/>
      <c r="ZA47" s="169"/>
      <c r="ZB47" s="169"/>
      <c r="ZC47" s="169"/>
      <c r="ZD47" s="169"/>
      <c r="ZE47" s="169"/>
      <c r="ZF47" s="169"/>
      <c r="ZG47" s="169"/>
      <c r="ZH47" s="169"/>
      <c r="ZI47" s="169"/>
      <c r="ZJ47" s="169"/>
      <c r="ZK47" s="169"/>
      <c r="ZL47" s="169"/>
      <c r="ZM47" s="169"/>
      <c r="ZN47" s="169"/>
      <c r="ZO47" s="169"/>
      <c r="ZP47" s="169"/>
      <c r="ZQ47" s="169"/>
      <c r="ZR47" s="169"/>
      <c r="ZS47" s="169"/>
      <c r="ZT47" s="169"/>
      <c r="ZU47" s="169"/>
      <c r="ZV47" s="169"/>
      <c r="ZW47" s="169"/>
      <c r="ZX47" s="169"/>
      <c r="ZY47" s="169"/>
      <c r="ZZ47" s="169"/>
      <c r="AAA47" s="169"/>
      <c r="AAB47" s="169"/>
      <c r="AAC47" s="169"/>
      <c r="AAD47" s="169"/>
      <c r="AAE47" s="169"/>
      <c r="AAF47" s="169"/>
      <c r="AAG47" s="169"/>
      <c r="AAH47" s="169"/>
      <c r="AAI47" s="169"/>
      <c r="AAJ47" s="169"/>
      <c r="AAK47" s="169"/>
      <c r="AAL47" s="169"/>
      <c r="AAM47" s="169"/>
      <c r="AAN47" s="169"/>
      <c r="AAO47" s="169"/>
      <c r="AAP47" s="169"/>
      <c r="AAQ47" s="169"/>
      <c r="AAR47" s="169"/>
      <c r="AAS47" s="169"/>
      <c r="AAT47" s="169"/>
      <c r="AAU47" s="169"/>
      <c r="AAV47" s="169"/>
      <c r="AAW47" s="169"/>
      <c r="AAX47" s="169"/>
      <c r="AAY47" s="169"/>
      <c r="AAZ47" s="169"/>
      <c r="ABA47" s="169"/>
      <c r="ABB47" s="169"/>
      <c r="ABC47" s="169"/>
      <c r="ABD47" s="169"/>
      <c r="ABE47" s="169"/>
      <c r="ABF47" s="169"/>
      <c r="ABG47" s="169"/>
      <c r="ABH47" s="169"/>
      <c r="ABI47" s="169"/>
      <c r="ABJ47" s="169"/>
      <c r="ABK47" s="169"/>
      <c r="ABL47" s="169"/>
      <c r="ABM47" s="169"/>
      <c r="ABN47" s="169"/>
      <c r="ABO47" s="169"/>
      <c r="ABP47" s="169"/>
      <c r="ABQ47" s="169"/>
      <c r="ABR47" s="169"/>
      <c r="ABS47" s="169"/>
      <c r="ABT47" s="169"/>
      <c r="ABU47" s="169"/>
      <c r="ABV47" s="169"/>
      <c r="ABW47" s="169"/>
      <c r="ABX47" s="169"/>
      <c r="ABY47" s="169"/>
      <c r="ABZ47" s="169"/>
      <c r="ACA47" s="169"/>
      <c r="ACB47" s="169"/>
      <c r="ACC47" s="169"/>
      <c r="ACD47" s="169"/>
      <c r="ACE47" s="169"/>
      <c r="ACF47" s="169"/>
      <c r="ACG47" s="169"/>
      <c r="ACH47" s="169"/>
      <c r="ACI47" s="169"/>
      <c r="ACJ47" s="169"/>
      <c r="ACK47" s="169"/>
      <c r="ACL47" s="169"/>
      <c r="ACM47" s="169"/>
      <c r="ACN47" s="169"/>
      <c r="ACO47" s="169"/>
      <c r="ACP47" s="169"/>
      <c r="ACQ47" s="169"/>
      <c r="ACR47" s="169"/>
      <c r="ACS47" s="169"/>
      <c r="ACT47" s="169"/>
      <c r="ACU47" s="169"/>
      <c r="ACV47" s="169"/>
      <c r="ACW47" s="169"/>
      <c r="ACX47" s="169"/>
      <c r="ACY47" s="169"/>
      <c r="ACZ47" s="169"/>
      <c r="ADA47" s="169"/>
      <c r="ADB47" s="169"/>
      <c r="ADC47" s="169"/>
      <c r="ADD47" s="169"/>
      <c r="ADE47" s="169"/>
      <c r="ADF47" s="169"/>
      <c r="ADG47" s="169"/>
      <c r="ADH47" s="169"/>
      <c r="ADI47" s="169"/>
      <c r="ADJ47" s="169"/>
      <c r="ADK47" s="169"/>
      <c r="ADL47" s="169"/>
      <c r="ADM47" s="169"/>
      <c r="ADN47" s="169"/>
      <c r="ADO47" s="169"/>
      <c r="ADP47" s="169"/>
      <c r="ADQ47" s="169"/>
      <c r="ADR47" s="169"/>
      <c r="ADS47" s="169"/>
      <c r="ADT47" s="169"/>
      <c r="ADU47" s="169"/>
      <c r="ADV47" s="169"/>
      <c r="ADW47" s="169"/>
      <c r="ADX47" s="169"/>
      <c r="ADY47" s="169"/>
      <c r="ADZ47" s="169"/>
      <c r="AEA47" s="169"/>
      <c r="AEB47" s="169"/>
      <c r="AEC47" s="169"/>
      <c r="AED47" s="169"/>
      <c r="AEE47" s="169"/>
      <c r="AEF47" s="169"/>
      <c r="AEG47" s="169"/>
      <c r="AEH47" s="169"/>
      <c r="AEI47" s="169"/>
      <c r="AEJ47" s="169"/>
      <c r="AEK47" s="169"/>
      <c r="AEL47" s="169"/>
      <c r="AEM47" s="169"/>
      <c r="AEN47" s="169"/>
      <c r="AEO47" s="169"/>
      <c r="AEP47" s="169"/>
      <c r="AEQ47" s="169"/>
      <c r="AER47" s="169"/>
      <c r="AES47" s="169"/>
      <c r="AET47" s="169"/>
      <c r="AEU47" s="169"/>
      <c r="AEV47" s="169"/>
      <c r="AEW47" s="169"/>
      <c r="AEX47" s="169"/>
      <c r="AEY47" s="169"/>
      <c r="AEZ47" s="169"/>
      <c r="AFA47" s="169"/>
      <c r="AFB47" s="169"/>
      <c r="AFC47" s="169"/>
      <c r="AFD47" s="169"/>
      <c r="AFE47" s="169"/>
      <c r="AFF47" s="169"/>
      <c r="AFG47" s="169"/>
      <c r="AFH47" s="169"/>
      <c r="AFI47" s="169"/>
      <c r="AFJ47" s="169"/>
      <c r="AFK47" s="169"/>
      <c r="AFL47" s="169"/>
      <c r="AFM47" s="169"/>
      <c r="AFN47" s="169"/>
      <c r="AFO47" s="169"/>
      <c r="AFP47" s="169"/>
      <c r="AFQ47" s="169"/>
      <c r="AFR47" s="169"/>
      <c r="AFS47" s="169"/>
      <c r="AFT47" s="169"/>
      <c r="AFU47" s="169"/>
      <c r="AFV47" s="169"/>
      <c r="AFW47" s="169"/>
      <c r="AFX47" s="169"/>
      <c r="AFY47" s="169"/>
      <c r="AFZ47" s="169"/>
      <c r="AGA47" s="169"/>
      <c r="AGB47" s="169"/>
      <c r="AGC47" s="169"/>
      <c r="AGD47" s="169"/>
      <c r="AGE47" s="169"/>
      <c r="AGF47" s="169"/>
      <c r="AGG47" s="169"/>
      <c r="AGH47" s="169"/>
      <c r="AGI47" s="169"/>
      <c r="AGJ47" s="169"/>
      <c r="AGK47" s="169"/>
      <c r="AGL47" s="169"/>
      <c r="AGM47" s="169"/>
      <c r="AGN47" s="169"/>
      <c r="AGO47" s="169"/>
      <c r="AGP47" s="169"/>
      <c r="AGQ47" s="169"/>
      <c r="AGR47" s="169"/>
      <c r="AGS47" s="169"/>
      <c r="AGT47" s="169"/>
      <c r="AGU47" s="169"/>
      <c r="AGV47" s="169"/>
      <c r="AGW47" s="169"/>
      <c r="AGX47" s="169"/>
      <c r="AGY47" s="169"/>
      <c r="AGZ47" s="169"/>
      <c r="AHA47" s="169"/>
      <c r="AHB47" s="169"/>
      <c r="AHC47" s="169"/>
      <c r="AHD47" s="169"/>
      <c r="AHE47" s="169"/>
      <c r="AHF47" s="169"/>
      <c r="AHG47" s="169"/>
      <c r="AHH47" s="169"/>
      <c r="AHI47" s="169"/>
      <c r="AHJ47" s="169"/>
      <c r="AHK47" s="169"/>
      <c r="AHL47" s="169"/>
      <c r="AHM47" s="169"/>
      <c r="AHN47" s="169"/>
      <c r="AHO47" s="169"/>
      <c r="AHP47" s="169"/>
      <c r="AHQ47" s="169"/>
      <c r="AHR47" s="169"/>
      <c r="AHS47" s="169"/>
      <c r="AHT47" s="169"/>
      <c r="AHU47" s="169"/>
      <c r="AHV47" s="169"/>
      <c r="AHW47" s="169"/>
      <c r="AHX47" s="169"/>
      <c r="AHY47" s="169"/>
      <c r="AHZ47" s="169"/>
      <c r="AIA47" s="169"/>
      <c r="AIB47" s="169"/>
      <c r="AIC47" s="169"/>
      <c r="AID47" s="169"/>
      <c r="AIE47" s="169"/>
      <c r="AIF47" s="169"/>
      <c r="AIG47" s="169"/>
      <c r="AIH47" s="169"/>
      <c r="AII47" s="169"/>
      <c r="AIJ47" s="169"/>
      <c r="AIK47" s="169"/>
      <c r="AIL47" s="169"/>
      <c r="AIM47" s="169"/>
      <c r="AIN47" s="169"/>
      <c r="AIO47" s="169"/>
      <c r="AIP47" s="169"/>
      <c r="AIQ47" s="169"/>
      <c r="AIR47" s="169"/>
      <c r="AIS47" s="169"/>
      <c r="AIT47" s="169"/>
      <c r="AIU47" s="169"/>
      <c r="AIV47" s="169"/>
      <c r="AIW47" s="169"/>
      <c r="AIX47" s="169"/>
      <c r="AIY47" s="169"/>
      <c r="AIZ47" s="169"/>
      <c r="AJA47" s="169"/>
      <c r="AJB47" s="169"/>
      <c r="AJC47" s="169"/>
      <c r="AJD47" s="169"/>
      <c r="AJE47" s="169"/>
      <c r="AJF47" s="169"/>
      <c r="AJG47" s="169"/>
      <c r="AJH47" s="169"/>
      <c r="AJI47" s="169"/>
      <c r="AJJ47" s="169"/>
      <c r="AJK47" s="169"/>
      <c r="AJL47" s="169"/>
      <c r="AJM47" s="169"/>
      <c r="AJN47" s="169"/>
      <c r="AJO47" s="169"/>
      <c r="AJP47" s="169"/>
      <c r="AJQ47" s="169"/>
      <c r="AJR47" s="169"/>
      <c r="AJS47" s="169"/>
      <c r="AJT47" s="169"/>
      <c r="AJU47" s="169"/>
      <c r="AJV47" s="169"/>
      <c r="AJW47" s="169"/>
      <c r="AJX47" s="169"/>
      <c r="AJY47" s="169"/>
      <c r="AJZ47" s="169"/>
      <c r="AKA47" s="169"/>
      <c r="AKB47" s="169"/>
      <c r="AKC47" s="169"/>
      <c r="AKD47" s="169"/>
      <c r="AKE47" s="169"/>
      <c r="AKF47" s="169"/>
      <c r="AKG47" s="169"/>
      <c r="AKH47" s="169"/>
      <c r="AKI47" s="169"/>
      <c r="AKJ47" s="169"/>
      <c r="AKK47" s="169"/>
      <c r="AKL47" s="169"/>
      <c r="AKM47" s="169"/>
      <c r="AKN47" s="169"/>
      <c r="AKO47" s="169"/>
      <c r="AKP47" s="169"/>
      <c r="AKQ47" s="169"/>
      <c r="AKR47" s="169"/>
      <c r="AKS47" s="169"/>
      <c r="AKT47" s="169"/>
      <c r="AKU47" s="169"/>
      <c r="AKV47" s="169"/>
      <c r="AKW47" s="169"/>
      <c r="AKX47" s="169"/>
      <c r="AKY47" s="169"/>
      <c r="AKZ47" s="169"/>
      <c r="ALA47" s="169"/>
      <c r="ALB47" s="169"/>
      <c r="ALC47" s="169"/>
      <c r="ALD47" s="169"/>
      <c r="ALE47" s="169"/>
      <c r="ALF47" s="169"/>
      <c r="ALG47" s="169"/>
      <c r="ALH47" s="169"/>
      <c r="ALI47" s="169"/>
      <c r="ALJ47" s="169"/>
      <c r="ALK47" s="169"/>
      <c r="ALL47" s="169"/>
      <c r="ALM47" s="169"/>
      <c r="ALN47" s="169"/>
      <c r="ALO47" s="169"/>
      <c r="ALP47" s="169"/>
      <c r="ALQ47" s="169"/>
      <c r="ALR47" s="169"/>
      <c r="ALS47" s="169"/>
      <c r="ALT47" s="169"/>
      <c r="ALU47" s="169"/>
      <c r="ALV47" s="169"/>
      <c r="ALW47" s="169"/>
      <c r="ALX47" s="169"/>
      <c r="ALY47" s="169"/>
      <c r="ALZ47" s="169"/>
      <c r="AMA47" s="169"/>
      <c r="AMB47" s="169"/>
      <c r="AMC47" s="169"/>
      <c r="AMD47" s="169"/>
      <c r="AME47" s="169"/>
      <c r="AMF47" s="169"/>
      <c r="AMG47" s="169"/>
      <c r="AMH47" s="169"/>
      <c r="AMI47" s="169"/>
      <c r="AMJ47" s="169"/>
      <c r="AMK47" s="169"/>
      <c r="AML47" s="169"/>
      <c r="AMM47" s="169"/>
      <c r="AMN47" s="169"/>
      <c r="AMO47" s="169"/>
      <c r="AMP47" s="169"/>
      <c r="AMQ47" s="169"/>
      <c r="AMR47" s="169"/>
      <c r="AMS47" s="169"/>
      <c r="AMT47" s="169"/>
      <c r="AMU47" s="169"/>
      <c r="AMV47" s="169"/>
      <c r="AMW47" s="169"/>
      <c r="AMX47" s="169"/>
      <c r="AMY47" s="169"/>
      <c r="AMZ47" s="169"/>
      <c r="ANA47" s="169"/>
      <c r="ANB47" s="169"/>
      <c r="ANC47" s="169"/>
      <c r="AND47" s="169"/>
      <c r="ANE47" s="169"/>
      <c r="ANF47" s="169"/>
      <c r="ANG47" s="169"/>
      <c r="ANH47" s="169"/>
      <c r="ANI47" s="169"/>
      <c r="ANJ47" s="169"/>
      <c r="ANK47" s="169"/>
      <c r="ANL47" s="169"/>
      <c r="ANM47" s="169"/>
      <c r="ANN47" s="169"/>
      <c r="ANO47" s="169"/>
      <c r="ANP47" s="169"/>
      <c r="ANQ47" s="169"/>
      <c r="ANR47" s="169"/>
      <c r="ANS47" s="169"/>
      <c r="ANT47" s="169"/>
      <c r="ANU47" s="169"/>
      <c r="ANV47" s="169"/>
      <c r="ANW47" s="169"/>
      <c r="ANX47" s="169"/>
      <c r="ANY47" s="169"/>
      <c r="ANZ47" s="169"/>
      <c r="AOA47" s="169"/>
      <c r="AOB47" s="169"/>
      <c r="AOC47" s="169"/>
      <c r="AOD47" s="169"/>
      <c r="AOE47" s="169"/>
      <c r="AOF47" s="169"/>
      <c r="AOG47" s="169"/>
      <c r="AOH47" s="169"/>
      <c r="AOI47" s="169"/>
      <c r="AOJ47" s="169"/>
      <c r="AOK47" s="169"/>
      <c r="AOL47" s="169"/>
      <c r="AOM47" s="169"/>
      <c r="AON47" s="169"/>
      <c r="AOO47" s="169"/>
      <c r="AOP47" s="169"/>
      <c r="AOQ47" s="169"/>
      <c r="AOR47" s="169"/>
      <c r="AOS47" s="169"/>
      <c r="AOT47" s="169"/>
      <c r="AOU47" s="169"/>
      <c r="AOV47" s="169"/>
      <c r="AOW47" s="169"/>
      <c r="AOX47" s="169"/>
      <c r="AOY47" s="169"/>
      <c r="AOZ47" s="169"/>
      <c r="APA47" s="169"/>
      <c r="APB47" s="169"/>
      <c r="APC47" s="169"/>
      <c r="APD47" s="169"/>
      <c r="APE47" s="169"/>
      <c r="APF47" s="169"/>
      <c r="APG47" s="169"/>
      <c r="APH47" s="169"/>
      <c r="API47" s="169"/>
      <c r="APJ47" s="169"/>
      <c r="APK47" s="169"/>
      <c r="APL47" s="169"/>
      <c r="APM47" s="169"/>
      <c r="APN47" s="169"/>
      <c r="APO47" s="169"/>
      <c r="APP47" s="169"/>
      <c r="APQ47" s="169"/>
      <c r="APR47" s="169"/>
      <c r="APS47" s="169"/>
      <c r="APT47" s="169"/>
      <c r="APU47" s="169"/>
      <c r="APV47" s="169"/>
      <c r="APW47" s="169"/>
      <c r="APX47" s="169"/>
      <c r="APY47" s="169"/>
      <c r="APZ47" s="169"/>
      <c r="AQA47" s="169"/>
      <c r="AQB47" s="169"/>
      <c r="AQC47" s="169"/>
      <c r="AQD47" s="169"/>
      <c r="AQE47" s="169"/>
      <c r="AQF47" s="169"/>
      <c r="AQG47" s="169"/>
      <c r="AQH47" s="169"/>
      <c r="AQI47" s="169"/>
      <c r="AQJ47" s="169"/>
      <c r="AQK47" s="169"/>
      <c r="AQL47" s="169"/>
      <c r="AQM47" s="169"/>
      <c r="AQN47" s="169"/>
      <c r="AQO47" s="169"/>
      <c r="AQP47" s="169"/>
      <c r="AQQ47" s="169"/>
      <c r="AQR47" s="169"/>
      <c r="AQS47" s="169"/>
      <c r="AQT47" s="169"/>
      <c r="AQU47" s="169"/>
      <c r="AQV47" s="169"/>
      <c r="AQW47" s="169"/>
      <c r="AQX47" s="169"/>
      <c r="AQY47" s="169"/>
      <c r="AQZ47" s="169"/>
      <c r="ARA47" s="169"/>
      <c r="ARB47" s="169"/>
      <c r="ARC47" s="169"/>
      <c r="ARD47" s="169"/>
      <c r="ARE47" s="169"/>
      <c r="ARF47" s="169"/>
      <c r="ARG47" s="169"/>
      <c r="ARH47" s="169"/>
      <c r="ARI47" s="169"/>
      <c r="ARJ47" s="169"/>
      <c r="ARK47" s="169"/>
      <c r="ARL47" s="169"/>
      <c r="ARM47" s="169"/>
      <c r="ARN47" s="169"/>
      <c r="ARO47" s="169"/>
      <c r="ARP47" s="169"/>
      <c r="ARQ47" s="169"/>
      <c r="ARR47" s="169"/>
      <c r="ARS47" s="169"/>
      <c r="ART47" s="169"/>
      <c r="ARU47" s="169"/>
      <c r="ARV47" s="169"/>
      <c r="ARW47" s="169"/>
      <c r="ARX47" s="169"/>
      <c r="ARY47" s="169"/>
      <c r="ARZ47" s="169"/>
      <c r="ASA47" s="169"/>
      <c r="ASB47" s="169"/>
      <c r="ASC47" s="169"/>
      <c r="ASD47" s="169"/>
      <c r="ASE47" s="169"/>
      <c r="ASF47" s="169"/>
      <c r="ASG47" s="169"/>
      <c r="ASH47" s="169"/>
      <c r="ASI47" s="169"/>
      <c r="ASJ47" s="169"/>
      <c r="ASK47" s="169"/>
      <c r="ASL47" s="169"/>
      <c r="ASM47" s="169"/>
      <c r="ASN47" s="169"/>
      <c r="ASO47" s="169"/>
      <c r="ASP47" s="169"/>
      <c r="ASQ47" s="169"/>
      <c r="ASR47" s="169"/>
      <c r="ASS47" s="169"/>
      <c r="AST47" s="169"/>
      <c r="ASU47" s="169"/>
      <c r="ASV47" s="169"/>
      <c r="ASW47" s="169"/>
      <c r="ASX47" s="169"/>
      <c r="ASY47" s="169"/>
      <c r="ASZ47" s="169"/>
      <c r="ATA47" s="169"/>
      <c r="ATB47" s="169"/>
      <c r="ATC47" s="169"/>
      <c r="ATD47" s="169"/>
      <c r="ATE47" s="169"/>
      <c r="ATF47" s="169"/>
      <c r="ATG47" s="169"/>
      <c r="ATH47" s="169"/>
      <c r="ATI47" s="169"/>
      <c r="ATJ47" s="169"/>
      <c r="ATK47" s="169"/>
      <c r="ATL47" s="169"/>
      <c r="ATM47" s="169"/>
      <c r="ATN47" s="169"/>
      <c r="ATO47" s="169"/>
      <c r="ATP47" s="169"/>
      <c r="ATQ47" s="169"/>
      <c r="ATR47" s="169"/>
      <c r="ATS47" s="169"/>
      <c r="ATT47" s="169"/>
      <c r="ATU47" s="169"/>
      <c r="ATV47" s="169"/>
      <c r="ATW47" s="169"/>
      <c r="ATX47" s="169"/>
      <c r="ATY47" s="169"/>
      <c r="ATZ47" s="169"/>
      <c r="AUA47" s="169"/>
      <c r="AUB47" s="169"/>
      <c r="AUC47" s="169"/>
      <c r="AUD47" s="169"/>
      <c r="AUE47" s="169"/>
      <c r="AUF47" s="169"/>
      <c r="AUG47" s="169"/>
      <c r="AUH47" s="169"/>
      <c r="AUI47" s="169"/>
      <c r="AUJ47" s="169"/>
      <c r="AUK47" s="169"/>
      <c r="AUL47" s="169"/>
      <c r="AUM47" s="169"/>
      <c r="AUN47" s="169"/>
      <c r="AUO47" s="169"/>
      <c r="AUP47" s="169"/>
      <c r="AUQ47" s="169"/>
      <c r="AUR47" s="169"/>
      <c r="AUS47" s="169"/>
      <c r="AUT47" s="169"/>
      <c r="AUU47" s="169"/>
      <c r="AUV47" s="169"/>
      <c r="AUW47" s="169"/>
      <c r="AUX47" s="169"/>
      <c r="AUY47" s="169"/>
      <c r="AUZ47" s="169"/>
      <c r="AVA47" s="169"/>
      <c r="AVB47" s="169"/>
      <c r="AVC47" s="169"/>
      <c r="AVD47" s="169"/>
      <c r="AVE47" s="169"/>
      <c r="AVF47" s="169"/>
      <c r="AVG47" s="169"/>
      <c r="AVH47" s="169"/>
      <c r="AVI47" s="169"/>
      <c r="AVJ47" s="169"/>
      <c r="AVK47" s="169"/>
      <c r="AVL47" s="169"/>
      <c r="AVM47" s="169"/>
      <c r="AVN47" s="169"/>
      <c r="AVO47" s="169"/>
      <c r="AVP47" s="169"/>
      <c r="AVQ47" s="169"/>
      <c r="AVR47" s="169"/>
      <c r="AVS47" s="169"/>
      <c r="AVT47" s="169"/>
      <c r="AVU47" s="169"/>
      <c r="AVV47" s="169"/>
      <c r="AVW47" s="169"/>
      <c r="AVX47" s="169"/>
      <c r="AVY47" s="169"/>
      <c r="AVZ47" s="169"/>
      <c r="AWA47" s="169"/>
      <c r="AWB47" s="169"/>
      <c r="AWC47" s="169"/>
      <c r="AWD47" s="169"/>
      <c r="AWE47" s="169"/>
      <c r="AWF47" s="169"/>
      <c r="AWG47" s="169"/>
      <c r="AWH47" s="169"/>
      <c r="AWI47" s="169"/>
      <c r="AWJ47" s="169"/>
      <c r="AWK47" s="169"/>
      <c r="AWL47" s="169"/>
      <c r="AWM47" s="169"/>
      <c r="AWN47" s="169"/>
      <c r="AWO47" s="169"/>
      <c r="AWP47" s="169"/>
      <c r="AWQ47" s="169"/>
      <c r="AWR47" s="169"/>
      <c r="AWS47" s="169"/>
      <c r="AWT47" s="169"/>
      <c r="AWU47" s="169"/>
      <c r="AWV47" s="169"/>
      <c r="AWW47" s="169"/>
      <c r="AWX47" s="169"/>
      <c r="AWY47" s="169"/>
      <c r="AWZ47" s="169"/>
      <c r="AXA47" s="169"/>
      <c r="AXB47" s="169"/>
      <c r="AXC47" s="169"/>
      <c r="AXD47" s="169"/>
      <c r="AXE47" s="169"/>
      <c r="AXF47" s="169"/>
      <c r="AXG47" s="169"/>
      <c r="AXH47" s="169"/>
      <c r="AXI47" s="169"/>
      <c r="AXJ47" s="169"/>
      <c r="AXK47" s="169"/>
      <c r="AXL47" s="169"/>
      <c r="AXM47" s="169"/>
      <c r="AXN47" s="169"/>
      <c r="AXO47" s="169"/>
      <c r="AXP47" s="169"/>
      <c r="AXQ47" s="169"/>
      <c r="AXR47" s="169"/>
      <c r="AXS47" s="169"/>
      <c r="AXT47" s="169"/>
      <c r="AXU47" s="169"/>
      <c r="AXV47" s="169"/>
      <c r="AXW47" s="169"/>
      <c r="AXX47" s="169"/>
      <c r="AXY47" s="169"/>
      <c r="AXZ47" s="169"/>
      <c r="AYA47" s="169"/>
      <c r="AYB47" s="169"/>
      <c r="AYC47" s="169"/>
      <c r="AYD47" s="169"/>
      <c r="AYE47" s="169"/>
      <c r="AYF47" s="169"/>
      <c r="AYG47" s="169"/>
      <c r="AYH47" s="169"/>
      <c r="AYI47" s="169"/>
      <c r="AYJ47" s="169"/>
      <c r="AYK47" s="169"/>
      <c r="AYL47" s="169"/>
      <c r="AYM47" s="169"/>
      <c r="AYN47" s="169"/>
      <c r="AYO47" s="169"/>
      <c r="AYP47" s="169"/>
      <c r="AYQ47" s="169"/>
      <c r="AYR47" s="169"/>
      <c r="AYS47" s="169"/>
      <c r="AYT47" s="169"/>
      <c r="AYU47" s="169"/>
      <c r="AYV47" s="169"/>
      <c r="AYW47" s="169"/>
      <c r="AYX47" s="169"/>
      <c r="AYY47" s="169"/>
      <c r="AYZ47" s="169"/>
      <c r="AZA47" s="169"/>
      <c r="AZB47" s="169"/>
      <c r="AZC47" s="169"/>
      <c r="AZD47" s="169"/>
      <c r="AZE47" s="169"/>
      <c r="AZF47" s="169"/>
      <c r="AZG47" s="169"/>
      <c r="AZH47" s="169"/>
      <c r="AZI47" s="169"/>
      <c r="AZJ47" s="169"/>
      <c r="AZK47" s="169"/>
      <c r="AZL47" s="169"/>
      <c r="AZM47" s="169"/>
      <c r="AZN47" s="169"/>
      <c r="AZO47" s="169"/>
      <c r="AZP47" s="169"/>
      <c r="AZQ47" s="169"/>
      <c r="AZR47" s="169"/>
      <c r="AZS47" s="169"/>
      <c r="AZT47" s="169"/>
      <c r="AZU47" s="169"/>
      <c r="AZV47" s="169"/>
      <c r="AZW47" s="169"/>
      <c r="AZX47" s="169"/>
      <c r="AZY47" s="169"/>
      <c r="AZZ47" s="169"/>
      <c r="BAA47" s="169"/>
      <c r="BAB47" s="169"/>
      <c r="BAC47" s="169"/>
      <c r="BAD47" s="169"/>
      <c r="BAE47" s="169"/>
      <c r="BAF47" s="169"/>
      <c r="BAG47" s="169"/>
      <c r="BAH47" s="169"/>
      <c r="BAI47" s="169"/>
      <c r="BAJ47" s="169"/>
      <c r="BAK47" s="169"/>
      <c r="BAL47" s="169"/>
      <c r="BAM47" s="169"/>
      <c r="BAN47" s="169"/>
      <c r="BAO47" s="169"/>
      <c r="BAP47" s="169"/>
      <c r="BAQ47" s="169"/>
      <c r="BAR47" s="169"/>
      <c r="BAS47" s="169"/>
      <c r="BAT47" s="169"/>
      <c r="BAU47" s="169"/>
      <c r="BAV47" s="169"/>
      <c r="BAW47" s="169"/>
      <c r="BAX47" s="169"/>
      <c r="BAY47" s="169"/>
      <c r="BAZ47" s="169"/>
      <c r="BBA47" s="169"/>
      <c r="BBB47" s="169"/>
      <c r="BBC47" s="169"/>
      <c r="BBD47" s="169"/>
      <c r="BBE47" s="169"/>
      <c r="BBF47" s="169"/>
      <c r="BBG47" s="169"/>
      <c r="BBH47" s="169"/>
      <c r="BBI47" s="169"/>
      <c r="BBJ47" s="169"/>
      <c r="BBK47" s="169"/>
      <c r="BBL47" s="169"/>
      <c r="BBM47" s="169"/>
      <c r="BBN47" s="169"/>
      <c r="BBO47" s="169"/>
      <c r="BBP47" s="169"/>
      <c r="BBQ47" s="169"/>
      <c r="BBR47" s="169"/>
      <c r="BBS47" s="169"/>
      <c r="BBT47" s="169"/>
      <c r="BBU47" s="169"/>
      <c r="BBV47" s="169"/>
      <c r="BBW47" s="169"/>
      <c r="BBX47" s="169"/>
      <c r="BBY47" s="169"/>
      <c r="BBZ47" s="169"/>
      <c r="BCA47" s="169"/>
      <c r="BCB47" s="169"/>
      <c r="BCC47" s="169"/>
      <c r="BCD47" s="169"/>
      <c r="BCE47" s="169"/>
      <c r="BCF47" s="169"/>
      <c r="BCG47" s="169"/>
      <c r="BCH47" s="169"/>
      <c r="BCI47" s="169"/>
      <c r="BCJ47" s="169"/>
      <c r="BCK47" s="169"/>
      <c r="BCL47" s="169"/>
      <c r="BCM47" s="169"/>
      <c r="BCN47" s="169"/>
      <c r="BCO47" s="169"/>
      <c r="BCP47" s="169"/>
      <c r="BCQ47" s="169"/>
      <c r="BCR47" s="169"/>
      <c r="BCS47" s="169"/>
      <c r="BCT47" s="169"/>
      <c r="BCU47" s="169"/>
      <c r="BCV47" s="169"/>
      <c r="BCW47" s="169"/>
      <c r="BCX47" s="169"/>
      <c r="BCY47" s="169"/>
      <c r="BCZ47" s="169"/>
      <c r="BDA47" s="169"/>
      <c r="BDB47" s="169"/>
      <c r="BDC47" s="169"/>
      <c r="BDD47" s="169"/>
      <c r="BDE47" s="169"/>
      <c r="BDF47" s="169"/>
      <c r="BDG47" s="169"/>
      <c r="BDH47" s="169"/>
      <c r="BDI47" s="169"/>
      <c r="BDJ47" s="169"/>
      <c r="BDK47" s="169"/>
      <c r="BDL47" s="169"/>
      <c r="BDM47" s="169"/>
      <c r="BDN47" s="169"/>
      <c r="BDO47" s="169"/>
      <c r="BDP47" s="169"/>
      <c r="BDQ47" s="169"/>
      <c r="BDR47" s="169"/>
      <c r="BDS47" s="169"/>
      <c r="BDT47" s="169"/>
      <c r="BDU47" s="169"/>
      <c r="BDV47" s="169"/>
      <c r="BDW47" s="169"/>
      <c r="BDX47" s="169"/>
      <c r="BDY47" s="169"/>
      <c r="BDZ47" s="169"/>
      <c r="BEA47" s="169"/>
      <c r="BEB47" s="169"/>
      <c r="BEC47" s="169"/>
      <c r="BED47" s="169"/>
      <c r="BEE47" s="169"/>
      <c r="BEF47" s="169"/>
      <c r="BEG47" s="169"/>
      <c r="BEH47" s="169"/>
      <c r="BEI47" s="169"/>
      <c r="BEJ47" s="169"/>
      <c r="BEK47" s="169"/>
      <c r="BEL47" s="169"/>
      <c r="BEM47" s="169"/>
      <c r="BEN47" s="169"/>
      <c r="BEO47" s="169"/>
      <c r="BEP47" s="169"/>
      <c r="BEQ47" s="169"/>
      <c r="BER47" s="169"/>
      <c r="BES47" s="169"/>
      <c r="BET47" s="169"/>
      <c r="BEU47" s="169"/>
      <c r="BEV47" s="169"/>
      <c r="BEW47" s="169"/>
      <c r="BEX47" s="169"/>
      <c r="BEY47" s="169"/>
      <c r="BEZ47" s="169"/>
      <c r="BFA47" s="169"/>
      <c r="BFB47" s="169"/>
      <c r="BFC47" s="169"/>
      <c r="BFD47" s="169"/>
      <c r="BFE47" s="169"/>
      <c r="BFF47" s="169"/>
      <c r="BFG47" s="169"/>
      <c r="BFH47" s="169"/>
      <c r="BFI47" s="169"/>
      <c r="BFJ47" s="169"/>
      <c r="BFK47" s="169"/>
      <c r="BFL47" s="169"/>
      <c r="BFM47" s="169"/>
      <c r="BFN47" s="169"/>
      <c r="BFO47" s="169"/>
      <c r="BFP47" s="169"/>
      <c r="BFQ47" s="169"/>
      <c r="BFR47" s="169"/>
      <c r="BFS47" s="169"/>
      <c r="BFT47" s="169"/>
      <c r="BFU47" s="169"/>
      <c r="BFV47" s="169"/>
      <c r="BFW47" s="169"/>
      <c r="BFX47" s="169"/>
      <c r="BFY47" s="169"/>
      <c r="BFZ47" s="169"/>
      <c r="BGA47" s="169"/>
      <c r="BGB47" s="169"/>
      <c r="BGC47" s="169"/>
      <c r="BGD47" s="169"/>
      <c r="BGE47" s="169"/>
      <c r="BGF47" s="169"/>
      <c r="BGG47" s="169"/>
      <c r="BGH47" s="169"/>
      <c r="BGI47" s="169"/>
      <c r="BGJ47" s="169"/>
      <c r="BGK47" s="169"/>
      <c r="BGL47" s="169"/>
      <c r="BGM47" s="169"/>
      <c r="BGN47" s="169"/>
      <c r="BGO47" s="169"/>
      <c r="BGP47" s="169"/>
      <c r="BGQ47" s="169"/>
      <c r="BGR47" s="169"/>
      <c r="BGS47" s="169"/>
      <c r="BGT47" s="169"/>
      <c r="BGU47" s="169"/>
      <c r="BGV47" s="169"/>
      <c r="BGW47" s="169"/>
      <c r="BGX47" s="169"/>
      <c r="BGY47" s="169"/>
      <c r="BGZ47" s="169"/>
      <c r="BHA47" s="169"/>
      <c r="BHB47" s="169"/>
      <c r="BHC47" s="169"/>
      <c r="BHD47" s="169"/>
      <c r="BHE47" s="169"/>
      <c r="BHF47" s="169"/>
      <c r="BHG47" s="169"/>
      <c r="BHH47" s="169"/>
      <c r="BHI47" s="169"/>
      <c r="BHJ47" s="169"/>
      <c r="BHK47" s="169"/>
      <c r="BHL47" s="169"/>
      <c r="BHM47" s="169"/>
      <c r="BHN47" s="169"/>
      <c r="BHO47" s="169"/>
      <c r="BHP47" s="169"/>
      <c r="BHQ47" s="169"/>
      <c r="BHR47" s="169"/>
      <c r="BHS47" s="169"/>
      <c r="BHT47" s="169"/>
      <c r="BHU47" s="169"/>
      <c r="BHV47" s="169"/>
      <c r="BHW47" s="169"/>
      <c r="BHX47" s="169"/>
      <c r="BHY47" s="169"/>
      <c r="BHZ47" s="169"/>
      <c r="BIA47" s="169"/>
      <c r="BIB47" s="169"/>
      <c r="BIC47" s="169"/>
      <c r="BID47" s="169"/>
      <c r="BIE47" s="169"/>
      <c r="BIF47" s="169"/>
      <c r="BIG47" s="169"/>
      <c r="BIH47" s="169"/>
      <c r="BII47" s="169"/>
      <c r="BIJ47" s="169"/>
      <c r="BIK47" s="169"/>
      <c r="BIL47" s="169"/>
      <c r="BIM47" s="169"/>
      <c r="BIN47" s="169"/>
      <c r="BIO47" s="169"/>
      <c r="BIP47" s="169"/>
      <c r="BIQ47" s="169"/>
      <c r="BIR47" s="169"/>
      <c r="BIS47" s="169"/>
      <c r="BIT47" s="169"/>
      <c r="BIU47" s="169"/>
      <c r="BIV47" s="169"/>
      <c r="BIW47" s="169"/>
      <c r="BIX47" s="169"/>
      <c r="BIY47" s="169"/>
      <c r="BIZ47" s="169"/>
      <c r="BJA47" s="169"/>
      <c r="BJB47" s="169"/>
      <c r="BJC47" s="169"/>
      <c r="BJD47" s="169"/>
      <c r="BJE47" s="169"/>
      <c r="BJF47" s="169"/>
      <c r="BJG47" s="169"/>
      <c r="BJH47" s="169"/>
      <c r="BJI47" s="169"/>
      <c r="BJJ47" s="169"/>
      <c r="BJK47" s="169"/>
      <c r="BJL47" s="169"/>
      <c r="BJM47" s="169"/>
      <c r="BJN47" s="169"/>
      <c r="BJO47" s="169"/>
      <c r="BJP47" s="169"/>
      <c r="BJQ47" s="169"/>
      <c r="BJR47" s="169"/>
      <c r="BJS47" s="169"/>
      <c r="BJT47" s="169"/>
      <c r="BJU47" s="169"/>
      <c r="BJV47" s="169"/>
      <c r="BJW47" s="169"/>
      <c r="BJX47" s="169"/>
      <c r="BJY47" s="169"/>
      <c r="BJZ47" s="169"/>
      <c r="BKA47" s="169"/>
      <c r="BKB47" s="169"/>
      <c r="BKC47" s="169"/>
      <c r="BKD47" s="169"/>
      <c r="BKE47" s="169"/>
      <c r="BKF47" s="169"/>
      <c r="BKG47" s="169"/>
      <c r="BKH47" s="169"/>
      <c r="BKI47" s="169"/>
      <c r="BKJ47" s="169"/>
      <c r="BKK47" s="169"/>
      <c r="BKL47" s="169"/>
      <c r="BKM47" s="169"/>
      <c r="BKN47" s="169"/>
      <c r="BKO47" s="169"/>
      <c r="BKP47" s="169"/>
      <c r="BKQ47" s="169"/>
      <c r="BKR47" s="169"/>
      <c r="BKS47" s="169"/>
      <c r="BKT47" s="169"/>
      <c r="BKU47" s="169"/>
      <c r="BKV47" s="169"/>
      <c r="BKW47" s="169"/>
      <c r="BKX47" s="169"/>
      <c r="BKY47" s="169"/>
      <c r="BKZ47" s="169"/>
      <c r="BLA47" s="169"/>
      <c r="BLB47" s="169"/>
      <c r="BLC47" s="169"/>
      <c r="BLD47" s="169"/>
      <c r="BLE47" s="169"/>
      <c r="BLF47" s="169"/>
      <c r="BLG47" s="169"/>
      <c r="BLH47" s="169"/>
      <c r="BLI47" s="169"/>
      <c r="BLJ47" s="169"/>
      <c r="BLK47" s="169"/>
      <c r="BLL47" s="169"/>
      <c r="BLM47" s="169"/>
      <c r="BLN47" s="169"/>
      <c r="BLO47" s="169"/>
      <c r="BLP47" s="169"/>
      <c r="BLQ47" s="169"/>
      <c r="BLR47" s="169"/>
      <c r="BLS47" s="169"/>
      <c r="BLT47" s="169"/>
      <c r="BLU47" s="169"/>
      <c r="BLV47" s="169"/>
      <c r="BLW47" s="169"/>
      <c r="BLX47" s="169"/>
      <c r="BLY47" s="169"/>
      <c r="BLZ47" s="169"/>
      <c r="BMA47" s="169"/>
      <c r="BMB47" s="169"/>
      <c r="BMC47" s="169"/>
      <c r="BMD47" s="169"/>
      <c r="BME47" s="169"/>
      <c r="BMF47" s="169"/>
      <c r="BMG47" s="169"/>
      <c r="BMH47" s="169"/>
      <c r="BMI47" s="169"/>
      <c r="BMJ47" s="169"/>
      <c r="BMK47" s="169"/>
      <c r="BML47" s="169"/>
      <c r="BMM47" s="169"/>
      <c r="BMN47" s="169"/>
      <c r="BMO47" s="169"/>
      <c r="BMP47" s="169"/>
      <c r="BMQ47" s="169"/>
      <c r="BMR47" s="169"/>
      <c r="BMS47" s="169"/>
      <c r="BMT47" s="169"/>
      <c r="BMU47" s="169"/>
      <c r="BMV47" s="169"/>
      <c r="BMW47" s="169"/>
      <c r="BMX47" s="169"/>
      <c r="BMY47" s="169"/>
      <c r="BMZ47" s="169"/>
      <c r="BNA47" s="169"/>
      <c r="BNB47" s="169"/>
      <c r="BNC47" s="169"/>
      <c r="BND47" s="169"/>
      <c r="BNE47" s="169"/>
      <c r="BNF47" s="169"/>
      <c r="BNG47" s="169"/>
      <c r="BNH47" s="169"/>
      <c r="BNI47" s="169"/>
      <c r="BNJ47" s="169"/>
      <c r="BNK47" s="169"/>
      <c r="BNL47" s="169"/>
      <c r="BNM47" s="169"/>
      <c r="BNN47" s="169"/>
      <c r="BNO47" s="169"/>
      <c r="BNP47" s="169"/>
      <c r="BNQ47" s="169"/>
      <c r="BNR47" s="169"/>
      <c r="BNS47" s="169"/>
      <c r="BNT47" s="169"/>
      <c r="BNU47" s="169"/>
      <c r="BNV47" s="169"/>
      <c r="BNW47" s="169"/>
      <c r="BNX47" s="169"/>
      <c r="BNY47" s="169"/>
      <c r="BNZ47" s="169"/>
      <c r="BOA47" s="169"/>
      <c r="BOB47" s="169"/>
      <c r="BOC47" s="169"/>
      <c r="BOD47" s="169"/>
      <c r="BOE47" s="169"/>
      <c r="BOF47" s="169"/>
      <c r="BOG47" s="169"/>
      <c r="BOH47" s="169"/>
      <c r="BOI47" s="169"/>
      <c r="BOJ47" s="169"/>
      <c r="BOK47" s="169"/>
      <c r="BOL47" s="169"/>
      <c r="BOM47" s="169"/>
      <c r="BON47" s="169"/>
      <c r="BOO47" s="169"/>
      <c r="BOP47" s="169"/>
      <c r="BOQ47" s="169"/>
      <c r="BOR47" s="169"/>
      <c r="BOS47" s="169"/>
      <c r="BOT47" s="169"/>
      <c r="BOU47" s="169"/>
      <c r="BOV47" s="169"/>
      <c r="BOW47" s="169"/>
      <c r="BOX47" s="169"/>
      <c r="BOY47" s="169"/>
      <c r="BOZ47" s="169"/>
      <c r="BPA47" s="169"/>
      <c r="BPB47" s="169"/>
      <c r="BPC47" s="169"/>
      <c r="BPD47" s="169"/>
      <c r="BPE47" s="169"/>
      <c r="BPF47" s="169"/>
      <c r="BPG47" s="169"/>
      <c r="BPH47" s="169"/>
      <c r="BPI47" s="169"/>
      <c r="BPJ47" s="169"/>
      <c r="BPK47" s="169"/>
      <c r="BPL47" s="169"/>
      <c r="BPM47" s="169"/>
      <c r="BPN47" s="169"/>
      <c r="BPO47" s="169"/>
      <c r="BPP47" s="169"/>
      <c r="BPQ47" s="169"/>
      <c r="BPR47" s="169"/>
      <c r="BPS47" s="169"/>
      <c r="BPT47" s="169"/>
      <c r="BPU47" s="169"/>
      <c r="BPV47" s="169"/>
      <c r="BPW47" s="169"/>
      <c r="BPX47" s="169"/>
      <c r="BPY47" s="169"/>
      <c r="BPZ47" s="169"/>
      <c r="BQA47" s="169"/>
      <c r="BQB47" s="169"/>
      <c r="BQC47" s="169"/>
      <c r="BQD47" s="169"/>
      <c r="BQE47" s="169"/>
      <c r="BQF47" s="169"/>
      <c r="BQG47" s="169"/>
      <c r="BQH47" s="169"/>
      <c r="BQI47" s="169"/>
      <c r="BQJ47" s="169"/>
      <c r="BQK47" s="169"/>
      <c r="BQL47" s="169"/>
      <c r="BQM47" s="169"/>
      <c r="BQN47" s="169"/>
      <c r="BQO47" s="169"/>
      <c r="BQP47" s="169"/>
      <c r="BQQ47" s="169"/>
      <c r="BQR47" s="169"/>
      <c r="BQS47" s="169"/>
      <c r="BQT47" s="169"/>
      <c r="BQU47" s="169"/>
      <c r="BQV47" s="169"/>
      <c r="BQW47" s="169"/>
      <c r="BQX47" s="169"/>
      <c r="BQY47" s="169"/>
      <c r="BQZ47" s="169"/>
      <c r="BRA47" s="169"/>
      <c r="BRB47" s="169"/>
      <c r="BRC47" s="169"/>
      <c r="BRD47" s="169"/>
      <c r="BRE47" s="169"/>
      <c r="BRF47" s="169"/>
      <c r="BRG47" s="169"/>
      <c r="BRH47" s="169"/>
      <c r="BRI47" s="169"/>
      <c r="BRJ47" s="169"/>
      <c r="BRK47" s="169"/>
      <c r="BRL47" s="169"/>
      <c r="BRM47" s="169"/>
      <c r="BRN47" s="169"/>
      <c r="BRO47" s="169"/>
      <c r="BRP47" s="169"/>
      <c r="BRQ47" s="169"/>
      <c r="BRR47" s="169"/>
      <c r="BRS47" s="169"/>
      <c r="BRT47" s="169"/>
      <c r="BRU47" s="169"/>
      <c r="BRV47" s="169"/>
      <c r="BRW47" s="169"/>
      <c r="BRX47" s="169"/>
      <c r="BRY47" s="169"/>
      <c r="BRZ47" s="169"/>
      <c r="BSA47" s="169"/>
      <c r="BSB47" s="169"/>
      <c r="BSC47" s="169"/>
      <c r="BSD47" s="169"/>
      <c r="BSE47" s="169"/>
      <c r="BSF47" s="169"/>
      <c r="BSG47" s="169"/>
      <c r="BSH47" s="169"/>
      <c r="BSI47" s="169"/>
      <c r="BSJ47" s="169"/>
      <c r="BSK47" s="169"/>
      <c r="BSL47" s="169"/>
      <c r="BSM47" s="169"/>
      <c r="BSN47" s="169"/>
      <c r="BSO47" s="169"/>
      <c r="BSP47" s="169"/>
      <c r="BSQ47" s="169"/>
      <c r="BSR47" s="169"/>
      <c r="BSS47" s="169"/>
      <c r="BST47" s="169"/>
      <c r="BSU47" s="169"/>
      <c r="BSV47" s="169"/>
      <c r="BSW47" s="169"/>
      <c r="BSX47" s="169"/>
      <c r="BSY47" s="169"/>
      <c r="BSZ47" s="169"/>
      <c r="BTA47" s="169"/>
      <c r="BTB47" s="169"/>
      <c r="BTC47" s="169"/>
      <c r="BTD47" s="169"/>
      <c r="BTE47" s="169"/>
      <c r="BTF47" s="169"/>
      <c r="BTG47" s="169"/>
      <c r="BTH47" s="169"/>
      <c r="BTI47" s="169"/>
      <c r="BTJ47" s="169"/>
      <c r="BTK47" s="169"/>
      <c r="BTL47" s="169"/>
      <c r="BTM47" s="169"/>
      <c r="BTN47" s="169"/>
      <c r="BTO47" s="169"/>
      <c r="BTP47" s="169"/>
      <c r="BTQ47" s="169"/>
      <c r="BTR47" s="169"/>
      <c r="BTS47" s="169"/>
      <c r="BTT47" s="169"/>
      <c r="BTU47" s="169"/>
      <c r="BTV47" s="169"/>
      <c r="BTW47" s="169"/>
      <c r="BTX47" s="169"/>
      <c r="BTY47" s="169"/>
      <c r="BTZ47" s="169"/>
      <c r="BUA47" s="169"/>
      <c r="BUB47" s="169"/>
      <c r="BUC47" s="169"/>
      <c r="BUD47" s="169"/>
      <c r="BUE47" s="169"/>
      <c r="BUF47" s="169"/>
      <c r="BUG47" s="169"/>
      <c r="BUH47" s="169"/>
      <c r="BUI47" s="169"/>
      <c r="BUJ47" s="169"/>
      <c r="BUK47" s="169"/>
      <c r="BUL47" s="169"/>
      <c r="BUM47" s="169"/>
      <c r="BUN47" s="169"/>
      <c r="BUO47" s="169"/>
      <c r="BUP47" s="169"/>
      <c r="BUQ47" s="169"/>
      <c r="BUR47" s="169"/>
      <c r="BUS47" s="169"/>
      <c r="BUT47" s="169"/>
      <c r="BUU47" s="169"/>
      <c r="BUV47" s="169"/>
      <c r="BUW47" s="169"/>
      <c r="BUX47" s="169"/>
      <c r="BUY47" s="169"/>
      <c r="BUZ47" s="169"/>
      <c r="BVA47" s="169"/>
      <c r="BVB47" s="169"/>
      <c r="BVC47" s="169"/>
      <c r="BVD47" s="169"/>
      <c r="BVE47" s="169"/>
      <c r="BVF47" s="169"/>
      <c r="BVG47" s="169"/>
      <c r="BVH47" s="169"/>
      <c r="BVI47" s="169"/>
      <c r="BVJ47" s="169"/>
      <c r="BVK47" s="169"/>
      <c r="BVL47" s="169"/>
      <c r="BVM47" s="169"/>
      <c r="BVN47" s="169"/>
      <c r="BVO47" s="169"/>
      <c r="BVP47" s="169"/>
      <c r="BVQ47" s="169"/>
      <c r="BVR47" s="169"/>
      <c r="BVS47" s="169"/>
      <c r="BVT47" s="169"/>
      <c r="BVU47" s="169"/>
      <c r="BVV47" s="169"/>
      <c r="BVW47" s="169"/>
      <c r="BVX47" s="169"/>
      <c r="BVY47" s="169"/>
      <c r="BVZ47" s="169"/>
      <c r="BWA47" s="169"/>
      <c r="BWB47" s="169"/>
      <c r="BWC47" s="169"/>
      <c r="BWD47" s="169"/>
      <c r="BWE47" s="169"/>
      <c r="BWF47" s="169"/>
      <c r="BWG47" s="169"/>
      <c r="BWH47" s="169"/>
      <c r="BWI47" s="169"/>
      <c r="BWJ47" s="169"/>
      <c r="BWK47" s="169"/>
      <c r="BWL47" s="169"/>
      <c r="BWM47" s="169"/>
      <c r="BWN47" s="169"/>
      <c r="BWO47" s="169"/>
      <c r="BWP47" s="169"/>
      <c r="BWQ47" s="169"/>
      <c r="BWR47" s="169"/>
      <c r="BWS47" s="169"/>
      <c r="BWT47" s="169"/>
      <c r="BWU47" s="169"/>
      <c r="BWV47" s="169"/>
      <c r="BWW47" s="169"/>
      <c r="BWX47" s="169"/>
      <c r="BWY47" s="169"/>
      <c r="BWZ47" s="169"/>
      <c r="BXA47" s="169"/>
      <c r="BXB47" s="169"/>
      <c r="BXC47" s="169"/>
      <c r="BXD47" s="169"/>
      <c r="BXE47" s="169"/>
      <c r="BXF47" s="169"/>
      <c r="BXG47" s="169"/>
      <c r="BXH47" s="169"/>
      <c r="BXI47" s="169"/>
      <c r="BXJ47" s="169"/>
      <c r="BXK47" s="169"/>
      <c r="BXL47" s="169"/>
      <c r="BXM47" s="169"/>
      <c r="BXN47" s="169"/>
      <c r="BXO47" s="169"/>
      <c r="BXP47" s="169"/>
      <c r="BXQ47" s="169"/>
      <c r="BXR47" s="169"/>
      <c r="BXS47" s="169"/>
      <c r="BXT47" s="169"/>
      <c r="BXU47" s="169"/>
      <c r="BXV47" s="169"/>
      <c r="BXW47" s="169"/>
      <c r="BXX47" s="169"/>
      <c r="BXY47" s="169"/>
      <c r="BXZ47" s="169"/>
      <c r="BYA47" s="169"/>
      <c r="BYB47" s="169"/>
      <c r="BYC47" s="169"/>
      <c r="BYD47" s="169"/>
      <c r="BYE47" s="169"/>
      <c r="BYF47" s="169"/>
      <c r="BYG47" s="169"/>
      <c r="BYH47" s="169"/>
      <c r="BYI47" s="169"/>
      <c r="BYJ47" s="169"/>
      <c r="BYK47" s="169"/>
      <c r="BYL47" s="169"/>
      <c r="BYM47" s="169"/>
      <c r="BYN47" s="169"/>
      <c r="BYO47" s="169"/>
      <c r="BYP47" s="169"/>
      <c r="BYQ47" s="169"/>
      <c r="BYR47" s="169"/>
      <c r="BYS47" s="169"/>
      <c r="BYT47" s="169"/>
      <c r="BYU47" s="169"/>
      <c r="BYV47" s="169"/>
      <c r="BYW47" s="169"/>
      <c r="BYX47" s="169"/>
      <c r="BYY47" s="169"/>
      <c r="BYZ47" s="169"/>
      <c r="BZA47" s="169"/>
      <c r="BZB47" s="169"/>
      <c r="BZC47" s="169"/>
      <c r="BZD47" s="169"/>
      <c r="BZE47" s="169"/>
      <c r="BZF47" s="169"/>
      <c r="BZG47" s="169"/>
      <c r="BZH47" s="169"/>
      <c r="BZI47" s="169"/>
      <c r="BZJ47" s="169"/>
      <c r="BZK47" s="169"/>
      <c r="BZL47" s="169"/>
      <c r="BZM47" s="169"/>
      <c r="BZN47" s="169"/>
      <c r="BZO47" s="169"/>
      <c r="BZP47" s="169"/>
      <c r="BZQ47" s="169"/>
      <c r="BZR47" s="169"/>
      <c r="BZS47" s="169"/>
      <c r="BZT47" s="169"/>
      <c r="BZU47" s="169"/>
      <c r="BZV47" s="169"/>
      <c r="BZW47" s="169"/>
      <c r="BZX47" s="169"/>
      <c r="BZY47" s="169"/>
      <c r="BZZ47" s="169"/>
      <c r="CAA47" s="169"/>
      <c r="CAB47" s="169"/>
      <c r="CAC47" s="169"/>
      <c r="CAD47" s="169"/>
      <c r="CAE47" s="169"/>
      <c r="CAF47" s="169"/>
      <c r="CAG47" s="169"/>
      <c r="CAH47" s="169"/>
      <c r="CAI47" s="169"/>
      <c r="CAJ47" s="169"/>
      <c r="CAK47" s="169"/>
      <c r="CAL47" s="169"/>
      <c r="CAM47" s="169"/>
      <c r="CAN47" s="169"/>
      <c r="CAO47" s="169"/>
      <c r="CAP47" s="169"/>
      <c r="CAQ47" s="169"/>
      <c r="CAR47" s="169"/>
      <c r="CAS47" s="169"/>
      <c r="CAT47" s="169"/>
      <c r="CAU47" s="169"/>
      <c r="CAV47" s="169"/>
      <c r="CAW47" s="169"/>
      <c r="CAX47" s="169"/>
      <c r="CAY47" s="169"/>
      <c r="CAZ47" s="169"/>
      <c r="CBA47" s="169"/>
      <c r="CBB47" s="169"/>
      <c r="CBC47" s="169"/>
      <c r="CBD47" s="169"/>
      <c r="CBE47" s="169"/>
      <c r="CBF47" s="169"/>
      <c r="CBG47" s="169"/>
      <c r="CBH47" s="169"/>
      <c r="CBI47" s="169"/>
      <c r="CBJ47" s="169"/>
      <c r="CBK47" s="169"/>
      <c r="CBL47" s="169"/>
      <c r="CBM47" s="169"/>
      <c r="CBN47" s="169"/>
      <c r="CBO47" s="169"/>
      <c r="CBP47" s="169"/>
      <c r="CBQ47" s="169"/>
      <c r="CBR47" s="169"/>
      <c r="CBS47" s="169"/>
      <c r="CBT47" s="169"/>
      <c r="CBU47" s="169"/>
      <c r="CBV47" s="169"/>
      <c r="CBW47" s="169"/>
      <c r="CBX47" s="169"/>
      <c r="CBY47" s="169"/>
      <c r="CBZ47" s="169"/>
      <c r="CCA47" s="169"/>
      <c r="CCB47" s="169"/>
      <c r="CCC47" s="169"/>
      <c r="CCD47" s="169"/>
      <c r="CCE47" s="169"/>
      <c r="CCF47" s="169"/>
      <c r="CCG47" s="169"/>
      <c r="CCH47" s="169"/>
      <c r="CCI47" s="169"/>
      <c r="CCJ47" s="169"/>
      <c r="CCK47" s="169"/>
      <c r="CCL47" s="169"/>
      <c r="CCM47" s="169"/>
      <c r="CCN47" s="169"/>
      <c r="CCO47" s="169"/>
      <c r="CCP47" s="169"/>
      <c r="CCQ47" s="169"/>
      <c r="CCR47" s="169"/>
      <c r="CCS47" s="169"/>
      <c r="CCT47" s="169"/>
      <c r="CCU47" s="169"/>
      <c r="CCV47" s="169"/>
      <c r="CCW47" s="169"/>
      <c r="CCX47" s="169"/>
      <c r="CCY47" s="169"/>
      <c r="CCZ47" s="169"/>
      <c r="CDA47" s="169"/>
      <c r="CDB47" s="169"/>
      <c r="CDC47" s="169"/>
      <c r="CDD47" s="169"/>
      <c r="CDE47" s="169"/>
      <c r="CDF47" s="169"/>
      <c r="CDG47" s="169"/>
      <c r="CDH47" s="169"/>
      <c r="CDI47" s="169"/>
      <c r="CDJ47" s="169"/>
      <c r="CDK47" s="169"/>
      <c r="CDL47" s="169"/>
      <c r="CDM47" s="169"/>
      <c r="CDN47" s="169"/>
      <c r="CDO47" s="169"/>
      <c r="CDP47" s="169"/>
      <c r="CDQ47" s="169"/>
      <c r="CDR47" s="169"/>
      <c r="CDS47" s="169"/>
      <c r="CDT47" s="169"/>
      <c r="CDU47" s="169"/>
      <c r="CDV47" s="169"/>
      <c r="CDW47" s="169"/>
      <c r="CDX47" s="169"/>
      <c r="CDY47" s="169"/>
      <c r="CDZ47" s="169"/>
      <c r="CEA47" s="169"/>
      <c r="CEB47" s="169"/>
      <c r="CEC47" s="169"/>
      <c r="CED47" s="169"/>
      <c r="CEE47" s="169"/>
      <c r="CEF47" s="169"/>
      <c r="CEG47" s="169"/>
      <c r="CEH47" s="169"/>
      <c r="CEI47" s="169"/>
      <c r="CEJ47" s="169"/>
      <c r="CEK47" s="169"/>
      <c r="CEL47" s="169"/>
      <c r="CEM47" s="169"/>
      <c r="CEN47" s="169"/>
      <c r="CEO47" s="169"/>
      <c r="CEP47" s="169"/>
      <c r="CEQ47" s="169"/>
      <c r="CER47" s="169"/>
      <c r="CES47" s="169"/>
      <c r="CET47" s="169"/>
      <c r="CEU47" s="169"/>
      <c r="CEV47" s="169"/>
      <c r="CEW47" s="169"/>
      <c r="CEX47" s="169"/>
      <c r="CEY47" s="169"/>
      <c r="CEZ47" s="169"/>
      <c r="CFA47" s="169"/>
      <c r="CFB47" s="169"/>
      <c r="CFC47" s="169"/>
      <c r="CFD47" s="169"/>
      <c r="CFE47" s="169"/>
      <c r="CFF47" s="169"/>
      <c r="CFG47" s="169"/>
      <c r="CFH47" s="169"/>
      <c r="CFI47" s="169"/>
      <c r="CFJ47" s="169"/>
      <c r="CFK47" s="169"/>
      <c r="CFL47" s="169"/>
      <c r="CFM47" s="169"/>
      <c r="CFN47" s="169"/>
      <c r="CFO47" s="169"/>
      <c r="CFP47" s="169"/>
      <c r="CFQ47" s="169"/>
      <c r="CFR47" s="169"/>
      <c r="CFS47" s="169"/>
      <c r="CFT47" s="169"/>
      <c r="CFU47" s="169"/>
      <c r="CFV47" s="169"/>
      <c r="CFW47" s="169"/>
      <c r="CFX47" s="169"/>
      <c r="CFY47" s="169"/>
      <c r="CFZ47" s="169"/>
      <c r="CGA47" s="169"/>
      <c r="CGB47" s="169"/>
      <c r="CGC47" s="169"/>
      <c r="CGD47" s="169"/>
      <c r="CGE47" s="169"/>
      <c r="CGF47" s="169"/>
      <c r="CGG47" s="169"/>
      <c r="CGH47" s="169"/>
      <c r="CGI47" s="169"/>
      <c r="CGJ47" s="169"/>
      <c r="CGK47" s="169"/>
      <c r="CGL47" s="169"/>
      <c r="CGM47" s="169"/>
      <c r="CGN47" s="169"/>
      <c r="CGO47" s="169"/>
      <c r="CGP47" s="169"/>
      <c r="CGQ47" s="169"/>
      <c r="CGR47" s="169"/>
      <c r="CGS47" s="169"/>
      <c r="CGT47" s="169"/>
      <c r="CGU47" s="169"/>
      <c r="CGV47" s="169"/>
      <c r="CGW47" s="169"/>
      <c r="CGX47" s="169"/>
      <c r="CGY47" s="169"/>
      <c r="CGZ47" s="169"/>
      <c r="CHA47" s="169"/>
      <c r="CHB47" s="169"/>
      <c r="CHC47" s="169"/>
      <c r="CHD47" s="169"/>
      <c r="CHE47" s="169"/>
      <c r="CHF47" s="169"/>
      <c r="CHG47" s="169"/>
      <c r="CHH47" s="169"/>
      <c r="CHI47" s="169"/>
      <c r="CHJ47" s="169"/>
      <c r="CHK47" s="169"/>
      <c r="CHL47" s="169"/>
      <c r="CHM47" s="169"/>
      <c r="CHN47" s="169"/>
      <c r="CHO47" s="169"/>
      <c r="CHP47" s="169"/>
      <c r="CHQ47" s="169"/>
      <c r="CHR47" s="169"/>
      <c r="CHS47" s="169"/>
      <c r="CHT47" s="169"/>
      <c r="CHU47" s="169"/>
      <c r="CHV47" s="169"/>
      <c r="CHW47" s="169"/>
      <c r="CHX47" s="169"/>
      <c r="CHY47" s="169"/>
      <c r="CHZ47" s="169"/>
      <c r="CIA47" s="169"/>
      <c r="CIB47" s="169"/>
      <c r="CIC47" s="169"/>
      <c r="CID47" s="169"/>
      <c r="CIE47" s="169"/>
      <c r="CIF47" s="169"/>
      <c r="CIG47" s="169"/>
      <c r="CIH47" s="169"/>
      <c r="CII47" s="169"/>
      <c r="CIJ47" s="169"/>
      <c r="CIK47" s="169"/>
      <c r="CIL47" s="169"/>
      <c r="CIM47" s="169"/>
      <c r="CIN47" s="169"/>
      <c r="CIO47" s="169"/>
      <c r="CIP47" s="169"/>
      <c r="CIQ47" s="169"/>
      <c r="CIR47" s="169"/>
      <c r="CIS47" s="169"/>
      <c r="CIT47" s="169"/>
      <c r="CIU47" s="169"/>
      <c r="CIV47" s="169"/>
      <c r="CIW47" s="169"/>
      <c r="CIX47" s="169"/>
      <c r="CIY47" s="169"/>
      <c r="CIZ47" s="169"/>
      <c r="CJA47" s="169"/>
      <c r="CJB47" s="169"/>
      <c r="CJC47" s="169"/>
      <c r="CJD47" s="169"/>
      <c r="CJE47" s="169"/>
      <c r="CJF47" s="169"/>
      <c r="CJG47" s="169"/>
      <c r="CJH47" s="169"/>
      <c r="CJI47" s="169"/>
      <c r="CJJ47" s="169"/>
      <c r="CJK47" s="169"/>
      <c r="CJL47" s="169"/>
      <c r="CJM47" s="169"/>
      <c r="CJN47" s="169"/>
      <c r="CJO47" s="169"/>
      <c r="CJP47" s="169"/>
      <c r="CJQ47" s="169"/>
      <c r="CJR47" s="169"/>
      <c r="CJS47" s="169"/>
      <c r="CJT47" s="169"/>
      <c r="CJU47" s="169"/>
      <c r="CJV47" s="169"/>
      <c r="CJW47" s="169"/>
      <c r="CJX47" s="169"/>
      <c r="CJY47" s="169"/>
      <c r="CJZ47" s="169"/>
      <c r="CKA47" s="169"/>
      <c r="CKB47" s="169"/>
      <c r="CKC47" s="169"/>
      <c r="CKD47" s="169"/>
      <c r="CKE47" s="169"/>
      <c r="CKF47" s="169"/>
      <c r="CKG47" s="169"/>
      <c r="CKH47" s="169"/>
      <c r="CKI47" s="169"/>
      <c r="CKJ47" s="169"/>
      <c r="CKK47" s="169"/>
      <c r="CKL47" s="169"/>
      <c r="CKM47" s="169"/>
      <c r="CKN47" s="169"/>
      <c r="CKO47" s="169"/>
      <c r="CKP47" s="169"/>
      <c r="CKQ47" s="169"/>
      <c r="CKR47" s="169"/>
      <c r="CKS47" s="169"/>
      <c r="CKT47" s="169"/>
      <c r="CKU47" s="169"/>
      <c r="CKV47" s="169"/>
      <c r="CKW47" s="169"/>
      <c r="CKX47" s="169"/>
      <c r="CKY47" s="169"/>
      <c r="CKZ47" s="169"/>
      <c r="CLA47" s="169"/>
      <c r="CLB47" s="169"/>
      <c r="CLC47" s="169"/>
      <c r="CLD47" s="169"/>
      <c r="CLE47" s="169"/>
      <c r="CLF47" s="169"/>
      <c r="CLG47" s="169"/>
      <c r="CLH47" s="169"/>
      <c r="CLI47" s="169"/>
      <c r="CLJ47" s="169"/>
      <c r="CLK47" s="169"/>
      <c r="CLL47" s="169"/>
      <c r="CLM47" s="169"/>
      <c r="CLN47" s="169"/>
      <c r="CLO47" s="169"/>
      <c r="CLP47" s="169"/>
      <c r="CLQ47" s="169"/>
      <c r="CLR47" s="169"/>
      <c r="CLS47" s="169"/>
      <c r="CLT47" s="169"/>
      <c r="CLU47" s="169"/>
      <c r="CLV47" s="169"/>
      <c r="CLW47" s="169"/>
      <c r="CLX47" s="169"/>
      <c r="CLY47" s="169"/>
      <c r="CLZ47" s="169"/>
      <c r="CMA47" s="169"/>
      <c r="CMB47" s="169"/>
      <c r="CMC47" s="169"/>
      <c r="CMD47" s="169"/>
      <c r="CME47" s="169"/>
      <c r="CMF47" s="169"/>
      <c r="CMG47" s="169"/>
      <c r="CMH47" s="169"/>
      <c r="CMI47" s="169"/>
      <c r="CMJ47" s="169"/>
      <c r="CMK47" s="169"/>
      <c r="CML47" s="169"/>
      <c r="CMM47" s="169"/>
      <c r="CMN47" s="169"/>
      <c r="CMO47" s="169"/>
      <c r="CMP47" s="169"/>
      <c r="CMQ47" s="169"/>
      <c r="CMR47" s="169"/>
      <c r="CMS47" s="169"/>
      <c r="CMT47" s="169"/>
      <c r="CMU47" s="169"/>
      <c r="CMV47" s="169"/>
      <c r="CMW47" s="169"/>
      <c r="CMX47" s="169"/>
      <c r="CMY47" s="169"/>
      <c r="CMZ47" s="169"/>
      <c r="CNA47" s="169"/>
      <c r="CNB47" s="169"/>
      <c r="CNC47" s="169"/>
      <c r="CND47" s="169"/>
      <c r="CNE47" s="169"/>
      <c r="CNF47" s="169"/>
      <c r="CNG47" s="169"/>
      <c r="CNH47" s="169"/>
      <c r="CNI47" s="169"/>
      <c r="CNJ47" s="169"/>
      <c r="CNK47" s="169"/>
      <c r="CNL47" s="169"/>
      <c r="CNM47" s="169"/>
      <c r="CNN47" s="169"/>
      <c r="CNO47" s="169"/>
      <c r="CNP47" s="169"/>
      <c r="CNQ47" s="169"/>
      <c r="CNR47" s="169"/>
      <c r="CNS47" s="169"/>
      <c r="CNT47" s="169"/>
      <c r="CNU47" s="169"/>
      <c r="CNV47" s="169"/>
      <c r="CNW47" s="169"/>
      <c r="CNX47" s="169"/>
      <c r="CNY47" s="169"/>
      <c r="CNZ47" s="169"/>
      <c r="COA47" s="169"/>
      <c r="COB47" s="169"/>
      <c r="COC47" s="169"/>
      <c r="COD47" s="169"/>
      <c r="COE47" s="169"/>
      <c r="COF47" s="169"/>
      <c r="COG47" s="169"/>
      <c r="COH47" s="169"/>
      <c r="COI47" s="169"/>
      <c r="COJ47" s="169"/>
      <c r="COK47" s="169"/>
      <c r="COL47" s="169"/>
      <c r="COM47" s="169"/>
      <c r="CON47" s="169"/>
      <c r="COO47" s="169"/>
      <c r="COP47" s="169"/>
      <c r="COQ47" s="169"/>
      <c r="COR47" s="169"/>
      <c r="COS47" s="169"/>
      <c r="COT47" s="169"/>
      <c r="COU47" s="169"/>
      <c r="COV47" s="169"/>
      <c r="COW47" s="169"/>
      <c r="COX47" s="169"/>
      <c r="COY47" s="169"/>
      <c r="COZ47" s="169"/>
      <c r="CPA47" s="169"/>
      <c r="CPB47" s="169"/>
      <c r="CPC47" s="169"/>
      <c r="CPD47" s="169"/>
      <c r="CPE47" s="169"/>
      <c r="CPF47" s="169"/>
      <c r="CPG47" s="169"/>
      <c r="CPH47" s="169"/>
      <c r="CPI47" s="169"/>
      <c r="CPJ47" s="169"/>
      <c r="CPK47" s="169"/>
      <c r="CPL47" s="169"/>
      <c r="CPM47" s="169"/>
      <c r="CPN47" s="169"/>
      <c r="CPO47" s="169"/>
      <c r="CPP47" s="169"/>
      <c r="CPQ47" s="169"/>
      <c r="CPR47" s="169"/>
      <c r="CPS47" s="169"/>
      <c r="CPT47" s="169"/>
      <c r="CPU47" s="169"/>
      <c r="CPV47" s="169"/>
      <c r="CPW47" s="169"/>
      <c r="CPX47" s="169"/>
      <c r="CPY47" s="169"/>
      <c r="CPZ47" s="169"/>
      <c r="CQA47" s="169"/>
      <c r="CQB47" s="169"/>
      <c r="CQC47" s="169"/>
      <c r="CQD47" s="169"/>
      <c r="CQE47" s="169"/>
      <c r="CQF47" s="169"/>
      <c r="CQG47" s="169"/>
      <c r="CQH47" s="169"/>
      <c r="CQI47" s="169"/>
      <c r="CQJ47" s="169"/>
      <c r="CQK47" s="169"/>
      <c r="CQL47" s="169"/>
      <c r="CQM47" s="169"/>
      <c r="CQN47" s="169"/>
      <c r="CQO47" s="169"/>
      <c r="CQP47" s="169"/>
      <c r="CQQ47" s="169"/>
      <c r="CQR47" s="169"/>
      <c r="CQS47" s="169"/>
      <c r="CQT47" s="169"/>
      <c r="CQU47" s="169"/>
      <c r="CQV47" s="169"/>
      <c r="CQW47" s="169"/>
      <c r="CQX47" s="169"/>
      <c r="CQY47" s="169"/>
      <c r="CQZ47" s="169"/>
      <c r="CRA47" s="169"/>
      <c r="CRB47" s="169"/>
      <c r="CRC47" s="169"/>
      <c r="CRD47" s="169"/>
      <c r="CRE47" s="169"/>
      <c r="CRF47" s="169"/>
      <c r="CRG47" s="169"/>
      <c r="CRH47" s="169"/>
      <c r="CRI47" s="169"/>
      <c r="CRJ47" s="169"/>
      <c r="CRK47" s="169"/>
      <c r="CRL47" s="169"/>
      <c r="CRM47" s="169"/>
      <c r="CRN47" s="169"/>
      <c r="CRO47" s="169"/>
      <c r="CRP47" s="169"/>
      <c r="CRQ47" s="169"/>
      <c r="CRR47" s="169"/>
      <c r="CRS47" s="169"/>
      <c r="CRT47" s="169"/>
      <c r="CRU47" s="169"/>
      <c r="CRV47" s="169"/>
      <c r="CRW47" s="169"/>
      <c r="CRX47" s="169"/>
      <c r="CRY47" s="169"/>
      <c r="CRZ47" s="169"/>
      <c r="CSA47" s="169"/>
      <c r="CSB47" s="169"/>
      <c r="CSC47" s="169"/>
      <c r="CSD47" s="169"/>
      <c r="CSE47" s="169"/>
      <c r="CSF47" s="169"/>
      <c r="CSG47" s="169"/>
      <c r="CSH47" s="169"/>
      <c r="CSI47" s="169"/>
      <c r="CSJ47" s="169"/>
      <c r="CSK47" s="169"/>
      <c r="CSL47" s="169"/>
      <c r="CSM47" s="169"/>
      <c r="CSN47" s="169"/>
      <c r="CSO47" s="169"/>
      <c r="CSP47" s="169"/>
      <c r="CSQ47" s="169"/>
      <c r="CSR47" s="169"/>
      <c r="CSS47" s="169"/>
      <c r="CST47" s="169"/>
      <c r="CSU47" s="169"/>
      <c r="CSV47" s="169"/>
      <c r="CSW47" s="169"/>
      <c r="CSX47" s="169"/>
      <c r="CSY47" s="169"/>
      <c r="CSZ47" s="169"/>
      <c r="CTA47" s="169"/>
      <c r="CTB47" s="169"/>
      <c r="CTC47" s="169"/>
      <c r="CTD47" s="169"/>
      <c r="CTE47" s="169"/>
      <c r="CTF47" s="169"/>
      <c r="CTG47" s="169"/>
      <c r="CTH47" s="169"/>
      <c r="CTI47" s="169"/>
      <c r="CTJ47" s="169"/>
      <c r="CTK47" s="169"/>
      <c r="CTL47" s="169"/>
      <c r="CTM47" s="169"/>
      <c r="CTN47" s="169"/>
      <c r="CTO47" s="169"/>
      <c r="CTP47" s="169"/>
      <c r="CTQ47" s="169"/>
      <c r="CTR47" s="169"/>
      <c r="CTS47" s="169"/>
      <c r="CTT47" s="169"/>
      <c r="CTU47" s="169"/>
      <c r="CTV47" s="169"/>
      <c r="CTW47" s="169"/>
      <c r="CTX47" s="169"/>
      <c r="CTY47" s="169"/>
      <c r="CTZ47" s="169"/>
      <c r="CUA47" s="169"/>
      <c r="CUB47" s="169"/>
      <c r="CUC47" s="169"/>
      <c r="CUD47" s="169"/>
      <c r="CUE47" s="169"/>
      <c r="CUF47" s="169"/>
      <c r="CUG47" s="169"/>
      <c r="CUH47" s="169"/>
      <c r="CUI47" s="169"/>
      <c r="CUJ47" s="169"/>
      <c r="CUK47" s="169"/>
      <c r="CUL47" s="169"/>
      <c r="CUM47" s="169"/>
      <c r="CUN47" s="169"/>
      <c r="CUO47" s="169"/>
      <c r="CUP47" s="169"/>
      <c r="CUQ47" s="169"/>
      <c r="CUR47" s="169"/>
      <c r="CUS47" s="169"/>
      <c r="CUT47" s="169"/>
      <c r="CUU47" s="169"/>
      <c r="CUV47" s="169"/>
      <c r="CUW47" s="169"/>
      <c r="CUX47" s="169"/>
      <c r="CUY47" s="169"/>
      <c r="CUZ47" s="169"/>
      <c r="CVA47" s="169"/>
      <c r="CVB47" s="169"/>
      <c r="CVC47" s="169"/>
      <c r="CVD47" s="169"/>
      <c r="CVE47" s="169"/>
      <c r="CVF47" s="169"/>
      <c r="CVG47" s="169"/>
      <c r="CVH47" s="169"/>
      <c r="CVI47" s="169"/>
      <c r="CVJ47" s="169"/>
      <c r="CVK47" s="169"/>
      <c r="CVL47" s="169"/>
      <c r="CVM47" s="169"/>
      <c r="CVN47" s="169"/>
      <c r="CVO47" s="169"/>
      <c r="CVP47" s="169"/>
      <c r="CVQ47" s="169"/>
      <c r="CVR47" s="169"/>
      <c r="CVS47" s="169"/>
      <c r="CVT47" s="169"/>
      <c r="CVU47" s="169"/>
      <c r="CVV47" s="169"/>
      <c r="CVW47" s="169"/>
      <c r="CVX47" s="169"/>
      <c r="CVY47" s="169"/>
      <c r="CVZ47" s="169"/>
      <c r="CWA47" s="169"/>
      <c r="CWB47" s="169"/>
      <c r="CWC47" s="169"/>
      <c r="CWD47" s="169"/>
      <c r="CWE47" s="169"/>
      <c r="CWF47" s="169"/>
      <c r="CWG47" s="169"/>
      <c r="CWH47" s="169"/>
      <c r="CWI47" s="169"/>
      <c r="CWJ47" s="169"/>
      <c r="CWK47" s="169"/>
      <c r="CWL47" s="169"/>
      <c r="CWM47" s="169"/>
      <c r="CWN47" s="169"/>
      <c r="CWO47" s="169"/>
      <c r="CWP47" s="169"/>
      <c r="CWQ47" s="169"/>
      <c r="CWR47" s="169"/>
      <c r="CWS47" s="169"/>
      <c r="CWT47" s="169"/>
      <c r="CWU47" s="169"/>
      <c r="CWV47" s="169"/>
      <c r="CWW47" s="169"/>
      <c r="CWX47" s="169"/>
      <c r="CWY47" s="169"/>
      <c r="CWZ47" s="169"/>
      <c r="CXA47" s="169"/>
      <c r="CXB47" s="169"/>
      <c r="CXC47" s="169"/>
      <c r="CXD47" s="169"/>
      <c r="CXE47" s="169"/>
      <c r="CXF47" s="169"/>
      <c r="CXG47" s="169"/>
      <c r="CXH47" s="169"/>
      <c r="CXI47" s="169"/>
      <c r="CXJ47" s="169"/>
      <c r="CXK47" s="169"/>
      <c r="CXL47" s="169"/>
      <c r="CXM47" s="169"/>
      <c r="CXN47" s="169"/>
      <c r="CXO47" s="169"/>
      <c r="CXP47" s="169"/>
      <c r="CXQ47" s="169"/>
      <c r="CXR47" s="169"/>
      <c r="CXS47" s="169"/>
      <c r="CXT47" s="169"/>
      <c r="CXU47" s="169"/>
      <c r="CXV47" s="169"/>
      <c r="CXW47" s="169"/>
      <c r="CXX47" s="169"/>
      <c r="CXY47" s="169"/>
      <c r="CXZ47" s="169"/>
      <c r="CYA47" s="169"/>
      <c r="CYB47" s="169"/>
      <c r="CYC47" s="169"/>
      <c r="CYD47" s="169"/>
      <c r="CYE47" s="169"/>
      <c r="CYF47" s="169"/>
      <c r="CYG47" s="169"/>
      <c r="CYH47" s="169"/>
      <c r="CYI47" s="169"/>
      <c r="CYJ47" s="169"/>
      <c r="CYK47" s="169"/>
      <c r="CYL47" s="169"/>
      <c r="CYM47" s="169"/>
      <c r="CYN47" s="169"/>
      <c r="CYO47" s="169"/>
      <c r="CYP47" s="169"/>
      <c r="CYQ47" s="169"/>
      <c r="CYR47" s="169"/>
      <c r="CYS47" s="169"/>
      <c r="CYT47" s="169"/>
      <c r="CYU47" s="169"/>
      <c r="CYV47" s="169"/>
      <c r="CYW47" s="169"/>
      <c r="CYX47" s="169"/>
      <c r="CYY47" s="169"/>
      <c r="CYZ47" s="169"/>
      <c r="CZA47" s="169"/>
      <c r="CZB47" s="169"/>
      <c r="CZC47" s="169"/>
      <c r="CZD47" s="169"/>
      <c r="CZE47" s="169"/>
      <c r="CZF47" s="169"/>
      <c r="CZG47" s="169"/>
      <c r="CZH47" s="169"/>
      <c r="CZI47" s="169"/>
      <c r="CZJ47" s="169"/>
      <c r="CZK47" s="169"/>
      <c r="CZL47" s="169"/>
      <c r="CZM47" s="169"/>
      <c r="CZN47" s="169"/>
      <c r="CZO47" s="169"/>
      <c r="CZP47" s="169"/>
      <c r="CZQ47" s="169"/>
      <c r="CZR47" s="169"/>
      <c r="CZS47" s="169"/>
      <c r="CZT47" s="169"/>
      <c r="CZU47" s="169"/>
      <c r="CZV47" s="169"/>
      <c r="CZW47" s="169"/>
      <c r="CZX47" s="169"/>
      <c r="CZY47" s="169"/>
      <c r="CZZ47" s="169"/>
      <c r="DAA47" s="169"/>
      <c r="DAB47" s="169"/>
      <c r="DAC47" s="169"/>
      <c r="DAD47" s="169"/>
      <c r="DAE47" s="169"/>
      <c r="DAF47" s="169"/>
      <c r="DAG47" s="169"/>
      <c r="DAH47" s="169"/>
      <c r="DAI47" s="169"/>
      <c r="DAJ47" s="169"/>
      <c r="DAK47" s="169"/>
      <c r="DAL47" s="169"/>
      <c r="DAM47" s="169"/>
      <c r="DAN47" s="169"/>
      <c r="DAO47" s="169"/>
      <c r="DAP47" s="169"/>
      <c r="DAQ47" s="169"/>
      <c r="DAR47" s="169"/>
      <c r="DAS47" s="169"/>
      <c r="DAT47" s="169"/>
      <c r="DAU47" s="169"/>
      <c r="DAV47" s="169"/>
      <c r="DAW47" s="169"/>
      <c r="DAX47" s="169"/>
      <c r="DAY47" s="169"/>
      <c r="DAZ47" s="169"/>
      <c r="DBA47" s="169"/>
      <c r="DBB47" s="169"/>
      <c r="DBC47" s="169"/>
      <c r="DBD47" s="169"/>
      <c r="DBE47" s="169"/>
      <c r="DBF47" s="169"/>
      <c r="DBG47" s="169"/>
      <c r="DBH47" s="169"/>
      <c r="DBI47" s="169"/>
      <c r="DBJ47" s="169"/>
      <c r="DBK47" s="169"/>
      <c r="DBL47" s="169"/>
      <c r="DBM47" s="169"/>
      <c r="DBN47" s="169"/>
      <c r="DBO47" s="169"/>
      <c r="DBP47" s="169"/>
      <c r="DBQ47" s="169"/>
      <c r="DBR47" s="169"/>
      <c r="DBS47" s="169"/>
      <c r="DBT47" s="169"/>
      <c r="DBU47" s="169"/>
      <c r="DBV47" s="169"/>
      <c r="DBW47" s="169"/>
      <c r="DBX47" s="169"/>
      <c r="DBY47" s="169"/>
      <c r="DBZ47" s="169"/>
      <c r="DCA47" s="169"/>
      <c r="DCB47" s="169"/>
      <c r="DCC47" s="169"/>
      <c r="DCD47" s="169"/>
      <c r="DCE47" s="169"/>
      <c r="DCF47" s="169"/>
      <c r="DCG47" s="169"/>
      <c r="DCH47" s="169"/>
      <c r="DCI47" s="169"/>
      <c r="DCJ47" s="169"/>
      <c r="DCK47" s="169"/>
      <c r="DCL47" s="169"/>
      <c r="DCM47" s="169"/>
      <c r="DCN47" s="169"/>
      <c r="DCO47" s="169"/>
      <c r="DCP47" s="169"/>
      <c r="DCQ47" s="169"/>
      <c r="DCR47" s="169"/>
      <c r="DCS47" s="169"/>
      <c r="DCT47" s="169"/>
      <c r="DCU47" s="169"/>
      <c r="DCV47" s="169"/>
      <c r="DCW47" s="169"/>
      <c r="DCX47" s="169"/>
      <c r="DCY47" s="169"/>
      <c r="DCZ47" s="169"/>
      <c r="DDA47" s="169"/>
      <c r="DDB47" s="169"/>
      <c r="DDC47" s="169"/>
      <c r="DDD47" s="169"/>
      <c r="DDE47" s="169"/>
      <c r="DDF47" s="169"/>
      <c r="DDG47" s="169"/>
      <c r="DDH47" s="169"/>
      <c r="DDI47" s="169"/>
      <c r="DDJ47" s="169"/>
      <c r="DDK47" s="169"/>
      <c r="DDL47" s="169"/>
      <c r="DDM47" s="169"/>
      <c r="DDN47" s="169"/>
      <c r="DDO47" s="169"/>
      <c r="DDP47" s="169"/>
      <c r="DDQ47" s="169"/>
      <c r="DDR47" s="169"/>
      <c r="DDS47" s="169"/>
      <c r="DDT47" s="169"/>
      <c r="DDU47" s="169"/>
      <c r="DDV47" s="169"/>
      <c r="DDW47" s="169"/>
      <c r="DDX47" s="169"/>
      <c r="DDY47" s="169"/>
      <c r="DDZ47" s="169"/>
      <c r="DEA47" s="169"/>
      <c r="DEB47" s="169"/>
      <c r="DEC47" s="169"/>
      <c r="DED47" s="169"/>
      <c r="DEE47" s="169"/>
      <c r="DEF47" s="169"/>
      <c r="DEG47" s="169"/>
      <c r="DEH47" s="169"/>
      <c r="DEI47" s="169"/>
      <c r="DEJ47" s="169"/>
      <c r="DEK47" s="169"/>
      <c r="DEL47" s="169"/>
      <c r="DEM47" s="169"/>
      <c r="DEN47" s="169"/>
      <c r="DEO47" s="169"/>
      <c r="DEP47" s="169"/>
      <c r="DEQ47" s="169"/>
      <c r="DER47" s="169"/>
      <c r="DES47" s="169"/>
      <c r="DET47" s="169"/>
      <c r="DEU47" s="169"/>
      <c r="DEV47" s="169"/>
      <c r="DEW47" s="169"/>
      <c r="DEX47" s="169"/>
      <c r="DEY47" s="169"/>
      <c r="DEZ47" s="169"/>
      <c r="DFA47" s="169"/>
      <c r="DFB47" s="169"/>
      <c r="DFC47" s="169"/>
      <c r="DFD47" s="169"/>
      <c r="DFE47" s="169"/>
      <c r="DFF47" s="169"/>
      <c r="DFG47" s="169"/>
      <c r="DFH47" s="169"/>
      <c r="DFI47" s="169"/>
      <c r="DFJ47" s="169"/>
      <c r="DFK47" s="169"/>
      <c r="DFL47" s="169"/>
      <c r="DFM47" s="169"/>
      <c r="DFN47" s="169"/>
      <c r="DFO47" s="169"/>
      <c r="DFP47" s="169"/>
      <c r="DFQ47" s="169"/>
      <c r="DFR47" s="169"/>
      <c r="DFS47" s="169"/>
      <c r="DFT47" s="169"/>
      <c r="DFU47" s="169"/>
      <c r="DFV47" s="169"/>
      <c r="DFW47" s="169"/>
      <c r="DFX47" s="169"/>
      <c r="DFY47" s="169"/>
      <c r="DFZ47" s="169"/>
      <c r="DGA47" s="169"/>
      <c r="DGB47" s="169"/>
      <c r="DGC47" s="169"/>
      <c r="DGD47" s="169"/>
      <c r="DGE47" s="169"/>
      <c r="DGF47" s="169"/>
      <c r="DGG47" s="169"/>
      <c r="DGH47" s="169"/>
      <c r="DGI47" s="169"/>
      <c r="DGJ47" s="169"/>
      <c r="DGK47" s="169"/>
      <c r="DGL47" s="169"/>
      <c r="DGM47" s="169"/>
      <c r="DGN47" s="169"/>
      <c r="DGO47" s="169"/>
      <c r="DGP47" s="169"/>
      <c r="DGQ47" s="169"/>
      <c r="DGR47" s="169"/>
      <c r="DGS47" s="169"/>
      <c r="DGT47" s="169"/>
      <c r="DGU47" s="169"/>
      <c r="DGV47" s="169"/>
      <c r="DGW47" s="169"/>
      <c r="DGX47" s="169"/>
      <c r="DGY47" s="169"/>
      <c r="DGZ47" s="169"/>
      <c r="DHA47" s="169"/>
      <c r="DHB47" s="169"/>
      <c r="DHC47" s="169"/>
      <c r="DHD47" s="169"/>
      <c r="DHE47" s="169"/>
      <c r="DHF47" s="169"/>
      <c r="DHG47" s="169"/>
      <c r="DHH47" s="169"/>
      <c r="DHI47" s="169"/>
      <c r="DHJ47" s="169"/>
      <c r="DHK47" s="169"/>
      <c r="DHL47" s="169"/>
      <c r="DHM47" s="169"/>
      <c r="DHN47" s="169"/>
      <c r="DHO47" s="169"/>
      <c r="DHP47" s="169"/>
      <c r="DHQ47" s="169"/>
      <c r="DHR47" s="169"/>
      <c r="DHS47" s="169"/>
      <c r="DHT47" s="169"/>
      <c r="DHU47" s="169"/>
      <c r="DHV47" s="169"/>
      <c r="DHW47" s="169"/>
      <c r="DHX47" s="169"/>
      <c r="DHY47" s="169"/>
      <c r="DHZ47" s="169"/>
      <c r="DIA47" s="169"/>
      <c r="DIB47" s="169"/>
      <c r="DIC47" s="169"/>
      <c r="DID47" s="169"/>
      <c r="DIE47" s="169"/>
      <c r="DIF47" s="169"/>
      <c r="DIG47" s="169"/>
      <c r="DIH47" s="169"/>
      <c r="DII47" s="169"/>
      <c r="DIJ47" s="169"/>
      <c r="DIK47" s="169"/>
      <c r="DIL47" s="169"/>
      <c r="DIM47" s="169"/>
      <c r="DIN47" s="169"/>
      <c r="DIO47" s="169"/>
      <c r="DIP47" s="169"/>
      <c r="DIQ47" s="169"/>
      <c r="DIR47" s="169"/>
      <c r="DIS47" s="169"/>
      <c r="DIT47" s="169"/>
      <c r="DIU47" s="169"/>
      <c r="DIV47" s="169"/>
      <c r="DIW47" s="169"/>
      <c r="DIX47" s="169"/>
      <c r="DIY47" s="169"/>
      <c r="DIZ47" s="169"/>
      <c r="DJA47" s="169"/>
      <c r="DJB47" s="169"/>
      <c r="DJC47" s="169"/>
      <c r="DJD47" s="169"/>
      <c r="DJE47" s="169"/>
      <c r="DJF47" s="169"/>
      <c r="DJG47" s="169"/>
      <c r="DJH47" s="169"/>
      <c r="DJI47" s="169"/>
      <c r="DJJ47" s="169"/>
      <c r="DJK47" s="169"/>
      <c r="DJL47" s="169"/>
      <c r="DJM47" s="169"/>
      <c r="DJN47" s="169"/>
      <c r="DJO47" s="169"/>
      <c r="DJP47" s="169"/>
      <c r="DJQ47" s="169"/>
      <c r="DJR47" s="169"/>
      <c r="DJS47" s="169"/>
      <c r="DJT47" s="169"/>
      <c r="DJU47" s="169"/>
      <c r="DJV47" s="169"/>
      <c r="DJW47" s="169"/>
      <c r="DJX47" s="169"/>
      <c r="DJY47" s="169"/>
      <c r="DJZ47" s="169"/>
      <c r="DKA47" s="169"/>
      <c r="DKB47" s="169"/>
      <c r="DKC47" s="169"/>
      <c r="DKD47" s="169"/>
      <c r="DKE47" s="169"/>
      <c r="DKF47" s="169"/>
      <c r="DKG47" s="169"/>
      <c r="DKH47" s="169"/>
      <c r="DKI47" s="169"/>
      <c r="DKJ47" s="169"/>
      <c r="DKK47" s="169"/>
      <c r="DKL47" s="169"/>
      <c r="DKM47" s="169"/>
      <c r="DKN47" s="169"/>
      <c r="DKO47" s="169"/>
      <c r="DKP47" s="169"/>
      <c r="DKQ47" s="169"/>
      <c r="DKR47" s="169"/>
      <c r="DKS47" s="169"/>
      <c r="DKT47" s="169"/>
      <c r="DKU47" s="169"/>
      <c r="DKV47" s="169"/>
      <c r="DKW47" s="169"/>
      <c r="DKX47" s="169"/>
      <c r="DKY47" s="169"/>
      <c r="DKZ47" s="169"/>
      <c r="DLA47" s="169"/>
      <c r="DLB47" s="169"/>
      <c r="DLC47" s="169"/>
      <c r="DLD47" s="169"/>
      <c r="DLE47" s="169"/>
      <c r="DLF47" s="169"/>
      <c r="DLG47" s="169"/>
      <c r="DLH47" s="169"/>
      <c r="DLI47" s="169"/>
      <c r="DLJ47" s="169"/>
      <c r="DLK47" s="169"/>
      <c r="DLL47" s="169"/>
      <c r="DLM47" s="169"/>
      <c r="DLN47" s="169"/>
      <c r="DLO47" s="169"/>
      <c r="DLP47" s="169"/>
      <c r="DLQ47" s="169"/>
      <c r="DLR47" s="169"/>
      <c r="DLS47" s="169"/>
      <c r="DLT47" s="169"/>
      <c r="DLU47" s="169"/>
      <c r="DLV47" s="169"/>
      <c r="DLW47" s="169"/>
      <c r="DLX47" s="169"/>
      <c r="DLY47" s="169"/>
      <c r="DLZ47" s="169"/>
      <c r="DMA47" s="169"/>
      <c r="DMB47" s="169"/>
      <c r="DMC47" s="169"/>
      <c r="DMD47" s="169"/>
      <c r="DME47" s="169"/>
      <c r="DMF47" s="169"/>
      <c r="DMG47" s="169"/>
      <c r="DMH47" s="169"/>
      <c r="DMI47" s="169"/>
      <c r="DMJ47" s="169"/>
      <c r="DMK47" s="169"/>
      <c r="DML47" s="169"/>
      <c r="DMM47" s="169"/>
      <c r="DMN47" s="169"/>
      <c r="DMO47" s="169"/>
      <c r="DMP47" s="169"/>
      <c r="DMQ47" s="169"/>
      <c r="DMR47" s="169"/>
      <c r="DMS47" s="169"/>
      <c r="DMT47" s="169"/>
      <c r="DMU47" s="169"/>
      <c r="DMV47" s="169"/>
      <c r="DMW47" s="169"/>
      <c r="DMX47" s="169"/>
      <c r="DMY47" s="169"/>
      <c r="DMZ47" s="169"/>
      <c r="DNA47" s="169"/>
      <c r="DNB47" s="169"/>
      <c r="DNC47" s="169"/>
      <c r="DND47" s="169"/>
      <c r="DNE47" s="169"/>
      <c r="DNF47" s="169"/>
      <c r="DNG47" s="169"/>
      <c r="DNH47" s="169"/>
      <c r="DNI47" s="169"/>
      <c r="DNJ47" s="169"/>
      <c r="DNK47" s="169"/>
      <c r="DNL47" s="169"/>
      <c r="DNM47" s="169"/>
      <c r="DNN47" s="169"/>
      <c r="DNO47" s="169"/>
      <c r="DNP47" s="169"/>
      <c r="DNQ47" s="169"/>
      <c r="DNR47" s="169"/>
      <c r="DNS47" s="169"/>
      <c r="DNT47" s="169"/>
      <c r="DNU47" s="169"/>
      <c r="DNV47" s="169"/>
      <c r="DNW47" s="169"/>
      <c r="DNX47" s="169"/>
      <c r="DNY47" s="169"/>
      <c r="DNZ47" s="169"/>
      <c r="DOA47" s="169"/>
      <c r="DOB47" s="169"/>
      <c r="DOC47" s="169"/>
      <c r="DOD47" s="169"/>
      <c r="DOE47" s="169"/>
      <c r="DOF47" s="169"/>
      <c r="DOG47" s="169"/>
      <c r="DOH47" s="169"/>
      <c r="DOI47" s="169"/>
      <c r="DOJ47" s="169"/>
      <c r="DOK47" s="169"/>
      <c r="DOL47" s="169"/>
      <c r="DOM47" s="169"/>
      <c r="DON47" s="169"/>
      <c r="DOO47" s="169"/>
      <c r="DOP47" s="169"/>
      <c r="DOQ47" s="169"/>
      <c r="DOR47" s="169"/>
      <c r="DOS47" s="169"/>
      <c r="DOT47" s="169"/>
      <c r="DOU47" s="169"/>
      <c r="DOV47" s="169"/>
      <c r="DOW47" s="169"/>
      <c r="DOX47" s="169"/>
      <c r="DOY47" s="169"/>
      <c r="DOZ47" s="169"/>
      <c r="DPA47" s="169"/>
      <c r="DPB47" s="169"/>
      <c r="DPC47" s="169"/>
      <c r="DPD47" s="169"/>
      <c r="DPE47" s="169"/>
      <c r="DPF47" s="169"/>
      <c r="DPG47" s="169"/>
      <c r="DPH47" s="169"/>
      <c r="DPI47" s="169"/>
      <c r="DPJ47" s="169"/>
      <c r="DPK47" s="169"/>
      <c r="DPL47" s="169"/>
      <c r="DPM47" s="169"/>
      <c r="DPN47" s="169"/>
      <c r="DPO47" s="169"/>
      <c r="DPP47" s="169"/>
      <c r="DPQ47" s="169"/>
      <c r="DPR47" s="169"/>
      <c r="DPS47" s="169"/>
      <c r="DPT47" s="169"/>
      <c r="DPU47" s="169"/>
      <c r="DPV47" s="169"/>
      <c r="DPW47" s="169"/>
      <c r="DPX47" s="169"/>
      <c r="DPY47" s="169"/>
      <c r="DPZ47" s="169"/>
      <c r="DQA47" s="169"/>
      <c r="DQB47" s="169"/>
      <c r="DQC47" s="169"/>
      <c r="DQD47" s="169"/>
      <c r="DQE47" s="169"/>
      <c r="DQF47" s="169"/>
      <c r="DQG47" s="169"/>
      <c r="DQH47" s="169"/>
      <c r="DQI47" s="169"/>
      <c r="DQJ47" s="169"/>
      <c r="DQK47" s="169"/>
      <c r="DQL47" s="169"/>
      <c r="DQM47" s="169"/>
      <c r="DQN47" s="169"/>
      <c r="DQO47" s="169"/>
      <c r="DQP47" s="169"/>
      <c r="DQQ47" s="169"/>
      <c r="DQR47" s="169"/>
      <c r="DQS47" s="169"/>
      <c r="DQT47" s="169"/>
      <c r="DQU47" s="169"/>
      <c r="DQV47" s="169"/>
      <c r="DQW47" s="169"/>
      <c r="DQX47" s="169"/>
      <c r="DQY47" s="169"/>
      <c r="DQZ47" s="169"/>
      <c r="DRA47" s="169"/>
      <c r="DRB47" s="169"/>
      <c r="DRC47" s="169"/>
      <c r="DRD47" s="169"/>
      <c r="DRE47" s="169"/>
      <c r="DRF47" s="169"/>
      <c r="DRG47" s="169"/>
      <c r="DRH47" s="169"/>
      <c r="DRI47" s="169"/>
      <c r="DRJ47" s="169"/>
      <c r="DRK47" s="169"/>
      <c r="DRL47" s="169"/>
      <c r="DRM47" s="169"/>
      <c r="DRN47" s="169"/>
      <c r="DRO47" s="169"/>
      <c r="DRP47" s="169"/>
      <c r="DRQ47" s="169"/>
      <c r="DRR47" s="169"/>
      <c r="DRS47" s="169"/>
      <c r="DRT47" s="169"/>
      <c r="DRU47" s="169"/>
      <c r="DRV47" s="169"/>
      <c r="DRW47" s="169"/>
      <c r="DRX47" s="169"/>
      <c r="DRY47" s="169"/>
      <c r="DRZ47" s="169"/>
      <c r="DSA47" s="169"/>
      <c r="DSB47" s="169"/>
      <c r="DSC47" s="169"/>
      <c r="DSD47" s="169"/>
      <c r="DSE47" s="169"/>
      <c r="DSF47" s="169"/>
      <c r="DSG47" s="169"/>
      <c r="DSH47" s="169"/>
      <c r="DSI47" s="169"/>
      <c r="DSJ47" s="169"/>
      <c r="DSK47" s="169"/>
      <c r="DSL47" s="169"/>
      <c r="DSM47" s="169"/>
      <c r="DSN47" s="169"/>
      <c r="DSO47" s="169"/>
      <c r="DSP47" s="169"/>
      <c r="DSQ47" s="169"/>
      <c r="DSR47" s="169"/>
      <c r="DSS47" s="169"/>
      <c r="DST47" s="169"/>
      <c r="DSU47" s="169"/>
      <c r="DSV47" s="169"/>
      <c r="DSW47" s="169"/>
      <c r="DSX47" s="169"/>
      <c r="DSY47" s="169"/>
      <c r="DSZ47" s="169"/>
      <c r="DTA47" s="169"/>
      <c r="DTB47" s="169"/>
      <c r="DTC47" s="169"/>
      <c r="DTD47" s="169"/>
      <c r="DTE47" s="169"/>
      <c r="DTF47" s="169"/>
      <c r="DTG47" s="169"/>
      <c r="DTH47" s="169"/>
      <c r="DTI47" s="169"/>
      <c r="DTJ47" s="169"/>
      <c r="DTK47" s="169"/>
      <c r="DTL47" s="169"/>
      <c r="DTM47" s="169"/>
      <c r="DTN47" s="169"/>
      <c r="DTO47" s="169"/>
      <c r="DTP47" s="169"/>
      <c r="DTQ47" s="169"/>
      <c r="DTR47" s="169"/>
      <c r="DTS47" s="169"/>
      <c r="DTT47" s="169"/>
      <c r="DTU47" s="169"/>
      <c r="DTV47" s="169"/>
      <c r="DTW47" s="169"/>
      <c r="DTX47" s="169"/>
      <c r="DTY47" s="169"/>
      <c r="DTZ47" s="169"/>
      <c r="DUA47" s="169"/>
      <c r="DUB47" s="169"/>
      <c r="DUC47" s="169"/>
      <c r="DUD47" s="169"/>
      <c r="DUE47" s="169"/>
      <c r="DUF47" s="169"/>
      <c r="DUG47" s="169"/>
      <c r="DUH47" s="169"/>
      <c r="DUI47" s="169"/>
      <c r="DUJ47" s="169"/>
      <c r="DUK47" s="169"/>
      <c r="DUL47" s="169"/>
      <c r="DUM47" s="169"/>
      <c r="DUN47" s="169"/>
      <c r="DUO47" s="169"/>
      <c r="DUP47" s="169"/>
      <c r="DUQ47" s="169"/>
      <c r="DUR47" s="169"/>
      <c r="DUS47" s="169"/>
      <c r="DUT47" s="169"/>
      <c r="DUU47" s="169"/>
      <c r="DUV47" s="169"/>
      <c r="DUW47" s="169"/>
      <c r="DUX47" s="169"/>
      <c r="DUY47" s="169"/>
      <c r="DUZ47" s="169"/>
      <c r="DVA47" s="169"/>
      <c r="DVB47" s="169"/>
      <c r="DVC47" s="169"/>
      <c r="DVD47" s="169"/>
      <c r="DVE47" s="169"/>
      <c r="DVF47" s="169"/>
      <c r="DVG47" s="169"/>
      <c r="DVH47" s="169"/>
      <c r="DVI47" s="169"/>
      <c r="DVJ47" s="169"/>
      <c r="DVK47" s="169"/>
      <c r="DVL47" s="169"/>
      <c r="DVM47" s="169"/>
      <c r="DVN47" s="169"/>
      <c r="DVO47" s="169"/>
      <c r="DVP47" s="169"/>
      <c r="DVQ47" s="169"/>
      <c r="DVR47" s="169"/>
      <c r="DVS47" s="169"/>
      <c r="DVT47" s="169"/>
      <c r="DVU47" s="169"/>
      <c r="DVV47" s="169"/>
      <c r="DVW47" s="169"/>
      <c r="DVX47" s="169"/>
      <c r="DVY47" s="169"/>
      <c r="DVZ47" s="169"/>
      <c r="DWA47" s="169"/>
      <c r="DWB47" s="169"/>
      <c r="DWC47" s="169"/>
      <c r="DWD47" s="169"/>
      <c r="DWE47" s="169"/>
      <c r="DWF47" s="169"/>
      <c r="DWG47" s="169"/>
      <c r="DWH47" s="169"/>
      <c r="DWI47" s="169"/>
      <c r="DWJ47" s="169"/>
      <c r="DWK47" s="169"/>
      <c r="DWL47" s="169"/>
      <c r="DWM47" s="169"/>
      <c r="DWN47" s="169"/>
      <c r="DWO47" s="169"/>
      <c r="DWP47" s="169"/>
      <c r="DWQ47" s="169"/>
      <c r="DWR47" s="169"/>
      <c r="DWS47" s="169"/>
      <c r="DWT47" s="169"/>
      <c r="DWU47" s="169"/>
      <c r="DWV47" s="169"/>
      <c r="DWW47" s="169"/>
      <c r="DWX47" s="169"/>
      <c r="DWY47" s="169"/>
      <c r="DWZ47" s="169"/>
      <c r="DXA47" s="169"/>
      <c r="DXB47" s="169"/>
      <c r="DXC47" s="169"/>
      <c r="DXD47" s="169"/>
      <c r="DXE47" s="169"/>
      <c r="DXF47" s="169"/>
      <c r="DXG47" s="169"/>
      <c r="DXH47" s="169"/>
      <c r="DXI47" s="169"/>
      <c r="DXJ47" s="169"/>
      <c r="DXK47" s="169"/>
      <c r="DXL47" s="169"/>
      <c r="DXM47" s="169"/>
      <c r="DXN47" s="169"/>
      <c r="DXO47" s="169"/>
      <c r="DXP47" s="169"/>
      <c r="DXQ47" s="169"/>
      <c r="DXR47" s="169"/>
      <c r="DXS47" s="169"/>
      <c r="DXT47" s="169"/>
      <c r="DXU47" s="169"/>
      <c r="DXV47" s="169"/>
      <c r="DXW47" s="169"/>
      <c r="DXX47" s="169"/>
      <c r="DXY47" s="169"/>
      <c r="DXZ47" s="169"/>
      <c r="DYA47" s="169"/>
      <c r="DYB47" s="169"/>
      <c r="DYC47" s="169"/>
      <c r="DYD47" s="169"/>
      <c r="DYE47" s="169"/>
      <c r="DYF47" s="169"/>
      <c r="DYG47" s="169"/>
      <c r="DYH47" s="169"/>
      <c r="DYI47" s="169"/>
      <c r="DYJ47" s="169"/>
      <c r="DYK47" s="169"/>
      <c r="DYL47" s="169"/>
      <c r="DYM47" s="169"/>
      <c r="DYN47" s="169"/>
      <c r="DYO47" s="169"/>
      <c r="DYP47" s="169"/>
      <c r="DYQ47" s="169"/>
      <c r="DYR47" s="169"/>
      <c r="DYS47" s="169"/>
      <c r="DYT47" s="169"/>
      <c r="DYU47" s="169"/>
      <c r="DYV47" s="169"/>
      <c r="DYW47" s="169"/>
      <c r="DYX47" s="169"/>
      <c r="DYY47" s="169"/>
      <c r="DYZ47" s="169"/>
      <c r="DZA47" s="169"/>
      <c r="DZB47" s="169"/>
      <c r="DZC47" s="169"/>
      <c r="DZD47" s="169"/>
      <c r="DZE47" s="169"/>
      <c r="DZF47" s="169"/>
      <c r="DZG47" s="169"/>
      <c r="DZH47" s="169"/>
      <c r="DZI47" s="169"/>
      <c r="DZJ47" s="169"/>
      <c r="DZK47" s="169"/>
      <c r="DZL47" s="169"/>
      <c r="DZM47" s="169"/>
      <c r="DZN47" s="169"/>
      <c r="DZO47" s="169"/>
      <c r="DZP47" s="169"/>
      <c r="DZQ47" s="169"/>
      <c r="DZR47" s="169"/>
      <c r="DZS47" s="169"/>
      <c r="DZT47" s="169"/>
      <c r="DZU47" s="169"/>
      <c r="DZV47" s="169"/>
      <c r="DZW47" s="169"/>
      <c r="DZX47" s="169"/>
      <c r="DZY47" s="169"/>
      <c r="DZZ47" s="169"/>
      <c r="EAA47" s="169"/>
      <c r="EAB47" s="169"/>
      <c r="EAC47" s="169"/>
      <c r="EAD47" s="169"/>
      <c r="EAE47" s="169"/>
      <c r="EAF47" s="169"/>
      <c r="EAG47" s="169"/>
      <c r="EAH47" s="169"/>
      <c r="EAI47" s="169"/>
      <c r="EAJ47" s="169"/>
      <c r="EAK47" s="169"/>
      <c r="EAL47" s="169"/>
      <c r="EAM47" s="169"/>
      <c r="EAN47" s="169"/>
      <c r="EAO47" s="169"/>
      <c r="EAP47" s="169"/>
      <c r="EAQ47" s="169"/>
      <c r="EAR47" s="169"/>
      <c r="EAS47" s="169"/>
      <c r="EAT47" s="169"/>
      <c r="EAU47" s="169"/>
      <c r="EAV47" s="169"/>
      <c r="EAW47" s="169"/>
      <c r="EAX47" s="169"/>
      <c r="EAY47" s="169"/>
      <c r="EAZ47" s="169"/>
      <c r="EBA47" s="169"/>
      <c r="EBB47" s="169"/>
      <c r="EBC47" s="169"/>
      <c r="EBD47" s="169"/>
      <c r="EBE47" s="169"/>
      <c r="EBF47" s="169"/>
      <c r="EBG47" s="169"/>
      <c r="EBH47" s="169"/>
      <c r="EBI47" s="169"/>
      <c r="EBJ47" s="169"/>
      <c r="EBK47" s="169"/>
      <c r="EBL47" s="169"/>
      <c r="EBM47" s="169"/>
      <c r="EBN47" s="169"/>
      <c r="EBO47" s="169"/>
      <c r="EBP47" s="169"/>
      <c r="EBQ47" s="169"/>
      <c r="EBR47" s="169"/>
      <c r="EBS47" s="169"/>
      <c r="EBT47" s="169"/>
      <c r="EBU47" s="169"/>
      <c r="EBV47" s="169"/>
      <c r="EBW47" s="169"/>
      <c r="EBX47" s="169"/>
      <c r="EBY47" s="169"/>
      <c r="EBZ47" s="169"/>
      <c r="ECA47" s="169"/>
      <c r="ECB47" s="169"/>
      <c r="ECC47" s="169"/>
      <c r="ECD47" s="169"/>
      <c r="ECE47" s="169"/>
      <c r="ECF47" s="169"/>
      <c r="ECG47" s="169"/>
      <c r="ECH47" s="169"/>
      <c r="ECI47" s="169"/>
      <c r="ECJ47" s="169"/>
      <c r="ECK47" s="169"/>
      <c r="ECL47" s="169"/>
      <c r="ECM47" s="169"/>
      <c r="ECN47" s="169"/>
      <c r="ECO47" s="169"/>
      <c r="ECP47" s="169"/>
      <c r="ECQ47" s="169"/>
      <c r="ECR47" s="169"/>
      <c r="ECS47" s="169"/>
      <c r="ECT47" s="169"/>
      <c r="ECU47" s="169"/>
      <c r="ECV47" s="169"/>
      <c r="ECW47" s="169"/>
      <c r="ECX47" s="169"/>
      <c r="ECY47" s="169"/>
      <c r="ECZ47" s="169"/>
      <c r="EDA47" s="169"/>
      <c r="EDB47" s="169"/>
      <c r="EDC47" s="169"/>
      <c r="EDD47" s="169"/>
      <c r="EDE47" s="169"/>
      <c r="EDF47" s="169"/>
      <c r="EDG47" s="169"/>
      <c r="EDH47" s="169"/>
      <c r="EDI47" s="169"/>
      <c r="EDJ47" s="169"/>
      <c r="EDK47" s="169"/>
      <c r="EDL47" s="169"/>
      <c r="EDM47" s="169"/>
      <c r="EDN47" s="169"/>
      <c r="EDO47" s="169"/>
      <c r="EDP47" s="169"/>
      <c r="EDQ47" s="169"/>
      <c r="EDR47" s="169"/>
      <c r="EDS47" s="169"/>
      <c r="EDT47" s="169"/>
      <c r="EDU47" s="169"/>
      <c r="EDV47" s="169"/>
      <c r="EDW47" s="169"/>
      <c r="EDX47" s="169"/>
      <c r="EDY47" s="169"/>
      <c r="EDZ47" s="169"/>
      <c r="EEA47" s="169"/>
      <c r="EEB47" s="169"/>
      <c r="EEC47" s="169"/>
      <c r="EED47" s="169"/>
      <c r="EEE47" s="169"/>
      <c r="EEF47" s="169"/>
      <c r="EEG47" s="169"/>
      <c r="EEH47" s="169"/>
      <c r="EEI47" s="169"/>
      <c r="EEJ47" s="169"/>
      <c r="EEK47" s="169"/>
      <c r="EEL47" s="169"/>
      <c r="EEM47" s="169"/>
      <c r="EEN47" s="169"/>
      <c r="EEO47" s="169"/>
      <c r="EEP47" s="169"/>
      <c r="EEQ47" s="169"/>
      <c r="EER47" s="169"/>
      <c r="EES47" s="169"/>
      <c r="EET47" s="169"/>
      <c r="EEU47" s="169"/>
      <c r="EEV47" s="169"/>
      <c r="EEW47" s="169"/>
      <c r="EEX47" s="169"/>
      <c r="EEY47" s="169"/>
      <c r="EEZ47" s="169"/>
      <c r="EFA47" s="169"/>
      <c r="EFB47" s="169"/>
      <c r="EFC47" s="169"/>
      <c r="EFD47" s="169"/>
      <c r="EFE47" s="169"/>
      <c r="EFF47" s="169"/>
      <c r="EFG47" s="169"/>
      <c r="EFH47" s="169"/>
      <c r="EFI47" s="169"/>
      <c r="EFJ47" s="169"/>
      <c r="EFK47" s="169"/>
      <c r="EFL47" s="169"/>
      <c r="EFM47" s="169"/>
      <c r="EFN47" s="169"/>
      <c r="EFO47" s="169"/>
      <c r="EFP47" s="169"/>
      <c r="EFQ47" s="169"/>
      <c r="EFR47" s="169"/>
      <c r="EFS47" s="169"/>
      <c r="EFT47" s="169"/>
      <c r="EFU47" s="169"/>
      <c r="EFV47" s="169"/>
      <c r="EFW47" s="169"/>
      <c r="EFX47" s="169"/>
      <c r="EFY47" s="169"/>
      <c r="EFZ47" s="169"/>
      <c r="EGA47" s="169"/>
      <c r="EGB47" s="169"/>
      <c r="EGC47" s="169"/>
      <c r="EGD47" s="169"/>
      <c r="EGE47" s="169"/>
      <c r="EGF47" s="169"/>
      <c r="EGG47" s="169"/>
      <c r="EGH47" s="169"/>
      <c r="EGI47" s="169"/>
      <c r="EGJ47" s="169"/>
      <c r="EGK47" s="169"/>
      <c r="EGL47" s="169"/>
      <c r="EGM47" s="169"/>
      <c r="EGN47" s="169"/>
      <c r="EGO47" s="169"/>
      <c r="EGP47" s="169"/>
      <c r="EGQ47" s="169"/>
      <c r="EGR47" s="169"/>
      <c r="EGS47" s="169"/>
      <c r="EGT47" s="169"/>
      <c r="EGU47" s="169"/>
      <c r="EGV47" s="169"/>
      <c r="EGW47" s="169"/>
      <c r="EGX47" s="169"/>
      <c r="EGY47" s="169"/>
      <c r="EGZ47" s="169"/>
      <c r="EHA47" s="169"/>
      <c r="EHB47" s="169"/>
      <c r="EHC47" s="169"/>
      <c r="EHD47" s="169"/>
      <c r="EHE47" s="169"/>
      <c r="EHF47" s="169"/>
      <c r="EHG47" s="169"/>
      <c r="EHH47" s="169"/>
      <c r="EHI47" s="169"/>
      <c r="EHJ47" s="169"/>
      <c r="EHK47" s="169"/>
      <c r="EHL47" s="169"/>
      <c r="EHM47" s="169"/>
      <c r="EHN47" s="169"/>
      <c r="EHO47" s="169"/>
      <c r="EHP47" s="169"/>
      <c r="EHQ47" s="169"/>
      <c r="EHR47" s="169"/>
      <c r="EHS47" s="169"/>
      <c r="EHT47" s="169"/>
      <c r="EHU47" s="169"/>
      <c r="EHV47" s="169"/>
      <c r="EHW47" s="169"/>
      <c r="EHX47" s="169"/>
      <c r="EHY47" s="169"/>
      <c r="EHZ47" s="169"/>
      <c r="EIA47" s="169"/>
      <c r="EIB47" s="169"/>
      <c r="EIC47" s="169"/>
      <c r="EID47" s="169"/>
      <c r="EIE47" s="169"/>
      <c r="EIF47" s="169"/>
      <c r="EIG47" s="169"/>
      <c r="EIH47" s="169"/>
      <c r="EII47" s="169"/>
      <c r="EIJ47" s="169"/>
      <c r="EIK47" s="169"/>
      <c r="EIL47" s="169"/>
      <c r="EIM47" s="169"/>
      <c r="EIN47" s="169"/>
      <c r="EIO47" s="169"/>
      <c r="EIP47" s="169"/>
      <c r="EIQ47" s="169"/>
      <c r="EIR47" s="169"/>
      <c r="EIS47" s="169"/>
      <c r="EIT47" s="169"/>
      <c r="EIU47" s="169"/>
      <c r="EIV47" s="169"/>
      <c r="EIW47" s="169"/>
      <c r="EIX47" s="169"/>
      <c r="EIY47" s="169"/>
      <c r="EIZ47" s="169"/>
      <c r="EJA47" s="169"/>
      <c r="EJB47" s="169"/>
      <c r="EJC47" s="169"/>
      <c r="EJD47" s="169"/>
      <c r="EJE47" s="169"/>
      <c r="EJF47" s="169"/>
      <c r="EJG47" s="169"/>
      <c r="EJH47" s="169"/>
      <c r="EJI47" s="169"/>
      <c r="EJJ47" s="169"/>
      <c r="EJK47" s="169"/>
      <c r="EJL47" s="169"/>
      <c r="EJM47" s="169"/>
      <c r="EJN47" s="169"/>
      <c r="EJO47" s="169"/>
      <c r="EJP47" s="169"/>
      <c r="EJQ47" s="169"/>
      <c r="EJR47" s="169"/>
      <c r="EJS47" s="169"/>
      <c r="EJT47" s="169"/>
      <c r="EJU47" s="169"/>
      <c r="EJV47" s="169"/>
      <c r="EJW47" s="169"/>
      <c r="EJX47" s="169"/>
      <c r="EJY47" s="169"/>
      <c r="EJZ47" s="169"/>
      <c r="EKA47" s="169"/>
      <c r="EKB47" s="169"/>
      <c r="EKC47" s="169"/>
      <c r="EKD47" s="169"/>
      <c r="EKE47" s="169"/>
      <c r="EKF47" s="169"/>
      <c r="EKG47" s="169"/>
      <c r="EKH47" s="169"/>
      <c r="EKI47" s="169"/>
      <c r="EKJ47" s="169"/>
      <c r="EKK47" s="169"/>
      <c r="EKL47" s="169"/>
      <c r="EKM47" s="169"/>
      <c r="EKN47" s="169"/>
      <c r="EKO47" s="169"/>
      <c r="EKP47" s="169"/>
      <c r="EKQ47" s="169"/>
      <c r="EKR47" s="169"/>
      <c r="EKS47" s="169"/>
      <c r="EKT47" s="169"/>
      <c r="EKU47" s="169"/>
      <c r="EKV47" s="169"/>
      <c r="EKW47" s="169"/>
      <c r="EKX47" s="169"/>
      <c r="EKY47" s="169"/>
      <c r="EKZ47" s="169"/>
      <c r="ELA47" s="169"/>
      <c r="ELB47" s="169"/>
      <c r="ELC47" s="169"/>
      <c r="ELD47" s="169"/>
      <c r="ELE47" s="169"/>
      <c r="ELF47" s="169"/>
      <c r="ELG47" s="169"/>
      <c r="ELH47" s="169"/>
      <c r="ELI47" s="169"/>
      <c r="ELJ47" s="169"/>
      <c r="ELK47" s="169"/>
      <c r="ELL47" s="169"/>
      <c r="ELM47" s="169"/>
      <c r="ELN47" s="169"/>
      <c r="ELO47" s="169"/>
      <c r="ELP47" s="169"/>
      <c r="ELQ47" s="169"/>
      <c r="ELR47" s="169"/>
      <c r="ELS47" s="169"/>
      <c r="ELT47" s="169"/>
      <c r="ELU47" s="169"/>
      <c r="ELV47" s="169"/>
      <c r="ELW47" s="169"/>
      <c r="ELX47" s="169"/>
      <c r="ELY47" s="169"/>
      <c r="ELZ47" s="169"/>
      <c r="EMA47" s="169"/>
      <c r="EMB47" s="169"/>
      <c r="EMC47" s="169"/>
      <c r="EMD47" s="169"/>
      <c r="EME47" s="169"/>
      <c r="EMF47" s="169"/>
      <c r="EMG47" s="169"/>
      <c r="EMH47" s="169"/>
      <c r="EMI47" s="169"/>
      <c r="EMJ47" s="169"/>
      <c r="EMK47" s="169"/>
      <c r="EML47" s="169"/>
      <c r="EMM47" s="169"/>
      <c r="EMN47" s="169"/>
      <c r="EMO47" s="169"/>
      <c r="EMP47" s="169"/>
      <c r="EMQ47" s="169"/>
      <c r="EMR47" s="169"/>
      <c r="EMS47" s="169"/>
      <c r="EMT47" s="169"/>
      <c r="EMU47" s="169"/>
      <c r="EMV47" s="169"/>
      <c r="EMW47" s="169"/>
      <c r="EMX47" s="169"/>
      <c r="EMY47" s="169"/>
      <c r="EMZ47" s="169"/>
      <c r="ENA47" s="169"/>
      <c r="ENB47" s="169"/>
      <c r="ENC47" s="169"/>
      <c r="END47" s="169"/>
      <c r="ENE47" s="169"/>
      <c r="ENF47" s="169"/>
      <c r="ENG47" s="169"/>
      <c r="ENH47" s="169"/>
      <c r="ENI47" s="169"/>
      <c r="ENJ47" s="169"/>
      <c r="ENK47" s="169"/>
      <c r="ENL47" s="169"/>
      <c r="ENM47" s="169"/>
      <c r="ENN47" s="169"/>
      <c r="ENO47" s="169"/>
      <c r="ENP47" s="169"/>
      <c r="ENQ47" s="169"/>
      <c r="ENR47" s="169"/>
      <c r="ENS47" s="169"/>
      <c r="ENT47" s="169"/>
      <c r="ENU47" s="169"/>
      <c r="ENV47" s="169"/>
      <c r="ENW47" s="169"/>
      <c r="ENX47" s="169"/>
      <c r="ENY47" s="169"/>
      <c r="ENZ47" s="169"/>
      <c r="EOA47" s="169"/>
      <c r="EOB47" s="169"/>
      <c r="EOC47" s="169"/>
      <c r="EOD47" s="169"/>
      <c r="EOE47" s="169"/>
      <c r="EOF47" s="169"/>
      <c r="EOG47" s="169"/>
      <c r="EOH47" s="169"/>
      <c r="EOI47" s="169"/>
      <c r="EOJ47" s="169"/>
      <c r="EOK47" s="169"/>
      <c r="EOL47" s="169"/>
      <c r="EOM47" s="169"/>
      <c r="EON47" s="169"/>
      <c r="EOO47" s="169"/>
      <c r="EOP47" s="169"/>
      <c r="EOQ47" s="169"/>
      <c r="EOR47" s="169"/>
      <c r="EOS47" s="169"/>
      <c r="EOT47" s="169"/>
      <c r="EOU47" s="169"/>
      <c r="EOV47" s="169"/>
      <c r="EOW47" s="169"/>
      <c r="EOX47" s="169"/>
      <c r="EOY47" s="169"/>
      <c r="EOZ47" s="169"/>
      <c r="EPA47" s="169"/>
      <c r="EPB47" s="169"/>
      <c r="EPC47" s="169"/>
      <c r="EPD47" s="169"/>
      <c r="EPE47" s="169"/>
      <c r="EPF47" s="169"/>
      <c r="EPG47" s="169"/>
      <c r="EPH47" s="169"/>
      <c r="EPI47" s="169"/>
      <c r="EPJ47" s="169"/>
      <c r="EPK47" s="169"/>
      <c r="EPL47" s="169"/>
      <c r="EPM47" s="169"/>
      <c r="EPN47" s="169"/>
      <c r="EPO47" s="169"/>
      <c r="EPP47" s="169"/>
      <c r="EPQ47" s="169"/>
      <c r="EPR47" s="169"/>
      <c r="EPS47" s="169"/>
      <c r="EPT47" s="169"/>
      <c r="EPU47" s="169"/>
      <c r="EPV47" s="169"/>
      <c r="EPW47" s="169"/>
      <c r="EPX47" s="169"/>
      <c r="EPY47" s="169"/>
      <c r="EPZ47" s="169"/>
      <c r="EQA47" s="169"/>
      <c r="EQB47" s="169"/>
      <c r="EQC47" s="169"/>
      <c r="EQD47" s="169"/>
      <c r="EQE47" s="169"/>
      <c r="EQF47" s="169"/>
      <c r="EQG47" s="169"/>
      <c r="EQH47" s="169"/>
      <c r="EQI47" s="169"/>
      <c r="EQJ47" s="169"/>
      <c r="EQK47" s="169"/>
      <c r="EQL47" s="169"/>
      <c r="EQM47" s="169"/>
      <c r="EQN47" s="169"/>
      <c r="EQO47" s="169"/>
      <c r="EQP47" s="169"/>
      <c r="EQQ47" s="169"/>
      <c r="EQR47" s="169"/>
      <c r="EQS47" s="169"/>
      <c r="EQT47" s="169"/>
      <c r="EQU47" s="169"/>
      <c r="EQV47" s="169"/>
      <c r="EQW47" s="169"/>
      <c r="EQX47" s="169"/>
      <c r="EQY47" s="169"/>
      <c r="EQZ47" s="169"/>
      <c r="ERA47" s="169"/>
      <c r="ERB47" s="169"/>
      <c r="ERC47" s="169"/>
      <c r="ERD47" s="169"/>
      <c r="ERE47" s="169"/>
      <c r="ERF47" s="169"/>
      <c r="ERG47" s="169"/>
      <c r="ERH47" s="169"/>
      <c r="ERI47" s="169"/>
      <c r="ERJ47" s="169"/>
      <c r="ERK47" s="169"/>
      <c r="ERL47" s="169"/>
      <c r="ERM47" s="169"/>
      <c r="ERN47" s="169"/>
      <c r="ERO47" s="169"/>
      <c r="ERP47" s="169"/>
      <c r="ERQ47" s="169"/>
      <c r="ERR47" s="169"/>
      <c r="ERS47" s="169"/>
      <c r="ERT47" s="169"/>
      <c r="ERU47" s="169"/>
      <c r="ERV47" s="169"/>
      <c r="ERW47" s="169"/>
      <c r="ERX47" s="169"/>
      <c r="ERY47" s="169"/>
      <c r="ERZ47" s="169"/>
      <c r="ESA47" s="169"/>
      <c r="ESB47" s="169"/>
      <c r="ESC47" s="169"/>
      <c r="ESD47" s="169"/>
      <c r="ESE47" s="169"/>
      <c r="ESF47" s="169"/>
      <c r="ESG47" s="169"/>
      <c r="ESH47" s="169"/>
      <c r="ESI47" s="169"/>
      <c r="ESJ47" s="169"/>
      <c r="ESK47" s="169"/>
      <c r="ESL47" s="169"/>
      <c r="ESM47" s="169"/>
      <c r="ESN47" s="169"/>
      <c r="ESO47" s="169"/>
      <c r="ESP47" s="169"/>
      <c r="ESQ47" s="169"/>
      <c r="ESR47" s="169"/>
      <c r="ESS47" s="169"/>
      <c r="EST47" s="169"/>
      <c r="ESU47" s="169"/>
      <c r="ESV47" s="169"/>
      <c r="ESW47" s="169"/>
      <c r="ESX47" s="169"/>
      <c r="ESY47" s="169"/>
      <c r="ESZ47" s="169"/>
      <c r="ETA47" s="169"/>
      <c r="ETB47" s="169"/>
      <c r="ETC47" s="169"/>
      <c r="ETD47" s="169"/>
      <c r="ETE47" s="169"/>
      <c r="ETF47" s="169"/>
      <c r="ETG47" s="169"/>
      <c r="ETH47" s="169"/>
      <c r="ETI47" s="169"/>
      <c r="ETJ47" s="169"/>
      <c r="ETK47" s="169"/>
      <c r="ETL47" s="169"/>
      <c r="ETM47" s="169"/>
      <c r="ETN47" s="169"/>
      <c r="ETO47" s="169"/>
      <c r="ETP47" s="169"/>
      <c r="ETQ47" s="169"/>
      <c r="ETR47" s="169"/>
      <c r="ETS47" s="169"/>
      <c r="ETT47" s="169"/>
      <c r="ETU47" s="169"/>
      <c r="ETV47" s="169"/>
      <c r="ETW47" s="169"/>
      <c r="ETX47" s="169"/>
      <c r="ETY47" s="169"/>
      <c r="ETZ47" s="169"/>
      <c r="EUA47" s="169"/>
      <c r="EUB47" s="169"/>
      <c r="EUC47" s="169"/>
      <c r="EUD47" s="169"/>
      <c r="EUE47" s="169"/>
      <c r="EUF47" s="169"/>
      <c r="EUG47" s="169"/>
      <c r="EUH47" s="169"/>
      <c r="EUI47" s="169"/>
      <c r="EUJ47" s="169"/>
      <c r="EUK47" s="169"/>
      <c r="EUL47" s="169"/>
      <c r="EUM47" s="169"/>
      <c r="EUN47" s="169"/>
      <c r="EUO47" s="169"/>
      <c r="EUP47" s="169"/>
      <c r="EUQ47" s="169"/>
      <c r="EUR47" s="169"/>
      <c r="EUS47" s="169"/>
      <c r="EUT47" s="169"/>
      <c r="EUU47" s="169"/>
      <c r="EUV47" s="169"/>
      <c r="EUW47" s="169"/>
      <c r="EUX47" s="169"/>
      <c r="EUY47" s="169"/>
      <c r="EUZ47" s="169"/>
      <c r="EVA47" s="169"/>
      <c r="EVB47" s="169"/>
      <c r="EVC47" s="169"/>
      <c r="EVD47" s="169"/>
      <c r="EVE47" s="169"/>
      <c r="EVF47" s="169"/>
      <c r="EVG47" s="169"/>
      <c r="EVH47" s="169"/>
      <c r="EVI47" s="169"/>
      <c r="EVJ47" s="169"/>
      <c r="EVK47" s="169"/>
      <c r="EVL47" s="169"/>
      <c r="EVM47" s="169"/>
      <c r="EVN47" s="169"/>
      <c r="EVO47" s="169"/>
      <c r="EVP47" s="169"/>
      <c r="EVQ47" s="169"/>
      <c r="EVR47" s="169"/>
      <c r="EVS47" s="169"/>
      <c r="EVT47" s="169"/>
      <c r="EVU47" s="169"/>
      <c r="EVV47" s="169"/>
      <c r="EVW47" s="169"/>
      <c r="EVX47" s="169"/>
      <c r="EVY47" s="169"/>
      <c r="EVZ47" s="169"/>
      <c r="EWA47" s="169"/>
      <c r="EWB47" s="169"/>
      <c r="EWC47" s="169"/>
      <c r="EWD47" s="169"/>
      <c r="EWE47" s="169"/>
      <c r="EWF47" s="169"/>
      <c r="EWG47" s="169"/>
      <c r="EWH47" s="169"/>
      <c r="EWI47" s="169"/>
      <c r="EWJ47" s="169"/>
      <c r="EWK47" s="169"/>
      <c r="EWL47" s="169"/>
      <c r="EWM47" s="169"/>
      <c r="EWN47" s="169"/>
      <c r="EWO47" s="169"/>
      <c r="EWP47" s="169"/>
      <c r="EWQ47" s="169"/>
      <c r="EWR47" s="169"/>
      <c r="EWS47" s="169"/>
      <c r="EWT47" s="169"/>
      <c r="EWU47" s="169"/>
      <c r="EWV47" s="169"/>
      <c r="EWW47" s="169"/>
      <c r="EWX47" s="169"/>
      <c r="EWY47" s="169"/>
      <c r="EWZ47" s="169"/>
      <c r="EXA47" s="169"/>
      <c r="EXB47" s="169"/>
      <c r="EXC47" s="169"/>
      <c r="EXD47" s="169"/>
      <c r="EXE47" s="169"/>
      <c r="EXF47" s="169"/>
      <c r="EXG47" s="169"/>
      <c r="EXH47" s="169"/>
      <c r="EXI47" s="169"/>
      <c r="EXJ47" s="169"/>
      <c r="EXK47" s="169"/>
      <c r="EXL47" s="169"/>
      <c r="EXM47" s="169"/>
      <c r="EXN47" s="169"/>
      <c r="EXO47" s="169"/>
      <c r="EXP47" s="169"/>
      <c r="EXQ47" s="169"/>
      <c r="EXR47" s="169"/>
      <c r="EXS47" s="169"/>
      <c r="EXT47" s="169"/>
      <c r="EXU47" s="169"/>
      <c r="EXV47" s="169"/>
      <c r="EXW47" s="169"/>
      <c r="EXX47" s="169"/>
      <c r="EXY47" s="169"/>
      <c r="EXZ47" s="169"/>
      <c r="EYA47" s="169"/>
      <c r="EYB47" s="169"/>
      <c r="EYC47" s="169"/>
      <c r="EYD47" s="169"/>
      <c r="EYE47" s="169"/>
      <c r="EYF47" s="169"/>
      <c r="EYG47" s="169"/>
      <c r="EYH47" s="169"/>
      <c r="EYI47" s="169"/>
      <c r="EYJ47" s="169"/>
      <c r="EYK47" s="169"/>
      <c r="EYL47" s="169"/>
      <c r="EYM47" s="169"/>
      <c r="EYN47" s="169"/>
      <c r="EYO47" s="169"/>
      <c r="EYP47" s="169"/>
      <c r="EYQ47" s="169"/>
      <c r="EYR47" s="169"/>
      <c r="EYS47" s="169"/>
      <c r="EYT47" s="169"/>
      <c r="EYU47" s="169"/>
      <c r="EYV47" s="169"/>
      <c r="EYW47" s="169"/>
      <c r="EYX47" s="169"/>
      <c r="EYY47" s="169"/>
      <c r="EYZ47" s="169"/>
      <c r="EZA47" s="169"/>
      <c r="EZB47" s="169"/>
      <c r="EZC47" s="169"/>
      <c r="EZD47" s="169"/>
      <c r="EZE47" s="169"/>
      <c r="EZF47" s="169"/>
      <c r="EZG47" s="169"/>
      <c r="EZH47" s="169"/>
      <c r="EZI47" s="169"/>
      <c r="EZJ47" s="169"/>
      <c r="EZK47" s="169"/>
      <c r="EZL47" s="169"/>
      <c r="EZM47" s="169"/>
      <c r="EZN47" s="169"/>
      <c r="EZO47" s="169"/>
      <c r="EZP47" s="169"/>
      <c r="EZQ47" s="169"/>
      <c r="EZR47" s="169"/>
      <c r="EZS47" s="169"/>
      <c r="EZT47" s="169"/>
      <c r="EZU47" s="169"/>
      <c r="EZV47" s="169"/>
      <c r="EZW47" s="169"/>
      <c r="EZX47" s="169"/>
      <c r="EZY47" s="169"/>
      <c r="EZZ47" s="169"/>
      <c r="FAA47" s="169"/>
      <c r="FAB47" s="169"/>
      <c r="FAC47" s="169"/>
      <c r="FAD47" s="169"/>
      <c r="FAE47" s="169"/>
      <c r="FAF47" s="169"/>
      <c r="FAG47" s="169"/>
      <c r="FAH47" s="169"/>
      <c r="FAI47" s="169"/>
      <c r="FAJ47" s="169"/>
      <c r="FAK47" s="169"/>
      <c r="FAL47" s="169"/>
      <c r="FAM47" s="169"/>
      <c r="FAN47" s="169"/>
      <c r="FAO47" s="169"/>
      <c r="FAP47" s="169"/>
      <c r="FAQ47" s="169"/>
      <c r="FAR47" s="169"/>
      <c r="FAS47" s="169"/>
      <c r="FAT47" s="169"/>
      <c r="FAU47" s="169"/>
      <c r="FAV47" s="169"/>
      <c r="FAW47" s="169"/>
      <c r="FAX47" s="169"/>
      <c r="FAY47" s="169"/>
      <c r="FAZ47" s="169"/>
      <c r="FBA47" s="169"/>
      <c r="FBB47" s="169"/>
      <c r="FBC47" s="169"/>
      <c r="FBD47" s="169"/>
      <c r="FBE47" s="169"/>
      <c r="FBF47" s="169"/>
      <c r="FBG47" s="169"/>
      <c r="FBH47" s="169"/>
      <c r="FBI47" s="169"/>
      <c r="FBJ47" s="169"/>
      <c r="FBK47" s="169"/>
      <c r="FBL47" s="169"/>
      <c r="FBM47" s="169"/>
      <c r="FBN47" s="169"/>
      <c r="FBO47" s="169"/>
      <c r="FBP47" s="169"/>
      <c r="FBQ47" s="169"/>
      <c r="FBR47" s="169"/>
      <c r="FBS47" s="169"/>
      <c r="FBT47" s="169"/>
      <c r="FBU47" s="169"/>
      <c r="FBV47" s="169"/>
      <c r="FBW47" s="169"/>
      <c r="FBX47" s="169"/>
      <c r="FBY47" s="169"/>
      <c r="FBZ47" s="169"/>
      <c r="FCA47" s="169"/>
      <c r="FCB47" s="169"/>
      <c r="FCC47" s="169"/>
      <c r="FCD47" s="169"/>
      <c r="FCE47" s="169"/>
      <c r="FCF47" s="169"/>
      <c r="FCG47" s="169"/>
      <c r="FCH47" s="169"/>
      <c r="FCI47" s="169"/>
      <c r="FCJ47" s="169"/>
      <c r="FCK47" s="169"/>
      <c r="FCL47" s="169"/>
      <c r="FCM47" s="169"/>
      <c r="FCN47" s="169"/>
      <c r="FCO47" s="169"/>
      <c r="FCP47" s="169"/>
      <c r="FCQ47" s="169"/>
      <c r="FCR47" s="169"/>
      <c r="FCS47" s="169"/>
      <c r="FCT47" s="169"/>
      <c r="FCU47" s="169"/>
      <c r="FCV47" s="169"/>
      <c r="FCW47" s="169"/>
      <c r="FCX47" s="169"/>
      <c r="FCY47" s="169"/>
      <c r="FCZ47" s="169"/>
      <c r="FDA47" s="169"/>
      <c r="FDB47" s="169"/>
      <c r="FDC47" s="169"/>
      <c r="FDD47" s="169"/>
      <c r="FDE47" s="169"/>
      <c r="FDF47" s="169"/>
      <c r="FDG47" s="169"/>
      <c r="FDH47" s="169"/>
      <c r="FDI47" s="169"/>
      <c r="FDJ47" s="169"/>
      <c r="FDK47" s="169"/>
      <c r="FDL47" s="169"/>
      <c r="FDM47" s="169"/>
      <c r="FDN47" s="169"/>
      <c r="FDO47" s="169"/>
      <c r="FDP47" s="169"/>
      <c r="FDQ47" s="169"/>
      <c r="FDR47" s="169"/>
      <c r="FDS47" s="169"/>
      <c r="FDT47" s="169"/>
      <c r="FDU47" s="169"/>
      <c r="FDV47" s="169"/>
      <c r="FDW47" s="169"/>
      <c r="FDX47" s="169"/>
      <c r="FDY47" s="169"/>
      <c r="FDZ47" s="169"/>
      <c r="FEA47" s="169"/>
      <c r="FEB47" s="169"/>
      <c r="FEC47" s="169"/>
      <c r="FED47" s="169"/>
      <c r="FEE47" s="169"/>
      <c r="FEF47" s="169"/>
      <c r="FEG47" s="169"/>
      <c r="FEH47" s="169"/>
      <c r="FEI47" s="169"/>
      <c r="FEJ47" s="169"/>
      <c r="FEK47" s="169"/>
      <c r="FEL47" s="169"/>
      <c r="FEM47" s="169"/>
      <c r="FEN47" s="169"/>
      <c r="FEO47" s="169"/>
      <c r="FEP47" s="169"/>
      <c r="FEQ47" s="169"/>
      <c r="FER47" s="169"/>
      <c r="FES47" s="169"/>
      <c r="FET47" s="169"/>
      <c r="FEU47" s="169"/>
      <c r="FEV47" s="169"/>
      <c r="FEW47" s="169"/>
      <c r="FEX47" s="169"/>
      <c r="FEY47" s="169"/>
      <c r="FEZ47" s="169"/>
      <c r="FFA47" s="169"/>
      <c r="FFB47" s="169"/>
      <c r="FFC47" s="169"/>
      <c r="FFD47" s="169"/>
      <c r="FFE47" s="169"/>
      <c r="FFF47" s="169"/>
      <c r="FFG47" s="169"/>
      <c r="FFH47" s="169"/>
      <c r="FFI47" s="169"/>
      <c r="FFJ47" s="169"/>
      <c r="FFK47" s="169"/>
      <c r="FFL47" s="169"/>
      <c r="FFM47" s="169"/>
      <c r="FFN47" s="169"/>
      <c r="FFO47" s="169"/>
      <c r="FFP47" s="169"/>
      <c r="FFQ47" s="169"/>
      <c r="FFR47" s="169"/>
      <c r="FFS47" s="169"/>
      <c r="FFT47" s="169"/>
      <c r="FFU47" s="169"/>
      <c r="FFV47" s="169"/>
      <c r="FFW47" s="169"/>
      <c r="FFX47" s="169"/>
      <c r="FFY47" s="169"/>
      <c r="FFZ47" s="169"/>
      <c r="FGA47" s="169"/>
      <c r="FGB47" s="169"/>
      <c r="FGC47" s="169"/>
      <c r="FGD47" s="169"/>
      <c r="FGE47" s="169"/>
      <c r="FGF47" s="169"/>
      <c r="FGG47" s="169"/>
      <c r="FGH47" s="169"/>
      <c r="FGI47" s="169"/>
      <c r="FGJ47" s="169"/>
      <c r="FGK47" s="169"/>
      <c r="FGL47" s="169"/>
      <c r="FGM47" s="169"/>
      <c r="FGN47" s="169"/>
      <c r="FGO47" s="169"/>
      <c r="FGP47" s="169"/>
      <c r="FGQ47" s="169"/>
      <c r="FGR47" s="169"/>
      <c r="FGS47" s="169"/>
      <c r="FGT47" s="169"/>
      <c r="FGU47" s="169"/>
      <c r="FGV47" s="169"/>
      <c r="FGW47" s="169"/>
      <c r="FGX47" s="169"/>
      <c r="FGY47" s="169"/>
      <c r="FGZ47" s="169"/>
      <c r="FHA47" s="169"/>
      <c r="FHB47" s="169"/>
      <c r="FHC47" s="169"/>
      <c r="FHD47" s="169"/>
      <c r="FHE47" s="169"/>
      <c r="FHF47" s="169"/>
      <c r="FHG47" s="169"/>
      <c r="FHH47" s="169"/>
      <c r="FHI47" s="169"/>
      <c r="FHJ47" s="169"/>
      <c r="FHK47" s="169"/>
      <c r="FHL47" s="169"/>
      <c r="FHM47" s="169"/>
      <c r="FHN47" s="169"/>
      <c r="FHO47" s="169"/>
      <c r="FHP47" s="169"/>
      <c r="FHQ47" s="169"/>
      <c r="FHR47" s="169"/>
      <c r="FHS47" s="169"/>
      <c r="FHT47" s="169"/>
      <c r="FHU47" s="169"/>
      <c r="FHV47" s="169"/>
      <c r="FHW47" s="169"/>
      <c r="FHX47" s="169"/>
      <c r="FHY47" s="169"/>
      <c r="FHZ47" s="169"/>
      <c r="FIA47" s="169"/>
      <c r="FIB47" s="169"/>
      <c r="FIC47" s="169"/>
      <c r="FID47" s="169"/>
      <c r="FIE47" s="169"/>
      <c r="FIF47" s="169"/>
      <c r="FIG47" s="169"/>
      <c r="FIH47" s="169"/>
      <c r="FII47" s="169"/>
      <c r="FIJ47" s="169"/>
      <c r="FIK47" s="169"/>
      <c r="FIL47" s="169"/>
      <c r="FIM47" s="169"/>
      <c r="FIN47" s="169"/>
      <c r="FIO47" s="169"/>
      <c r="FIP47" s="169"/>
      <c r="FIQ47" s="169"/>
      <c r="FIR47" s="169"/>
      <c r="FIS47" s="169"/>
      <c r="FIT47" s="169"/>
      <c r="FIU47" s="169"/>
      <c r="FIV47" s="169"/>
      <c r="FIW47" s="169"/>
      <c r="FIX47" s="169"/>
      <c r="FIY47" s="169"/>
      <c r="FIZ47" s="169"/>
      <c r="FJA47" s="169"/>
      <c r="FJB47" s="169"/>
      <c r="FJC47" s="169"/>
      <c r="FJD47" s="169"/>
      <c r="FJE47" s="169"/>
      <c r="FJF47" s="169"/>
      <c r="FJG47" s="169"/>
      <c r="FJH47" s="169"/>
      <c r="FJI47" s="169"/>
      <c r="FJJ47" s="169"/>
      <c r="FJK47" s="169"/>
      <c r="FJL47" s="169"/>
      <c r="FJM47" s="169"/>
      <c r="FJN47" s="169"/>
      <c r="FJO47" s="169"/>
      <c r="FJP47" s="169"/>
      <c r="FJQ47" s="169"/>
      <c r="FJR47" s="169"/>
      <c r="FJS47" s="169"/>
      <c r="FJT47" s="169"/>
      <c r="FJU47" s="169"/>
      <c r="FJV47" s="169"/>
      <c r="FJW47" s="169"/>
      <c r="FJX47" s="169"/>
      <c r="FJY47" s="169"/>
      <c r="FJZ47" s="169"/>
      <c r="FKA47" s="169"/>
      <c r="FKB47" s="169"/>
      <c r="FKC47" s="169"/>
      <c r="FKD47" s="169"/>
      <c r="FKE47" s="169"/>
      <c r="FKF47" s="169"/>
      <c r="FKG47" s="169"/>
      <c r="FKH47" s="169"/>
      <c r="FKI47" s="169"/>
      <c r="FKJ47" s="169"/>
      <c r="FKK47" s="169"/>
      <c r="FKL47" s="169"/>
      <c r="FKM47" s="169"/>
      <c r="FKN47" s="169"/>
      <c r="FKO47" s="169"/>
      <c r="FKP47" s="169"/>
      <c r="FKQ47" s="169"/>
      <c r="FKR47" s="169"/>
      <c r="FKS47" s="169"/>
      <c r="FKT47" s="169"/>
      <c r="FKU47" s="169"/>
      <c r="FKV47" s="169"/>
      <c r="FKW47" s="169"/>
      <c r="FKX47" s="169"/>
      <c r="FKY47" s="169"/>
      <c r="FKZ47" s="169"/>
      <c r="FLA47" s="169"/>
      <c r="FLB47" s="169"/>
      <c r="FLC47" s="169"/>
      <c r="FLD47" s="169"/>
      <c r="FLE47" s="169"/>
      <c r="FLF47" s="169"/>
      <c r="FLG47" s="169"/>
      <c r="FLH47" s="169"/>
      <c r="FLI47" s="169"/>
      <c r="FLJ47" s="169"/>
      <c r="FLK47" s="169"/>
      <c r="FLL47" s="169"/>
      <c r="FLM47" s="169"/>
      <c r="FLN47" s="169"/>
      <c r="FLO47" s="169"/>
      <c r="FLP47" s="169"/>
      <c r="FLQ47" s="169"/>
      <c r="FLR47" s="169"/>
      <c r="FLS47" s="169"/>
      <c r="FLT47" s="169"/>
      <c r="FLU47" s="169"/>
      <c r="FLV47" s="169"/>
      <c r="FLW47" s="169"/>
      <c r="FLX47" s="169"/>
      <c r="FLY47" s="169"/>
      <c r="FLZ47" s="169"/>
      <c r="FMA47" s="169"/>
      <c r="FMB47" s="169"/>
      <c r="FMC47" s="169"/>
      <c r="FMD47" s="169"/>
      <c r="FME47" s="169"/>
      <c r="FMF47" s="169"/>
      <c r="FMG47" s="169"/>
      <c r="FMH47" s="169"/>
      <c r="FMI47" s="169"/>
      <c r="FMJ47" s="169"/>
      <c r="FMK47" s="169"/>
      <c r="FML47" s="169"/>
      <c r="FMM47" s="169"/>
      <c r="FMN47" s="169"/>
      <c r="FMO47" s="169"/>
      <c r="FMP47" s="169"/>
      <c r="FMQ47" s="169"/>
      <c r="FMR47" s="169"/>
      <c r="FMS47" s="169"/>
      <c r="FMT47" s="169"/>
      <c r="FMU47" s="169"/>
      <c r="FMV47" s="169"/>
      <c r="FMW47" s="169"/>
      <c r="FMX47" s="169"/>
      <c r="FMY47" s="169"/>
      <c r="FMZ47" s="169"/>
      <c r="FNA47" s="169"/>
      <c r="FNB47" s="169"/>
      <c r="FNC47" s="169"/>
      <c r="FND47" s="169"/>
      <c r="FNE47" s="169"/>
      <c r="FNF47" s="169"/>
      <c r="FNG47" s="169"/>
      <c r="FNH47" s="169"/>
      <c r="FNI47" s="169"/>
      <c r="FNJ47" s="169"/>
      <c r="FNK47" s="169"/>
      <c r="FNL47" s="169"/>
      <c r="FNM47" s="169"/>
      <c r="FNN47" s="169"/>
      <c r="FNO47" s="169"/>
      <c r="FNP47" s="169"/>
      <c r="FNQ47" s="169"/>
      <c r="FNR47" s="169"/>
      <c r="FNS47" s="169"/>
      <c r="FNT47" s="169"/>
      <c r="FNU47" s="169"/>
      <c r="FNV47" s="169"/>
      <c r="FNW47" s="169"/>
      <c r="FNX47" s="169"/>
      <c r="FNY47" s="169"/>
      <c r="FNZ47" s="169"/>
      <c r="FOA47" s="169"/>
      <c r="FOB47" s="169"/>
      <c r="FOC47" s="169"/>
      <c r="FOD47" s="169"/>
      <c r="FOE47" s="169"/>
      <c r="FOF47" s="169"/>
      <c r="FOG47" s="169"/>
      <c r="FOH47" s="169"/>
      <c r="FOI47" s="169"/>
      <c r="FOJ47" s="169"/>
      <c r="FOK47" s="169"/>
      <c r="FOL47" s="169"/>
      <c r="FOM47" s="169"/>
      <c r="FON47" s="169"/>
      <c r="FOO47" s="169"/>
      <c r="FOP47" s="169"/>
      <c r="FOQ47" s="169"/>
      <c r="FOR47" s="169"/>
      <c r="FOS47" s="169"/>
      <c r="FOT47" s="169"/>
      <c r="FOU47" s="169"/>
      <c r="FOV47" s="169"/>
      <c r="FOW47" s="169"/>
      <c r="FOX47" s="169"/>
      <c r="FOY47" s="169"/>
      <c r="FOZ47" s="169"/>
      <c r="FPA47" s="169"/>
      <c r="FPB47" s="169"/>
      <c r="FPC47" s="169"/>
      <c r="FPD47" s="169"/>
      <c r="FPE47" s="169"/>
      <c r="FPF47" s="169"/>
      <c r="FPG47" s="169"/>
      <c r="FPH47" s="169"/>
      <c r="FPI47" s="169"/>
      <c r="FPJ47" s="169"/>
      <c r="FPK47" s="169"/>
      <c r="FPL47" s="169"/>
      <c r="FPM47" s="169"/>
      <c r="FPN47" s="169"/>
      <c r="FPO47" s="169"/>
      <c r="FPP47" s="169"/>
      <c r="FPQ47" s="169"/>
      <c r="FPR47" s="169"/>
      <c r="FPS47" s="169"/>
      <c r="FPT47" s="169"/>
      <c r="FPU47" s="169"/>
      <c r="FPV47" s="169"/>
      <c r="FPW47" s="169"/>
      <c r="FPX47" s="169"/>
      <c r="FPY47" s="169"/>
      <c r="FPZ47" s="169"/>
      <c r="FQA47" s="169"/>
      <c r="FQB47" s="169"/>
      <c r="FQC47" s="169"/>
      <c r="FQD47" s="169"/>
      <c r="FQE47" s="169"/>
      <c r="FQF47" s="169"/>
      <c r="FQG47" s="169"/>
      <c r="FQH47" s="169"/>
      <c r="FQI47" s="169"/>
      <c r="FQJ47" s="169"/>
      <c r="FQK47" s="169"/>
      <c r="FQL47" s="169"/>
      <c r="FQM47" s="169"/>
      <c r="FQN47" s="169"/>
      <c r="FQO47" s="169"/>
      <c r="FQP47" s="169"/>
      <c r="FQQ47" s="169"/>
      <c r="FQR47" s="169"/>
      <c r="FQS47" s="169"/>
      <c r="FQT47" s="169"/>
      <c r="FQU47" s="169"/>
      <c r="FQV47" s="169"/>
      <c r="FQW47" s="169"/>
      <c r="FQX47" s="169"/>
      <c r="FQY47" s="169"/>
      <c r="FQZ47" s="169"/>
      <c r="FRA47" s="169"/>
      <c r="FRB47" s="169"/>
      <c r="FRC47" s="169"/>
      <c r="FRD47" s="169"/>
      <c r="FRE47" s="169"/>
      <c r="FRF47" s="169"/>
      <c r="FRG47" s="169"/>
      <c r="FRH47" s="169"/>
      <c r="FRI47" s="169"/>
      <c r="FRJ47" s="169"/>
      <c r="FRK47" s="169"/>
      <c r="FRL47" s="169"/>
      <c r="FRM47" s="169"/>
      <c r="FRN47" s="169"/>
      <c r="FRO47" s="169"/>
      <c r="FRP47" s="169"/>
      <c r="FRQ47" s="169"/>
      <c r="FRR47" s="169"/>
      <c r="FRS47" s="169"/>
      <c r="FRT47" s="169"/>
      <c r="FRU47" s="169"/>
      <c r="FRV47" s="169"/>
      <c r="FRW47" s="169"/>
      <c r="FRX47" s="169"/>
      <c r="FRY47" s="169"/>
      <c r="FRZ47" s="169"/>
      <c r="FSA47" s="169"/>
      <c r="FSB47" s="169"/>
      <c r="FSC47" s="169"/>
      <c r="FSD47" s="169"/>
      <c r="FSE47" s="169"/>
      <c r="FSF47" s="169"/>
      <c r="FSG47" s="169"/>
      <c r="FSH47" s="169"/>
      <c r="FSI47" s="169"/>
      <c r="FSJ47" s="169"/>
      <c r="FSK47" s="169"/>
      <c r="FSL47" s="169"/>
      <c r="FSM47" s="169"/>
      <c r="FSN47" s="169"/>
      <c r="FSO47" s="169"/>
      <c r="FSP47" s="169"/>
      <c r="FSQ47" s="169"/>
      <c r="FSR47" s="169"/>
      <c r="FSS47" s="169"/>
      <c r="FST47" s="169"/>
      <c r="FSU47" s="169"/>
      <c r="FSV47" s="169"/>
      <c r="FSW47" s="169"/>
      <c r="FSX47" s="169"/>
      <c r="FSY47" s="169"/>
      <c r="FSZ47" s="169"/>
      <c r="FTA47" s="169"/>
      <c r="FTB47" s="169"/>
      <c r="FTC47" s="169"/>
      <c r="FTD47" s="169"/>
      <c r="FTE47" s="169"/>
      <c r="FTF47" s="169"/>
      <c r="FTG47" s="169"/>
      <c r="FTH47" s="169"/>
      <c r="FTI47" s="169"/>
      <c r="FTJ47" s="169"/>
      <c r="FTK47" s="169"/>
      <c r="FTL47" s="169"/>
      <c r="FTM47" s="169"/>
      <c r="FTN47" s="169"/>
      <c r="FTO47" s="169"/>
      <c r="FTP47" s="169"/>
      <c r="FTQ47" s="169"/>
      <c r="FTR47" s="169"/>
      <c r="FTS47" s="169"/>
      <c r="FTT47" s="169"/>
      <c r="FTU47" s="169"/>
      <c r="FTV47" s="169"/>
      <c r="FTW47" s="169"/>
      <c r="FTX47" s="169"/>
      <c r="FTY47" s="169"/>
      <c r="FTZ47" s="169"/>
      <c r="FUA47" s="169"/>
      <c r="FUB47" s="169"/>
      <c r="FUC47" s="169"/>
      <c r="FUD47" s="169"/>
      <c r="FUE47" s="169"/>
      <c r="FUF47" s="169"/>
      <c r="FUG47" s="169"/>
      <c r="FUH47" s="169"/>
      <c r="FUI47" s="169"/>
      <c r="FUJ47" s="169"/>
      <c r="FUK47" s="169"/>
      <c r="FUL47" s="169"/>
      <c r="FUM47" s="169"/>
      <c r="FUN47" s="169"/>
      <c r="FUO47" s="169"/>
      <c r="FUP47" s="169"/>
      <c r="FUQ47" s="169"/>
      <c r="FUR47" s="169"/>
      <c r="FUS47" s="169"/>
      <c r="FUT47" s="169"/>
      <c r="FUU47" s="169"/>
      <c r="FUV47" s="169"/>
      <c r="FUW47" s="169"/>
      <c r="FUX47" s="169"/>
      <c r="FUY47" s="169"/>
      <c r="FUZ47" s="169"/>
      <c r="FVA47" s="169"/>
      <c r="FVB47" s="169"/>
      <c r="FVC47" s="169"/>
      <c r="FVD47" s="169"/>
      <c r="FVE47" s="169"/>
      <c r="FVF47" s="169"/>
      <c r="FVG47" s="169"/>
      <c r="FVH47" s="169"/>
      <c r="FVI47" s="169"/>
      <c r="FVJ47" s="169"/>
      <c r="FVK47" s="169"/>
      <c r="FVL47" s="169"/>
      <c r="FVM47" s="169"/>
      <c r="FVN47" s="169"/>
      <c r="FVO47" s="169"/>
      <c r="FVP47" s="169"/>
      <c r="FVQ47" s="169"/>
      <c r="FVR47" s="169"/>
      <c r="FVS47" s="169"/>
      <c r="FVT47" s="169"/>
      <c r="FVU47" s="169"/>
      <c r="FVV47" s="169"/>
      <c r="FVW47" s="169"/>
      <c r="FVX47" s="169"/>
      <c r="FVY47" s="169"/>
      <c r="FVZ47" s="169"/>
      <c r="FWA47" s="169"/>
      <c r="FWB47" s="169"/>
      <c r="FWC47" s="169"/>
      <c r="FWD47" s="169"/>
      <c r="FWE47" s="169"/>
      <c r="FWF47" s="169"/>
      <c r="FWG47" s="169"/>
      <c r="FWH47" s="169"/>
      <c r="FWI47" s="169"/>
      <c r="FWJ47" s="169"/>
      <c r="FWK47" s="169"/>
      <c r="FWL47" s="169"/>
      <c r="FWM47" s="169"/>
      <c r="FWN47" s="169"/>
      <c r="FWO47" s="169"/>
      <c r="FWP47" s="169"/>
      <c r="FWQ47" s="169"/>
      <c r="FWR47" s="169"/>
      <c r="FWS47" s="169"/>
      <c r="FWT47" s="169"/>
      <c r="FWU47" s="169"/>
      <c r="FWV47" s="169"/>
      <c r="FWW47" s="169"/>
      <c r="FWX47" s="169"/>
      <c r="FWY47" s="169"/>
      <c r="FWZ47" s="169"/>
      <c r="FXA47" s="169"/>
      <c r="FXB47" s="169"/>
      <c r="FXC47" s="169"/>
      <c r="FXD47" s="169"/>
      <c r="FXE47" s="169"/>
      <c r="FXF47" s="169"/>
      <c r="FXG47" s="169"/>
      <c r="FXH47" s="169"/>
      <c r="FXI47" s="169"/>
      <c r="FXJ47" s="169"/>
      <c r="FXK47" s="169"/>
      <c r="FXL47" s="169"/>
      <c r="FXM47" s="169"/>
      <c r="FXN47" s="169"/>
      <c r="FXO47" s="169"/>
      <c r="FXP47" s="169"/>
      <c r="FXQ47" s="169"/>
      <c r="FXR47" s="169"/>
      <c r="FXS47" s="169"/>
      <c r="FXT47" s="169"/>
      <c r="FXU47" s="169"/>
      <c r="FXV47" s="169"/>
      <c r="FXW47" s="169"/>
      <c r="FXX47" s="169"/>
      <c r="FXY47" s="169"/>
      <c r="FXZ47" s="169"/>
      <c r="FYA47" s="169"/>
      <c r="FYB47" s="169"/>
      <c r="FYC47" s="169"/>
      <c r="FYD47" s="169"/>
      <c r="FYE47" s="169"/>
      <c r="FYF47" s="169"/>
      <c r="FYG47" s="169"/>
      <c r="FYH47" s="169"/>
      <c r="FYI47" s="169"/>
      <c r="FYJ47" s="169"/>
      <c r="FYK47" s="169"/>
      <c r="FYL47" s="169"/>
      <c r="FYM47" s="169"/>
      <c r="FYN47" s="169"/>
      <c r="FYO47" s="169"/>
      <c r="FYP47" s="169"/>
      <c r="FYQ47" s="169"/>
      <c r="FYR47" s="169"/>
      <c r="FYS47" s="169"/>
      <c r="FYT47" s="169"/>
      <c r="FYU47" s="169"/>
      <c r="FYV47" s="169"/>
      <c r="FYW47" s="169"/>
      <c r="FYX47" s="169"/>
      <c r="FYY47" s="169"/>
      <c r="FYZ47" s="169"/>
      <c r="FZA47" s="169"/>
      <c r="FZB47" s="169"/>
      <c r="FZC47" s="169"/>
      <c r="FZD47" s="169"/>
      <c r="FZE47" s="169"/>
      <c r="FZF47" s="169"/>
      <c r="FZG47" s="169"/>
      <c r="FZH47" s="169"/>
      <c r="FZI47" s="169"/>
      <c r="FZJ47" s="169"/>
      <c r="FZK47" s="169"/>
      <c r="FZL47" s="169"/>
      <c r="FZM47" s="169"/>
      <c r="FZN47" s="169"/>
      <c r="FZO47" s="169"/>
      <c r="FZP47" s="169"/>
      <c r="FZQ47" s="169"/>
      <c r="FZR47" s="169"/>
      <c r="FZS47" s="169"/>
      <c r="FZT47" s="169"/>
      <c r="FZU47" s="169"/>
      <c r="FZV47" s="169"/>
      <c r="FZW47" s="169"/>
      <c r="FZX47" s="169"/>
      <c r="FZY47" s="169"/>
      <c r="FZZ47" s="169"/>
      <c r="GAA47" s="169"/>
      <c r="GAB47" s="169"/>
      <c r="GAC47" s="169"/>
      <c r="GAD47" s="169"/>
      <c r="GAE47" s="169"/>
      <c r="GAF47" s="169"/>
      <c r="GAG47" s="169"/>
      <c r="GAH47" s="169"/>
      <c r="GAI47" s="169"/>
      <c r="GAJ47" s="169"/>
      <c r="GAK47" s="169"/>
      <c r="GAL47" s="169"/>
      <c r="GAM47" s="169"/>
      <c r="GAN47" s="169"/>
      <c r="GAO47" s="169"/>
      <c r="GAP47" s="169"/>
      <c r="GAQ47" s="169"/>
      <c r="GAR47" s="169"/>
      <c r="GAS47" s="169"/>
      <c r="GAT47" s="169"/>
      <c r="GAU47" s="169"/>
      <c r="GAV47" s="169"/>
      <c r="GAW47" s="169"/>
      <c r="GAX47" s="169"/>
      <c r="GAY47" s="169"/>
      <c r="GAZ47" s="169"/>
      <c r="GBA47" s="169"/>
      <c r="GBB47" s="169"/>
      <c r="GBC47" s="169"/>
      <c r="GBD47" s="169"/>
      <c r="GBE47" s="169"/>
      <c r="GBF47" s="169"/>
      <c r="GBG47" s="169"/>
      <c r="GBH47" s="169"/>
      <c r="GBI47" s="169"/>
      <c r="GBJ47" s="169"/>
      <c r="GBK47" s="169"/>
      <c r="GBL47" s="169"/>
      <c r="GBM47" s="169"/>
      <c r="GBN47" s="169"/>
      <c r="GBO47" s="169"/>
      <c r="GBP47" s="169"/>
      <c r="GBQ47" s="169"/>
      <c r="GBR47" s="169"/>
      <c r="GBS47" s="169"/>
      <c r="GBT47" s="169"/>
      <c r="GBU47" s="169"/>
      <c r="GBV47" s="169"/>
      <c r="GBW47" s="169"/>
      <c r="GBX47" s="169"/>
      <c r="GBY47" s="169"/>
      <c r="GBZ47" s="169"/>
      <c r="GCA47" s="169"/>
      <c r="GCB47" s="169"/>
      <c r="GCC47" s="169"/>
      <c r="GCD47" s="169"/>
      <c r="GCE47" s="169"/>
      <c r="GCF47" s="169"/>
      <c r="GCG47" s="169"/>
      <c r="GCH47" s="169"/>
      <c r="GCI47" s="169"/>
      <c r="GCJ47" s="169"/>
      <c r="GCK47" s="169"/>
      <c r="GCL47" s="169"/>
      <c r="GCM47" s="169"/>
      <c r="GCN47" s="169"/>
      <c r="GCO47" s="169"/>
      <c r="GCP47" s="169"/>
      <c r="GCQ47" s="169"/>
      <c r="GCR47" s="169"/>
      <c r="GCS47" s="169"/>
      <c r="GCT47" s="169"/>
      <c r="GCU47" s="169"/>
      <c r="GCV47" s="169"/>
      <c r="GCW47" s="169"/>
      <c r="GCX47" s="169"/>
      <c r="GCY47" s="169"/>
      <c r="GCZ47" s="169"/>
      <c r="GDA47" s="169"/>
      <c r="GDB47" s="169"/>
      <c r="GDC47" s="169"/>
      <c r="GDD47" s="169"/>
      <c r="GDE47" s="169"/>
      <c r="GDF47" s="169"/>
      <c r="GDG47" s="169"/>
      <c r="GDH47" s="169"/>
      <c r="GDI47" s="169"/>
      <c r="GDJ47" s="169"/>
      <c r="GDK47" s="169"/>
      <c r="GDL47" s="169"/>
      <c r="GDM47" s="169"/>
      <c r="GDN47" s="169"/>
      <c r="GDO47" s="169"/>
      <c r="GDP47" s="169"/>
      <c r="GDQ47" s="169"/>
      <c r="GDR47" s="169"/>
      <c r="GDS47" s="169"/>
      <c r="GDT47" s="169"/>
      <c r="GDU47" s="169"/>
      <c r="GDV47" s="169"/>
      <c r="GDW47" s="169"/>
      <c r="GDX47" s="169"/>
      <c r="GDY47" s="169"/>
      <c r="GDZ47" s="169"/>
      <c r="GEA47" s="169"/>
      <c r="GEB47" s="169"/>
      <c r="GEC47" s="169"/>
      <c r="GED47" s="169"/>
      <c r="GEE47" s="169"/>
      <c r="GEF47" s="169"/>
      <c r="GEG47" s="169"/>
      <c r="GEH47" s="169"/>
      <c r="GEI47" s="169"/>
      <c r="GEJ47" s="169"/>
      <c r="GEK47" s="169"/>
      <c r="GEL47" s="169"/>
      <c r="GEM47" s="169"/>
      <c r="GEN47" s="169"/>
      <c r="GEO47" s="169"/>
      <c r="GEP47" s="169"/>
      <c r="GEQ47" s="169"/>
      <c r="GER47" s="169"/>
      <c r="GES47" s="169"/>
      <c r="GET47" s="169"/>
      <c r="GEU47" s="169"/>
      <c r="GEV47" s="169"/>
      <c r="GEW47" s="169"/>
      <c r="GEX47" s="169"/>
      <c r="GEY47" s="169"/>
      <c r="GEZ47" s="169"/>
      <c r="GFA47" s="169"/>
      <c r="GFB47" s="169"/>
      <c r="GFC47" s="169"/>
      <c r="GFD47" s="169"/>
      <c r="GFE47" s="169"/>
      <c r="GFF47" s="169"/>
      <c r="GFG47" s="169"/>
      <c r="GFH47" s="169"/>
      <c r="GFI47" s="169"/>
      <c r="GFJ47" s="169"/>
      <c r="GFK47" s="169"/>
      <c r="GFL47" s="169"/>
      <c r="GFM47" s="169"/>
      <c r="GFN47" s="169"/>
      <c r="GFO47" s="169"/>
      <c r="GFP47" s="169"/>
      <c r="GFQ47" s="169"/>
      <c r="GFR47" s="169"/>
      <c r="GFS47" s="169"/>
      <c r="GFT47" s="169"/>
      <c r="GFU47" s="169"/>
      <c r="GFV47" s="169"/>
      <c r="GFW47" s="169"/>
      <c r="GFX47" s="169"/>
      <c r="GFY47" s="169"/>
      <c r="GFZ47" s="169"/>
      <c r="GGA47" s="169"/>
      <c r="GGB47" s="169"/>
      <c r="GGC47" s="169"/>
      <c r="GGD47" s="169"/>
      <c r="GGE47" s="169"/>
      <c r="GGF47" s="169"/>
      <c r="GGG47" s="169"/>
      <c r="GGH47" s="169"/>
      <c r="GGI47" s="169"/>
      <c r="GGJ47" s="169"/>
      <c r="GGK47" s="169"/>
      <c r="GGL47" s="169"/>
      <c r="GGM47" s="169"/>
      <c r="GGN47" s="169"/>
      <c r="GGO47" s="169"/>
      <c r="GGP47" s="169"/>
      <c r="GGQ47" s="169"/>
      <c r="GGR47" s="169"/>
      <c r="GGS47" s="169"/>
      <c r="GGT47" s="169"/>
      <c r="GGU47" s="169"/>
      <c r="GGV47" s="169"/>
      <c r="GGW47" s="169"/>
      <c r="GGX47" s="169"/>
      <c r="GGY47" s="169"/>
      <c r="GGZ47" s="169"/>
      <c r="GHA47" s="169"/>
      <c r="GHB47" s="169"/>
      <c r="GHC47" s="169"/>
      <c r="GHD47" s="169"/>
      <c r="GHE47" s="169"/>
      <c r="GHF47" s="169"/>
      <c r="GHG47" s="169"/>
      <c r="GHH47" s="169"/>
      <c r="GHI47" s="169"/>
      <c r="GHJ47" s="169"/>
      <c r="GHK47" s="169"/>
      <c r="GHL47" s="169"/>
      <c r="GHM47" s="169"/>
      <c r="GHN47" s="169"/>
      <c r="GHO47" s="169"/>
      <c r="GHP47" s="169"/>
      <c r="GHQ47" s="169"/>
      <c r="GHR47" s="169"/>
      <c r="GHS47" s="169"/>
      <c r="GHT47" s="169"/>
      <c r="GHU47" s="169"/>
      <c r="GHV47" s="169"/>
      <c r="GHW47" s="169"/>
      <c r="GHX47" s="169"/>
      <c r="GHY47" s="169"/>
      <c r="GHZ47" s="169"/>
      <c r="GIA47" s="169"/>
      <c r="GIB47" s="169"/>
      <c r="GIC47" s="169"/>
      <c r="GID47" s="169"/>
      <c r="GIE47" s="169"/>
      <c r="GIF47" s="169"/>
      <c r="GIG47" s="169"/>
      <c r="GIH47" s="169"/>
      <c r="GII47" s="169"/>
      <c r="GIJ47" s="169"/>
      <c r="GIK47" s="169"/>
      <c r="GIL47" s="169"/>
      <c r="GIM47" s="169"/>
      <c r="GIN47" s="169"/>
      <c r="GIO47" s="169"/>
      <c r="GIP47" s="169"/>
      <c r="GIQ47" s="169"/>
      <c r="GIR47" s="169"/>
      <c r="GIS47" s="169"/>
      <c r="GIT47" s="169"/>
      <c r="GIU47" s="169"/>
      <c r="GIV47" s="169"/>
      <c r="GIW47" s="169"/>
      <c r="GIX47" s="169"/>
      <c r="GIY47" s="169"/>
      <c r="GIZ47" s="169"/>
      <c r="GJA47" s="169"/>
      <c r="GJB47" s="169"/>
      <c r="GJC47" s="169"/>
      <c r="GJD47" s="169"/>
      <c r="GJE47" s="169"/>
      <c r="GJF47" s="169"/>
      <c r="GJG47" s="169"/>
      <c r="GJH47" s="169"/>
      <c r="GJI47" s="169"/>
      <c r="GJJ47" s="169"/>
      <c r="GJK47" s="169"/>
      <c r="GJL47" s="169"/>
      <c r="GJM47" s="169"/>
      <c r="GJN47" s="169"/>
      <c r="GJO47" s="169"/>
      <c r="GJP47" s="169"/>
      <c r="GJQ47" s="169"/>
      <c r="GJR47" s="169"/>
      <c r="GJS47" s="169"/>
      <c r="GJT47" s="169"/>
      <c r="GJU47" s="169"/>
      <c r="GJV47" s="169"/>
      <c r="GJW47" s="169"/>
      <c r="GJX47" s="169"/>
      <c r="GJY47" s="169"/>
      <c r="GJZ47" s="169"/>
      <c r="GKA47" s="169"/>
      <c r="GKB47" s="169"/>
      <c r="GKC47" s="169"/>
      <c r="GKD47" s="169"/>
      <c r="GKE47" s="169"/>
      <c r="GKF47" s="169"/>
      <c r="GKG47" s="169"/>
      <c r="GKH47" s="169"/>
      <c r="GKI47" s="169"/>
      <c r="GKJ47" s="169"/>
      <c r="GKK47" s="169"/>
      <c r="GKL47" s="169"/>
      <c r="GKM47" s="169"/>
      <c r="GKN47" s="169"/>
      <c r="GKO47" s="169"/>
      <c r="GKP47" s="169"/>
      <c r="GKQ47" s="169"/>
      <c r="GKR47" s="169"/>
      <c r="GKS47" s="169"/>
      <c r="GKT47" s="169"/>
      <c r="GKU47" s="169"/>
      <c r="GKV47" s="169"/>
      <c r="GKW47" s="169"/>
      <c r="GKX47" s="169"/>
      <c r="GKY47" s="169"/>
      <c r="GKZ47" s="169"/>
      <c r="GLA47" s="169"/>
      <c r="GLB47" s="169"/>
      <c r="GLC47" s="169"/>
      <c r="GLD47" s="169"/>
      <c r="GLE47" s="169"/>
      <c r="GLF47" s="169"/>
      <c r="GLG47" s="169"/>
      <c r="GLH47" s="169"/>
      <c r="GLI47" s="169"/>
      <c r="GLJ47" s="169"/>
      <c r="GLK47" s="169"/>
      <c r="GLL47" s="169"/>
      <c r="GLM47" s="169"/>
      <c r="GLN47" s="169"/>
      <c r="GLO47" s="169"/>
      <c r="GLP47" s="169"/>
      <c r="GLQ47" s="169"/>
      <c r="GLR47" s="169"/>
      <c r="GLS47" s="169"/>
      <c r="GLT47" s="169"/>
      <c r="GLU47" s="169"/>
      <c r="GLV47" s="169"/>
      <c r="GLW47" s="169"/>
      <c r="GLX47" s="169"/>
      <c r="GLY47" s="169"/>
      <c r="GLZ47" s="169"/>
      <c r="GMA47" s="169"/>
      <c r="GMB47" s="169"/>
      <c r="GMC47" s="169"/>
      <c r="GMD47" s="169"/>
      <c r="GME47" s="169"/>
      <c r="GMF47" s="169"/>
      <c r="GMG47" s="169"/>
      <c r="GMH47" s="169"/>
      <c r="GMI47" s="169"/>
      <c r="GMJ47" s="169"/>
      <c r="GMK47" s="169"/>
      <c r="GML47" s="169"/>
      <c r="GMM47" s="169"/>
      <c r="GMN47" s="169"/>
      <c r="GMO47" s="169"/>
      <c r="GMP47" s="169"/>
      <c r="GMQ47" s="169"/>
      <c r="GMR47" s="169"/>
      <c r="GMS47" s="169"/>
      <c r="GMT47" s="169"/>
      <c r="GMU47" s="169"/>
      <c r="GMV47" s="169"/>
      <c r="GMW47" s="169"/>
      <c r="GMX47" s="169"/>
      <c r="GMY47" s="169"/>
      <c r="GMZ47" s="169"/>
      <c r="GNA47" s="169"/>
      <c r="GNB47" s="169"/>
      <c r="GNC47" s="169"/>
      <c r="GND47" s="169"/>
      <c r="GNE47" s="169"/>
      <c r="GNF47" s="169"/>
      <c r="GNG47" s="169"/>
      <c r="GNH47" s="169"/>
      <c r="GNI47" s="169"/>
      <c r="GNJ47" s="169"/>
      <c r="GNK47" s="169"/>
      <c r="GNL47" s="169"/>
      <c r="GNM47" s="169"/>
      <c r="GNN47" s="169"/>
      <c r="GNO47" s="169"/>
      <c r="GNP47" s="169"/>
      <c r="GNQ47" s="169"/>
      <c r="GNR47" s="169"/>
      <c r="GNS47" s="169"/>
      <c r="GNT47" s="169"/>
      <c r="GNU47" s="169"/>
      <c r="GNV47" s="169"/>
      <c r="GNW47" s="169"/>
      <c r="GNX47" s="169"/>
      <c r="GNY47" s="169"/>
      <c r="GNZ47" s="169"/>
      <c r="GOA47" s="169"/>
      <c r="GOB47" s="169"/>
      <c r="GOC47" s="169"/>
      <c r="GOD47" s="169"/>
      <c r="GOE47" s="169"/>
      <c r="GOF47" s="169"/>
      <c r="GOG47" s="169"/>
      <c r="GOH47" s="169"/>
      <c r="GOI47" s="169"/>
      <c r="GOJ47" s="169"/>
      <c r="GOK47" s="169"/>
      <c r="GOL47" s="169"/>
      <c r="GOM47" s="169"/>
      <c r="GON47" s="169"/>
      <c r="GOO47" s="169"/>
      <c r="GOP47" s="169"/>
      <c r="GOQ47" s="169"/>
      <c r="GOR47" s="169"/>
      <c r="GOS47" s="169"/>
      <c r="GOT47" s="169"/>
      <c r="GOU47" s="169"/>
      <c r="GOV47" s="169"/>
      <c r="GOW47" s="169"/>
      <c r="GOX47" s="169"/>
      <c r="GOY47" s="169"/>
      <c r="GOZ47" s="169"/>
      <c r="GPA47" s="169"/>
      <c r="GPB47" s="169"/>
      <c r="GPC47" s="169"/>
      <c r="GPD47" s="169"/>
      <c r="GPE47" s="169"/>
      <c r="GPF47" s="169"/>
      <c r="GPG47" s="169"/>
      <c r="GPH47" s="169"/>
      <c r="GPI47" s="169"/>
      <c r="GPJ47" s="169"/>
      <c r="GPK47" s="169"/>
      <c r="GPL47" s="169"/>
      <c r="GPM47" s="169"/>
      <c r="GPN47" s="169"/>
      <c r="GPO47" s="169"/>
      <c r="GPP47" s="169"/>
      <c r="GPQ47" s="169"/>
      <c r="GPR47" s="169"/>
      <c r="GPS47" s="169"/>
      <c r="GPT47" s="169"/>
      <c r="GPU47" s="169"/>
      <c r="GPV47" s="169"/>
      <c r="GPW47" s="169"/>
      <c r="GPX47" s="169"/>
      <c r="GPY47" s="169"/>
      <c r="GPZ47" s="169"/>
      <c r="GQA47" s="169"/>
      <c r="GQB47" s="169"/>
      <c r="GQC47" s="169"/>
      <c r="GQD47" s="169"/>
      <c r="GQE47" s="169"/>
      <c r="GQF47" s="169"/>
      <c r="GQG47" s="169"/>
      <c r="GQH47" s="169"/>
      <c r="GQI47" s="169"/>
      <c r="GQJ47" s="169"/>
      <c r="GQK47" s="169"/>
      <c r="GQL47" s="169"/>
      <c r="GQM47" s="169"/>
      <c r="GQN47" s="169"/>
      <c r="GQO47" s="169"/>
      <c r="GQP47" s="169"/>
      <c r="GQQ47" s="169"/>
      <c r="GQR47" s="169"/>
      <c r="GQS47" s="169"/>
      <c r="GQT47" s="169"/>
      <c r="GQU47" s="169"/>
      <c r="GQV47" s="169"/>
      <c r="GQW47" s="169"/>
      <c r="GQX47" s="169"/>
      <c r="GQY47" s="169"/>
      <c r="GQZ47" s="169"/>
      <c r="GRA47" s="169"/>
      <c r="GRB47" s="169"/>
      <c r="GRC47" s="169"/>
      <c r="GRD47" s="169"/>
      <c r="GRE47" s="169"/>
      <c r="GRF47" s="169"/>
      <c r="GRG47" s="169"/>
      <c r="GRH47" s="169"/>
      <c r="GRI47" s="169"/>
      <c r="GRJ47" s="169"/>
      <c r="GRK47" s="169"/>
      <c r="GRL47" s="169"/>
      <c r="GRM47" s="169"/>
      <c r="GRN47" s="169"/>
      <c r="GRO47" s="169"/>
      <c r="GRP47" s="169"/>
      <c r="GRQ47" s="169"/>
      <c r="GRR47" s="169"/>
      <c r="GRS47" s="169"/>
      <c r="GRT47" s="169"/>
      <c r="GRU47" s="169"/>
      <c r="GRV47" s="169"/>
      <c r="GRW47" s="169"/>
      <c r="GRX47" s="169"/>
      <c r="GRY47" s="169"/>
      <c r="GRZ47" s="169"/>
      <c r="GSA47" s="169"/>
      <c r="GSB47" s="169"/>
      <c r="GSC47" s="169"/>
      <c r="GSD47" s="169"/>
      <c r="GSE47" s="169"/>
      <c r="GSF47" s="169"/>
      <c r="GSG47" s="169"/>
      <c r="GSH47" s="169"/>
      <c r="GSI47" s="169"/>
      <c r="GSJ47" s="169"/>
      <c r="GSK47" s="169"/>
      <c r="GSL47" s="169"/>
      <c r="GSM47" s="169"/>
      <c r="GSN47" s="169"/>
      <c r="GSO47" s="169"/>
      <c r="GSP47" s="169"/>
      <c r="GSQ47" s="169"/>
      <c r="GSR47" s="169"/>
      <c r="GSS47" s="169"/>
      <c r="GST47" s="169"/>
      <c r="GSU47" s="169"/>
      <c r="GSV47" s="169"/>
      <c r="GSW47" s="169"/>
      <c r="GSX47" s="169"/>
      <c r="GSY47" s="169"/>
      <c r="GSZ47" s="169"/>
      <c r="GTA47" s="169"/>
      <c r="GTB47" s="169"/>
      <c r="GTC47" s="169"/>
      <c r="GTD47" s="169"/>
      <c r="GTE47" s="169"/>
      <c r="GTF47" s="169"/>
      <c r="GTG47" s="169"/>
      <c r="GTH47" s="169"/>
      <c r="GTI47" s="169"/>
      <c r="GTJ47" s="169"/>
      <c r="GTK47" s="169"/>
      <c r="GTL47" s="169"/>
      <c r="GTM47" s="169"/>
      <c r="GTN47" s="169"/>
      <c r="GTO47" s="169"/>
      <c r="GTP47" s="169"/>
      <c r="GTQ47" s="169"/>
      <c r="GTR47" s="169"/>
      <c r="GTS47" s="169"/>
      <c r="GTT47" s="169"/>
      <c r="GTU47" s="169"/>
      <c r="GTV47" s="169"/>
      <c r="GTW47" s="169"/>
      <c r="GTX47" s="169"/>
      <c r="GTY47" s="169"/>
      <c r="GTZ47" s="169"/>
      <c r="GUA47" s="169"/>
      <c r="GUB47" s="169"/>
      <c r="GUC47" s="169"/>
      <c r="GUD47" s="169"/>
      <c r="GUE47" s="169"/>
      <c r="GUF47" s="169"/>
      <c r="GUG47" s="169"/>
      <c r="GUH47" s="169"/>
      <c r="GUI47" s="169"/>
      <c r="GUJ47" s="169"/>
      <c r="GUK47" s="169"/>
      <c r="GUL47" s="169"/>
      <c r="GUM47" s="169"/>
      <c r="GUN47" s="169"/>
      <c r="GUO47" s="169"/>
      <c r="GUP47" s="169"/>
      <c r="GUQ47" s="169"/>
      <c r="GUR47" s="169"/>
      <c r="GUS47" s="169"/>
      <c r="GUT47" s="169"/>
      <c r="GUU47" s="169"/>
      <c r="GUV47" s="169"/>
      <c r="GUW47" s="169"/>
      <c r="GUX47" s="169"/>
      <c r="GUY47" s="169"/>
      <c r="GUZ47" s="169"/>
      <c r="GVA47" s="169"/>
      <c r="GVB47" s="169"/>
      <c r="GVC47" s="169"/>
      <c r="GVD47" s="169"/>
      <c r="GVE47" s="169"/>
      <c r="GVF47" s="169"/>
      <c r="GVG47" s="169"/>
      <c r="GVH47" s="169"/>
      <c r="GVI47" s="169"/>
      <c r="GVJ47" s="169"/>
      <c r="GVK47" s="169"/>
      <c r="GVL47" s="169"/>
      <c r="GVM47" s="169"/>
      <c r="GVN47" s="169"/>
      <c r="GVO47" s="169"/>
      <c r="GVP47" s="169"/>
      <c r="GVQ47" s="169"/>
      <c r="GVR47" s="169"/>
      <c r="GVS47" s="169"/>
      <c r="GVT47" s="169"/>
      <c r="GVU47" s="169"/>
      <c r="GVV47" s="169"/>
      <c r="GVW47" s="169"/>
      <c r="GVX47" s="169"/>
      <c r="GVY47" s="169"/>
      <c r="GVZ47" s="169"/>
      <c r="GWA47" s="169"/>
      <c r="GWB47" s="169"/>
      <c r="GWC47" s="169"/>
      <c r="GWD47" s="169"/>
      <c r="GWE47" s="169"/>
      <c r="GWF47" s="169"/>
      <c r="GWG47" s="169"/>
      <c r="GWH47" s="169"/>
      <c r="GWI47" s="169"/>
      <c r="GWJ47" s="169"/>
      <c r="GWK47" s="169"/>
      <c r="GWL47" s="169"/>
      <c r="GWM47" s="169"/>
      <c r="GWN47" s="169"/>
      <c r="GWO47" s="169"/>
      <c r="GWP47" s="169"/>
      <c r="GWQ47" s="169"/>
      <c r="GWR47" s="169"/>
      <c r="GWS47" s="169"/>
      <c r="GWT47" s="169"/>
      <c r="GWU47" s="169"/>
      <c r="GWV47" s="169"/>
      <c r="GWW47" s="169"/>
      <c r="GWX47" s="169"/>
      <c r="GWY47" s="169"/>
      <c r="GWZ47" s="169"/>
      <c r="GXA47" s="169"/>
      <c r="GXB47" s="169"/>
      <c r="GXC47" s="169"/>
      <c r="GXD47" s="169"/>
      <c r="GXE47" s="169"/>
      <c r="GXF47" s="169"/>
      <c r="GXG47" s="169"/>
      <c r="GXH47" s="169"/>
      <c r="GXI47" s="169"/>
      <c r="GXJ47" s="169"/>
      <c r="GXK47" s="169"/>
      <c r="GXL47" s="169"/>
      <c r="GXM47" s="169"/>
      <c r="GXN47" s="169"/>
      <c r="GXO47" s="169"/>
      <c r="GXP47" s="169"/>
      <c r="GXQ47" s="169"/>
      <c r="GXR47" s="169"/>
      <c r="GXS47" s="169"/>
      <c r="GXT47" s="169"/>
      <c r="GXU47" s="169"/>
      <c r="GXV47" s="169"/>
      <c r="GXW47" s="169"/>
      <c r="GXX47" s="169"/>
      <c r="GXY47" s="169"/>
      <c r="GXZ47" s="169"/>
      <c r="GYA47" s="169"/>
      <c r="GYB47" s="169"/>
      <c r="GYC47" s="169"/>
      <c r="GYD47" s="169"/>
      <c r="GYE47" s="169"/>
      <c r="GYF47" s="169"/>
      <c r="GYG47" s="169"/>
      <c r="GYH47" s="169"/>
      <c r="GYI47" s="169"/>
      <c r="GYJ47" s="169"/>
      <c r="GYK47" s="169"/>
      <c r="GYL47" s="169"/>
      <c r="GYM47" s="169"/>
      <c r="GYN47" s="169"/>
      <c r="GYO47" s="169"/>
      <c r="GYP47" s="169"/>
      <c r="GYQ47" s="169"/>
      <c r="GYR47" s="169"/>
      <c r="GYS47" s="169"/>
      <c r="GYT47" s="169"/>
      <c r="GYU47" s="169"/>
      <c r="GYV47" s="169"/>
      <c r="GYW47" s="169"/>
      <c r="GYX47" s="169"/>
      <c r="GYY47" s="169"/>
      <c r="GYZ47" s="169"/>
      <c r="GZA47" s="169"/>
      <c r="GZB47" s="169"/>
      <c r="GZC47" s="169"/>
      <c r="GZD47" s="169"/>
      <c r="GZE47" s="169"/>
      <c r="GZF47" s="169"/>
      <c r="GZG47" s="169"/>
      <c r="GZH47" s="169"/>
      <c r="GZI47" s="169"/>
      <c r="GZJ47" s="169"/>
      <c r="GZK47" s="169"/>
      <c r="GZL47" s="169"/>
      <c r="GZM47" s="169"/>
      <c r="GZN47" s="169"/>
      <c r="GZO47" s="169"/>
      <c r="GZP47" s="169"/>
      <c r="GZQ47" s="169"/>
      <c r="GZR47" s="169"/>
      <c r="GZS47" s="169"/>
      <c r="GZT47" s="169"/>
      <c r="GZU47" s="169"/>
      <c r="GZV47" s="169"/>
      <c r="GZW47" s="169"/>
      <c r="GZX47" s="169"/>
      <c r="GZY47" s="169"/>
      <c r="GZZ47" s="169"/>
      <c r="HAA47" s="169"/>
      <c r="HAB47" s="169"/>
      <c r="HAC47" s="169"/>
      <c r="HAD47" s="169"/>
      <c r="HAE47" s="169"/>
      <c r="HAF47" s="169"/>
      <c r="HAG47" s="169"/>
      <c r="HAH47" s="169"/>
      <c r="HAI47" s="169"/>
      <c r="HAJ47" s="169"/>
      <c r="HAK47" s="169"/>
      <c r="HAL47" s="169"/>
      <c r="HAM47" s="169"/>
      <c r="HAN47" s="169"/>
      <c r="HAO47" s="169"/>
      <c r="HAP47" s="169"/>
      <c r="HAQ47" s="169"/>
      <c r="HAR47" s="169"/>
      <c r="HAS47" s="169"/>
      <c r="HAT47" s="169"/>
      <c r="HAU47" s="169"/>
      <c r="HAV47" s="169"/>
      <c r="HAW47" s="169"/>
      <c r="HAX47" s="169"/>
      <c r="HAY47" s="169"/>
      <c r="HAZ47" s="169"/>
      <c r="HBA47" s="169"/>
      <c r="HBB47" s="169"/>
      <c r="HBC47" s="169"/>
      <c r="HBD47" s="169"/>
      <c r="HBE47" s="169"/>
      <c r="HBF47" s="169"/>
      <c r="HBG47" s="169"/>
      <c r="HBH47" s="169"/>
      <c r="HBI47" s="169"/>
      <c r="HBJ47" s="169"/>
      <c r="HBK47" s="169"/>
      <c r="HBL47" s="169"/>
      <c r="HBM47" s="169"/>
      <c r="HBN47" s="169"/>
      <c r="HBO47" s="169"/>
      <c r="HBP47" s="169"/>
      <c r="HBQ47" s="169"/>
      <c r="HBR47" s="169"/>
      <c r="HBS47" s="169"/>
      <c r="HBT47" s="169"/>
      <c r="HBU47" s="169"/>
      <c r="HBV47" s="169"/>
      <c r="HBW47" s="169"/>
      <c r="HBX47" s="169"/>
      <c r="HBY47" s="169"/>
      <c r="HBZ47" s="169"/>
      <c r="HCA47" s="169"/>
      <c r="HCB47" s="169"/>
      <c r="HCC47" s="169"/>
      <c r="HCD47" s="169"/>
      <c r="HCE47" s="169"/>
      <c r="HCF47" s="169"/>
      <c r="HCG47" s="169"/>
      <c r="HCH47" s="169"/>
      <c r="HCI47" s="169"/>
      <c r="HCJ47" s="169"/>
      <c r="HCK47" s="169"/>
      <c r="HCL47" s="169"/>
      <c r="HCM47" s="169"/>
      <c r="HCN47" s="169"/>
      <c r="HCO47" s="169"/>
      <c r="HCP47" s="169"/>
      <c r="HCQ47" s="169"/>
      <c r="HCR47" s="169"/>
      <c r="HCS47" s="169"/>
      <c r="HCT47" s="169"/>
      <c r="HCU47" s="169"/>
      <c r="HCV47" s="169"/>
      <c r="HCW47" s="169"/>
      <c r="HCX47" s="169"/>
      <c r="HCY47" s="169"/>
      <c r="HCZ47" s="169"/>
      <c r="HDA47" s="169"/>
      <c r="HDB47" s="169"/>
      <c r="HDC47" s="169"/>
      <c r="HDD47" s="169"/>
      <c r="HDE47" s="169"/>
      <c r="HDF47" s="169"/>
      <c r="HDG47" s="169"/>
      <c r="HDH47" s="169"/>
      <c r="HDI47" s="169"/>
      <c r="HDJ47" s="169"/>
      <c r="HDK47" s="169"/>
      <c r="HDL47" s="169"/>
      <c r="HDM47" s="169"/>
      <c r="HDN47" s="169"/>
      <c r="HDO47" s="169"/>
      <c r="HDP47" s="169"/>
      <c r="HDQ47" s="169"/>
      <c r="HDR47" s="169"/>
      <c r="HDS47" s="169"/>
      <c r="HDT47" s="169"/>
      <c r="HDU47" s="169"/>
      <c r="HDV47" s="169"/>
      <c r="HDW47" s="169"/>
      <c r="HDX47" s="169"/>
      <c r="HDY47" s="169"/>
      <c r="HDZ47" s="169"/>
      <c r="HEA47" s="169"/>
      <c r="HEB47" s="169"/>
      <c r="HEC47" s="169"/>
      <c r="HED47" s="169"/>
      <c r="HEE47" s="169"/>
      <c r="HEF47" s="169"/>
      <c r="HEG47" s="169"/>
      <c r="HEH47" s="169"/>
      <c r="HEI47" s="169"/>
      <c r="HEJ47" s="169"/>
      <c r="HEK47" s="169"/>
      <c r="HEL47" s="169"/>
      <c r="HEM47" s="169"/>
      <c r="HEN47" s="169"/>
      <c r="HEO47" s="169"/>
      <c r="HEP47" s="169"/>
      <c r="HEQ47" s="169"/>
      <c r="HER47" s="169"/>
      <c r="HES47" s="169"/>
      <c r="HET47" s="169"/>
      <c r="HEU47" s="169"/>
      <c r="HEV47" s="169"/>
      <c r="HEW47" s="169"/>
      <c r="HEX47" s="169"/>
      <c r="HEY47" s="169"/>
      <c r="HEZ47" s="169"/>
      <c r="HFA47" s="169"/>
      <c r="HFB47" s="169"/>
      <c r="HFC47" s="169"/>
      <c r="HFD47" s="169"/>
      <c r="HFE47" s="169"/>
      <c r="HFF47" s="169"/>
      <c r="HFG47" s="169"/>
      <c r="HFH47" s="169"/>
      <c r="HFI47" s="169"/>
      <c r="HFJ47" s="169"/>
      <c r="HFK47" s="169"/>
      <c r="HFL47" s="169"/>
      <c r="HFM47" s="169"/>
      <c r="HFN47" s="169"/>
      <c r="HFO47" s="169"/>
      <c r="HFP47" s="169"/>
      <c r="HFQ47" s="169"/>
      <c r="HFR47" s="169"/>
      <c r="HFS47" s="169"/>
      <c r="HFT47" s="169"/>
      <c r="HFU47" s="169"/>
      <c r="HFV47" s="169"/>
      <c r="HFW47" s="169"/>
      <c r="HFX47" s="169"/>
      <c r="HFY47" s="169"/>
      <c r="HFZ47" s="169"/>
      <c r="HGA47" s="169"/>
      <c r="HGB47" s="169"/>
      <c r="HGC47" s="169"/>
      <c r="HGD47" s="169"/>
      <c r="HGE47" s="169"/>
      <c r="HGF47" s="169"/>
      <c r="HGG47" s="169"/>
      <c r="HGH47" s="169"/>
      <c r="HGI47" s="169"/>
      <c r="HGJ47" s="169"/>
      <c r="HGK47" s="169"/>
      <c r="HGL47" s="169"/>
      <c r="HGM47" s="169"/>
      <c r="HGN47" s="169"/>
      <c r="HGO47" s="169"/>
      <c r="HGP47" s="169"/>
      <c r="HGQ47" s="169"/>
      <c r="HGR47" s="169"/>
      <c r="HGS47" s="169"/>
      <c r="HGT47" s="169"/>
      <c r="HGU47" s="169"/>
      <c r="HGV47" s="169"/>
      <c r="HGW47" s="169"/>
      <c r="HGX47" s="169"/>
      <c r="HGY47" s="169"/>
      <c r="HGZ47" s="169"/>
      <c r="HHA47" s="169"/>
      <c r="HHB47" s="169"/>
      <c r="HHC47" s="169"/>
      <c r="HHD47" s="169"/>
      <c r="HHE47" s="169"/>
      <c r="HHF47" s="169"/>
      <c r="HHG47" s="169"/>
      <c r="HHH47" s="169"/>
      <c r="HHI47" s="169"/>
      <c r="HHJ47" s="169"/>
      <c r="HHK47" s="169"/>
      <c r="HHL47" s="169"/>
      <c r="HHM47" s="169"/>
      <c r="HHN47" s="169"/>
      <c r="HHO47" s="169"/>
      <c r="HHP47" s="169"/>
      <c r="HHQ47" s="169"/>
      <c r="HHR47" s="169"/>
      <c r="HHS47" s="169"/>
      <c r="HHT47" s="169"/>
      <c r="HHU47" s="169"/>
      <c r="HHV47" s="169"/>
      <c r="HHW47" s="169"/>
      <c r="HHX47" s="169"/>
      <c r="HHY47" s="169"/>
      <c r="HHZ47" s="169"/>
      <c r="HIA47" s="169"/>
      <c r="HIB47" s="169"/>
      <c r="HIC47" s="169"/>
      <c r="HID47" s="169"/>
      <c r="HIE47" s="169"/>
      <c r="HIF47" s="169"/>
      <c r="HIG47" s="169"/>
      <c r="HIH47" s="169"/>
      <c r="HII47" s="169"/>
      <c r="HIJ47" s="169"/>
      <c r="HIK47" s="169"/>
      <c r="HIL47" s="169"/>
      <c r="HIM47" s="169"/>
      <c r="HIN47" s="169"/>
      <c r="HIO47" s="169"/>
      <c r="HIP47" s="169"/>
      <c r="HIQ47" s="169"/>
      <c r="HIR47" s="169"/>
      <c r="HIS47" s="169"/>
      <c r="HIT47" s="169"/>
      <c r="HIU47" s="169"/>
      <c r="HIV47" s="169"/>
      <c r="HIW47" s="169"/>
      <c r="HIX47" s="169"/>
      <c r="HIY47" s="169"/>
      <c r="HIZ47" s="169"/>
      <c r="HJA47" s="169"/>
      <c r="HJB47" s="169"/>
      <c r="HJC47" s="169"/>
      <c r="HJD47" s="169"/>
      <c r="HJE47" s="169"/>
      <c r="HJF47" s="169"/>
      <c r="HJG47" s="169"/>
      <c r="HJH47" s="169"/>
      <c r="HJI47" s="169"/>
      <c r="HJJ47" s="169"/>
      <c r="HJK47" s="169"/>
      <c r="HJL47" s="169"/>
      <c r="HJM47" s="169"/>
      <c r="HJN47" s="169"/>
      <c r="HJO47" s="169"/>
      <c r="HJP47" s="169"/>
      <c r="HJQ47" s="169"/>
      <c r="HJR47" s="169"/>
      <c r="HJS47" s="169"/>
      <c r="HJT47" s="169"/>
      <c r="HJU47" s="169"/>
      <c r="HJV47" s="169"/>
      <c r="HJW47" s="169"/>
      <c r="HJX47" s="169"/>
      <c r="HJY47" s="169"/>
      <c r="HJZ47" s="169"/>
      <c r="HKA47" s="169"/>
      <c r="HKB47" s="169"/>
      <c r="HKC47" s="169"/>
      <c r="HKD47" s="169"/>
      <c r="HKE47" s="169"/>
      <c r="HKF47" s="169"/>
      <c r="HKG47" s="169"/>
      <c r="HKH47" s="169"/>
      <c r="HKI47" s="169"/>
      <c r="HKJ47" s="169"/>
      <c r="HKK47" s="169"/>
      <c r="HKL47" s="169"/>
      <c r="HKM47" s="169"/>
      <c r="HKN47" s="169"/>
      <c r="HKO47" s="169"/>
      <c r="HKP47" s="169"/>
      <c r="HKQ47" s="169"/>
      <c r="HKR47" s="169"/>
      <c r="HKS47" s="169"/>
      <c r="HKT47" s="169"/>
      <c r="HKU47" s="169"/>
      <c r="HKV47" s="169"/>
      <c r="HKW47" s="169"/>
      <c r="HKX47" s="169"/>
      <c r="HKY47" s="169"/>
      <c r="HKZ47" s="169"/>
      <c r="HLA47" s="169"/>
      <c r="HLB47" s="169"/>
      <c r="HLC47" s="169"/>
      <c r="HLD47" s="169"/>
      <c r="HLE47" s="169"/>
      <c r="HLF47" s="169"/>
      <c r="HLG47" s="169"/>
      <c r="HLH47" s="169"/>
      <c r="HLI47" s="169"/>
      <c r="HLJ47" s="169"/>
      <c r="HLK47" s="169"/>
      <c r="HLL47" s="169"/>
      <c r="HLM47" s="169"/>
      <c r="HLN47" s="169"/>
      <c r="HLO47" s="169"/>
      <c r="HLP47" s="169"/>
      <c r="HLQ47" s="169"/>
      <c r="HLR47" s="169"/>
      <c r="HLS47" s="169"/>
      <c r="HLT47" s="169"/>
      <c r="HLU47" s="169"/>
      <c r="HLV47" s="169"/>
      <c r="HLW47" s="169"/>
      <c r="HLX47" s="169"/>
      <c r="HLY47" s="169"/>
      <c r="HLZ47" s="169"/>
      <c r="HMA47" s="169"/>
      <c r="HMB47" s="169"/>
      <c r="HMC47" s="169"/>
      <c r="HMD47" s="169"/>
      <c r="HME47" s="169"/>
      <c r="HMF47" s="169"/>
      <c r="HMG47" s="169"/>
      <c r="HMH47" s="169"/>
      <c r="HMI47" s="169"/>
      <c r="HMJ47" s="169"/>
      <c r="HMK47" s="169"/>
      <c r="HML47" s="169"/>
      <c r="HMM47" s="169"/>
      <c r="HMN47" s="169"/>
      <c r="HMO47" s="169"/>
      <c r="HMP47" s="169"/>
      <c r="HMQ47" s="169"/>
      <c r="HMR47" s="169"/>
      <c r="HMS47" s="169"/>
      <c r="HMT47" s="169"/>
      <c r="HMU47" s="169"/>
      <c r="HMV47" s="169"/>
      <c r="HMW47" s="169"/>
      <c r="HMX47" s="169"/>
      <c r="HMY47" s="169"/>
      <c r="HMZ47" s="169"/>
      <c r="HNA47" s="169"/>
      <c r="HNB47" s="169"/>
      <c r="HNC47" s="169"/>
      <c r="HND47" s="169"/>
      <c r="HNE47" s="169"/>
      <c r="HNF47" s="169"/>
      <c r="HNG47" s="169"/>
      <c r="HNH47" s="169"/>
      <c r="HNI47" s="169"/>
      <c r="HNJ47" s="169"/>
      <c r="HNK47" s="169"/>
      <c r="HNL47" s="169"/>
      <c r="HNM47" s="169"/>
      <c r="HNN47" s="169"/>
      <c r="HNO47" s="169"/>
      <c r="HNP47" s="169"/>
      <c r="HNQ47" s="169"/>
      <c r="HNR47" s="169"/>
      <c r="HNS47" s="169"/>
      <c r="HNT47" s="169"/>
      <c r="HNU47" s="169"/>
      <c r="HNV47" s="169"/>
      <c r="HNW47" s="169"/>
      <c r="HNX47" s="169"/>
      <c r="HNY47" s="169"/>
      <c r="HNZ47" s="169"/>
      <c r="HOA47" s="169"/>
      <c r="HOB47" s="169"/>
      <c r="HOC47" s="169"/>
      <c r="HOD47" s="169"/>
      <c r="HOE47" s="169"/>
      <c r="HOF47" s="169"/>
      <c r="HOG47" s="169"/>
      <c r="HOH47" s="169"/>
      <c r="HOI47" s="169"/>
      <c r="HOJ47" s="169"/>
      <c r="HOK47" s="169"/>
      <c r="HOL47" s="169"/>
      <c r="HOM47" s="169"/>
      <c r="HON47" s="169"/>
      <c r="HOO47" s="169"/>
      <c r="HOP47" s="169"/>
      <c r="HOQ47" s="169"/>
      <c r="HOR47" s="169"/>
      <c r="HOS47" s="169"/>
      <c r="HOT47" s="169"/>
      <c r="HOU47" s="169"/>
      <c r="HOV47" s="169"/>
      <c r="HOW47" s="169"/>
      <c r="HOX47" s="169"/>
      <c r="HOY47" s="169"/>
      <c r="HOZ47" s="169"/>
      <c r="HPA47" s="169"/>
      <c r="HPB47" s="169"/>
      <c r="HPC47" s="169"/>
      <c r="HPD47" s="169"/>
      <c r="HPE47" s="169"/>
      <c r="HPF47" s="169"/>
      <c r="HPG47" s="169"/>
      <c r="HPH47" s="169"/>
      <c r="HPI47" s="169"/>
      <c r="HPJ47" s="169"/>
      <c r="HPK47" s="169"/>
      <c r="HPL47" s="169"/>
      <c r="HPM47" s="169"/>
      <c r="HPN47" s="169"/>
      <c r="HPO47" s="169"/>
      <c r="HPP47" s="169"/>
      <c r="HPQ47" s="169"/>
      <c r="HPR47" s="169"/>
      <c r="HPS47" s="169"/>
      <c r="HPT47" s="169"/>
      <c r="HPU47" s="169"/>
      <c r="HPV47" s="169"/>
      <c r="HPW47" s="169"/>
      <c r="HPX47" s="169"/>
      <c r="HPY47" s="169"/>
      <c r="HPZ47" s="169"/>
      <c r="HQA47" s="169"/>
      <c r="HQB47" s="169"/>
      <c r="HQC47" s="169"/>
      <c r="HQD47" s="169"/>
      <c r="HQE47" s="169"/>
      <c r="HQF47" s="169"/>
      <c r="HQG47" s="169"/>
      <c r="HQH47" s="169"/>
      <c r="HQI47" s="169"/>
      <c r="HQJ47" s="169"/>
      <c r="HQK47" s="169"/>
      <c r="HQL47" s="169"/>
      <c r="HQM47" s="169"/>
      <c r="HQN47" s="169"/>
      <c r="HQO47" s="169"/>
      <c r="HQP47" s="169"/>
      <c r="HQQ47" s="169"/>
      <c r="HQR47" s="169"/>
      <c r="HQS47" s="169"/>
      <c r="HQT47" s="169"/>
      <c r="HQU47" s="169"/>
      <c r="HQV47" s="169"/>
      <c r="HQW47" s="169"/>
      <c r="HQX47" s="169"/>
      <c r="HQY47" s="169"/>
      <c r="HQZ47" s="169"/>
      <c r="HRA47" s="169"/>
      <c r="HRB47" s="169"/>
      <c r="HRC47" s="169"/>
      <c r="HRD47" s="169"/>
      <c r="HRE47" s="169"/>
      <c r="HRF47" s="169"/>
      <c r="HRG47" s="169"/>
      <c r="HRH47" s="169"/>
      <c r="HRI47" s="169"/>
      <c r="HRJ47" s="169"/>
      <c r="HRK47" s="169"/>
      <c r="HRL47" s="169"/>
      <c r="HRM47" s="169"/>
      <c r="HRN47" s="169"/>
      <c r="HRO47" s="169"/>
      <c r="HRP47" s="169"/>
      <c r="HRQ47" s="169"/>
      <c r="HRR47" s="169"/>
      <c r="HRS47" s="169"/>
      <c r="HRT47" s="169"/>
      <c r="HRU47" s="169"/>
      <c r="HRV47" s="169"/>
      <c r="HRW47" s="169"/>
      <c r="HRX47" s="169"/>
      <c r="HRY47" s="169"/>
      <c r="HRZ47" s="169"/>
      <c r="HSA47" s="169"/>
      <c r="HSB47" s="169"/>
      <c r="HSC47" s="169"/>
      <c r="HSD47" s="169"/>
      <c r="HSE47" s="169"/>
      <c r="HSF47" s="169"/>
      <c r="HSG47" s="169"/>
      <c r="HSH47" s="169"/>
      <c r="HSI47" s="169"/>
      <c r="HSJ47" s="169"/>
      <c r="HSK47" s="169"/>
      <c r="HSL47" s="169"/>
      <c r="HSM47" s="169"/>
      <c r="HSN47" s="169"/>
      <c r="HSO47" s="169"/>
      <c r="HSP47" s="169"/>
      <c r="HSQ47" s="169"/>
      <c r="HSR47" s="169"/>
      <c r="HSS47" s="169"/>
      <c r="HST47" s="169"/>
      <c r="HSU47" s="169"/>
      <c r="HSV47" s="169"/>
      <c r="HSW47" s="169"/>
      <c r="HSX47" s="169"/>
      <c r="HSY47" s="169"/>
      <c r="HSZ47" s="169"/>
      <c r="HTA47" s="169"/>
      <c r="HTB47" s="169"/>
      <c r="HTC47" s="169"/>
      <c r="HTD47" s="169"/>
      <c r="HTE47" s="169"/>
      <c r="HTF47" s="169"/>
      <c r="HTG47" s="169"/>
      <c r="HTH47" s="169"/>
      <c r="HTI47" s="169"/>
      <c r="HTJ47" s="169"/>
      <c r="HTK47" s="169"/>
      <c r="HTL47" s="169"/>
      <c r="HTM47" s="169"/>
      <c r="HTN47" s="169"/>
      <c r="HTO47" s="169"/>
      <c r="HTP47" s="169"/>
      <c r="HTQ47" s="169"/>
      <c r="HTR47" s="169"/>
      <c r="HTS47" s="169"/>
      <c r="HTT47" s="169"/>
      <c r="HTU47" s="169"/>
      <c r="HTV47" s="169"/>
      <c r="HTW47" s="169"/>
      <c r="HTX47" s="169"/>
      <c r="HTY47" s="169"/>
      <c r="HTZ47" s="169"/>
      <c r="HUA47" s="169"/>
      <c r="HUB47" s="169"/>
      <c r="HUC47" s="169"/>
      <c r="HUD47" s="169"/>
      <c r="HUE47" s="169"/>
      <c r="HUF47" s="169"/>
      <c r="HUG47" s="169"/>
      <c r="HUH47" s="169"/>
      <c r="HUI47" s="169"/>
      <c r="HUJ47" s="169"/>
      <c r="HUK47" s="169"/>
      <c r="HUL47" s="169"/>
      <c r="HUM47" s="169"/>
      <c r="HUN47" s="169"/>
      <c r="HUO47" s="169"/>
      <c r="HUP47" s="169"/>
      <c r="HUQ47" s="169"/>
      <c r="HUR47" s="169"/>
      <c r="HUS47" s="169"/>
      <c r="HUT47" s="169"/>
      <c r="HUU47" s="169"/>
      <c r="HUV47" s="169"/>
      <c r="HUW47" s="169"/>
      <c r="HUX47" s="169"/>
      <c r="HUY47" s="169"/>
      <c r="HUZ47" s="169"/>
      <c r="HVA47" s="169"/>
      <c r="HVB47" s="169"/>
      <c r="HVC47" s="169"/>
      <c r="HVD47" s="169"/>
      <c r="HVE47" s="169"/>
      <c r="HVF47" s="169"/>
      <c r="HVG47" s="169"/>
      <c r="HVH47" s="169"/>
      <c r="HVI47" s="169"/>
      <c r="HVJ47" s="169"/>
      <c r="HVK47" s="169"/>
      <c r="HVL47" s="169"/>
      <c r="HVM47" s="169"/>
      <c r="HVN47" s="169"/>
      <c r="HVO47" s="169"/>
      <c r="HVP47" s="169"/>
      <c r="HVQ47" s="169"/>
      <c r="HVR47" s="169"/>
      <c r="HVS47" s="169"/>
      <c r="HVT47" s="169"/>
      <c r="HVU47" s="169"/>
      <c r="HVV47" s="169"/>
      <c r="HVW47" s="169"/>
      <c r="HVX47" s="169"/>
      <c r="HVY47" s="169"/>
      <c r="HVZ47" s="169"/>
      <c r="HWA47" s="169"/>
      <c r="HWB47" s="169"/>
      <c r="HWC47" s="169"/>
      <c r="HWD47" s="169"/>
      <c r="HWE47" s="169"/>
      <c r="HWF47" s="169"/>
      <c r="HWG47" s="169"/>
      <c r="HWH47" s="169"/>
      <c r="HWI47" s="169"/>
      <c r="HWJ47" s="169"/>
      <c r="HWK47" s="169"/>
      <c r="HWL47" s="169"/>
      <c r="HWM47" s="169"/>
      <c r="HWN47" s="169"/>
      <c r="HWO47" s="169"/>
      <c r="HWP47" s="169"/>
      <c r="HWQ47" s="169"/>
      <c r="HWR47" s="169"/>
      <c r="HWS47" s="169"/>
      <c r="HWT47" s="169"/>
      <c r="HWU47" s="169"/>
      <c r="HWV47" s="169"/>
      <c r="HWW47" s="169"/>
      <c r="HWX47" s="169"/>
      <c r="HWY47" s="169"/>
      <c r="HWZ47" s="169"/>
      <c r="HXA47" s="169"/>
      <c r="HXB47" s="169"/>
      <c r="HXC47" s="169"/>
      <c r="HXD47" s="169"/>
      <c r="HXE47" s="169"/>
      <c r="HXF47" s="169"/>
      <c r="HXG47" s="169"/>
      <c r="HXH47" s="169"/>
      <c r="HXI47" s="169"/>
      <c r="HXJ47" s="169"/>
      <c r="HXK47" s="169"/>
      <c r="HXL47" s="169"/>
      <c r="HXM47" s="169"/>
      <c r="HXN47" s="169"/>
      <c r="HXO47" s="169"/>
      <c r="HXP47" s="169"/>
      <c r="HXQ47" s="169"/>
      <c r="HXR47" s="169"/>
      <c r="HXS47" s="169"/>
      <c r="HXT47" s="169"/>
      <c r="HXU47" s="169"/>
      <c r="HXV47" s="169"/>
      <c r="HXW47" s="169"/>
      <c r="HXX47" s="169"/>
      <c r="HXY47" s="169"/>
      <c r="HXZ47" s="169"/>
      <c r="HYA47" s="169"/>
      <c r="HYB47" s="169"/>
      <c r="HYC47" s="169"/>
      <c r="HYD47" s="169"/>
      <c r="HYE47" s="169"/>
      <c r="HYF47" s="169"/>
      <c r="HYG47" s="169"/>
      <c r="HYH47" s="169"/>
      <c r="HYI47" s="169"/>
      <c r="HYJ47" s="169"/>
      <c r="HYK47" s="169"/>
      <c r="HYL47" s="169"/>
      <c r="HYM47" s="169"/>
      <c r="HYN47" s="169"/>
      <c r="HYO47" s="169"/>
      <c r="HYP47" s="169"/>
      <c r="HYQ47" s="169"/>
      <c r="HYR47" s="169"/>
      <c r="HYS47" s="169"/>
      <c r="HYT47" s="169"/>
      <c r="HYU47" s="169"/>
      <c r="HYV47" s="169"/>
      <c r="HYW47" s="169"/>
      <c r="HYX47" s="169"/>
      <c r="HYY47" s="169"/>
      <c r="HYZ47" s="169"/>
      <c r="HZA47" s="169"/>
      <c r="HZB47" s="169"/>
      <c r="HZC47" s="169"/>
      <c r="HZD47" s="169"/>
      <c r="HZE47" s="169"/>
      <c r="HZF47" s="169"/>
      <c r="HZG47" s="169"/>
      <c r="HZH47" s="169"/>
      <c r="HZI47" s="169"/>
      <c r="HZJ47" s="169"/>
      <c r="HZK47" s="169"/>
      <c r="HZL47" s="169"/>
      <c r="HZM47" s="169"/>
      <c r="HZN47" s="169"/>
      <c r="HZO47" s="169"/>
      <c r="HZP47" s="169"/>
      <c r="HZQ47" s="169"/>
      <c r="HZR47" s="169"/>
      <c r="HZS47" s="169"/>
      <c r="HZT47" s="169"/>
      <c r="HZU47" s="169"/>
      <c r="HZV47" s="169"/>
      <c r="HZW47" s="169"/>
      <c r="HZX47" s="169"/>
      <c r="HZY47" s="169"/>
      <c r="HZZ47" s="169"/>
      <c r="IAA47" s="169"/>
      <c r="IAB47" s="169"/>
      <c r="IAC47" s="169"/>
      <c r="IAD47" s="169"/>
      <c r="IAE47" s="169"/>
      <c r="IAF47" s="169"/>
      <c r="IAG47" s="169"/>
      <c r="IAH47" s="169"/>
      <c r="IAI47" s="169"/>
      <c r="IAJ47" s="169"/>
      <c r="IAK47" s="169"/>
      <c r="IAL47" s="169"/>
      <c r="IAM47" s="169"/>
      <c r="IAN47" s="169"/>
      <c r="IAO47" s="169"/>
      <c r="IAP47" s="169"/>
      <c r="IAQ47" s="169"/>
      <c r="IAR47" s="169"/>
      <c r="IAS47" s="169"/>
      <c r="IAT47" s="169"/>
      <c r="IAU47" s="169"/>
      <c r="IAV47" s="169"/>
      <c r="IAW47" s="169"/>
      <c r="IAX47" s="169"/>
      <c r="IAY47" s="169"/>
      <c r="IAZ47" s="169"/>
      <c r="IBA47" s="169"/>
      <c r="IBB47" s="169"/>
      <c r="IBC47" s="169"/>
      <c r="IBD47" s="169"/>
      <c r="IBE47" s="169"/>
      <c r="IBF47" s="169"/>
      <c r="IBG47" s="169"/>
      <c r="IBH47" s="169"/>
      <c r="IBI47" s="169"/>
      <c r="IBJ47" s="169"/>
      <c r="IBK47" s="169"/>
      <c r="IBL47" s="169"/>
      <c r="IBM47" s="169"/>
      <c r="IBN47" s="169"/>
      <c r="IBO47" s="169"/>
      <c r="IBP47" s="169"/>
      <c r="IBQ47" s="169"/>
      <c r="IBR47" s="169"/>
      <c r="IBS47" s="169"/>
      <c r="IBT47" s="169"/>
      <c r="IBU47" s="169"/>
      <c r="IBV47" s="169"/>
      <c r="IBW47" s="169"/>
      <c r="IBX47" s="169"/>
      <c r="IBY47" s="169"/>
      <c r="IBZ47" s="169"/>
      <c r="ICA47" s="169"/>
      <c r="ICB47" s="169"/>
      <c r="ICC47" s="169"/>
      <c r="ICD47" s="169"/>
      <c r="ICE47" s="169"/>
      <c r="ICF47" s="169"/>
      <c r="ICG47" s="169"/>
      <c r="ICH47" s="169"/>
      <c r="ICI47" s="169"/>
      <c r="ICJ47" s="169"/>
      <c r="ICK47" s="169"/>
      <c r="ICL47" s="169"/>
      <c r="ICM47" s="169"/>
      <c r="ICN47" s="169"/>
      <c r="ICO47" s="169"/>
      <c r="ICP47" s="169"/>
      <c r="ICQ47" s="169"/>
      <c r="ICR47" s="169"/>
      <c r="ICS47" s="169"/>
      <c r="ICT47" s="169"/>
      <c r="ICU47" s="169"/>
      <c r="ICV47" s="169"/>
      <c r="ICW47" s="169"/>
      <c r="ICX47" s="169"/>
      <c r="ICY47" s="169"/>
      <c r="ICZ47" s="169"/>
      <c r="IDA47" s="169"/>
      <c r="IDB47" s="169"/>
      <c r="IDC47" s="169"/>
      <c r="IDD47" s="169"/>
      <c r="IDE47" s="169"/>
      <c r="IDF47" s="169"/>
      <c r="IDG47" s="169"/>
      <c r="IDH47" s="169"/>
      <c r="IDI47" s="169"/>
      <c r="IDJ47" s="169"/>
      <c r="IDK47" s="169"/>
      <c r="IDL47" s="169"/>
      <c r="IDM47" s="169"/>
      <c r="IDN47" s="169"/>
      <c r="IDO47" s="169"/>
      <c r="IDP47" s="169"/>
      <c r="IDQ47" s="169"/>
      <c r="IDR47" s="169"/>
      <c r="IDS47" s="169"/>
      <c r="IDT47" s="169"/>
      <c r="IDU47" s="169"/>
      <c r="IDV47" s="169"/>
      <c r="IDW47" s="169"/>
      <c r="IDX47" s="169"/>
      <c r="IDY47" s="169"/>
      <c r="IDZ47" s="169"/>
      <c r="IEA47" s="169"/>
      <c r="IEB47" s="169"/>
      <c r="IEC47" s="169"/>
      <c r="IED47" s="169"/>
      <c r="IEE47" s="169"/>
      <c r="IEF47" s="169"/>
      <c r="IEG47" s="169"/>
      <c r="IEH47" s="169"/>
      <c r="IEI47" s="169"/>
      <c r="IEJ47" s="169"/>
      <c r="IEK47" s="169"/>
      <c r="IEL47" s="169"/>
      <c r="IEM47" s="169"/>
      <c r="IEN47" s="169"/>
      <c r="IEO47" s="169"/>
      <c r="IEP47" s="169"/>
      <c r="IEQ47" s="169"/>
      <c r="IER47" s="169"/>
      <c r="IES47" s="169"/>
      <c r="IET47" s="169"/>
      <c r="IEU47" s="169"/>
      <c r="IEV47" s="169"/>
      <c r="IEW47" s="169"/>
      <c r="IEX47" s="169"/>
      <c r="IEY47" s="169"/>
      <c r="IEZ47" s="169"/>
      <c r="IFA47" s="169"/>
      <c r="IFB47" s="169"/>
      <c r="IFC47" s="169"/>
      <c r="IFD47" s="169"/>
      <c r="IFE47" s="169"/>
      <c r="IFF47" s="169"/>
      <c r="IFG47" s="169"/>
      <c r="IFH47" s="169"/>
      <c r="IFI47" s="169"/>
      <c r="IFJ47" s="169"/>
      <c r="IFK47" s="169"/>
      <c r="IFL47" s="169"/>
      <c r="IFM47" s="169"/>
      <c r="IFN47" s="169"/>
      <c r="IFO47" s="169"/>
      <c r="IFP47" s="169"/>
      <c r="IFQ47" s="169"/>
      <c r="IFR47" s="169"/>
      <c r="IFS47" s="169"/>
      <c r="IFT47" s="169"/>
      <c r="IFU47" s="169"/>
      <c r="IFV47" s="169"/>
      <c r="IFW47" s="169"/>
      <c r="IFX47" s="169"/>
      <c r="IFY47" s="169"/>
      <c r="IFZ47" s="169"/>
      <c r="IGA47" s="169"/>
      <c r="IGB47" s="169"/>
      <c r="IGC47" s="169"/>
      <c r="IGD47" s="169"/>
      <c r="IGE47" s="169"/>
      <c r="IGF47" s="169"/>
      <c r="IGG47" s="169"/>
      <c r="IGH47" s="169"/>
      <c r="IGI47" s="169"/>
      <c r="IGJ47" s="169"/>
      <c r="IGK47" s="169"/>
      <c r="IGL47" s="169"/>
      <c r="IGM47" s="169"/>
      <c r="IGN47" s="169"/>
      <c r="IGO47" s="169"/>
      <c r="IGP47" s="169"/>
      <c r="IGQ47" s="169"/>
      <c r="IGR47" s="169"/>
      <c r="IGS47" s="169"/>
      <c r="IGT47" s="169"/>
      <c r="IGU47" s="169"/>
      <c r="IGV47" s="169"/>
      <c r="IGW47" s="169"/>
      <c r="IGX47" s="169"/>
      <c r="IGY47" s="169"/>
      <c r="IGZ47" s="169"/>
      <c r="IHA47" s="169"/>
      <c r="IHB47" s="169"/>
      <c r="IHC47" s="169"/>
      <c r="IHD47" s="169"/>
      <c r="IHE47" s="169"/>
      <c r="IHF47" s="169"/>
      <c r="IHG47" s="169"/>
      <c r="IHH47" s="169"/>
      <c r="IHI47" s="169"/>
      <c r="IHJ47" s="169"/>
      <c r="IHK47" s="169"/>
      <c r="IHL47" s="169"/>
      <c r="IHM47" s="169"/>
      <c r="IHN47" s="169"/>
      <c r="IHO47" s="169"/>
      <c r="IHP47" s="169"/>
      <c r="IHQ47" s="169"/>
      <c r="IHR47" s="169"/>
      <c r="IHS47" s="169"/>
      <c r="IHT47" s="169"/>
      <c r="IHU47" s="169"/>
      <c r="IHV47" s="169"/>
      <c r="IHW47" s="169"/>
      <c r="IHX47" s="169"/>
      <c r="IHY47" s="169"/>
      <c r="IHZ47" s="169"/>
      <c r="IIA47" s="169"/>
      <c r="IIB47" s="169"/>
      <c r="IIC47" s="169"/>
      <c r="IID47" s="169"/>
      <c r="IIE47" s="169"/>
      <c r="IIF47" s="169"/>
      <c r="IIG47" s="169"/>
      <c r="IIH47" s="169"/>
      <c r="III47" s="169"/>
      <c r="IIJ47" s="169"/>
      <c r="IIK47" s="169"/>
      <c r="IIL47" s="169"/>
      <c r="IIM47" s="169"/>
      <c r="IIN47" s="169"/>
      <c r="IIO47" s="169"/>
      <c r="IIP47" s="169"/>
      <c r="IIQ47" s="169"/>
      <c r="IIR47" s="169"/>
      <c r="IIS47" s="169"/>
      <c r="IIT47" s="169"/>
      <c r="IIU47" s="169"/>
      <c r="IIV47" s="169"/>
      <c r="IIW47" s="169"/>
      <c r="IIX47" s="169"/>
      <c r="IIY47" s="169"/>
      <c r="IIZ47" s="169"/>
      <c r="IJA47" s="169"/>
      <c r="IJB47" s="169"/>
      <c r="IJC47" s="169"/>
      <c r="IJD47" s="169"/>
      <c r="IJE47" s="169"/>
      <c r="IJF47" s="169"/>
      <c r="IJG47" s="169"/>
      <c r="IJH47" s="169"/>
      <c r="IJI47" s="169"/>
      <c r="IJJ47" s="169"/>
      <c r="IJK47" s="169"/>
      <c r="IJL47" s="169"/>
      <c r="IJM47" s="169"/>
      <c r="IJN47" s="169"/>
      <c r="IJO47" s="169"/>
      <c r="IJP47" s="169"/>
      <c r="IJQ47" s="169"/>
      <c r="IJR47" s="169"/>
      <c r="IJS47" s="169"/>
      <c r="IJT47" s="169"/>
      <c r="IJU47" s="169"/>
      <c r="IJV47" s="169"/>
      <c r="IJW47" s="169"/>
      <c r="IJX47" s="169"/>
      <c r="IJY47" s="169"/>
      <c r="IJZ47" s="169"/>
      <c r="IKA47" s="169"/>
      <c r="IKB47" s="169"/>
      <c r="IKC47" s="169"/>
      <c r="IKD47" s="169"/>
      <c r="IKE47" s="169"/>
      <c r="IKF47" s="169"/>
      <c r="IKG47" s="169"/>
      <c r="IKH47" s="169"/>
      <c r="IKI47" s="169"/>
      <c r="IKJ47" s="169"/>
      <c r="IKK47" s="169"/>
      <c r="IKL47" s="169"/>
      <c r="IKM47" s="169"/>
      <c r="IKN47" s="169"/>
      <c r="IKO47" s="169"/>
      <c r="IKP47" s="169"/>
      <c r="IKQ47" s="169"/>
      <c r="IKR47" s="169"/>
      <c r="IKS47" s="169"/>
      <c r="IKT47" s="169"/>
      <c r="IKU47" s="169"/>
      <c r="IKV47" s="169"/>
      <c r="IKW47" s="169"/>
      <c r="IKX47" s="169"/>
      <c r="IKY47" s="169"/>
      <c r="IKZ47" s="169"/>
      <c r="ILA47" s="169"/>
      <c r="ILB47" s="169"/>
      <c r="ILC47" s="169"/>
      <c r="ILD47" s="169"/>
      <c r="ILE47" s="169"/>
      <c r="ILF47" s="169"/>
      <c r="ILG47" s="169"/>
      <c r="ILH47" s="169"/>
      <c r="ILI47" s="169"/>
      <c r="ILJ47" s="169"/>
      <c r="ILK47" s="169"/>
      <c r="ILL47" s="169"/>
      <c r="ILM47" s="169"/>
      <c r="ILN47" s="169"/>
      <c r="ILO47" s="169"/>
      <c r="ILP47" s="169"/>
      <c r="ILQ47" s="169"/>
      <c r="ILR47" s="169"/>
      <c r="ILS47" s="169"/>
      <c r="ILT47" s="169"/>
      <c r="ILU47" s="169"/>
      <c r="ILV47" s="169"/>
      <c r="ILW47" s="169"/>
      <c r="ILX47" s="169"/>
      <c r="ILY47" s="169"/>
      <c r="ILZ47" s="169"/>
      <c r="IMA47" s="169"/>
      <c r="IMB47" s="169"/>
      <c r="IMC47" s="169"/>
      <c r="IMD47" s="169"/>
      <c r="IME47" s="169"/>
      <c r="IMF47" s="169"/>
      <c r="IMG47" s="169"/>
      <c r="IMH47" s="169"/>
      <c r="IMI47" s="169"/>
      <c r="IMJ47" s="169"/>
      <c r="IMK47" s="169"/>
      <c r="IML47" s="169"/>
      <c r="IMM47" s="169"/>
      <c r="IMN47" s="169"/>
      <c r="IMO47" s="169"/>
      <c r="IMP47" s="169"/>
      <c r="IMQ47" s="169"/>
      <c r="IMR47" s="169"/>
      <c r="IMS47" s="169"/>
      <c r="IMT47" s="169"/>
      <c r="IMU47" s="169"/>
      <c r="IMV47" s="169"/>
      <c r="IMW47" s="169"/>
      <c r="IMX47" s="169"/>
      <c r="IMY47" s="169"/>
      <c r="IMZ47" s="169"/>
      <c r="INA47" s="169"/>
      <c r="INB47" s="169"/>
      <c r="INC47" s="169"/>
      <c r="IND47" s="169"/>
      <c r="INE47" s="169"/>
      <c r="INF47" s="169"/>
      <c r="ING47" s="169"/>
      <c r="INH47" s="169"/>
      <c r="INI47" s="169"/>
      <c r="INJ47" s="169"/>
      <c r="INK47" s="169"/>
      <c r="INL47" s="169"/>
      <c r="INM47" s="169"/>
      <c r="INN47" s="169"/>
      <c r="INO47" s="169"/>
      <c r="INP47" s="169"/>
      <c r="INQ47" s="169"/>
      <c r="INR47" s="169"/>
      <c r="INS47" s="169"/>
      <c r="INT47" s="169"/>
      <c r="INU47" s="169"/>
      <c r="INV47" s="169"/>
      <c r="INW47" s="169"/>
      <c r="INX47" s="169"/>
      <c r="INY47" s="169"/>
      <c r="INZ47" s="169"/>
      <c r="IOA47" s="169"/>
      <c r="IOB47" s="169"/>
      <c r="IOC47" s="169"/>
      <c r="IOD47" s="169"/>
      <c r="IOE47" s="169"/>
      <c r="IOF47" s="169"/>
      <c r="IOG47" s="169"/>
      <c r="IOH47" s="169"/>
      <c r="IOI47" s="169"/>
      <c r="IOJ47" s="169"/>
      <c r="IOK47" s="169"/>
      <c r="IOL47" s="169"/>
      <c r="IOM47" s="169"/>
      <c r="ION47" s="169"/>
      <c r="IOO47" s="169"/>
      <c r="IOP47" s="169"/>
      <c r="IOQ47" s="169"/>
      <c r="IOR47" s="169"/>
      <c r="IOS47" s="169"/>
      <c r="IOT47" s="169"/>
      <c r="IOU47" s="169"/>
      <c r="IOV47" s="169"/>
      <c r="IOW47" s="169"/>
      <c r="IOX47" s="169"/>
      <c r="IOY47" s="169"/>
      <c r="IOZ47" s="169"/>
      <c r="IPA47" s="169"/>
      <c r="IPB47" s="169"/>
      <c r="IPC47" s="169"/>
      <c r="IPD47" s="169"/>
      <c r="IPE47" s="169"/>
      <c r="IPF47" s="169"/>
      <c r="IPG47" s="169"/>
      <c r="IPH47" s="169"/>
      <c r="IPI47" s="169"/>
      <c r="IPJ47" s="169"/>
      <c r="IPK47" s="169"/>
      <c r="IPL47" s="169"/>
      <c r="IPM47" s="169"/>
      <c r="IPN47" s="169"/>
      <c r="IPO47" s="169"/>
      <c r="IPP47" s="169"/>
      <c r="IPQ47" s="169"/>
      <c r="IPR47" s="169"/>
      <c r="IPS47" s="169"/>
      <c r="IPT47" s="169"/>
      <c r="IPU47" s="169"/>
      <c r="IPV47" s="169"/>
      <c r="IPW47" s="169"/>
      <c r="IPX47" s="169"/>
      <c r="IPY47" s="169"/>
      <c r="IPZ47" s="169"/>
      <c r="IQA47" s="169"/>
      <c r="IQB47" s="169"/>
      <c r="IQC47" s="169"/>
      <c r="IQD47" s="169"/>
      <c r="IQE47" s="169"/>
      <c r="IQF47" s="169"/>
      <c r="IQG47" s="169"/>
      <c r="IQH47" s="169"/>
      <c r="IQI47" s="169"/>
      <c r="IQJ47" s="169"/>
      <c r="IQK47" s="169"/>
      <c r="IQL47" s="169"/>
      <c r="IQM47" s="169"/>
      <c r="IQN47" s="169"/>
      <c r="IQO47" s="169"/>
      <c r="IQP47" s="169"/>
      <c r="IQQ47" s="169"/>
      <c r="IQR47" s="169"/>
      <c r="IQS47" s="169"/>
      <c r="IQT47" s="169"/>
      <c r="IQU47" s="169"/>
      <c r="IQV47" s="169"/>
      <c r="IQW47" s="169"/>
      <c r="IQX47" s="169"/>
      <c r="IQY47" s="169"/>
      <c r="IQZ47" s="169"/>
      <c r="IRA47" s="169"/>
      <c r="IRB47" s="169"/>
      <c r="IRC47" s="169"/>
      <c r="IRD47" s="169"/>
      <c r="IRE47" s="169"/>
      <c r="IRF47" s="169"/>
      <c r="IRG47" s="169"/>
      <c r="IRH47" s="169"/>
      <c r="IRI47" s="169"/>
      <c r="IRJ47" s="169"/>
      <c r="IRK47" s="169"/>
      <c r="IRL47" s="169"/>
      <c r="IRM47" s="169"/>
      <c r="IRN47" s="169"/>
      <c r="IRO47" s="169"/>
      <c r="IRP47" s="169"/>
      <c r="IRQ47" s="169"/>
      <c r="IRR47" s="169"/>
      <c r="IRS47" s="169"/>
      <c r="IRT47" s="169"/>
      <c r="IRU47" s="169"/>
      <c r="IRV47" s="169"/>
      <c r="IRW47" s="169"/>
      <c r="IRX47" s="169"/>
      <c r="IRY47" s="169"/>
      <c r="IRZ47" s="169"/>
      <c r="ISA47" s="169"/>
      <c r="ISB47" s="169"/>
      <c r="ISC47" s="169"/>
      <c r="ISD47" s="169"/>
      <c r="ISE47" s="169"/>
      <c r="ISF47" s="169"/>
      <c r="ISG47" s="169"/>
      <c r="ISH47" s="169"/>
      <c r="ISI47" s="169"/>
      <c r="ISJ47" s="169"/>
      <c r="ISK47" s="169"/>
      <c r="ISL47" s="169"/>
      <c r="ISM47" s="169"/>
      <c r="ISN47" s="169"/>
      <c r="ISO47" s="169"/>
      <c r="ISP47" s="169"/>
      <c r="ISQ47" s="169"/>
      <c r="ISR47" s="169"/>
      <c r="ISS47" s="169"/>
      <c r="IST47" s="169"/>
      <c r="ISU47" s="169"/>
      <c r="ISV47" s="169"/>
      <c r="ISW47" s="169"/>
      <c r="ISX47" s="169"/>
      <c r="ISY47" s="169"/>
      <c r="ISZ47" s="169"/>
      <c r="ITA47" s="169"/>
      <c r="ITB47" s="169"/>
      <c r="ITC47" s="169"/>
      <c r="ITD47" s="169"/>
      <c r="ITE47" s="169"/>
      <c r="ITF47" s="169"/>
      <c r="ITG47" s="169"/>
      <c r="ITH47" s="169"/>
      <c r="ITI47" s="169"/>
      <c r="ITJ47" s="169"/>
      <c r="ITK47" s="169"/>
      <c r="ITL47" s="169"/>
      <c r="ITM47" s="169"/>
      <c r="ITN47" s="169"/>
      <c r="ITO47" s="169"/>
      <c r="ITP47" s="169"/>
      <c r="ITQ47" s="169"/>
      <c r="ITR47" s="169"/>
      <c r="ITS47" s="169"/>
      <c r="ITT47" s="169"/>
      <c r="ITU47" s="169"/>
      <c r="ITV47" s="169"/>
      <c r="ITW47" s="169"/>
      <c r="ITX47" s="169"/>
      <c r="ITY47" s="169"/>
      <c r="ITZ47" s="169"/>
      <c r="IUA47" s="169"/>
      <c r="IUB47" s="169"/>
      <c r="IUC47" s="169"/>
      <c r="IUD47" s="169"/>
      <c r="IUE47" s="169"/>
      <c r="IUF47" s="169"/>
      <c r="IUG47" s="169"/>
      <c r="IUH47" s="169"/>
      <c r="IUI47" s="169"/>
      <c r="IUJ47" s="169"/>
      <c r="IUK47" s="169"/>
      <c r="IUL47" s="169"/>
      <c r="IUM47" s="169"/>
      <c r="IUN47" s="169"/>
      <c r="IUO47" s="169"/>
      <c r="IUP47" s="169"/>
      <c r="IUQ47" s="169"/>
      <c r="IUR47" s="169"/>
      <c r="IUS47" s="169"/>
      <c r="IUT47" s="169"/>
      <c r="IUU47" s="169"/>
      <c r="IUV47" s="169"/>
      <c r="IUW47" s="169"/>
      <c r="IUX47" s="169"/>
      <c r="IUY47" s="169"/>
      <c r="IUZ47" s="169"/>
      <c r="IVA47" s="169"/>
      <c r="IVB47" s="169"/>
      <c r="IVC47" s="169"/>
      <c r="IVD47" s="169"/>
      <c r="IVE47" s="169"/>
      <c r="IVF47" s="169"/>
      <c r="IVG47" s="169"/>
      <c r="IVH47" s="169"/>
      <c r="IVI47" s="169"/>
      <c r="IVJ47" s="169"/>
      <c r="IVK47" s="169"/>
      <c r="IVL47" s="169"/>
      <c r="IVM47" s="169"/>
      <c r="IVN47" s="169"/>
      <c r="IVO47" s="169"/>
      <c r="IVP47" s="169"/>
      <c r="IVQ47" s="169"/>
      <c r="IVR47" s="169"/>
      <c r="IVS47" s="169"/>
      <c r="IVT47" s="169"/>
      <c r="IVU47" s="169"/>
      <c r="IVV47" s="169"/>
      <c r="IVW47" s="169"/>
      <c r="IVX47" s="169"/>
      <c r="IVY47" s="169"/>
      <c r="IVZ47" s="169"/>
      <c r="IWA47" s="169"/>
      <c r="IWB47" s="169"/>
      <c r="IWC47" s="169"/>
      <c r="IWD47" s="169"/>
      <c r="IWE47" s="169"/>
      <c r="IWF47" s="169"/>
      <c r="IWG47" s="169"/>
      <c r="IWH47" s="169"/>
      <c r="IWI47" s="169"/>
      <c r="IWJ47" s="169"/>
      <c r="IWK47" s="169"/>
      <c r="IWL47" s="169"/>
      <c r="IWM47" s="169"/>
      <c r="IWN47" s="169"/>
      <c r="IWO47" s="169"/>
      <c r="IWP47" s="169"/>
      <c r="IWQ47" s="169"/>
      <c r="IWR47" s="169"/>
      <c r="IWS47" s="169"/>
      <c r="IWT47" s="169"/>
      <c r="IWU47" s="169"/>
      <c r="IWV47" s="169"/>
      <c r="IWW47" s="169"/>
      <c r="IWX47" s="169"/>
      <c r="IWY47" s="169"/>
      <c r="IWZ47" s="169"/>
      <c r="IXA47" s="169"/>
      <c r="IXB47" s="169"/>
      <c r="IXC47" s="169"/>
      <c r="IXD47" s="169"/>
      <c r="IXE47" s="169"/>
      <c r="IXF47" s="169"/>
      <c r="IXG47" s="169"/>
      <c r="IXH47" s="169"/>
      <c r="IXI47" s="169"/>
      <c r="IXJ47" s="169"/>
      <c r="IXK47" s="169"/>
      <c r="IXL47" s="169"/>
      <c r="IXM47" s="169"/>
      <c r="IXN47" s="169"/>
      <c r="IXO47" s="169"/>
      <c r="IXP47" s="169"/>
      <c r="IXQ47" s="169"/>
      <c r="IXR47" s="169"/>
      <c r="IXS47" s="169"/>
      <c r="IXT47" s="169"/>
      <c r="IXU47" s="169"/>
      <c r="IXV47" s="169"/>
      <c r="IXW47" s="169"/>
      <c r="IXX47" s="169"/>
      <c r="IXY47" s="169"/>
      <c r="IXZ47" s="169"/>
      <c r="IYA47" s="169"/>
      <c r="IYB47" s="169"/>
      <c r="IYC47" s="169"/>
      <c r="IYD47" s="169"/>
      <c r="IYE47" s="169"/>
      <c r="IYF47" s="169"/>
      <c r="IYG47" s="169"/>
      <c r="IYH47" s="169"/>
      <c r="IYI47" s="169"/>
      <c r="IYJ47" s="169"/>
      <c r="IYK47" s="169"/>
      <c r="IYL47" s="169"/>
      <c r="IYM47" s="169"/>
      <c r="IYN47" s="169"/>
      <c r="IYO47" s="169"/>
      <c r="IYP47" s="169"/>
      <c r="IYQ47" s="169"/>
      <c r="IYR47" s="169"/>
      <c r="IYS47" s="169"/>
      <c r="IYT47" s="169"/>
      <c r="IYU47" s="169"/>
      <c r="IYV47" s="169"/>
      <c r="IYW47" s="169"/>
      <c r="IYX47" s="169"/>
      <c r="IYY47" s="169"/>
      <c r="IYZ47" s="169"/>
      <c r="IZA47" s="169"/>
      <c r="IZB47" s="169"/>
      <c r="IZC47" s="169"/>
      <c r="IZD47" s="169"/>
      <c r="IZE47" s="169"/>
      <c r="IZF47" s="169"/>
      <c r="IZG47" s="169"/>
      <c r="IZH47" s="169"/>
      <c r="IZI47" s="169"/>
      <c r="IZJ47" s="169"/>
      <c r="IZK47" s="169"/>
      <c r="IZL47" s="169"/>
      <c r="IZM47" s="169"/>
      <c r="IZN47" s="169"/>
      <c r="IZO47" s="169"/>
      <c r="IZP47" s="169"/>
      <c r="IZQ47" s="169"/>
      <c r="IZR47" s="169"/>
      <c r="IZS47" s="169"/>
      <c r="IZT47" s="169"/>
      <c r="IZU47" s="169"/>
      <c r="IZV47" s="169"/>
      <c r="IZW47" s="169"/>
      <c r="IZX47" s="169"/>
      <c r="IZY47" s="169"/>
      <c r="IZZ47" s="169"/>
      <c r="JAA47" s="169"/>
      <c r="JAB47" s="169"/>
      <c r="JAC47" s="169"/>
      <c r="JAD47" s="169"/>
      <c r="JAE47" s="169"/>
      <c r="JAF47" s="169"/>
      <c r="JAG47" s="169"/>
      <c r="JAH47" s="169"/>
      <c r="JAI47" s="169"/>
      <c r="JAJ47" s="169"/>
      <c r="JAK47" s="169"/>
      <c r="JAL47" s="169"/>
      <c r="JAM47" s="169"/>
      <c r="JAN47" s="169"/>
      <c r="JAO47" s="169"/>
      <c r="JAP47" s="169"/>
      <c r="JAQ47" s="169"/>
      <c r="JAR47" s="169"/>
      <c r="JAS47" s="169"/>
      <c r="JAT47" s="169"/>
      <c r="JAU47" s="169"/>
      <c r="JAV47" s="169"/>
      <c r="JAW47" s="169"/>
      <c r="JAX47" s="169"/>
      <c r="JAY47" s="169"/>
      <c r="JAZ47" s="169"/>
      <c r="JBA47" s="169"/>
      <c r="JBB47" s="169"/>
      <c r="JBC47" s="169"/>
      <c r="JBD47" s="169"/>
      <c r="JBE47" s="169"/>
      <c r="JBF47" s="169"/>
      <c r="JBG47" s="169"/>
      <c r="JBH47" s="169"/>
      <c r="JBI47" s="169"/>
      <c r="JBJ47" s="169"/>
      <c r="JBK47" s="169"/>
      <c r="JBL47" s="169"/>
      <c r="JBM47" s="169"/>
      <c r="JBN47" s="169"/>
      <c r="JBO47" s="169"/>
      <c r="JBP47" s="169"/>
      <c r="JBQ47" s="169"/>
      <c r="JBR47" s="169"/>
      <c r="JBS47" s="169"/>
      <c r="JBT47" s="169"/>
      <c r="JBU47" s="169"/>
      <c r="JBV47" s="169"/>
      <c r="JBW47" s="169"/>
      <c r="JBX47" s="169"/>
      <c r="JBY47" s="169"/>
      <c r="JBZ47" s="169"/>
      <c r="JCA47" s="169"/>
      <c r="JCB47" s="169"/>
      <c r="JCC47" s="169"/>
      <c r="JCD47" s="169"/>
      <c r="JCE47" s="169"/>
      <c r="JCF47" s="169"/>
      <c r="JCG47" s="169"/>
      <c r="JCH47" s="169"/>
      <c r="JCI47" s="169"/>
      <c r="JCJ47" s="169"/>
      <c r="JCK47" s="169"/>
      <c r="JCL47" s="169"/>
      <c r="JCM47" s="169"/>
      <c r="JCN47" s="169"/>
      <c r="JCO47" s="169"/>
      <c r="JCP47" s="169"/>
      <c r="JCQ47" s="169"/>
      <c r="JCR47" s="169"/>
      <c r="JCS47" s="169"/>
      <c r="JCT47" s="169"/>
      <c r="JCU47" s="169"/>
      <c r="JCV47" s="169"/>
      <c r="JCW47" s="169"/>
      <c r="JCX47" s="169"/>
      <c r="JCY47" s="169"/>
      <c r="JCZ47" s="169"/>
      <c r="JDA47" s="169"/>
      <c r="JDB47" s="169"/>
      <c r="JDC47" s="169"/>
      <c r="JDD47" s="169"/>
      <c r="JDE47" s="169"/>
      <c r="JDF47" s="169"/>
      <c r="JDG47" s="169"/>
      <c r="JDH47" s="169"/>
      <c r="JDI47" s="169"/>
      <c r="JDJ47" s="169"/>
      <c r="JDK47" s="169"/>
      <c r="JDL47" s="169"/>
      <c r="JDM47" s="169"/>
      <c r="JDN47" s="169"/>
      <c r="JDO47" s="169"/>
      <c r="JDP47" s="169"/>
      <c r="JDQ47" s="169"/>
      <c r="JDR47" s="169"/>
      <c r="JDS47" s="169"/>
      <c r="JDT47" s="169"/>
      <c r="JDU47" s="169"/>
      <c r="JDV47" s="169"/>
      <c r="JDW47" s="169"/>
      <c r="JDX47" s="169"/>
      <c r="JDY47" s="169"/>
      <c r="JDZ47" s="169"/>
      <c r="JEA47" s="169"/>
      <c r="JEB47" s="169"/>
      <c r="JEC47" s="169"/>
      <c r="JED47" s="169"/>
      <c r="JEE47" s="169"/>
      <c r="JEF47" s="169"/>
      <c r="JEG47" s="169"/>
      <c r="JEH47" s="169"/>
      <c r="JEI47" s="169"/>
      <c r="JEJ47" s="169"/>
      <c r="JEK47" s="169"/>
      <c r="JEL47" s="169"/>
      <c r="JEM47" s="169"/>
      <c r="JEN47" s="169"/>
      <c r="JEO47" s="169"/>
      <c r="JEP47" s="169"/>
      <c r="JEQ47" s="169"/>
      <c r="JER47" s="169"/>
      <c r="JES47" s="169"/>
      <c r="JET47" s="169"/>
      <c r="JEU47" s="169"/>
      <c r="JEV47" s="169"/>
      <c r="JEW47" s="169"/>
      <c r="JEX47" s="169"/>
      <c r="JEY47" s="169"/>
      <c r="JEZ47" s="169"/>
      <c r="JFA47" s="169"/>
      <c r="JFB47" s="169"/>
      <c r="JFC47" s="169"/>
      <c r="JFD47" s="169"/>
      <c r="JFE47" s="169"/>
      <c r="JFF47" s="169"/>
      <c r="JFG47" s="169"/>
      <c r="JFH47" s="169"/>
      <c r="JFI47" s="169"/>
      <c r="JFJ47" s="169"/>
      <c r="JFK47" s="169"/>
      <c r="JFL47" s="169"/>
      <c r="JFM47" s="169"/>
      <c r="JFN47" s="169"/>
      <c r="JFO47" s="169"/>
      <c r="JFP47" s="169"/>
      <c r="JFQ47" s="169"/>
      <c r="JFR47" s="169"/>
      <c r="JFS47" s="169"/>
      <c r="JFT47" s="169"/>
      <c r="JFU47" s="169"/>
      <c r="JFV47" s="169"/>
      <c r="JFW47" s="169"/>
      <c r="JFX47" s="169"/>
      <c r="JFY47" s="169"/>
      <c r="JFZ47" s="169"/>
      <c r="JGA47" s="169"/>
      <c r="JGB47" s="169"/>
      <c r="JGC47" s="169"/>
      <c r="JGD47" s="169"/>
      <c r="JGE47" s="169"/>
      <c r="JGF47" s="169"/>
      <c r="JGG47" s="169"/>
      <c r="JGH47" s="169"/>
      <c r="JGI47" s="169"/>
      <c r="JGJ47" s="169"/>
      <c r="JGK47" s="169"/>
      <c r="JGL47" s="169"/>
      <c r="JGM47" s="169"/>
      <c r="JGN47" s="169"/>
      <c r="JGO47" s="169"/>
      <c r="JGP47" s="169"/>
      <c r="JGQ47" s="169"/>
      <c r="JGR47" s="169"/>
      <c r="JGS47" s="169"/>
      <c r="JGT47" s="169"/>
      <c r="JGU47" s="169"/>
      <c r="JGV47" s="169"/>
      <c r="JGW47" s="169"/>
      <c r="JGX47" s="169"/>
      <c r="JGY47" s="169"/>
      <c r="JGZ47" s="169"/>
      <c r="JHA47" s="169"/>
      <c r="JHB47" s="169"/>
      <c r="JHC47" s="169"/>
      <c r="JHD47" s="169"/>
      <c r="JHE47" s="169"/>
      <c r="JHF47" s="169"/>
      <c r="JHG47" s="169"/>
      <c r="JHH47" s="169"/>
      <c r="JHI47" s="169"/>
      <c r="JHJ47" s="169"/>
      <c r="JHK47" s="169"/>
      <c r="JHL47" s="169"/>
      <c r="JHM47" s="169"/>
      <c r="JHN47" s="169"/>
      <c r="JHO47" s="169"/>
      <c r="JHP47" s="169"/>
      <c r="JHQ47" s="169"/>
      <c r="JHR47" s="169"/>
      <c r="JHS47" s="169"/>
      <c r="JHT47" s="169"/>
      <c r="JHU47" s="169"/>
      <c r="JHV47" s="169"/>
      <c r="JHW47" s="169"/>
      <c r="JHX47" s="169"/>
      <c r="JHY47" s="169"/>
      <c r="JHZ47" s="169"/>
      <c r="JIA47" s="169"/>
      <c r="JIB47" s="169"/>
      <c r="JIC47" s="169"/>
      <c r="JID47" s="169"/>
      <c r="JIE47" s="169"/>
      <c r="JIF47" s="169"/>
      <c r="JIG47" s="169"/>
      <c r="JIH47" s="169"/>
      <c r="JII47" s="169"/>
      <c r="JIJ47" s="169"/>
      <c r="JIK47" s="169"/>
      <c r="JIL47" s="169"/>
      <c r="JIM47" s="169"/>
      <c r="JIN47" s="169"/>
      <c r="JIO47" s="169"/>
      <c r="JIP47" s="169"/>
      <c r="JIQ47" s="169"/>
      <c r="JIR47" s="169"/>
      <c r="JIS47" s="169"/>
      <c r="JIT47" s="169"/>
      <c r="JIU47" s="169"/>
      <c r="JIV47" s="169"/>
      <c r="JIW47" s="169"/>
      <c r="JIX47" s="169"/>
      <c r="JIY47" s="169"/>
      <c r="JIZ47" s="169"/>
      <c r="JJA47" s="169"/>
      <c r="JJB47" s="169"/>
      <c r="JJC47" s="169"/>
      <c r="JJD47" s="169"/>
      <c r="JJE47" s="169"/>
      <c r="JJF47" s="169"/>
      <c r="JJG47" s="169"/>
      <c r="JJH47" s="169"/>
      <c r="JJI47" s="169"/>
      <c r="JJJ47" s="169"/>
      <c r="JJK47" s="169"/>
      <c r="JJL47" s="169"/>
      <c r="JJM47" s="169"/>
      <c r="JJN47" s="169"/>
      <c r="JJO47" s="169"/>
      <c r="JJP47" s="169"/>
      <c r="JJQ47" s="169"/>
      <c r="JJR47" s="169"/>
      <c r="JJS47" s="169"/>
      <c r="JJT47" s="169"/>
      <c r="JJU47" s="169"/>
      <c r="JJV47" s="169"/>
      <c r="JJW47" s="169"/>
      <c r="JJX47" s="169"/>
      <c r="JJY47" s="169"/>
      <c r="JJZ47" s="169"/>
      <c r="JKA47" s="169"/>
      <c r="JKB47" s="169"/>
      <c r="JKC47" s="169"/>
      <c r="JKD47" s="169"/>
      <c r="JKE47" s="169"/>
      <c r="JKF47" s="169"/>
      <c r="JKG47" s="169"/>
      <c r="JKH47" s="169"/>
      <c r="JKI47" s="169"/>
      <c r="JKJ47" s="169"/>
      <c r="JKK47" s="169"/>
      <c r="JKL47" s="169"/>
      <c r="JKM47" s="169"/>
      <c r="JKN47" s="169"/>
      <c r="JKO47" s="169"/>
      <c r="JKP47" s="169"/>
      <c r="JKQ47" s="169"/>
      <c r="JKR47" s="169"/>
      <c r="JKS47" s="169"/>
      <c r="JKT47" s="169"/>
      <c r="JKU47" s="169"/>
      <c r="JKV47" s="169"/>
      <c r="JKW47" s="169"/>
      <c r="JKX47" s="169"/>
      <c r="JKY47" s="169"/>
      <c r="JKZ47" s="169"/>
      <c r="JLA47" s="169"/>
      <c r="JLB47" s="169"/>
      <c r="JLC47" s="169"/>
      <c r="JLD47" s="169"/>
      <c r="JLE47" s="169"/>
      <c r="JLF47" s="169"/>
      <c r="JLG47" s="169"/>
      <c r="JLH47" s="169"/>
      <c r="JLI47" s="169"/>
      <c r="JLJ47" s="169"/>
      <c r="JLK47" s="169"/>
      <c r="JLL47" s="169"/>
      <c r="JLM47" s="169"/>
      <c r="JLN47" s="169"/>
      <c r="JLO47" s="169"/>
      <c r="JLP47" s="169"/>
      <c r="JLQ47" s="169"/>
      <c r="JLR47" s="169"/>
      <c r="JLS47" s="169"/>
      <c r="JLT47" s="169"/>
      <c r="JLU47" s="169"/>
      <c r="JLV47" s="169"/>
      <c r="JLW47" s="169"/>
      <c r="JLX47" s="169"/>
      <c r="JLY47" s="169"/>
      <c r="JLZ47" s="169"/>
      <c r="JMA47" s="169"/>
      <c r="JMB47" s="169"/>
      <c r="JMC47" s="169"/>
      <c r="JMD47" s="169"/>
      <c r="JME47" s="169"/>
      <c r="JMF47" s="169"/>
      <c r="JMG47" s="169"/>
      <c r="JMH47" s="169"/>
      <c r="JMI47" s="169"/>
      <c r="JMJ47" s="169"/>
      <c r="JMK47" s="169"/>
      <c r="JML47" s="169"/>
      <c r="JMM47" s="169"/>
      <c r="JMN47" s="169"/>
      <c r="JMO47" s="169"/>
      <c r="JMP47" s="169"/>
      <c r="JMQ47" s="169"/>
      <c r="JMR47" s="169"/>
      <c r="JMS47" s="169"/>
      <c r="JMT47" s="169"/>
      <c r="JMU47" s="169"/>
      <c r="JMV47" s="169"/>
      <c r="JMW47" s="169"/>
      <c r="JMX47" s="169"/>
      <c r="JMY47" s="169"/>
      <c r="JMZ47" s="169"/>
      <c r="JNA47" s="169"/>
      <c r="JNB47" s="169"/>
      <c r="JNC47" s="169"/>
      <c r="JND47" s="169"/>
      <c r="JNE47" s="169"/>
      <c r="JNF47" s="169"/>
      <c r="JNG47" s="169"/>
      <c r="JNH47" s="169"/>
      <c r="JNI47" s="169"/>
      <c r="JNJ47" s="169"/>
      <c r="JNK47" s="169"/>
      <c r="JNL47" s="169"/>
      <c r="JNM47" s="169"/>
      <c r="JNN47" s="169"/>
      <c r="JNO47" s="169"/>
      <c r="JNP47" s="169"/>
      <c r="JNQ47" s="169"/>
      <c r="JNR47" s="169"/>
      <c r="JNS47" s="169"/>
      <c r="JNT47" s="169"/>
      <c r="JNU47" s="169"/>
      <c r="JNV47" s="169"/>
      <c r="JNW47" s="169"/>
      <c r="JNX47" s="169"/>
      <c r="JNY47" s="169"/>
      <c r="JNZ47" s="169"/>
      <c r="JOA47" s="169"/>
      <c r="JOB47" s="169"/>
      <c r="JOC47" s="169"/>
      <c r="JOD47" s="169"/>
      <c r="JOE47" s="169"/>
      <c r="JOF47" s="169"/>
      <c r="JOG47" s="169"/>
      <c r="JOH47" s="169"/>
      <c r="JOI47" s="169"/>
      <c r="JOJ47" s="169"/>
      <c r="JOK47" s="169"/>
      <c r="JOL47" s="169"/>
      <c r="JOM47" s="169"/>
      <c r="JON47" s="169"/>
      <c r="JOO47" s="169"/>
      <c r="JOP47" s="169"/>
      <c r="JOQ47" s="169"/>
      <c r="JOR47" s="169"/>
      <c r="JOS47" s="169"/>
      <c r="JOT47" s="169"/>
      <c r="JOU47" s="169"/>
      <c r="JOV47" s="169"/>
      <c r="JOW47" s="169"/>
      <c r="JOX47" s="169"/>
      <c r="JOY47" s="169"/>
      <c r="JOZ47" s="169"/>
      <c r="JPA47" s="169"/>
      <c r="JPB47" s="169"/>
      <c r="JPC47" s="169"/>
      <c r="JPD47" s="169"/>
      <c r="JPE47" s="169"/>
      <c r="JPF47" s="169"/>
      <c r="JPG47" s="169"/>
      <c r="JPH47" s="169"/>
      <c r="JPI47" s="169"/>
      <c r="JPJ47" s="169"/>
      <c r="JPK47" s="169"/>
      <c r="JPL47" s="169"/>
      <c r="JPM47" s="169"/>
      <c r="JPN47" s="169"/>
      <c r="JPO47" s="169"/>
      <c r="JPP47" s="169"/>
      <c r="JPQ47" s="169"/>
      <c r="JPR47" s="169"/>
      <c r="JPS47" s="169"/>
      <c r="JPT47" s="169"/>
      <c r="JPU47" s="169"/>
      <c r="JPV47" s="169"/>
      <c r="JPW47" s="169"/>
      <c r="JPX47" s="169"/>
      <c r="JPY47" s="169"/>
      <c r="JPZ47" s="169"/>
      <c r="JQA47" s="169"/>
      <c r="JQB47" s="169"/>
      <c r="JQC47" s="169"/>
      <c r="JQD47" s="169"/>
      <c r="JQE47" s="169"/>
      <c r="JQF47" s="169"/>
      <c r="JQG47" s="169"/>
      <c r="JQH47" s="169"/>
      <c r="JQI47" s="169"/>
      <c r="JQJ47" s="169"/>
      <c r="JQK47" s="169"/>
      <c r="JQL47" s="169"/>
      <c r="JQM47" s="169"/>
      <c r="JQN47" s="169"/>
      <c r="JQO47" s="169"/>
      <c r="JQP47" s="169"/>
      <c r="JQQ47" s="169"/>
      <c r="JQR47" s="169"/>
      <c r="JQS47" s="169"/>
      <c r="JQT47" s="169"/>
      <c r="JQU47" s="169"/>
      <c r="JQV47" s="169"/>
      <c r="JQW47" s="169"/>
      <c r="JQX47" s="169"/>
      <c r="JQY47" s="169"/>
      <c r="JQZ47" s="169"/>
      <c r="JRA47" s="169"/>
      <c r="JRB47" s="169"/>
      <c r="JRC47" s="169"/>
      <c r="JRD47" s="169"/>
      <c r="JRE47" s="169"/>
      <c r="JRF47" s="169"/>
      <c r="JRG47" s="169"/>
      <c r="JRH47" s="169"/>
      <c r="JRI47" s="169"/>
      <c r="JRJ47" s="169"/>
      <c r="JRK47" s="169"/>
      <c r="JRL47" s="169"/>
      <c r="JRM47" s="169"/>
      <c r="JRN47" s="169"/>
      <c r="JRO47" s="169"/>
      <c r="JRP47" s="169"/>
      <c r="JRQ47" s="169"/>
      <c r="JRR47" s="169"/>
      <c r="JRS47" s="169"/>
      <c r="JRT47" s="169"/>
      <c r="JRU47" s="169"/>
      <c r="JRV47" s="169"/>
      <c r="JRW47" s="169"/>
      <c r="JRX47" s="169"/>
      <c r="JRY47" s="169"/>
      <c r="JRZ47" s="169"/>
      <c r="JSA47" s="169"/>
      <c r="JSB47" s="169"/>
      <c r="JSC47" s="169"/>
      <c r="JSD47" s="169"/>
      <c r="JSE47" s="169"/>
      <c r="JSF47" s="169"/>
      <c r="JSG47" s="169"/>
      <c r="JSH47" s="169"/>
      <c r="JSI47" s="169"/>
      <c r="JSJ47" s="169"/>
      <c r="JSK47" s="169"/>
      <c r="JSL47" s="169"/>
      <c r="JSM47" s="169"/>
      <c r="JSN47" s="169"/>
      <c r="JSO47" s="169"/>
      <c r="JSP47" s="169"/>
      <c r="JSQ47" s="169"/>
      <c r="JSR47" s="169"/>
      <c r="JSS47" s="169"/>
      <c r="JST47" s="169"/>
      <c r="JSU47" s="169"/>
      <c r="JSV47" s="169"/>
      <c r="JSW47" s="169"/>
      <c r="JSX47" s="169"/>
      <c r="JSY47" s="169"/>
      <c r="JSZ47" s="169"/>
      <c r="JTA47" s="169"/>
      <c r="JTB47" s="169"/>
      <c r="JTC47" s="169"/>
      <c r="JTD47" s="169"/>
      <c r="JTE47" s="169"/>
      <c r="JTF47" s="169"/>
      <c r="JTG47" s="169"/>
      <c r="JTH47" s="169"/>
      <c r="JTI47" s="169"/>
      <c r="JTJ47" s="169"/>
      <c r="JTK47" s="169"/>
      <c r="JTL47" s="169"/>
      <c r="JTM47" s="169"/>
      <c r="JTN47" s="169"/>
      <c r="JTO47" s="169"/>
      <c r="JTP47" s="169"/>
      <c r="JTQ47" s="169"/>
      <c r="JTR47" s="169"/>
      <c r="JTS47" s="169"/>
      <c r="JTT47" s="169"/>
      <c r="JTU47" s="169"/>
      <c r="JTV47" s="169"/>
      <c r="JTW47" s="169"/>
      <c r="JTX47" s="169"/>
      <c r="JTY47" s="169"/>
      <c r="JTZ47" s="169"/>
      <c r="JUA47" s="169"/>
      <c r="JUB47" s="169"/>
      <c r="JUC47" s="169"/>
      <c r="JUD47" s="169"/>
      <c r="JUE47" s="169"/>
      <c r="JUF47" s="169"/>
      <c r="JUG47" s="169"/>
      <c r="JUH47" s="169"/>
      <c r="JUI47" s="169"/>
      <c r="JUJ47" s="169"/>
      <c r="JUK47" s="169"/>
      <c r="JUL47" s="169"/>
      <c r="JUM47" s="169"/>
      <c r="JUN47" s="169"/>
      <c r="JUO47" s="169"/>
      <c r="JUP47" s="169"/>
      <c r="JUQ47" s="169"/>
      <c r="JUR47" s="169"/>
      <c r="JUS47" s="169"/>
      <c r="JUT47" s="169"/>
      <c r="JUU47" s="169"/>
      <c r="JUV47" s="169"/>
      <c r="JUW47" s="169"/>
      <c r="JUX47" s="169"/>
      <c r="JUY47" s="169"/>
      <c r="JUZ47" s="169"/>
      <c r="JVA47" s="169"/>
      <c r="JVB47" s="169"/>
      <c r="JVC47" s="169"/>
      <c r="JVD47" s="169"/>
      <c r="JVE47" s="169"/>
      <c r="JVF47" s="169"/>
      <c r="JVG47" s="169"/>
      <c r="JVH47" s="169"/>
      <c r="JVI47" s="169"/>
      <c r="JVJ47" s="169"/>
      <c r="JVK47" s="169"/>
      <c r="JVL47" s="169"/>
      <c r="JVM47" s="169"/>
      <c r="JVN47" s="169"/>
      <c r="JVO47" s="169"/>
      <c r="JVP47" s="169"/>
      <c r="JVQ47" s="169"/>
      <c r="JVR47" s="169"/>
      <c r="JVS47" s="169"/>
      <c r="JVT47" s="169"/>
      <c r="JVU47" s="169"/>
      <c r="JVV47" s="169"/>
      <c r="JVW47" s="169"/>
      <c r="JVX47" s="169"/>
      <c r="JVY47" s="169"/>
      <c r="JVZ47" s="169"/>
      <c r="JWA47" s="169"/>
      <c r="JWB47" s="169"/>
      <c r="JWC47" s="169"/>
      <c r="JWD47" s="169"/>
      <c r="JWE47" s="169"/>
      <c r="JWF47" s="169"/>
      <c r="JWG47" s="169"/>
      <c r="JWH47" s="169"/>
      <c r="JWI47" s="169"/>
      <c r="JWJ47" s="169"/>
      <c r="JWK47" s="169"/>
      <c r="JWL47" s="169"/>
      <c r="JWM47" s="169"/>
      <c r="JWN47" s="169"/>
      <c r="JWO47" s="169"/>
      <c r="JWP47" s="169"/>
      <c r="JWQ47" s="169"/>
      <c r="JWR47" s="169"/>
      <c r="JWS47" s="169"/>
      <c r="JWT47" s="169"/>
      <c r="JWU47" s="169"/>
      <c r="JWV47" s="169"/>
      <c r="JWW47" s="169"/>
      <c r="JWX47" s="169"/>
      <c r="JWY47" s="169"/>
      <c r="JWZ47" s="169"/>
      <c r="JXA47" s="169"/>
      <c r="JXB47" s="169"/>
      <c r="JXC47" s="169"/>
      <c r="JXD47" s="169"/>
      <c r="JXE47" s="169"/>
      <c r="JXF47" s="169"/>
      <c r="JXG47" s="169"/>
      <c r="JXH47" s="169"/>
      <c r="JXI47" s="169"/>
      <c r="JXJ47" s="169"/>
      <c r="JXK47" s="169"/>
      <c r="JXL47" s="169"/>
      <c r="JXM47" s="169"/>
      <c r="JXN47" s="169"/>
      <c r="JXO47" s="169"/>
      <c r="JXP47" s="169"/>
      <c r="JXQ47" s="169"/>
      <c r="JXR47" s="169"/>
      <c r="JXS47" s="169"/>
      <c r="JXT47" s="169"/>
      <c r="JXU47" s="169"/>
      <c r="JXV47" s="169"/>
      <c r="JXW47" s="169"/>
      <c r="JXX47" s="169"/>
      <c r="JXY47" s="169"/>
      <c r="JXZ47" s="169"/>
      <c r="JYA47" s="169"/>
      <c r="JYB47" s="169"/>
      <c r="JYC47" s="169"/>
      <c r="JYD47" s="169"/>
      <c r="JYE47" s="169"/>
      <c r="JYF47" s="169"/>
      <c r="JYG47" s="169"/>
      <c r="JYH47" s="169"/>
      <c r="JYI47" s="169"/>
      <c r="JYJ47" s="169"/>
      <c r="JYK47" s="169"/>
      <c r="JYL47" s="169"/>
      <c r="JYM47" s="169"/>
      <c r="JYN47" s="169"/>
      <c r="JYO47" s="169"/>
      <c r="JYP47" s="169"/>
      <c r="JYQ47" s="169"/>
      <c r="JYR47" s="169"/>
      <c r="JYS47" s="169"/>
      <c r="JYT47" s="169"/>
      <c r="JYU47" s="169"/>
      <c r="JYV47" s="169"/>
      <c r="JYW47" s="169"/>
      <c r="JYX47" s="169"/>
      <c r="JYY47" s="169"/>
      <c r="JYZ47" s="169"/>
      <c r="JZA47" s="169"/>
      <c r="JZB47" s="169"/>
      <c r="JZC47" s="169"/>
      <c r="JZD47" s="169"/>
      <c r="JZE47" s="169"/>
      <c r="JZF47" s="169"/>
      <c r="JZG47" s="169"/>
      <c r="JZH47" s="169"/>
      <c r="JZI47" s="169"/>
      <c r="JZJ47" s="169"/>
      <c r="JZK47" s="169"/>
      <c r="JZL47" s="169"/>
      <c r="JZM47" s="169"/>
      <c r="JZN47" s="169"/>
      <c r="JZO47" s="169"/>
      <c r="JZP47" s="169"/>
      <c r="JZQ47" s="169"/>
      <c r="JZR47" s="169"/>
      <c r="JZS47" s="169"/>
      <c r="JZT47" s="169"/>
      <c r="JZU47" s="169"/>
      <c r="JZV47" s="169"/>
      <c r="JZW47" s="169"/>
      <c r="JZX47" s="169"/>
      <c r="JZY47" s="169"/>
      <c r="JZZ47" s="169"/>
      <c r="KAA47" s="169"/>
      <c r="KAB47" s="169"/>
      <c r="KAC47" s="169"/>
      <c r="KAD47" s="169"/>
      <c r="KAE47" s="169"/>
      <c r="KAF47" s="169"/>
      <c r="KAG47" s="169"/>
      <c r="KAH47" s="169"/>
      <c r="KAI47" s="169"/>
      <c r="KAJ47" s="169"/>
      <c r="KAK47" s="169"/>
      <c r="KAL47" s="169"/>
      <c r="KAM47" s="169"/>
      <c r="KAN47" s="169"/>
      <c r="KAO47" s="169"/>
      <c r="KAP47" s="169"/>
      <c r="KAQ47" s="169"/>
      <c r="KAR47" s="169"/>
      <c r="KAS47" s="169"/>
      <c r="KAT47" s="169"/>
      <c r="KAU47" s="169"/>
      <c r="KAV47" s="169"/>
      <c r="KAW47" s="169"/>
      <c r="KAX47" s="169"/>
      <c r="KAY47" s="169"/>
      <c r="KAZ47" s="169"/>
      <c r="KBA47" s="169"/>
      <c r="KBB47" s="169"/>
      <c r="KBC47" s="169"/>
      <c r="KBD47" s="169"/>
      <c r="KBE47" s="169"/>
      <c r="KBF47" s="169"/>
      <c r="KBG47" s="169"/>
      <c r="KBH47" s="169"/>
      <c r="KBI47" s="169"/>
      <c r="KBJ47" s="169"/>
      <c r="KBK47" s="169"/>
      <c r="KBL47" s="169"/>
      <c r="KBM47" s="169"/>
      <c r="KBN47" s="169"/>
      <c r="KBO47" s="169"/>
      <c r="KBP47" s="169"/>
      <c r="KBQ47" s="169"/>
      <c r="KBR47" s="169"/>
      <c r="KBS47" s="169"/>
      <c r="KBT47" s="169"/>
      <c r="KBU47" s="169"/>
      <c r="KBV47" s="169"/>
      <c r="KBW47" s="169"/>
      <c r="KBX47" s="169"/>
      <c r="KBY47" s="169"/>
      <c r="KBZ47" s="169"/>
      <c r="KCA47" s="169"/>
      <c r="KCB47" s="169"/>
      <c r="KCC47" s="169"/>
      <c r="KCD47" s="169"/>
      <c r="KCE47" s="169"/>
      <c r="KCF47" s="169"/>
      <c r="KCG47" s="169"/>
      <c r="KCH47" s="169"/>
      <c r="KCI47" s="169"/>
      <c r="KCJ47" s="169"/>
      <c r="KCK47" s="169"/>
      <c r="KCL47" s="169"/>
      <c r="KCM47" s="169"/>
      <c r="KCN47" s="169"/>
      <c r="KCO47" s="169"/>
      <c r="KCP47" s="169"/>
      <c r="KCQ47" s="169"/>
      <c r="KCR47" s="169"/>
      <c r="KCS47" s="169"/>
      <c r="KCT47" s="169"/>
      <c r="KCU47" s="169"/>
      <c r="KCV47" s="169"/>
      <c r="KCW47" s="169"/>
      <c r="KCX47" s="169"/>
      <c r="KCY47" s="169"/>
      <c r="KCZ47" s="169"/>
      <c r="KDA47" s="169"/>
      <c r="KDB47" s="169"/>
      <c r="KDC47" s="169"/>
      <c r="KDD47" s="169"/>
      <c r="KDE47" s="169"/>
      <c r="KDF47" s="169"/>
      <c r="KDG47" s="169"/>
      <c r="KDH47" s="169"/>
      <c r="KDI47" s="169"/>
      <c r="KDJ47" s="169"/>
      <c r="KDK47" s="169"/>
      <c r="KDL47" s="169"/>
      <c r="KDM47" s="169"/>
      <c r="KDN47" s="169"/>
      <c r="KDO47" s="169"/>
      <c r="KDP47" s="169"/>
      <c r="KDQ47" s="169"/>
      <c r="KDR47" s="169"/>
      <c r="KDS47" s="169"/>
      <c r="KDT47" s="169"/>
      <c r="KDU47" s="169"/>
      <c r="KDV47" s="169"/>
      <c r="KDW47" s="169"/>
      <c r="KDX47" s="169"/>
      <c r="KDY47" s="169"/>
      <c r="KDZ47" s="169"/>
      <c r="KEA47" s="169"/>
      <c r="KEB47" s="169"/>
      <c r="KEC47" s="169"/>
      <c r="KED47" s="169"/>
      <c r="KEE47" s="169"/>
      <c r="KEF47" s="169"/>
      <c r="KEG47" s="169"/>
      <c r="KEH47" s="169"/>
      <c r="KEI47" s="169"/>
      <c r="KEJ47" s="169"/>
      <c r="KEK47" s="169"/>
      <c r="KEL47" s="169"/>
      <c r="KEM47" s="169"/>
      <c r="KEN47" s="169"/>
      <c r="KEO47" s="169"/>
      <c r="KEP47" s="169"/>
      <c r="KEQ47" s="169"/>
      <c r="KER47" s="169"/>
      <c r="KES47" s="169"/>
      <c r="KET47" s="169"/>
      <c r="KEU47" s="169"/>
      <c r="KEV47" s="169"/>
      <c r="KEW47" s="169"/>
      <c r="KEX47" s="169"/>
      <c r="KEY47" s="169"/>
      <c r="KEZ47" s="169"/>
      <c r="KFA47" s="169"/>
      <c r="KFB47" s="169"/>
      <c r="KFC47" s="169"/>
      <c r="KFD47" s="169"/>
      <c r="KFE47" s="169"/>
      <c r="KFF47" s="169"/>
      <c r="KFG47" s="169"/>
      <c r="KFH47" s="169"/>
      <c r="KFI47" s="169"/>
      <c r="KFJ47" s="169"/>
      <c r="KFK47" s="169"/>
      <c r="KFL47" s="169"/>
      <c r="KFM47" s="169"/>
      <c r="KFN47" s="169"/>
      <c r="KFO47" s="169"/>
      <c r="KFP47" s="169"/>
      <c r="KFQ47" s="169"/>
      <c r="KFR47" s="169"/>
      <c r="KFS47" s="169"/>
      <c r="KFT47" s="169"/>
      <c r="KFU47" s="169"/>
      <c r="KFV47" s="169"/>
      <c r="KFW47" s="169"/>
      <c r="KFX47" s="169"/>
      <c r="KFY47" s="169"/>
      <c r="KFZ47" s="169"/>
      <c r="KGA47" s="169"/>
      <c r="KGB47" s="169"/>
      <c r="KGC47" s="169"/>
      <c r="KGD47" s="169"/>
      <c r="KGE47" s="169"/>
      <c r="KGF47" s="169"/>
      <c r="KGG47" s="169"/>
      <c r="KGH47" s="169"/>
      <c r="KGI47" s="169"/>
      <c r="KGJ47" s="169"/>
      <c r="KGK47" s="169"/>
      <c r="KGL47" s="169"/>
      <c r="KGM47" s="169"/>
      <c r="KGN47" s="169"/>
      <c r="KGO47" s="169"/>
      <c r="KGP47" s="169"/>
      <c r="KGQ47" s="169"/>
      <c r="KGR47" s="169"/>
      <c r="KGS47" s="169"/>
      <c r="KGT47" s="169"/>
      <c r="KGU47" s="169"/>
      <c r="KGV47" s="169"/>
      <c r="KGW47" s="169"/>
      <c r="KGX47" s="169"/>
      <c r="KGY47" s="169"/>
      <c r="KGZ47" s="169"/>
      <c r="KHA47" s="169"/>
      <c r="KHB47" s="169"/>
      <c r="KHC47" s="169"/>
      <c r="KHD47" s="169"/>
      <c r="KHE47" s="169"/>
      <c r="KHF47" s="169"/>
      <c r="KHG47" s="169"/>
      <c r="KHH47" s="169"/>
      <c r="KHI47" s="169"/>
      <c r="KHJ47" s="169"/>
      <c r="KHK47" s="169"/>
      <c r="KHL47" s="169"/>
      <c r="KHM47" s="169"/>
      <c r="KHN47" s="169"/>
      <c r="KHO47" s="169"/>
      <c r="KHP47" s="169"/>
      <c r="KHQ47" s="169"/>
      <c r="KHR47" s="169"/>
      <c r="KHS47" s="169"/>
      <c r="KHT47" s="169"/>
      <c r="KHU47" s="169"/>
      <c r="KHV47" s="169"/>
      <c r="KHW47" s="169"/>
      <c r="KHX47" s="169"/>
      <c r="KHY47" s="169"/>
      <c r="KHZ47" s="169"/>
      <c r="KIA47" s="169"/>
      <c r="KIB47" s="169"/>
      <c r="KIC47" s="169"/>
      <c r="KID47" s="169"/>
      <c r="KIE47" s="169"/>
      <c r="KIF47" s="169"/>
      <c r="KIG47" s="169"/>
      <c r="KIH47" s="169"/>
      <c r="KII47" s="169"/>
      <c r="KIJ47" s="169"/>
      <c r="KIK47" s="169"/>
      <c r="KIL47" s="169"/>
      <c r="KIM47" s="169"/>
      <c r="KIN47" s="169"/>
      <c r="KIO47" s="169"/>
      <c r="KIP47" s="169"/>
      <c r="KIQ47" s="169"/>
      <c r="KIR47" s="169"/>
      <c r="KIS47" s="169"/>
      <c r="KIT47" s="169"/>
      <c r="KIU47" s="169"/>
      <c r="KIV47" s="169"/>
      <c r="KIW47" s="169"/>
      <c r="KIX47" s="169"/>
      <c r="KIY47" s="169"/>
      <c r="KIZ47" s="169"/>
      <c r="KJA47" s="169"/>
      <c r="KJB47" s="169"/>
      <c r="KJC47" s="169"/>
      <c r="KJD47" s="169"/>
      <c r="KJE47" s="169"/>
      <c r="KJF47" s="169"/>
      <c r="KJG47" s="169"/>
      <c r="KJH47" s="169"/>
      <c r="KJI47" s="169"/>
      <c r="KJJ47" s="169"/>
      <c r="KJK47" s="169"/>
      <c r="KJL47" s="169"/>
      <c r="KJM47" s="169"/>
      <c r="KJN47" s="169"/>
      <c r="KJO47" s="169"/>
      <c r="KJP47" s="169"/>
      <c r="KJQ47" s="169"/>
      <c r="KJR47" s="169"/>
      <c r="KJS47" s="169"/>
      <c r="KJT47" s="169"/>
      <c r="KJU47" s="169"/>
      <c r="KJV47" s="169"/>
      <c r="KJW47" s="169"/>
      <c r="KJX47" s="169"/>
      <c r="KJY47" s="169"/>
      <c r="KJZ47" s="169"/>
      <c r="KKA47" s="169"/>
      <c r="KKB47" s="169"/>
      <c r="KKC47" s="169"/>
      <c r="KKD47" s="169"/>
      <c r="KKE47" s="169"/>
      <c r="KKF47" s="169"/>
      <c r="KKG47" s="169"/>
      <c r="KKH47" s="169"/>
      <c r="KKI47" s="169"/>
      <c r="KKJ47" s="169"/>
      <c r="KKK47" s="169"/>
      <c r="KKL47" s="169"/>
      <c r="KKM47" s="169"/>
      <c r="KKN47" s="169"/>
      <c r="KKO47" s="169"/>
      <c r="KKP47" s="169"/>
      <c r="KKQ47" s="169"/>
      <c r="KKR47" s="169"/>
      <c r="KKS47" s="169"/>
      <c r="KKT47" s="169"/>
      <c r="KKU47" s="169"/>
      <c r="KKV47" s="169"/>
      <c r="KKW47" s="169"/>
      <c r="KKX47" s="169"/>
      <c r="KKY47" s="169"/>
      <c r="KKZ47" s="169"/>
      <c r="KLA47" s="169"/>
      <c r="KLB47" s="169"/>
      <c r="KLC47" s="169"/>
      <c r="KLD47" s="169"/>
      <c r="KLE47" s="169"/>
      <c r="KLF47" s="169"/>
      <c r="KLG47" s="169"/>
      <c r="KLH47" s="169"/>
      <c r="KLI47" s="169"/>
      <c r="KLJ47" s="169"/>
      <c r="KLK47" s="169"/>
      <c r="KLL47" s="169"/>
      <c r="KLM47" s="169"/>
      <c r="KLN47" s="169"/>
      <c r="KLO47" s="169"/>
      <c r="KLP47" s="169"/>
      <c r="KLQ47" s="169"/>
      <c r="KLR47" s="169"/>
      <c r="KLS47" s="169"/>
      <c r="KLT47" s="169"/>
      <c r="KLU47" s="169"/>
      <c r="KLV47" s="169"/>
      <c r="KLW47" s="169"/>
      <c r="KLX47" s="169"/>
      <c r="KLY47" s="169"/>
      <c r="KLZ47" s="169"/>
      <c r="KMA47" s="169"/>
      <c r="KMB47" s="169"/>
      <c r="KMC47" s="169"/>
      <c r="KMD47" s="169"/>
      <c r="KME47" s="169"/>
      <c r="KMF47" s="169"/>
      <c r="KMG47" s="169"/>
      <c r="KMH47" s="169"/>
      <c r="KMI47" s="169"/>
      <c r="KMJ47" s="169"/>
      <c r="KMK47" s="169"/>
      <c r="KML47" s="169"/>
      <c r="KMM47" s="169"/>
      <c r="KMN47" s="169"/>
      <c r="KMO47" s="169"/>
      <c r="KMP47" s="169"/>
      <c r="KMQ47" s="169"/>
      <c r="KMR47" s="169"/>
      <c r="KMS47" s="169"/>
      <c r="KMT47" s="169"/>
      <c r="KMU47" s="169"/>
      <c r="KMV47" s="169"/>
      <c r="KMW47" s="169"/>
      <c r="KMX47" s="169"/>
      <c r="KMY47" s="169"/>
      <c r="KMZ47" s="169"/>
      <c r="KNA47" s="169"/>
      <c r="KNB47" s="169"/>
      <c r="KNC47" s="169"/>
      <c r="KND47" s="169"/>
      <c r="KNE47" s="169"/>
      <c r="KNF47" s="169"/>
      <c r="KNG47" s="169"/>
      <c r="KNH47" s="169"/>
      <c r="KNI47" s="169"/>
      <c r="KNJ47" s="169"/>
      <c r="KNK47" s="169"/>
      <c r="KNL47" s="169"/>
      <c r="KNM47" s="169"/>
      <c r="KNN47" s="169"/>
      <c r="KNO47" s="169"/>
      <c r="KNP47" s="169"/>
      <c r="KNQ47" s="169"/>
      <c r="KNR47" s="169"/>
      <c r="KNS47" s="169"/>
      <c r="KNT47" s="169"/>
      <c r="KNU47" s="169"/>
      <c r="KNV47" s="169"/>
      <c r="KNW47" s="169"/>
      <c r="KNX47" s="169"/>
      <c r="KNY47" s="169"/>
      <c r="KNZ47" s="169"/>
      <c r="KOA47" s="169"/>
      <c r="KOB47" s="169"/>
      <c r="KOC47" s="169"/>
      <c r="KOD47" s="169"/>
      <c r="KOE47" s="169"/>
      <c r="KOF47" s="169"/>
      <c r="KOG47" s="169"/>
      <c r="KOH47" s="169"/>
      <c r="KOI47" s="169"/>
      <c r="KOJ47" s="169"/>
      <c r="KOK47" s="169"/>
      <c r="KOL47" s="169"/>
      <c r="KOM47" s="169"/>
      <c r="KON47" s="169"/>
      <c r="KOO47" s="169"/>
      <c r="KOP47" s="169"/>
      <c r="KOQ47" s="169"/>
      <c r="KOR47" s="169"/>
      <c r="KOS47" s="169"/>
      <c r="KOT47" s="169"/>
      <c r="KOU47" s="169"/>
      <c r="KOV47" s="169"/>
      <c r="KOW47" s="169"/>
      <c r="KOX47" s="169"/>
      <c r="KOY47" s="169"/>
      <c r="KOZ47" s="169"/>
      <c r="KPA47" s="169"/>
      <c r="KPB47" s="169"/>
      <c r="KPC47" s="169"/>
      <c r="KPD47" s="169"/>
      <c r="KPE47" s="169"/>
      <c r="KPF47" s="169"/>
      <c r="KPG47" s="169"/>
      <c r="KPH47" s="169"/>
      <c r="KPI47" s="169"/>
      <c r="KPJ47" s="169"/>
      <c r="KPK47" s="169"/>
      <c r="KPL47" s="169"/>
      <c r="KPM47" s="169"/>
      <c r="KPN47" s="169"/>
      <c r="KPO47" s="169"/>
      <c r="KPP47" s="169"/>
      <c r="KPQ47" s="169"/>
      <c r="KPR47" s="169"/>
      <c r="KPS47" s="169"/>
      <c r="KPT47" s="169"/>
      <c r="KPU47" s="169"/>
      <c r="KPV47" s="169"/>
      <c r="KPW47" s="169"/>
      <c r="KPX47" s="169"/>
      <c r="KPY47" s="169"/>
      <c r="KPZ47" s="169"/>
      <c r="KQA47" s="169"/>
      <c r="KQB47" s="169"/>
      <c r="KQC47" s="169"/>
      <c r="KQD47" s="169"/>
      <c r="KQE47" s="169"/>
      <c r="KQF47" s="169"/>
      <c r="KQG47" s="169"/>
      <c r="KQH47" s="169"/>
      <c r="KQI47" s="169"/>
      <c r="KQJ47" s="169"/>
      <c r="KQK47" s="169"/>
      <c r="KQL47" s="169"/>
      <c r="KQM47" s="169"/>
      <c r="KQN47" s="169"/>
      <c r="KQO47" s="169"/>
      <c r="KQP47" s="169"/>
      <c r="KQQ47" s="169"/>
      <c r="KQR47" s="169"/>
      <c r="KQS47" s="169"/>
      <c r="KQT47" s="169"/>
      <c r="KQU47" s="169"/>
      <c r="KQV47" s="169"/>
      <c r="KQW47" s="169"/>
      <c r="KQX47" s="169"/>
      <c r="KQY47" s="169"/>
      <c r="KQZ47" s="169"/>
      <c r="KRA47" s="169"/>
      <c r="KRB47" s="169"/>
      <c r="KRC47" s="169"/>
      <c r="KRD47" s="169"/>
      <c r="KRE47" s="169"/>
      <c r="KRF47" s="169"/>
      <c r="KRG47" s="169"/>
      <c r="KRH47" s="169"/>
      <c r="KRI47" s="169"/>
      <c r="KRJ47" s="169"/>
      <c r="KRK47" s="169"/>
      <c r="KRL47" s="169"/>
      <c r="KRM47" s="169"/>
      <c r="KRN47" s="169"/>
      <c r="KRO47" s="169"/>
      <c r="KRP47" s="169"/>
      <c r="KRQ47" s="169"/>
      <c r="KRR47" s="169"/>
      <c r="KRS47" s="169"/>
      <c r="KRT47" s="169"/>
      <c r="KRU47" s="169"/>
      <c r="KRV47" s="169"/>
      <c r="KRW47" s="169"/>
      <c r="KRX47" s="169"/>
      <c r="KRY47" s="169"/>
      <c r="KRZ47" s="169"/>
      <c r="KSA47" s="169"/>
      <c r="KSB47" s="169"/>
      <c r="KSC47" s="169"/>
      <c r="KSD47" s="169"/>
      <c r="KSE47" s="169"/>
      <c r="KSF47" s="169"/>
      <c r="KSG47" s="169"/>
      <c r="KSH47" s="169"/>
      <c r="KSI47" s="169"/>
      <c r="KSJ47" s="169"/>
      <c r="KSK47" s="169"/>
      <c r="KSL47" s="169"/>
      <c r="KSM47" s="169"/>
      <c r="KSN47" s="169"/>
      <c r="KSO47" s="169"/>
      <c r="KSP47" s="169"/>
      <c r="KSQ47" s="169"/>
      <c r="KSR47" s="169"/>
      <c r="KSS47" s="169"/>
      <c r="KST47" s="169"/>
      <c r="KSU47" s="169"/>
      <c r="KSV47" s="169"/>
      <c r="KSW47" s="169"/>
      <c r="KSX47" s="169"/>
      <c r="KSY47" s="169"/>
      <c r="KSZ47" s="169"/>
      <c r="KTA47" s="169"/>
      <c r="KTB47" s="169"/>
      <c r="KTC47" s="169"/>
      <c r="KTD47" s="169"/>
      <c r="KTE47" s="169"/>
      <c r="KTF47" s="169"/>
      <c r="KTG47" s="169"/>
      <c r="KTH47" s="169"/>
      <c r="KTI47" s="169"/>
      <c r="KTJ47" s="169"/>
      <c r="KTK47" s="169"/>
      <c r="KTL47" s="169"/>
      <c r="KTM47" s="169"/>
      <c r="KTN47" s="169"/>
      <c r="KTO47" s="169"/>
      <c r="KTP47" s="169"/>
      <c r="KTQ47" s="169"/>
      <c r="KTR47" s="169"/>
      <c r="KTS47" s="169"/>
      <c r="KTT47" s="169"/>
      <c r="KTU47" s="169"/>
      <c r="KTV47" s="169"/>
      <c r="KTW47" s="169"/>
      <c r="KTX47" s="169"/>
      <c r="KTY47" s="169"/>
      <c r="KTZ47" s="169"/>
      <c r="KUA47" s="169"/>
      <c r="KUB47" s="169"/>
      <c r="KUC47" s="169"/>
      <c r="KUD47" s="169"/>
      <c r="KUE47" s="169"/>
      <c r="KUF47" s="169"/>
      <c r="KUG47" s="169"/>
      <c r="KUH47" s="169"/>
      <c r="KUI47" s="169"/>
      <c r="KUJ47" s="169"/>
      <c r="KUK47" s="169"/>
      <c r="KUL47" s="169"/>
      <c r="KUM47" s="169"/>
      <c r="KUN47" s="169"/>
      <c r="KUO47" s="169"/>
      <c r="KUP47" s="169"/>
      <c r="KUQ47" s="169"/>
      <c r="KUR47" s="169"/>
      <c r="KUS47" s="169"/>
      <c r="KUT47" s="169"/>
      <c r="KUU47" s="169"/>
      <c r="KUV47" s="169"/>
      <c r="KUW47" s="169"/>
      <c r="KUX47" s="169"/>
      <c r="KUY47" s="169"/>
      <c r="KUZ47" s="169"/>
      <c r="KVA47" s="169"/>
      <c r="KVB47" s="169"/>
      <c r="KVC47" s="169"/>
      <c r="KVD47" s="169"/>
      <c r="KVE47" s="169"/>
      <c r="KVF47" s="169"/>
      <c r="KVG47" s="169"/>
      <c r="KVH47" s="169"/>
      <c r="KVI47" s="169"/>
      <c r="KVJ47" s="169"/>
      <c r="KVK47" s="169"/>
      <c r="KVL47" s="169"/>
      <c r="KVM47" s="169"/>
      <c r="KVN47" s="169"/>
      <c r="KVO47" s="169"/>
      <c r="KVP47" s="169"/>
      <c r="KVQ47" s="169"/>
      <c r="KVR47" s="169"/>
      <c r="KVS47" s="169"/>
      <c r="KVT47" s="169"/>
      <c r="KVU47" s="169"/>
      <c r="KVV47" s="169"/>
      <c r="KVW47" s="169"/>
      <c r="KVX47" s="169"/>
      <c r="KVY47" s="169"/>
      <c r="KVZ47" s="169"/>
      <c r="KWA47" s="169"/>
      <c r="KWB47" s="169"/>
      <c r="KWC47" s="169"/>
      <c r="KWD47" s="169"/>
      <c r="KWE47" s="169"/>
      <c r="KWF47" s="169"/>
      <c r="KWG47" s="169"/>
      <c r="KWH47" s="169"/>
      <c r="KWI47" s="169"/>
      <c r="KWJ47" s="169"/>
      <c r="KWK47" s="169"/>
      <c r="KWL47" s="169"/>
      <c r="KWM47" s="169"/>
      <c r="KWN47" s="169"/>
      <c r="KWO47" s="169"/>
      <c r="KWP47" s="169"/>
      <c r="KWQ47" s="169"/>
      <c r="KWR47" s="169"/>
      <c r="KWS47" s="169"/>
      <c r="KWT47" s="169"/>
      <c r="KWU47" s="169"/>
      <c r="KWV47" s="169"/>
      <c r="KWW47" s="169"/>
      <c r="KWX47" s="169"/>
      <c r="KWY47" s="169"/>
      <c r="KWZ47" s="169"/>
      <c r="KXA47" s="169"/>
      <c r="KXB47" s="169"/>
      <c r="KXC47" s="169"/>
      <c r="KXD47" s="169"/>
      <c r="KXE47" s="169"/>
      <c r="KXF47" s="169"/>
      <c r="KXG47" s="169"/>
      <c r="KXH47" s="169"/>
      <c r="KXI47" s="169"/>
      <c r="KXJ47" s="169"/>
      <c r="KXK47" s="169"/>
      <c r="KXL47" s="169"/>
      <c r="KXM47" s="169"/>
      <c r="KXN47" s="169"/>
      <c r="KXO47" s="169"/>
      <c r="KXP47" s="169"/>
      <c r="KXQ47" s="169"/>
      <c r="KXR47" s="169"/>
      <c r="KXS47" s="169"/>
      <c r="KXT47" s="169"/>
      <c r="KXU47" s="169"/>
      <c r="KXV47" s="169"/>
      <c r="KXW47" s="169"/>
      <c r="KXX47" s="169"/>
      <c r="KXY47" s="169"/>
      <c r="KXZ47" s="169"/>
      <c r="KYA47" s="169"/>
      <c r="KYB47" s="169"/>
      <c r="KYC47" s="169"/>
      <c r="KYD47" s="169"/>
      <c r="KYE47" s="169"/>
      <c r="KYF47" s="169"/>
      <c r="KYG47" s="169"/>
      <c r="KYH47" s="169"/>
      <c r="KYI47" s="169"/>
      <c r="KYJ47" s="169"/>
      <c r="KYK47" s="169"/>
      <c r="KYL47" s="169"/>
      <c r="KYM47" s="169"/>
      <c r="KYN47" s="169"/>
      <c r="KYO47" s="169"/>
      <c r="KYP47" s="169"/>
      <c r="KYQ47" s="169"/>
      <c r="KYR47" s="169"/>
      <c r="KYS47" s="169"/>
      <c r="KYT47" s="169"/>
      <c r="KYU47" s="169"/>
      <c r="KYV47" s="169"/>
      <c r="KYW47" s="169"/>
      <c r="KYX47" s="169"/>
      <c r="KYY47" s="169"/>
      <c r="KYZ47" s="169"/>
      <c r="KZA47" s="169"/>
      <c r="KZB47" s="169"/>
      <c r="KZC47" s="169"/>
      <c r="KZD47" s="169"/>
      <c r="KZE47" s="169"/>
      <c r="KZF47" s="169"/>
      <c r="KZG47" s="169"/>
      <c r="KZH47" s="169"/>
      <c r="KZI47" s="169"/>
      <c r="KZJ47" s="169"/>
      <c r="KZK47" s="169"/>
      <c r="KZL47" s="169"/>
      <c r="KZM47" s="169"/>
      <c r="KZN47" s="169"/>
      <c r="KZO47" s="169"/>
      <c r="KZP47" s="169"/>
      <c r="KZQ47" s="169"/>
      <c r="KZR47" s="169"/>
      <c r="KZS47" s="169"/>
      <c r="KZT47" s="169"/>
      <c r="KZU47" s="169"/>
      <c r="KZV47" s="169"/>
      <c r="KZW47" s="169"/>
      <c r="KZX47" s="169"/>
      <c r="KZY47" s="169"/>
      <c r="KZZ47" s="169"/>
      <c r="LAA47" s="169"/>
      <c r="LAB47" s="169"/>
      <c r="LAC47" s="169"/>
      <c r="LAD47" s="169"/>
      <c r="LAE47" s="169"/>
      <c r="LAF47" s="169"/>
      <c r="LAG47" s="169"/>
      <c r="LAH47" s="169"/>
      <c r="LAI47" s="169"/>
      <c r="LAJ47" s="169"/>
      <c r="LAK47" s="169"/>
      <c r="LAL47" s="169"/>
      <c r="LAM47" s="169"/>
      <c r="LAN47" s="169"/>
      <c r="LAO47" s="169"/>
      <c r="LAP47" s="169"/>
      <c r="LAQ47" s="169"/>
      <c r="LAR47" s="169"/>
      <c r="LAS47" s="169"/>
      <c r="LAT47" s="169"/>
      <c r="LAU47" s="169"/>
      <c r="LAV47" s="169"/>
      <c r="LAW47" s="169"/>
      <c r="LAX47" s="169"/>
      <c r="LAY47" s="169"/>
      <c r="LAZ47" s="169"/>
      <c r="LBA47" s="169"/>
      <c r="LBB47" s="169"/>
      <c r="LBC47" s="169"/>
      <c r="LBD47" s="169"/>
      <c r="LBE47" s="169"/>
      <c r="LBF47" s="169"/>
      <c r="LBG47" s="169"/>
      <c r="LBH47" s="169"/>
      <c r="LBI47" s="169"/>
      <c r="LBJ47" s="169"/>
      <c r="LBK47" s="169"/>
      <c r="LBL47" s="169"/>
      <c r="LBM47" s="169"/>
      <c r="LBN47" s="169"/>
      <c r="LBO47" s="169"/>
      <c r="LBP47" s="169"/>
      <c r="LBQ47" s="169"/>
      <c r="LBR47" s="169"/>
      <c r="LBS47" s="169"/>
      <c r="LBT47" s="169"/>
      <c r="LBU47" s="169"/>
      <c r="LBV47" s="169"/>
      <c r="LBW47" s="169"/>
      <c r="LBX47" s="169"/>
      <c r="LBY47" s="169"/>
      <c r="LBZ47" s="169"/>
      <c r="LCA47" s="169"/>
      <c r="LCB47" s="169"/>
      <c r="LCC47" s="169"/>
      <c r="LCD47" s="169"/>
      <c r="LCE47" s="169"/>
      <c r="LCF47" s="169"/>
      <c r="LCG47" s="169"/>
      <c r="LCH47" s="169"/>
      <c r="LCI47" s="169"/>
      <c r="LCJ47" s="169"/>
      <c r="LCK47" s="169"/>
      <c r="LCL47" s="169"/>
      <c r="LCM47" s="169"/>
      <c r="LCN47" s="169"/>
      <c r="LCO47" s="169"/>
      <c r="LCP47" s="169"/>
      <c r="LCQ47" s="169"/>
      <c r="LCR47" s="169"/>
      <c r="LCS47" s="169"/>
      <c r="LCT47" s="169"/>
      <c r="LCU47" s="169"/>
      <c r="LCV47" s="169"/>
      <c r="LCW47" s="169"/>
      <c r="LCX47" s="169"/>
      <c r="LCY47" s="169"/>
      <c r="LCZ47" s="169"/>
      <c r="LDA47" s="169"/>
      <c r="LDB47" s="169"/>
      <c r="LDC47" s="169"/>
      <c r="LDD47" s="169"/>
      <c r="LDE47" s="169"/>
      <c r="LDF47" s="169"/>
      <c r="LDG47" s="169"/>
      <c r="LDH47" s="169"/>
      <c r="LDI47" s="169"/>
      <c r="LDJ47" s="169"/>
      <c r="LDK47" s="169"/>
      <c r="LDL47" s="169"/>
      <c r="LDM47" s="169"/>
      <c r="LDN47" s="169"/>
      <c r="LDO47" s="169"/>
      <c r="LDP47" s="169"/>
      <c r="LDQ47" s="169"/>
      <c r="LDR47" s="169"/>
      <c r="LDS47" s="169"/>
      <c r="LDT47" s="169"/>
      <c r="LDU47" s="169"/>
      <c r="LDV47" s="169"/>
      <c r="LDW47" s="169"/>
      <c r="LDX47" s="169"/>
      <c r="LDY47" s="169"/>
      <c r="LDZ47" s="169"/>
      <c r="LEA47" s="169"/>
      <c r="LEB47" s="169"/>
      <c r="LEC47" s="169"/>
      <c r="LED47" s="169"/>
      <c r="LEE47" s="169"/>
      <c r="LEF47" s="169"/>
      <c r="LEG47" s="169"/>
      <c r="LEH47" s="169"/>
      <c r="LEI47" s="169"/>
      <c r="LEJ47" s="169"/>
      <c r="LEK47" s="169"/>
      <c r="LEL47" s="169"/>
      <c r="LEM47" s="169"/>
      <c r="LEN47" s="169"/>
      <c r="LEO47" s="169"/>
      <c r="LEP47" s="169"/>
      <c r="LEQ47" s="169"/>
      <c r="LER47" s="169"/>
      <c r="LES47" s="169"/>
      <c r="LET47" s="169"/>
      <c r="LEU47" s="169"/>
      <c r="LEV47" s="169"/>
      <c r="LEW47" s="169"/>
      <c r="LEX47" s="169"/>
      <c r="LEY47" s="169"/>
      <c r="LEZ47" s="169"/>
      <c r="LFA47" s="169"/>
      <c r="LFB47" s="169"/>
      <c r="LFC47" s="169"/>
      <c r="LFD47" s="169"/>
      <c r="LFE47" s="169"/>
      <c r="LFF47" s="169"/>
      <c r="LFG47" s="169"/>
      <c r="LFH47" s="169"/>
      <c r="LFI47" s="169"/>
      <c r="LFJ47" s="169"/>
      <c r="LFK47" s="169"/>
      <c r="LFL47" s="169"/>
      <c r="LFM47" s="169"/>
      <c r="LFN47" s="169"/>
      <c r="LFO47" s="169"/>
      <c r="LFP47" s="169"/>
      <c r="LFQ47" s="169"/>
      <c r="LFR47" s="169"/>
      <c r="LFS47" s="169"/>
      <c r="LFT47" s="169"/>
      <c r="LFU47" s="169"/>
      <c r="LFV47" s="169"/>
      <c r="LFW47" s="169"/>
      <c r="LFX47" s="169"/>
      <c r="LFY47" s="169"/>
      <c r="LFZ47" s="169"/>
      <c r="LGA47" s="169"/>
      <c r="LGB47" s="169"/>
      <c r="LGC47" s="169"/>
      <c r="LGD47" s="169"/>
      <c r="LGE47" s="169"/>
      <c r="LGF47" s="169"/>
      <c r="LGG47" s="169"/>
      <c r="LGH47" s="169"/>
      <c r="LGI47" s="169"/>
      <c r="LGJ47" s="169"/>
      <c r="LGK47" s="169"/>
      <c r="LGL47" s="169"/>
      <c r="LGM47" s="169"/>
      <c r="LGN47" s="169"/>
      <c r="LGO47" s="169"/>
      <c r="LGP47" s="169"/>
      <c r="LGQ47" s="169"/>
      <c r="LGR47" s="169"/>
      <c r="LGS47" s="169"/>
      <c r="LGT47" s="169"/>
      <c r="LGU47" s="169"/>
      <c r="LGV47" s="169"/>
      <c r="LGW47" s="169"/>
      <c r="LGX47" s="169"/>
      <c r="LGY47" s="169"/>
      <c r="LGZ47" s="169"/>
      <c r="LHA47" s="169"/>
      <c r="LHB47" s="169"/>
      <c r="LHC47" s="169"/>
      <c r="LHD47" s="169"/>
      <c r="LHE47" s="169"/>
      <c r="LHF47" s="169"/>
      <c r="LHG47" s="169"/>
      <c r="LHH47" s="169"/>
      <c r="LHI47" s="169"/>
      <c r="LHJ47" s="169"/>
      <c r="LHK47" s="169"/>
      <c r="LHL47" s="169"/>
      <c r="LHM47" s="169"/>
      <c r="LHN47" s="169"/>
      <c r="LHO47" s="169"/>
      <c r="LHP47" s="169"/>
      <c r="LHQ47" s="169"/>
      <c r="LHR47" s="169"/>
      <c r="LHS47" s="169"/>
      <c r="LHT47" s="169"/>
      <c r="LHU47" s="169"/>
      <c r="LHV47" s="169"/>
      <c r="LHW47" s="169"/>
      <c r="LHX47" s="169"/>
      <c r="LHY47" s="169"/>
      <c r="LHZ47" s="169"/>
      <c r="LIA47" s="169"/>
      <c r="LIB47" s="169"/>
      <c r="LIC47" s="169"/>
      <c r="LID47" s="169"/>
      <c r="LIE47" s="169"/>
      <c r="LIF47" s="169"/>
      <c r="LIG47" s="169"/>
      <c r="LIH47" s="169"/>
      <c r="LII47" s="169"/>
      <c r="LIJ47" s="169"/>
      <c r="LIK47" s="169"/>
      <c r="LIL47" s="169"/>
      <c r="LIM47" s="169"/>
      <c r="LIN47" s="169"/>
      <c r="LIO47" s="169"/>
      <c r="LIP47" s="169"/>
      <c r="LIQ47" s="169"/>
      <c r="LIR47" s="169"/>
      <c r="LIS47" s="169"/>
      <c r="LIT47" s="169"/>
      <c r="LIU47" s="169"/>
      <c r="LIV47" s="169"/>
      <c r="LIW47" s="169"/>
      <c r="LIX47" s="169"/>
      <c r="LIY47" s="169"/>
      <c r="LIZ47" s="169"/>
      <c r="LJA47" s="169"/>
      <c r="LJB47" s="169"/>
      <c r="LJC47" s="169"/>
      <c r="LJD47" s="169"/>
      <c r="LJE47" s="169"/>
      <c r="LJF47" s="169"/>
      <c r="LJG47" s="169"/>
      <c r="LJH47" s="169"/>
      <c r="LJI47" s="169"/>
      <c r="LJJ47" s="169"/>
      <c r="LJK47" s="169"/>
      <c r="LJL47" s="169"/>
      <c r="LJM47" s="169"/>
      <c r="LJN47" s="169"/>
      <c r="LJO47" s="169"/>
      <c r="LJP47" s="169"/>
      <c r="LJQ47" s="169"/>
      <c r="LJR47" s="169"/>
      <c r="LJS47" s="169"/>
      <c r="LJT47" s="169"/>
      <c r="LJU47" s="169"/>
      <c r="LJV47" s="169"/>
      <c r="LJW47" s="169"/>
      <c r="LJX47" s="169"/>
      <c r="LJY47" s="169"/>
      <c r="LJZ47" s="169"/>
      <c r="LKA47" s="169"/>
      <c r="LKB47" s="169"/>
      <c r="LKC47" s="169"/>
      <c r="LKD47" s="169"/>
      <c r="LKE47" s="169"/>
      <c r="LKF47" s="169"/>
      <c r="LKG47" s="169"/>
      <c r="LKH47" s="169"/>
      <c r="LKI47" s="169"/>
      <c r="LKJ47" s="169"/>
      <c r="LKK47" s="169"/>
      <c r="LKL47" s="169"/>
      <c r="LKM47" s="169"/>
      <c r="LKN47" s="169"/>
      <c r="LKO47" s="169"/>
      <c r="LKP47" s="169"/>
      <c r="LKQ47" s="169"/>
      <c r="LKR47" s="169"/>
      <c r="LKS47" s="169"/>
      <c r="LKT47" s="169"/>
      <c r="LKU47" s="169"/>
      <c r="LKV47" s="169"/>
      <c r="LKW47" s="169"/>
      <c r="LKX47" s="169"/>
      <c r="LKY47" s="169"/>
      <c r="LKZ47" s="169"/>
      <c r="LLA47" s="169"/>
      <c r="LLB47" s="169"/>
      <c r="LLC47" s="169"/>
      <c r="LLD47" s="169"/>
      <c r="LLE47" s="169"/>
      <c r="LLF47" s="169"/>
      <c r="LLG47" s="169"/>
      <c r="LLH47" s="169"/>
      <c r="LLI47" s="169"/>
      <c r="LLJ47" s="169"/>
      <c r="LLK47" s="169"/>
      <c r="LLL47" s="169"/>
      <c r="LLM47" s="169"/>
      <c r="LLN47" s="169"/>
      <c r="LLO47" s="169"/>
      <c r="LLP47" s="169"/>
      <c r="LLQ47" s="169"/>
      <c r="LLR47" s="169"/>
      <c r="LLS47" s="169"/>
      <c r="LLT47" s="169"/>
      <c r="LLU47" s="169"/>
      <c r="LLV47" s="169"/>
      <c r="LLW47" s="169"/>
      <c r="LLX47" s="169"/>
      <c r="LLY47" s="169"/>
      <c r="LLZ47" s="169"/>
      <c r="LMA47" s="169"/>
      <c r="LMB47" s="169"/>
      <c r="LMC47" s="169"/>
      <c r="LMD47" s="169"/>
      <c r="LME47" s="169"/>
      <c r="LMF47" s="169"/>
      <c r="LMG47" s="169"/>
      <c r="LMH47" s="169"/>
      <c r="LMI47" s="169"/>
      <c r="LMJ47" s="169"/>
      <c r="LMK47" s="169"/>
      <c r="LML47" s="169"/>
      <c r="LMM47" s="169"/>
      <c r="LMN47" s="169"/>
      <c r="LMO47" s="169"/>
      <c r="LMP47" s="169"/>
      <c r="LMQ47" s="169"/>
      <c r="LMR47" s="169"/>
      <c r="LMS47" s="169"/>
      <c r="LMT47" s="169"/>
      <c r="LMU47" s="169"/>
      <c r="LMV47" s="169"/>
      <c r="LMW47" s="169"/>
      <c r="LMX47" s="169"/>
      <c r="LMY47" s="169"/>
      <c r="LMZ47" s="169"/>
      <c r="LNA47" s="169"/>
      <c r="LNB47" s="169"/>
      <c r="LNC47" s="169"/>
      <c r="LND47" s="169"/>
      <c r="LNE47" s="169"/>
      <c r="LNF47" s="169"/>
      <c r="LNG47" s="169"/>
      <c r="LNH47" s="169"/>
      <c r="LNI47" s="169"/>
      <c r="LNJ47" s="169"/>
      <c r="LNK47" s="169"/>
      <c r="LNL47" s="169"/>
      <c r="LNM47" s="169"/>
      <c r="LNN47" s="169"/>
      <c r="LNO47" s="169"/>
      <c r="LNP47" s="169"/>
      <c r="LNQ47" s="169"/>
      <c r="LNR47" s="169"/>
      <c r="LNS47" s="169"/>
      <c r="LNT47" s="169"/>
      <c r="LNU47" s="169"/>
      <c r="LNV47" s="169"/>
      <c r="LNW47" s="169"/>
      <c r="LNX47" s="169"/>
      <c r="LNY47" s="169"/>
      <c r="LNZ47" s="169"/>
      <c r="LOA47" s="169"/>
      <c r="LOB47" s="169"/>
      <c r="LOC47" s="169"/>
      <c r="LOD47" s="169"/>
      <c r="LOE47" s="169"/>
      <c r="LOF47" s="169"/>
      <c r="LOG47" s="169"/>
      <c r="LOH47" s="169"/>
      <c r="LOI47" s="169"/>
      <c r="LOJ47" s="169"/>
      <c r="LOK47" s="169"/>
      <c r="LOL47" s="169"/>
      <c r="LOM47" s="169"/>
      <c r="LON47" s="169"/>
      <c r="LOO47" s="169"/>
      <c r="LOP47" s="169"/>
      <c r="LOQ47" s="169"/>
      <c r="LOR47" s="169"/>
      <c r="LOS47" s="169"/>
      <c r="LOT47" s="169"/>
      <c r="LOU47" s="169"/>
      <c r="LOV47" s="169"/>
      <c r="LOW47" s="169"/>
      <c r="LOX47" s="169"/>
      <c r="LOY47" s="169"/>
      <c r="LOZ47" s="169"/>
      <c r="LPA47" s="169"/>
      <c r="LPB47" s="169"/>
      <c r="LPC47" s="169"/>
      <c r="LPD47" s="169"/>
      <c r="LPE47" s="169"/>
      <c r="LPF47" s="169"/>
      <c r="LPG47" s="169"/>
      <c r="LPH47" s="169"/>
      <c r="LPI47" s="169"/>
      <c r="LPJ47" s="169"/>
      <c r="LPK47" s="169"/>
      <c r="LPL47" s="169"/>
      <c r="LPM47" s="169"/>
      <c r="LPN47" s="169"/>
      <c r="LPO47" s="169"/>
      <c r="LPP47" s="169"/>
      <c r="LPQ47" s="169"/>
      <c r="LPR47" s="169"/>
      <c r="LPS47" s="169"/>
      <c r="LPT47" s="169"/>
      <c r="LPU47" s="169"/>
      <c r="LPV47" s="169"/>
      <c r="LPW47" s="169"/>
      <c r="LPX47" s="169"/>
      <c r="LPY47" s="169"/>
      <c r="LPZ47" s="169"/>
      <c r="LQA47" s="169"/>
      <c r="LQB47" s="169"/>
      <c r="LQC47" s="169"/>
      <c r="LQD47" s="169"/>
      <c r="LQE47" s="169"/>
      <c r="LQF47" s="169"/>
      <c r="LQG47" s="169"/>
      <c r="LQH47" s="169"/>
      <c r="LQI47" s="169"/>
      <c r="LQJ47" s="169"/>
      <c r="LQK47" s="169"/>
      <c r="LQL47" s="169"/>
      <c r="LQM47" s="169"/>
      <c r="LQN47" s="169"/>
      <c r="LQO47" s="169"/>
      <c r="LQP47" s="169"/>
      <c r="LQQ47" s="169"/>
      <c r="LQR47" s="169"/>
      <c r="LQS47" s="169"/>
      <c r="LQT47" s="169"/>
      <c r="LQU47" s="169"/>
      <c r="LQV47" s="169"/>
      <c r="LQW47" s="169"/>
      <c r="LQX47" s="169"/>
      <c r="LQY47" s="169"/>
      <c r="LQZ47" s="169"/>
      <c r="LRA47" s="169"/>
      <c r="LRB47" s="169"/>
      <c r="LRC47" s="169"/>
      <c r="LRD47" s="169"/>
      <c r="LRE47" s="169"/>
      <c r="LRF47" s="169"/>
      <c r="LRG47" s="169"/>
      <c r="LRH47" s="169"/>
      <c r="LRI47" s="169"/>
      <c r="LRJ47" s="169"/>
      <c r="LRK47" s="169"/>
      <c r="LRL47" s="169"/>
      <c r="LRM47" s="169"/>
      <c r="LRN47" s="169"/>
      <c r="LRO47" s="169"/>
      <c r="LRP47" s="169"/>
      <c r="LRQ47" s="169"/>
      <c r="LRR47" s="169"/>
      <c r="LRS47" s="169"/>
      <c r="LRT47" s="169"/>
      <c r="LRU47" s="169"/>
      <c r="LRV47" s="169"/>
      <c r="LRW47" s="169"/>
      <c r="LRX47" s="169"/>
      <c r="LRY47" s="169"/>
      <c r="LRZ47" s="169"/>
      <c r="LSA47" s="169"/>
      <c r="LSB47" s="169"/>
      <c r="LSC47" s="169"/>
      <c r="LSD47" s="169"/>
      <c r="LSE47" s="169"/>
      <c r="LSF47" s="169"/>
      <c r="LSG47" s="169"/>
      <c r="LSH47" s="169"/>
      <c r="LSI47" s="169"/>
      <c r="LSJ47" s="169"/>
      <c r="LSK47" s="169"/>
      <c r="LSL47" s="169"/>
      <c r="LSM47" s="169"/>
      <c r="LSN47" s="169"/>
      <c r="LSO47" s="169"/>
      <c r="LSP47" s="169"/>
      <c r="LSQ47" s="169"/>
      <c r="LSR47" s="169"/>
      <c r="LSS47" s="169"/>
      <c r="LST47" s="169"/>
      <c r="LSU47" s="169"/>
      <c r="LSV47" s="169"/>
      <c r="LSW47" s="169"/>
      <c r="LSX47" s="169"/>
      <c r="LSY47" s="169"/>
      <c r="LSZ47" s="169"/>
      <c r="LTA47" s="169"/>
      <c r="LTB47" s="169"/>
      <c r="LTC47" s="169"/>
      <c r="LTD47" s="169"/>
      <c r="LTE47" s="169"/>
      <c r="LTF47" s="169"/>
      <c r="LTG47" s="169"/>
      <c r="LTH47" s="169"/>
      <c r="LTI47" s="169"/>
      <c r="LTJ47" s="169"/>
      <c r="LTK47" s="169"/>
      <c r="LTL47" s="169"/>
      <c r="LTM47" s="169"/>
      <c r="LTN47" s="169"/>
      <c r="LTO47" s="169"/>
      <c r="LTP47" s="169"/>
      <c r="LTQ47" s="169"/>
      <c r="LTR47" s="169"/>
      <c r="LTS47" s="169"/>
      <c r="LTT47" s="169"/>
      <c r="LTU47" s="169"/>
      <c r="LTV47" s="169"/>
      <c r="LTW47" s="169"/>
      <c r="LTX47" s="169"/>
      <c r="LTY47" s="169"/>
      <c r="LTZ47" s="169"/>
      <c r="LUA47" s="169"/>
      <c r="LUB47" s="169"/>
      <c r="LUC47" s="169"/>
      <c r="LUD47" s="169"/>
      <c r="LUE47" s="169"/>
      <c r="LUF47" s="169"/>
      <c r="LUG47" s="169"/>
      <c r="LUH47" s="169"/>
      <c r="LUI47" s="169"/>
      <c r="LUJ47" s="169"/>
      <c r="LUK47" s="169"/>
      <c r="LUL47" s="169"/>
      <c r="LUM47" s="169"/>
      <c r="LUN47" s="169"/>
      <c r="LUO47" s="169"/>
      <c r="LUP47" s="169"/>
      <c r="LUQ47" s="169"/>
      <c r="LUR47" s="169"/>
      <c r="LUS47" s="169"/>
      <c r="LUT47" s="169"/>
      <c r="LUU47" s="169"/>
      <c r="LUV47" s="169"/>
      <c r="LUW47" s="169"/>
      <c r="LUX47" s="169"/>
      <c r="LUY47" s="169"/>
      <c r="LUZ47" s="169"/>
      <c r="LVA47" s="169"/>
      <c r="LVB47" s="169"/>
      <c r="LVC47" s="169"/>
      <c r="LVD47" s="169"/>
      <c r="LVE47" s="169"/>
      <c r="LVF47" s="169"/>
      <c r="LVG47" s="169"/>
      <c r="LVH47" s="169"/>
      <c r="LVI47" s="169"/>
      <c r="LVJ47" s="169"/>
      <c r="LVK47" s="169"/>
      <c r="LVL47" s="169"/>
      <c r="LVM47" s="169"/>
      <c r="LVN47" s="169"/>
      <c r="LVO47" s="169"/>
      <c r="LVP47" s="169"/>
      <c r="LVQ47" s="169"/>
      <c r="LVR47" s="169"/>
      <c r="LVS47" s="169"/>
      <c r="LVT47" s="169"/>
      <c r="LVU47" s="169"/>
      <c r="LVV47" s="169"/>
      <c r="LVW47" s="169"/>
      <c r="LVX47" s="169"/>
      <c r="LVY47" s="169"/>
      <c r="LVZ47" s="169"/>
      <c r="LWA47" s="169"/>
      <c r="LWB47" s="169"/>
      <c r="LWC47" s="169"/>
      <c r="LWD47" s="169"/>
      <c r="LWE47" s="169"/>
      <c r="LWF47" s="169"/>
      <c r="LWG47" s="169"/>
      <c r="LWH47" s="169"/>
      <c r="LWI47" s="169"/>
      <c r="LWJ47" s="169"/>
      <c r="LWK47" s="169"/>
      <c r="LWL47" s="169"/>
      <c r="LWM47" s="169"/>
      <c r="LWN47" s="169"/>
      <c r="LWO47" s="169"/>
      <c r="LWP47" s="169"/>
      <c r="LWQ47" s="169"/>
      <c r="LWR47" s="169"/>
      <c r="LWS47" s="169"/>
      <c r="LWT47" s="169"/>
      <c r="LWU47" s="169"/>
      <c r="LWV47" s="169"/>
      <c r="LWW47" s="169"/>
      <c r="LWX47" s="169"/>
      <c r="LWY47" s="169"/>
      <c r="LWZ47" s="169"/>
      <c r="LXA47" s="169"/>
      <c r="LXB47" s="169"/>
      <c r="LXC47" s="169"/>
      <c r="LXD47" s="169"/>
      <c r="LXE47" s="169"/>
      <c r="LXF47" s="169"/>
      <c r="LXG47" s="169"/>
      <c r="LXH47" s="169"/>
      <c r="LXI47" s="169"/>
      <c r="LXJ47" s="169"/>
      <c r="LXK47" s="169"/>
      <c r="LXL47" s="169"/>
      <c r="LXM47" s="169"/>
      <c r="LXN47" s="169"/>
      <c r="LXO47" s="169"/>
      <c r="LXP47" s="169"/>
      <c r="LXQ47" s="169"/>
      <c r="LXR47" s="169"/>
      <c r="LXS47" s="169"/>
      <c r="LXT47" s="169"/>
      <c r="LXU47" s="169"/>
      <c r="LXV47" s="169"/>
      <c r="LXW47" s="169"/>
      <c r="LXX47" s="169"/>
      <c r="LXY47" s="169"/>
      <c r="LXZ47" s="169"/>
      <c r="LYA47" s="169"/>
      <c r="LYB47" s="169"/>
      <c r="LYC47" s="169"/>
      <c r="LYD47" s="169"/>
      <c r="LYE47" s="169"/>
      <c r="LYF47" s="169"/>
      <c r="LYG47" s="169"/>
      <c r="LYH47" s="169"/>
      <c r="LYI47" s="169"/>
      <c r="LYJ47" s="169"/>
      <c r="LYK47" s="169"/>
      <c r="LYL47" s="169"/>
      <c r="LYM47" s="169"/>
      <c r="LYN47" s="169"/>
      <c r="LYO47" s="169"/>
      <c r="LYP47" s="169"/>
      <c r="LYQ47" s="169"/>
      <c r="LYR47" s="169"/>
      <c r="LYS47" s="169"/>
      <c r="LYT47" s="169"/>
      <c r="LYU47" s="169"/>
      <c r="LYV47" s="169"/>
      <c r="LYW47" s="169"/>
      <c r="LYX47" s="169"/>
      <c r="LYY47" s="169"/>
      <c r="LYZ47" s="169"/>
      <c r="LZA47" s="169"/>
      <c r="LZB47" s="169"/>
      <c r="LZC47" s="169"/>
      <c r="LZD47" s="169"/>
      <c r="LZE47" s="169"/>
      <c r="LZF47" s="169"/>
      <c r="LZG47" s="169"/>
      <c r="LZH47" s="169"/>
      <c r="LZI47" s="169"/>
      <c r="LZJ47" s="169"/>
      <c r="LZK47" s="169"/>
      <c r="LZL47" s="169"/>
      <c r="LZM47" s="169"/>
      <c r="LZN47" s="169"/>
      <c r="LZO47" s="169"/>
      <c r="LZP47" s="169"/>
      <c r="LZQ47" s="169"/>
      <c r="LZR47" s="169"/>
      <c r="LZS47" s="169"/>
      <c r="LZT47" s="169"/>
      <c r="LZU47" s="169"/>
      <c r="LZV47" s="169"/>
      <c r="LZW47" s="169"/>
      <c r="LZX47" s="169"/>
      <c r="LZY47" s="169"/>
      <c r="LZZ47" s="169"/>
      <c r="MAA47" s="169"/>
      <c r="MAB47" s="169"/>
      <c r="MAC47" s="169"/>
      <c r="MAD47" s="169"/>
      <c r="MAE47" s="169"/>
      <c r="MAF47" s="169"/>
      <c r="MAG47" s="169"/>
      <c r="MAH47" s="169"/>
      <c r="MAI47" s="169"/>
      <c r="MAJ47" s="169"/>
      <c r="MAK47" s="169"/>
      <c r="MAL47" s="169"/>
      <c r="MAM47" s="169"/>
      <c r="MAN47" s="169"/>
      <c r="MAO47" s="169"/>
      <c r="MAP47" s="169"/>
      <c r="MAQ47" s="169"/>
      <c r="MAR47" s="169"/>
      <c r="MAS47" s="169"/>
      <c r="MAT47" s="169"/>
      <c r="MAU47" s="169"/>
      <c r="MAV47" s="169"/>
      <c r="MAW47" s="169"/>
      <c r="MAX47" s="169"/>
      <c r="MAY47" s="169"/>
      <c r="MAZ47" s="169"/>
      <c r="MBA47" s="169"/>
      <c r="MBB47" s="169"/>
      <c r="MBC47" s="169"/>
      <c r="MBD47" s="169"/>
      <c r="MBE47" s="169"/>
      <c r="MBF47" s="169"/>
      <c r="MBG47" s="169"/>
      <c r="MBH47" s="169"/>
      <c r="MBI47" s="169"/>
      <c r="MBJ47" s="169"/>
      <c r="MBK47" s="169"/>
      <c r="MBL47" s="169"/>
      <c r="MBM47" s="169"/>
      <c r="MBN47" s="169"/>
      <c r="MBO47" s="169"/>
      <c r="MBP47" s="169"/>
      <c r="MBQ47" s="169"/>
      <c r="MBR47" s="169"/>
      <c r="MBS47" s="169"/>
      <c r="MBT47" s="169"/>
      <c r="MBU47" s="169"/>
      <c r="MBV47" s="169"/>
      <c r="MBW47" s="169"/>
      <c r="MBX47" s="169"/>
      <c r="MBY47" s="169"/>
      <c r="MBZ47" s="169"/>
      <c r="MCA47" s="169"/>
      <c r="MCB47" s="169"/>
      <c r="MCC47" s="169"/>
      <c r="MCD47" s="169"/>
      <c r="MCE47" s="169"/>
      <c r="MCF47" s="169"/>
      <c r="MCG47" s="169"/>
      <c r="MCH47" s="169"/>
      <c r="MCI47" s="169"/>
      <c r="MCJ47" s="169"/>
      <c r="MCK47" s="169"/>
      <c r="MCL47" s="169"/>
      <c r="MCM47" s="169"/>
      <c r="MCN47" s="169"/>
      <c r="MCO47" s="169"/>
      <c r="MCP47" s="169"/>
      <c r="MCQ47" s="169"/>
      <c r="MCR47" s="169"/>
      <c r="MCS47" s="169"/>
      <c r="MCT47" s="169"/>
      <c r="MCU47" s="169"/>
      <c r="MCV47" s="169"/>
      <c r="MCW47" s="169"/>
      <c r="MCX47" s="169"/>
      <c r="MCY47" s="169"/>
      <c r="MCZ47" s="169"/>
      <c r="MDA47" s="169"/>
      <c r="MDB47" s="169"/>
      <c r="MDC47" s="169"/>
      <c r="MDD47" s="169"/>
      <c r="MDE47" s="169"/>
      <c r="MDF47" s="169"/>
      <c r="MDG47" s="169"/>
      <c r="MDH47" s="169"/>
      <c r="MDI47" s="169"/>
      <c r="MDJ47" s="169"/>
      <c r="MDK47" s="169"/>
      <c r="MDL47" s="169"/>
      <c r="MDM47" s="169"/>
      <c r="MDN47" s="169"/>
      <c r="MDO47" s="169"/>
      <c r="MDP47" s="169"/>
      <c r="MDQ47" s="169"/>
      <c r="MDR47" s="169"/>
      <c r="MDS47" s="169"/>
      <c r="MDT47" s="169"/>
      <c r="MDU47" s="169"/>
      <c r="MDV47" s="169"/>
      <c r="MDW47" s="169"/>
      <c r="MDX47" s="169"/>
      <c r="MDY47" s="169"/>
      <c r="MDZ47" s="169"/>
      <c r="MEA47" s="169"/>
      <c r="MEB47" s="169"/>
      <c r="MEC47" s="169"/>
      <c r="MED47" s="169"/>
      <c r="MEE47" s="169"/>
      <c r="MEF47" s="169"/>
      <c r="MEG47" s="169"/>
      <c r="MEH47" s="169"/>
      <c r="MEI47" s="169"/>
      <c r="MEJ47" s="169"/>
      <c r="MEK47" s="169"/>
      <c r="MEL47" s="169"/>
      <c r="MEM47" s="169"/>
      <c r="MEN47" s="169"/>
      <c r="MEO47" s="169"/>
      <c r="MEP47" s="169"/>
      <c r="MEQ47" s="169"/>
      <c r="MER47" s="169"/>
      <c r="MES47" s="169"/>
      <c r="MET47" s="169"/>
      <c r="MEU47" s="169"/>
      <c r="MEV47" s="169"/>
      <c r="MEW47" s="169"/>
      <c r="MEX47" s="169"/>
      <c r="MEY47" s="169"/>
      <c r="MEZ47" s="169"/>
      <c r="MFA47" s="169"/>
      <c r="MFB47" s="169"/>
      <c r="MFC47" s="169"/>
      <c r="MFD47" s="169"/>
      <c r="MFE47" s="169"/>
      <c r="MFF47" s="169"/>
      <c r="MFG47" s="169"/>
      <c r="MFH47" s="169"/>
      <c r="MFI47" s="169"/>
      <c r="MFJ47" s="169"/>
      <c r="MFK47" s="169"/>
      <c r="MFL47" s="169"/>
      <c r="MFM47" s="169"/>
      <c r="MFN47" s="169"/>
      <c r="MFO47" s="169"/>
      <c r="MFP47" s="169"/>
      <c r="MFQ47" s="169"/>
      <c r="MFR47" s="169"/>
      <c r="MFS47" s="169"/>
      <c r="MFT47" s="169"/>
      <c r="MFU47" s="169"/>
      <c r="MFV47" s="169"/>
      <c r="MFW47" s="169"/>
      <c r="MFX47" s="169"/>
      <c r="MFY47" s="169"/>
      <c r="MFZ47" s="169"/>
      <c r="MGA47" s="169"/>
      <c r="MGB47" s="169"/>
      <c r="MGC47" s="169"/>
      <c r="MGD47" s="169"/>
      <c r="MGE47" s="169"/>
      <c r="MGF47" s="169"/>
      <c r="MGG47" s="169"/>
      <c r="MGH47" s="169"/>
      <c r="MGI47" s="169"/>
      <c r="MGJ47" s="169"/>
      <c r="MGK47" s="169"/>
      <c r="MGL47" s="169"/>
      <c r="MGM47" s="169"/>
      <c r="MGN47" s="169"/>
      <c r="MGO47" s="169"/>
      <c r="MGP47" s="169"/>
      <c r="MGQ47" s="169"/>
      <c r="MGR47" s="169"/>
      <c r="MGS47" s="169"/>
      <c r="MGT47" s="169"/>
      <c r="MGU47" s="169"/>
      <c r="MGV47" s="169"/>
      <c r="MGW47" s="169"/>
      <c r="MGX47" s="169"/>
      <c r="MGY47" s="169"/>
      <c r="MGZ47" s="169"/>
      <c r="MHA47" s="169"/>
      <c r="MHB47" s="169"/>
      <c r="MHC47" s="169"/>
      <c r="MHD47" s="169"/>
      <c r="MHE47" s="169"/>
      <c r="MHF47" s="169"/>
      <c r="MHG47" s="169"/>
      <c r="MHH47" s="169"/>
      <c r="MHI47" s="169"/>
      <c r="MHJ47" s="169"/>
      <c r="MHK47" s="169"/>
      <c r="MHL47" s="169"/>
      <c r="MHM47" s="169"/>
      <c r="MHN47" s="169"/>
      <c r="MHO47" s="169"/>
      <c r="MHP47" s="169"/>
      <c r="MHQ47" s="169"/>
      <c r="MHR47" s="169"/>
      <c r="MHS47" s="169"/>
      <c r="MHT47" s="169"/>
      <c r="MHU47" s="169"/>
      <c r="MHV47" s="169"/>
      <c r="MHW47" s="169"/>
      <c r="MHX47" s="169"/>
      <c r="MHY47" s="169"/>
      <c r="MHZ47" s="169"/>
      <c r="MIA47" s="169"/>
      <c r="MIB47" s="169"/>
      <c r="MIC47" s="169"/>
      <c r="MID47" s="169"/>
      <c r="MIE47" s="169"/>
      <c r="MIF47" s="169"/>
      <c r="MIG47" s="169"/>
      <c r="MIH47" s="169"/>
      <c r="MII47" s="169"/>
      <c r="MIJ47" s="169"/>
      <c r="MIK47" s="169"/>
      <c r="MIL47" s="169"/>
      <c r="MIM47" s="169"/>
      <c r="MIN47" s="169"/>
      <c r="MIO47" s="169"/>
      <c r="MIP47" s="169"/>
      <c r="MIQ47" s="169"/>
      <c r="MIR47" s="169"/>
      <c r="MIS47" s="169"/>
      <c r="MIT47" s="169"/>
      <c r="MIU47" s="169"/>
      <c r="MIV47" s="169"/>
      <c r="MIW47" s="169"/>
      <c r="MIX47" s="169"/>
      <c r="MIY47" s="169"/>
      <c r="MIZ47" s="169"/>
      <c r="MJA47" s="169"/>
      <c r="MJB47" s="169"/>
      <c r="MJC47" s="169"/>
      <c r="MJD47" s="169"/>
      <c r="MJE47" s="169"/>
      <c r="MJF47" s="169"/>
      <c r="MJG47" s="169"/>
      <c r="MJH47" s="169"/>
      <c r="MJI47" s="169"/>
      <c r="MJJ47" s="169"/>
      <c r="MJK47" s="169"/>
      <c r="MJL47" s="169"/>
      <c r="MJM47" s="169"/>
      <c r="MJN47" s="169"/>
      <c r="MJO47" s="169"/>
      <c r="MJP47" s="169"/>
      <c r="MJQ47" s="169"/>
      <c r="MJR47" s="169"/>
      <c r="MJS47" s="169"/>
      <c r="MJT47" s="169"/>
      <c r="MJU47" s="169"/>
      <c r="MJV47" s="169"/>
      <c r="MJW47" s="169"/>
      <c r="MJX47" s="169"/>
      <c r="MJY47" s="169"/>
      <c r="MJZ47" s="169"/>
      <c r="MKA47" s="169"/>
      <c r="MKB47" s="169"/>
      <c r="MKC47" s="169"/>
      <c r="MKD47" s="169"/>
      <c r="MKE47" s="169"/>
      <c r="MKF47" s="169"/>
      <c r="MKG47" s="169"/>
      <c r="MKH47" s="169"/>
      <c r="MKI47" s="169"/>
      <c r="MKJ47" s="169"/>
      <c r="MKK47" s="169"/>
      <c r="MKL47" s="169"/>
      <c r="MKM47" s="169"/>
      <c r="MKN47" s="169"/>
      <c r="MKO47" s="169"/>
      <c r="MKP47" s="169"/>
      <c r="MKQ47" s="169"/>
      <c r="MKR47" s="169"/>
      <c r="MKS47" s="169"/>
      <c r="MKT47" s="169"/>
      <c r="MKU47" s="169"/>
      <c r="MKV47" s="169"/>
      <c r="MKW47" s="169"/>
      <c r="MKX47" s="169"/>
      <c r="MKY47" s="169"/>
      <c r="MKZ47" s="169"/>
      <c r="MLA47" s="169"/>
      <c r="MLB47" s="169"/>
      <c r="MLC47" s="169"/>
      <c r="MLD47" s="169"/>
      <c r="MLE47" s="169"/>
      <c r="MLF47" s="169"/>
      <c r="MLG47" s="169"/>
      <c r="MLH47" s="169"/>
      <c r="MLI47" s="169"/>
      <c r="MLJ47" s="169"/>
      <c r="MLK47" s="169"/>
      <c r="MLL47" s="169"/>
      <c r="MLM47" s="169"/>
      <c r="MLN47" s="169"/>
      <c r="MLO47" s="169"/>
      <c r="MLP47" s="169"/>
      <c r="MLQ47" s="169"/>
      <c r="MLR47" s="169"/>
      <c r="MLS47" s="169"/>
      <c r="MLT47" s="169"/>
      <c r="MLU47" s="169"/>
      <c r="MLV47" s="169"/>
      <c r="MLW47" s="169"/>
      <c r="MLX47" s="169"/>
      <c r="MLY47" s="169"/>
      <c r="MLZ47" s="169"/>
      <c r="MMA47" s="169"/>
      <c r="MMB47" s="169"/>
      <c r="MMC47" s="169"/>
      <c r="MMD47" s="169"/>
      <c r="MME47" s="169"/>
      <c r="MMF47" s="169"/>
      <c r="MMG47" s="169"/>
      <c r="MMH47" s="169"/>
      <c r="MMI47" s="169"/>
      <c r="MMJ47" s="169"/>
      <c r="MMK47" s="169"/>
      <c r="MML47" s="169"/>
      <c r="MMM47" s="169"/>
      <c r="MMN47" s="169"/>
      <c r="MMO47" s="169"/>
      <c r="MMP47" s="169"/>
      <c r="MMQ47" s="169"/>
      <c r="MMR47" s="169"/>
      <c r="MMS47" s="169"/>
      <c r="MMT47" s="169"/>
      <c r="MMU47" s="169"/>
      <c r="MMV47" s="169"/>
      <c r="MMW47" s="169"/>
      <c r="MMX47" s="169"/>
      <c r="MMY47" s="169"/>
      <c r="MMZ47" s="169"/>
      <c r="MNA47" s="169"/>
      <c r="MNB47" s="169"/>
      <c r="MNC47" s="169"/>
      <c r="MND47" s="169"/>
      <c r="MNE47" s="169"/>
      <c r="MNF47" s="169"/>
      <c r="MNG47" s="169"/>
      <c r="MNH47" s="169"/>
      <c r="MNI47" s="169"/>
      <c r="MNJ47" s="169"/>
      <c r="MNK47" s="169"/>
      <c r="MNL47" s="169"/>
      <c r="MNM47" s="169"/>
      <c r="MNN47" s="169"/>
      <c r="MNO47" s="169"/>
      <c r="MNP47" s="169"/>
      <c r="MNQ47" s="169"/>
      <c r="MNR47" s="169"/>
      <c r="MNS47" s="169"/>
      <c r="MNT47" s="169"/>
      <c r="MNU47" s="169"/>
      <c r="MNV47" s="169"/>
      <c r="MNW47" s="169"/>
      <c r="MNX47" s="169"/>
      <c r="MNY47" s="169"/>
      <c r="MNZ47" s="169"/>
      <c r="MOA47" s="169"/>
      <c r="MOB47" s="169"/>
      <c r="MOC47" s="169"/>
      <c r="MOD47" s="169"/>
      <c r="MOE47" s="169"/>
      <c r="MOF47" s="169"/>
      <c r="MOG47" s="169"/>
      <c r="MOH47" s="169"/>
      <c r="MOI47" s="169"/>
      <c r="MOJ47" s="169"/>
      <c r="MOK47" s="169"/>
      <c r="MOL47" s="169"/>
      <c r="MOM47" s="169"/>
      <c r="MON47" s="169"/>
      <c r="MOO47" s="169"/>
      <c r="MOP47" s="169"/>
      <c r="MOQ47" s="169"/>
      <c r="MOR47" s="169"/>
      <c r="MOS47" s="169"/>
      <c r="MOT47" s="169"/>
      <c r="MOU47" s="169"/>
      <c r="MOV47" s="169"/>
      <c r="MOW47" s="169"/>
      <c r="MOX47" s="169"/>
      <c r="MOY47" s="169"/>
      <c r="MOZ47" s="169"/>
      <c r="MPA47" s="169"/>
      <c r="MPB47" s="169"/>
      <c r="MPC47" s="169"/>
      <c r="MPD47" s="169"/>
      <c r="MPE47" s="169"/>
      <c r="MPF47" s="169"/>
      <c r="MPG47" s="169"/>
      <c r="MPH47" s="169"/>
      <c r="MPI47" s="169"/>
      <c r="MPJ47" s="169"/>
      <c r="MPK47" s="169"/>
      <c r="MPL47" s="169"/>
      <c r="MPM47" s="169"/>
      <c r="MPN47" s="169"/>
      <c r="MPO47" s="169"/>
      <c r="MPP47" s="169"/>
      <c r="MPQ47" s="169"/>
      <c r="MPR47" s="169"/>
      <c r="MPS47" s="169"/>
      <c r="MPT47" s="169"/>
      <c r="MPU47" s="169"/>
      <c r="MPV47" s="169"/>
      <c r="MPW47" s="169"/>
      <c r="MPX47" s="169"/>
      <c r="MPY47" s="169"/>
      <c r="MPZ47" s="169"/>
      <c r="MQA47" s="169"/>
      <c r="MQB47" s="169"/>
      <c r="MQC47" s="169"/>
      <c r="MQD47" s="169"/>
      <c r="MQE47" s="169"/>
      <c r="MQF47" s="169"/>
      <c r="MQG47" s="169"/>
      <c r="MQH47" s="169"/>
      <c r="MQI47" s="169"/>
      <c r="MQJ47" s="169"/>
      <c r="MQK47" s="169"/>
      <c r="MQL47" s="169"/>
      <c r="MQM47" s="169"/>
      <c r="MQN47" s="169"/>
      <c r="MQO47" s="169"/>
      <c r="MQP47" s="169"/>
      <c r="MQQ47" s="169"/>
      <c r="MQR47" s="169"/>
      <c r="MQS47" s="169"/>
      <c r="MQT47" s="169"/>
      <c r="MQU47" s="169"/>
      <c r="MQV47" s="169"/>
      <c r="MQW47" s="169"/>
      <c r="MQX47" s="169"/>
      <c r="MQY47" s="169"/>
      <c r="MQZ47" s="169"/>
      <c r="MRA47" s="169"/>
      <c r="MRB47" s="169"/>
      <c r="MRC47" s="169"/>
      <c r="MRD47" s="169"/>
      <c r="MRE47" s="169"/>
      <c r="MRF47" s="169"/>
      <c r="MRG47" s="169"/>
      <c r="MRH47" s="169"/>
      <c r="MRI47" s="169"/>
      <c r="MRJ47" s="169"/>
      <c r="MRK47" s="169"/>
      <c r="MRL47" s="169"/>
      <c r="MRM47" s="169"/>
      <c r="MRN47" s="169"/>
      <c r="MRO47" s="169"/>
      <c r="MRP47" s="169"/>
      <c r="MRQ47" s="169"/>
      <c r="MRR47" s="169"/>
      <c r="MRS47" s="169"/>
      <c r="MRT47" s="169"/>
      <c r="MRU47" s="169"/>
      <c r="MRV47" s="169"/>
      <c r="MRW47" s="169"/>
      <c r="MRX47" s="169"/>
      <c r="MRY47" s="169"/>
      <c r="MRZ47" s="169"/>
      <c r="MSA47" s="169"/>
      <c r="MSB47" s="169"/>
      <c r="MSC47" s="169"/>
      <c r="MSD47" s="169"/>
      <c r="MSE47" s="169"/>
      <c r="MSF47" s="169"/>
      <c r="MSG47" s="169"/>
      <c r="MSH47" s="169"/>
      <c r="MSI47" s="169"/>
      <c r="MSJ47" s="169"/>
      <c r="MSK47" s="169"/>
      <c r="MSL47" s="169"/>
      <c r="MSM47" s="169"/>
      <c r="MSN47" s="169"/>
      <c r="MSO47" s="169"/>
      <c r="MSP47" s="169"/>
      <c r="MSQ47" s="169"/>
      <c r="MSR47" s="169"/>
      <c r="MSS47" s="169"/>
      <c r="MST47" s="169"/>
      <c r="MSU47" s="169"/>
      <c r="MSV47" s="169"/>
      <c r="MSW47" s="169"/>
      <c r="MSX47" s="169"/>
      <c r="MSY47" s="169"/>
      <c r="MSZ47" s="169"/>
      <c r="MTA47" s="169"/>
      <c r="MTB47" s="169"/>
      <c r="MTC47" s="169"/>
      <c r="MTD47" s="169"/>
      <c r="MTE47" s="169"/>
      <c r="MTF47" s="169"/>
      <c r="MTG47" s="169"/>
      <c r="MTH47" s="169"/>
      <c r="MTI47" s="169"/>
      <c r="MTJ47" s="169"/>
      <c r="MTK47" s="169"/>
      <c r="MTL47" s="169"/>
      <c r="MTM47" s="169"/>
      <c r="MTN47" s="169"/>
      <c r="MTO47" s="169"/>
      <c r="MTP47" s="169"/>
      <c r="MTQ47" s="169"/>
      <c r="MTR47" s="169"/>
      <c r="MTS47" s="169"/>
      <c r="MTT47" s="169"/>
      <c r="MTU47" s="169"/>
      <c r="MTV47" s="169"/>
      <c r="MTW47" s="169"/>
      <c r="MTX47" s="169"/>
      <c r="MTY47" s="169"/>
      <c r="MTZ47" s="169"/>
      <c r="MUA47" s="169"/>
      <c r="MUB47" s="169"/>
      <c r="MUC47" s="169"/>
      <c r="MUD47" s="169"/>
      <c r="MUE47" s="169"/>
      <c r="MUF47" s="169"/>
      <c r="MUG47" s="169"/>
      <c r="MUH47" s="169"/>
      <c r="MUI47" s="169"/>
      <c r="MUJ47" s="169"/>
      <c r="MUK47" s="169"/>
      <c r="MUL47" s="169"/>
      <c r="MUM47" s="169"/>
      <c r="MUN47" s="169"/>
      <c r="MUO47" s="169"/>
      <c r="MUP47" s="169"/>
      <c r="MUQ47" s="169"/>
      <c r="MUR47" s="169"/>
      <c r="MUS47" s="169"/>
      <c r="MUT47" s="169"/>
      <c r="MUU47" s="169"/>
      <c r="MUV47" s="169"/>
      <c r="MUW47" s="169"/>
      <c r="MUX47" s="169"/>
      <c r="MUY47" s="169"/>
      <c r="MUZ47" s="169"/>
      <c r="MVA47" s="169"/>
      <c r="MVB47" s="169"/>
      <c r="MVC47" s="169"/>
      <c r="MVD47" s="169"/>
      <c r="MVE47" s="169"/>
      <c r="MVF47" s="169"/>
      <c r="MVG47" s="169"/>
      <c r="MVH47" s="169"/>
      <c r="MVI47" s="169"/>
      <c r="MVJ47" s="169"/>
      <c r="MVK47" s="169"/>
      <c r="MVL47" s="169"/>
      <c r="MVM47" s="169"/>
      <c r="MVN47" s="169"/>
      <c r="MVO47" s="169"/>
      <c r="MVP47" s="169"/>
      <c r="MVQ47" s="169"/>
      <c r="MVR47" s="169"/>
      <c r="MVS47" s="169"/>
      <c r="MVT47" s="169"/>
      <c r="MVU47" s="169"/>
      <c r="MVV47" s="169"/>
      <c r="MVW47" s="169"/>
      <c r="MVX47" s="169"/>
      <c r="MVY47" s="169"/>
      <c r="MVZ47" s="169"/>
      <c r="MWA47" s="169"/>
      <c r="MWB47" s="169"/>
      <c r="MWC47" s="169"/>
      <c r="MWD47" s="169"/>
      <c r="MWE47" s="169"/>
      <c r="MWF47" s="169"/>
      <c r="MWG47" s="169"/>
      <c r="MWH47" s="169"/>
      <c r="MWI47" s="169"/>
      <c r="MWJ47" s="169"/>
      <c r="MWK47" s="169"/>
      <c r="MWL47" s="169"/>
      <c r="MWM47" s="169"/>
      <c r="MWN47" s="169"/>
      <c r="MWO47" s="169"/>
      <c r="MWP47" s="169"/>
      <c r="MWQ47" s="169"/>
      <c r="MWR47" s="169"/>
      <c r="MWS47" s="169"/>
      <c r="MWT47" s="169"/>
      <c r="MWU47" s="169"/>
      <c r="MWV47" s="169"/>
      <c r="MWW47" s="169"/>
      <c r="MWX47" s="169"/>
      <c r="MWY47" s="169"/>
      <c r="MWZ47" s="169"/>
      <c r="MXA47" s="169"/>
      <c r="MXB47" s="169"/>
      <c r="MXC47" s="169"/>
      <c r="MXD47" s="169"/>
      <c r="MXE47" s="169"/>
      <c r="MXF47" s="169"/>
      <c r="MXG47" s="169"/>
      <c r="MXH47" s="169"/>
      <c r="MXI47" s="169"/>
      <c r="MXJ47" s="169"/>
      <c r="MXK47" s="169"/>
      <c r="MXL47" s="169"/>
      <c r="MXM47" s="169"/>
      <c r="MXN47" s="169"/>
      <c r="MXO47" s="169"/>
      <c r="MXP47" s="169"/>
      <c r="MXQ47" s="169"/>
      <c r="MXR47" s="169"/>
      <c r="MXS47" s="169"/>
      <c r="MXT47" s="169"/>
      <c r="MXU47" s="169"/>
      <c r="MXV47" s="169"/>
      <c r="MXW47" s="169"/>
      <c r="MXX47" s="169"/>
      <c r="MXY47" s="169"/>
      <c r="MXZ47" s="169"/>
      <c r="MYA47" s="169"/>
      <c r="MYB47" s="169"/>
      <c r="MYC47" s="169"/>
      <c r="MYD47" s="169"/>
      <c r="MYE47" s="169"/>
      <c r="MYF47" s="169"/>
      <c r="MYG47" s="169"/>
      <c r="MYH47" s="169"/>
      <c r="MYI47" s="169"/>
      <c r="MYJ47" s="169"/>
      <c r="MYK47" s="169"/>
      <c r="MYL47" s="169"/>
      <c r="MYM47" s="169"/>
      <c r="MYN47" s="169"/>
      <c r="MYO47" s="169"/>
      <c r="MYP47" s="169"/>
      <c r="MYQ47" s="169"/>
      <c r="MYR47" s="169"/>
      <c r="MYS47" s="169"/>
      <c r="MYT47" s="169"/>
      <c r="MYU47" s="169"/>
      <c r="MYV47" s="169"/>
      <c r="MYW47" s="169"/>
      <c r="MYX47" s="169"/>
      <c r="MYY47" s="169"/>
      <c r="MYZ47" s="169"/>
      <c r="MZA47" s="169"/>
      <c r="MZB47" s="169"/>
      <c r="MZC47" s="169"/>
      <c r="MZD47" s="169"/>
      <c r="MZE47" s="169"/>
      <c r="MZF47" s="169"/>
      <c r="MZG47" s="169"/>
      <c r="MZH47" s="169"/>
      <c r="MZI47" s="169"/>
      <c r="MZJ47" s="169"/>
      <c r="MZK47" s="169"/>
      <c r="MZL47" s="169"/>
      <c r="MZM47" s="169"/>
      <c r="MZN47" s="169"/>
      <c r="MZO47" s="169"/>
      <c r="MZP47" s="169"/>
      <c r="MZQ47" s="169"/>
      <c r="MZR47" s="169"/>
      <c r="MZS47" s="169"/>
      <c r="MZT47" s="169"/>
      <c r="MZU47" s="169"/>
      <c r="MZV47" s="169"/>
      <c r="MZW47" s="169"/>
      <c r="MZX47" s="169"/>
      <c r="MZY47" s="169"/>
      <c r="MZZ47" s="169"/>
      <c r="NAA47" s="169"/>
      <c r="NAB47" s="169"/>
      <c r="NAC47" s="169"/>
      <c r="NAD47" s="169"/>
      <c r="NAE47" s="169"/>
      <c r="NAF47" s="169"/>
      <c r="NAG47" s="169"/>
      <c r="NAH47" s="169"/>
      <c r="NAI47" s="169"/>
      <c r="NAJ47" s="169"/>
      <c r="NAK47" s="169"/>
      <c r="NAL47" s="169"/>
      <c r="NAM47" s="169"/>
      <c r="NAN47" s="169"/>
      <c r="NAO47" s="169"/>
      <c r="NAP47" s="169"/>
      <c r="NAQ47" s="169"/>
      <c r="NAR47" s="169"/>
      <c r="NAS47" s="169"/>
      <c r="NAT47" s="169"/>
      <c r="NAU47" s="169"/>
      <c r="NAV47" s="169"/>
      <c r="NAW47" s="169"/>
      <c r="NAX47" s="169"/>
      <c r="NAY47" s="169"/>
      <c r="NAZ47" s="169"/>
      <c r="NBA47" s="169"/>
      <c r="NBB47" s="169"/>
      <c r="NBC47" s="169"/>
      <c r="NBD47" s="169"/>
      <c r="NBE47" s="169"/>
      <c r="NBF47" s="169"/>
      <c r="NBG47" s="169"/>
      <c r="NBH47" s="169"/>
      <c r="NBI47" s="169"/>
      <c r="NBJ47" s="169"/>
      <c r="NBK47" s="169"/>
      <c r="NBL47" s="169"/>
      <c r="NBM47" s="169"/>
      <c r="NBN47" s="169"/>
      <c r="NBO47" s="169"/>
      <c r="NBP47" s="169"/>
      <c r="NBQ47" s="169"/>
      <c r="NBR47" s="169"/>
      <c r="NBS47" s="169"/>
      <c r="NBT47" s="169"/>
      <c r="NBU47" s="169"/>
      <c r="NBV47" s="169"/>
      <c r="NBW47" s="169"/>
      <c r="NBX47" s="169"/>
      <c r="NBY47" s="169"/>
      <c r="NBZ47" s="169"/>
      <c r="NCA47" s="169"/>
      <c r="NCB47" s="169"/>
      <c r="NCC47" s="169"/>
      <c r="NCD47" s="169"/>
      <c r="NCE47" s="169"/>
      <c r="NCF47" s="169"/>
      <c r="NCG47" s="169"/>
      <c r="NCH47" s="169"/>
      <c r="NCI47" s="169"/>
      <c r="NCJ47" s="169"/>
      <c r="NCK47" s="169"/>
      <c r="NCL47" s="169"/>
      <c r="NCM47" s="169"/>
      <c r="NCN47" s="169"/>
      <c r="NCO47" s="169"/>
      <c r="NCP47" s="169"/>
      <c r="NCQ47" s="169"/>
      <c r="NCR47" s="169"/>
      <c r="NCS47" s="169"/>
      <c r="NCT47" s="169"/>
      <c r="NCU47" s="169"/>
      <c r="NCV47" s="169"/>
      <c r="NCW47" s="169"/>
      <c r="NCX47" s="169"/>
      <c r="NCY47" s="169"/>
      <c r="NCZ47" s="169"/>
      <c r="NDA47" s="169"/>
      <c r="NDB47" s="169"/>
      <c r="NDC47" s="169"/>
      <c r="NDD47" s="169"/>
      <c r="NDE47" s="169"/>
      <c r="NDF47" s="169"/>
      <c r="NDG47" s="169"/>
      <c r="NDH47" s="169"/>
      <c r="NDI47" s="169"/>
      <c r="NDJ47" s="169"/>
      <c r="NDK47" s="169"/>
      <c r="NDL47" s="169"/>
      <c r="NDM47" s="169"/>
      <c r="NDN47" s="169"/>
      <c r="NDO47" s="169"/>
      <c r="NDP47" s="169"/>
      <c r="NDQ47" s="169"/>
      <c r="NDR47" s="169"/>
      <c r="NDS47" s="169"/>
      <c r="NDT47" s="169"/>
      <c r="NDU47" s="169"/>
      <c r="NDV47" s="169"/>
      <c r="NDW47" s="169"/>
      <c r="NDX47" s="169"/>
      <c r="NDY47" s="169"/>
      <c r="NDZ47" s="169"/>
      <c r="NEA47" s="169"/>
      <c r="NEB47" s="169"/>
      <c r="NEC47" s="169"/>
      <c r="NED47" s="169"/>
      <c r="NEE47" s="169"/>
      <c r="NEF47" s="169"/>
      <c r="NEG47" s="169"/>
      <c r="NEH47" s="169"/>
      <c r="NEI47" s="169"/>
      <c r="NEJ47" s="169"/>
      <c r="NEK47" s="169"/>
      <c r="NEL47" s="169"/>
      <c r="NEM47" s="169"/>
      <c r="NEN47" s="169"/>
      <c r="NEO47" s="169"/>
      <c r="NEP47" s="169"/>
      <c r="NEQ47" s="169"/>
      <c r="NER47" s="169"/>
      <c r="NES47" s="169"/>
      <c r="NET47" s="169"/>
      <c r="NEU47" s="169"/>
      <c r="NEV47" s="169"/>
      <c r="NEW47" s="169"/>
      <c r="NEX47" s="169"/>
      <c r="NEY47" s="169"/>
      <c r="NEZ47" s="169"/>
      <c r="NFA47" s="169"/>
      <c r="NFB47" s="169"/>
      <c r="NFC47" s="169"/>
      <c r="NFD47" s="169"/>
      <c r="NFE47" s="169"/>
      <c r="NFF47" s="169"/>
      <c r="NFG47" s="169"/>
      <c r="NFH47" s="169"/>
      <c r="NFI47" s="169"/>
      <c r="NFJ47" s="169"/>
      <c r="NFK47" s="169"/>
      <c r="NFL47" s="169"/>
      <c r="NFM47" s="169"/>
      <c r="NFN47" s="169"/>
      <c r="NFO47" s="169"/>
      <c r="NFP47" s="169"/>
      <c r="NFQ47" s="169"/>
      <c r="NFR47" s="169"/>
      <c r="NFS47" s="169"/>
      <c r="NFT47" s="169"/>
      <c r="NFU47" s="169"/>
      <c r="NFV47" s="169"/>
      <c r="NFW47" s="169"/>
      <c r="NFX47" s="169"/>
      <c r="NFY47" s="169"/>
      <c r="NFZ47" s="169"/>
      <c r="NGA47" s="169"/>
      <c r="NGB47" s="169"/>
      <c r="NGC47" s="169"/>
      <c r="NGD47" s="169"/>
      <c r="NGE47" s="169"/>
      <c r="NGF47" s="169"/>
      <c r="NGG47" s="169"/>
      <c r="NGH47" s="169"/>
      <c r="NGI47" s="169"/>
      <c r="NGJ47" s="169"/>
      <c r="NGK47" s="169"/>
      <c r="NGL47" s="169"/>
      <c r="NGM47" s="169"/>
      <c r="NGN47" s="169"/>
      <c r="NGO47" s="169"/>
      <c r="NGP47" s="169"/>
      <c r="NGQ47" s="169"/>
      <c r="NGR47" s="169"/>
      <c r="NGS47" s="169"/>
      <c r="NGT47" s="169"/>
      <c r="NGU47" s="169"/>
      <c r="NGV47" s="169"/>
      <c r="NGW47" s="169"/>
      <c r="NGX47" s="169"/>
      <c r="NGY47" s="169"/>
      <c r="NGZ47" s="169"/>
      <c r="NHA47" s="169"/>
      <c r="NHB47" s="169"/>
      <c r="NHC47" s="169"/>
      <c r="NHD47" s="169"/>
      <c r="NHE47" s="169"/>
      <c r="NHF47" s="169"/>
      <c r="NHG47" s="169"/>
      <c r="NHH47" s="169"/>
      <c r="NHI47" s="169"/>
      <c r="NHJ47" s="169"/>
      <c r="NHK47" s="169"/>
      <c r="NHL47" s="169"/>
      <c r="NHM47" s="169"/>
      <c r="NHN47" s="169"/>
      <c r="NHO47" s="169"/>
      <c r="NHP47" s="169"/>
      <c r="NHQ47" s="169"/>
      <c r="NHR47" s="169"/>
      <c r="NHS47" s="169"/>
      <c r="NHT47" s="169"/>
      <c r="NHU47" s="169"/>
      <c r="NHV47" s="169"/>
      <c r="NHW47" s="169"/>
      <c r="NHX47" s="169"/>
      <c r="NHY47" s="169"/>
      <c r="NHZ47" s="169"/>
      <c r="NIA47" s="169"/>
      <c r="NIB47" s="169"/>
      <c r="NIC47" s="169"/>
      <c r="NID47" s="169"/>
      <c r="NIE47" s="169"/>
      <c r="NIF47" s="169"/>
      <c r="NIG47" s="169"/>
      <c r="NIH47" s="169"/>
      <c r="NII47" s="169"/>
      <c r="NIJ47" s="169"/>
      <c r="NIK47" s="169"/>
      <c r="NIL47" s="169"/>
      <c r="NIM47" s="169"/>
      <c r="NIN47" s="169"/>
      <c r="NIO47" s="169"/>
      <c r="NIP47" s="169"/>
      <c r="NIQ47" s="169"/>
      <c r="NIR47" s="169"/>
      <c r="NIS47" s="169"/>
      <c r="NIT47" s="169"/>
      <c r="NIU47" s="169"/>
      <c r="NIV47" s="169"/>
      <c r="NIW47" s="169"/>
      <c r="NIX47" s="169"/>
      <c r="NIY47" s="169"/>
      <c r="NIZ47" s="169"/>
      <c r="NJA47" s="169"/>
      <c r="NJB47" s="169"/>
      <c r="NJC47" s="169"/>
      <c r="NJD47" s="169"/>
      <c r="NJE47" s="169"/>
      <c r="NJF47" s="169"/>
      <c r="NJG47" s="169"/>
      <c r="NJH47" s="169"/>
      <c r="NJI47" s="169"/>
      <c r="NJJ47" s="169"/>
      <c r="NJK47" s="169"/>
      <c r="NJL47" s="169"/>
      <c r="NJM47" s="169"/>
      <c r="NJN47" s="169"/>
      <c r="NJO47" s="169"/>
      <c r="NJP47" s="169"/>
      <c r="NJQ47" s="169"/>
      <c r="NJR47" s="169"/>
      <c r="NJS47" s="169"/>
      <c r="NJT47" s="169"/>
      <c r="NJU47" s="169"/>
      <c r="NJV47" s="169"/>
      <c r="NJW47" s="169"/>
      <c r="NJX47" s="169"/>
      <c r="NJY47" s="169"/>
      <c r="NJZ47" s="169"/>
      <c r="NKA47" s="169"/>
      <c r="NKB47" s="169"/>
      <c r="NKC47" s="169"/>
      <c r="NKD47" s="169"/>
      <c r="NKE47" s="169"/>
      <c r="NKF47" s="169"/>
      <c r="NKG47" s="169"/>
      <c r="NKH47" s="169"/>
      <c r="NKI47" s="169"/>
      <c r="NKJ47" s="169"/>
      <c r="NKK47" s="169"/>
      <c r="NKL47" s="169"/>
      <c r="NKM47" s="169"/>
      <c r="NKN47" s="169"/>
      <c r="NKO47" s="169"/>
      <c r="NKP47" s="169"/>
      <c r="NKQ47" s="169"/>
      <c r="NKR47" s="169"/>
      <c r="NKS47" s="169"/>
      <c r="NKT47" s="169"/>
      <c r="NKU47" s="169"/>
      <c r="NKV47" s="169"/>
      <c r="NKW47" s="169"/>
      <c r="NKX47" s="169"/>
      <c r="NKY47" s="169"/>
      <c r="NKZ47" s="169"/>
      <c r="NLA47" s="169"/>
      <c r="NLB47" s="169"/>
      <c r="NLC47" s="169"/>
      <c r="NLD47" s="169"/>
      <c r="NLE47" s="169"/>
      <c r="NLF47" s="169"/>
      <c r="NLG47" s="169"/>
      <c r="NLH47" s="169"/>
      <c r="NLI47" s="169"/>
      <c r="NLJ47" s="169"/>
      <c r="NLK47" s="169"/>
      <c r="NLL47" s="169"/>
      <c r="NLM47" s="169"/>
      <c r="NLN47" s="169"/>
      <c r="NLO47" s="169"/>
      <c r="NLP47" s="169"/>
      <c r="NLQ47" s="169"/>
      <c r="NLR47" s="169"/>
      <c r="NLS47" s="169"/>
      <c r="NLT47" s="169"/>
      <c r="NLU47" s="169"/>
      <c r="NLV47" s="169"/>
      <c r="NLW47" s="169"/>
      <c r="NLX47" s="169"/>
      <c r="NLY47" s="169"/>
      <c r="NLZ47" s="169"/>
      <c r="NMA47" s="169"/>
      <c r="NMB47" s="169"/>
      <c r="NMC47" s="169"/>
      <c r="NMD47" s="169"/>
      <c r="NME47" s="169"/>
      <c r="NMF47" s="169"/>
      <c r="NMG47" s="169"/>
      <c r="NMH47" s="169"/>
      <c r="NMI47" s="169"/>
      <c r="NMJ47" s="169"/>
      <c r="NMK47" s="169"/>
      <c r="NML47" s="169"/>
      <c r="NMM47" s="169"/>
      <c r="NMN47" s="169"/>
      <c r="NMO47" s="169"/>
      <c r="NMP47" s="169"/>
      <c r="NMQ47" s="169"/>
      <c r="NMR47" s="169"/>
      <c r="NMS47" s="169"/>
      <c r="NMT47" s="169"/>
      <c r="NMU47" s="169"/>
      <c r="NMV47" s="169"/>
      <c r="NMW47" s="169"/>
      <c r="NMX47" s="169"/>
      <c r="NMY47" s="169"/>
      <c r="NMZ47" s="169"/>
      <c r="NNA47" s="169"/>
      <c r="NNB47" s="169"/>
      <c r="NNC47" s="169"/>
      <c r="NND47" s="169"/>
      <c r="NNE47" s="169"/>
      <c r="NNF47" s="169"/>
      <c r="NNG47" s="169"/>
      <c r="NNH47" s="169"/>
      <c r="NNI47" s="169"/>
      <c r="NNJ47" s="169"/>
      <c r="NNK47" s="169"/>
      <c r="NNL47" s="169"/>
      <c r="NNM47" s="169"/>
      <c r="NNN47" s="169"/>
      <c r="NNO47" s="169"/>
      <c r="NNP47" s="169"/>
      <c r="NNQ47" s="169"/>
      <c r="NNR47" s="169"/>
      <c r="NNS47" s="169"/>
      <c r="NNT47" s="169"/>
      <c r="NNU47" s="169"/>
      <c r="NNV47" s="169"/>
      <c r="NNW47" s="169"/>
      <c r="NNX47" s="169"/>
      <c r="NNY47" s="169"/>
      <c r="NNZ47" s="169"/>
      <c r="NOA47" s="169"/>
      <c r="NOB47" s="169"/>
      <c r="NOC47" s="169"/>
      <c r="NOD47" s="169"/>
      <c r="NOE47" s="169"/>
      <c r="NOF47" s="169"/>
      <c r="NOG47" s="169"/>
      <c r="NOH47" s="169"/>
      <c r="NOI47" s="169"/>
      <c r="NOJ47" s="169"/>
      <c r="NOK47" s="169"/>
      <c r="NOL47" s="169"/>
      <c r="NOM47" s="169"/>
      <c r="NON47" s="169"/>
      <c r="NOO47" s="169"/>
      <c r="NOP47" s="169"/>
      <c r="NOQ47" s="169"/>
      <c r="NOR47" s="169"/>
      <c r="NOS47" s="169"/>
      <c r="NOT47" s="169"/>
      <c r="NOU47" s="169"/>
      <c r="NOV47" s="169"/>
      <c r="NOW47" s="169"/>
      <c r="NOX47" s="169"/>
      <c r="NOY47" s="169"/>
      <c r="NOZ47" s="169"/>
      <c r="NPA47" s="169"/>
      <c r="NPB47" s="169"/>
      <c r="NPC47" s="169"/>
      <c r="NPD47" s="169"/>
      <c r="NPE47" s="169"/>
      <c r="NPF47" s="169"/>
      <c r="NPG47" s="169"/>
      <c r="NPH47" s="169"/>
      <c r="NPI47" s="169"/>
      <c r="NPJ47" s="169"/>
      <c r="NPK47" s="169"/>
      <c r="NPL47" s="169"/>
      <c r="NPM47" s="169"/>
      <c r="NPN47" s="169"/>
      <c r="NPO47" s="169"/>
      <c r="NPP47" s="169"/>
      <c r="NPQ47" s="169"/>
      <c r="NPR47" s="169"/>
      <c r="NPS47" s="169"/>
      <c r="NPT47" s="169"/>
      <c r="NPU47" s="169"/>
      <c r="NPV47" s="169"/>
      <c r="NPW47" s="169"/>
      <c r="NPX47" s="169"/>
      <c r="NPY47" s="169"/>
      <c r="NPZ47" s="169"/>
      <c r="NQA47" s="169"/>
      <c r="NQB47" s="169"/>
      <c r="NQC47" s="169"/>
      <c r="NQD47" s="169"/>
      <c r="NQE47" s="169"/>
      <c r="NQF47" s="169"/>
      <c r="NQG47" s="169"/>
      <c r="NQH47" s="169"/>
      <c r="NQI47" s="169"/>
      <c r="NQJ47" s="169"/>
      <c r="NQK47" s="169"/>
      <c r="NQL47" s="169"/>
      <c r="NQM47" s="169"/>
      <c r="NQN47" s="169"/>
      <c r="NQO47" s="169"/>
      <c r="NQP47" s="169"/>
      <c r="NQQ47" s="169"/>
      <c r="NQR47" s="169"/>
      <c r="NQS47" s="169"/>
      <c r="NQT47" s="169"/>
      <c r="NQU47" s="169"/>
      <c r="NQV47" s="169"/>
      <c r="NQW47" s="169"/>
      <c r="NQX47" s="169"/>
      <c r="NQY47" s="169"/>
      <c r="NQZ47" s="169"/>
      <c r="NRA47" s="169"/>
      <c r="NRB47" s="169"/>
      <c r="NRC47" s="169"/>
      <c r="NRD47" s="169"/>
      <c r="NRE47" s="169"/>
      <c r="NRF47" s="169"/>
      <c r="NRG47" s="169"/>
      <c r="NRH47" s="169"/>
      <c r="NRI47" s="169"/>
      <c r="NRJ47" s="169"/>
      <c r="NRK47" s="169"/>
      <c r="NRL47" s="169"/>
      <c r="NRM47" s="169"/>
      <c r="NRN47" s="169"/>
      <c r="NRO47" s="169"/>
      <c r="NRP47" s="169"/>
      <c r="NRQ47" s="169"/>
      <c r="NRR47" s="169"/>
      <c r="NRS47" s="169"/>
      <c r="NRT47" s="169"/>
      <c r="NRU47" s="169"/>
      <c r="NRV47" s="169"/>
      <c r="NRW47" s="169"/>
      <c r="NRX47" s="169"/>
      <c r="NRY47" s="169"/>
      <c r="NRZ47" s="169"/>
      <c r="NSA47" s="169"/>
      <c r="NSB47" s="169"/>
      <c r="NSC47" s="169"/>
      <c r="NSD47" s="169"/>
      <c r="NSE47" s="169"/>
      <c r="NSF47" s="169"/>
      <c r="NSG47" s="169"/>
      <c r="NSH47" s="169"/>
      <c r="NSI47" s="169"/>
      <c r="NSJ47" s="169"/>
      <c r="NSK47" s="169"/>
      <c r="NSL47" s="169"/>
      <c r="NSM47" s="169"/>
      <c r="NSN47" s="169"/>
      <c r="NSO47" s="169"/>
      <c r="NSP47" s="169"/>
      <c r="NSQ47" s="169"/>
      <c r="NSR47" s="169"/>
      <c r="NSS47" s="169"/>
      <c r="NST47" s="169"/>
      <c r="NSU47" s="169"/>
      <c r="NSV47" s="169"/>
      <c r="NSW47" s="169"/>
      <c r="NSX47" s="169"/>
      <c r="NSY47" s="169"/>
      <c r="NSZ47" s="169"/>
      <c r="NTA47" s="169"/>
      <c r="NTB47" s="169"/>
      <c r="NTC47" s="169"/>
      <c r="NTD47" s="169"/>
      <c r="NTE47" s="169"/>
      <c r="NTF47" s="169"/>
      <c r="NTG47" s="169"/>
      <c r="NTH47" s="169"/>
      <c r="NTI47" s="169"/>
      <c r="NTJ47" s="169"/>
      <c r="NTK47" s="169"/>
      <c r="NTL47" s="169"/>
      <c r="NTM47" s="169"/>
      <c r="NTN47" s="169"/>
      <c r="NTO47" s="169"/>
      <c r="NTP47" s="169"/>
      <c r="NTQ47" s="169"/>
      <c r="NTR47" s="169"/>
      <c r="NTS47" s="169"/>
      <c r="NTT47" s="169"/>
      <c r="NTU47" s="169"/>
      <c r="NTV47" s="169"/>
      <c r="NTW47" s="169"/>
      <c r="NTX47" s="169"/>
      <c r="NTY47" s="169"/>
      <c r="NTZ47" s="169"/>
      <c r="NUA47" s="169"/>
      <c r="NUB47" s="169"/>
      <c r="NUC47" s="169"/>
      <c r="NUD47" s="169"/>
      <c r="NUE47" s="169"/>
      <c r="NUF47" s="169"/>
      <c r="NUG47" s="169"/>
      <c r="NUH47" s="169"/>
      <c r="NUI47" s="169"/>
      <c r="NUJ47" s="169"/>
      <c r="NUK47" s="169"/>
      <c r="NUL47" s="169"/>
      <c r="NUM47" s="169"/>
      <c r="NUN47" s="169"/>
      <c r="NUO47" s="169"/>
      <c r="NUP47" s="169"/>
      <c r="NUQ47" s="169"/>
      <c r="NUR47" s="169"/>
      <c r="NUS47" s="169"/>
      <c r="NUT47" s="169"/>
      <c r="NUU47" s="169"/>
      <c r="NUV47" s="169"/>
      <c r="NUW47" s="169"/>
      <c r="NUX47" s="169"/>
      <c r="NUY47" s="169"/>
      <c r="NUZ47" s="169"/>
      <c r="NVA47" s="169"/>
      <c r="NVB47" s="169"/>
      <c r="NVC47" s="169"/>
      <c r="NVD47" s="169"/>
      <c r="NVE47" s="169"/>
      <c r="NVF47" s="169"/>
      <c r="NVG47" s="169"/>
      <c r="NVH47" s="169"/>
      <c r="NVI47" s="169"/>
      <c r="NVJ47" s="169"/>
      <c r="NVK47" s="169"/>
      <c r="NVL47" s="169"/>
      <c r="NVM47" s="169"/>
      <c r="NVN47" s="169"/>
      <c r="NVO47" s="169"/>
      <c r="NVP47" s="169"/>
      <c r="NVQ47" s="169"/>
      <c r="NVR47" s="169"/>
      <c r="NVS47" s="169"/>
      <c r="NVT47" s="169"/>
      <c r="NVU47" s="169"/>
      <c r="NVV47" s="169"/>
      <c r="NVW47" s="169"/>
      <c r="NVX47" s="169"/>
      <c r="NVY47" s="169"/>
      <c r="NVZ47" s="169"/>
      <c r="NWA47" s="169"/>
      <c r="NWB47" s="169"/>
      <c r="NWC47" s="169"/>
      <c r="NWD47" s="169"/>
      <c r="NWE47" s="169"/>
      <c r="NWF47" s="169"/>
      <c r="NWG47" s="169"/>
      <c r="NWH47" s="169"/>
      <c r="NWI47" s="169"/>
      <c r="NWJ47" s="169"/>
      <c r="NWK47" s="169"/>
      <c r="NWL47" s="169"/>
      <c r="NWM47" s="169"/>
      <c r="NWN47" s="169"/>
      <c r="NWO47" s="169"/>
      <c r="NWP47" s="169"/>
      <c r="NWQ47" s="169"/>
      <c r="NWR47" s="169"/>
      <c r="NWS47" s="169"/>
      <c r="NWT47" s="169"/>
      <c r="NWU47" s="169"/>
      <c r="NWV47" s="169"/>
      <c r="NWW47" s="169"/>
      <c r="NWX47" s="169"/>
      <c r="NWY47" s="169"/>
      <c r="NWZ47" s="169"/>
      <c r="NXA47" s="169"/>
      <c r="NXB47" s="169"/>
      <c r="NXC47" s="169"/>
      <c r="NXD47" s="169"/>
      <c r="NXE47" s="169"/>
      <c r="NXF47" s="169"/>
      <c r="NXG47" s="169"/>
      <c r="NXH47" s="169"/>
      <c r="NXI47" s="169"/>
      <c r="NXJ47" s="169"/>
      <c r="NXK47" s="169"/>
      <c r="NXL47" s="169"/>
      <c r="NXM47" s="169"/>
      <c r="NXN47" s="169"/>
      <c r="NXO47" s="169"/>
      <c r="NXP47" s="169"/>
      <c r="NXQ47" s="169"/>
      <c r="NXR47" s="169"/>
      <c r="NXS47" s="169"/>
      <c r="NXT47" s="169"/>
      <c r="NXU47" s="169"/>
      <c r="NXV47" s="169"/>
      <c r="NXW47" s="169"/>
      <c r="NXX47" s="169"/>
      <c r="NXY47" s="169"/>
      <c r="NXZ47" s="169"/>
      <c r="NYA47" s="169"/>
      <c r="NYB47" s="169"/>
      <c r="NYC47" s="169"/>
      <c r="NYD47" s="169"/>
      <c r="NYE47" s="169"/>
      <c r="NYF47" s="169"/>
      <c r="NYG47" s="169"/>
      <c r="NYH47" s="169"/>
      <c r="NYI47" s="169"/>
      <c r="NYJ47" s="169"/>
      <c r="NYK47" s="169"/>
      <c r="NYL47" s="169"/>
      <c r="NYM47" s="169"/>
      <c r="NYN47" s="169"/>
      <c r="NYO47" s="169"/>
      <c r="NYP47" s="169"/>
      <c r="NYQ47" s="169"/>
      <c r="NYR47" s="169"/>
      <c r="NYS47" s="169"/>
      <c r="NYT47" s="169"/>
      <c r="NYU47" s="169"/>
      <c r="NYV47" s="169"/>
      <c r="NYW47" s="169"/>
      <c r="NYX47" s="169"/>
      <c r="NYY47" s="169"/>
      <c r="NYZ47" s="169"/>
      <c r="NZA47" s="169"/>
      <c r="NZB47" s="169"/>
      <c r="NZC47" s="169"/>
      <c r="NZD47" s="169"/>
      <c r="NZE47" s="169"/>
      <c r="NZF47" s="169"/>
      <c r="NZG47" s="169"/>
      <c r="NZH47" s="169"/>
      <c r="NZI47" s="169"/>
      <c r="NZJ47" s="169"/>
      <c r="NZK47" s="169"/>
      <c r="NZL47" s="169"/>
      <c r="NZM47" s="169"/>
      <c r="NZN47" s="169"/>
      <c r="NZO47" s="169"/>
      <c r="NZP47" s="169"/>
      <c r="NZQ47" s="169"/>
      <c r="NZR47" s="169"/>
      <c r="NZS47" s="169"/>
      <c r="NZT47" s="169"/>
      <c r="NZU47" s="169"/>
      <c r="NZV47" s="169"/>
      <c r="NZW47" s="169"/>
      <c r="NZX47" s="169"/>
      <c r="NZY47" s="169"/>
      <c r="NZZ47" s="169"/>
      <c r="OAA47" s="169"/>
      <c r="OAB47" s="169"/>
      <c r="OAC47" s="169"/>
      <c r="OAD47" s="169"/>
      <c r="OAE47" s="169"/>
      <c r="OAF47" s="169"/>
      <c r="OAG47" s="169"/>
      <c r="OAH47" s="169"/>
      <c r="OAI47" s="169"/>
      <c r="OAJ47" s="169"/>
      <c r="OAK47" s="169"/>
      <c r="OAL47" s="169"/>
      <c r="OAM47" s="169"/>
      <c r="OAN47" s="169"/>
      <c r="OAO47" s="169"/>
      <c r="OAP47" s="169"/>
      <c r="OAQ47" s="169"/>
      <c r="OAR47" s="169"/>
      <c r="OAS47" s="169"/>
      <c r="OAT47" s="169"/>
      <c r="OAU47" s="169"/>
      <c r="OAV47" s="169"/>
      <c r="OAW47" s="169"/>
      <c r="OAX47" s="169"/>
      <c r="OAY47" s="169"/>
      <c r="OAZ47" s="169"/>
      <c r="OBA47" s="169"/>
      <c r="OBB47" s="169"/>
      <c r="OBC47" s="169"/>
      <c r="OBD47" s="169"/>
      <c r="OBE47" s="169"/>
      <c r="OBF47" s="169"/>
      <c r="OBG47" s="169"/>
      <c r="OBH47" s="169"/>
      <c r="OBI47" s="169"/>
      <c r="OBJ47" s="169"/>
      <c r="OBK47" s="169"/>
      <c r="OBL47" s="169"/>
      <c r="OBM47" s="169"/>
      <c r="OBN47" s="169"/>
      <c r="OBO47" s="169"/>
      <c r="OBP47" s="169"/>
      <c r="OBQ47" s="169"/>
      <c r="OBR47" s="169"/>
      <c r="OBS47" s="169"/>
      <c r="OBT47" s="169"/>
      <c r="OBU47" s="169"/>
      <c r="OBV47" s="169"/>
      <c r="OBW47" s="169"/>
      <c r="OBX47" s="169"/>
      <c r="OBY47" s="169"/>
      <c r="OBZ47" s="169"/>
      <c r="OCA47" s="169"/>
      <c r="OCB47" s="169"/>
      <c r="OCC47" s="169"/>
      <c r="OCD47" s="169"/>
      <c r="OCE47" s="169"/>
      <c r="OCF47" s="169"/>
      <c r="OCG47" s="169"/>
      <c r="OCH47" s="169"/>
      <c r="OCI47" s="169"/>
      <c r="OCJ47" s="169"/>
      <c r="OCK47" s="169"/>
      <c r="OCL47" s="169"/>
      <c r="OCM47" s="169"/>
      <c r="OCN47" s="169"/>
      <c r="OCO47" s="169"/>
      <c r="OCP47" s="169"/>
      <c r="OCQ47" s="169"/>
      <c r="OCR47" s="169"/>
      <c r="OCS47" s="169"/>
      <c r="OCT47" s="169"/>
      <c r="OCU47" s="169"/>
      <c r="OCV47" s="169"/>
      <c r="OCW47" s="169"/>
      <c r="OCX47" s="169"/>
      <c r="OCY47" s="169"/>
      <c r="OCZ47" s="169"/>
      <c r="ODA47" s="169"/>
      <c r="ODB47" s="169"/>
      <c r="ODC47" s="169"/>
      <c r="ODD47" s="169"/>
      <c r="ODE47" s="169"/>
      <c r="ODF47" s="169"/>
      <c r="ODG47" s="169"/>
      <c r="ODH47" s="169"/>
      <c r="ODI47" s="169"/>
      <c r="ODJ47" s="169"/>
      <c r="ODK47" s="169"/>
      <c r="ODL47" s="169"/>
      <c r="ODM47" s="169"/>
      <c r="ODN47" s="169"/>
      <c r="ODO47" s="169"/>
      <c r="ODP47" s="169"/>
      <c r="ODQ47" s="169"/>
      <c r="ODR47" s="169"/>
      <c r="ODS47" s="169"/>
      <c r="ODT47" s="169"/>
      <c r="ODU47" s="169"/>
      <c r="ODV47" s="169"/>
      <c r="ODW47" s="169"/>
      <c r="ODX47" s="169"/>
      <c r="ODY47" s="169"/>
      <c r="ODZ47" s="169"/>
      <c r="OEA47" s="169"/>
      <c r="OEB47" s="169"/>
      <c r="OEC47" s="169"/>
      <c r="OED47" s="169"/>
      <c r="OEE47" s="169"/>
      <c r="OEF47" s="169"/>
      <c r="OEG47" s="169"/>
      <c r="OEH47" s="169"/>
      <c r="OEI47" s="169"/>
      <c r="OEJ47" s="169"/>
      <c r="OEK47" s="169"/>
      <c r="OEL47" s="169"/>
      <c r="OEM47" s="169"/>
      <c r="OEN47" s="169"/>
      <c r="OEO47" s="169"/>
      <c r="OEP47" s="169"/>
      <c r="OEQ47" s="169"/>
      <c r="OER47" s="169"/>
      <c r="OES47" s="169"/>
      <c r="OET47" s="169"/>
      <c r="OEU47" s="169"/>
      <c r="OEV47" s="169"/>
      <c r="OEW47" s="169"/>
      <c r="OEX47" s="169"/>
      <c r="OEY47" s="169"/>
      <c r="OEZ47" s="169"/>
      <c r="OFA47" s="169"/>
      <c r="OFB47" s="169"/>
      <c r="OFC47" s="169"/>
      <c r="OFD47" s="169"/>
      <c r="OFE47" s="169"/>
      <c r="OFF47" s="169"/>
      <c r="OFG47" s="169"/>
      <c r="OFH47" s="169"/>
      <c r="OFI47" s="169"/>
      <c r="OFJ47" s="169"/>
      <c r="OFK47" s="169"/>
      <c r="OFL47" s="169"/>
      <c r="OFM47" s="169"/>
      <c r="OFN47" s="169"/>
      <c r="OFO47" s="169"/>
      <c r="OFP47" s="169"/>
      <c r="OFQ47" s="169"/>
      <c r="OFR47" s="169"/>
      <c r="OFS47" s="169"/>
      <c r="OFT47" s="169"/>
      <c r="OFU47" s="169"/>
      <c r="OFV47" s="169"/>
      <c r="OFW47" s="169"/>
      <c r="OFX47" s="169"/>
      <c r="OFY47" s="169"/>
      <c r="OFZ47" s="169"/>
      <c r="OGA47" s="169"/>
      <c r="OGB47" s="169"/>
      <c r="OGC47" s="169"/>
      <c r="OGD47" s="169"/>
      <c r="OGE47" s="169"/>
      <c r="OGF47" s="169"/>
      <c r="OGG47" s="169"/>
      <c r="OGH47" s="169"/>
      <c r="OGI47" s="169"/>
      <c r="OGJ47" s="169"/>
      <c r="OGK47" s="169"/>
      <c r="OGL47" s="169"/>
      <c r="OGM47" s="169"/>
      <c r="OGN47" s="169"/>
      <c r="OGO47" s="169"/>
      <c r="OGP47" s="169"/>
      <c r="OGQ47" s="169"/>
      <c r="OGR47" s="169"/>
      <c r="OGS47" s="169"/>
      <c r="OGT47" s="169"/>
      <c r="OGU47" s="169"/>
      <c r="OGV47" s="169"/>
      <c r="OGW47" s="169"/>
      <c r="OGX47" s="169"/>
      <c r="OGY47" s="169"/>
      <c r="OGZ47" s="169"/>
      <c r="OHA47" s="169"/>
      <c r="OHB47" s="169"/>
      <c r="OHC47" s="169"/>
      <c r="OHD47" s="169"/>
      <c r="OHE47" s="169"/>
      <c r="OHF47" s="169"/>
      <c r="OHG47" s="169"/>
      <c r="OHH47" s="169"/>
      <c r="OHI47" s="169"/>
      <c r="OHJ47" s="169"/>
      <c r="OHK47" s="169"/>
      <c r="OHL47" s="169"/>
      <c r="OHM47" s="169"/>
      <c r="OHN47" s="169"/>
      <c r="OHO47" s="169"/>
      <c r="OHP47" s="169"/>
      <c r="OHQ47" s="169"/>
      <c r="OHR47" s="169"/>
      <c r="OHS47" s="169"/>
      <c r="OHT47" s="169"/>
      <c r="OHU47" s="169"/>
      <c r="OHV47" s="169"/>
      <c r="OHW47" s="169"/>
      <c r="OHX47" s="169"/>
      <c r="OHY47" s="169"/>
      <c r="OHZ47" s="169"/>
      <c r="OIA47" s="169"/>
      <c r="OIB47" s="169"/>
      <c r="OIC47" s="169"/>
      <c r="OID47" s="169"/>
      <c r="OIE47" s="169"/>
      <c r="OIF47" s="169"/>
      <c r="OIG47" s="169"/>
      <c r="OIH47" s="169"/>
      <c r="OII47" s="169"/>
      <c r="OIJ47" s="169"/>
      <c r="OIK47" s="169"/>
      <c r="OIL47" s="169"/>
      <c r="OIM47" s="169"/>
      <c r="OIN47" s="169"/>
      <c r="OIO47" s="169"/>
      <c r="OIP47" s="169"/>
      <c r="OIQ47" s="169"/>
      <c r="OIR47" s="169"/>
      <c r="OIS47" s="169"/>
      <c r="OIT47" s="169"/>
      <c r="OIU47" s="169"/>
      <c r="OIV47" s="169"/>
      <c r="OIW47" s="169"/>
      <c r="OIX47" s="169"/>
      <c r="OIY47" s="169"/>
      <c r="OIZ47" s="169"/>
      <c r="OJA47" s="169"/>
      <c r="OJB47" s="169"/>
      <c r="OJC47" s="169"/>
      <c r="OJD47" s="169"/>
      <c r="OJE47" s="169"/>
      <c r="OJF47" s="169"/>
      <c r="OJG47" s="169"/>
      <c r="OJH47" s="169"/>
      <c r="OJI47" s="169"/>
      <c r="OJJ47" s="169"/>
      <c r="OJK47" s="169"/>
      <c r="OJL47" s="169"/>
      <c r="OJM47" s="169"/>
      <c r="OJN47" s="169"/>
      <c r="OJO47" s="169"/>
      <c r="OJP47" s="169"/>
      <c r="OJQ47" s="169"/>
      <c r="OJR47" s="169"/>
      <c r="OJS47" s="169"/>
      <c r="OJT47" s="169"/>
      <c r="OJU47" s="169"/>
      <c r="OJV47" s="169"/>
      <c r="OJW47" s="169"/>
      <c r="OJX47" s="169"/>
      <c r="OJY47" s="169"/>
      <c r="OJZ47" s="169"/>
      <c r="OKA47" s="169"/>
      <c r="OKB47" s="169"/>
      <c r="OKC47" s="169"/>
      <c r="OKD47" s="169"/>
      <c r="OKE47" s="169"/>
      <c r="OKF47" s="169"/>
      <c r="OKG47" s="169"/>
      <c r="OKH47" s="169"/>
      <c r="OKI47" s="169"/>
      <c r="OKJ47" s="169"/>
      <c r="OKK47" s="169"/>
      <c r="OKL47" s="169"/>
      <c r="OKM47" s="169"/>
      <c r="OKN47" s="169"/>
      <c r="OKO47" s="169"/>
      <c r="OKP47" s="169"/>
      <c r="OKQ47" s="169"/>
      <c r="OKR47" s="169"/>
      <c r="OKS47" s="169"/>
      <c r="OKT47" s="169"/>
      <c r="OKU47" s="169"/>
      <c r="OKV47" s="169"/>
      <c r="OKW47" s="169"/>
      <c r="OKX47" s="169"/>
      <c r="OKY47" s="169"/>
      <c r="OKZ47" s="169"/>
      <c r="OLA47" s="169"/>
      <c r="OLB47" s="169"/>
      <c r="OLC47" s="169"/>
      <c r="OLD47" s="169"/>
      <c r="OLE47" s="169"/>
      <c r="OLF47" s="169"/>
      <c r="OLG47" s="169"/>
      <c r="OLH47" s="169"/>
      <c r="OLI47" s="169"/>
      <c r="OLJ47" s="169"/>
      <c r="OLK47" s="169"/>
      <c r="OLL47" s="169"/>
      <c r="OLM47" s="169"/>
      <c r="OLN47" s="169"/>
      <c r="OLO47" s="169"/>
      <c r="OLP47" s="169"/>
      <c r="OLQ47" s="169"/>
      <c r="OLR47" s="169"/>
      <c r="OLS47" s="169"/>
      <c r="OLT47" s="169"/>
      <c r="OLU47" s="169"/>
      <c r="OLV47" s="169"/>
      <c r="OLW47" s="169"/>
      <c r="OLX47" s="169"/>
      <c r="OLY47" s="169"/>
      <c r="OLZ47" s="169"/>
      <c r="OMA47" s="169"/>
      <c r="OMB47" s="169"/>
      <c r="OMC47" s="169"/>
      <c r="OMD47" s="169"/>
      <c r="OME47" s="169"/>
      <c r="OMF47" s="169"/>
      <c r="OMG47" s="169"/>
      <c r="OMH47" s="169"/>
      <c r="OMI47" s="169"/>
      <c r="OMJ47" s="169"/>
      <c r="OMK47" s="169"/>
      <c r="OML47" s="169"/>
      <c r="OMM47" s="169"/>
      <c r="OMN47" s="169"/>
      <c r="OMO47" s="169"/>
      <c r="OMP47" s="169"/>
      <c r="OMQ47" s="169"/>
      <c r="OMR47" s="169"/>
      <c r="OMS47" s="169"/>
      <c r="OMT47" s="169"/>
      <c r="OMU47" s="169"/>
      <c r="OMV47" s="169"/>
      <c r="OMW47" s="169"/>
      <c r="OMX47" s="169"/>
      <c r="OMY47" s="169"/>
      <c r="OMZ47" s="169"/>
      <c r="ONA47" s="169"/>
      <c r="ONB47" s="169"/>
      <c r="ONC47" s="169"/>
      <c r="OND47" s="169"/>
      <c r="ONE47" s="169"/>
      <c r="ONF47" s="169"/>
      <c r="ONG47" s="169"/>
      <c r="ONH47" s="169"/>
      <c r="ONI47" s="169"/>
      <c r="ONJ47" s="169"/>
      <c r="ONK47" s="169"/>
      <c r="ONL47" s="169"/>
      <c r="ONM47" s="169"/>
      <c r="ONN47" s="169"/>
      <c r="ONO47" s="169"/>
      <c r="ONP47" s="169"/>
      <c r="ONQ47" s="169"/>
      <c r="ONR47" s="169"/>
      <c r="ONS47" s="169"/>
      <c r="ONT47" s="169"/>
      <c r="ONU47" s="169"/>
      <c r="ONV47" s="169"/>
      <c r="ONW47" s="169"/>
      <c r="ONX47" s="169"/>
      <c r="ONY47" s="169"/>
      <c r="ONZ47" s="169"/>
      <c r="OOA47" s="169"/>
      <c r="OOB47" s="169"/>
      <c r="OOC47" s="169"/>
      <c r="OOD47" s="169"/>
      <c r="OOE47" s="169"/>
      <c r="OOF47" s="169"/>
      <c r="OOG47" s="169"/>
      <c r="OOH47" s="169"/>
      <c r="OOI47" s="169"/>
      <c r="OOJ47" s="169"/>
      <c r="OOK47" s="169"/>
      <c r="OOL47" s="169"/>
      <c r="OOM47" s="169"/>
      <c r="OON47" s="169"/>
      <c r="OOO47" s="169"/>
      <c r="OOP47" s="169"/>
      <c r="OOQ47" s="169"/>
      <c r="OOR47" s="169"/>
      <c r="OOS47" s="169"/>
      <c r="OOT47" s="169"/>
      <c r="OOU47" s="169"/>
      <c r="OOV47" s="169"/>
      <c r="OOW47" s="169"/>
      <c r="OOX47" s="169"/>
      <c r="OOY47" s="169"/>
      <c r="OOZ47" s="169"/>
      <c r="OPA47" s="169"/>
      <c r="OPB47" s="169"/>
      <c r="OPC47" s="169"/>
      <c r="OPD47" s="169"/>
      <c r="OPE47" s="169"/>
      <c r="OPF47" s="169"/>
      <c r="OPG47" s="169"/>
      <c r="OPH47" s="169"/>
      <c r="OPI47" s="169"/>
      <c r="OPJ47" s="169"/>
      <c r="OPK47" s="169"/>
      <c r="OPL47" s="169"/>
      <c r="OPM47" s="169"/>
      <c r="OPN47" s="169"/>
      <c r="OPO47" s="169"/>
      <c r="OPP47" s="169"/>
      <c r="OPQ47" s="169"/>
      <c r="OPR47" s="169"/>
      <c r="OPS47" s="169"/>
      <c r="OPT47" s="169"/>
      <c r="OPU47" s="169"/>
      <c r="OPV47" s="169"/>
      <c r="OPW47" s="169"/>
      <c r="OPX47" s="169"/>
      <c r="OPY47" s="169"/>
      <c r="OPZ47" s="169"/>
      <c r="OQA47" s="169"/>
      <c r="OQB47" s="169"/>
      <c r="OQC47" s="169"/>
      <c r="OQD47" s="169"/>
      <c r="OQE47" s="169"/>
      <c r="OQF47" s="169"/>
      <c r="OQG47" s="169"/>
      <c r="OQH47" s="169"/>
      <c r="OQI47" s="169"/>
      <c r="OQJ47" s="169"/>
      <c r="OQK47" s="169"/>
      <c r="OQL47" s="169"/>
      <c r="OQM47" s="169"/>
      <c r="OQN47" s="169"/>
      <c r="OQO47" s="169"/>
      <c r="OQP47" s="169"/>
      <c r="OQQ47" s="169"/>
      <c r="OQR47" s="169"/>
      <c r="OQS47" s="169"/>
      <c r="OQT47" s="169"/>
      <c r="OQU47" s="169"/>
      <c r="OQV47" s="169"/>
      <c r="OQW47" s="169"/>
      <c r="OQX47" s="169"/>
      <c r="OQY47" s="169"/>
      <c r="OQZ47" s="169"/>
      <c r="ORA47" s="169"/>
      <c r="ORB47" s="169"/>
      <c r="ORC47" s="169"/>
      <c r="ORD47" s="169"/>
      <c r="ORE47" s="169"/>
      <c r="ORF47" s="169"/>
      <c r="ORG47" s="169"/>
      <c r="ORH47" s="169"/>
      <c r="ORI47" s="169"/>
      <c r="ORJ47" s="169"/>
      <c r="ORK47" s="169"/>
      <c r="ORL47" s="169"/>
      <c r="ORM47" s="169"/>
      <c r="ORN47" s="169"/>
      <c r="ORO47" s="169"/>
      <c r="ORP47" s="169"/>
      <c r="ORQ47" s="169"/>
      <c r="ORR47" s="169"/>
      <c r="ORS47" s="169"/>
      <c r="ORT47" s="169"/>
      <c r="ORU47" s="169"/>
      <c r="ORV47" s="169"/>
      <c r="ORW47" s="169"/>
      <c r="ORX47" s="169"/>
      <c r="ORY47" s="169"/>
      <c r="ORZ47" s="169"/>
      <c r="OSA47" s="169"/>
      <c r="OSB47" s="169"/>
      <c r="OSC47" s="169"/>
      <c r="OSD47" s="169"/>
      <c r="OSE47" s="169"/>
      <c r="OSF47" s="169"/>
      <c r="OSG47" s="169"/>
      <c r="OSH47" s="169"/>
      <c r="OSI47" s="169"/>
      <c r="OSJ47" s="169"/>
      <c r="OSK47" s="169"/>
      <c r="OSL47" s="169"/>
      <c r="OSM47" s="169"/>
      <c r="OSN47" s="169"/>
      <c r="OSO47" s="169"/>
      <c r="OSP47" s="169"/>
      <c r="OSQ47" s="169"/>
      <c r="OSR47" s="169"/>
      <c r="OSS47" s="169"/>
      <c r="OST47" s="169"/>
      <c r="OSU47" s="169"/>
      <c r="OSV47" s="169"/>
      <c r="OSW47" s="169"/>
      <c r="OSX47" s="169"/>
      <c r="OSY47" s="169"/>
      <c r="OSZ47" s="169"/>
      <c r="OTA47" s="169"/>
      <c r="OTB47" s="169"/>
      <c r="OTC47" s="169"/>
      <c r="OTD47" s="169"/>
      <c r="OTE47" s="169"/>
      <c r="OTF47" s="169"/>
      <c r="OTG47" s="169"/>
      <c r="OTH47" s="169"/>
      <c r="OTI47" s="169"/>
      <c r="OTJ47" s="169"/>
      <c r="OTK47" s="169"/>
      <c r="OTL47" s="169"/>
      <c r="OTM47" s="169"/>
      <c r="OTN47" s="169"/>
      <c r="OTO47" s="169"/>
      <c r="OTP47" s="169"/>
      <c r="OTQ47" s="169"/>
      <c r="OTR47" s="169"/>
      <c r="OTS47" s="169"/>
      <c r="OTT47" s="169"/>
      <c r="OTU47" s="169"/>
      <c r="OTV47" s="169"/>
      <c r="OTW47" s="169"/>
      <c r="OTX47" s="169"/>
      <c r="OTY47" s="169"/>
      <c r="OTZ47" s="169"/>
      <c r="OUA47" s="169"/>
      <c r="OUB47" s="169"/>
      <c r="OUC47" s="169"/>
      <c r="OUD47" s="169"/>
      <c r="OUE47" s="169"/>
      <c r="OUF47" s="169"/>
      <c r="OUG47" s="169"/>
      <c r="OUH47" s="169"/>
      <c r="OUI47" s="169"/>
      <c r="OUJ47" s="169"/>
      <c r="OUK47" s="169"/>
      <c r="OUL47" s="169"/>
      <c r="OUM47" s="169"/>
      <c r="OUN47" s="169"/>
      <c r="OUO47" s="169"/>
      <c r="OUP47" s="169"/>
      <c r="OUQ47" s="169"/>
      <c r="OUR47" s="169"/>
      <c r="OUS47" s="169"/>
      <c r="OUT47" s="169"/>
      <c r="OUU47" s="169"/>
      <c r="OUV47" s="169"/>
      <c r="OUW47" s="169"/>
      <c r="OUX47" s="169"/>
      <c r="OUY47" s="169"/>
      <c r="OUZ47" s="169"/>
      <c r="OVA47" s="169"/>
      <c r="OVB47" s="169"/>
      <c r="OVC47" s="169"/>
      <c r="OVD47" s="169"/>
      <c r="OVE47" s="169"/>
      <c r="OVF47" s="169"/>
      <c r="OVG47" s="169"/>
      <c r="OVH47" s="169"/>
      <c r="OVI47" s="169"/>
      <c r="OVJ47" s="169"/>
      <c r="OVK47" s="169"/>
      <c r="OVL47" s="169"/>
      <c r="OVM47" s="169"/>
      <c r="OVN47" s="169"/>
      <c r="OVO47" s="169"/>
      <c r="OVP47" s="169"/>
      <c r="OVQ47" s="169"/>
      <c r="OVR47" s="169"/>
      <c r="OVS47" s="169"/>
      <c r="OVT47" s="169"/>
      <c r="OVU47" s="169"/>
      <c r="OVV47" s="169"/>
      <c r="OVW47" s="169"/>
      <c r="OVX47" s="169"/>
      <c r="OVY47" s="169"/>
      <c r="OVZ47" s="169"/>
      <c r="OWA47" s="169"/>
      <c r="OWB47" s="169"/>
      <c r="OWC47" s="169"/>
      <c r="OWD47" s="169"/>
      <c r="OWE47" s="169"/>
      <c r="OWF47" s="169"/>
      <c r="OWG47" s="169"/>
      <c r="OWH47" s="169"/>
      <c r="OWI47" s="169"/>
      <c r="OWJ47" s="169"/>
      <c r="OWK47" s="169"/>
      <c r="OWL47" s="169"/>
      <c r="OWM47" s="169"/>
      <c r="OWN47" s="169"/>
      <c r="OWO47" s="169"/>
      <c r="OWP47" s="169"/>
      <c r="OWQ47" s="169"/>
      <c r="OWR47" s="169"/>
      <c r="OWS47" s="169"/>
      <c r="OWT47" s="169"/>
      <c r="OWU47" s="169"/>
      <c r="OWV47" s="169"/>
      <c r="OWW47" s="169"/>
      <c r="OWX47" s="169"/>
      <c r="OWY47" s="169"/>
      <c r="OWZ47" s="169"/>
      <c r="OXA47" s="169"/>
      <c r="OXB47" s="169"/>
      <c r="OXC47" s="169"/>
      <c r="OXD47" s="169"/>
      <c r="OXE47" s="169"/>
      <c r="OXF47" s="169"/>
      <c r="OXG47" s="169"/>
      <c r="OXH47" s="169"/>
      <c r="OXI47" s="169"/>
      <c r="OXJ47" s="169"/>
      <c r="OXK47" s="169"/>
      <c r="OXL47" s="169"/>
      <c r="OXM47" s="169"/>
      <c r="OXN47" s="169"/>
      <c r="OXO47" s="169"/>
      <c r="OXP47" s="169"/>
      <c r="OXQ47" s="169"/>
      <c r="OXR47" s="169"/>
      <c r="OXS47" s="169"/>
      <c r="OXT47" s="169"/>
      <c r="OXU47" s="169"/>
      <c r="OXV47" s="169"/>
      <c r="OXW47" s="169"/>
      <c r="OXX47" s="169"/>
      <c r="OXY47" s="169"/>
      <c r="OXZ47" s="169"/>
      <c r="OYA47" s="169"/>
      <c r="OYB47" s="169"/>
      <c r="OYC47" s="169"/>
      <c r="OYD47" s="169"/>
      <c r="OYE47" s="169"/>
      <c r="OYF47" s="169"/>
      <c r="OYG47" s="169"/>
      <c r="OYH47" s="169"/>
      <c r="OYI47" s="169"/>
      <c r="OYJ47" s="169"/>
      <c r="OYK47" s="169"/>
      <c r="OYL47" s="169"/>
      <c r="OYM47" s="169"/>
      <c r="OYN47" s="169"/>
      <c r="OYO47" s="169"/>
      <c r="OYP47" s="169"/>
      <c r="OYQ47" s="169"/>
      <c r="OYR47" s="169"/>
      <c r="OYS47" s="169"/>
      <c r="OYT47" s="169"/>
      <c r="OYU47" s="169"/>
      <c r="OYV47" s="169"/>
      <c r="OYW47" s="169"/>
      <c r="OYX47" s="169"/>
      <c r="OYY47" s="169"/>
      <c r="OYZ47" s="169"/>
      <c r="OZA47" s="169"/>
      <c r="OZB47" s="169"/>
      <c r="OZC47" s="169"/>
      <c r="OZD47" s="169"/>
      <c r="OZE47" s="169"/>
      <c r="OZF47" s="169"/>
      <c r="OZG47" s="169"/>
      <c r="OZH47" s="169"/>
      <c r="OZI47" s="169"/>
      <c r="OZJ47" s="169"/>
      <c r="OZK47" s="169"/>
      <c r="OZL47" s="169"/>
      <c r="OZM47" s="169"/>
      <c r="OZN47" s="169"/>
      <c r="OZO47" s="169"/>
      <c r="OZP47" s="169"/>
      <c r="OZQ47" s="169"/>
      <c r="OZR47" s="169"/>
      <c r="OZS47" s="169"/>
      <c r="OZT47" s="169"/>
      <c r="OZU47" s="169"/>
      <c r="OZV47" s="169"/>
      <c r="OZW47" s="169"/>
      <c r="OZX47" s="169"/>
      <c r="OZY47" s="169"/>
      <c r="OZZ47" s="169"/>
      <c r="PAA47" s="169"/>
      <c r="PAB47" s="169"/>
      <c r="PAC47" s="169"/>
      <c r="PAD47" s="169"/>
      <c r="PAE47" s="169"/>
      <c r="PAF47" s="169"/>
      <c r="PAG47" s="169"/>
      <c r="PAH47" s="169"/>
      <c r="PAI47" s="169"/>
      <c r="PAJ47" s="169"/>
      <c r="PAK47" s="169"/>
      <c r="PAL47" s="169"/>
      <c r="PAM47" s="169"/>
      <c r="PAN47" s="169"/>
      <c r="PAO47" s="169"/>
      <c r="PAP47" s="169"/>
      <c r="PAQ47" s="169"/>
      <c r="PAR47" s="169"/>
      <c r="PAS47" s="169"/>
      <c r="PAT47" s="169"/>
      <c r="PAU47" s="169"/>
      <c r="PAV47" s="169"/>
      <c r="PAW47" s="169"/>
      <c r="PAX47" s="169"/>
      <c r="PAY47" s="169"/>
      <c r="PAZ47" s="169"/>
      <c r="PBA47" s="169"/>
      <c r="PBB47" s="169"/>
      <c r="PBC47" s="169"/>
      <c r="PBD47" s="169"/>
      <c r="PBE47" s="169"/>
      <c r="PBF47" s="169"/>
      <c r="PBG47" s="169"/>
      <c r="PBH47" s="169"/>
      <c r="PBI47" s="169"/>
      <c r="PBJ47" s="169"/>
      <c r="PBK47" s="169"/>
      <c r="PBL47" s="169"/>
      <c r="PBM47" s="169"/>
      <c r="PBN47" s="169"/>
      <c r="PBO47" s="169"/>
      <c r="PBP47" s="169"/>
      <c r="PBQ47" s="169"/>
      <c r="PBR47" s="169"/>
      <c r="PBS47" s="169"/>
      <c r="PBT47" s="169"/>
      <c r="PBU47" s="169"/>
      <c r="PBV47" s="169"/>
      <c r="PBW47" s="169"/>
      <c r="PBX47" s="169"/>
      <c r="PBY47" s="169"/>
      <c r="PBZ47" s="169"/>
      <c r="PCA47" s="169"/>
      <c r="PCB47" s="169"/>
      <c r="PCC47" s="169"/>
      <c r="PCD47" s="169"/>
      <c r="PCE47" s="169"/>
      <c r="PCF47" s="169"/>
      <c r="PCG47" s="169"/>
      <c r="PCH47" s="169"/>
      <c r="PCI47" s="169"/>
      <c r="PCJ47" s="169"/>
      <c r="PCK47" s="169"/>
      <c r="PCL47" s="169"/>
      <c r="PCM47" s="169"/>
      <c r="PCN47" s="169"/>
      <c r="PCO47" s="169"/>
      <c r="PCP47" s="169"/>
      <c r="PCQ47" s="169"/>
      <c r="PCR47" s="169"/>
      <c r="PCS47" s="169"/>
      <c r="PCT47" s="169"/>
      <c r="PCU47" s="169"/>
      <c r="PCV47" s="169"/>
      <c r="PCW47" s="169"/>
      <c r="PCX47" s="169"/>
      <c r="PCY47" s="169"/>
      <c r="PCZ47" s="169"/>
      <c r="PDA47" s="169"/>
      <c r="PDB47" s="169"/>
      <c r="PDC47" s="169"/>
      <c r="PDD47" s="169"/>
      <c r="PDE47" s="169"/>
      <c r="PDF47" s="169"/>
      <c r="PDG47" s="169"/>
      <c r="PDH47" s="169"/>
      <c r="PDI47" s="169"/>
      <c r="PDJ47" s="169"/>
      <c r="PDK47" s="169"/>
      <c r="PDL47" s="169"/>
      <c r="PDM47" s="169"/>
      <c r="PDN47" s="169"/>
      <c r="PDO47" s="169"/>
      <c r="PDP47" s="169"/>
      <c r="PDQ47" s="169"/>
      <c r="PDR47" s="169"/>
      <c r="PDS47" s="169"/>
      <c r="PDT47" s="169"/>
      <c r="PDU47" s="169"/>
      <c r="PDV47" s="169"/>
      <c r="PDW47" s="169"/>
      <c r="PDX47" s="169"/>
      <c r="PDY47" s="169"/>
      <c r="PDZ47" s="169"/>
      <c r="PEA47" s="169"/>
      <c r="PEB47" s="169"/>
      <c r="PEC47" s="169"/>
      <c r="PED47" s="169"/>
      <c r="PEE47" s="169"/>
      <c r="PEF47" s="169"/>
      <c r="PEG47" s="169"/>
      <c r="PEH47" s="169"/>
      <c r="PEI47" s="169"/>
      <c r="PEJ47" s="169"/>
      <c r="PEK47" s="169"/>
      <c r="PEL47" s="169"/>
      <c r="PEM47" s="169"/>
      <c r="PEN47" s="169"/>
      <c r="PEO47" s="169"/>
      <c r="PEP47" s="169"/>
      <c r="PEQ47" s="169"/>
      <c r="PER47" s="169"/>
      <c r="PES47" s="169"/>
      <c r="PET47" s="169"/>
      <c r="PEU47" s="169"/>
      <c r="PEV47" s="169"/>
      <c r="PEW47" s="169"/>
      <c r="PEX47" s="169"/>
      <c r="PEY47" s="169"/>
      <c r="PEZ47" s="169"/>
      <c r="PFA47" s="169"/>
      <c r="PFB47" s="169"/>
      <c r="PFC47" s="169"/>
      <c r="PFD47" s="169"/>
      <c r="PFE47" s="169"/>
      <c r="PFF47" s="169"/>
      <c r="PFG47" s="169"/>
      <c r="PFH47" s="169"/>
      <c r="PFI47" s="169"/>
      <c r="PFJ47" s="169"/>
      <c r="PFK47" s="169"/>
      <c r="PFL47" s="169"/>
      <c r="PFM47" s="169"/>
      <c r="PFN47" s="169"/>
      <c r="PFO47" s="169"/>
      <c r="PFP47" s="169"/>
      <c r="PFQ47" s="169"/>
      <c r="PFR47" s="169"/>
      <c r="PFS47" s="169"/>
      <c r="PFT47" s="169"/>
      <c r="PFU47" s="169"/>
      <c r="PFV47" s="169"/>
      <c r="PFW47" s="169"/>
      <c r="PFX47" s="169"/>
      <c r="PFY47" s="169"/>
      <c r="PFZ47" s="169"/>
      <c r="PGA47" s="169"/>
      <c r="PGB47" s="169"/>
      <c r="PGC47" s="169"/>
      <c r="PGD47" s="169"/>
      <c r="PGE47" s="169"/>
      <c r="PGF47" s="169"/>
      <c r="PGG47" s="169"/>
      <c r="PGH47" s="169"/>
      <c r="PGI47" s="169"/>
      <c r="PGJ47" s="169"/>
      <c r="PGK47" s="169"/>
      <c r="PGL47" s="169"/>
      <c r="PGM47" s="169"/>
      <c r="PGN47" s="169"/>
      <c r="PGO47" s="169"/>
      <c r="PGP47" s="169"/>
      <c r="PGQ47" s="169"/>
      <c r="PGR47" s="169"/>
      <c r="PGS47" s="169"/>
      <c r="PGT47" s="169"/>
      <c r="PGU47" s="169"/>
      <c r="PGV47" s="169"/>
      <c r="PGW47" s="169"/>
      <c r="PGX47" s="169"/>
      <c r="PGY47" s="169"/>
      <c r="PGZ47" s="169"/>
      <c r="PHA47" s="169"/>
      <c r="PHB47" s="169"/>
      <c r="PHC47" s="169"/>
      <c r="PHD47" s="169"/>
      <c r="PHE47" s="169"/>
      <c r="PHF47" s="169"/>
      <c r="PHG47" s="169"/>
      <c r="PHH47" s="169"/>
      <c r="PHI47" s="169"/>
      <c r="PHJ47" s="169"/>
      <c r="PHK47" s="169"/>
      <c r="PHL47" s="169"/>
      <c r="PHM47" s="169"/>
      <c r="PHN47" s="169"/>
      <c r="PHO47" s="169"/>
      <c r="PHP47" s="169"/>
      <c r="PHQ47" s="169"/>
      <c r="PHR47" s="169"/>
      <c r="PHS47" s="169"/>
      <c r="PHT47" s="169"/>
      <c r="PHU47" s="169"/>
      <c r="PHV47" s="169"/>
      <c r="PHW47" s="169"/>
      <c r="PHX47" s="169"/>
      <c r="PHY47" s="169"/>
      <c r="PHZ47" s="169"/>
      <c r="PIA47" s="169"/>
      <c r="PIB47" s="169"/>
      <c r="PIC47" s="169"/>
      <c r="PID47" s="169"/>
      <c r="PIE47" s="169"/>
      <c r="PIF47" s="169"/>
      <c r="PIG47" s="169"/>
      <c r="PIH47" s="169"/>
      <c r="PII47" s="169"/>
      <c r="PIJ47" s="169"/>
      <c r="PIK47" s="169"/>
      <c r="PIL47" s="169"/>
      <c r="PIM47" s="169"/>
      <c r="PIN47" s="169"/>
      <c r="PIO47" s="169"/>
      <c r="PIP47" s="169"/>
      <c r="PIQ47" s="169"/>
      <c r="PIR47" s="169"/>
      <c r="PIS47" s="169"/>
      <c r="PIT47" s="169"/>
      <c r="PIU47" s="169"/>
      <c r="PIV47" s="169"/>
      <c r="PIW47" s="169"/>
      <c r="PIX47" s="169"/>
      <c r="PIY47" s="169"/>
      <c r="PIZ47" s="169"/>
      <c r="PJA47" s="169"/>
      <c r="PJB47" s="169"/>
      <c r="PJC47" s="169"/>
      <c r="PJD47" s="169"/>
      <c r="PJE47" s="169"/>
      <c r="PJF47" s="169"/>
      <c r="PJG47" s="169"/>
      <c r="PJH47" s="169"/>
      <c r="PJI47" s="169"/>
      <c r="PJJ47" s="169"/>
      <c r="PJK47" s="169"/>
      <c r="PJL47" s="169"/>
      <c r="PJM47" s="169"/>
      <c r="PJN47" s="169"/>
      <c r="PJO47" s="169"/>
      <c r="PJP47" s="169"/>
      <c r="PJQ47" s="169"/>
      <c r="PJR47" s="169"/>
      <c r="PJS47" s="169"/>
      <c r="PJT47" s="169"/>
      <c r="PJU47" s="169"/>
      <c r="PJV47" s="169"/>
      <c r="PJW47" s="169"/>
      <c r="PJX47" s="169"/>
      <c r="PJY47" s="169"/>
      <c r="PJZ47" s="169"/>
      <c r="PKA47" s="169"/>
      <c r="PKB47" s="169"/>
      <c r="PKC47" s="169"/>
      <c r="PKD47" s="169"/>
      <c r="PKE47" s="169"/>
      <c r="PKF47" s="169"/>
      <c r="PKG47" s="169"/>
      <c r="PKH47" s="169"/>
      <c r="PKI47" s="169"/>
      <c r="PKJ47" s="169"/>
      <c r="PKK47" s="169"/>
      <c r="PKL47" s="169"/>
      <c r="PKM47" s="169"/>
      <c r="PKN47" s="169"/>
      <c r="PKO47" s="169"/>
      <c r="PKP47" s="169"/>
      <c r="PKQ47" s="169"/>
      <c r="PKR47" s="169"/>
      <c r="PKS47" s="169"/>
      <c r="PKT47" s="169"/>
      <c r="PKU47" s="169"/>
      <c r="PKV47" s="169"/>
      <c r="PKW47" s="169"/>
      <c r="PKX47" s="169"/>
      <c r="PKY47" s="169"/>
      <c r="PKZ47" s="169"/>
      <c r="PLA47" s="169"/>
      <c r="PLB47" s="169"/>
      <c r="PLC47" s="169"/>
      <c r="PLD47" s="169"/>
      <c r="PLE47" s="169"/>
      <c r="PLF47" s="169"/>
      <c r="PLG47" s="169"/>
      <c r="PLH47" s="169"/>
      <c r="PLI47" s="169"/>
      <c r="PLJ47" s="169"/>
      <c r="PLK47" s="169"/>
      <c r="PLL47" s="169"/>
      <c r="PLM47" s="169"/>
      <c r="PLN47" s="169"/>
      <c r="PLO47" s="169"/>
      <c r="PLP47" s="169"/>
      <c r="PLQ47" s="169"/>
      <c r="PLR47" s="169"/>
      <c r="PLS47" s="169"/>
      <c r="PLT47" s="169"/>
      <c r="PLU47" s="169"/>
      <c r="PLV47" s="169"/>
      <c r="PLW47" s="169"/>
      <c r="PLX47" s="169"/>
      <c r="PLY47" s="169"/>
      <c r="PLZ47" s="169"/>
      <c r="PMA47" s="169"/>
      <c r="PMB47" s="169"/>
      <c r="PMC47" s="169"/>
      <c r="PMD47" s="169"/>
      <c r="PME47" s="169"/>
      <c r="PMF47" s="169"/>
      <c r="PMG47" s="169"/>
      <c r="PMH47" s="169"/>
      <c r="PMI47" s="169"/>
      <c r="PMJ47" s="169"/>
      <c r="PMK47" s="169"/>
      <c r="PML47" s="169"/>
      <c r="PMM47" s="169"/>
      <c r="PMN47" s="169"/>
      <c r="PMO47" s="169"/>
      <c r="PMP47" s="169"/>
      <c r="PMQ47" s="169"/>
      <c r="PMR47" s="169"/>
      <c r="PMS47" s="169"/>
      <c r="PMT47" s="169"/>
      <c r="PMU47" s="169"/>
      <c r="PMV47" s="169"/>
      <c r="PMW47" s="169"/>
      <c r="PMX47" s="169"/>
      <c r="PMY47" s="169"/>
      <c r="PMZ47" s="169"/>
      <c r="PNA47" s="169"/>
      <c r="PNB47" s="169"/>
      <c r="PNC47" s="169"/>
      <c r="PND47" s="169"/>
      <c r="PNE47" s="169"/>
      <c r="PNF47" s="169"/>
      <c r="PNG47" s="169"/>
      <c r="PNH47" s="169"/>
      <c r="PNI47" s="169"/>
      <c r="PNJ47" s="169"/>
      <c r="PNK47" s="169"/>
      <c r="PNL47" s="169"/>
      <c r="PNM47" s="169"/>
      <c r="PNN47" s="169"/>
      <c r="PNO47" s="169"/>
      <c r="PNP47" s="169"/>
      <c r="PNQ47" s="169"/>
      <c r="PNR47" s="169"/>
      <c r="PNS47" s="169"/>
      <c r="PNT47" s="169"/>
      <c r="PNU47" s="169"/>
      <c r="PNV47" s="169"/>
      <c r="PNW47" s="169"/>
      <c r="PNX47" s="169"/>
      <c r="PNY47" s="169"/>
      <c r="PNZ47" s="169"/>
      <c r="POA47" s="169"/>
      <c r="POB47" s="169"/>
      <c r="POC47" s="169"/>
      <c r="POD47" s="169"/>
      <c r="POE47" s="169"/>
      <c r="POF47" s="169"/>
      <c r="POG47" s="169"/>
      <c r="POH47" s="169"/>
      <c r="POI47" s="169"/>
      <c r="POJ47" s="169"/>
      <c r="POK47" s="169"/>
      <c r="POL47" s="169"/>
      <c r="POM47" s="169"/>
      <c r="PON47" s="169"/>
      <c r="POO47" s="169"/>
      <c r="POP47" s="169"/>
      <c r="POQ47" s="169"/>
      <c r="POR47" s="169"/>
      <c r="POS47" s="169"/>
      <c r="POT47" s="169"/>
      <c r="POU47" s="169"/>
      <c r="POV47" s="169"/>
      <c r="POW47" s="169"/>
      <c r="POX47" s="169"/>
      <c r="POY47" s="169"/>
      <c r="POZ47" s="169"/>
      <c r="PPA47" s="169"/>
      <c r="PPB47" s="169"/>
      <c r="PPC47" s="169"/>
      <c r="PPD47" s="169"/>
      <c r="PPE47" s="169"/>
      <c r="PPF47" s="169"/>
      <c r="PPG47" s="169"/>
      <c r="PPH47" s="169"/>
      <c r="PPI47" s="169"/>
      <c r="PPJ47" s="169"/>
      <c r="PPK47" s="169"/>
      <c r="PPL47" s="169"/>
      <c r="PPM47" s="169"/>
      <c r="PPN47" s="169"/>
      <c r="PPO47" s="169"/>
      <c r="PPP47" s="169"/>
      <c r="PPQ47" s="169"/>
      <c r="PPR47" s="169"/>
      <c r="PPS47" s="169"/>
      <c r="PPT47" s="169"/>
      <c r="PPU47" s="169"/>
      <c r="PPV47" s="169"/>
      <c r="PPW47" s="169"/>
      <c r="PPX47" s="169"/>
      <c r="PPY47" s="169"/>
      <c r="PPZ47" s="169"/>
      <c r="PQA47" s="169"/>
      <c r="PQB47" s="169"/>
      <c r="PQC47" s="169"/>
      <c r="PQD47" s="169"/>
      <c r="PQE47" s="169"/>
      <c r="PQF47" s="169"/>
      <c r="PQG47" s="169"/>
      <c r="PQH47" s="169"/>
      <c r="PQI47" s="169"/>
      <c r="PQJ47" s="169"/>
      <c r="PQK47" s="169"/>
      <c r="PQL47" s="169"/>
      <c r="PQM47" s="169"/>
      <c r="PQN47" s="169"/>
      <c r="PQO47" s="169"/>
      <c r="PQP47" s="169"/>
      <c r="PQQ47" s="169"/>
      <c r="PQR47" s="169"/>
      <c r="PQS47" s="169"/>
      <c r="PQT47" s="169"/>
      <c r="PQU47" s="169"/>
      <c r="PQV47" s="169"/>
      <c r="PQW47" s="169"/>
      <c r="PQX47" s="169"/>
      <c r="PQY47" s="169"/>
      <c r="PQZ47" s="169"/>
      <c r="PRA47" s="169"/>
      <c r="PRB47" s="169"/>
      <c r="PRC47" s="169"/>
      <c r="PRD47" s="169"/>
      <c r="PRE47" s="169"/>
      <c r="PRF47" s="169"/>
      <c r="PRG47" s="169"/>
      <c r="PRH47" s="169"/>
      <c r="PRI47" s="169"/>
      <c r="PRJ47" s="169"/>
      <c r="PRK47" s="169"/>
      <c r="PRL47" s="169"/>
      <c r="PRM47" s="169"/>
      <c r="PRN47" s="169"/>
      <c r="PRO47" s="169"/>
      <c r="PRP47" s="169"/>
      <c r="PRQ47" s="169"/>
      <c r="PRR47" s="169"/>
      <c r="PRS47" s="169"/>
      <c r="PRT47" s="169"/>
      <c r="PRU47" s="169"/>
      <c r="PRV47" s="169"/>
      <c r="PRW47" s="169"/>
      <c r="PRX47" s="169"/>
      <c r="PRY47" s="169"/>
      <c r="PRZ47" s="169"/>
      <c r="PSA47" s="169"/>
      <c r="PSB47" s="169"/>
      <c r="PSC47" s="169"/>
      <c r="PSD47" s="169"/>
      <c r="PSE47" s="169"/>
      <c r="PSF47" s="169"/>
      <c r="PSG47" s="169"/>
      <c r="PSH47" s="169"/>
      <c r="PSI47" s="169"/>
      <c r="PSJ47" s="169"/>
      <c r="PSK47" s="169"/>
      <c r="PSL47" s="169"/>
      <c r="PSM47" s="169"/>
      <c r="PSN47" s="169"/>
      <c r="PSO47" s="169"/>
      <c r="PSP47" s="169"/>
      <c r="PSQ47" s="169"/>
      <c r="PSR47" s="169"/>
      <c r="PSS47" s="169"/>
      <c r="PST47" s="169"/>
      <c r="PSU47" s="169"/>
      <c r="PSV47" s="169"/>
      <c r="PSW47" s="169"/>
      <c r="PSX47" s="169"/>
      <c r="PSY47" s="169"/>
      <c r="PSZ47" s="169"/>
      <c r="PTA47" s="169"/>
      <c r="PTB47" s="169"/>
      <c r="PTC47" s="169"/>
      <c r="PTD47" s="169"/>
      <c r="PTE47" s="169"/>
      <c r="PTF47" s="169"/>
      <c r="PTG47" s="169"/>
      <c r="PTH47" s="169"/>
      <c r="PTI47" s="169"/>
      <c r="PTJ47" s="169"/>
      <c r="PTK47" s="169"/>
      <c r="PTL47" s="169"/>
      <c r="PTM47" s="169"/>
      <c r="PTN47" s="169"/>
      <c r="PTO47" s="169"/>
      <c r="PTP47" s="169"/>
      <c r="PTQ47" s="169"/>
      <c r="PTR47" s="169"/>
      <c r="PTS47" s="169"/>
      <c r="PTT47" s="169"/>
      <c r="PTU47" s="169"/>
      <c r="PTV47" s="169"/>
      <c r="PTW47" s="169"/>
      <c r="PTX47" s="169"/>
      <c r="PTY47" s="169"/>
      <c r="PTZ47" s="169"/>
      <c r="PUA47" s="169"/>
      <c r="PUB47" s="169"/>
      <c r="PUC47" s="169"/>
      <c r="PUD47" s="169"/>
      <c r="PUE47" s="169"/>
      <c r="PUF47" s="169"/>
      <c r="PUG47" s="169"/>
      <c r="PUH47" s="169"/>
      <c r="PUI47" s="169"/>
      <c r="PUJ47" s="169"/>
      <c r="PUK47" s="169"/>
      <c r="PUL47" s="169"/>
      <c r="PUM47" s="169"/>
      <c r="PUN47" s="169"/>
      <c r="PUO47" s="169"/>
      <c r="PUP47" s="169"/>
      <c r="PUQ47" s="169"/>
      <c r="PUR47" s="169"/>
      <c r="PUS47" s="169"/>
      <c r="PUT47" s="169"/>
      <c r="PUU47" s="169"/>
      <c r="PUV47" s="169"/>
      <c r="PUW47" s="169"/>
      <c r="PUX47" s="169"/>
      <c r="PUY47" s="169"/>
      <c r="PUZ47" s="169"/>
      <c r="PVA47" s="169"/>
      <c r="PVB47" s="169"/>
      <c r="PVC47" s="169"/>
      <c r="PVD47" s="169"/>
      <c r="PVE47" s="169"/>
      <c r="PVF47" s="169"/>
      <c r="PVG47" s="169"/>
      <c r="PVH47" s="169"/>
      <c r="PVI47" s="169"/>
      <c r="PVJ47" s="169"/>
      <c r="PVK47" s="169"/>
      <c r="PVL47" s="169"/>
      <c r="PVM47" s="169"/>
      <c r="PVN47" s="169"/>
      <c r="PVO47" s="169"/>
      <c r="PVP47" s="169"/>
      <c r="PVQ47" s="169"/>
      <c r="PVR47" s="169"/>
      <c r="PVS47" s="169"/>
      <c r="PVT47" s="169"/>
      <c r="PVU47" s="169"/>
      <c r="PVV47" s="169"/>
      <c r="PVW47" s="169"/>
      <c r="PVX47" s="169"/>
      <c r="PVY47" s="169"/>
      <c r="PVZ47" s="169"/>
      <c r="PWA47" s="169"/>
      <c r="PWB47" s="169"/>
      <c r="PWC47" s="169"/>
      <c r="PWD47" s="169"/>
      <c r="PWE47" s="169"/>
      <c r="PWF47" s="169"/>
      <c r="PWG47" s="169"/>
      <c r="PWH47" s="169"/>
      <c r="PWI47" s="169"/>
      <c r="PWJ47" s="169"/>
      <c r="PWK47" s="169"/>
      <c r="PWL47" s="169"/>
      <c r="PWM47" s="169"/>
      <c r="PWN47" s="169"/>
      <c r="PWO47" s="169"/>
      <c r="PWP47" s="169"/>
      <c r="PWQ47" s="169"/>
      <c r="PWR47" s="169"/>
      <c r="PWS47" s="169"/>
      <c r="PWT47" s="169"/>
      <c r="PWU47" s="169"/>
      <c r="PWV47" s="169"/>
      <c r="PWW47" s="169"/>
      <c r="PWX47" s="169"/>
      <c r="PWY47" s="169"/>
      <c r="PWZ47" s="169"/>
      <c r="PXA47" s="169"/>
      <c r="PXB47" s="169"/>
      <c r="PXC47" s="169"/>
      <c r="PXD47" s="169"/>
      <c r="PXE47" s="169"/>
      <c r="PXF47" s="169"/>
      <c r="PXG47" s="169"/>
      <c r="PXH47" s="169"/>
      <c r="PXI47" s="169"/>
      <c r="PXJ47" s="169"/>
      <c r="PXK47" s="169"/>
      <c r="PXL47" s="169"/>
      <c r="PXM47" s="169"/>
      <c r="PXN47" s="169"/>
      <c r="PXO47" s="169"/>
      <c r="PXP47" s="169"/>
      <c r="PXQ47" s="169"/>
      <c r="PXR47" s="169"/>
      <c r="PXS47" s="169"/>
      <c r="PXT47" s="169"/>
      <c r="PXU47" s="169"/>
      <c r="PXV47" s="169"/>
      <c r="PXW47" s="169"/>
      <c r="PXX47" s="169"/>
      <c r="PXY47" s="169"/>
      <c r="PXZ47" s="169"/>
      <c r="PYA47" s="169"/>
      <c r="PYB47" s="169"/>
      <c r="PYC47" s="169"/>
      <c r="PYD47" s="169"/>
      <c r="PYE47" s="169"/>
      <c r="PYF47" s="169"/>
      <c r="PYG47" s="169"/>
      <c r="PYH47" s="169"/>
      <c r="PYI47" s="169"/>
      <c r="PYJ47" s="169"/>
      <c r="PYK47" s="169"/>
      <c r="PYL47" s="169"/>
      <c r="PYM47" s="169"/>
      <c r="PYN47" s="169"/>
      <c r="PYO47" s="169"/>
      <c r="PYP47" s="169"/>
      <c r="PYQ47" s="169"/>
      <c r="PYR47" s="169"/>
      <c r="PYS47" s="169"/>
      <c r="PYT47" s="169"/>
      <c r="PYU47" s="169"/>
      <c r="PYV47" s="169"/>
      <c r="PYW47" s="169"/>
      <c r="PYX47" s="169"/>
      <c r="PYY47" s="169"/>
      <c r="PYZ47" s="169"/>
      <c r="PZA47" s="169"/>
      <c r="PZB47" s="169"/>
      <c r="PZC47" s="169"/>
      <c r="PZD47" s="169"/>
      <c r="PZE47" s="169"/>
      <c r="PZF47" s="169"/>
      <c r="PZG47" s="169"/>
      <c r="PZH47" s="169"/>
      <c r="PZI47" s="169"/>
      <c r="PZJ47" s="169"/>
      <c r="PZK47" s="169"/>
      <c r="PZL47" s="169"/>
      <c r="PZM47" s="169"/>
      <c r="PZN47" s="169"/>
      <c r="PZO47" s="169"/>
      <c r="PZP47" s="169"/>
      <c r="PZQ47" s="169"/>
      <c r="PZR47" s="169"/>
      <c r="PZS47" s="169"/>
      <c r="PZT47" s="169"/>
      <c r="PZU47" s="169"/>
      <c r="PZV47" s="169"/>
      <c r="PZW47" s="169"/>
      <c r="PZX47" s="169"/>
      <c r="PZY47" s="169"/>
      <c r="PZZ47" s="169"/>
      <c r="QAA47" s="169"/>
      <c r="QAB47" s="169"/>
      <c r="QAC47" s="169"/>
      <c r="QAD47" s="169"/>
      <c r="QAE47" s="169"/>
      <c r="QAF47" s="169"/>
      <c r="QAG47" s="169"/>
      <c r="QAH47" s="169"/>
      <c r="QAI47" s="169"/>
      <c r="QAJ47" s="169"/>
      <c r="QAK47" s="169"/>
      <c r="QAL47" s="169"/>
      <c r="QAM47" s="169"/>
      <c r="QAN47" s="169"/>
      <c r="QAO47" s="169"/>
      <c r="QAP47" s="169"/>
      <c r="QAQ47" s="169"/>
      <c r="QAR47" s="169"/>
      <c r="QAS47" s="169"/>
      <c r="QAT47" s="169"/>
      <c r="QAU47" s="169"/>
      <c r="QAV47" s="169"/>
      <c r="QAW47" s="169"/>
      <c r="QAX47" s="169"/>
      <c r="QAY47" s="169"/>
      <c r="QAZ47" s="169"/>
      <c r="QBA47" s="169"/>
      <c r="QBB47" s="169"/>
      <c r="QBC47" s="169"/>
      <c r="QBD47" s="169"/>
      <c r="QBE47" s="169"/>
      <c r="QBF47" s="169"/>
      <c r="QBG47" s="169"/>
      <c r="QBH47" s="169"/>
      <c r="QBI47" s="169"/>
      <c r="QBJ47" s="169"/>
      <c r="QBK47" s="169"/>
      <c r="QBL47" s="169"/>
      <c r="QBM47" s="169"/>
      <c r="QBN47" s="169"/>
      <c r="QBO47" s="169"/>
      <c r="QBP47" s="169"/>
      <c r="QBQ47" s="169"/>
      <c r="QBR47" s="169"/>
      <c r="QBS47" s="169"/>
      <c r="QBT47" s="169"/>
      <c r="QBU47" s="169"/>
      <c r="QBV47" s="169"/>
      <c r="QBW47" s="169"/>
      <c r="QBX47" s="169"/>
      <c r="QBY47" s="169"/>
      <c r="QBZ47" s="169"/>
      <c r="QCA47" s="169"/>
      <c r="QCB47" s="169"/>
      <c r="QCC47" s="169"/>
      <c r="QCD47" s="169"/>
      <c r="QCE47" s="169"/>
      <c r="QCF47" s="169"/>
      <c r="QCG47" s="169"/>
      <c r="QCH47" s="169"/>
      <c r="QCI47" s="169"/>
      <c r="QCJ47" s="169"/>
      <c r="QCK47" s="169"/>
      <c r="QCL47" s="169"/>
      <c r="QCM47" s="169"/>
      <c r="QCN47" s="169"/>
      <c r="QCO47" s="169"/>
      <c r="QCP47" s="169"/>
      <c r="QCQ47" s="169"/>
      <c r="QCR47" s="169"/>
      <c r="QCS47" s="169"/>
      <c r="QCT47" s="169"/>
      <c r="QCU47" s="169"/>
      <c r="QCV47" s="169"/>
      <c r="QCW47" s="169"/>
      <c r="QCX47" s="169"/>
      <c r="QCY47" s="169"/>
      <c r="QCZ47" s="169"/>
      <c r="QDA47" s="169"/>
      <c r="QDB47" s="169"/>
      <c r="QDC47" s="169"/>
      <c r="QDD47" s="169"/>
      <c r="QDE47" s="169"/>
      <c r="QDF47" s="169"/>
      <c r="QDG47" s="169"/>
      <c r="QDH47" s="169"/>
      <c r="QDI47" s="169"/>
      <c r="QDJ47" s="169"/>
      <c r="QDK47" s="169"/>
      <c r="QDL47" s="169"/>
      <c r="QDM47" s="169"/>
      <c r="QDN47" s="169"/>
      <c r="QDO47" s="169"/>
      <c r="QDP47" s="169"/>
      <c r="QDQ47" s="169"/>
      <c r="QDR47" s="169"/>
      <c r="QDS47" s="169"/>
      <c r="QDT47" s="169"/>
      <c r="QDU47" s="169"/>
      <c r="QDV47" s="169"/>
      <c r="QDW47" s="169"/>
      <c r="QDX47" s="169"/>
      <c r="QDY47" s="169"/>
      <c r="QDZ47" s="169"/>
      <c r="QEA47" s="169"/>
      <c r="QEB47" s="169"/>
      <c r="QEC47" s="169"/>
      <c r="QED47" s="169"/>
      <c r="QEE47" s="169"/>
      <c r="QEF47" s="169"/>
      <c r="QEG47" s="169"/>
      <c r="QEH47" s="169"/>
      <c r="QEI47" s="169"/>
      <c r="QEJ47" s="169"/>
      <c r="QEK47" s="169"/>
      <c r="QEL47" s="169"/>
      <c r="QEM47" s="169"/>
      <c r="QEN47" s="169"/>
      <c r="QEO47" s="169"/>
      <c r="QEP47" s="169"/>
      <c r="QEQ47" s="169"/>
      <c r="QER47" s="169"/>
      <c r="QES47" s="169"/>
      <c r="QET47" s="169"/>
      <c r="QEU47" s="169"/>
      <c r="QEV47" s="169"/>
      <c r="QEW47" s="169"/>
      <c r="QEX47" s="169"/>
      <c r="QEY47" s="169"/>
      <c r="QEZ47" s="169"/>
      <c r="QFA47" s="169"/>
      <c r="QFB47" s="169"/>
      <c r="QFC47" s="169"/>
      <c r="QFD47" s="169"/>
      <c r="QFE47" s="169"/>
      <c r="QFF47" s="169"/>
      <c r="QFG47" s="169"/>
      <c r="QFH47" s="169"/>
      <c r="QFI47" s="169"/>
      <c r="QFJ47" s="169"/>
      <c r="QFK47" s="169"/>
      <c r="QFL47" s="169"/>
      <c r="QFM47" s="169"/>
      <c r="QFN47" s="169"/>
      <c r="QFO47" s="169"/>
      <c r="QFP47" s="169"/>
      <c r="QFQ47" s="169"/>
      <c r="QFR47" s="169"/>
      <c r="QFS47" s="169"/>
      <c r="QFT47" s="169"/>
      <c r="QFU47" s="169"/>
      <c r="QFV47" s="169"/>
      <c r="QFW47" s="169"/>
      <c r="QFX47" s="169"/>
      <c r="QFY47" s="169"/>
      <c r="QFZ47" s="169"/>
      <c r="QGA47" s="169"/>
      <c r="QGB47" s="169"/>
      <c r="QGC47" s="169"/>
      <c r="QGD47" s="169"/>
      <c r="QGE47" s="169"/>
      <c r="QGF47" s="169"/>
      <c r="QGG47" s="169"/>
      <c r="QGH47" s="169"/>
      <c r="QGI47" s="169"/>
      <c r="QGJ47" s="169"/>
      <c r="QGK47" s="169"/>
      <c r="QGL47" s="169"/>
      <c r="QGM47" s="169"/>
      <c r="QGN47" s="169"/>
      <c r="QGO47" s="169"/>
      <c r="QGP47" s="169"/>
      <c r="QGQ47" s="169"/>
      <c r="QGR47" s="169"/>
      <c r="QGS47" s="169"/>
      <c r="QGT47" s="169"/>
      <c r="QGU47" s="169"/>
      <c r="QGV47" s="169"/>
      <c r="QGW47" s="169"/>
      <c r="QGX47" s="169"/>
      <c r="QGY47" s="169"/>
      <c r="QGZ47" s="169"/>
      <c r="QHA47" s="169"/>
      <c r="QHB47" s="169"/>
      <c r="QHC47" s="169"/>
      <c r="QHD47" s="169"/>
      <c r="QHE47" s="169"/>
      <c r="QHF47" s="169"/>
      <c r="QHG47" s="169"/>
      <c r="QHH47" s="169"/>
      <c r="QHI47" s="169"/>
      <c r="QHJ47" s="169"/>
      <c r="QHK47" s="169"/>
      <c r="QHL47" s="169"/>
      <c r="QHM47" s="169"/>
      <c r="QHN47" s="169"/>
      <c r="QHO47" s="169"/>
      <c r="QHP47" s="169"/>
      <c r="QHQ47" s="169"/>
      <c r="QHR47" s="169"/>
      <c r="QHS47" s="169"/>
      <c r="QHT47" s="169"/>
      <c r="QHU47" s="169"/>
      <c r="QHV47" s="169"/>
      <c r="QHW47" s="169"/>
      <c r="QHX47" s="169"/>
      <c r="QHY47" s="169"/>
      <c r="QHZ47" s="169"/>
      <c r="QIA47" s="169"/>
      <c r="QIB47" s="169"/>
      <c r="QIC47" s="169"/>
      <c r="QID47" s="169"/>
      <c r="QIE47" s="169"/>
      <c r="QIF47" s="169"/>
      <c r="QIG47" s="169"/>
      <c r="QIH47" s="169"/>
      <c r="QII47" s="169"/>
      <c r="QIJ47" s="169"/>
      <c r="QIK47" s="169"/>
      <c r="QIL47" s="169"/>
      <c r="QIM47" s="169"/>
      <c r="QIN47" s="169"/>
      <c r="QIO47" s="169"/>
      <c r="QIP47" s="169"/>
      <c r="QIQ47" s="169"/>
      <c r="QIR47" s="169"/>
      <c r="QIS47" s="169"/>
      <c r="QIT47" s="169"/>
      <c r="QIU47" s="169"/>
      <c r="QIV47" s="169"/>
      <c r="QIW47" s="169"/>
      <c r="QIX47" s="169"/>
      <c r="QIY47" s="169"/>
      <c r="QIZ47" s="169"/>
      <c r="QJA47" s="169"/>
      <c r="QJB47" s="169"/>
      <c r="QJC47" s="169"/>
      <c r="QJD47" s="169"/>
      <c r="QJE47" s="169"/>
      <c r="QJF47" s="169"/>
      <c r="QJG47" s="169"/>
      <c r="QJH47" s="169"/>
      <c r="QJI47" s="169"/>
      <c r="QJJ47" s="169"/>
      <c r="QJK47" s="169"/>
      <c r="QJL47" s="169"/>
      <c r="QJM47" s="169"/>
      <c r="QJN47" s="169"/>
      <c r="QJO47" s="169"/>
      <c r="QJP47" s="169"/>
      <c r="QJQ47" s="169"/>
      <c r="QJR47" s="169"/>
      <c r="QJS47" s="169"/>
      <c r="QJT47" s="169"/>
      <c r="QJU47" s="169"/>
      <c r="QJV47" s="169"/>
      <c r="QJW47" s="169"/>
      <c r="QJX47" s="169"/>
      <c r="QJY47" s="169"/>
      <c r="QJZ47" s="169"/>
      <c r="QKA47" s="169"/>
      <c r="QKB47" s="169"/>
      <c r="QKC47" s="169"/>
      <c r="QKD47" s="169"/>
      <c r="QKE47" s="169"/>
      <c r="QKF47" s="169"/>
      <c r="QKG47" s="169"/>
      <c r="QKH47" s="169"/>
      <c r="QKI47" s="169"/>
      <c r="QKJ47" s="169"/>
      <c r="QKK47" s="169"/>
      <c r="QKL47" s="169"/>
      <c r="QKM47" s="169"/>
      <c r="QKN47" s="169"/>
      <c r="QKO47" s="169"/>
      <c r="QKP47" s="169"/>
      <c r="QKQ47" s="169"/>
      <c r="QKR47" s="169"/>
      <c r="QKS47" s="169"/>
      <c r="QKT47" s="169"/>
      <c r="QKU47" s="169"/>
      <c r="QKV47" s="169"/>
      <c r="QKW47" s="169"/>
      <c r="QKX47" s="169"/>
      <c r="QKY47" s="169"/>
      <c r="QKZ47" s="169"/>
      <c r="QLA47" s="169"/>
      <c r="QLB47" s="169"/>
      <c r="QLC47" s="169"/>
      <c r="QLD47" s="169"/>
      <c r="QLE47" s="169"/>
      <c r="QLF47" s="169"/>
      <c r="QLG47" s="169"/>
      <c r="QLH47" s="169"/>
      <c r="QLI47" s="169"/>
      <c r="QLJ47" s="169"/>
      <c r="QLK47" s="169"/>
      <c r="QLL47" s="169"/>
      <c r="QLM47" s="169"/>
      <c r="QLN47" s="169"/>
      <c r="QLO47" s="169"/>
      <c r="QLP47" s="169"/>
      <c r="QLQ47" s="169"/>
      <c r="QLR47" s="169"/>
      <c r="QLS47" s="169"/>
      <c r="QLT47" s="169"/>
      <c r="QLU47" s="169"/>
      <c r="QLV47" s="169"/>
      <c r="QLW47" s="169"/>
      <c r="QLX47" s="169"/>
      <c r="QLY47" s="169"/>
      <c r="QLZ47" s="169"/>
      <c r="QMA47" s="169"/>
      <c r="QMB47" s="169"/>
      <c r="QMC47" s="169"/>
      <c r="QMD47" s="169"/>
      <c r="QME47" s="169"/>
      <c r="QMF47" s="169"/>
      <c r="QMG47" s="169"/>
      <c r="QMH47" s="169"/>
      <c r="QMI47" s="169"/>
      <c r="QMJ47" s="169"/>
      <c r="QMK47" s="169"/>
      <c r="QML47" s="169"/>
      <c r="QMM47" s="169"/>
      <c r="QMN47" s="169"/>
      <c r="QMO47" s="169"/>
      <c r="QMP47" s="169"/>
      <c r="QMQ47" s="169"/>
      <c r="QMR47" s="169"/>
      <c r="QMS47" s="169"/>
      <c r="QMT47" s="169"/>
      <c r="QMU47" s="169"/>
      <c r="QMV47" s="169"/>
      <c r="QMW47" s="169"/>
      <c r="QMX47" s="169"/>
      <c r="QMY47" s="169"/>
      <c r="QMZ47" s="169"/>
      <c r="QNA47" s="169"/>
      <c r="QNB47" s="169"/>
      <c r="QNC47" s="169"/>
      <c r="QND47" s="169"/>
      <c r="QNE47" s="169"/>
      <c r="QNF47" s="169"/>
      <c r="QNG47" s="169"/>
      <c r="QNH47" s="169"/>
      <c r="QNI47" s="169"/>
      <c r="QNJ47" s="169"/>
      <c r="QNK47" s="169"/>
      <c r="QNL47" s="169"/>
      <c r="QNM47" s="169"/>
      <c r="QNN47" s="169"/>
      <c r="QNO47" s="169"/>
      <c r="QNP47" s="169"/>
      <c r="QNQ47" s="169"/>
      <c r="QNR47" s="169"/>
      <c r="QNS47" s="169"/>
      <c r="QNT47" s="169"/>
      <c r="QNU47" s="169"/>
      <c r="QNV47" s="169"/>
      <c r="QNW47" s="169"/>
      <c r="QNX47" s="169"/>
      <c r="QNY47" s="169"/>
      <c r="QNZ47" s="169"/>
      <c r="QOA47" s="169"/>
      <c r="QOB47" s="169"/>
      <c r="QOC47" s="169"/>
      <c r="QOD47" s="169"/>
      <c r="QOE47" s="169"/>
      <c r="QOF47" s="169"/>
      <c r="QOG47" s="169"/>
      <c r="QOH47" s="169"/>
      <c r="QOI47" s="169"/>
      <c r="QOJ47" s="169"/>
      <c r="QOK47" s="169"/>
      <c r="QOL47" s="169"/>
      <c r="QOM47" s="169"/>
      <c r="QON47" s="169"/>
      <c r="QOO47" s="169"/>
      <c r="QOP47" s="169"/>
      <c r="QOQ47" s="169"/>
      <c r="QOR47" s="169"/>
      <c r="QOS47" s="169"/>
      <c r="QOT47" s="169"/>
      <c r="QOU47" s="169"/>
      <c r="QOV47" s="169"/>
      <c r="QOW47" s="169"/>
      <c r="QOX47" s="169"/>
      <c r="QOY47" s="169"/>
      <c r="QOZ47" s="169"/>
      <c r="QPA47" s="169"/>
      <c r="QPB47" s="169"/>
      <c r="QPC47" s="169"/>
      <c r="QPD47" s="169"/>
      <c r="QPE47" s="169"/>
      <c r="QPF47" s="169"/>
      <c r="QPG47" s="169"/>
      <c r="QPH47" s="169"/>
      <c r="QPI47" s="169"/>
      <c r="QPJ47" s="169"/>
      <c r="QPK47" s="169"/>
      <c r="QPL47" s="169"/>
      <c r="QPM47" s="169"/>
      <c r="QPN47" s="169"/>
      <c r="QPO47" s="169"/>
      <c r="QPP47" s="169"/>
      <c r="QPQ47" s="169"/>
      <c r="QPR47" s="169"/>
      <c r="QPS47" s="169"/>
      <c r="QPT47" s="169"/>
      <c r="QPU47" s="169"/>
      <c r="QPV47" s="169"/>
      <c r="QPW47" s="169"/>
      <c r="QPX47" s="169"/>
      <c r="QPY47" s="169"/>
      <c r="QPZ47" s="169"/>
      <c r="QQA47" s="169"/>
      <c r="QQB47" s="169"/>
      <c r="QQC47" s="169"/>
      <c r="QQD47" s="169"/>
      <c r="QQE47" s="169"/>
      <c r="QQF47" s="169"/>
      <c r="QQG47" s="169"/>
      <c r="QQH47" s="169"/>
      <c r="QQI47" s="169"/>
      <c r="QQJ47" s="169"/>
      <c r="QQK47" s="169"/>
      <c r="QQL47" s="169"/>
      <c r="QQM47" s="169"/>
      <c r="QQN47" s="169"/>
      <c r="QQO47" s="169"/>
      <c r="QQP47" s="169"/>
      <c r="QQQ47" s="169"/>
      <c r="QQR47" s="169"/>
      <c r="QQS47" s="169"/>
      <c r="QQT47" s="169"/>
      <c r="QQU47" s="169"/>
      <c r="QQV47" s="169"/>
      <c r="QQW47" s="169"/>
      <c r="QQX47" s="169"/>
      <c r="QQY47" s="169"/>
      <c r="QQZ47" s="169"/>
      <c r="QRA47" s="169"/>
      <c r="QRB47" s="169"/>
      <c r="QRC47" s="169"/>
      <c r="QRD47" s="169"/>
      <c r="QRE47" s="169"/>
      <c r="QRF47" s="169"/>
      <c r="QRG47" s="169"/>
      <c r="QRH47" s="169"/>
      <c r="QRI47" s="169"/>
      <c r="QRJ47" s="169"/>
      <c r="QRK47" s="169"/>
      <c r="QRL47" s="169"/>
      <c r="QRM47" s="169"/>
      <c r="QRN47" s="169"/>
      <c r="QRO47" s="169"/>
      <c r="QRP47" s="169"/>
      <c r="QRQ47" s="169"/>
      <c r="QRR47" s="169"/>
      <c r="QRS47" s="169"/>
      <c r="QRT47" s="169"/>
      <c r="QRU47" s="169"/>
      <c r="QRV47" s="169"/>
      <c r="QRW47" s="169"/>
      <c r="QRX47" s="169"/>
      <c r="QRY47" s="169"/>
      <c r="QRZ47" s="169"/>
      <c r="QSA47" s="169"/>
      <c r="QSB47" s="169"/>
      <c r="QSC47" s="169"/>
      <c r="QSD47" s="169"/>
      <c r="QSE47" s="169"/>
      <c r="QSF47" s="169"/>
      <c r="QSG47" s="169"/>
      <c r="QSH47" s="169"/>
      <c r="QSI47" s="169"/>
      <c r="QSJ47" s="169"/>
      <c r="QSK47" s="169"/>
      <c r="QSL47" s="169"/>
      <c r="QSM47" s="169"/>
      <c r="QSN47" s="169"/>
      <c r="QSO47" s="169"/>
      <c r="QSP47" s="169"/>
      <c r="QSQ47" s="169"/>
      <c r="QSR47" s="169"/>
      <c r="QSS47" s="169"/>
      <c r="QST47" s="169"/>
      <c r="QSU47" s="169"/>
      <c r="QSV47" s="169"/>
      <c r="QSW47" s="169"/>
      <c r="QSX47" s="169"/>
      <c r="QSY47" s="169"/>
      <c r="QSZ47" s="169"/>
      <c r="QTA47" s="169"/>
      <c r="QTB47" s="169"/>
      <c r="QTC47" s="169"/>
      <c r="QTD47" s="169"/>
      <c r="QTE47" s="169"/>
      <c r="QTF47" s="169"/>
      <c r="QTG47" s="169"/>
      <c r="QTH47" s="169"/>
      <c r="QTI47" s="169"/>
      <c r="QTJ47" s="169"/>
      <c r="QTK47" s="169"/>
      <c r="QTL47" s="169"/>
      <c r="QTM47" s="169"/>
      <c r="QTN47" s="169"/>
      <c r="QTO47" s="169"/>
      <c r="QTP47" s="169"/>
      <c r="QTQ47" s="169"/>
      <c r="QTR47" s="169"/>
      <c r="QTS47" s="169"/>
      <c r="QTT47" s="169"/>
      <c r="QTU47" s="169"/>
      <c r="QTV47" s="169"/>
      <c r="QTW47" s="169"/>
      <c r="QTX47" s="169"/>
      <c r="QTY47" s="169"/>
      <c r="QTZ47" s="169"/>
      <c r="QUA47" s="169"/>
      <c r="QUB47" s="169"/>
      <c r="QUC47" s="169"/>
      <c r="QUD47" s="169"/>
      <c r="QUE47" s="169"/>
      <c r="QUF47" s="169"/>
      <c r="QUG47" s="169"/>
      <c r="QUH47" s="169"/>
      <c r="QUI47" s="169"/>
      <c r="QUJ47" s="169"/>
      <c r="QUK47" s="169"/>
      <c r="QUL47" s="169"/>
      <c r="QUM47" s="169"/>
      <c r="QUN47" s="169"/>
      <c r="QUO47" s="169"/>
      <c r="QUP47" s="169"/>
      <c r="QUQ47" s="169"/>
      <c r="QUR47" s="169"/>
      <c r="QUS47" s="169"/>
      <c r="QUT47" s="169"/>
      <c r="QUU47" s="169"/>
      <c r="QUV47" s="169"/>
      <c r="QUW47" s="169"/>
      <c r="QUX47" s="169"/>
      <c r="QUY47" s="169"/>
      <c r="QUZ47" s="169"/>
      <c r="QVA47" s="169"/>
      <c r="QVB47" s="169"/>
      <c r="QVC47" s="169"/>
      <c r="QVD47" s="169"/>
      <c r="QVE47" s="169"/>
      <c r="QVF47" s="169"/>
      <c r="QVG47" s="169"/>
      <c r="QVH47" s="169"/>
      <c r="QVI47" s="169"/>
      <c r="QVJ47" s="169"/>
      <c r="QVK47" s="169"/>
      <c r="QVL47" s="169"/>
      <c r="QVM47" s="169"/>
      <c r="QVN47" s="169"/>
      <c r="QVO47" s="169"/>
      <c r="QVP47" s="169"/>
      <c r="QVQ47" s="169"/>
      <c r="QVR47" s="169"/>
      <c r="QVS47" s="169"/>
      <c r="QVT47" s="169"/>
      <c r="QVU47" s="169"/>
      <c r="QVV47" s="169"/>
      <c r="QVW47" s="169"/>
      <c r="QVX47" s="169"/>
      <c r="QVY47" s="169"/>
      <c r="QVZ47" s="169"/>
      <c r="QWA47" s="169"/>
      <c r="QWB47" s="169"/>
      <c r="QWC47" s="169"/>
      <c r="QWD47" s="169"/>
      <c r="QWE47" s="169"/>
      <c r="QWF47" s="169"/>
      <c r="QWG47" s="169"/>
      <c r="QWH47" s="169"/>
      <c r="QWI47" s="169"/>
      <c r="QWJ47" s="169"/>
      <c r="QWK47" s="169"/>
      <c r="QWL47" s="169"/>
      <c r="QWM47" s="169"/>
      <c r="QWN47" s="169"/>
      <c r="QWO47" s="169"/>
      <c r="QWP47" s="169"/>
      <c r="QWQ47" s="169"/>
      <c r="QWR47" s="169"/>
      <c r="QWS47" s="169"/>
      <c r="QWT47" s="169"/>
      <c r="QWU47" s="169"/>
      <c r="QWV47" s="169"/>
      <c r="QWW47" s="169"/>
      <c r="QWX47" s="169"/>
      <c r="QWY47" s="169"/>
      <c r="QWZ47" s="169"/>
      <c r="QXA47" s="169"/>
      <c r="QXB47" s="169"/>
      <c r="QXC47" s="169"/>
      <c r="QXD47" s="169"/>
      <c r="QXE47" s="169"/>
      <c r="QXF47" s="169"/>
      <c r="QXG47" s="169"/>
      <c r="QXH47" s="169"/>
      <c r="QXI47" s="169"/>
      <c r="QXJ47" s="169"/>
      <c r="QXK47" s="169"/>
      <c r="QXL47" s="169"/>
      <c r="QXM47" s="169"/>
      <c r="QXN47" s="169"/>
      <c r="QXO47" s="169"/>
      <c r="QXP47" s="169"/>
      <c r="QXQ47" s="169"/>
      <c r="QXR47" s="169"/>
      <c r="QXS47" s="169"/>
      <c r="QXT47" s="169"/>
      <c r="QXU47" s="169"/>
      <c r="QXV47" s="169"/>
      <c r="QXW47" s="169"/>
      <c r="QXX47" s="169"/>
      <c r="QXY47" s="169"/>
      <c r="QXZ47" s="169"/>
      <c r="QYA47" s="169"/>
      <c r="QYB47" s="169"/>
      <c r="QYC47" s="169"/>
      <c r="QYD47" s="169"/>
      <c r="QYE47" s="169"/>
      <c r="QYF47" s="169"/>
      <c r="QYG47" s="169"/>
      <c r="QYH47" s="169"/>
      <c r="QYI47" s="169"/>
      <c r="QYJ47" s="169"/>
      <c r="QYK47" s="169"/>
      <c r="QYL47" s="169"/>
      <c r="QYM47" s="169"/>
      <c r="QYN47" s="169"/>
      <c r="QYO47" s="169"/>
      <c r="QYP47" s="169"/>
      <c r="QYQ47" s="169"/>
      <c r="QYR47" s="169"/>
      <c r="QYS47" s="169"/>
      <c r="QYT47" s="169"/>
      <c r="QYU47" s="169"/>
      <c r="QYV47" s="169"/>
      <c r="QYW47" s="169"/>
      <c r="QYX47" s="169"/>
      <c r="QYY47" s="169"/>
      <c r="QYZ47" s="169"/>
      <c r="QZA47" s="169"/>
      <c r="QZB47" s="169"/>
      <c r="QZC47" s="169"/>
      <c r="QZD47" s="169"/>
      <c r="QZE47" s="169"/>
      <c r="QZF47" s="169"/>
      <c r="QZG47" s="169"/>
      <c r="QZH47" s="169"/>
      <c r="QZI47" s="169"/>
      <c r="QZJ47" s="169"/>
      <c r="QZK47" s="169"/>
      <c r="QZL47" s="169"/>
      <c r="QZM47" s="169"/>
      <c r="QZN47" s="169"/>
      <c r="QZO47" s="169"/>
      <c r="QZP47" s="169"/>
      <c r="QZQ47" s="169"/>
      <c r="QZR47" s="169"/>
      <c r="QZS47" s="169"/>
      <c r="QZT47" s="169"/>
      <c r="QZU47" s="169"/>
      <c r="QZV47" s="169"/>
      <c r="QZW47" s="169"/>
      <c r="QZX47" s="169"/>
      <c r="QZY47" s="169"/>
      <c r="QZZ47" s="169"/>
      <c r="RAA47" s="169"/>
      <c r="RAB47" s="169"/>
      <c r="RAC47" s="169"/>
      <c r="RAD47" s="169"/>
      <c r="RAE47" s="169"/>
      <c r="RAF47" s="169"/>
      <c r="RAG47" s="169"/>
      <c r="RAH47" s="169"/>
      <c r="RAI47" s="169"/>
      <c r="RAJ47" s="169"/>
      <c r="RAK47" s="169"/>
      <c r="RAL47" s="169"/>
      <c r="RAM47" s="169"/>
      <c r="RAN47" s="169"/>
      <c r="RAO47" s="169"/>
      <c r="RAP47" s="169"/>
      <c r="RAQ47" s="169"/>
      <c r="RAR47" s="169"/>
      <c r="RAS47" s="169"/>
      <c r="RAT47" s="169"/>
      <c r="RAU47" s="169"/>
      <c r="RAV47" s="169"/>
      <c r="RAW47" s="169"/>
      <c r="RAX47" s="169"/>
      <c r="RAY47" s="169"/>
      <c r="RAZ47" s="169"/>
      <c r="RBA47" s="169"/>
      <c r="RBB47" s="169"/>
      <c r="RBC47" s="169"/>
      <c r="RBD47" s="169"/>
      <c r="RBE47" s="169"/>
      <c r="RBF47" s="169"/>
      <c r="RBG47" s="169"/>
      <c r="RBH47" s="169"/>
      <c r="RBI47" s="169"/>
      <c r="RBJ47" s="169"/>
      <c r="RBK47" s="169"/>
      <c r="RBL47" s="169"/>
      <c r="RBM47" s="169"/>
      <c r="RBN47" s="169"/>
      <c r="RBO47" s="169"/>
      <c r="RBP47" s="169"/>
      <c r="RBQ47" s="169"/>
      <c r="RBR47" s="169"/>
      <c r="RBS47" s="169"/>
      <c r="RBT47" s="169"/>
      <c r="RBU47" s="169"/>
      <c r="RBV47" s="169"/>
      <c r="RBW47" s="169"/>
      <c r="RBX47" s="169"/>
      <c r="RBY47" s="169"/>
      <c r="RBZ47" s="169"/>
      <c r="RCA47" s="169"/>
      <c r="RCB47" s="169"/>
      <c r="RCC47" s="169"/>
      <c r="RCD47" s="169"/>
      <c r="RCE47" s="169"/>
      <c r="RCF47" s="169"/>
      <c r="RCG47" s="169"/>
      <c r="RCH47" s="169"/>
      <c r="RCI47" s="169"/>
      <c r="RCJ47" s="169"/>
      <c r="RCK47" s="169"/>
      <c r="RCL47" s="169"/>
      <c r="RCM47" s="169"/>
      <c r="RCN47" s="169"/>
      <c r="RCO47" s="169"/>
      <c r="RCP47" s="169"/>
      <c r="RCQ47" s="169"/>
      <c r="RCR47" s="169"/>
      <c r="RCS47" s="169"/>
      <c r="RCT47" s="169"/>
      <c r="RCU47" s="169"/>
      <c r="RCV47" s="169"/>
      <c r="RCW47" s="169"/>
      <c r="RCX47" s="169"/>
      <c r="RCY47" s="169"/>
      <c r="RCZ47" s="169"/>
      <c r="RDA47" s="169"/>
      <c r="RDB47" s="169"/>
      <c r="RDC47" s="169"/>
      <c r="RDD47" s="169"/>
      <c r="RDE47" s="169"/>
      <c r="RDF47" s="169"/>
      <c r="RDG47" s="169"/>
      <c r="RDH47" s="169"/>
      <c r="RDI47" s="169"/>
      <c r="RDJ47" s="169"/>
      <c r="RDK47" s="169"/>
      <c r="RDL47" s="169"/>
      <c r="RDM47" s="169"/>
      <c r="RDN47" s="169"/>
      <c r="RDO47" s="169"/>
      <c r="RDP47" s="169"/>
      <c r="RDQ47" s="169"/>
      <c r="RDR47" s="169"/>
      <c r="RDS47" s="169"/>
      <c r="RDT47" s="169"/>
      <c r="RDU47" s="169"/>
      <c r="RDV47" s="169"/>
      <c r="RDW47" s="169"/>
      <c r="RDX47" s="169"/>
      <c r="RDY47" s="169"/>
      <c r="RDZ47" s="169"/>
      <c r="REA47" s="169"/>
      <c r="REB47" s="169"/>
      <c r="REC47" s="169"/>
      <c r="RED47" s="169"/>
      <c r="REE47" s="169"/>
      <c r="REF47" s="169"/>
      <c r="REG47" s="169"/>
      <c r="REH47" s="169"/>
      <c r="REI47" s="169"/>
      <c r="REJ47" s="169"/>
      <c r="REK47" s="169"/>
      <c r="REL47" s="169"/>
      <c r="REM47" s="169"/>
      <c r="REN47" s="169"/>
      <c r="REO47" s="169"/>
      <c r="REP47" s="169"/>
      <c r="REQ47" s="169"/>
      <c r="RER47" s="169"/>
      <c r="RES47" s="169"/>
      <c r="RET47" s="169"/>
      <c r="REU47" s="169"/>
      <c r="REV47" s="169"/>
      <c r="REW47" s="169"/>
      <c r="REX47" s="169"/>
      <c r="REY47" s="169"/>
      <c r="REZ47" s="169"/>
      <c r="RFA47" s="169"/>
      <c r="RFB47" s="169"/>
      <c r="RFC47" s="169"/>
      <c r="RFD47" s="169"/>
      <c r="RFE47" s="169"/>
      <c r="RFF47" s="169"/>
      <c r="RFG47" s="169"/>
      <c r="RFH47" s="169"/>
      <c r="RFI47" s="169"/>
      <c r="RFJ47" s="169"/>
      <c r="RFK47" s="169"/>
      <c r="RFL47" s="169"/>
      <c r="RFM47" s="169"/>
      <c r="RFN47" s="169"/>
      <c r="RFO47" s="169"/>
      <c r="RFP47" s="169"/>
      <c r="RFQ47" s="169"/>
      <c r="RFR47" s="169"/>
      <c r="RFS47" s="169"/>
      <c r="RFT47" s="169"/>
      <c r="RFU47" s="169"/>
      <c r="RFV47" s="169"/>
      <c r="RFW47" s="169"/>
      <c r="RFX47" s="169"/>
      <c r="RFY47" s="169"/>
      <c r="RFZ47" s="169"/>
      <c r="RGA47" s="169"/>
      <c r="RGB47" s="169"/>
      <c r="RGC47" s="169"/>
      <c r="RGD47" s="169"/>
      <c r="RGE47" s="169"/>
      <c r="RGF47" s="169"/>
      <c r="RGG47" s="169"/>
      <c r="RGH47" s="169"/>
      <c r="RGI47" s="169"/>
      <c r="RGJ47" s="169"/>
      <c r="RGK47" s="169"/>
      <c r="RGL47" s="169"/>
      <c r="RGM47" s="169"/>
      <c r="RGN47" s="169"/>
      <c r="RGO47" s="169"/>
      <c r="RGP47" s="169"/>
      <c r="RGQ47" s="169"/>
      <c r="RGR47" s="169"/>
      <c r="RGS47" s="169"/>
      <c r="RGT47" s="169"/>
      <c r="RGU47" s="169"/>
      <c r="RGV47" s="169"/>
      <c r="RGW47" s="169"/>
      <c r="RGX47" s="169"/>
      <c r="RGY47" s="169"/>
      <c r="RGZ47" s="169"/>
      <c r="RHA47" s="169"/>
      <c r="RHB47" s="169"/>
      <c r="RHC47" s="169"/>
      <c r="RHD47" s="169"/>
      <c r="RHE47" s="169"/>
      <c r="RHF47" s="169"/>
      <c r="RHG47" s="169"/>
      <c r="RHH47" s="169"/>
      <c r="RHI47" s="169"/>
      <c r="RHJ47" s="169"/>
      <c r="RHK47" s="169"/>
      <c r="RHL47" s="169"/>
      <c r="RHM47" s="169"/>
      <c r="RHN47" s="169"/>
      <c r="RHO47" s="169"/>
      <c r="RHP47" s="169"/>
      <c r="RHQ47" s="169"/>
      <c r="RHR47" s="169"/>
      <c r="RHS47" s="169"/>
      <c r="RHT47" s="169"/>
      <c r="RHU47" s="169"/>
      <c r="RHV47" s="169"/>
      <c r="RHW47" s="169"/>
      <c r="RHX47" s="169"/>
      <c r="RHY47" s="169"/>
      <c r="RHZ47" s="169"/>
      <c r="RIA47" s="169"/>
      <c r="RIB47" s="169"/>
      <c r="RIC47" s="169"/>
      <c r="RID47" s="169"/>
      <c r="RIE47" s="169"/>
      <c r="RIF47" s="169"/>
      <c r="RIG47" s="169"/>
      <c r="RIH47" s="169"/>
      <c r="RII47" s="169"/>
      <c r="RIJ47" s="169"/>
      <c r="RIK47" s="169"/>
      <c r="RIL47" s="169"/>
      <c r="RIM47" s="169"/>
      <c r="RIN47" s="169"/>
      <c r="RIO47" s="169"/>
      <c r="RIP47" s="169"/>
      <c r="RIQ47" s="169"/>
      <c r="RIR47" s="169"/>
      <c r="RIS47" s="169"/>
      <c r="RIT47" s="169"/>
      <c r="RIU47" s="169"/>
      <c r="RIV47" s="169"/>
      <c r="RIW47" s="169"/>
      <c r="RIX47" s="169"/>
      <c r="RIY47" s="169"/>
      <c r="RIZ47" s="169"/>
      <c r="RJA47" s="169"/>
      <c r="RJB47" s="169"/>
      <c r="RJC47" s="169"/>
      <c r="RJD47" s="169"/>
      <c r="RJE47" s="169"/>
      <c r="RJF47" s="169"/>
      <c r="RJG47" s="169"/>
      <c r="RJH47" s="169"/>
      <c r="RJI47" s="169"/>
      <c r="RJJ47" s="169"/>
      <c r="RJK47" s="169"/>
      <c r="RJL47" s="169"/>
      <c r="RJM47" s="169"/>
      <c r="RJN47" s="169"/>
      <c r="RJO47" s="169"/>
      <c r="RJP47" s="169"/>
      <c r="RJQ47" s="169"/>
      <c r="RJR47" s="169"/>
      <c r="RJS47" s="169"/>
      <c r="RJT47" s="169"/>
      <c r="RJU47" s="169"/>
      <c r="RJV47" s="169"/>
      <c r="RJW47" s="169"/>
      <c r="RJX47" s="169"/>
      <c r="RJY47" s="169"/>
      <c r="RJZ47" s="169"/>
      <c r="RKA47" s="169"/>
      <c r="RKB47" s="169"/>
      <c r="RKC47" s="169"/>
      <c r="RKD47" s="169"/>
      <c r="RKE47" s="169"/>
      <c r="RKF47" s="169"/>
      <c r="RKG47" s="169"/>
      <c r="RKH47" s="169"/>
      <c r="RKI47" s="169"/>
      <c r="RKJ47" s="169"/>
      <c r="RKK47" s="169"/>
      <c r="RKL47" s="169"/>
      <c r="RKM47" s="169"/>
      <c r="RKN47" s="169"/>
      <c r="RKO47" s="169"/>
      <c r="RKP47" s="169"/>
      <c r="RKQ47" s="169"/>
      <c r="RKR47" s="169"/>
      <c r="RKS47" s="169"/>
      <c r="RKT47" s="169"/>
      <c r="RKU47" s="169"/>
      <c r="RKV47" s="169"/>
      <c r="RKW47" s="169"/>
      <c r="RKX47" s="169"/>
      <c r="RKY47" s="169"/>
      <c r="RKZ47" s="169"/>
      <c r="RLA47" s="169"/>
      <c r="RLB47" s="169"/>
      <c r="RLC47" s="169"/>
      <c r="RLD47" s="169"/>
      <c r="RLE47" s="169"/>
      <c r="RLF47" s="169"/>
      <c r="RLG47" s="169"/>
      <c r="RLH47" s="169"/>
      <c r="RLI47" s="169"/>
      <c r="RLJ47" s="169"/>
      <c r="RLK47" s="169"/>
      <c r="RLL47" s="169"/>
      <c r="RLM47" s="169"/>
      <c r="RLN47" s="169"/>
      <c r="RLO47" s="169"/>
      <c r="RLP47" s="169"/>
      <c r="RLQ47" s="169"/>
      <c r="RLR47" s="169"/>
      <c r="RLS47" s="169"/>
      <c r="RLT47" s="169"/>
      <c r="RLU47" s="169"/>
      <c r="RLV47" s="169"/>
      <c r="RLW47" s="169"/>
      <c r="RLX47" s="169"/>
      <c r="RLY47" s="169"/>
      <c r="RLZ47" s="169"/>
      <c r="RMA47" s="169"/>
      <c r="RMB47" s="169"/>
      <c r="RMC47" s="169"/>
      <c r="RMD47" s="169"/>
      <c r="RME47" s="169"/>
      <c r="RMF47" s="169"/>
      <c r="RMG47" s="169"/>
      <c r="RMH47" s="169"/>
      <c r="RMI47" s="169"/>
      <c r="RMJ47" s="169"/>
      <c r="RMK47" s="169"/>
      <c r="RML47" s="169"/>
      <c r="RMM47" s="169"/>
      <c r="RMN47" s="169"/>
      <c r="RMO47" s="169"/>
      <c r="RMP47" s="169"/>
      <c r="RMQ47" s="169"/>
      <c r="RMR47" s="169"/>
      <c r="RMS47" s="169"/>
      <c r="RMT47" s="169"/>
      <c r="RMU47" s="169"/>
      <c r="RMV47" s="169"/>
      <c r="RMW47" s="169"/>
      <c r="RMX47" s="169"/>
      <c r="RMY47" s="169"/>
      <c r="RMZ47" s="169"/>
      <c r="RNA47" s="169"/>
      <c r="RNB47" s="169"/>
      <c r="RNC47" s="169"/>
      <c r="RND47" s="169"/>
      <c r="RNE47" s="169"/>
      <c r="RNF47" s="169"/>
      <c r="RNG47" s="169"/>
      <c r="RNH47" s="169"/>
      <c r="RNI47" s="169"/>
      <c r="RNJ47" s="169"/>
      <c r="RNK47" s="169"/>
      <c r="RNL47" s="169"/>
      <c r="RNM47" s="169"/>
      <c r="RNN47" s="169"/>
      <c r="RNO47" s="169"/>
      <c r="RNP47" s="169"/>
      <c r="RNQ47" s="169"/>
      <c r="RNR47" s="169"/>
      <c r="RNS47" s="169"/>
      <c r="RNT47" s="169"/>
      <c r="RNU47" s="169"/>
      <c r="RNV47" s="169"/>
      <c r="RNW47" s="169"/>
      <c r="RNX47" s="169"/>
      <c r="RNY47" s="169"/>
      <c r="RNZ47" s="169"/>
      <c r="ROA47" s="169"/>
      <c r="ROB47" s="169"/>
      <c r="ROC47" s="169"/>
      <c r="ROD47" s="169"/>
      <c r="ROE47" s="169"/>
      <c r="ROF47" s="169"/>
      <c r="ROG47" s="169"/>
      <c r="ROH47" s="169"/>
      <c r="ROI47" s="169"/>
      <c r="ROJ47" s="169"/>
      <c r="ROK47" s="169"/>
      <c r="ROL47" s="169"/>
      <c r="ROM47" s="169"/>
      <c r="RON47" s="169"/>
      <c r="ROO47" s="169"/>
      <c r="ROP47" s="169"/>
      <c r="ROQ47" s="169"/>
      <c r="ROR47" s="169"/>
      <c r="ROS47" s="169"/>
      <c r="ROT47" s="169"/>
      <c r="ROU47" s="169"/>
      <c r="ROV47" s="169"/>
      <c r="ROW47" s="169"/>
      <c r="ROX47" s="169"/>
      <c r="ROY47" s="169"/>
      <c r="ROZ47" s="169"/>
      <c r="RPA47" s="169"/>
      <c r="RPB47" s="169"/>
      <c r="RPC47" s="169"/>
      <c r="RPD47" s="169"/>
      <c r="RPE47" s="169"/>
      <c r="RPF47" s="169"/>
      <c r="RPG47" s="169"/>
      <c r="RPH47" s="169"/>
      <c r="RPI47" s="169"/>
      <c r="RPJ47" s="169"/>
      <c r="RPK47" s="169"/>
      <c r="RPL47" s="169"/>
      <c r="RPM47" s="169"/>
      <c r="RPN47" s="169"/>
      <c r="RPO47" s="169"/>
      <c r="RPP47" s="169"/>
      <c r="RPQ47" s="169"/>
      <c r="RPR47" s="169"/>
      <c r="RPS47" s="169"/>
      <c r="RPT47" s="169"/>
      <c r="RPU47" s="169"/>
      <c r="RPV47" s="169"/>
      <c r="RPW47" s="169"/>
      <c r="RPX47" s="169"/>
      <c r="RPY47" s="169"/>
      <c r="RPZ47" s="169"/>
      <c r="RQA47" s="169"/>
      <c r="RQB47" s="169"/>
      <c r="RQC47" s="169"/>
      <c r="RQD47" s="169"/>
      <c r="RQE47" s="169"/>
      <c r="RQF47" s="169"/>
      <c r="RQG47" s="169"/>
      <c r="RQH47" s="169"/>
      <c r="RQI47" s="169"/>
      <c r="RQJ47" s="169"/>
      <c r="RQK47" s="169"/>
      <c r="RQL47" s="169"/>
      <c r="RQM47" s="169"/>
      <c r="RQN47" s="169"/>
      <c r="RQO47" s="169"/>
      <c r="RQP47" s="169"/>
      <c r="RQQ47" s="169"/>
      <c r="RQR47" s="169"/>
      <c r="RQS47" s="169"/>
      <c r="RQT47" s="169"/>
      <c r="RQU47" s="169"/>
      <c r="RQV47" s="169"/>
      <c r="RQW47" s="169"/>
      <c r="RQX47" s="169"/>
      <c r="RQY47" s="169"/>
      <c r="RQZ47" s="169"/>
      <c r="RRA47" s="169"/>
      <c r="RRB47" s="169"/>
      <c r="RRC47" s="169"/>
      <c r="RRD47" s="169"/>
      <c r="RRE47" s="169"/>
      <c r="RRF47" s="169"/>
      <c r="RRG47" s="169"/>
      <c r="RRH47" s="169"/>
      <c r="RRI47" s="169"/>
      <c r="RRJ47" s="169"/>
      <c r="RRK47" s="169"/>
      <c r="RRL47" s="169"/>
      <c r="RRM47" s="169"/>
      <c r="RRN47" s="169"/>
      <c r="RRO47" s="169"/>
      <c r="RRP47" s="169"/>
      <c r="RRQ47" s="169"/>
      <c r="RRR47" s="169"/>
      <c r="RRS47" s="169"/>
      <c r="RRT47" s="169"/>
      <c r="RRU47" s="169"/>
      <c r="RRV47" s="169"/>
      <c r="RRW47" s="169"/>
      <c r="RRX47" s="169"/>
      <c r="RRY47" s="169"/>
      <c r="RRZ47" s="169"/>
      <c r="RSA47" s="169"/>
      <c r="RSB47" s="169"/>
      <c r="RSC47" s="169"/>
      <c r="RSD47" s="169"/>
      <c r="RSE47" s="169"/>
      <c r="RSF47" s="169"/>
      <c r="RSG47" s="169"/>
      <c r="RSH47" s="169"/>
      <c r="RSI47" s="169"/>
      <c r="RSJ47" s="169"/>
      <c r="RSK47" s="169"/>
      <c r="RSL47" s="169"/>
      <c r="RSM47" s="169"/>
      <c r="RSN47" s="169"/>
      <c r="RSO47" s="169"/>
      <c r="RSP47" s="169"/>
      <c r="RSQ47" s="169"/>
      <c r="RSR47" s="169"/>
      <c r="RSS47" s="169"/>
      <c r="RST47" s="169"/>
      <c r="RSU47" s="169"/>
      <c r="RSV47" s="169"/>
      <c r="RSW47" s="169"/>
      <c r="RSX47" s="169"/>
      <c r="RSY47" s="169"/>
      <c r="RSZ47" s="169"/>
      <c r="RTA47" s="169"/>
      <c r="RTB47" s="169"/>
      <c r="RTC47" s="169"/>
      <c r="RTD47" s="169"/>
      <c r="RTE47" s="169"/>
      <c r="RTF47" s="169"/>
      <c r="RTG47" s="169"/>
      <c r="RTH47" s="169"/>
      <c r="RTI47" s="169"/>
      <c r="RTJ47" s="169"/>
      <c r="RTK47" s="169"/>
      <c r="RTL47" s="169"/>
      <c r="RTM47" s="169"/>
      <c r="RTN47" s="169"/>
      <c r="RTO47" s="169"/>
      <c r="RTP47" s="169"/>
      <c r="RTQ47" s="169"/>
      <c r="RTR47" s="169"/>
      <c r="RTS47" s="169"/>
      <c r="RTT47" s="169"/>
      <c r="RTU47" s="169"/>
      <c r="RTV47" s="169"/>
      <c r="RTW47" s="169"/>
      <c r="RTX47" s="169"/>
      <c r="RTY47" s="169"/>
      <c r="RTZ47" s="169"/>
      <c r="RUA47" s="169"/>
      <c r="RUB47" s="169"/>
      <c r="RUC47" s="169"/>
      <c r="RUD47" s="169"/>
      <c r="RUE47" s="169"/>
      <c r="RUF47" s="169"/>
      <c r="RUG47" s="169"/>
      <c r="RUH47" s="169"/>
      <c r="RUI47" s="169"/>
      <c r="RUJ47" s="169"/>
      <c r="RUK47" s="169"/>
      <c r="RUL47" s="169"/>
      <c r="RUM47" s="169"/>
      <c r="RUN47" s="169"/>
      <c r="RUO47" s="169"/>
      <c r="RUP47" s="169"/>
      <c r="RUQ47" s="169"/>
      <c r="RUR47" s="169"/>
      <c r="RUS47" s="169"/>
      <c r="RUT47" s="169"/>
      <c r="RUU47" s="169"/>
      <c r="RUV47" s="169"/>
      <c r="RUW47" s="169"/>
      <c r="RUX47" s="169"/>
      <c r="RUY47" s="169"/>
      <c r="RUZ47" s="169"/>
      <c r="RVA47" s="169"/>
      <c r="RVB47" s="169"/>
      <c r="RVC47" s="169"/>
      <c r="RVD47" s="169"/>
      <c r="RVE47" s="169"/>
      <c r="RVF47" s="169"/>
      <c r="RVG47" s="169"/>
      <c r="RVH47" s="169"/>
      <c r="RVI47" s="169"/>
      <c r="RVJ47" s="169"/>
      <c r="RVK47" s="169"/>
      <c r="RVL47" s="169"/>
      <c r="RVM47" s="169"/>
      <c r="RVN47" s="169"/>
      <c r="RVO47" s="169"/>
      <c r="RVP47" s="169"/>
      <c r="RVQ47" s="169"/>
      <c r="RVR47" s="169"/>
      <c r="RVS47" s="169"/>
      <c r="RVT47" s="169"/>
      <c r="RVU47" s="169"/>
      <c r="RVV47" s="169"/>
      <c r="RVW47" s="169"/>
      <c r="RVX47" s="169"/>
      <c r="RVY47" s="169"/>
      <c r="RVZ47" s="169"/>
      <c r="RWA47" s="169"/>
      <c r="RWB47" s="169"/>
      <c r="RWC47" s="169"/>
      <c r="RWD47" s="169"/>
      <c r="RWE47" s="169"/>
      <c r="RWF47" s="169"/>
      <c r="RWG47" s="169"/>
      <c r="RWH47" s="169"/>
      <c r="RWI47" s="169"/>
      <c r="RWJ47" s="169"/>
      <c r="RWK47" s="169"/>
      <c r="RWL47" s="169"/>
      <c r="RWM47" s="169"/>
      <c r="RWN47" s="169"/>
      <c r="RWO47" s="169"/>
      <c r="RWP47" s="169"/>
      <c r="RWQ47" s="169"/>
      <c r="RWR47" s="169"/>
      <c r="RWS47" s="169"/>
      <c r="RWT47" s="169"/>
      <c r="RWU47" s="169"/>
      <c r="RWV47" s="169"/>
      <c r="RWW47" s="169"/>
      <c r="RWX47" s="169"/>
      <c r="RWY47" s="169"/>
      <c r="RWZ47" s="169"/>
      <c r="RXA47" s="169"/>
      <c r="RXB47" s="169"/>
      <c r="RXC47" s="169"/>
      <c r="RXD47" s="169"/>
      <c r="RXE47" s="169"/>
      <c r="RXF47" s="169"/>
      <c r="RXG47" s="169"/>
      <c r="RXH47" s="169"/>
      <c r="RXI47" s="169"/>
      <c r="RXJ47" s="169"/>
      <c r="RXK47" s="169"/>
      <c r="RXL47" s="169"/>
      <c r="RXM47" s="169"/>
      <c r="RXN47" s="169"/>
      <c r="RXO47" s="169"/>
      <c r="RXP47" s="169"/>
      <c r="RXQ47" s="169"/>
      <c r="RXR47" s="169"/>
      <c r="RXS47" s="169"/>
      <c r="RXT47" s="169"/>
      <c r="RXU47" s="169"/>
      <c r="RXV47" s="169"/>
      <c r="RXW47" s="169"/>
      <c r="RXX47" s="169"/>
      <c r="RXY47" s="169"/>
      <c r="RXZ47" s="169"/>
      <c r="RYA47" s="169"/>
      <c r="RYB47" s="169"/>
      <c r="RYC47" s="169"/>
      <c r="RYD47" s="169"/>
      <c r="RYE47" s="169"/>
      <c r="RYF47" s="169"/>
      <c r="RYG47" s="169"/>
      <c r="RYH47" s="169"/>
      <c r="RYI47" s="169"/>
      <c r="RYJ47" s="169"/>
      <c r="RYK47" s="169"/>
      <c r="RYL47" s="169"/>
      <c r="RYM47" s="169"/>
      <c r="RYN47" s="169"/>
      <c r="RYO47" s="169"/>
      <c r="RYP47" s="169"/>
      <c r="RYQ47" s="169"/>
      <c r="RYR47" s="169"/>
      <c r="RYS47" s="169"/>
      <c r="RYT47" s="169"/>
      <c r="RYU47" s="169"/>
      <c r="RYV47" s="169"/>
      <c r="RYW47" s="169"/>
      <c r="RYX47" s="169"/>
      <c r="RYY47" s="169"/>
      <c r="RYZ47" s="169"/>
      <c r="RZA47" s="169"/>
      <c r="RZB47" s="169"/>
      <c r="RZC47" s="169"/>
      <c r="RZD47" s="169"/>
      <c r="RZE47" s="169"/>
      <c r="RZF47" s="169"/>
      <c r="RZG47" s="169"/>
      <c r="RZH47" s="169"/>
      <c r="RZI47" s="169"/>
      <c r="RZJ47" s="169"/>
      <c r="RZK47" s="169"/>
      <c r="RZL47" s="169"/>
      <c r="RZM47" s="169"/>
      <c r="RZN47" s="169"/>
      <c r="RZO47" s="169"/>
      <c r="RZP47" s="169"/>
      <c r="RZQ47" s="169"/>
      <c r="RZR47" s="169"/>
      <c r="RZS47" s="169"/>
      <c r="RZT47" s="169"/>
      <c r="RZU47" s="169"/>
      <c r="RZV47" s="169"/>
      <c r="RZW47" s="169"/>
      <c r="RZX47" s="169"/>
      <c r="RZY47" s="169"/>
      <c r="RZZ47" s="169"/>
      <c r="SAA47" s="169"/>
      <c r="SAB47" s="169"/>
      <c r="SAC47" s="169"/>
      <c r="SAD47" s="169"/>
      <c r="SAE47" s="169"/>
      <c r="SAF47" s="169"/>
      <c r="SAG47" s="169"/>
      <c r="SAH47" s="169"/>
      <c r="SAI47" s="169"/>
      <c r="SAJ47" s="169"/>
      <c r="SAK47" s="169"/>
      <c r="SAL47" s="169"/>
      <c r="SAM47" s="169"/>
      <c r="SAN47" s="169"/>
      <c r="SAO47" s="169"/>
      <c r="SAP47" s="169"/>
      <c r="SAQ47" s="169"/>
      <c r="SAR47" s="169"/>
      <c r="SAS47" s="169"/>
      <c r="SAT47" s="169"/>
      <c r="SAU47" s="169"/>
      <c r="SAV47" s="169"/>
      <c r="SAW47" s="169"/>
      <c r="SAX47" s="169"/>
      <c r="SAY47" s="169"/>
      <c r="SAZ47" s="169"/>
      <c r="SBA47" s="169"/>
      <c r="SBB47" s="169"/>
      <c r="SBC47" s="169"/>
      <c r="SBD47" s="169"/>
      <c r="SBE47" s="169"/>
      <c r="SBF47" s="169"/>
      <c r="SBG47" s="169"/>
      <c r="SBH47" s="169"/>
      <c r="SBI47" s="169"/>
      <c r="SBJ47" s="169"/>
      <c r="SBK47" s="169"/>
      <c r="SBL47" s="169"/>
      <c r="SBM47" s="169"/>
      <c r="SBN47" s="169"/>
      <c r="SBO47" s="169"/>
      <c r="SBP47" s="169"/>
      <c r="SBQ47" s="169"/>
      <c r="SBR47" s="169"/>
      <c r="SBS47" s="169"/>
      <c r="SBT47" s="169"/>
      <c r="SBU47" s="169"/>
      <c r="SBV47" s="169"/>
      <c r="SBW47" s="169"/>
      <c r="SBX47" s="169"/>
      <c r="SBY47" s="169"/>
      <c r="SBZ47" s="169"/>
      <c r="SCA47" s="169"/>
      <c r="SCB47" s="169"/>
      <c r="SCC47" s="169"/>
      <c r="SCD47" s="169"/>
      <c r="SCE47" s="169"/>
      <c r="SCF47" s="169"/>
      <c r="SCG47" s="169"/>
      <c r="SCH47" s="169"/>
      <c r="SCI47" s="169"/>
      <c r="SCJ47" s="169"/>
      <c r="SCK47" s="169"/>
      <c r="SCL47" s="169"/>
      <c r="SCM47" s="169"/>
      <c r="SCN47" s="169"/>
      <c r="SCO47" s="169"/>
      <c r="SCP47" s="169"/>
      <c r="SCQ47" s="169"/>
      <c r="SCR47" s="169"/>
      <c r="SCS47" s="169"/>
      <c r="SCT47" s="169"/>
      <c r="SCU47" s="169"/>
      <c r="SCV47" s="169"/>
      <c r="SCW47" s="169"/>
      <c r="SCX47" s="169"/>
      <c r="SCY47" s="169"/>
      <c r="SCZ47" s="169"/>
      <c r="SDA47" s="169"/>
      <c r="SDB47" s="169"/>
      <c r="SDC47" s="169"/>
      <c r="SDD47" s="169"/>
      <c r="SDE47" s="169"/>
      <c r="SDF47" s="169"/>
      <c r="SDG47" s="169"/>
      <c r="SDH47" s="169"/>
      <c r="SDI47" s="169"/>
      <c r="SDJ47" s="169"/>
      <c r="SDK47" s="169"/>
      <c r="SDL47" s="169"/>
      <c r="SDM47" s="169"/>
      <c r="SDN47" s="169"/>
      <c r="SDO47" s="169"/>
      <c r="SDP47" s="169"/>
      <c r="SDQ47" s="169"/>
      <c r="SDR47" s="169"/>
      <c r="SDS47" s="169"/>
      <c r="SDT47" s="169"/>
      <c r="SDU47" s="169"/>
      <c r="SDV47" s="169"/>
      <c r="SDW47" s="169"/>
      <c r="SDX47" s="169"/>
      <c r="SDY47" s="169"/>
      <c r="SDZ47" s="169"/>
      <c r="SEA47" s="169"/>
      <c r="SEB47" s="169"/>
      <c r="SEC47" s="169"/>
      <c r="SED47" s="169"/>
      <c r="SEE47" s="169"/>
      <c r="SEF47" s="169"/>
      <c r="SEG47" s="169"/>
      <c r="SEH47" s="169"/>
      <c r="SEI47" s="169"/>
      <c r="SEJ47" s="169"/>
      <c r="SEK47" s="169"/>
      <c r="SEL47" s="169"/>
      <c r="SEM47" s="169"/>
      <c r="SEN47" s="169"/>
      <c r="SEO47" s="169"/>
      <c r="SEP47" s="169"/>
      <c r="SEQ47" s="169"/>
      <c r="SER47" s="169"/>
      <c r="SES47" s="169"/>
      <c r="SET47" s="169"/>
      <c r="SEU47" s="169"/>
      <c r="SEV47" s="169"/>
      <c r="SEW47" s="169"/>
      <c r="SEX47" s="169"/>
      <c r="SEY47" s="169"/>
      <c r="SEZ47" s="169"/>
      <c r="SFA47" s="169"/>
      <c r="SFB47" s="169"/>
      <c r="SFC47" s="169"/>
      <c r="SFD47" s="169"/>
      <c r="SFE47" s="169"/>
      <c r="SFF47" s="169"/>
      <c r="SFG47" s="169"/>
      <c r="SFH47" s="169"/>
      <c r="SFI47" s="169"/>
      <c r="SFJ47" s="169"/>
      <c r="SFK47" s="169"/>
      <c r="SFL47" s="169"/>
      <c r="SFM47" s="169"/>
      <c r="SFN47" s="169"/>
      <c r="SFO47" s="169"/>
      <c r="SFP47" s="169"/>
      <c r="SFQ47" s="169"/>
      <c r="SFR47" s="169"/>
      <c r="SFS47" s="169"/>
      <c r="SFT47" s="169"/>
      <c r="SFU47" s="169"/>
      <c r="SFV47" s="169"/>
      <c r="SFW47" s="169"/>
      <c r="SFX47" s="169"/>
      <c r="SFY47" s="169"/>
      <c r="SFZ47" s="169"/>
      <c r="SGA47" s="169"/>
      <c r="SGB47" s="169"/>
      <c r="SGC47" s="169"/>
      <c r="SGD47" s="169"/>
      <c r="SGE47" s="169"/>
      <c r="SGF47" s="169"/>
      <c r="SGG47" s="169"/>
      <c r="SGH47" s="169"/>
      <c r="SGI47" s="169"/>
      <c r="SGJ47" s="169"/>
      <c r="SGK47" s="169"/>
      <c r="SGL47" s="169"/>
      <c r="SGM47" s="169"/>
      <c r="SGN47" s="169"/>
      <c r="SGO47" s="169"/>
      <c r="SGP47" s="169"/>
      <c r="SGQ47" s="169"/>
      <c r="SGR47" s="169"/>
      <c r="SGS47" s="169"/>
      <c r="SGT47" s="169"/>
      <c r="SGU47" s="169"/>
      <c r="SGV47" s="169"/>
      <c r="SGW47" s="169"/>
      <c r="SGX47" s="169"/>
      <c r="SGY47" s="169"/>
      <c r="SGZ47" s="169"/>
      <c r="SHA47" s="169"/>
      <c r="SHB47" s="169"/>
      <c r="SHC47" s="169"/>
      <c r="SHD47" s="169"/>
      <c r="SHE47" s="169"/>
      <c r="SHF47" s="169"/>
      <c r="SHG47" s="169"/>
      <c r="SHH47" s="169"/>
      <c r="SHI47" s="169"/>
      <c r="SHJ47" s="169"/>
      <c r="SHK47" s="169"/>
      <c r="SHL47" s="169"/>
      <c r="SHM47" s="169"/>
      <c r="SHN47" s="169"/>
      <c r="SHO47" s="169"/>
      <c r="SHP47" s="169"/>
      <c r="SHQ47" s="169"/>
      <c r="SHR47" s="169"/>
      <c r="SHS47" s="169"/>
      <c r="SHT47" s="169"/>
      <c r="SHU47" s="169"/>
      <c r="SHV47" s="169"/>
      <c r="SHW47" s="169"/>
      <c r="SHX47" s="169"/>
      <c r="SHY47" s="169"/>
      <c r="SHZ47" s="169"/>
      <c r="SIA47" s="169"/>
      <c r="SIB47" s="169"/>
      <c r="SIC47" s="169"/>
      <c r="SID47" s="169"/>
      <c r="SIE47" s="169"/>
      <c r="SIF47" s="169"/>
      <c r="SIG47" s="169"/>
      <c r="SIH47" s="169"/>
      <c r="SII47" s="169"/>
      <c r="SIJ47" s="169"/>
      <c r="SIK47" s="169"/>
      <c r="SIL47" s="169"/>
      <c r="SIM47" s="169"/>
      <c r="SIN47" s="169"/>
      <c r="SIO47" s="169"/>
      <c r="SIP47" s="169"/>
      <c r="SIQ47" s="169"/>
      <c r="SIR47" s="169"/>
      <c r="SIS47" s="169"/>
      <c r="SIT47" s="169"/>
      <c r="SIU47" s="169"/>
      <c r="SIV47" s="169"/>
      <c r="SIW47" s="169"/>
      <c r="SIX47" s="169"/>
      <c r="SIY47" s="169"/>
      <c r="SIZ47" s="169"/>
      <c r="SJA47" s="169"/>
      <c r="SJB47" s="169"/>
      <c r="SJC47" s="169"/>
      <c r="SJD47" s="169"/>
      <c r="SJE47" s="169"/>
      <c r="SJF47" s="169"/>
      <c r="SJG47" s="169"/>
      <c r="SJH47" s="169"/>
      <c r="SJI47" s="169"/>
      <c r="SJJ47" s="169"/>
      <c r="SJK47" s="169"/>
      <c r="SJL47" s="169"/>
      <c r="SJM47" s="169"/>
      <c r="SJN47" s="169"/>
      <c r="SJO47" s="169"/>
      <c r="SJP47" s="169"/>
      <c r="SJQ47" s="169"/>
      <c r="SJR47" s="169"/>
      <c r="SJS47" s="169"/>
      <c r="SJT47" s="169"/>
      <c r="SJU47" s="169"/>
      <c r="SJV47" s="169"/>
      <c r="SJW47" s="169"/>
      <c r="SJX47" s="169"/>
      <c r="SJY47" s="169"/>
      <c r="SJZ47" s="169"/>
      <c r="SKA47" s="169"/>
      <c r="SKB47" s="169"/>
      <c r="SKC47" s="169"/>
      <c r="SKD47" s="169"/>
      <c r="SKE47" s="169"/>
      <c r="SKF47" s="169"/>
      <c r="SKG47" s="169"/>
      <c r="SKH47" s="169"/>
      <c r="SKI47" s="169"/>
      <c r="SKJ47" s="169"/>
      <c r="SKK47" s="169"/>
      <c r="SKL47" s="169"/>
      <c r="SKM47" s="169"/>
      <c r="SKN47" s="169"/>
      <c r="SKO47" s="169"/>
      <c r="SKP47" s="169"/>
      <c r="SKQ47" s="169"/>
      <c r="SKR47" s="169"/>
      <c r="SKS47" s="169"/>
      <c r="SKT47" s="169"/>
      <c r="SKU47" s="169"/>
      <c r="SKV47" s="169"/>
      <c r="SKW47" s="169"/>
      <c r="SKX47" s="169"/>
      <c r="SKY47" s="169"/>
      <c r="SKZ47" s="169"/>
      <c r="SLA47" s="169"/>
      <c r="SLB47" s="169"/>
      <c r="SLC47" s="169"/>
      <c r="SLD47" s="169"/>
      <c r="SLE47" s="169"/>
      <c r="SLF47" s="169"/>
      <c r="SLG47" s="169"/>
      <c r="SLH47" s="169"/>
      <c r="SLI47" s="169"/>
      <c r="SLJ47" s="169"/>
      <c r="SLK47" s="169"/>
      <c r="SLL47" s="169"/>
      <c r="SLM47" s="169"/>
      <c r="SLN47" s="169"/>
      <c r="SLO47" s="169"/>
      <c r="SLP47" s="169"/>
      <c r="SLQ47" s="169"/>
      <c r="SLR47" s="169"/>
      <c r="SLS47" s="169"/>
      <c r="SLT47" s="169"/>
      <c r="SLU47" s="169"/>
      <c r="SLV47" s="169"/>
      <c r="SLW47" s="169"/>
      <c r="SLX47" s="169"/>
      <c r="SLY47" s="169"/>
      <c r="SLZ47" s="169"/>
      <c r="SMA47" s="169"/>
      <c r="SMB47" s="169"/>
      <c r="SMC47" s="169"/>
      <c r="SMD47" s="169"/>
      <c r="SME47" s="169"/>
      <c r="SMF47" s="169"/>
      <c r="SMG47" s="169"/>
      <c r="SMH47" s="169"/>
      <c r="SMI47" s="169"/>
      <c r="SMJ47" s="169"/>
      <c r="SMK47" s="169"/>
      <c r="SML47" s="169"/>
      <c r="SMM47" s="169"/>
      <c r="SMN47" s="169"/>
      <c r="SMO47" s="169"/>
      <c r="SMP47" s="169"/>
      <c r="SMQ47" s="169"/>
      <c r="SMR47" s="169"/>
      <c r="SMS47" s="169"/>
      <c r="SMT47" s="169"/>
      <c r="SMU47" s="169"/>
      <c r="SMV47" s="169"/>
      <c r="SMW47" s="169"/>
      <c r="SMX47" s="169"/>
      <c r="SMY47" s="169"/>
      <c r="SMZ47" s="169"/>
      <c r="SNA47" s="169"/>
      <c r="SNB47" s="169"/>
      <c r="SNC47" s="169"/>
      <c r="SND47" s="169"/>
      <c r="SNE47" s="169"/>
      <c r="SNF47" s="169"/>
      <c r="SNG47" s="169"/>
      <c r="SNH47" s="169"/>
      <c r="SNI47" s="169"/>
      <c r="SNJ47" s="169"/>
      <c r="SNK47" s="169"/>
      <c r="SNL47" s="169"/>
      <c r="SNM47" s="169"/>
      <c r="SNN47" s="169"/>
      <c r="SNO47" s="169"/>
      <c r="SNP47" s="169"/>
      <c r="SNQ47" s="169"/>
      <c r="SNR47" s="169"/>
      <c r="SNS47" s="169"/>
      <c r="SNT47" s="169"/>
      <c r="SNU47" s="169"/>
      <c r="SNV47" s="169"/>
      <c r="SNW47" s="169"/>
      <c r="SNX47" s="169"/>
      <c r="SNY47" s="169"/>
      <c r="SNZ47" s="169"/>
      <c r="SOA47" s="169"/>
      <c r="SOB47" s="169"/>
      <c r="SOC47" s="169"/>
      <c r="SOD47" s="169"/>
      <c r="SOE47" s="169"/>
      <c r="SOF47" s="169"/>
      <c r="SOG47" s="169"/>
      <c r="SOH47" s="169"/>
      <c r="SOI47" s="169"/>
      <c r="SOJ47" s="169"/>
      <c r="SOK47" s="169"/>
      <c r="SOL47" s="169"/>
      <c r="SOM47" s="169"/>
      <c r="SON47" s="169"/>
      <c r="SOO47" s="169"/>
      <c r="SOP47" s="169"/>
      <c r="SOQ47" s="169"/>
      <c r="SOR47" s="169"/>
      <c r="SOS47" s="169"/>
      <c r="SOT47" s="169"/>
      <c r="SOU47" s="169"/>
      <c r="SOV47" s="169"/>
      <c r="SOW47" s="169"/>
      <c r="SOX47" s="169"/>
      <c r="SOY47" s="169"/>
      <c r="SOZ47" s="169"/>
      <c r="SPA47" s="169"/>
      <c r="SPB47" s="169"/>
      <c r="SPC47" s="169"/>
      <c r="SPD47" s="169"/>
      <c r="SPE47" s="169"/>
      <c r="SPF47" s="169"/>
      <c r="SPG47" s="169"/>
      <c r="SPH47" s="169"/>
      <c r="SPI47" s="169"/>
      <c r="SPJ47" s="169"/>
      <c r="SPK47" s="169"/>
      <c r="SPL47" s="169"/>
      <c r="SPM47" s="169"/>
      <c r="SPN47" s="169"/>
      <c r="SPO47" s="169"/>
      <c r="SPP47" s="169"/>
      <c r="SPQ47" s="169"/>
      <c r="SPR47" s="169"/>
      <c r="SPS47" s="169"/>
      <c r="SPT47" s="169"/>
      <c r="SPU47" s="169"/>
      <c r="SPV47" s="169"/>
      <c r="SPW47" s="169"/>
      <c r="SPX47" s="169"/>
      <c r="SPY47" s="169"/>
      <c r="SPZ47" s="169"/>
      <c r="SQA47" s="169"/>
      <c r="SQB47" s="169"/>
      <c r="SQC47" s="169"/>
      <c r="SQD47" s="169"/>
      <c r="SQE47" s="169"/>
      <c r="SQF47" s="169"/>
      <c r="SQG47" s="169"/>
      <c r="SQH47" s="169"/>
      <c r="SQI47" s="169"/>
      <c r="SQJ47" s="169"/>
      <c r="SQK47" s="169"/>
      <c r="SQL47" s="169"/>
      <c r="SQM47" s="169"/>
      <c r="SQN47" s="169"/>
      <c r="SQO47" s="169"/>
      <c r="SQP47" s="169"/>
      <c r="SQQ47" s="169"/>
      <c r="SQR47" s="169"/>
      <c r="SQS47" s="169"/>
      <c r="SQT47" s="169"/>
      <c r="SQU47" s="169"/>
      <c r="SQV47" s="169"/>
      <c r="SQW47" s="169"/>
      <c r="SQX47" s="169"/>
      <c r="SQY47" s="169"/>
      <c r="SQZ47" s="169"/>
      <c r="SRA47" s="169"/>
      <c r="SRB47" s="169"/>
      <c r="SRC47" s="169"/>
      <c r="SRD47" s="169"/>
      <c r="SRE47" s="169"/>
      <c r="SRF47" s="169"/>
      <c r="SRG47" s="169"/>
      <c r="SRH47" s="169"/>
      <c r="SRI47" s="169"/>
      <c r="SRJ47" s="169"/>
      <c r="SRK47" s="169"/>
      <c r="SRL47" s="169"/>
      <c r="SRM47" s="169"/>
      <c r="SRN47" s="169"/>
      <c r="SRO47" s="169"/>
      <c r="SRP47" s="169"/>
      <c r="SRQ47" s="169"/>
      <c r="SRR47" s="169"/>
      <c r="SRS47" s="169"/>
      <c r="SRT47" s="169"/>
      <c r="SRU47" s="169"/>
      <c r="SRV47" s="169"/>
      <c r="SRW47" s="169"/>
      <c r="SRX47" s="169"/>
      <c r="SRY47" s="169"/>
      <c r="SRZ47" s="169"/>
      <c r="SSA47" s="169"/>
      <c r="SSB47" s="169"/>
      <c r="SSC47" s="169"/>
      <c r="SSD47" s="169"/>
      <c r="SSE47" s="169"/>
      <c r="SSF47" s="169"/>
      <c r="SSG47" s="169"/>
      <c r="SSH47" s="169"/>
      <c r="SSI47" s="169"/>
      <c r="SSJ47" s="169"/>
      <c r="SSK47" s="169"/>
      <c r="SSL47" s="169"/>
      <c r="SSM47" s="169"/>
      <c r="SSN47" s="169"/>
      <c r="SSO47" s="169"/>
      <c r="SSP47" s="169"/>
      <c r="SSQ47" s="169"/>
      <c r="SSR47" s="169"/>
      <c r="SSS47" s="169"/>
      <c r="SST47" s="169"/>
      <c r="SSU47" s="169"/>
      <c r="SSV47" s="169"/>
      <c r="SSW47" s="169"/>
      <c r="SSX47" s="169"/>
      <c r="SSY47" s="169"/>
      <c r="SSZ47" s="169"/>
      <c r="STA47" s="169"/>
      <c r="STB47" s="169"/>
      <c r="STC47" s="169"/>
      <c r="STD47" s="169"/>
      <c r="STE47" s="169"/>
      <c r="STF47" s="169"/>
      <c r="STG47" s="169"/>
      <c r="STH47" s="169"/>
      <c r="STI47" s="169"/>
      <c r="STJ47" s="169"/>
      <c r="STK47" s="169"/>
      <c r="STL47" s="169"/>
      <c r="STM47" s="169"/>
      <c r="STN47" s="169"/>
      <c r="STO47" s="169"/>
      <c r="STP47" s="169"/>
      <c r="STQ47" s="169"/>
      <c r="STR47" s="169"/>
      <c r="STS47" s="169"/>
      <c r="STT47" s="169"/>
      <c r="STU47" s="169"/>
      <c r="STV47" s="169"/>
      <c r="STW47" s="169"/>
      <c r="STX47" s="169"/>
      <c r="STY47" s="169"/>
      <c r="STZ47" s="169"/>
      <c r="SUA47" s="169"/>
      <c r="SUB47" s="169"/>
      <c r="SUC47" s="169"/>
      <c r="SUD47" s="169"/>
      <c r="SUE47" s="169"/>
      <c r="SUF47" s="169"/>
      <c r="SUG47" s="169"/>
      <c r="SUH47" s="169"/>
      <c r="SUI47" s="169"/>
      <c r="SUJ47" s="169"/>
      <c r="SUK47" s="169"/>
      <c r="SUL47" s="169"/>
      <c r="SUM47" s="169"/>
      <c r="SUN47" s="169"/>
      <c r="SUO47" s="169"/>
      <c r="SUP47" s="169"/>
      <c r="SUQ47" s="169"/>
      <c r="SUR47" s="169"/>
      <c r="SUS47" s="169"/>
      <c r="SUT47" s="169"/>
      <c r="SUU47" s="169"/>
      <c r="SUV47" s="169"/>
      <c r="SUW47" s="169"/>
      <c r="SUX47" s="169"/>
      <c r="SUY47" s="169"/>
      <c r="SUZ47" s="169"/>
      <c r="SVA47" s="169"/>
      <c r="SVB47" s="169"/>
      <c r="SVC47" s="169"/>
      <c r="SVD47" s="169"/>
      <c r="SVE47" s="169"/>
      <c r="SVF47" s="169"/>
      <c r="SVG47" s="169"/>
      <c r="SVH47" s="169"/>
      <c r="SVI47" s="169"/>
      <c r="SVJ47" s="169"/>
      <c r="SVK47" s="169"/>
      <c r="SVL47" s="169"/>
      <c r="SVM47" s="169"/>
      <c r="SVN47" s="169"/>
      <c r="SVO47" s="169"/>
      <c r="SVP47" s="169"/>
      <c r="SVQ47" s="169"/>
      <c r="SVR47" s="169"/>
      <c r="SVS47" s="169"/>
      <c r="SVT47" s="169"/>
      <c r="SVU47" s="169"/>
      <c r="SVV47" s="169"/>
      <c r="SVW47" s="169"/>
      <c r="SVX47" s="169"/>
      <c r="SVY47" s="169"/>
      <c r="SVZ47" s="169"/>
      <c r="SWA47" s="169"/>
      <c r="SWB47" s="169"/>
      <c r="SWC47" s="169"/>
      <c r="SWD47" s="169"/>
      <c r="SWE47" s="169"/>
      <c r="SWF47" s="169"/>
      <c r="SWG47" s="169"/>
      <c r="SWH47" s="169"/>
      <c r="SWI47" s="169"/>
      <c r="SWJ47" s="169"/>
      <c r="SWK47" s="169"/>
      <c r="SWL47" s="169"/>
      <c r="SWM47" s="169"/>
      <c r="SWN47" s="169"/>
      <c r="SWO47" s="169"/>
      <c r="SWP47" s="169"/>
      <c r="SWQ47" s="169"/>
      <c r="SWR47" s="169"/>
      <c r="SWS47" s="169"/>
      <c r="SWT47" s="169"/>
      <c r="SWU47" s="169"/>
      <c r="SWV47" s="169"/>
      <c r="SWW47" s="169"/>
      <c r="SWX47" s="169"/>
      <c r="SWY47" s="169"/>
      <c r="SWZ47" s="169"/>
      <c r="SXA47" s="169"/>
      <c r="SXB47" s="169"/>
      <c r="SXC47" s="169"/>
      <c r="SXD47" s="169"/>
      <c r="SXE47" s="169"/>
      <c r="SXF47" s="169"/>
      <c r="SXG47" s="169"/>
      <c r="SXH47" s="169"/>
      <c r="SXI47" s="169"/>
      <c r="SXJ47" s="169"/>
      <c r="SXK47" s="169"/>
      <c r="SXL47" s="169"/>
      <c r="SXM47" s="169"/>
      <c r="SXN47" s="169"/>
      <c r="SXO47" s="169"/>
      <c r="SXP47" s="169"/>
      <c r="SXQ47" s="169"/>
      <c r="SXR47" s="169"/>
      <c r="SXS47" s="169"/>
      <c r="SXT47" s="169"/>
      <c r="SXU47" s="169"/>
      <c r="SXV47" s="169"/>
      <c r="SXW47" s="169"/>
      <c r="SXX47" s="169"/>
      <c r="SXY47" s="169"/>
      <c r="SXZ47" s="169"/>
      <c r="SYA47" s="169"/>
      <c r="SYB47" s="169"/>
      <c r="SYC47" s="169"/>
      <c r="SYD47" s="169"/>
      <c r="SYE47" s="169"/>
      <c r="SYF47" s="169"/>
      <c r="SYG47" s="169"/>
      <c r="SYH47" s="169"/>
      <c r="SYI47" s="169"/>
      <c r="SYJ47" s="169"/>
      <c r="SYK47" s="169"/>
      <c r="SYL47" s="169"/>
      <c r="SYM47" s="169"/>
      <c r="SYN47" s="169"/>
      <c r="SYO47" s="169"/>
      <c r="SYP47" s="169"/>
      <c r="SYQ47" s="169"/>
      <c r="SYR47" s="169"/>
      <c r="SYS47" s="169"/>
      <c r="SYT47" s="169"/>
      <c r="SYU47" s="169"/>
      <c r="SYV47" s="169"/>
      <c r="SYW47" s="169"/>
      <c r="SYX47" s="169"/>
      <c r="SYY47" s="169"/>
      <c r="SYZ47" s="169"/>
      <c r="SZA47" s="169"/>
      <c r="SZB47" s="169"/>
      <c r="SZC47" s="169"/>
      <c r="SZD47" s="169"/>
      <c r="SZE47" s="169"/>
      <c r="SZF47" s="169"/>
      <c r="SZG47" s="169"/>
      <c r="SZH47" s="169"/>
      <c r="SZI47" s="169"/>
      <c r="SZJ47" s="169"/>
      <c r="SZK47" s="169"/>
      <c r="SZL47" s="169"/>
      <c r="SZM47" s="169"/>
      <c r="SZN47" s="169"/>
      <c r="SZO47" s="169"/>
      <c r="SZP47" s="169"/>
      <c r="SZQ47" s="169"/>
      <c r="SZR47" s="169"/>
      <c r="SZS47" s="169"/>
      <c r="SZT47" s="169"/>
      <c r="SZU47" s="169"/>
      <c r="SZV47" s="169"/>
      <c r="SZW47" s="169"/>
      <c r="SZX47" s="169"/>
      <c r="SZY47" s="169"/>
      <c r="SZZ47" s="169"/>
      <c r="TAA47" s="169"/>
      <c r="TAB47" s="169"/>
      <c r="TAC47" s="169"/>
      <c r="TAD47" s="169"/>
      <c r="TAE47" s="169"/>
      <c r="TAF47" s="169"/>
      <c r="TAG47" s="169"/>
      <c r="TAH47" s="169"/>
      <c r="TAI47" s="169"/>
      <c r="TAJ47" s="169"/>
      <c r="TAK47" s="169"/>
      <c r="TAL47" s="169"/>
      <c r="TAM47" s="169"/>
      <c r="TAN47" s="169"/>
      <c r="TAO47" s="169"/>
      <c r="TAP47" s="169"/>
      <c r="TAQ47" s="169"/>
      <c r="TAR47" s="169"/>
      <c r="TAS47" s="169"/>
      <c r="TAT47" s="169"/>
      <c r="TAU47" s="169"/>
      <c r="TAV47" s="169"/>
      <c r="TAW47" s="169"/>
      <c r="TAX47" s="169"/>
      <c r="TAY47" s="169"/>
      <c r="TAZ47" s="169"/>
      <c r="TBA47" s="169"/>
      <c r="TBB47" s="169"/>
      <c r="TBC47" s="169"/>
      <c r="TBD47" s="169"/>
      <c r="TBE47" s="169"/>
      <c r="TBF47" s="169"/>
      <c r="TBG47" s="169"/>
      <c r="TBH47" s="169"/>
      <c r="TBI47" s="169"/>
      <c r="TBJ47" s="169"/>
      <c r="TBK47" s="169"/>
      <c r="TBL47" s="169"/>
      <c r="TBM47" s="169"/>
      <c r="TBN47" s="169"/>
      <c r="TBO47" s="169"/>
      <c r="TBP47" s="169"/>
      <c r="TBQ47" s="169"/>
      <c r="TBR47" s="169"/>
      <c r="TBS47" s="169"/>
      <c r="TBT47" s="169"/>
      <c r="TBU47" s="169"/>
      <c r="TBV47" s="169"/>
      <c r="TBW47" s="169"/>
      <c r="TBX47" s="169"/>
      <c r="TBY47" s="169"/>
      <c r="TBZ47" s="169"/>
      <c r="TCA47" s="169"/>
      <c r="TCB47" s="169"/>
      <c r="TCC47" s="169"/>
      <c r="TCD47" s="169"/>
      <c r="TCE47" s="169"/>
      <c r="TCF47" s="169"/>
      <c r="TCG47" s="169"/>
      <c r="TCH47" s="169"/>
      <c r="TCI47" s="169"/>
      <c r="TCJ47" s="169"/>
      <c r="TCK47" s="169"/>
      <c r="TCL47" s="169"/>
      <c r="TCM47" s="169"/>
      <c r="TCN47" s="169"/>
      <c r="TCO47" s="169"/>
      <c r="TCP47" s="169"/>
      <c r="TCQ47" s="169"/>
      <c r="TCR47" s="169"/>
      <c r="TCS47" s="169"/>
      <c r="TCT47" s="169"/>
      <c r="TCU47" s="169"/>
      <c r="TCV47" s="169"/>
      <c r="TCW47" s="169"/>
      <c r="TCX47" s="169"/>
      <c r="TCY47" s="169"/>
      <c r="TCZ47" s="169"/>
      <c r="TDA47" s="169"/>
      <c r="TDB47" s="169"/>
      <c r="TDC47" s="169"/>
      <c r="TDD47" s="169"/>
      <c r="TDE47" s="169"/>
      <c r="TDF47" s="169"/>
      <c r="TDG47" s="169"/>
      <c r="TDH47" s="169"/>
      <c r="TDI47" s="169"/>
      <c r="TDJ47" s="169"/>
      <c r="TDK47" s="169"/>
      <c r="TDL47" s="169"/>
      <c r="TDM47" s="169"/>
      <c r="TDN47" s="169"/>
      <c r="TDO47" s="169"/>
      <c r="TDP47" s="169"/>
      <c r="TDQ47" s="169"/>
      <c r="TDR47" s="169"/>
      <c r="TDS47" s="169"/>
      <c r="TDT47" s="169"/>
      <c r="TDU47" s="169"/>
      <c r="TDV47" s="169"/>
      <c r="TDW47" s="169"/>
      <c r="TDX47" s="169"/>
      <c r="TDY47" s="169"/>
      <c r="TDZ47" s="169"/>
      <c r="TEA47" s="169"/>
      <c r="TEB47" s="169"/>
      <c r="TEC47" s="169"/>
      <c r="TED47" s="169"/>
      <c r="TEE47" s="169"/>
      <c r="TEF47" s="169"/>
      <c r="TEG47" s="169"/>
      <c r="TEH47" s="169"/>
      <c r="TEI47" s="169"/>
      <c r="TEJ47" s="169"/>
      <c r="TEK47" s="169"/>
      <c r="TEL47" s="169"/>
      <c r="TEM47" s="169"/>
      <c r="TEN47" s="169"/>
      <c r="TEO47" s="169"/>
      <c r="TEP47" s="169"/>
      <c r="TEQ47" s="169"/>
      <c r="TER47" s="169"/>
      <c r="TES47" s="169"/>
      <c r="TET47" s="169"/>
      <c r="TEU47" s="169"/>
      <c r="TEV47" s="169"/>
      <c r="TEW47" s="169"/>
      <c r="TEX47" s="169"/>
      <c r="TEY47" s="169"/>
      <c r="TEZ47" s="169"/>
      <c r="TFA47" s="169"/>
      <c r="TFB47" s="169"/>
      <c r="TFC47" s="169"/>
      <c r="TFD47" s="169"/>
      <c r="TFE47" s="169"/>
      <c r="TFF47" s="169"/>
      <c r="TFG47" s="169"/>
      <c r="TFH47" s="169"/>
      <c r="TFI47" s="169"/>
      <c r="TFJ47" s="169"/>
      <c r="TFK47" s="169"/>
      <c r="TFL47" s="169"/>
      <c r="TFM47" s="169"/>
      <c r="TFN47" s="169"/>
      <c r="TFO47" s="169"/>
      <c r="TFP47" s="169"/>
      <c r="TFQ47" s="169"/>
      <c r="TFR47" s="169"/>
      <c r="TFS47" s="169"/>
      <c r="TFT47" s="169"/>
      <c r="TFU47" s="169"/>
      <c r="TFV47" s="169"/>
      <c r="TFW47" s="169"/>
      <c r="TFX47" s="169"/>
      <c r="TFY47" s="169"/>
      <c r="TFZ47" s="169"/>
      <c r="TGA47" s="169"/>
      <c r="TGB47" s="169"/>
      <c r="TGC47" s="169"/>
      <c r="TGD47" s="169"/>
      <c r="TGE47" s="169"/>
      <c r="TGF47" s="169"/>
      <c r="TGG47" s="169"/>
      <c r="TGH47" s="169"/>
      <c r="TGI47" s="169"/>
      <c r="TGJ47" s="169"/>
      <c r="TGK47" s="169"/>
      <c r="TGL47" s="169"/>
      <c r="TGM47" s="169"/>
      <c r="TGN47" s="169"/>
      <c r="TGO47" s="169"/>
      <c r="TGP47" s="169"/>
      <c r="TGQ47" s="169"/>
      <c r="TGR47" s="169"/>
      <c r="TGS47" s="169"/>
      <c r="TGT47" s="169"/>
      <c r="TGU47" s="169"/>
      <c r="TGV47" s="169"/>
      <c r="TGW47" s="169"/>
      <c r="TGX47" s="169"/>
      <c r="TGY47" s="169"/>
      <c r="TGZ47" s="169"/>
      <c r="THA47" s="169"/>
      <c r="THB47" s="169"/>
      <c r="THC47" s="169"/>
      <c r="THD47" s="169"/>
      <c r="THE47" s="169"/>
      <c r="THF47" s="169"/>
      <c r="THG47" s="169"/>
      <c r="THH47" s="169"/>
      <c r="THI47" s="169"/>
      <c r="THJ47" s="169"/>
      <c r="THK47" s="169"/>
      <c r="THL47" s="169"/>
      <c r="THM47" s="169"/>
      <c r="THN47" s="169"/>
      <c r="THO47" s="169"/>
      <c r="THP47" s="169"/>
      <c r="THQ47" s="169"/>
      <c r="THR47" s="169"/>
      <c r="THS47" s="169"/>
      <c r="THT47" s="169"/>
      <c r="THU47" s="169"/>
      <c r="THV47" s="169"/>
      <c r="THW47" s="169"/>
      <c r="THX47" s="169"/>
      <c r="THY47" s="169"/>
      <c r="THZ47" s="169"/>
      <c r="TIA47" s="169"/>
      <c r="TIB47" s="169"/>
      <c r="TIC47" s="169"/>
      <c r="TID47" s="169"/>
      <c r="TIE47" s="169"/>
      <c r="TIF47" s="169"/>
      <c r="TIG47" s="169"/>
      <c r="TIH47" s="169"/>
      <c r="TII47" s="169"/>
      <c r="TIJ47" s="169"/>
      <c r="TIK47" s="169"/>
      <c r="TIL47" s="169"/>
      <c r="TIM47" s="169"/>
      <c r="TIN47" s="169"/>
      <c r="TIO47" s="169"/>
      <c r="TIP47" s="169"/>
      <c r="TIQ47" s="169"/>
      <c r="TIR47" s="169"/>
      <c r="TIS47" s="169"/>
      <c r="TIT47" s="169"/>
      <c r="TIU47" s="169"/>
      <c r="TIV47" s="169"/>
      <c r="TIW47" s="169"/>
      <c r="TIX47" s="169"/>
      <c r="TIY47" s="169"/>
      <c r="TIZ47" s="169"/>
      <c r="TJA47" s="169"/>
      <c r="TJB47" s="169"/>
      <c r="TJC47" s="169"/>
      <c r="TJD47" s="169"/>
      <c r="TJE47" s="169"/>
      <c r="TJF47" s="169"/>
      <c r="TJG47" s="169"/>
      <c r="TJH47" s="169"/>
      <c r="TJI47" s="169"/>
      <c r="TJJ47" s="169"/>
      <c r="TJK47" s="169"/>
      <c r="TJL47" s="169"/>
      <c r="TJM47" s="169"/>
      <c r="TJN47" s="169"/>
      <c r="TJO47" s="169"/>
      <c r="TJP47" s="169"/>
      <c r="TJQ47" s="169"/>
      <c r="TJR47" s="169"/>
      <c r="TJS47" s="169"/>
      <c r="TJT47" s="169"/>
      <c r="TJU47" s="169"/>
      <c r="TJV47" s="169"/>
      <c r="TJW47" s="169"/>
      <c r="TJX47" s="169"/>
      <c r="TJY47" s="169"/>
      <c r="TJZ47" s="169"/>
      <c r="TKA47" s="169"/>
      <c r="TKB47" s="169"/>
      <c r="TKC47" s="169"/>
      <c r="TKD47" s="169"/>
      <c r="TKE47" s="169"/>
      <c r="TKF47" s="169"/>
      <c r="TKG47" s="169"/>
      <c r="TKH47" s="169"/>
      <c r="TKI47" s="169"/>
      <c r="TKJ47" s="169"/>
      <c r="TKK47" s="169"/>
      <c r="TKL47" s="169"/>
      <c r="TKM47" s="169"/>
      <c r="TKN47" s="169"/>
      <c r="TKO47" s="169"/>
      <c r="TKP47" s="169"/>
      <c r="TKQ47" s="169"/>
      <c r="TKR47" s="169"/>
      <c r="TKS47" s="169"/>
      <c r="TKT47" s="169"/>
      <c r="TKU47" s="169"/>
      <c r="TKV47" s="169"/>
      <c r="TKW47" s="169"/>
      <c r="TKX47" s="169"/>
      <c r="TKY47" s="169"/>
      <c r="TKZ47" s="169"/>
      <c r="TLA47" s="169"/>
      <c r="TLB47" s="169"/>
      <c r="TLC47" s="169"/>
      <c r="TLD47" s="169"/>
      <c r="TLE47" s="169"/>
      <c r="TLF47" s="169"/>
      <c r="TLG47" s="169"/>
      <c r="TLH47" s="169"/>
      <c r="TLI47" s="169"/>
      <c r="TLJ47" s="169"/>
      <c r="TLK47" s="169"/>
      <c r="TLL47" s="169"/>
      <c r="TLM47" s="169"/>
      <c r="TLN47" s="169"/>
      <c r="TLO47" s="169"/>
      <c r="TLP47" s="169"/>
      <c r="TLQ47" s="169"/>
      <c r="TLR47" s="169"/>
      <c r="TLS47" s="169"/>
      <c r="TLT47" s="169"/>
      <c r="TLU47" s="169"/>
      <c r="TLV47" s="169"/>
      <c r="TLW47" s="169"/>
      <c r="TLX47" s="169"/>
      <c r="TLY47" s="169"/>
      <c r="TLZ47" s="169"/>
      <c r="TMA47" s="169"/>
      <c r="TMB47" s="169"/>
      <c r="TMC47" s="169"/>
      <c r="TMD47" s="169"/>
      <c r="TME47" s="169"/>
      <c r="TMF47" s="169"/>
      <c r="TMG47" s="169"/>
      <c r="TMH47" s="169"/>
      <c r="TMI47" s="169"/>
      <c r="TMJ47" s="169"/>
      <c r="TMK47" s="169"/>
      <c r="TML47" s="169"/>
      <c r="TMM47" s="169"/>
      <c r="TMN47" s="169"/>
      <c r="TMO47" s="169"/>
      <c r="TMP47" s="169"/>
      <c r="TMQ47" s="169"/>
      <c r="TMR47" s="169"/>
      <c r="TMS47" s="169"/>
      <c r="TMT47" s="169"/>
      <c r="TMU47" s="169"/>
      <c r="TMV47" s="169"/>
      <c r="TMW47" s="169"/>
      <c r="TMX47" s="169"/>
      <c r="TMY47" s="169"/>
      <c r="TMZ47" s="169"/>
      <c r="TNA47" s="169"/>
      <c r="TNB47" s="169"/>
      <c r="TNC47" s="169"/>
      <c r="TND47" s="169"/>
      <c r="TNE47" s="169"/>
      <c r="TNF47" s="169"/>
      <c r="TNG47" s="169"/>
      <c r="TNH47" s="169"/>
      <c r="TNI47" s="169"/>
      <c r="TNJ47" s="169"/>
      <c r="TNK47" s="169"/>
      <c r="TNL47" s="169"/>
      <c r="TNM47" s="169"/>
      <c r="TNN47" s="169"/>
      <c r="TNO47" s="169"/>
      <c r="TNP47" s="169"/>
      <c r="TNQ47" s="169"/>
      <c r="TNR47" s="169"/>
      <c r="TNS47" s="169"/>
      <c r="TNT47" s="169"/>
      <c r="TNU47" s="169"/>
      <c r="TNV47" s="169"/>
      <c r="TNW47" s="169"/>
      <c r="TNX47" s="169"/>
      <c r="TNY47" s="169"/>
      <c r="TNZ47" s="169"/>
      <c r="TOA47" s="169"/>
      <c r="TOB47" s="169"/>
      <c r="TOC47" s="169"/>
      <c r="TOD47" s="169"/>
      <c r="TOE47" s="169"/>
      <c r="TOF47" s="169"/>
      <c r="TOG47" s="169"/>
      <c r="TOH47" s="169"/>
      <c r="TOI47" s="169"/>
      <c r="TOJ47" s="169"/>
      <c r="TOK47" s="169"/>
      <c r="TOL47" s="169"/>
      <c r="TOM47" s="169"/>
      <c r="TON47" s="169"/>
      <c r="TOO47" s="169"/>
      <c r="TOP47" s="169"/>
      <c r="TOQ47" s="169"/>
      <c r="TOR47" s="169"/>
      <c r="TOS47" s="169"/>
      <c r="TOT47" s="169"/>
      <c r="TOU47" s="169"/>
      <c r="TOV47" s="169"/>
      <c r="TOW47" s="169"/>
      <c r="TOX47" s="169"/>
      <c r="TOY47" s="169"/>
      <c r="TOZ47" s="169"/>
      <c r="TPA47" s="169"/>
      <c r="TPB47" s="169"/>
      <c r="TPC47" s="169"/>
      <c r="TPD47" s="169"/>
      <c r="TPE47" s="169"/>
      <c r="TPF47" s="169"/>
      <c r="TPG47" s="169"/>
      <c r="TPH47" s="169"/>
      <c r="TPI47" s="169"/>
      <c r="TPJ47" s="169"/>
      <c r="TPK47" s="169"/>
      <c r="TPL47" s="169"/>
      <c r="TPM47" s="169"/>
      <c r="TPN47" s="169"/>
      <c r="TPO47" s="169"/>
      <c r="TPP47" s="169"/>
      <c r="TPQ47" s="169"/>
      <c r="TPR47" s="169"/>
      <c r="TPS47" s="169"/>
      <c r="TPT47" s="169"/>
      <c r="TPU47" s="169"/>
      <c r="TPV47" s="169"/>
      <c r="TPW47" s="169"/>
      <c r="TPX47" s="169"/>
      <c r="TPY47" s="169"/>
      <c r="TPZ47" s="169"/>
      <c r="TQA47" s="169"/>
      <c r="TQB47" s="169"/>
      <c r="TQC47" s="169"/>
      <c r="TQD47" s="169"/>
      <c r="TQE47" s="169"/>
      <c r="TQF47" s="169"/>
      <c r="TQG47" s="169"/>
      <c r="TQH47" s="169"/>
      <c r="TQI47" s="169"/>
      <c r="TQJ47" s="169"/>
      <c r="TQK47" s="169"/>
      <c r="TQL47" s="169"/>
      <c r="TQM47" s="169"/>
      <c r="TQN47" s="169"/>
      <c r="TQO47" s="169"/>
      <c r="TQP47" s="169"/>
      <c r="TQQ47" s="169"/>
      <c r="TQR47" s="169"/>
      <c r="TQS47" s="169"/>
      <c r="TQT47" s="169"/>
      <c r="TQU47" s="169"/>
      <c r="TQV47" s="169"/>
      <c r="TQW47" s="169"/>
      <c r="TQX47" s="169"/>
      <c r="TQY47" s="169"/>
      <c r="TQZ47" s="169"/>
      <c r="TRA47" s="169"/>
      <c r="TRB47" s="169"/>
      <c r="TRC47" s="169"/>
      <c r="TRD47" s="169"/>
      <c r="TRE47" s="169"/>
      <c r="TRF47" s="169"/>
      <c r="TRG47" s="169"/>
      <c r="TRH47" s="169"/>
      <c r="TRI47" s="169"/>
      <c r="TRJ47" s="169"/>
      <c r="TRK47" s="169"/>
      <c r="TRL47" s="169"/>
      <c r="TRM47" s="169"/>
      <c r="TRN47" s="169"/>
      <c r="TRO47" s="169"/>
      <c r="TRP47" s="169"/>
      <c r="TRQ47" s="169"/>
      <c r="TRR47" s="169"/>
      <c r="TRS47" s="169"/>
      <c r="TRT47" s="169"/>
      <c r="TRU47" s="169"/>
      <c r="TRV47" s="169"/>
      <c r="TRW47" s="169"/>
      <c r="TRX47" s="169"/>
      <c r="TRY47" s="169"/>
      <c r="TRZ47" s="169"/>
      <c r="TSA47" s="169"/>
      <c r="TSB47" s="169"/>
      <c r="TSC47" s="169"/>
      <c r="TSD47" s="169"/>
      <c r="TSE47" s="169"/>
      <c r="TSF47" s="169"/>
      <c r="TSG47" s="169"/>
      <c r="TSH47" s="169"/>
      <c r="TSI47" s="169"/>
      <c r="TSJ47" s="169"/>
      <c r="TSK47" s="169"/>
      <c r="TSL47" s="169"/>
      <c r="TSM47" s="169"/>
      <c r="TSN47" s="169"/>
      <c r="TSO47" s="169"/>
      <c r="TSP47" s="169"/>
      <c r="TSQ47" s="169"/>
      <c r="TSR47" s="169"/>
      <c r="TSS47" s="169"/>
      <c r="TST47" s="169"/>
      <c r="TSU47" s="169"/>
      <c r="TSV47" s="169"/>
      <c r="TSW47" s="169"/>
      <c r="TSX47" s="169"/>
      <c r="TSY47" s="169"/>
      <c r="TSZ47" s="169"/>
      <c r="TTA47" s="169"/>
      <c r="TTB47" s="169"/>
      <c r="TTC47" s="169"/>
      <c r="TTD47" s="169"/>
      <c r="TTE47" s="169"/>
      <c r="TTF47" s="169"/>
      <c r="TTG47" s="169"/>
      <c r="TTH47" s="169"/>
      <c r="TTI47" s="169"/>
      <c r="TTJ47" s="169"/>
      <c r="TTK47" s="169"/>
      <c r="TTL47" s="169"/>
      <c r="TTM47" s="169"/>
      <c r="TTN47" s="169"/>
      <c r="TTO47" s="169"/>
      <c r="TTP47" s="169"/>
      <c r="TTQ47" s="169"/>
      <c r="TTR47" s="169"/>
      <c r="TTS47" s="169"/>
      <c r="TTT47" s="169"/>
      <c r="TTU47" s="169"/>
      <c r="TTV47" s="169"/>
      <c r="TTW47" s="169"/>
      <c r="TTX47" s="169"/>
      <c r="TTY47" s="169"/>
      <c r="TTZ47" s="169"/>
      <c r="TUA47" s="169"/>
      <c r="TUB47" s="169"/>
      <c r="TUC47" s="169"/>
      <c r="TUD47" s="169"/>
      <c r="TUE47" s="169"/>
      <c r="TUF47" s="169"/>
      <c r="TUG47" s="169"/>
      <c r="TUH47" s="169"/>
      <c r="TUI47" s="169"/>
      <c r="TUJ47" s="169"/>
      <c r="TUK47" s="169"/>
      <c r="TUL47" s="169"/>
      <c r="TUM47" s="169"/>
      <c r="TUN47" s="169"/>
      <c r="TUO47" s="169"/>
      <c r="TUP47" s="169"/>
      <c r="TUQ47" s="169"/>
      <c r="TUR47" s="169"/>
      <c r="TUS47" s="169"/>
      <c r="TUT47" s="169"/>
      <c r="TUU47" s="169"/>
      <c r="TUV47" s="169"/>
      <c r="TUW47" s="169"/>
      <c r="TUX47" s="169"/>
      <c r="TUY47" s="169"/>
      <c r="TUZ47" s="169"/>
      <c r="TVA47" s="169"/>
      <c r="TVB47" s="169"/>
      <c r="TVC47" s="169"/>
      <c r="TVD47" s="169"/>
      <c r="TVE47" s="169"/>
      <c r="TVF47" s="169"/>
      <c r="TVG47" s="169"/>
      <c r="TVH47" s="169"/>
      <c r="TVI47" s="169"/>
      <c r="TVJ47" s="169"/>
      <c r="TVK47" s="169"/>
      <c r="TVL47" s="169"/>
      <c r="TVM47" s="169"/>
      <c r="TVN47" s="169"/>
      <c r="TVO47" s="169"/>
      <c r="TVP47" s="169"/>
      <c r="TVQ47" s="169"/>
      <c r="TVR47" s="169"/>
      <c r="TVS47" s="169"/>
      <c r="TVT47" s="169"/>
      <c r="TVU47" s="169"/>
      <c r="TVV47" s="169"/>
      <c r="TVW47" s="169"/>
      <c r="TVX47" s="169"/>
      <c r="TVY47" s="169"/>
      <c r="TVZ47" s="169"/>
      <c r="TWA47" s="169"/>
      <c r="TWB47" s="169"/>
      <c r="TWC47" s="169"/>
      <c r="TWD47" s="169"/>
      <c r="TWE47" s="169"/>
      <c r="TWF47" s="169"/>
      <c r="TWG47" s="169"/>
      <c r="TWH47" s="169"/>
      <c r="TWI47" s="169"/>
      <c r="TWJ47" s="169"/>
      <c r="TWK47" s="169"/>
      <c r="TWL47" s="169"/>
      <c r="TWM47" s="169"/>
      <c r="TWN47" s="169"/>
      <c r="TWO47" s="169"/>
      <c r="TWP47" s="169"/>
      <c r="TWQ47" s="169"/>
      <c r="TWR47" s="169"/>
      <c r="TWS47" s="169"/>
      <c r="TWT47" s="169"/>
      <c r="TWU47" s="169"/>
      <c r="TWV47" s="169"/>
      <c r="TWW47" s="169"/>
      <c r="TWX47" s="169"/>
      <c r="TWY47" s="169"/>
      <c r="TWZ47" s="169"/>
      <c r="TXA47" s="169"/>
      <c r="TXB47" s="169"/>
      <c r="TXC47" s="169"/>
      <c r="TXD47" s="169"/>
      <c r="TXE47" s="169"/>
      <c r="TXF47" s="169"/>
      <c r="TXG47" s="169"/>
      <c r="TXH47" s="169"/>
      <c r="TXI47" s="169"/>
      <c r="TXJ47" s="169"/>
      <c r="TXK47" s="169"/>
      <c r="TXL47" s="169"/>
      <c r="TXM47" s="169"/>
      <c r="TXN47" s="169"/>
      <c r="TXO47" s="169"/>
      <c r="TXP47" s="169"/>
      <c r="TXQ47" s="169"/>
      <c r="TXR47" s="169"/>
      <c r="TXS47" s="169"/>
      <c r="TXT47" s="169"/>
      <c r="TXU47" s="169"/>
      <c r="TXV47" s="169"/>
      <c r="TXW47" s="169"/>
      <c r="TXX47" s="169"/>
      <c r="TXY47" s="169"/>
      <c r="TXZ47" s="169"/>
      <c r="TYA47" s="169"/>
      <c r="TYB47" s="169"/>
      <c r="TYC47" s="169"/>
      <c r="TYD47" s="169"/>
      <c r="TYE47" s="169"/>
      <c r="TYF47" s="169"/>
      <c r="TYG47" s="169"/>
      <c r="TYH47" s="169"/>
      <c r="TYI47" s="169"/>
      <c r="TYJ47" s="169"/>
      <c r="TYK47" s="169"/>
      <c r="TYL47" s="169"/>
      <c r="TYM47" s="169"/>
      <c r="TYN47" s="169"/>
      <c r="TYO47" s="169"/>
      <c r="TYP47" s="169"/>
      <c r="TYQ47" s="169"/>
      <c r="TYR47" s="169"/>
      <c r="TYS47" s="169"/>
      <c r="TYT47" s="169"/>
      <c r="TYU47" s="169"/>
      <c r="TYV47" s="169"/>
      <c r="TYW47" s="169"/>
      <c r="TYX47" s="169"/>
      <c r="TYY47" s="169"/>
      <c r="TYZ47" s="169"/>
      <c r="TZA47" s="169"/>
      <c r="TZB47" s="169"/>
      <c r="TZC47" s="169"/>
      <c r="TZD47" s="169"/>
      <c r="TZE47" s="169"/>
      <c r="TZF47" s="169"/>
      <c r="TZG47" s="169"/>
      <c r="TZH47" s="169"/>
      <c r="TZI47" s="169"/>
      <c r="TZJ47" s="169"/>
      <c r="TZK47" s="169"/>
      <c r="TZL47" s="169"/>
      <c r="TZM47" s="169"/>
      <c r="TZN47" s="169"/>
      <c r="TZO47" s="169"/>
      <c r="TZP47" s="169"/>
      <c r="TZQ47" s="169"/>
      <c r="TZR47" s="169"/>
      <c r="TZS47" s="169"/>
      <c r="TZT47" s="169"/>
      <c r="TZU47" s="169"/>
      <c r="TZV47" s="169"/>
      <c r="TZW47" s="169"/>
      <c r="TZX47" s="169"/>
      <c r="TZY47" s="169"/>
      <c r="TZZ47" s="169"/>
      <c r="UAA47" s="169"/>
      <c r="UAB47" s="169"/>
      <c r="UAC47" s="169"/>
      <c r="UAD47" s="169"/>
      <c r="UAE47" s="169"/>
      <c r="UAF47" s="169"/>
      <c r="UAG47" s="169"/>
      <c r="UAH47" s="169"/>
      <c r="UAI47" s="169"/>
      <c r="UAJ47" s="169"/>
      <c r="UAK47" s="169"/>
      <c r="UAL47" s="169"/>
      <c r="UAM47" s="169"/>
      <c r="UAN47" s="169"/>
      <c r="UAO47" s="169"/>
      <c r="UAP47" s="169"/>
      <c r="UAQ47" s="169"/>
      <c r="UAR47" s="169"/>
      <c r="UAS47" s="169"/>
      <c r="UAT47" s="169"/>
      <c r="UAU47" s="169"/>
      <c r="UAV47" s="169"/>
      <c r="UAW47" s="169"/>
      <c r="UAX47" s="169"/>
      <c r="UAY47" s="169"/>
      <c r="UAZ47" s="169"/>
      <c r="UBA47" s="169"/>
      <c r="UBB47" s="169"/>
      <c r="UBC47" s="169"/>
      <c r="UBD47" s="169"/>
      <c r="UBE47" s="169"/>
      <c r="UBF47" s="169"/>
      <c r="UBG47" s="169"/>
      <c r="UBH47" s="169"/>
      <c r="UBI47" s="169"/>
      <c r="UBJ47" s="169"/>
      <c r="UBK47" s="169"/>
      <c r="UBL47" s="169"/>
      <c r="UBM47" s="169"/>
      <c r="UBN47" s="169"/>
      <c r="UBO47" s="169"/>
      <c r="UBP47" s="169"/>
      <c r="UBQ47" s="169"/>
      <c r="UBR47" s="169"/>
      <c r="UBS47" s="169"/>
      <c r="UBT47" s="169"/>
      <c r="UBU47" s="169"/>
      <c r="UBV47" s="169"/>
      <c r="UBW47" s="169"/>
      <c r="UBX47" s="169"/>
      <c r="UBY47" s="169"/>
      <c r="UBZ47" s="169"/>
      <c r="UCA47" s="169"/>
      <c r="UCB47" s="169"/>
      <c r="UCC47" s="169"/>
      <c r="UCD47" s="169"/>
      <c r="UCE47" s="169"/>
      <c r="UCF47" s="169"/>
      <c r="UCG47" s="169"/>
      <c r="UCH47" s="169"/>
      <c r="UCI47" s="169"/>
      <c r="UCJ47" s="169"/>
      <c r="UCK47" s="169"/>
      <c r="UCL47" s="169"/>
      <c r="UCM47" s="169"/>
      <c r="UCN47" s="169"/>
      <c r="UCO47" s="169"/>
      <c r="UCP47" s="169"/>
      <c r="UCQ47" s="169"/>
      <c r="UCR47" s="169"/>
      <c r="UCS47" s="169"/>
      <c r="UCT47" s="169"/>
      <c r="UCU47" s="169"/>
      <c r="UCV47" s="169"/>
      <c r="UCW47" s="169"/>
      <c r="UCX47" s="169"/>
      <c r="UCY47" s="169"/>
      <c r="UCZ47" s="169"/>
      <c r="UDA47" s="169"/>
      <c r="UDB47" s="169"/>
      <c r="UDC47" s="169"/>
      <c r="UDD47" s="169"/>
      <c r="UDE47" s="169"/>
      <c r="UDF47" s="169"/>
      <c r="UDG47" s="169"/>
      <c r="UDH47" s="169"/>
      <c r="UDI47" s="169"/>
      <c r="UDJ47" s="169"/>
      <c r="UDK47" s="169"/>
      <c r="UDL47" s="169"/>
      <c r="UDM47" s="169"/>
      <c r="UDN47" s="169"/>
      <c r="UDO47" s="169"/>
      <c r="UDP47" s="169"/>
      <c r="UDQ47" s="169"/>
      <c r="UDR47" s="169"/>
      <c r="UDS47" s="169"/>
      <c r="UDT47" s="169"/>
      <c r="UDU47" s="169"/>
      <c r="UDV47" s="169"/>
      <c r="UDW47" s="169"/>
      <c r="UDX47" s="169"/>
      <c r="UDY47" s="169"/>
      <c r="UDZ47" s="169"/>
      <c r="UEA47" s="169"/>
      <c r="UEB47" s="169"/>
      <c r="UEC47" s="169"/>
      <c r="UED47" s="169"/>
      <c r="UEE47" s="169"/>
      <c r="UEF47" s="169"/>
      <c r="UEG47" s="169"/>
      <c r="UEH47" s="169"/>
      <c r="UEI47" s="169"/>
      <c r="UEJ47" s="169"/>
      <c r="UEK47" s="169"/>
      <c r="UEL47" s="169"/>
      <c r="UEM47" s="169"/>
      <c r="UEN47" s="169"/>
      <c r="UEO47" s="169"/>
      <c r="UEP47" s="169"/>
      <c r="UEQ47" s="169"/>
      <c r="UER47" s="169"/>
      <c r="UES47" s="169"/>
      <c r="UET47" s="169"/>
      <c r="UEU47" s="169"/>
      <c r="UEV47" s="169"/>
      <c r="UEW47" s="169"/>
      <c r="UEX47" s="169"/>
      <c r="UEY47" s="169"/>
      <c r="UEZ47" s="169"/>
      <c r="UFA47" s="169"/>
      <c r="UFB47" s="169"/>
      <c r="UFC47" s="169"/>
      <c r="UFD47" s="169"/>
      <c r="UFE47" s="169"/>
      <c r="UFF47" s="169"/>
      <c r="UFG47" s="169"/>
      <c r="UFH47" s="169"/>
      <c r="UFI47" s="169"/>
      <c r="UFJ47" s="169"/>
      <c r="UFK47" s="169"/>
      <c r="UFL47" s="169"/>
      <c r="UFM47" s="169"/>
      <c r="UFN47" s="169"/>
      <c r="UFO47" s="169"/>
      <c r="UFP47" s="169"/>
      <c r="UFQ47" s="169"/>
      <c r="UFR47" s="169"/>
      <c r="UFS47" s="169"/>
      <c r="UFT47" s="169"/>
      <c r="UFU47" s="169"/>
      <c r="UFV47" s="169"/>
      <c r="UFW47" s="169"/>
      <c r="UFX47" s="169"/>
      <c r="UFY47" s="169"/>
      <c r="UFZ47" s="169"/>
      <c r="UGA47" s="169"/>
      <c r="UGB47" s="169"/>
      <c r="UGC47" s="169"/>
      <c r="UGD47" s="169"/>
      <c r="UGE47" s="169"/>
      <c r="UGF47" s="169"/>
      <c r="UGG47" s="169"/>
      <c r="UGH47" s="169"/>
      <c r="UGI47" s="169"/>
      <c r="UGJ47" s="169"/>
      <c r="UGK47" s="169"/>
      <c r="UGL47" s="169"/>
      <c r="UGM47" s="169"/>
      <c r="UGN47" s="169"/>
      <c r="UGO47" s="169"/>
      <c r="UGP47" s="169"/>
      <c r="UGQ47" s="169"/>
      <c r="UGR47" s="169"/>
      <c r="UGS47" s="169"/>
      <c r="UGT47" s="169"/>
      <c r="UGU47" s="169"/>
      <c r="UGV47" s="169"/>
      <c r="UGW47" s="169"/>
      <c r="UGX47" s="169"/>
      <c r="UGY47" s="169"/>
      <c r="UGZ47" s="169"/>
      <c r="UHA47" s="169"/>
      <c r="UHB47" s="169"/>
      <c r="UHC47" s="169"/>
      <c r="UHD47" s="169"/>
      <c r="UHE47" s="169"/>
      <c r="UHF47" s="169"/>
      <c r="UHG47" s="169"/>
      <c r="UHH47" s="169"/>
      <c r="UHI47" s="169"/>
      <c r="UHJ47" s="169"/>
      <c r="UHK47" s="169"/>
      <c r="UHL47" s="169"/>
      <c r="UHM47" s="169"/>
      <c r="UHN47" s="169"/>
      <c r="UHO47" s="169"/>
      <c r="UHP47" s="169"/>
      <c r="UHQ47" s="169"/>
      <c r="UHR47" s="169"/>
      <c r="UHS47" s="169"/>
      <c r="UHT47" s="169"/>
      <c r="UHU47" s="169"/>
      <c r="UHV47" s="169"/>
      <c r="UHW47" s="169"/>
      <c r="UHX47" s="169"/>
      <c r="UHY47" s="169"/>
      <c r="UHZ47" s="169"/>
      <c r="UIA47" s="169"/>
      <c r="UIB47" s="169"/>
      <c r="UIC47" s="169"/>
      <c r="UID47" s="169"/>
      <c r="UIE47" s="169"/>
      <c r="UIF47" s="169"/>
      <c r="UIG47" s="169"/>
      <c r="UIH47" s="169"/>
      <c r="UII47" s="169"/>
      <c r="UIJ47" s="169"/>
      <c r="UIK47" s="169"/>
      <c r="UIL47" s="169"/>
      <c r="UIM47" s="169"/>
      <c r="UIN47" s="169"/>
      <c r="UIO47" s="169"/>
      <c r="UIP47" s="169"/>
      <c r="UIQ47" s="169"/>
      <c r="UIR47" s="169"/>
      <c r="UIS47" s="169"/>
      <c r="UIT47" s="169"/>
      <c r="UIU47" s="169"/>
      <c r="UIV47" s="169"/>
      <c r="UIW47" s="169"/>
      <c r="UIX47" s="169"/>
      <c r="UIY47" s="169"/>
      <c r="UIZ47" s="169"/>
      <c r="UJA47" s="169"/>
      <c r="UJB47" s="169"/>
      <c r="UJC47" s="169"/>
      <c r="UJD47" s="169"/>
      <c r="UJE47" s="169"/>
      <c r="UJF47" s="169"/>
      <c r="UJG47" s="169"/>
      <c r="UJH47" s="169"/>
      <c r="UJI47" s="169"/>
      <c r="UJJ47" s="169"/>
      <c r="UJK47" s="169"/>
      <c r="UJL47" s="169"/>
      <c r="UJM47" s="169"/>
      <c r="UJN47" s="169"/>
      <c r="UJO47" s="169"/>
      <c r="UJP47" s="169"/>
      <c r="UJQ47" s="169"/>
      <c r="UJR47" s="169"/>
      <c r="UJS47" s="169"/>
      <c r="UJT47" s="169"/>
      <c r="UJU47" s="169"/>
      <c r="UJV47" s="169"/>
      <c r="UJW47" s="169"/>
      <c r="UJX47" s="169"/>
      <c r="UJY47" s="169"/>
      <c r="UJZ47" s="169"/>
      <c r="UKA47" s="169"/>
      <c r="UKB47" s="169"/>
      <c r="UKC47" s="169"/>
      <c r="UKD47" s="169"/>
      <c r="UKE47" s="169"/>
      <c r="UKF47" s="169"/>
      <c r="UKG47" s="169"/>
      <c r="UKH47" s="169"/>
      <c r="UKI47" s="169"/>
      <c r="UKJ47" s="169"/>
      <c r="UKK47" s="169"/>
      <c r="UKL47" s="169"/>
      <c r="UKM47" s="169"/>
      <c r="UKN47" s="169"/>
      <c r="UKO47" s="169"/>
      <c r="UKP47" s="169"/>
      <c r="UKQ47" s="169"/>
      <c r="UKR47" s="169"/>
      <c r="UKS47" s="169"/>
      <c r="UKT47" s="169"/>
      <c r="UKU47" s="169"/>
      <c r="UKV47" s="169"/>
      <c r="UKW47" s="169"/>
      <c r="UKX47" s="169"/>
      <c r="UKY47" s="169"/>
      <c r="UKZ47" s="169"/>
      <c r="ULA47" s="169"/>
      <c r="ULB47" s="169"/>
      <c r="ULC47" s="169"/>
      <c r="ULD47" s="169"/>
      <c r="ULE47" s="169"/>
      <c r="ULF47" s="169"/>
      <c r="ULG47" s="169"/>
      <c r="ULH47" s="169"/>
      <c r="ULI47" s="169"/>
      <c r="ULJ47" s="169"/>
      <c r="ULK47" s="169"/>
      <c r="ULL47" s="169"/>
      <c r="ULM47" s="169"/>
      <c r="ULN47" s="169"/>
      <c r="ULO47" s="169"/>
      <c r="ULP47" s="169"/>
      <c r="ULQ47" s="169"/>
      <c r="ULR47" s="169"/>
      <c r="ULS47" s="169"/>
      <c r="ULT47" s="169"/>
      <c r="ULU47" s="169"/>
      <c r="ULV47" s="169"/>
      <c r="ULW47" s="169"/>
      <c r="ULX47" s="169"/>
      <c r="ULY47" s="169"/>
      <c r="ULZ47" s="169"/>
      <c r="UMA47" s="169"/>
      <c r="UMB47" s="169"/>
      <c r="UMC47" s="169"/>
      <c r="UMD47" s="169"/>
      <c r="UME47" s="169"/>
      <c r="UMF47" s="169"/>
      <c r="UMG47" s="169"/>
      <c r="UMH47" s="169"/>
      <c r="UMI47" s="169"/>
      <c r="UMJ47" s="169"/>
      <c r="UMK47" s="169"/>
      <c r="UML47" s="169"/>
      <c r="UMM47" s="169"/>
      <c r="UMN47" s="169"/>
      <c r="UMO47" s="169"/>
      <c r="UMP47" s="169"/>
      <c r="UMQ47" s="169"/>
      <c r="UMR47" s="169"/>
      <c r="UMS47" s="169"/>
      <c r="UMT47" s="169"/>
      <c r="UMU47" s="169"/>
      <c r="UMV47" s="169"/>
      <c r="UMW47" s="169"/>
      <c r="UMX47" s="169"/>
      <c r="UMY47" s="169"/>
      <c r="UMZ47" s="169"/>
      <c r="UNA47" s="169"/>
      <c r="UNB47" s="169"/>
      <c r="UNC47" s="169"/>
      <c r="UND47" s="169"/>
      <c r="UNE47" s="169"/>
      <c r="UNF47" s="169"/>
      <c r="UNG47" s="169"/>
      <c r="UNH47" s="169"/>
      <c r="UNI47" s="169"/>
      <c r="UNJ47" s="169"/>
      <c r="UNK47" s="169"/>
      <c r="UNL47" s="169"/>
      <c r="UNM47" s="169"/>
      <c r="UNN47" s="169"/>
      <c r="UNO47" s="169"/>
      <c r="UNP47" s="169"/>
      <c r="UNQ47" s="169"/>
      <c r="UNR47" s="169"/>
      <c r="UNS47" s="169"/>
      <c r="UNT47" s="169"/>
      <c r="UNU47" s="169"/>
      <c r="UNV47" s="169"/>
      <c r="UNW47" s="169"/>
      <c r="UNX47" s="169"/>
      <c r="UNY47" s="169"/>
      <c r="UNZ47" s="169"/>
      <c r="UOA47" s="169"/>
      <c r="UOB47" s="169"/>
      <c r="UOC47" s="169"/>
      <c r="UOD47" s="169"/>
      <c r="UOE47" s="169"/>
      <c r="UOF47" s="169"/>
      <c r="UOG47" s="169"/>
      <c r="UOH47" s="169"/>
      <c r="UOI47" s="169"/>
      <c r="UOJ47" s="169"/>
      <c r="UOK47" s="169"/>
      <c r="UOL47" s="169"/>
      <c r="UOM47" s="169"/>
      <c r="UON47" s="169"/>
      <c r="UOO47" s="169"/>
      <c r="UOP47" s="169"/>
      <c r="UOQ47" s="169"/>
      <c r="UOR47" s="169"/>
      <c r="UOS47" s="169"/>
      <c r="UOT47" s="169"/>
      <c r="UOU47" s="169"/>
      <c r="UOV47" s="169"/>
      <c r="UOW47" s="169"/>
      <c r="UOX47" s="169"/>
      <c r="UOY47" s="169"/>
      <c r="UOZ47" s="169"/>
      <c r="UPA47" s="169"/>
      <c r="UPB47" s="169"/>
      <c r="UPC47" s="169"/>
      <c r="UPD47" s="169"/>
      <c r="UPE47" s="169"/>
      <c r="UPF47" s="169"/>
      <c r="UPG47" s="169"/>
      <c r="UPH47" s="169"/>
      <c r="UPI47" s="169"/>
      <c r="UPJ47" s="169"/>
      <c r="UPK47" s="169"/>
      <c r="UPL47" s="169"/>
      <c r="UPM47" s="169"/>
      <c r="UPN47" s="169"/>
      <c r="UPO47" s="169"/>
      <c r="UPP47" s="169"/>
      <c r="UPQ47" s="169"/>
      <c r="UPR47" s="169"/>
      <c r="UPS47" s="169"/>
      <c r="UPT47" s="169"/>
      <c r="UPU47" s="169"/>
      <c r="UPV47" s="169"/>
      <c r="UPW47" s="169"/>
      <c r="UPX47" s="169"/>
      <c r="UPY47" s="169"/>
      <c r="UPZ47" s="169"/>
      <c r="UQA47" s="169"/>
      <c r="UQB47" s="169"/>
      <c r="UQC47" s="169"/>
      <c r="UQD47" s="169"/>
      <c r="UQE47" s="169"/>
      <c r="UQF47" s="169"/>
      <c r="UQG47" s="169"/>
      <c r="UQH47" s="169"/>
      <c r="UQI47" s="169"/>
      <c r="UQJ47" s="169"/>
      <c r="UQK47" s="169"/>
      <c r="UQL47" s="169"/>
      <c r="UQM47" s="169"/>
      <c r="UQN47" s="169"/>
      <c r="UQO47" s="169"/>
      <c r="UQP47" s="169"/>
      <c r="UQQ47" s="169"/>
      <c r="UQR47" s="169"/>
      <c r="UQS47" s="169"/>
      <c r="UQT47" s="169"/>
      <c r="UQU47" s="169"/>
      <c r="UQV47" s="169"/>
      <c r="UQW47" s="169"/>
      <c r="UQX47" s="169"/>
      <c r="UQY47" s="169"/>
      <c r="UQZ47" s="169"/>
      <c r="URA47" s="169"/>
      <c r="URB47" s="169"/>
      <c r="URC47" s="169"/>
      <c r="URD47" s="169"/>
      <c r="URE47" s="169"/>
      <c r="URF47" s="169"/>
      <c r="URG47" s="169"/>
      <c r="URH47" s="169"/>
      <c r="URI47" s="169"/>
      <c r="URJ47" s="169"/>
      <c r="URK47" s="169"/>
      <c r="URL47" s="169"/>
      <c r="URM47" s="169"/>
      <c r="URN47" s="169"/>
      <c r="URO47" s="169"/>
      <c r="URP47" s="169"/>
      <c r="URQ47" s="169"/>
      <c r="URR47" s="169"/>
      <c r="URS47" s="169"/>
      <c r="URT47" s="169"/>
      <c r="URU47" s="169"/>
      <c r="URV47" s="169"/>
      <c r="URW47" s="169"/>
      <c r="URX47" s="169"/>
      <c r="URY47" s="169"/>
      <c r="URZ47" s="169"/>
      <c r="USA47" s="169"/>
      <c r="USB47" s="169"/>
      <c r="USC47" s="169"/>
      <c r="USD47" s="169"/>
      <c r="USE47" s="169"/>
      <c r="USF47" s="169"/>
      <c r="USG47" s="169"/>
      <c r="USH47" s="169"/>
      <c r="USI47" s="169"/>
      <c r="USJ47" s="169"/>
      <c r="USK47" s="169"/>
      <c r="USL47" s="169"/>
      <c r="USM47" s="169"/>
      <c r="USN47" s="169"/>
      <c r="USO47" s="169"/>
      <c r="USP47" s="169"/>
      <c r="USQ47" s="169"/>
      <c r="USR47" s="169"/>
      <c r="USS47" s="169"/>
      <c r="UST47" s="169"/>
      <c r="USU47" s="169"/>
      <c r="USV47" s="169"/>
      <c r="USW47" s="169"/>
      <c r="USX47" s="169"/>
      <c r="USY47" s="169"/>
      <c r="USZ47" s="169"/>
      <c r="UTA47" s="169"/>
      <c r="UTB47" s="169"/>
      <c r="UTC47" s="169"/>
      <c r="UTD47" s="169"/>
      <c r="UTE47" s="169"/>
      <c r="UTF47" s="169"/>
      <c r="UTG47" s="169"/>
      <c r="UTH47" s="169"/>
      <c r="UTI47" s="169"/>
      <c r="UTJ47" s="169"/>
      <c r="UTK47" s="169"/>
      <c r="UTL47" s="169"/>
      <c r="UTM47" s="169"/>
      <c r="UTN47" s="169"/>
      <c r="UTO47" s="169"/>
      <c r="UTP47" s="169"/>
      <c r="UTQ47" s="169"/>
      <c r="UTR47" s="169"/>
      <c r="UTS47" s="169"/>
      <c r="UTT47" s="169"/>
      <c r="UTU47" s="169"/>
      <c r="UTV47" s="169"/>
      <c r="UTW47" s="169"/>
      <c r="UTX47" s="169"/>
      <c r="UTY47" s="169"/>
      <c r="UTZ47" s="169"/>
      <c r="UUA47" s="169"/>
      <c r="UUB47" s="169"/>
      <c r="UUC47" s="169"/>
      <c r="UUD47" s="169"/>
      <c r="UUE47" s="169"/>
      <c r="UUF47" s="169"/>
      <c r="UUG47" s="169"/>
      <c r="UUH47" s="169"/>
      <c r="UUI47" s="169"/>
      <c r="UUJ47" s="169"/>
      <c r="UUK47" s="169"/>
      <c r="UUL47" s="169"/>
      <c r="UUM47" s="169"/>
      <c r="UUN47" s="169"/>
      <c r="UUO47" s="169"/>
      <c r="UUP47" s="169"/>
      <c r="UUQ47" s="169"/>
      <c r="UUR47" s="169"/>
      <c r="UUS47" s="169"/>
      <c r="UUT47" s="169"/>
      <c r="UUU47" s="169"/>
      <c r="UUV47" s="169"/>
      <c r="UUW47" s="169"/>
      <c r="UUX47" s="169"/>
      <c r="UUY47" s="169"/>
      <c r="UUZ47" s="169"/>
      <c r="UVA47" s="169"/>
      <c r="UVB47" s="169"/>
      <c r="UVC47" s="169"/>
      <c r="UVD47" s="169"/>
      <c r="UVE47" s="169"/>
      <c r="UVF47" s="169"/>
      <c r="UVG47" s="169"/>
      <c r="UVH47" s="169"/>
      <c r="UVI47" s="169"/>
      <c r="UVJ47" s="169"/>
      <c r="UVK47" s="169"/>
      <c r="UVL47" s="169"/>
      <c r="UVM47" s="169"/>
      <c r="UVN47" s="169"/>
      <c r="UVO47" s="169"/>
      <c r="UVP47" s="169"/>
      <c r="UVQ47" s="169"/>
      <c r="UVR47" s="169"/>
      <c r="UVS47" s="169"/>
      <c r="UVT47" s="169"/>
      <c r="UVU47" s="169"/>
      <c r="UVV47" s="169"/>
      <c r="UVW47" s="169"/>
      <c r="UVX47" s="169"/>
      <c r="UVY47" s="169"/>
      <c r="UVZ47" s="169"/>
      <c r="UWA47" s="169"/>
      <c r="UWB47" s="169"/>
      <c r="UWC47" s="169"/>
      <c r="UWD47" s="169"/>
      <c r="UWE47" s="169"/>
      <c r="UWF47" s="169"/>
      <c r="UWG47" s="169"/>
      <c r="UWH47" s="169"/>
      <c r="UWI47" s="169"/>
      <c r="UWJ47" s="169"/>
      <c r="UWK47" s="169"/>
      <c r="UWL47" s="169"/>
      <c r="UWM47" s="169"/>
      <c r="UWN47" s="169"/>
      <c r="UWO47" s="169"/>
      <c r="UWP47" s="169"/>
      <c r="UWQ47" s="169"/>
      <c r="UWR47" s="169"/>
      <c r="UWS47" s="169"/>
      <c r="UWT47" s="169"/>
      <c r="UWU47" s="169"/>
      <c r="UWV47" s="169"/>
      <c r="UWW47" s="169"/>
      <c r="UWX47" s="169"/>
      <c r="UWY47" s="169"/>
      <c r="UWZ47" s="169"/>
      <c r="UXA47" s="169"/>
      <c r="UXB47" s="169"/>
      <c r="UXC47" s="169"/>
      <c r="UXD47" s="169"/>
      <c r="UXE47" s="169"/>
      <c r="UXF47" s="169"/>
      <c r="UXG47" s="169"/>
      <c r="UXH47" s="169"/>
      <c r="UXI47" s="169"/>
      <c r="UXJ47" s="169"/>
      <c r="UXK47" s="169"/>
      <c r="UXL47" s="169"/>
      <c r="UXM47" s="169"/>
      <c r="UXN47" s="169"/>
      <c r="UXO47" s="169"/>
      <c r="UXP47" s="169"/>
      <c r="UXQ47" s="169"/>
      <c r="UXR47" s="169"/>
      <c r="UXS47" s="169"/>
      <c r="UXT47" s="169"/>
      <c r="UXU47" s="169"/>
      <c r="UXV47" s="169"/>
      <c r="UXW47" s="169"/>
      <c r="UXX47" s="169"/>
      <c r="UXY47" s="169"/>
      <c r="UXZ47" s="169"/>
      <c r="UYA47" s="169"/>
      <c r="UYB47" s="169"/>
      <c r="UYC47" s="169"/>
      <c r="UYD47" s="169"/>
      <c r="UYE47" s="169"/>
      <c r="UYF47" s="169"/>
      <c r="UYG47" s="169"/>
      <c r="UYH47" s="169"/>
      <c r="UYI47" s="169"/>
      <c r="UYJ47" s="169"/>
      <c r="UYK47" s="169"/>
      <c r="UYL47" s="169"/>
      <c r="UYM47" s="169"/>
      <c r="UYN47" s="169"/>
      <c r="UYO47" s="169"/>
      <c r="UYP47" s="169"/>
      <c r="UYQ47" s="169"/>
      <c r="UYR47" s="169"/>
      <c r="UYS47" s="169"/>
      <c r="UYT47" s="169"/>
      <c r="UYU47" s="169"/>
      <c r="UYV47" s="169"/>
      <c r="UYW47" s="169"/>
      <c r="UYX47" s="169"/>
      <c r="UYY47" s="169"/>
      <c r="UYZ47" s="169"/>
      <c r="UZA47" s="169"/>
      <c r="UZB47" s="169"/>
      <c r="UZC47" s="169"/>
      <c r="UZD47" s="169"/>
      <c r="UZE47" s="169"/>
      <c r="UZF47" s="169"/>
      <c r="UZG47" s="169"/>
      <c r="UZH47" s="169"/>
      <c r="UZI47" s="169"/>
      <c r="UZJ47" s="169"/>
      <c r="UZK47" s="169"/>
      <c r="UZL47" s="169"/>
      <c r="UZM47" s="169"/>
      <c r="UZN47" s="169"/>
      <c r="UZO47" s="169"/>
      <c r="UZP47" s="169"/>
      <c r="UZQ47" s="169"/>
      <c r="UZR47" s="169"/>
      <c r="UZS47" s="169"/>
      <c r="UZT47" s="169"/>
      <c r="UZU47" s="169"/>
      <c r="UZV47" s="169"/>
      <c r="UZW47" s="169"/>
      <c r="UZX47" s="169"/>
      <c r="UZY47" s="169"/>
      <c r="UZZ47" s="169"/>
      <c r="VAA47" s="169"/>
      <c r="VAB47" s="169"/>
      <c r="VAC47" s="169"/>
      <c r="VAD47" s="169"/>
      <c r="VAE47" s="169"/>
      <c r="VAF47" s="169"/>
      <c r="VAG47" s="169"/>
      <c r="VAH47" s="169"/>
      <c r="VAI47" s="169"/>
      <c r="VAJ47" s="169"/>
      <c r="VAK47" s="169"/>
      <c r="VAL47" s="169"/>
      <c r="VAM47" s="169"/>
      <c r="VAN47" s="169"/>
      <c r="VAO47" s="169"/>
      <c r="VAP47" s="169"/>
      <c r="VAQ47" s="169"/>
      <c r="VAR47" s="169"/>
      <c r="VAS47" s="169"/>
      <c r="VAT47" s="169"/>
      <c r="VAU47" s="169"/>
      <c r="VAV47" s="169"/>
      <c r="VAW47" s="169"/>
      <c r="VAX47" s="169"/>
      <c r="VAY47" s="169"/>
      <c r="VAZ47" s="169"/>
      <c r="VBA47" s="169"/>
      <c r="VBB47" s="169"/>
      <c r="VBC47" s="169"/>
      <c r="VBD47" s="169"/>
      <c r="VBE47" s="169"/>
      <c r="VBF47" s="169"/>
      <c r="VBG47" s="169"/>
      <c r="VBH47" s="169"/>
      <c r="VBI47" s="169"/>
      <c r="VBJ47" s="169"/>
      <c r="VBK47" s="169"/>
      <c r="VBL47" s="169"/>
      <c r="VBM47" s="169"/>
      <c r="VBN47" s="169"/>
      <c r="VBO47" s="169"/>
      <c r="VBP47" s="169"/>
      <c r="VBQ47" s="169"/>
      <c r="VBR47" s="169"/>
      <c r="VBS47" s="169"/>
      <c r="VBT47" s="169"/>
      <c r="VBU47" s="169"/>
      <c r="VBV47" s="169"/>
      <c r="VBW47" s="169"/>
      <c r="VBX47" s="169"/>
      <c r="VBY47" s="169"/>
      <c r="VBZ47" s="169"/>
      <c r="VCA47" s="169"/>
      <c r="VCB47" s="169"/>
      <c r="VCC47" s="169"/>
      <c r="VCD47" s="169"/>
      <c r="VCE47" s="169"/>
      <c r="VCF47" s="169"/>
      <c r="VCG47" s="169"/>
      <c r="VCH47" s="169"/>
      <c r="VCI47" s="169"/>
      <c r="VCJ47" s="169"/>
      <c r="VCK47" s="169"/>
      <c r="VCL47" s="169"/>
      <c r="VCM47" s="169"/>
      <c r="VCN47" s="169"/>
      <c r="VCO47" s="169"/>
      <c r="VCP47" s="169"/>
      <c r="VCQ47" s="169"/>
      <c r="VCR47" s="169"/>
      <c r="VCS47" s="169"/>
      <c r="VCT47" s="169"/>
      <c r="VCU47" s="169"/>
      <c r="VCV47" s="169"/>
      <c r="VCW47" s="169"/>
      <c r="VCX47" s="169"/>
      <c r="VCY47" s="169"/>
      <c r="VCZ47" s="169"/>
      <c r="VDA47" s="169"/>
      <c r="VDB47" s="169"/>
      <c r="VDC47" s="169"/>
      <c r="VDD47" s="169"/>
      <c r="VDE47" s="169"/>
      <c r="VDF47" s="169"/>
      <c r="VDG47" s="169"/>
      <c r="VDH47" s="169"/>
      <c r="VDI47" s="169"/>
      <c r="VDJ47" s="169"/>
      <c r="VDK47" s="169"/>
      <c r="VDL47" s="169"/>
      <c r="VDM47" s="169"/>
      <c r="VDN47" s="169"/>
      <c r="VDO47" s="169"/>
      <c r="VDP47" s="169"/>
      <c r="VDQ47" s="169"/>
      <c r="VDR47" s="169"/>
      <c r="VDS47" s="169"/>
      <c r="VDT47" s="169"/>
      <c r="VDU47" s="169"/>
      <c r="VDV47" s="169"/>
      <c r="VDW47" s="169"/>
      <c r="VDX47" s="169"/>
      <c r="VDY47" s="169"/>
      <c r="VDZ47" s="169"/>
      <c r="VEA47" s="169"/>
      <c r="VEB47" s="169"/>
      <c r="VEC47" s="169"/>
      <c r="VED47" s="169"/>
      <c r="VEE47" s="169"/>
      <c r="VEF47" s="169"/>
      <c r="VEG47" s="169"/>
      <c r="VEH47" s="169"/>
      <c r="VEI47" s="169"/>
      <c r="VEJ47" s="169"/>
      <c r="VEK47" s="169"/>
      <c r="VEL47" s="169"/>
      <c r="VEM47" s="169"/>
      <c r="VEN47" s="169"/>
      <c r="VEO47" s="169"/>
      <c r="VEP47" s="169"/>
      <c r="VEQ47" s="169"/>
      <c r="VER47" s="169"/>
      <c r="VES47" s="169"/>
      <c r="VET47" s="169"/>
      <c r="VEU47" s="169"/>
      <c r="VEV47" s="169"/>
      <c r="VEW47" s="169"/>
      <c r="VEX47" s="169"/>
      <c r="VEY47" s="169"/>
      <c r="VEZ47" s="169"/>
      <c r="VFA47" s="169"/>
      <c r="VFB47" s="169"/>
      <c r="VFC47" s="169"/>
      <c r="VFD47" s="169"/>
      <c r="VFE47" s="169"/>
      <c r="VFF47" s="169"/>
      <c r="VFG47" s="169"/>
      <c r="VFH47" s="169"/>
      <c r="VFI47" s="169"/>
      <c r="VFJ47" s="169"/>
      <c r="VFK47" s="169"/>
      <c r="VFL47" s="169"/>
      <c r="VFM47" s="169"/>
      <c r="VFN47" s="169"/>
      <c r="VFO47" s="169"/>
      <c r="VFP47" s="169"/>
      <c r="VFQ47" s="169"/>
      <c r="VFR47" s="169"/>
      <c r="VFS47" s="169"/>
      <c r="VFT47" s="169"/>
      <c r="VFU47" s="169"/>
      <c r="VFV47" s="169"/>
      <c r="VFW47" s="169"/>
      <c r="VFX47" s="169"/>
      <c r="VFY47" s="169"/>
      <c r="VFZ47" s="169"/>
      <c r="VGA47" s="169"/>
      <c r="VGB47" s="169"/>
      <c r="VGC47" s="169"/>
      <c r="VGD47" s="169"/>
      <c r="VGE47" s="169"/>
      <c r="VGF47" s="169"/>
      <c r="VGG47" s="169"/>
      <c r="VGH47" s="169"/>
      <c r="VGI47" s="169"/>
      <c r="VGJ47" s="169"/>
      <c r="VGK47" s="169"/>
      <c r="VGL47" s="169"/>
      <c r="VGM47" s="169"/>
      <c r="VGN47" s="169"/>
      <c r="VGO47" s="169"/>
      <c r="VGP47" s="169"/>
      <c r="VGQ47" s="169"/>
      <c r="VGR47" s="169"/>
      <c r="VGS47" s="169"/>
      <c r="VGT47" s="169"/>
      <c r="VGU47" s="169"/>
      <c r="VGV47" s="169"/>
      <c r="VGW47" s="169"/>
      <c r="VGX47" s="169"/>
      <c r="VGY47" s="169"/>
      <c r="VGZ47" s="169"/>
      <c r="VHA47" s="169"/>
      <c r="VHB47" s="169"/>
      <c r="VHC47" s="169"/>
      <c r="VHD47" s="169"/>
      <c r="VHE47" s="169"/>
      <c r="VHF47" s="169"/>
      <c r="VHG47" s="169"/>
      <c r="VHH47" s="169"/>
      <c r="VHI47" s="169"/>
      <c r="VHJ47" s="169"/>
      <c r="VHK47" s="169"/>
      <c r="VHL47" s="169"/>
      <c r="VHM47" s="169"/>
      <c r="VHN47" s="169"/>
      <c r="VHO47" s="169"/>
      <c r="VHP47" s="169"/>
      <c r="VHQ47" s="169"/>
      <c r="VHR47" s="169"/>
      <c r="VHS47" s="169"/>
      <c r="VHT47" s="169"/>
      <c r="VHU47" s="169"/>
      <c r="VHV47" s="169"/>
      <c r="VHW47" s="169"/>
      <c r="VHX47" s="169"/>
      <c r="VHY47" s="169"/>
      <c r="VHZ47" s="169"/>
      <c r="VIA47" s="169"/>
      <c r="VIB47" s="169"/>
      <c r="VIC47" s="169"/>
      <c r="VID47" s="169"/>
      <c r="VIE47" s="169"/>
      <c r="VIF47" s="169"/>
      <c r="VIG47" s="169"/>
      <c r="VIH47" s="169"/>
      <c r="VII47" s="169"/>
      <c r="VIJ47" s="169"/>
      <c r="VIK47" s="169"/>
      <c r="VIL47" s="169"/>
      <c r="VIM47" s="169"/>
      <c r="VIN47" s="169"/>
      <c r="VIO47" s="169"/>
      <c r="VIP47" s="169"/>
      <c r="VIQ47" s="169"/>
      <c r="VIR47" s="169"/>
      <c r="VIS47" s="169"/>
      <c r="VIT47" s="169"/>
      <c r="VIU47" s="169"/>
      <c r="VIV47" s="169"/>
      <c r="VIW47" s="169"/>
      <c r="VIX47" s="169"/>
      <c r="VIY47" s="169"/>
      <c r="VIZ47" s="169"/>
      <c r="VJA47" s="169"/>
      <c r="VJB47" s="169"/>
      <c r="VJC47" s="169"/>
      <c r="VJD47" s="169"/>
      <c r="VJE47" s="169"/>
      <c r="VJF47" s="169"/>
      <c r="VJG47" s="169"/>
      <c r="VJH47" s="169"/>
      <c r="VJI47" s="169"/>
      <c r="VJJ47" s="169"/>
      <c r="VJK47" s="169"/>
      <c r="VJL47" s="169"/>
      <c r="VJM47" s="169"/>
      <c r="VJN47" s="169"/>
      <c r="VJO47" s="169"/>
      <c r="VJP47" s="169"/>
      <c r="VJQ47" s="169"/>
      <c r="VJR47" s="169"/>
      <c r="VJS47" s="169"/>
      <c r="VJT47" s="169"/>
      <c r="VJU47" s="169"/>
      <c r="VJV47" s="169"/>
      <c r="VJW47" s="169"/>
      <c r="VJX47" s="169"/>
      <c r="VJY47" s="169"/>
      <c r="VJZ47" s="169"/>
      <c r="VKA47" s="169"/>
      <c r="VKB47" s="169"/>
      <c r="VKC47" s="169"/>
      <c r="VKD47" s="169"/>
      <c r="VKE47" s="169"/>
      <c r="VKF47" s="169"/>
      <c r="VKG47" s="169"/>
      <c r="VKH47" s="169"/>
      <c r="VKI47" s="169"/>
      <c r="VKJ47" s="169"/>
      <c r="VKK47" s="169"/>
      <c r="VKL47" s="169"/>
      <c r="VKM47" s="169"/>
      <c r="VKN47" s="169"/>
      <c r="VKO47" s="169"/>
      <c r="VKP47" s="169"/>
      <c r="VKQ47" s="169"/>
      <c r="VKR47" s="169"/>
      <c r="VKS47" s="169"/>
      <c r="VKT47" s="169"/>
      <c r="VKU47" s="169"/>
      <c r="VKV47" s="169"/>
      <c r="VKW47" s="169"/>
      <c r="VKX47" s="169"/>
      <c r="VKY47" s="169"/>
      <c r="VKZ47" s="169"/>
      <c r="VLA47" s="169"/>
      <c r="VLB47" s="169"/>
      <c r="VLC47" s="169"/>
      <c r="VLD47" s="169"/>
      <c r="VLE47" s="169"/>
      <c r="VLF47" s="169"/>
      <c r="VLG47" s="169"/>
      <c r="VLH47" s="169"/>
      <c r="VLI47" s="169"/>
      <c r="VLJ47" s="169"/>
      <c r="VLK47" s="169"/>
      <c r="VLL47" s="169"/>
      <c r="VLM47" s="169"/>
      <c r="VLN47" s="169"/>
      <c r="VLO47" s="169"/>
      <c r="VLP47" s="169"/>
      <c r="VLQ47" s="169"/>
      <c r="VLR47" s="169"/>
      <c r="VLS47" s="169"/>
      <c r="VLT47" s="169"/>
      <c r="VLU47" s="169"/>
      <c r="VLV47" s="169"/>
      <c r="VLW47" s="169"/>
      <c r="VLX47" s="169"/>
      <c r="VLY47" s="169"/>
      <c r="VLZ47" s="169"/>
      <c r="VMA47" s="169"/>
      <c r="VMB47" s="169"/>
      <c r="VMC47" s="169"/>
      <c r="VMD47" s="169"/>
      <c r="VME47" s="169"/>
      <c r="VMF47" s="169"/>
      <c r="VMG47" s="169"/>
      <c r="VMH47" s="169"/>
      <c r="VMI47" s="169"/>
      <c r="VMJ47" s="169"/>
      <c r="VMK47" s="169"/>
      <c r="VML47" s="169"/>
      <c r="VMM47" s="169"/>
      <c r="VMN47" s="169"/>
      <c r="VMO47" s="169"/>
      <c r="VMP47" s="169"/>
      <c r="VMQ47" s="169"/>
      <c r="VMR47" s="169"/>
      <c r="VMS47" s="169"/>
      <c r="VMT47" s="169"/>
      <c r="VMU47" s="169"/>
      <c r="VMV47" s="169"/>
      <c r="VMW47" s="169"/>
      <c r="VMX47" s="169"/>
      <c r="VMY47" s="169"/>
      <c r="VMZ47" s="169"/>
      <c r="VNA47" s="169"/>
      <c r="VNB47" s="169"/>
      <c r="VNC47" s="169"/>
      <c r="VND47" s="169"/>
      <c r="VNE47" s="169"/>
      <c r="VNF47" s="169"/>
      <c r="VNG47" s="169"/>
      <c r="VNH47" s="169"/>
      <c r="VNI47" s="169"/>
      <c r="VNJ47" s="169"/>
      <c r="VNK47" s="169"/>
      <c r="VNL47" s="169"/>
      <c r="VNM47" s="169"/>
      <c r="VNN47" s="169"/>
      <c r="VNO47" s="169"/>
      <c r="VNP47" s="169"/>
      <c r="VNQ47" s="169"/>
      <c r="VNR47" s="169"/>
      <c r="VNS47" s="169"/>
      <c r="VNT47" s="169"/>
      <c r="VNU47" s="169"/>
      <c r="VNV47" s="169"/>
      <c r="VNW47" s="169"/>
      <c r="VNX47" s="169"/>
      <c r="VNY47" s="169"/>
      <c r="VNZ47" s="169"/>
      <c r="VOA47" s="169"/>
      <c r="VOB47" s="169"/>
      <c r="VOC47" s="169"/>
      <c r="VOD47" s="169"/>
      <c r="VOE47" s="169"/>
      <c r="VOF47" s="169"/>
      <c r="VOG47" s="169"/>
      <c r="VOH47" s="169"/>
      <c r="VOI47" s="169"/>
      <c r="VOJ47" s="169"/>
      <c r="VOK47" s="169"/>
      <c r="VOL47" s="169"/>
      <c r="VOM47" s="169"/>
      <c r="VON47" s="169"/>
      <c r="VOO47" s="169"/>
      <c r="VOP47" s="169"/>
      <c r="VOQ47" s="169"/>
      <c r="VOR47" s="169"/>
      <c r="VOS47" s="169"/>
      <c r="VOT47" s="169"/>
      <c r="VOU47" s="169"/>
      <c r="VOV47" s="169"/>
      <c r="VOW47" s="169"/>
      <c r="VOX47" s="169"/>
      <c r="VOY47" s="169"/>
      <c r="VOZ47" s="169"/>
      <c r="VPA47" s="169"/>
      <c r="VPB47" s="169"/>
      <c r="VPC47" s="169"/>
      <c r="VPD47" s="169"/>
      <c r="VPE47" s="169"/>
      <c r="VPF47" s="169"/>
      <c r="VPG47" s="169"/>
      <c r="VPH47" s="169"/>
      <c r="VPI47" s="169"/>
      <c r="VPJ47" s="169"/>
      <c r="VPK47" s="169"/>
      <c r="VPL47" s="169"/>
      <c r="VPM47" s="169"/>
      <c r="VPN47" s="169"/>
      <c r="VPO47" s="169"/>
      <c r="VPP47" s="169"/>
      <c r="VPQ47" s="169"/>
      <c r="VPR47" s="169"/>
      <c r="VPS47" s="169"/>
      <c r="VPT47" s="169"/>
      <c r="VPU47" s="169"/>
      <c r="VPV47" s="169"/>
      <c r="VPW47" s="169"/>
      <c r="VPX47" s="169"/>
      <c r="VPY47" s="169"/>
      <c r="VPZ47" s="169"/>
      <c r="VQA47" s="169"/>
      <c r="VQB47" s="169"/>
      <c r="VQC47" s="169"/>
      <c r="VQD47" s="169"/>
      <c r="VQE47" s="169"/>
      <c r="VQF47" s="169"/>
      <c r="VQG47" s="169"/>
      <c r="VQH47" s="169"/>
      <c r="VQI47" s="169"/>
      <c r="VQJ47" s="169"/>
      <c r="VQK47" s="169"/>
      <c r="VQL47" s="169"/>
      <c r="VQM47" s="169"/>
      <c r="VQN47" s="169"/>
      <c r="VQO47" s="169"/>
      <c r="VQP47" s="169"/>
      <c r="VQQ47" s="169"/>
      <c r="VQR47" s="169"/>
      <c r="VQS47" s="169"/>
      <c r="VQT47" s="169"/>
      <c r="VQU47" s="169"/>
      <c r="VQV47" s="169"/>
      <c r="VQW47" s="169"/>
      <c r="VQX47" s="169"/>
      <c r="VQY47" s="169"/>
      <c r="VQZ47" s="169"/>
      <c r="VRA47" s="169"/>
      <c r="VRB47" s="169"/>
      <c r="VRC47" s="169"/>
      <c r="VRD47" s="169"/>
      <c r="VRE47" s="169"/>
      <c r="VRF47" s="169"/>
      <c r="VRG47" s="169"/>
      <c r="VRH47" s="169"/>
      <c r="VRI47" s="169"/>
      <c r="VRJ47" s="169"/>
      <c r="VRK47" s="169"/>
      <c r="VRL47" s="169"/>
      <c r="VRM47" s="169"/>
      <c r="VRN47" s="169"/>
      <c r="VRO47" s="169"/>
      <c r="VRP47" s="169"/>
      <c r="VRQ47" s="169"/>
      <c r="VRR47" s="169"/>
      <c r="VRS47" s="169"/>
      <c r="VRT47" s="169"/>
      <c r="VRU47" s="169"/>
      <c r="VRV47" s="169"/>
      <c r="VRW47" s="169"/>
      <c r="VRX47" s="169"/>
      <c r="VRY47" s="169"/>
      <c r="VRZ47" s="169"/>
      <c r="VSA47" s="169"/>
      <c r="VSB47" s="169"/>
      <c r="VSC47" s="169"/>
      <c r="VSD47" s="169"/>
      <c r="VSE47" s="169"/>
      <c r="VSF47" s="169"/>
      <c r="VSG47" s="169"/>
      <c r="VSH47" s="169"/>
      <c r="VSI47" s="169"/>
      <c r="VSJ47" s="169"/>
      <c r="VSK47" s="169"/>
      <c r="VSL47" s="169"/>
      <c r="VSM47" s="169"/>
      <c r="VSN47" s="169"/>
      <c r="VSO47" s="169"/>
      <c r="VSP47" s="169"/>
      <c r="VSQ47" s="169"/>
      <c r="VSR47" s="169"/>
      <c r="VSS47" s="169"/>
      <c r="VST47" s="169"/>
      <c r="VSU47" s="169"/>
      <c r="VSV47" s="169"/>
      <c r="VSW47" s="169"/>
      <c r="VSX47" s="169"/>
      <c r="VSY47" s="169"/>
      <c r="VSZ47" s="169"/>
      <c r="VTA47" s="169"/>
      <c r="VTB47" s="169"/>
      <c r="VTC47" s="169"/>
      <c r="VTD47" s="169"/>
      <c r="VTE47" s="169"/>
      <c r="VTF47" s="169"/>
      <c r="VTG47" s="169"/>
      <c r="VTH47" s="169"/>
      <c r="VTI47" s="169"/>
      <c r="VTJ47" s="169"/>
      <c r="VTK47" s="169"/>
      <c r="VTL47" s="169"/>
      <c r="VTM47" s="169"/>
      <c r="VTN47" s="169"/>
      <c r="VTO47" s="169"/>
      <c r="VTP47" s="169"/>
      <c r="VTQ47" s="169"/>
      <c r="VTR47" s="169"/>
      <c r="VTS47" s="169"/>
      <c r="VTT47" s="169"/>
      <c r="VTU47" s="169"/>
      <c r="VTV47" s="169"/>
      <c r="VTW47" s="169"/>
      <c r="VTX47" s="169"/>
      <c r="VTY47" s="169"/>
      <c r="VTZ47" s="169"/>
      <c r="VUA47" s="169"/>
      <c r="VUB47" s="169"/>
      <c r="VUC47" s="169"/>
      <c r="VUD47" s="169"/>
      <c r="VUE47" s="169"/>
      <c r="VUF47" s="169"/>
      <c r="VUG47" s="169"/>
      <c r="VUH47" s="169"/>
      <c r="VUI47" s="169"/>
      <c r="VUJ47" s="169"/>
      <c r="VUK47" s="169"/>
      <c r="VUL47" s="169"/>
      <c r="VUM47" s="169"/>
      <c r="VUN47" s="169"/>
      <c r="VUO47" s="169"/>
      <c r="VUP47" s="169"/>
      <c r="VUQ47" s="169"/>
      <c r="VUR47" s="169"/>
      <c r="VUS47" s="169"/>
      <c r="VUT47" s="169"/>
      <c r="VUU47" s="169"/>
      <c r="VUV47" s="169"/>
      <c r="VUW47" s="169"/>
      <c r="VUX47" s="169"/>
      <c r="VUY47" s="169"/>
      <c r="VUZ47" s="169"/>
      <c r="VVA47" s="169"/>
      <c r="VVB47" s="169"/>
      <c r="VVC47" s="169"/>
      <c r="VVD47" s="169"/>
      <c r="VVE47" s="169"/>
      <c r="VVF47" s="169"/>
      <c r="VVG47" s="169"/>
      <c r="VVH47" s="169"/>
      <c r="VVI47" s="169"/>
      <c r="VVJ47" s="169"/>
      <c r="VVK47" s="169"/>
      <c r="VVL47" s="169"/>
      <c r="VVM47" s="169"/>
      <c r="VVN47" s="169"/>
      <c r="VVO47" s="169"/>
      <c r="VVP47" s="169"/>
      <c r="VVQ47" s="169"/>
      <c r="VVR47" s="169"/>
      <c r="VVS47" s="169"/>
      <c r="VVT47" s="169"/>
      <c r="VVU47" s="169"/>
      <c r="VVV47" s="169"/>
      <c r="VVW47" s="169"/>
      <c r="VVX47" s="169"/>
      <c r="VVY47" s="169"/>
      <c r="VVZ47" s="169"/>
      <c r="VWA47" s="169"/>
      <c r="VWB47" s="169"/>
      <c r="VWC47" s="169"/>
      <c r="VWD47" s="169"/>
      <c r="VWE47" s="169"/>
      <c r="VWF47" s="169"/>
      <c r="VWG47" s="169"/>
      <c r="VWH47" s="169"/>
      <c r="VWI47" s="169"/>
      <c r="VWJ47" s="169"/>
      <c r="VWK47" s="169"/>
      <c r="VWL47" s="169"/>
      <c r="VWM47" s="169"/>
      <c r="VWN47" s="169"/>
      <c r="VWO47" s="169"/>
      <c r="VWP47" s="169"/>
      <c r="VWQ47" s="169"/>
      <c r="VWR47" s="169"/>
      <c r="VWS47" s="169"/>
      <c r="VWT47" s="169"/>
      <c r="VWU47" s="169"/>
      <c r="VWV47" s="169"/>
      <c r="VWW47" s="169"/>
      <c r="VWX47" s="169"/>
      <c r="VWY47" s="169"/>
      <c r="VWZ47" s="169"/>
      <c r="VXA47" s="169"/>
      <c r="VXB47" s="169"/>
      <c r="VXC47" s="169"/>
      <c r="VXD47" s="169"/>
      <c r="VXE47" s="169"/>
      <c r="VXF47" s="169"/>
      <c r="VXG47" s="169"/>
      <c r="VXH47" s="169"/>
      <c r="VXI47" s="169"/>
      <c r="VXJ47" s="169"/>
      <c r="VXK47" s="169"/>
      <c r="VXL47" s="169"/>
      <c r="VXM47" s="169"/>
      <c r="VXN47" s="169"/>
      <c r="VXO47" s="169"/>
      <c r="VXP47" s="169"/>
      <c r="VXQ47" s="169"/>
      <c r="VXR47" s="169"/>
      <c r="VXS47" s="169"/>
      <c r="VXT47" s="169"/>
      <c r="VXU47" s="169"/>
      <c r="VXV47" s="169"/>
      <c r="VXW47" s="169"/>
      <c r="VXX47" s="169"/>
      <c r="VXY47" s="169"/>
      <c r="VXZ47" s="169"/>
      <c r="VYA47" s="169"/>
      <c r="VYB47" s="169"/>
      <c r="VYC47" s="169"/>
      <c r="VYD47" s="169"/>
      <c r="VYE47" s="169"/>
      <c r="VYF47" s="169"/>
      <c r="VYG47" s="169"/>
      <c r="VYH47" s="169"/>
      <c r="VYI47" s="169"/>
      <c r="VYJ47" s="169"/>
      <c r="VYK47" s="169"/>
      <c r="VYL47" s="169"/>
      <c r="VYM47" s="169"/>
      <c r="VYN47" s="169"/>
      <c r="VYO47" s="169"/>
      <c r="VYP47" s="169"/>
      <c r="VYQ47" s="169"/>
      <c r="VYR47" s="169"/>
      <c r="VYS47" s="169"/>
      <c r="VYT47" s="169"/>
      <c r="VYU47" s="169"/>
      <c r="VYV47" s="169"/>
      <c r="VYW47" s="169"/>
      <c r="VYX47" s="169"/>
      <c r="VYY47" s="169"/>
      <c r="VYZ47" s="169"/>
      <c r="VZA47" s="169"/>
      <c r="VZB47" s="169"/>
      <c r="VZC47" s="169"/>
      <c r="VZD47" s="169"/>
      <c r="VZE47" s="169"/>
      <c r="VZF47" s="169"/>
      <c r="VZG47" s="169"/>
      <c r="VZH47" s="169"/>
      <c r="VZI47" s="169"/>
      <c r="VZJ47" s="169"/>
      <c r="VZK47" s="169"/>
      <c r="VZL47" s="169"/>
      <c r="VZM47" s="169"/>
      <c r="VZN47" s="169"/>
      <c r="VZO47" s="169"/>
      <c r="VZP47" s="169"/>
      <c r="VZQ47" s="169"/>
      <c r="VZR47" s="169"/>
      <c r="VZS47" s="169"/>
      <c r="VZT47" s="169"/>
      <c r="VZU47" s="169"/>
      <c r="VZV47" s="169"/>
      <c r="VZW47" s="169"/>
      <c r="VZX47" s="169"/>
      <c r="VZY47" s="169"/>
      <c r="VZZ47" s="169"/>
      <c r="WAA47" s="169"/>
      <c r="WAB47" s="169"/>
      <c r="WAC47" s="169"/>
      <c r="WAD47" s="169"/>
      <c r="WAE47" s="169"/>
      <c r="WAF47" s="169"/>
      <c r="WAG47" s="169"/>
      <c r="WAH47" s="169"/>
      <c r="WAI47" s="169"/>
      <c r="WAJ47" s="169"/>
      <c r="WAK47" s="169"/>
      <c r="WAL47" s="169"/>
      <c r="WAM47" s="169"/>
      <c r="WAN47" s="169"/>
      <c r="WAO47" s="169"/>
      <c r="WAP47" s="169"/>
      <c r="WAQ47" s="169"/>
      <c r="WAR47" s="169"/>
      <c r="WAS47" s="169"/>
      <c r="WAT47" s="169"/>
      <c r="WAU47" s="169"/>
      <c r="WAV47" s="169"/>
      <c r="WAW47" s="169"/>
      <c r="WAX47" s="169"/>
      <c r="WAY47" s="169"/>
      <c r="WAZ47" s="169"/>
      <c r="WBA47" s="169"/>
      <c r="WBB47" s="169"/>
      <c r="WBC47" s="169"/>
      <c r="WBD47" s="169"/>
      <c r="WBE47" s="169"/>
      <c r="WBF47" s="169"/>
      <c r="WBG47" s="169"/>
      <c r="WBH47" s="169"/>
      <c r="WBI47" s="169"/>
      <c r="WBJ47" s="169"/>
      <c r="WBK47" s="169"/>
      <c r="WBL47" s="169"/>
      <c r="WBM47" s="169"/>
      <c r="WBN47" s="169"/>
      <c r="WBO47" s="169"/>
      <c r="WBP47" s="169"/>
      <c r="WBQ47" s="169"/>
      <c r="WBR47" s="169"/>
      <c r="WBS47" s="169"/>
      <c r="WBT47" s="169"/>
      <c r="WBU47" s="169"/>
      <c r="WBV47" s="169"/>
      <c r="WBW47" s="169"/>
      <c r="WBX47" s="169"/>
      <c r="WBY47" s="169"/>
      <c r="WBZ47" s="169"/>
      <c r="WCA47" s="169"/>
      <c r="WCB47" s="169"/>
      <c r="WCC47" s="169"/>
      <c r="WCD47" s="169"/>
      <c r="WCE47" s="169"/>
      <c r="WCF47" s="169"/>
      <c r="WCG47" s="169"/>
      <c r="WCH47" s="169"/>
      <c r="WCI47" s="169"/>
      <c r="WCJ47" s="169"/>
      <c r="WCK47" s="169"/>
      <c r="WCL47" s="169"/>
      <c r="WCM47" s="169"/>
      <c r="WCN47" s="169"/>
      <c r="WCO47" s="169"/>
      <c r="WCP47" s="169"/>
      <c r="WCQ47" s="169"/>
      <c r="WCR47" s="169"/>
      <c r="WCS47" s="169"/>
      <c r="WCT47" s="169"/>
      <c r="WCU47" s="169"/>
      <c r="WCV47" s="169"/>
      <c r="WCW47" s="169"/>
      <c r="WCX47" s="169"/>
      <c r="WCY47" s="169"/>
      <c r="WCZ47" s="169"/>
      <c r="WDA47" s="169"/>
      <c r="WDB47" s="169"/>
      <c r="WDC47" s="169"/>
      <c r="WDD47" s="169"/>
      <c r="WDE47" s="169"/>
      <c r="WDF47" s="169"/>
      <c r="WDG47" s="169"/>
      <c r="WDH47" s="169"/>
      <c r="WDI47" s="169"/>
      <c r="WDJ47" s="169"/>
      <c r="WDK47" s="169"/>
      <c r="WDL47" s="169"/>
      <c r="WDM47" s="169"/>
      <c r="WDN47" s="169"/>
      <c r="WDO47" s="169"/>
      <c r="WDP47" s="169"/>
      <c r="WDQ47" s="169"/>
      <c r="WDR47" s="169"/>
      <c r="WDS47" s="169"/>
      <c r="WDT47" s="169"/>
      <c r="WDU47" s="169"/>
      <c r="WDV47" s="169"/>
      <c r="WDW47" s="169"/>
      <c r="WDX47" s="169"/>
      <c r="WDY47" s="169"/>
      <c r="WDZ47" s="169"/>
      <c r="WEA47" s="169"/>
      <c r="WEB47" s="169"/>
      <c r="WEC47" s="169"/>
      <c r="WED47" s="169"/>
      <c r="WEE47" s="169"/>
      <c r="WEF47" s="169"/>
      <c r="WEG47" s="169"/>
      <c r="WEH47" s="169"/>
      <c r="WEI47" s="169"/>
      <c r="WEJ47" s="169"/>
      <c r="WEK47" s="169"/>
      <c r="WEL47" s="169"/>
      <c r="WEM47" s="169"/>
      <c r="WEN47" s="169"/>
      <c r="WEO47" s="169"/>
      <c r="WEP47" s="169"/>
      <c r="WEQ47" s="169"/>
      <c r="WER47" s="169"/>
      <c r="WES47" s="169"/>
      <c r="WET47" s="169"/>
      <c r="WEU47" s="169"/>
      <c r="WEV47" s="169"/>
      <c r="WEW47" s="169"/>
      <c r="WEX47" s="169"/>
      <c r="WEY47" s="169"/>
      <c r="WEZ47" s="169"/>
      <c r="WFA47" s="169"/>
      <c r="WFB47" s="169"/>
      <c r="WFC47" s="169"/>
      <c r="WFD47" s="169"/>
      <c r="WFE47" s="169"/>
      <c r="WFF47" s="169"/>
      <c r="WFG47" s="169"/>
      <c r="WFH47" s="169"/>
      <c r="WFI47" s="169"/>
      <c r="WFJ47" s="169"/>
      <c r="WFK47" s="169"/>
      <c r="WFL47" s="169"/>
      <c r="WFM47" s="169"/>
      <c r="WFN47" s="169"/>
      <c r="WFO47" s="169"/>
      <c r="WFP47" s="169"/>
      <c r="WFQ47" s="169"/>
      <c r="WFR47" s="169"/>
      <c r="WFS47" s="169"/>
      <c r="WFT47" s="169"/>
      <c r="WFU47" s="169"/>
      <c r="WFV47" s="169"/>
      <c r="WFW47" s="169"/>
      <c r="WFX47" s="169"/>
      <c r="WFY47" s="169"/>
      <c r="WFZ47" s="169"/>
      <c r="WGA47" s="169"/>
      <c r="WGB47" s="169"/>
      <c r="WGC47" s="169"/>
      <c r="WGD47" s="169"/>
      <c r="WGE47" s="169"/>
      <c r="WGF47" s="169"/>
      <c r="WGG47" s="169"/>
      <c r="WGH47" s="169"/>
      <c r="WGI47" s="169"/>
      <c r="WGJ47" s="169"/>
      <c r="WGK47" s="169"/>
      <c r="WGL47" s="169"/>
      <c r="WGM47" s="169"/>
      <c r="WGN47" s="169"/>
      <c r="WGO47" s="169"/>
      <c r="WGP47" s="169"/>
      <c r="WGQ47" s="169"/>
      <c r="WGR47" s="169"/>
      <c r="WGS47" s="169"/>
      <c r="WGT47" s="169"/>
      <c r="WGU47" s="169"/>
      <c r="WGV47" s="169"/>
      <c r="WGW47" s="169"/>
      <c r="WGX47" s="169"/>
      <c r="WGY47" s="169"/>
      <c r="WGZ47" s="169"/>
      <c r="WHA47" s="169"/>
      <c r="WHB47" s="169"/>
      <c r="WHC47" s="169"/>
      <c r="WHD47" s="169"/>
      <c r="WHE47" s="169"/>
      <c r="WHF47" s="169"/>
      <c r="WHG47" s="169"/>
      <c r="WHH47" s="169"/>
      <c r="WHI47" s="169"/>
      <c r="WHJ47" s="169"/>
      <c r="WHK47" s="169"/>
      <c r="WHL47" s="169"/>
      <c r="WHM47" s="169"/>
      <c r="WHN47" s="169"/>
      <c r="WHO47" s="169"/>
      <c r="WHP47" s="169"/>
      <c r="WHQ47" s="169"/>
      <c r="WHR47" s="169"/>
      <c r="WHS47" s="169"/>
      <c r="WHT47" s="169"/>
      <c r="WHU47" s="169"/>
      <c r="WHV47" s="169"/>
      <c r="WHW47" s="169"/>
      <c r="WHX47" s="169"/>
      <c r="WHY47" s="169"/>
      <c r="WHZ47" s="169"/>
      <c r="WIA47" s="169"/>
      <c r="WIB47" s="169"/>
      <c r="WIC47" s="169"/>
      <c r="WID47" s="169"/>
      <c r="WIE47" s="169"/>
      <c r="WIF47" s="169"/>
      <c r="WIG47" s="169"/>
      <c r="WIH47" s="169"/>
      <c r="WII47" s="169"/>
      <c r="WIJ47" s="169"/>
      <c r="WIK47" s="169"/>
      <c r="WIL47" s="169"/>
      <c r="WIM47" s="169"/>
      <c r="WIN47" s="169"/>
      <c r="WIO47" s="169"/>
      <c r="WIP47" s="169"/>
      <c r="WIQ47" s="169"/>
      <c r="WIR47" s="169"/>
      <c r="WIS47" s="169"/>
      <c r="WIT47" s="169"/>
      <c r="WIU47" s="169"/>
      <c r="WIV47" s="169"/>
      <c r="WIW47" s="169"/>
      <c r="WIX47" s="169"/>
      <c r="WIY47" s="169"/>
      <c r="WIZ47" s="169"/>
      <c r="WJA47" s="169"/>
      <c r="WJB47" s="169"/>
      <c r="WJC47" s="169"/>
      <c r="WJD47" s="169"/>
      <c r="WJE47" s="169"/>
      <c r="WJF47" s="169"/>
      <c r="WJG47" s="169"/>
      <c r="WJH47" s="169"/>
      <c r="WJI47" s="169"/>
      <c r="WJJ47" s="169"/>
      <c r="WJK47" s="169"/>
      <c r="WJL47" s="169"/>
      <c r="WJM47" s="169"/>
      <c r="WJN47" s="169"/>
      <c r="WJO47" s="169"/>
      <c r="WJP47" s="169"/>
      <c r="WJQ47" s="169"/>
      <c r="WJR47" s="169"/>
      <c r="WJS47" s="169"/>
      <c r="WJT47" s="169"/>
      <c r="WJU47" s="169"/>
      <c r="WJV47" s="169"/>
      <c r="WJW47" s="169"/>
      <c r="WJX47" s="169"/>
      <c r="WJY47" s="169"/>
      <c r="WJZ47" s="169"/>
      <c r="WKA47" s="169"/>
      <c r="WKB47" s="169"/>
      <c r="WKC47" s="169"/>
      <c r="WKD47" s="169"/>
      <c r="WKE47" s="169"/>
      <c r="WKF47" s="169"/>
      <c r="WKG47" s="169"/>
      <c r="WKH47" s="169"/>
      <c r="WKI47" s="169"/>
      <c r="WKJ47" s="169"/>
      <c r="WKK47" s="169"/>
      <c r="WKL47" s="169"/>
      <c r="WKM47" s="169"/>
      <c r="WKN47" s="169"/>
      <c r="WKO47" s="169"/>
      <c r="WKP47" s="169"/>
      <c r="WKQ47" s="169"/>
      <c r="WKR47" s="169"/>
      <c r="WKS47" s="169"/>
      <c r="WKT47" s="169"/>
      <c r="WKU47" s="169"/>
      <c r="WKV47" s="169"/>
      <c r="WKW47" s="169"/>
      <c r="WKX47" s="169"/>
      <c r="WKY47" s="169"/>
      <c r="WKZ47" s="169"/>
      <c r="WLA47" s="169"/>
      <c r="WLB47" s="169"/>
      <c r="WLC47" s="169"/>
      <c r="WLD47" s="169"/>
      <c r="WLE47" s="169"/>
      <c r="WLF47" s="169"/>
      <c r="WLG47" s="169"/>
      <c r="WLH47" s="169"/>
      <c r="WLI47" s="169"/>
      <c r="WLJ47" s="169"/>
      <c r="WLK47" s="169"/>
      <c r="WLL47" s="169"/>
      <c r="WLM47" s="169"/>
      <c r="WLN47" s="169"/>
      <c r="WLO47" s="169"/>
      <c r="WLP47" s="169"/>
      <c r="WLQ47" s="169"/>
      <c r="WLR47" s="169"/>
      <c r="WLS47" s="169"/>
      <c r="WLT47" s="169"/>
      <c r="WLU47" s="169"/>
      <c r="WLV47" s="169"/>
      <c r="WLW47" s="169"/>
      <c r="WLX47" s="169"/>
      <c r="WLY47" s="169"/>
      <c r="WLZ47" s="169"/>
      <c r="WMA47" s="169"/>
      <c r="WMB47" s="169"/>
      <c r="WMC47" s="169"/>
      <c r="WMD47" s="169"/>
      <c r="WME47" s="169"/>
      <c r="WMF47" s="169"/>
      <c r="WMG47" s="169"/>
      <c r="WMH47" s="169"/>
      <c r="WMI47" s="169"/>
      <c r="WMJ47" s="169"/>
      <c r="WMK47" s="169"/>
      <c r="WML47" s="169"/>
      <c r="WMM47" s="169"/>
      <c r="WMN47" s="169"/>
      <c r="WMO47" s="169"/>
      <c r="WMP47" s="169"/>
      <c r="WMQ47" s="169"/>
      <c r="WMR47" s="169"/>
      <c r="WMS47" s="169"/>
      <c r="WMT47" s="169"/>
      <c r="WMU47" s="169"/>
      <c r="WMV47" s="169"/>
      <c r="WMW47" s="169"/>
      <c r="WMX47" s="169"/>
      <c r="WMY47" s="169"/>
      <c r="WMZ47" s="169"/>
      <c r="WNA47" s="169"/>
      <c r="WNB47" s="169"/>
      <c r="WNC47" s="169"/>
      <c r="WND47" s="169"/>
      <c r="WNE47" s="169"/>
      <c r="WNF47" s="169"/>
      <c r="WNG47" s="169"/>
      <c r="WNH47" s="169"/>
      <c r="WNI47" s="169"/>
      <c r="WNJ47" s="169"/>
      <c r="WNK47" s="169"/>
      <c r="WNL47" s="169"/>
      <c r="WNM47" s="169"/>
      <c r="WNN47" s="169"/>
      <c r="WNO47" s="169"/>
      <c r="WNP47" s="169"/>
      <c r="WNQ47" s="169"/>
      <c r="WNR47" s="169"/>
      <c r="WNS47" s="169"/>
      <c r="WNT47" s="169"/>
      <c r="WNU47" s="169"/>
      <c r="WNV47" s="169"/>
      <c r="WNW47" s="169"/>
      <c r="WNX47" s="169"/>
      <c r="WNY47" s="169"/>
      <c r="WNZ47" s="169"/>
      <c r="WOA47" s="169"/>
      <c r="WOB47" s="169"/>
      <c r="WOC47" s="169"/>
      <c r="WOD47" s="169"/>
      <c r="WOE47" s="169"/>
      <c r="WOF47" s="169"/>
      <c r="WOG47" s="169"/>
      <c r="WOH47" s="169"/>
      <c r="WOI47" s="169"/>
      <c r="WOJ47" s="169"/>
      <c r="WOK47" s="169"/>
      <c r="WOL47" s="169"/>
      <c r="WOM47" s="169"/>
      <c r="WON47" s="169"/>
      <c r="WOO47" s="169"/>
      <c r="WOP47" s="169"/>
      <c r="WOQ47" s="169"/>
      <c r="WOR47" s="169"/>
      <c r="WOS47" s="169"/>
      <c r="WOT47" s="169"/>
      <c r="WOU47" s="169"/>
      <c r="WOV47" s="169"/>
      <c r="WOW47" s="169"/>
      <c r="WOX47" s="169"/>
      <c r="WOY47" s="169"/>
      <c r="WOZ47" s="169"/>
      <c r="WPA47" s="169"/>
      <c r="WPB47" s="169"/>
      <c r="WPC47" s="169"/>
      <c r="WPD47" s="169"/>
      <c r="WPE47" s="169"/>
      <c r="WPF47" s="169"/>
      <c r="WPG47" s="169"/>
      <c r="WPH47" s="169"/>
      <c r="WPI47" s="169"/>
      <c r="WPJ47" s="169"/>
      <c r="WPK47" s="169"/>
      <c r="WPL47" s="169"/>
      <c r="WPM47" s="169"/>
      <c r="WPN47" s="169"/>
      <c r="WPO47" s="169"/>
      <c r="WPP47" s="169"/>
      <c r="WPQ47" s="169"/>
      <c r="WPR47" s="169"/>
      <c r="WPS47" s="169"/>
      <c r="WPT47" s="169"/>
      <c r="WPU47" s="169"/>
      <c r="WPV47" s="169"/>
      <c r="WPW47" s="169"/>
      <c r="WPX47" s="169"/>
      <c r="WPY47" s="169"/>
      <c r="WPZ47" s="169"/>
      <c r="WQA47" s="169"/>
      <c r="WQB47" s="169"/>
      <c r="WQC47" s="169"/>
      <c r="WQD47" s="169"/>
      <c r="WQE47" s="169"/>
      <c r="WQF47" s="169"/>
      <c r="WQG47" s="169"/>
      <c r="WQH47" s="169"/>
      <c r="WQI47" s="169"/>
      <c r="WQJ47" s="169"/>
      <c r="WQK47" s="169"/>
      <c r="WQL47" s="169"/>
      <c r="WQM47" s="169"/>
      <c r="WQN47" s="169"/>
      <c r="WQO47" s="169"/>
      <c r="WQP47" s="169"/>
      <c r="WQQ47" s="169"/>
      <c r="WQR47" s="169"/>
      <c r="WQS47" s="169"/>
      <c r="WQT47" s="169"/>
      <c r="WQU47" s="169"/>
      <c r="WQV47" s="169"/>
      <c r="WQW47" s="169"/>
      <c r="WQX47" s="169"/>
      <c r="WQY47" s="169"/>
      <c r="WQZ47" s="169"/>
      <c r="WRA47" s="169"/>
      <c r="WRB47" s="169"/>
      <c r="WRC47" s="169"/>
      <c r="WRD47" s="169"/>
      <c r="WRE47" s="169"/>
      <c r="WRF47" s="169"/>
      <c r="WRG47" s="169"/>
      <c r="WRH47" s="169"/>
      <c r="WRI47" s="169"/>
      <c r="WRJ47" s="169"/>
      <c r="WRK47" s="169"/>
      <c r="WRL47" s="169"/>
      <c r="WRM47" s="169"/>
      <c r="WRN47" s="169"/>
      <c r="WRO47" s="169"/>
      <c r="WRP47" s="169"/>
      <c r="WRQ47" s="169"/>
      <c r="WRR47" s="169"/>
      <c r="WRS47" s="169"/>
      <c r="WRT47" s="169"/>
      <c r="WRU47" s="169"/>
      <c r="WRV47" s="169"/>
      <c r="WRW47" s="169"/>
      <c r="WRX47" s="169"/>
      <c r="WRY47" s="169"/>
      <c r="WRZ47" s="169"/>
      <c r="WSA47" s="169"/>
      <c r="WSB47" s="169"/>
      <c r="WSC47" s="169"/>
      <c r="WSD47" s="169"/>
      <c r="WSE47" s="169"/>
      <c r="WSF47" s="169"/>
      <c r="WSG47" s="169"/>
      <c r="WSH47" s="169"/>
      <c r="WSI47" s="169"/>
      <c r="WSJ47" s="169"/>
      <c r="WSK47" s="169"/>
      <c r="WSL47" s="169"/>
      <c r="WSM47" s="169"/>
      <c r="WSN47" s="169"/>
      <c r="WSO47" s="169"/>
      <c r="WSP47" s="169"/>
      <c r="WSQ47" s="169"/>
      <c r="WSR47" s="169"/>
      <c r="WSS47" s="169"/>
      <c r="WST47" s="169"/>
      <c r="WSU47" s="169"/>
      <c r="WSV47" s="169"/>
      <c r="WSW47" s="169"/>
      <c r="WSX47" s="169"/>
      <c r="WSY47" s="169"/>
      <c r="WSZ47" s="169"/>
      <c r="WTA47" s="169"/>
      <c r="WTB47" s="169"/>
      <c r="WTC47" s="169"/>
      <c r="WTD47" s="169"/>
      <c r="WTE47" s="169"/>
      <c r="WTF47" s="169"/>
      <c r="WTG47" s="169"/>
      <c r="WTH47" s="169"/>
      <c r="WTI47" s="169"/>
      <c r="WTJ47" s="169"/>
      <c r="WTK47" s="169"/>
      <c r="WTL47" s="169"/>
      <c r="WTM47" s="169"/>
      <c r="WTN47" s="169"/>
      <c r="WTO47" s="169"/>
      <c r="WTP47" s="169"/>
      <c r="WTQ47" s="169"/>
      <c r="WTR47" s="169"/>
      <c r="WTS47" s="169"/>
      <c r="WTT47" s="169"/>
      <c r="WTU47" s="169"/>
      <c r="WTV47" s="169"/>
      <c r="WTW47" s="169"/>
      <c r="WTX47" s="169"/>
      <c r="WTY47" s="169"/>
      <c r="WTZ47" s="169"/>
      <c r="WUA47" s="169"/>
      <c r="WUB47" s="169"/>
      <c r="WUC47" s="169"/>
      <c r="WUD47" s="169"/>
      <c r="WUE47" s="169"/>
      <c r="WUF47" s="169"/>
      <c r="WUG47" s="169"/>
      <c r="WUH47" s="169"/>
      <c r="WUI47" s="169"/>
      <c r="WUJ47" s="169"/>
      <c r="WUK47" s="169"/>
      <c r="WUL47" s="169"/>
      <c r="WUM47" s="169"/>
      <c r="WUN47" s="169"/>
      <c r="WUO47" s="169"/>
      <c r="WUP47" s="169"/>
      <c r="WUQ47" s="169"/>
      <c r="WUR47" s="169"/>
      <c r="WUS47" s="169"/>
      <c r="WUT47" s="169"/>
      <c r="WUU47" s="169"/>
      <c r="WUV47" s="169"/>
      <c r="WUW47" s="169"/>
      <c r="WUX47" s="169"/>
      <c r="WUY47" s="169"/>
      <c r="WUZ47" s="169"/>
      <c r="WVA47" s="169"/>
      <c r="WVB47" s="169"/>
      <c r="WVC47" s="169"/>
      <c r="WVD47" s="169"/>
      <c r="WVE47" s="169"/>
      <c r="WVF47" s="169"/>
      <c r="WVG47" s="169"/>
      <c r="WVH47" s="169"/>
      <c r="WVI47" s="169"/>
      <c r="WVJ47" s="169"/>
      <c r="WVK47" s="169"/>
      <c r="WVL47" s="169"/>
      <c r="WVM47" s="169"/>
      <c r="WVN47" s="169"/>
      <c r="WVO47" s="169"/>
      <c r="WVP47" s="169"/>
      <c r="WVQ47" s="169"/>
      <c r="WVR47" s="169"/>
      <c r="WVS47" s="169"/>
      <c r="WVT47" s="169"/>
      <c r="WVU47" s="169"/>
      <c r="WVV47" s="169"/>
      <c r="WVW47" s="169"/>
      <c r="WVX47" s="169"/>
      <c r="WVY47" s="169"/>
      <c r="WVZ47" s="169"/>
      <c r="WWA47" s="169"/>
      <c r="WWB47" s="169"/>
      <c r="WWC47" s="169"/>
      <c r="WWD47" s="169"/>
      <c r="WWE47" s="169"/>
      <c r="WWF47" s="169"/>
      <c r="WWG47" s="169"/>
      <c r="WWH47" s="169"/>
      <c r="WWI47" s="169"/>
      <c r="WWJ47" s="169"/>
      <c r="WWK47" s="169"/>
      <c r="WWL47" s="169"/>
      <c r="WWM47" s="169"/>
      <c r="WWN47" s="169"/>
      <c r="WWO47" s="169"/>
      <c r="WWP47" s="169"/>
      <c r="WWQ47" s="169"/>
      <c r="WWR47" s="169"/>
      <c r="WWS47" s="169"/>
      <c r="WWT47" s="169"/>
      <c r="WWU47" s="169"/>
      <c r="WWV47" s="169"/>
      <c r="WWW47" s="169"/>
      <c r="WWX47" s="169"/>
      <c r="WWY47" s="169"/>
      <c r="WWZ47" s="169"/>
      <c r="WXA47" s="169"/>
      <c r="WXB47" s="169"/>
      <c r="WXC47" s="169"/>
      <c r="WXD47" s="169"/>
      <c r="WXE47" s="169"/>
      <c r="WXF47" s="169"/>
      <c r="WXG47" s="169"/>
      <c r="WXH47" s="169"/>
      <c r="WXI47" s="169"/>
      <c r="WXJ47" s="169"/>
      <c r="WXK47" s="169"/>
      <c r="WXL47" s="169"/>
      <c r="WXM47" s="169"/>
      <c r="WXN47" s="169"/>
      <c r="WXO47" s="169"/>
      <c r="WXP47" s="169"/>
      <c r="WXQ47" s="169"/>
      <c r="WXR47" s="169"/>
      <c r="WXS47" s="169"/>
      <c r="WXT47" s="169"/>
      <c r="WXU47" s="169"/>
      <c r="WXV47" s="169"/>
      <c r="WXW47" s="169"/>
      <c r="WXX47" s="169"/>
      <c r="WXY47" s="169"/>
      <c r="WXZ47" s="169"/>
      <c r="WYA47" s="169"/>
      <c r="WYB47" s="169"/>
      <c r="WYC47" s="169"/>
      <c r="WYD47" s="169"/>
      <c r="WYE47" s="169"/>
      <c r="WYF47" s="169"/>
      <c r="WYG47" s="169"/>
      <c r="WYH47" s="169"/>
      <c r="WYI47" s="169"/>
      <c r="WYJ47" s="169"/>
      <c r="WYK47" s="169"/>
      <c r="WYL47" s="169"/>
      <c r="WYM47" s="169"/>
      <c r="WYN47" s="169"/>
      <c r="WYO47" s="169"/>
      <c r="WYP47" s="169"/>
      <c r="WYQ47" s="169"/>
      <c r="WYR47" s="169"/>
      <c r="WYS47" s="169"/>
      <c r="WYT47" s="169"/>
      <c r="WYU47" s="169"/>
      <c r="WYV47" s="169"/>
      <c r="WYW47" s="169"/>
      <c r="WYX47" s="169"/>
      <c r="WYY47" s="169"/>
      <c r="WYZ47" s="169"/>
      <c r="WZA47" s="169"/>
      <c r="WZB47" s="169"/>
      <c r="WZC47" s="169"/>
      <c r="WZD47" s="169"/>
      <c r="WZE47" s="169"/>
      <c r="WZF47" s="169"/>
      <c r="WZG47" s="169"/>
      <c r="WZH47" s="169"/>
      <c r="WZI47" s="169"/>
      <c r="WZJ47" s="169"/>
      <c r="WZK47" s="169"/>
      <c r="WZL47" s="169"/>
      <c r="WZM47" s="169"/>
      <c r="WZN47" s="169"/>
      <c r="WZO47" s="169"/>
      <c r="WZP47" s="169"/>
      <c r="WZQ47" s="169"/>
      <c r="WZR47" s="169"/>
      <c r="WZS47" s="169"/>
      <c r="WZT47" s="169"/>
      <c r="WZU47" s="169"/>
      <c r="WZV47" s="169"/>
      <c r="WZW47" s="169"/>
      <c r="WZX47" s="169"/>
      <c r="WZY47" s="169"/>
      <c r="WZZ47" s="169"/>
      <c r="XAA47" s="169"/>
      <c r="XAB47" s="169"/>
      <c r="XAC47" s="169"/>
      <c r="XAD47" s="169"/>
      <c r="XAE47" s="169"/>
      <c r="XAF47" s="169"/>
      <c r="XAG47" s="169"/>
      <c r="XAH47" s="169"/>
      <c r="XAI47" s="169"/>
      <c r="XAJ47" s="169"/>
      <c r="XAK47" s="169"/>
      <c r="XAL47" s="169"/>
      <c r="XAM47" s="169"/>
      <c r="XAN47" s="169"/>
      <c r="XAO47" s="169"/>
      <c r="XAP47" s="169"/>
      <c r="XAQ47" s="169"/>
      <c r="XAR47" s="169"/>
      <c r="XAS47" s="169"/>
      <c r="XAT47" s="169"/>
      <c r="XAU47" s="169"/>
      <c r="XAV47" s="169"/>
      <c r="XAW47" s="169"/>
      <c r="XAX47" s="169"/>
      <c r="XAY47" s="169"/>
      <c r="XAZ47" s="169"/>
      <c r="XBA47" s="169"/>
      <c r="XBB47" s="169"/>
      <c r="XBC47" s="169"/>
      <c r="XBD47" s="169"/>
      <c r="XBE47" s="169"/>
      <c r="XBF47" s="169"/>
      <c r="XBG47" s="169"/>
      <c r="XBH47" s="169"/>
      <c r="XBI47" s="169"/>
      <c r="XBJ47" s="169"/>
      <c r="XBK47" s="169"/>
      <c r="XBL47" s="169"/>
      <c r="XBM47" s="169"/>
      <c r="XBN47" s="169"/>
      <c r="XBO47" s="169"/>
      <c r="XBP47" s="169"/>
      <c r="XBQ47" s="169"/>
      <c r="XBR47" s="169"/>
      <c r="XBS47" s="169"/>
      <c r="XBT47" s="169"/>
      <c r="XBU47" s="169"/>
      <c r="XBV47" s="169"/>
      <c r="XBW47" s="169"/>
      <c r="XBX47" s="169"/>
      <c r="XBY47" s="169"/>
      <c r="XBZ47" s="169"/>
      <c r="XCA47" s="169"/>
      <c r="XCB47" s="169"/>
      <c r="XCC47" s="169"/>
      <c r="XCD47" s="169"/>
      <c r="XCE47" s="169"/>
      <c r="XCF47" s="169"/>
      <c r="XCG47" s="169"/>
      <c r="XCH47" s="169"/>
      <c r="XCI47" s="169"/>
      <c r="XCJ47" s="169"/>
      <c r="XCK47" s="169"/>
      <c r="XCL47" s="169"/>
      <c r="XCM47" s="169"/>
      <c r="XCN47" s="169"/>
      <c r="XCO47" s="169"/>
      <c r="XCP47" s="169"/>
      <c r="XCQ47" s="169"/>
      <c r="XCR47" s="169"/>
      <c r="XCS47" s="169"/>
      <c r="XCT47" s="169"/>
      <c r="XCU47" s="169"/>
      <c r="XCV47" s="169"/>
      <c r="XCW47" s="169"/>
      <c r="XCX47" s="169"/>
      <c r="XCY47" s="169"/>
      <c r="XCZ47" s="169"/>
      <c r="XDA47" s="169"/>
      <c r="XDB47" s="169"/>
      <c r="XDC47" s="169"/>
      <c r="XDD47" s="169"/>
      <c r="XDE47" s="169"/>
      <c r="XDF47" s="169"/>
      <c r="XDG47" s="169"/>
      <c r="XDH47" s="169"/>
      <c r="XDI47" s="169"/>
      <c r="XDJ47" s="169"/>
      <c r="XDK47" s="169"/>
      <c r="XDL47" s="169"/>
      <c r="XDM47" s="169"/>
      <c r="XDN47" s="169"/>
      <c r="XDO47" s="169"/>
      <c r="XDP47" s="169"/>
      <c r="XDQ47" s="169"/>
      <c r="XDR47" s="169"/>
      <c r="XDS47" s="169"/>
      <c r="XDT47" s="169"/>
      <c r="XDU47" s="169"/>
      <c r="XDV47" s="169"/>
      <c r="XDW47" s="169"/>
      <c r="XDX47" s="169"/>
      <c r="XDY47" s="169"/>
      <c r="XDZ47" s="169"/>
      <c r="XEA47" s="169"/>
      <c r="XEB47" s="169"/>
      <c r="XEC47" s="169"/>
      <c r="XED47" s="169"/>
      <c r="XEE47" s="169"/>
      <c r="XEF47" s="169"/>
      <c r="XEG47" s="169"/>
      <c r="XEH47" s="169"/>
      <c r="XEI47" s="169"/>
      <c r="XEJ47" s="169"/>
      <c r="XEK47" s="169"/>
      <c r="XEL47" s="169"/>
      <c r="XEM47" s="169"/>
      <c r="XEN47" s="169"/>
      <c r="XEO47" s="169"/>
      <c r="XEP47" s="169"/>
      <c r="XEQ47" s="169"/>
      <c r="XER47" s="169"/>
      <c r="XES47" s="169"/>
      <c r="XET47" s="169"/>
      <c r="XEU47" s="169"/>
      <c r="XEV47" s="169"/>
      <c r="XEW47" s="169"/>
      <c r="XEX47" s="169"/>
      <c r="XEY47" s="169"/>
      <c r="XEZ47" s="169"/>
      <c r="XFA47" s="169"/>
      <c r="XFB47" s="169"/>
      <c r="XFC47" s="169"/>
    </row>
    <row r="48" spans="1:16383">
      <c r="A48" s="128" t="s">
        <v>41</v>
      </c>
      <c r="B48" s="128" t="s">
        <v>38</v>
      </c>
      <c r="C48" s="179" t="s">
        <v>302</v>
      </c>
      <c r="D48" s="147">
        <v>40</v>
      </c>
      <c r="E48" s="147">
        <v>40</v>
      </c>
      <c r="F48" s="147">
        <v>40</v>
      </c>
      <c r="G48" s="147">
        <v>40</v>
      </c>
      <c r="H48" s="147">
        <v>40</v>
      </c>
      <c r="I48" s="147">
        <v>40</v>
      </c>
      <c r="J48" s="147">
        <v>40</v>
      </c>
      <c r="K48" s="147">
        <v>40</v>
      </c>
      <c r="L48" s="147">
        <v>40</v>
      </c>
      <c r="M48" s="147">
        <v>40</v>
      </c>
      <c r="N48" s="147">
        <v>40</v>
      </c>
      <c r="O48" s="147">
        <v>40</v>
      </c>
      <c r="P48" s="147">
        <v>40</v>
      </c>
      <c r="Q48" s="147">
        <v>40</v>
      </c>
      <c r="R48" s="147">
        <v>40</v>
      </c>
      <c r="S48" s="147">
        <v>40</v>
      </c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2"/>
      <c r="BX48" s="182"/>
      <c r="BY48" s="182"/>
      <c r="BZ48" s="182"/>
      <c r="CA48" s="182"/>
      <c r="CB48" s="182"/>
      <c r="CC48" s="182"/>
      <c r="CD48" s="182"/>
      <c r="CE48" s="182"/>
      <c r="CF48" s="182"/>
      <c r="CG48" s="182"/>
      <c r="CH48" s="182"/>
      <c r="CI48" s="182"/>
      <c r="CJ48" s="182"/>
      <c r="CK48" s="182"/>
      <c r="CL48" s="182"/>
      <c r="CM48" s="182"/>
      <c r="CN48" s="182"/>
      <c r="CO48" s="182"/>
      <c r="CP48" s="182"/>
      <c r="CQ48" s="182"/>
      <c r="CR48" s="182"/>
      <c r="CS48" s="182"/>
      <c r="CT48" s="182"/>
      <c r="CU48" s="182"/>
      <c r="CV48" s="182"/>
      <c r="CW48" s="182"/>
      <c r="CX48" s="182"/>
      <c r="CY48" s="182"/>
      <c r="CZ48" s="182"/>
      <c r="DA48" s="182"/>
      <c r="DB48" s="182"/>
      <c r="DC48" s="182"/>
      <c r="DD48" s="182"/>
      <c r="DE48" s="182"/>
      <c r="DF48" s="182"/>
      <c r="DG48" s="182"/>
      <c r="DH48" s="182"/>
      <c r="DI48" s="182"/>
      <c r="DJ48" s="182"/>
      <c r="DK48" s="182"/>
      <c r="DL48" s="182"/>
      <c r="DM48" s="182"/>
      <c r="DN48" s="182"/>
      <c r="DO48" s="182"/>
      <c r="DP48" s="182"/>
      <c r="DQ48" s="182"/>
      <c r="DR48" s="182"/>
      <c r="DS48" s="182"/>
      <c r="DT48" s="182"/>
      <c r="DU48" s="182"/>
      <c r="DV48" s="182"/>
      <c r="DW48" s="182"/>
      <c r="DX48" s="182"/>
      <c r="DY48" s="182"/>
      <c r="DZ48" s="182"/>
      <c r="EA48" s="182"/>
      <c r="EB48" s="182"/>
      <c r="EC48" s="182"/>
      <c r="ED48" s="182"/>
      <c r="EE48" s="182"/>
      <c r="EF48" s="182"/>
      <c r="EG48" s="182"/>
      <c r="EH48" s="182"/>
      <c r="EI48" s="182"/>
      <c r="EJ48" s="182"/>
      <c r="EK48" s="182"/>
      <c r="EL48" s="182"/>
      <c r="EM48" s="182"/>
      <c r="EN48" s="182"/>
      <c r="EO48" s="182"/>
      <c r="EP48" s="182"/>
      <c r="EQ48" s="182"/>
      <c r="ER48" s="182"/>
      <c r="ES48" s="182"/>
      <c r="ET48" s="182"/>
      <c r="EU48" s="182"/>
      <c r="EV48" s="182"/>
      <c r="EW48" s="182"/>
      <c r="EX48" s="182"/>
      <c r="EY48" s="182"/>
      <c r="EZ48" s="182"/>
      <c r="FA48" s="182"/>
      <c r="FB48" s="182"/>
      <c r="FC48" s="182"/>
      <c r="FD48" s="182"/>
      <c r="FE48" s="182"/>
      <c r="FF48" s="182"/>
      <c r="FG48" s="182"/>
      <c r="FH48" s="182"/>
      <c r="FI48" s="182"/>
      <c r="FJ48" s="182"/>
      <c r="FK48" s="182"/>
      <c r="FL48" s="182"/>
      <c r="FM48" s="182"/>
      <c r="FN48" s="182"/>
      <c r="FO48" s="182"/>
      <c r="FP48" s="182"/>
      <c r="FQ48" s="182"/>
      <c r="FR48" s="182"/>
      <c r="FS48" s="182"/>
      <c r="FT48" s="182"/>
      <c r="FU48" s="182"/>
      <c r="FV48" s="182"/>
      <c r="FW48" s="182"/>
      <c r="FX48" s="182"/>
      <c r="FY48" s="182"/>
      <c r="FZ48" s="182"/>
      <c r="GA48" s="182"/>
      <c r="GB48" s="182"/>
      <c r="GC48" s="182"/>
      <c r="GD48" s="182"/>
      <c r="GE48" s="182"/>
      <c r="GF48" s="182"/>
      <c r="GG48" s="182"/>
      <c r="GH48" s="182"/>
      <c r="GI48" s="182"/>
      <c r="GJ48" s="182"/>
      <c r="GK48" s="182"/>
      <c r="GL48" s="182"/>
      <c r="GM48" s="182"/>
      <c r="GN48" s="182"/>
      <c r="GO48" s="182"/>
      <c r="GP48" s="182"/>
      <c r="GQ48" s="182"/>
      <c r="GR48" s="182"/>
      <c r="GS48" s="182"/>
      <c r="GT48" s="182"/>
      <c r="GU48" s="182"/>
      <c r="GV48" s="182"/>
      <c r="GW48" s="182"/>
      <c r="GX48" s="182"/>
      <c r="GY48" s="182"/>
      <c r="GZ48" s="182"/>
      <c r="HA48" s="182"/>
      <c r="HB48" s="182"/>
      <c r="HC48" s="182"/>
      <c r="HD48" s="182"/>
      <c r="HE48" s="182"/>
      <c r="HF48" s="182"/>
      <c r="HG48" s="182"/>
      <c r="HH48" s="182"/>
      <c r="HI48" s="182"/>
      <c r="HJ48" s="182"/>
      <c r="HK48" s="182"/>
      <c r="HL48" s="182"/>
      <c r="HM48" s="182"/>
      <c r="HN48" s="182"/>
      <c r="HO48" s="182"/>
      <c r="HP48" s="182"/>
      <c r="HQ48" s="182"/>
      <c r="HR48" s="182"/>
      <c r="HS48" s="182"/>
      <c r="HT48" s="182"/>
      <c r="HU48" s="182"/>
      <c r="HV48" s="182"/>
      <c r="HW48" s="182"/>
      <c r="HX48" s="182"/>
      <c r="HY48" s="182"/>
      <c r="HZ48" s="182"/>
      <c r="IA48" s="182"/>
      <c r="IB48" s="182"/>
      <c r="IC48" s="182"/>
      <c r="ID48" s="182"/>
      <c r="IE48" s="182"/>
      <c r="IF48" s="182"/>
      <c r="IG48" s="182"/>
      <c r="IH48" s="182"/>
      <c r="II48" s="182"/>
      <c r="IJ48" s="182"/>
      <c r="IK48" s="182"/>
      <c r="IL48" s="182"/>
      <c r="IM48" s="182"/>
      <c r="IN48" s="182"/>
      <c r="IO48" s="182"/>
      <c r="IP48" s="182"/>
      <c r="IQ48" s="182"/>
      <c r="IR48" s="182"/>
      <c r="IS48" s="182"/>
      <c r="IT48" s="182"/>
      <c r="IU48" s="182"/>
      <c r="IV48" s="182"/>
      <c r="IW48" s="182"/>
      <c r="IX48" s="182"/>
      <c r="IY48" s="182"/>
      <c r="IZ48" s="182"/>
      <c r="JA48" s="182"/>
      <c r="JB48" s="182"/>
      <c r="JC48" s="182"/>
      <c r="JD48" s="182"/>
      <c r="JE48" s="182"/>
      <c r="JF48" s="182"/>
      <c r="JG48" s="182"/>
      <c r="JH48" s="182"/>
      <c r="JI48" s="182"/>
      <c r="JJ48" s="182"/>
      <c r="JK48" s="182"/>
      <c r="JL48" s="182"/>
      <c r="JM48" s="182"/>
      <c r="JN48" s="182"/>
      <c r="JO48" s="182"/>
      <c r="JP48" s="182"/>
      <c r="JQ48" s="182"/>
      <c r="JR48" s="182"/>
      <c r="JS48" s="182"/>
      <c r="JT48" s="182"/>
      <c r="JU48" s="182"/>
      <c r="JV48" s="182"/>
      <c r="JW48" s="182"/>
      <c r="JX48" s="182"/>
      <c r="JY48" s="182"/>
      <c r="JZ48" s="182"/>
      <c r="KA48" s="182"/>
      <c r="KB48" s="182"/>
      <c r="KC48" s="182"/>
      <c r="KD48" s="182"/>
      <c r="KE48" s="182"/>
      <c r="KF48" s="182"/>
      <c r="KG48" s="182"/>
      <c r="KH48" s="182"/>
      <c r="KI48" s="182"/>
      <c r="KJ48" s="182"/>
      <c r="KK48" s="182"/>
      <c r="KL48" s="182"/>
      <c r="KM48" s="182"/>
      <c r="KN48" s="182"/>
      <c r="KO48" s="182"/>
      <c r="KP48" s="182"/>
      <c r="KQ48" s="182"/>
      <c r="KR48" s="182"/>
      <c r="KS48" s="182"/>
      <c r="KT48" s="182"/>
      <c r="KU48" s="182"/>
      <c r="KV48" s="182"/>
      <c r="KW48" s="182"/>
      <c r="KX48" s="182"/>
      <c r="KY48" s="182"/>
      <c r="KZ48" s="182"/>
      <c r="LA48" s="182"/>
      <c r="LB48" s="182"/>
      <c r="LC48" s="182"/>
      <c r="LD48" s="182"/>
      <c r="LE48" s="182"/>
      <c r="LF48" s="182"/>
      <c r="LG48" s="182"/>
      <c r="LH48" s="182"/>
      <c r="LI48" s="182"/>
      <c r="LJ48" s="182"/>
      <c r="LK48" s="182"/>
      <c r="LL48" s="182"/>
      <c r="LM48" s="182"/>
      <c r="LN48" s="182"/>
      <c r="LO48" s="182"/>
      <c r="LP48" s="182"/>
      <c r="LQ48" s="182"/>
      <c r="LR48" s="182"/>
      <c r="LS48" s="182"/>
      <c r="LT48" s="182"/>
      <c r="LU48" s="182"/>
      <c r="LV48" s="182"/>
      <c r="LW48" s="182"/>
      <c r="LX48" s="182"/>
      <c r="LY48" s="182"/>
      <c r="LZ48" s="182"/>
      <c r="MA48" s="182"/>
      <c r="MB48" s="182"/>
      <c r="MC48" s="182"/>
      <c r="MD48" s="182"/>
      <c r="ME48" s="182"/>
      <c r="MF48" s="182"/>
      <c r="MG48" s="182"/>
      <c r="MH48" s="182"/>
      <c r="MI48" s="182"/>
      <c r="MJ48" s="182"/>
      <c r="MK48" s="182"/>
      <c r="ML48" s="182"/>
      <c r="MM48" s="182"/>
      <c r="MN48" s="182"/>
      <c r="MO48" s="182"/>
      <c r="MP48" s="182"/>
      <c r="MQ48" s="182"/>
      <c r="MR48" s="182"/>
      <c r="MS48" s="182"/>
      <c r="MT48" s="182"/>
      <c r="MU48" s="182"/>
      <c r="MV48" s="182"/>
      <c r="MW48" s="182"/>
      <c r="MX48" s="182"/>
      <c r="MY48" s="182"/>
      <c r="MZ48" s="182"/>
      <c r="NA48" s="182"/>
      <c r="NB48" s="182"/>
      <c r="NC48" s="182"/>
      <c r="ND48" s="182"/>
      <c r="NE48" s="182"/>
      <c r="NF48" s="182"/>
      <c r="NG48" s="182"/>
      <c r="NH48" s="182"/>
      <c r="NI48" s="182"/>
      <c r="NJ48" s="182"/>
      <c r="NK48" s="182"/>
      <c r="NL48" s="182"/>
      <c r="NM48" s="182"/>
      <c r="NN48" s="182"/>
      <c r="NO48" s="182"/>
      <c r="NP48" s="182"/>
      <c r="NQ48" s="182"/>
      <c r="NR48" s="182"/>
      <c r="NS48" s="182"/>
      <c r="NT48" s="182"/>
      <c r="NU48" s="182"/>
      <c r="NV48" s="182"/>
      <c r="NW48" s="182"/>
      <c r="NX48" s="182"/>
      <c r="NY48" s="182"/>
      <c r="NZ48" s="182"/>
      <c r="OA48" s="182"/>
      <c r="OB48" s="182"/>
      <c r="OC48" s="182"/>
      <c r="OD48" s="182"/>
      <c r="OE48" s="182"/>
      <c r="OF48" s="182"/>
      <c r="OG48" s="182"/>
      <c r="OH48" s="182"/>
      <c r="OI48" s="182"/>
      <c r="OJ48" s="182"/>
      <c r="OK48" s="182"/>
      <c r="OL48" s="182"/>
      <c r="OM48" s="182"/>
      <c r="ON48" s="182"/>
      <c r="OO48" s="182"/>
      <c r="OP48" s="182"/>
      <c r="OQ48" s="182"/>
      <c r="OR48" s="182"/>
      <c r="OS48" s="182"/>
      <c r="OT48" s="182"/>
      <c r="OU48" s="182"/>
      <c r="OV48" s="182"/>
      <c r="OW48" s="182"/>
      <c r="OX48" s="182"/>
      <c r="OY48" s="182"/>
      <c r="OZ48" s="182"/>
      <c r="PA48" s="182"/>
      <c r="PB48" s="182"/>
      <c r="PC48" s="182"/>
      <c r="PD48" s="182"/>
      <c r="PE48" s="182"/>
      <c r="PF48" s="182"/>
      <c r="PG48" s="182"/>
      <c r="PH48" s="182"/>
      <c r="PI48" s="182"/>
      <c r="PJ48" s="182"/>
      <c r="PK48" s="182"/>
      <c r="PL48" s="182"/>
      <c r="PM48" s="182"/>
      <c r="PN48" s="182"/>
      <c r="PO48" s="182"/>
      <c r="PP48" s="182"/>
      <c r="PQ48" s="182"/>
      <c r="PR48" s="182"/>
      <c r="PS48" s="182"/>
      <c r="PT48" s="182"/>
      <c r="PU48" s="182"/>
      <c r="PV48" s="182"/>
      <c r="PW48" s="182"/>
      <c r="PX48" s="182"/>
      <c r="PY48" s="182"/>
      <c r="PZ48" s="182"/>
      <c r="QA48" s="182"/>
      <c r="QB48" s="182"/>
      <c r="QC48" s="182"/>
      <c r="QD48" s="182"/>
      <c r="QE48" s="182"/>
      <c r="QF48" s="182"/>
      <c r="QG48" s="182"/>
      <c r="QH48" s="182"/>
      <c r="QI48" s="182"/>
      <c r="QJ48" s="182"/>
      <c r="QK48" s="182"/>
      <c r="QL48" s="182"/>
      <c r="QM48" s="182"/>
      <c r="QN48" s="182"/>
      <c r="QO48" s="182"/>
      <c r="QP48" s="182"/>
      <c r="QQ48" s="182"/>
      <c r="QR48" s="182"/>
      <c r="QS48" s="182"/>
      <c r="QT48" s="182"/>
      <c r="QU48" s="182"/>
      <c r="QV48" s="182"/>
      <c r="QW48" s="182"/>
      <c r="QX48" s="182"/>
      <c r="QY48" s="182"/>
      <c r="QZ48" s="182"/>
      <c r="RA48" s="182"/>
      <c r="RB48" s="182"/>
      <c r="RC48" s="182"/>
      <c r="RD48" s="182"/>
      <c r="RE48" s="182"/>
      <c r="RF48" s="182"/>
      <c r="RG48" s="182"/>
      <c r="RH48" s="182"/>
      <c r="RI48" s="182"/>
      <c r="RJ48" s="182"/>
      <c r="RK48" s="182"/>
      <c r="RL48" s="182"/>
      <c r="RM48" s="182"/>
      <c r="RN48" s="182"/>
      <c r="RO48" s="182"/>
      <c r="RP48" s="182"/>
      <c r="RQ48" s="182"/>
      <c r="RR48" s="182"/>
      <c r="RS48" s="182"/>
      <c r="RT48" s="182"/>
      <c r="RU48" s="182"/>
      <c r="RV48" s="182"/>
      <c r="RW48" s="182"/>
      <c r="RX48" s="182"/>
      <c r="RY48" s="182"/>
      <c r="RZ48" s="182"/>
      <c r="SA48" s="182"/>
      <c r="SB48" s="182"/>
      <c r="SC48" s="182"/>
      <c r="SD48" s="182"/>
      <c r="SE48" s="182"/>
      <c r="SF48" s="182"/>
      <c r="SG48" s="182"/>
      <c r="SH48" s="182"/>
      <c r="SI48" s="182"/>
      <c r="SJ48" s="182"/>
      <c r="SK48" s="182"/>
      <c r="SL48" s="182"/>
      <c r="SM48" s="182"/>
      <c r="SN48" s="182"/>
      <c r="SO48" s="182"/>
      <c r="SP48" s="182"/>
      <c r="SQ48" s="182"/>
      <c r="SR48" s="182"/>
      <c r="SS48" s="182"/>
      <c r="ST48" s="182"/>
      <c r="SU48" s="182"/>
      <c r="SV48" s="182"/>
      <c r="SW48" s="182"/>
      <c r="SX48" s="182"/>
      <c r="SY48" s="182"/>
      <c r="SZ48" s="182"/>
      <c r="TA48" s="182"/>
      <c r="TB48" s="182"/>
      <c r="TC48" s="182"/>
      <c r="TD48" s="182"/>
      <c r="TE48" s="182"/>
      <c r="TF48" s="182"/>
      <c r="TG48" s="182"/>
      <c r="TH48" s="182"/>
      <c r="TI48" s="182"/>
      <c r="TJ48" s="182"/>
      <c r="TK48" s="182"/>
      <c r="TL48" s="182"/>
      <c r="TM48" s="182"/>
      <c r="TN48" s="182"/>
      <c r="TO48" s="182"/>
      <c r="TP48" s="182"/>
      <c r="TQ48" s="182"/>
      <c r="TR48" s="182"/>
      <c r="TS48" s="182"/>
      <c r="TT48" s="182"/>
      <c r="TU48" s="182"/>
      <c r="TV48" s="182"/>
      <c r="TW48" s="182"/>
      <c r="TX48" s="182"/>
      <c r="TY48" s="182"/>
      <c r="TZ48" s="182"/>
      <c r="UA48" s="182"/>
      <c r="UB48" s="182"/>
      <c r="UC48" s="182"/>
      <c r="UD48" s="182"/>
      <c r="UE48" s="182"/>
      <c r="UF48" s="182"/>
      <c r="UG48" s="182"/>
      <c r="UH48" s="182"/>
      <c r="UI48" s="182"/>
      <c r="UJ48" s="182"/>
      <c r="UK48" s="182"/>
      <c r="UL48" s="182"/>
      <c r="UM48" s="182"/>
      <c r="UN48" s="182"/>
      <c r="UO48" s="182"/>
      <c r="UP48" s="182"/>
      <c r="UQ48" s="182"/>
      <c r="UR48" s="182"/>
      <c r="US48" s="182"/>
      <c r="UT48" s="182"/>
      <c r="UU48" s="182"/>
      <c r="UV48" s="182"/>
      <c r="UW48" s="182"/>
      <c r="UX48" s="182"/>
      <c r="UY48" s="182"/>
      <c r="UZ48" s="182"/>
      <c r="VA48" s="182"/>
      <c r="VB48" s="182"/>
      <c r="VC48" s="182"/>
      <c r="VD48" s="182"/>
      <c r="VE48" s="182"/>
      <c r="VF48" s="182"/>
      <c r="VG48" s="182"/>
      <c r="VH48" s="182"/>
      <c r="VI48" s="182"/>
      <c r="VJ48" s="182"/>
      <c r="VK48" s="182"/>
      <c r="VL48" s="182"/>
      <c r="VM48" s="182"/>
      <c r="VN48" s="182"/>
      <c r="VO48" s="182"/>
      <c r="VP48" s="182"/>
      <c r="VQ48" s="182"/>
      <c r="VR48" s="182"/>
      <c r="VS48" s="182"/>
      <c r="VT48" s="182"/>
      <c r="VU48" s="182"/>
      <c r="VV48" s="182"/>
      <c r="VW48" s="182"/>
      <c r="VX48" s="182"/>
      <c r="VY48" s="182"/>
      <c r="VZ48" s="182"/>
      <c r="WA48" s="182"/>
      <c r="WB48" s="182"/>
      <c r="WC48" s="182"/>
      <c r="WD48" s="182"/>
      <c r="WE48" s="182"/>
      <c r="WF48" s="182"/>
      <c r="WG48" s="182"/>
      <c r="WH48" s="182"/>
      <c r="WI48" s="182"/>
      <c r="WJ48" s="182"/>
      <c r="WK48" s="182"/>
      <c r="WL48" s="182"/>
      <c r="WM48" s="182"/>
      <c r="WN48" s="182"/>
      <c r="WO48" s="182"/>
      <c r="WP48" s="182"/>
      <c r="WQ48" s="182"/>
      <c r="WR48" s="182"/>
      <c r="WS48" s="182"/>
      <c r="WT48" s="182"/>
      <c r="WU48" s="182"/>
      <c r="WV48" s="182"/>
      <c r="WW48" s="182"/>
      <c r="WX48" s="182"/>
      <c r="WY48" s="182"/>
      <c r="WZ48" s="182"/>
      <c r="XA48" s="182"/>
      <c r="XB48" s="182"/>
      <c r="XC48" s="182"/>
      <c r="XD48" s="182"/>
      <c r="XE48" s="182"/>
      <c r="XF48" s="182"/>
      <c r="XG48" s="182"/>
      <c r="XH48" s="182"/>
      <c r="XI48" s="182"/>
      <c r="XJ48" s="182"/>
      <c r="XK48" s="182"/>
      <c r="XL48" s="182"/>
      <c r="XM48" s="182"/>
      <c r="XN48" s="182"/>
      <c r="XO48" s="182"/>
      <c r="XP48" s="182"/>
      <c r="XQ48" s="182"/>
      <c r="XR48" s="182"/>
      <c r="XS48" s="182"/>
      <c r="XT48" s="182"/>
      <c r="XU48" s="182"/>
      <c r="XV48" s="182"/>
      <c r="XW48" s="182"/>
      <c r="XX48" s="182"/>
      <c r="XY48" s="182"/>
      <c r="XZ48" s="182"/>
      <c r="YA48" s="182"/>
      <c r="YB48" s="182"/>
      <c r="YC48" s="182"/>
      <c r="YD48" s="182"/>
      <c r="YE48" s="182"/>
      <c r="YF48" s="182"/>
      <c r="YG48" s="182"/>
      <c r="YH48" s="182"/>
      <c r="YI48" s="182"/>
      <c r="YJ48" s="182"/>
      <c r="YK48" s="182"/>
      <c r="YL48" s="182"/>
      <c r="YM48" s="182"/>
      <c r="YN48" s="182"/>
      <c r="YO48" s="182"/>
      <c r="YP48" s="182"/>
      <c r="YQ48" s="182"/>
      <c r="YR48" s="182"/>
      <c r="YS48" s="182"/>
      <c r="YT48" s="182"/>
      <c r="YU48" s="182"/>
      <c r="YV48" s="182"/>
      <c r="YW48" s="182"/>
      <c r="YX48" s="182"/>
      <c r="YY48" s="182"/>
      <c r="YZ48" s="182"/>
      <c r="ZA48" s="182"/>
      <c r="ZB48" s="182"/>
      <c r="ZC48" s="182"/>
      <c r="ZD48" s="182"/>
      <c r="ZE48" s="182"/>
      <c r="ZF48" s="182"/>
      <c r="ZG48" s="182"/>
      <c r="ZH48" s="182"/>
      <c r="ZI48" s="182"/>
      <c r="ZJ48" s="182"/>
      <c r="ZK48" s="182"/>
      <c r="ZL48" s="182"/>
      <c r="ZM48" s="182"/>
      <c r="ZN48" s="182"/>
      <c r="ZO48" s="182"/>
      <c r="ZP48" s="182"/>
      <c r="ZQ48" s="182"/>
      <c r="ZR48" s="182"/>
      <c r="ZS48" s="182"/>
      <c r="ZT48" s="182"/>
      <c r="ZU48" s="182"/>
      <c r="ZV48" s="182"/>
      <c r="ZW48" s="182"/>
      <c r="ZX48" s="182"/>
      <c r="ZY48" s="182"/>
      <c r="ZZ48" s="182"/>
      <c r="AAA48" s="182"/>
      <c r="AAB48" s="182"/>
      <c r="AAC48" s="182"/>
      <c r="AAD48" s="182"/>
      <c r="AAE48" s="182"/>
      <c r="AAF48" s="182"/>
      <c r="AAG48" s="182"/>
      <c r="AAH48" s="182"/>
      <c r="AAI48" s="182"/>
      <c r="AAJ48" s="182"/>
      <c r="AAK48" s="182"/>
      <c r="AAL48" s="182"/>
      <c r="AAM48" s="182"/>
      <c r="AAN48" s="182"/>
      <c r="AAO48" s="182"/>
      <c r="AAP48" s="182"/>
      <c r="AAQ48" s="182"/>
      <c r="AAR48" s="182"/>
      <c r="AAS48" s="182"/>
      <c r="AAT48" s="182"/>
      <c r="AAU48" s="182"/>
      <c r="AAV48" s="182"/>
      <c r="AAW48" s="182"/>
      <c r="AAX48" s="182"/>
      <c r="AAY48" s="182"/>
      <c r="AAZ48" s="182"/>
      <c r="ABA48" s="182"/>
      <c r="ABB48" s="182"/>
      <c r="ABC48" s="182"/>
      <c r="ABD48" s="182"/>
      <c r="ABE48" s="182"/>
      <c r="ABF48" s="182"/>
      <c r="ABG48" s="182"/>
      <c r="ABH48" s="182"/>
      <c r="ABI48" s="182"/>
      <c r="ABJ48" s="182"/>
      <c r="ABK48" s="182"/>
      <c r="ABL48" s="182"/>
      <c r="ABM48" s="182"/>
      <c r="ABN48" s="182"/>
      <c r="ABO48" s="182"/>
      <c r="ABP48" s="182"/>
      <c r="ABQ48" s="182"/>
      <c r="ABR48" s="182"/>
      <c r="ABS48" s="182"/>
      <c r="ABT48" s="182"/>
      <c r="ABU48" s="182"/>
      <c r="ABV48" s="182"/>
      <c r="ABW48" s="182"/>
      <c r="ABX48" s="182"/>
      <c r="ABY48" s="182"/>
      <c r="ABZ48" s="182"/>
      <c r="ACA48" s="182"/>
      <c r="ACB48" s="182"/>
      <c r="ACC48" s="182"/>
      <c r="ACD48" s="182"/>
      <c r="ACE48" s="182"/>
      <c r="ACF48" s="182"/>
      <c r="ACG48" s="182"/>
      <c r="ACH48" s="182"/>
      <c r="ACI48" s="182"/>
      <c r="ACJ48" s="182"/>
      <c r="ACK48" s="182"/>
      <c r="ACL48" s="182"/>
      <c r="ACM48" s="182"/>
      <c r="ACN48" s="182"/>
      <c r="ACO48" s="182"/>
      <c r="ACP48" s="182"/>
      <c r="ACQ48" s="182"/>
      <c r="ACR48" s="182"/>
      <c r="ACS48" s="182"/>
      <c r="ACT48" s="182"/>
      <c r="ACU48" s="182"/>
      <c r="ACV48" s="182"/>
      <c r="ACW48" s="182"/>
      <c r="ACX48" s="182"/>
      <c r="ACY48" s="182"/>
      <c r="ACZ48" s="182"/>
      <c r="ADA48" s="182"/>
      <c r="ADB48" s="182"/>
      <c r="ADC48" s="182"/>
      <c r="ADD48" s="182"/>
      <c r="ADE48" s="182"/>
      <c r="ADF48" s="182"/>
      <c r="ADG48" s="182"/>
      <c r="ADH48" s="182"/>
      <c r="ADI48" s="182"/>
      <c r="ADJ48" s="182"/>
      <c r="ADK48" s="182"/>
      <c r="ADL48" s="182"/>
      <c r="ADM48" s="182"/>
      <c r="ADN48" s="182"/>
      <c r="ADO48" s="182"/>
      <c r="ADP48" s="182"/>
      <c r="ADQ48" s="182"/>
      <c r="ADR48" s="182"/>
      <c r="ADS48" s="182"/>
      <c r="ADT48" s="182"/>
      <c r="ADU48" s="182"/>
      <c r="ADV48" s="182"/>
      <c r="ADW48" s="182"/>
      <c r="ADX48" s="182"/>
      <c r="ADY48" s="182"/>
      <c r="ADZ48" s="182"/>
      <c r="AEA48" s="182"/>
      <c r="AEB48" s="182"/>
      <c r="AEC48" s="182"/>
      <c r="AED48" s="182"/>
      <c r="AEE48" s="182"/>
      <c r="AEF48" s="182"/>
      <c r="AEG48" s="182"/>
      <c r="AEH48" s="182"/>
      <c r="AEI48" s="182"/>
      <c r="AEJ48" s="182"/>
      <c r="AEK48" s="182"/>
      <c r="AEL48" s="182"/>
      <c r="AEM48" s="182"/>
      <c r="AEN48" s="182"/>
      <c r="AEO48" s="182"/>
      <c r="AEP48" s="182"/>
      <c r="AEQ48" s="182"/>
      <c r="AER48" s="182"/>
      <c r="AES48" s="182"/>
      <c r="AET48" s="182"/>
      <c r="AEU48" s="182"/>
      <c r="AEV48" s="182"/>
      <c r="AEW48" s="182"/>
      <c r="AEX48" s="182"/>
      <c r="AEY48" s="182"/>
      <c r="AEZ48" s="182"/>
      <c r="AFA48" s="182"/>
      <c r="AFB48" s="182"/>
      <c r="AFC48" s="182"/>
      <c r="AFD48" s="182"/>
      <c r="AFE48" s="182"/>
      <c r="AFF48" s="182"/>
      <c r="AFG48" s="182"/>
      <c r="AFH48" s="182"/>
      <c r="AFI48" s="182"/>
      <c r="AFJ48" s="182"/>
      <c r="AFK48" s="182"/>
      <c r="AFL48" s="182"/>
      <c r="AFM48" s="182"/>
      <c r="AFN48" s="182"/>
      <c r="AFO48" s="182"/>
      <c r="AFP48" s="182"/>
      <c r="AFQ48" s="182"/>
      <c r="AFR48" s="182"/>
      <c r="AFS48" s="182"/>
      <c r="AFT48" s="182"/>
      <c r="AFU48" s="182"/>
      <c r="AFV48" s="182"/>
      <c r="AFW48" s="182"/>
      <c r="AFX48" s="182"/>
      <c r="AFY48" s="182"/>
      <c r="AFZ48" s="182"/>
      <c r="AGA48" s="182"/>
      <c r="AGB48" s="182"/>
      <c r="AGC48" s="182"/>
      <c r="AGD48" s="182"/>
      <c r="AGE48" s="182"/>
      <c r="AGF48" s="182"/>
      <c r="AGG48" s="182"/>
      <c r="AGH48" s="182"/>
      <c r="AGI48" s="182"/>
      <c r="AGJ48" s="182"/>
      <c r="AGK48" s="182"/>
      <c r="AGL48" s="182"/>
      <c r="AGM48" s="182"/>
      <c r="AGN48" s="182"/>
      <c r="AGO48" s="182"/>
      <c r="AGP48" s="182"/>
      <c r="AGQ48" s="182"/>
      <c r="AGR48" s="182"/>
      <c r="AGS48" s="182"/>
      <c r="AGT48" s="182"/>
      <c r="AGU48" s="182"/>
      <c r="AGV48" s="182"/>
      <c r="AGW48" s="182"/>
      <c r="AGX48" s="182"/>
      <c r="AGY48" s="182"/>
      <c r="AGZ48" s="182"/>
      <c r="AHA48" s="182"/>
      <c r="AHB48" s="182"/>
      <c r="AHC48" s="182"/>
      <c r="AHD48" s="182"/>
      <c r="AHE48" s="182"/>
      <c r="AHF48" s="182"/>
      <c r="AHG48" s="182"/>
      <c r="AHH48" s="182"/>
      <c r="AHI48" s="182"/>
      <c r="AHJ48" s="182"/>
      <c r="AHK48" s="182"/>
      <c r="AHL48" s="182"/>
      <c r="AHM48" s="182"/>
      <c r="AHN48" s="182"/>
      <c r="AHO48" s="182"/>
      <c r="AHP48" s="182"/>
      <c r="AHQ48" s="182"/>
      <c r="AHR48" s="182"/>
      <c r="AHS48" s="182"/>
      <c r="AHT48" s="182"/>
      <c r="AHU48" s="182"/>
      <c r="AHV48" s="182"/>
      <c r="AHW48" s="182"/>
      <c r="AHX48" s="182"/>
      <c r="AHY48" s="182"/>
      <c r="AHZ48" s="182"/>
      <c r="AIA48" s="182"/>
      <c r="AIB48" s="182"/>
      <c r="AIC48" s="182"/>
      <c r="AID48" s="182"/>
      <c r="AIE48" s="182"/>
      <c r="AIF48" s="182"/>
      <c r="AIG48" s="182"/>
      <c r="AIH48" s="182"/>
      <c r="AII48" s="182"/>
      <c r="AIJ48" s="182"/>
      <c r="AIK48" s="182"/>
      <c r="AIL48" s="182"/>
      <c r="AIM48" s="182"/>
      <c r="AIN48" s="182"/>
      <c r="AIO48" s="182"/>
      <c r="AIP48" s="182"/>
      <c r="AIQ48" s="182"/>
      <c r="AIR48" s="182"/>
      <c r="AIS48" s="182"/>
      <c r="AIT48" s="182"/>
      <c r="AIU48" s="182"/>
      <c r="AIV48" s="182"/>
      <c r="AIW48" s="182"/>
      <c r="AIX48" s="182"/>
      <c r="AIY48" s="182"/>
      <c r="AIZ48" s="182"/>
      <c r="AJA48" s="182"/>
      <c r="AJB48" s="182"/>
      <c r="AJC48" s="182"/>
      <c r="AJD48" s="182"/>
      <c r="AJE48" s="182"/>
      <c r="AJF48" s="182"/>
      <c r="AJG48" s="182"/>
      <c r="AJH48" s="182"/>
      <c r="AJI48" s="182"/>
      <c r="AJJ48" s="182"/>
      <c r="AJK48" s="182"/>
      <c r="AJL48" s="182"/>
      <c r="AJM48" s="182"/>
      <c r="AJN48" s="182"/>
      <c r="AJO48" s="182"/>
      <c r="AJP48" s="182"/>
      <c r="AJQ48" s="182"/>
      <c r="AJR48" s="182"/>
      <c r="AJS48" s="182"/>
      <c r="AJT48" s="182"/>
      <c r="AJU48" s="182"/>
      <c r="AJV48" s="182"/>
      <c r="AJW48" s="182"/>
      <c r="AJX48" s="182"/>
      <c r="AJY48" s="182"/>
      <c r="AJZ48" s="182"/>
      <c r="AKA48" s="182"/>
      <c r="AKB48" s="182"/>
      <c r="AKC48" s="182"/>
      <c r="AKD48" s="182"/>
      <c r="AKE48" s="182"/>
      <c r="AKF48" s="182"/>
      <c r="AKG48" s="182"/>
      <c r="AKH48" s="182"/>
      <c r="AKI48" s="182"/>
      <c r="AKJ48" s="182"/>
      <c r="AKK48" s="182"/>
      <c r="AKL48" s="182"/>
      <c r="AKM48" s="182"/>
      <c r="AKN48" s="182"/>
      <c r="AKO48" s="182"/>
      <c r="AKP48" s="182"/>
      <c r="AKQ48" s="182"/>
      <c r="AKR48" s="182"/>
      <c r="AKS48" s="182"/>
      <c r="AKT48" s="182"/>
      <c r="AKU48" s="182"/>
      <c r="AKV48" s="182"/>
      <c r="AKW48" s="182"/>
      <c r="AKX48" s="182"/>
      <c r="AKY48" s="182"/>
      <c r="AKZ48" s="182"/>
      <c r="ALA48" s="182"/>
      <c r="ALB48" s="182"/>
      <c r="ALC48" s="182"/>
      <c r="ALD48" s="182"/>
      <c r="ALE48" s="182"/>
      <c r="ALF48" s="182"/>
      <c r="ALG48" s="182"/>
      <c r="ALH48" s="182"/>
      <c r="ALI48" s="182"/>
      <c r="ALJ48" s="182"/>
      <c r="ALK48" s="182"/>
      <c r="ALL48" s="182"/>
      <c r="ALM48" s="182"/>
      <c r="ALN48" s="182"/>
      <c r="ALO48" s="182"/>
      <c r="ALP48" s="182"/>
      <c r="ALQ48" s="182"/>
      <c r="ALR48" s="182"/>
      <c r="ALS48" s="182"/>
      <c r="ALT48" s="182"/>
      <c r="ALU48" s="182"/>
      <c r="ALV48" s="182"/>
      <c r="ALW48" s="182"/>
      <c r="ALX48" s="182"/>
      <c r="ALY48" s="182"/>
      <c r="ALZ48" s="182"/>
      <c r="AMA48" s="182"/>
      <c r="AMB48" s="182"/>
      <c r="AMC48" s="182"/>
      <c r="AMD48" s="182"/>
      <c r="AME48" s="182"/>
      <c r="AMF48" s="182"/>
      <c r="AMG48" s="182"/>
      <c r="AMH48" s="182"/>
      <c r="AMI48" s="182"/>
      <c r="AMJ48" s="182"/>
      <c r="AMK48" s="182"/>
      <c r="AML48" s="182"/>
      <c r="AMM48" s="182"/>
      <c r="AMN48" s="182"/>
      <c r="AMO48" s="182"/>
      <c r="AMP48" s="182"/>
      <c r="AMQ48" s="182"/>
      <c r="AMR48" s="182"/>
      <c r="AMS48" s="182"/>
      <c r="AMT48" s="182"/>
      <c r="AMU48" s="182"/>
      <c r="AMV48" s="182"/>
      <c r="AMW48" s="182"/>
      <c r="AMX48" s="182"/>
      <c r="AMY48" s="182"/>
      <c r="AMZ48" s="182"/>
      <c r="ANA48" s="182"/>
      <c r="ANB48" s="182"/>
      <c r="ANC48" s="182"/>
      <c r="AND48" s="182"/>
      <c r="ANE48" s="182"/>
      <c r="ANF48" s="182"/>
      <c r="ANG48" s="182"/>
      <c r="ANH48" s="182"/>
      <c r="ANI48" s="182"/>
      <c r="ANJ48" s="182"/>
      <c r="ANK48" s="182"/>
      <c r="ANL48" s="182"/>
      <c r="ANM48" s="182"/>
      <c r="ANN48" s="182"/>
      <c r="ANO48" s="182"/>
      <c r="ANP48" s="182"/>
      <c r="ANQ48" s="182"/>
      <c r="ANR48" s="182"/>
      <c r="ANS48" s="182"/>
      <c r="ANT48" s="182"/>
      <c r="ANU48" s="182"/>
      <c r="ANV48" s="182"/>
      <c r="ANW48" s="182"/>
      <c r="ANX48" s="182"/>
      <c r="ANY48" s="182"/>
      <c r="ANZ48" s="182"/>
      <c r="AOA48" s="182"/>
      <c r="AOB48" s="182"/>
      <c r="AOC48" s="182"/>
      <c r="AOD48" s="182"/>
      <c r="AOE48" s="182"/>
      <c r="AOF48" s="182"/>
      <c r="AOG48" s="182"/>
      <c r="AOH48" s="182"/>
      <c r="AOI48" s="182"/>
      <c r="AOJ48" s="182"/>
      <c r="AOK48" s="182"/>
      <c r="AOL48" s="182"/>
      <c r="AOM48" s="182"/>
      <c r="AON48" s="182"/>
      <c r="AOO48" s="182"/>
      <c r="AOP48" s="182"/>
      <c r="AOQ48" s="182"/>
      <c r="AOR48" s="182"/>
      <c r="AOS48" s="182"/>
      <c r="AOT48" s="182"/>
      <c r="AOU48" s="182"/>
      <c r="AOV48" s="182"/>
      <c r="AOW48" s="182"/>
      <c r="AOX48" s="182"/>
      <c r="AOY48" s="182"/>
      <c r="AOZ48" s="182"/>
      <c r="APA48" s="182"/>
      <c r="APB48" s="182"/>
      <c r="APC48" s="182"/>
      <c r="APD48" s="182"/>
      <c r="APE48" s="182"/>
      <c r="APF48" s="182"/>
      <c r="APG48" s="182"/>
      <c r="APH48" s="182"/>
      <c r="API48" s="182"/>
      <c r="APJ48" s="182"/>
      <c r="APK48" s="182"/>
      <c r="APL48" s="182"/>
      <c r="APM48" s="182"/>
      <c r="APN48" s="182"/>
      <c r="APO48" s="182"/>
      <c r="APP48" s="182"/>
      <c r="APQ48" s="182"/>
      <c r="APR48" s="182"/>
      <c r="APS48" s="182"/>
      <c r="APT48" s="182"/>
      <c r="APU48" s="182"/>
      <c r="APV48" s="182"/>
      <c r="APW48" s="182"/>
      <c r="APX48" s="182"/>
      <c r="APY48" s="182"/>
      <c r="APZ48" s="182"/>
      <c r="AQA48" s="182"/>
      <c r="AQB48" s="182"/>
      <c r="AQC48" s="182"/>
      <c r="AQD48" s="182"/>
      <c r="AQE48" s="182"/>
      <c r="AQF48" s="182"/>
      <c r="AQG48" s="182"/>
      <c r="AQH48" s="182"/>
      <c r="AQI48" s="182"/>
      <c r="AQJ48" s="182"/>
      <c r="AQK48" s="182"/>
      <c r="AQL48" s="182"/>
      <c r="AQM48" s="182"/>
      <c r="AQN48" s="182"/>
      <c r="AQO48" s="182"/>
      <c r="AQP48" s="182"/>
      <c r="AQQ48" s="182"/>
      <c r="AQR48" s="182"/>
      <c r="AQS48" s="182"/>
      <c r="AQT48" s="182"/>
      <c r="AQU48" s="182"/>
      <c r="AQV48" s="182"/>
      <c r="AQW48" s="182"/>
      <c r="AQX48" s="182"/>
      <c r="AQY48" s="182"/>
      <c r="AQZ48" s="182"/>
      <c r="ARA48" s="182"/>
      <c r="ARB48" s="182"/>
      <c r="ARC48" s="182"/>
      <c r="ARD48" s="182"/>
      <c r="ARE48" s="182"/>
      <c r="ARF48" s="182"/>
      <c r="ARG48" s="182"/>
      <c r="ARH48" s="182"/>
      <c r="ARI48" s="182"/>
      <c r="ARJ48" s="182"/>
      <c r="ARK48" s="182"/>
      <c r="ARL48" s="182"/>
      <c r="ARM48" s="182"/>
      <c r="ARN48" s="182"/>
      <c r="ARO48" s="182"/>
      <c r="ARP48" s="182"/>
      <c r="ARQ48" s="182"/>
      <c r="ARR48" s="182"/>
      <c r="ARS48" s="182"/>
      <c r="ART48" s="182"/>
      <c r="ARU48" s="182"/>
      <c r="ARV48" s="182"/>
      <c r="ARW48" s="182"/>
      <c r="ARX48" s="182"/>
      <c r="ARY48" s="182"/>
      <c r="ARZ48" s="182"/>
      <c r="ASA48" s="182"/>
      <c r="ASB48" s="182"/>
      <c r="ASC48" s="182"/>
      <c r="ASD48" s="182"/>
      <c r="ASE48" s="182"/>
      <c r="ASF48" s="182"/>
      <c r="ASG48" s="182"/>
      <c r="ASH48" s="182"/>
      <c r="ASI48" s="182"/>
      <c r="ASJ48" s="182"/>
      <c r="ASK48" s="182"/>
      <c r="ASL48" s="182"/>
      <c r="ASM48" s="182"/>
      <c r="ASN48" s="182"/>
      <c r="ASO48" s="182"/>
      <c r="ASP48" s="182"/>
      <c r="ASQ48" s="182"/>
      <c r="ASR48" s="182"/>
      <c r="ASS48" s="182"/>
      <c r="AST48" s="182"/>
      <c r="ASU48" s="182"/>
      <c r="ASV48" s="182"/>
      <c r="ASW48" s="182"/>
      <c r="ASX48" s="182"/>
      <c r="ASY48" s="182"/>
      <c r="ASZ48" s="182"/>
      <c r="ATA48" s="182"/>
      <c r="ATB48" s="182"/>
      <c r="ATC48" s="182"/>
      <c r="ATD48" s="182"/>
      <c r="ATE48" s="182"/>
      <c r="ATF48" s="182"/>
      <c r="ATG48" s="182"/>
      <c r="ATH48" s="182"/>
      <c r="ATI48" s="182"/>
      <c r="ATJ48" s="182"/>
      <c r="ATK48" s="182"/>
      <c r="ATL48" s="182"/>
      <c r="ATM48" s="182"/>
      <c r="ATN48" s="182"/>
      <c r="ATO48" s="182"/>
      <c r="ATP48" s="182"/>
      <c r="ATQ48" s="182"/>
      <c r="ATR48" s="182"/>
      <c r="ATS48" s="182"/>
      <c r="ATT48" s="182"/>
      <c r="ATU48" s="182"/>
      <c r="ATV48" s="182"/>
      <c r="ATW48" s="182"/>
      <c r="ATX48" s="182"/>
      <c r="ATY48" s="182"/>
      <c r="ATZ48" s="182"/>
      <c r="AUA48" s="182"/>
      <c r="AUB48" s="182"/>
      <c r="AUC48" s="182"/>
      <c r="AUD48" s="182"/>
      <c r="AUE48" s="182"/>
      <c r="AUF48" s="182"/>
      <c r="AUG48" s="182"/>
      <c r="AUH48" s="182"/>
      <c r="AUI48" s="182"/>
      <c r="AUJ48" s="182"/>
      <c r="AUK48" s="182"/>
      <c r="AUL48" s="182"/>
      <c r="AUM48" s="182"/>
      <c r="AUN48" s="182"/>
      <c r="AUO48" s="182"/>
      <c r="AUP48" s="182"/>
      <c r="AUQ48" s="182"/>
      <c r="AUR48" s="182"/>
      <c r="AUS48" s="182"/>
      <c r="AUT48" s="182"/>
      <c r="AUU48" s="182"/>
      <c r="AUV48" s="182"/>
      <c r="AUW48" s="182"/>
      <c r="AUX48" s="182"/>
      <c r="AUY48" s="182"/>
      <c r="AUZ48" s="182"/>
      <c r="AVA48" s="182"/>
      <c r="AVB48" s="182"/>
      <c r="AVC48" s="182"/>
      <c r="AVD48" s="182"/>
      <c r="AVE48" s="182"/>
      <c r="AVF48" s="182"/>
      <c r="AVG48" s="182"/>
      <c r="AVH48" s="182"/>
      <c r="AVI48" s="182"/>
      <c r="AVJ48" s="182"/>
      <c r="AVK48" s="182"/>
      <c r="AVL48" s="182"/>
      <c r="AVM48" s="182"/>
      <c r="AVN48" s="182"/>
      <c r="AVO48" s="182"/>
      <c r="AVP48" s="182"/>
      <c r="AVQ48" s="182"/>
      <c r="AVR48" s="182"/>
      <c r="AVS48" s="182"/>
      <c r="AVT48" s="182"/>
      <c r="AVU48" s="182"/>
      <c r="AVV48" s="182"/>
      <c r="AVW48" s="182"/>
      <c r="AVX48" s="182"/>
      <c r="AVY48" s="182"/>
      <c r="AVZ48" s="182"/>
      <c r="AWA48" s="182"/>
      <c r="AWB48" s="182"/>
      <c r="AWC48" s="182"/>
      <c r="AWD48" s="182"/>
      <c r="AWE48" s="182"/>
      <c r="AWF48" s="182"/>
      <c r="AWG48" s="182"/>
      <c r="AWH48" s="182"/>
      <c r="AWI48" s="182"/>
      <c r="AWJ48" s="182"/>
      <c r="AWK48" s="182"/>
      <c r="AWL48" s="182"/>
      <c r="AWM48" s="182"/>
      <c r="AWN48" s="182"/>
      <c r="AWO48" s="182"/>
      <c r="AWP48" s="182"/>
      <c r="AWQ48" s="182"/>
      <c r="AWR48" s="182"/>
      <c r="AWS48" s="182"/>
      <c r="AWT48" s="182"/>
      <c r="AWU48" s="182"/>
      <c r="AWV48" s="182"/>
      <c r="AWW48" s="182"/>
      <c r="AWX48" s="182"/>
      <c r="AWY48" s="182"/>
      <c r="AWZ48" s="182"/>
      <c r="AXA48" s="182"/>
      <c r="AXB48" s="182"/>
      <c r="AXC48" s="182"/>
      <c r="AXD48" s="182"/>
      <c r="AXE48" s="182"/>
      <c r="AXF48" s="182"/>
      <c r="AXG48" s="182"/>
      <c r="AXH48" s="182"/>
      <c r="AXI48" s="182"/>
      <c r="AXJ48" s="182"/>
      <c r="AXK48" s="182"/>
      <c r="AXL48" s="182"/>
      <c r="AXM48" s="182"/>
      <c r="AXN48" s="182"/>
      <c r="AXO48" s="182"/>
      <c r="AXP48" s="182"/>
      <c r="AXQ48" s="182"/>
      <c r="AXR48" s="182"/>
      <c r="AXS48" s="182"/>
      <c r="AXT48" s="182"/>
      <c r="AXU48" s="182"/>
      <c r="AXV48" s="182"/>
      <c r="AXW48" s="182"/>
      <c r="AXX48" s="182"/>
      <c r="AXY48" s="182"/>
      <c r="AXZ48" s="182"/>
      <c r="AYA48" s="182"/>
      <c r="AYB48" s="182"/>
      <c r="AYC48" s="182"/>
      <c r="AYD48" s="182"/>
      <c r="AYE48" s="182"/>
      <c r="AYF48" s="182"/>
      <c r="AYG48" s="182"/>
      <c r="AYH48" s="182"/>
      <c r="AYI48" s="182"/>
      <c r="AYJ48" s="182"/>
      <c r="AYK48" s="182"/>
      <c r="AYL48" s="182"/>
      <c r="AYM48" s="182"/>
      <c r="AYN48" s="182"/>
      <c r="AYO48" s="182"/>
      <c r="AYP48" s="182"/>
      <c r="AYQ48" s="182"/>
      <c r="AYR48" s="182"/>
      <c r="AYS48" s="182"/>
      <c r="AYT48" s="182"/>
      <c r="AYU48" s="182"/>
      <c r="AYV48" s="182"/>
      <c r="AYW48" s="182"/>
      <c r="AYX48" s="182"/>
      <c r="AYY48" s="182"/>
      <c r="AYZ48" s="182"/>
      <c r="AZA48" s="182"/>
      <c r="AZB48" s="182"/>
      <c r="AZC48" s="182"/>
      <c r="AZD48" s="182"/>
      <c r="AZE48" s="182"/>
      <c r="AZF48" s="182"/>
      <c r="AZG48" s="182"/>
      <c r="AZH48" s="182"/>
      <c r="AZI48" s="182"/>
      <c r="AZJ48" s="182"/>
      <c r="AZK48" s="182"/>
      <c r="AZL48" s="182"/>
      <c r="AZM48" s="182"/>
      <c r="AZN48" s="182"/>
      <c r="AZO48" s="182"/>
      <c r="AZP48" s="182"/>
      <c r="AZQ48" s="182"/>
      <c r="AZR48" s="182"/>
      <c r="AZS48" s="182"/>
      <c r="AZT48" s="182"/>
      <c r="AZU48" s="182"/>
      <c r="AZV48" s="182"/>
      <c r="AZW48" s="182"/>
      <c r="AZX48" s="182"/>
      <c r="AZY48" s="182"/>
      <c r="AZZ48" s="182"/>
      <c r="BAA48" s="182"/>
      <c r="BAB48" s="182"/>
      <c r="BAC48" s="182"/>
      <c r="BAD48" s="182"/>
      <c r="BAE48" s="182"/>
      <c r="BAF48" s="182"/>
      <c r="BAG48" s="182"/>
      <c r="BAH48" s="182"/>
      <c r="BAI48" s="182"/>
      <c r="BAJ48" s="182"/>
      <c r="BAK48" s="182"/>
      <c r="BAL48" s="182"/>
      <c r="BAM48" s="182"/>
      <c r="BAN48" s="182"/>
      <c r="BAO48" s="182"/>
      <c r="BAP48" s="182"/>
      <c r="BAQ48" s="182"/>
      <c r="BAR48" s="182"/>
      <c r="BAS48" s="182"/>
      <c r="BAT48" s="182"/>
      <c r="BAU48" s="182"/>
      <c r="BAV48" s="182"/>
      <c r="BAW48" s="182"/>
      <c r="BAX48" s="182"/>
      <c r="BAY48" s="182"/>
      <c r="BAZ48" s="182"/>
      <c r="BBA48" s="182"/>
      <c r="BBB48" s="182"/>
      <c r="BBC48" s="182"/>
      <c r="BBD48" s="182"/>
      <c r="BBE48" s="182"/>
      <c r="BBF48" s="182"/>
      <c r="BBG48" s="182"/>
      <c r="BBH48" s="182"/>
      <c r="BBI48" s="182"/>
      <c r="BBJ48" s="182"/>
      <c r="BBK48" s="182"/>
      <c r="BBL48" s="182"/>
      <c r="BBM48" s="182"/>
      <c r="BBN48" s="182"/>
      <c r="BBO48" s="182"/>
      <c r="BBP48" s="182"/>
      <c r="BBQ48" s="182"/>
      <c r="BBR48" s="182"/>
      <c r="BBS48" s="182"/>
      <c r="BBT48" s="182"/>
      <c r="BBU48" s="182"/>
      <c r="BBV48" s="182"/>
      <c r="BBW48" s="182"/>
      <c r="BBX48" s="182"/>
      <c r="BBY48" s="182"/>
      <c r="BBZ48" s="182"/>
      <c r="BCA48" s="182"/>
      <c r="BCB48" s="182"/>
      <c r="BCC48" s="182"/>
      <c r="BCD48" s="182"/>
      <c r="BCE48" s="182"/>
      <c r="BCF48" s="182"/>
      <c r="BCG48" s="182"/>
      <c r="BCH48" s="182"/>
      <c r="BCI48" s="182"/>
      <c r="BCJ48" s="182"/>
      <c r="BCK48" s="182"/>
      <c r="BCL48" s="182"/>
      <c r="BCM48" s="182"/>
      <c r="BCN48" s="182"/>
      <c r="BCO48" s="182"/>
      <c r="BCP48" s="182"/>
      <c r="BCQ48" s="182"/>
      <c r="BCR48" s="182"/>
      <c r="BCS48" s="182"/>
      <c r="BCT48" s="182"/>
      <c r="BCU48" s="182"/>
      <c r="BCV48" s="182"/>
      <c r="BCW48" s="182"/>
      <c r="BCX48" s="182"/>
      <c r="BCY48" s="182"/>
      <c r="BCZ48" s="182"/>
      <c r="BDA48" s="182"/>
      <c r="BDB48" s="182"/>
      <c r="BDC48" s="182"/>
      <c r="BDD48" s="182"/>
      <c r="BDE48" s="182"/>
      <c r="BDF48" s="182"/>
      <c r="BDG48" s="182"/>
      <c r="BDH48" s="182"/>
      <c r="BDI48" s="182"/>
      <c r="BDJ48" s="182"/>
      <c r="BDK48" s="182"/>
      <c r="BDL48" s="182"/>
      <c r="BDM48" s="182"/>
      <c r="BDN48" s="182"/>
      <c r="BDO48" s="182"/>
      <c r="BDP48" s="182"/>
      <c r="BDQ48" s="182"/>
      <c r="BDR48" s="182"/>
      <c r="BDS48" s="182"/>
      <c r="BDT48" s="182"/>
      <c r="BDU48" s="182"/>
      <c r="BDV48" s="182"/>
      <c r="BDW48" s="182"/>
      <c r="BDX48" s="182"/>
      <c r="BDY48" s="182"/>
      <c r="BDZ48" s="182"/>
      <c r="BEA48" s="182"/>
      <c r="BEB48" s="182"/>
      <c r="BEC48" s="182"/>
      <c r="BED48" s="182"/>
      <c r="BEE48" s="182"/>
      <c r="BEF48" s="182"/>
      <c r="BEG48" s="182"/>
      <c r="BEH48" s="182"/>
      <c r="BEI48" s="182"/>
      <c r="BEJ48" s="182"/>
      <c r="BEK48" s="182"/>
      <c r="BEL48" s="182"/>
      <c r="BEM48" s="182"/>
      <c r="BEN48" s="182"/>
      <c r="BEO48" s="182"/>
      <c r="BEP48" s="182"/>
      <c r="BEQ48" s="182"/>
      <c r="BER48" s="182"/>
      <c r="BES48" s="182"/>
      <c r="BET48" s="182"/>
      <c r="BEU48" s="182"/>
      <c r="BEV48" s="182"/>
      <c r="BEW48" s="182"/>
      <c r="BEX48" s="182"/>
      <c r="BEY48" s="182"/>
      <c r="BEZ48" s="182"/>
      <c r="BFA48" s="182"/>
      <c r="BFB48" s="182"/>
      <c r="BFC48" s="182"/>
      <c r="BFD48" s="182"/>
      <c r="BFE48" s="182"/>
      <c r="BFF48" s="182"/>
      <c r="BFG48" s="182"/>
      <c r="BFH48" s="182"/>
      <c r="BFI48" s="182"/>
      <c r="BFJ48" s="182"/>
      <c r="BFK48" s="182"/>
      <c r="BFL48" s="182"/>
      <c r="BFM48" s="182"/>
      <c r="BFN48" s="182"/>
      <c r="BFO48" s="182"/>
      <c r="BFP48" s="182"/>
      <c r="BFQ48" s="182"/>
      <c r="BFR48" s="182"/>
      <c r="BFS48" s="182"/>
      <c r="BFT48" s="182"/>
      <c r="BFU48" s="182"/>
      <c r="BFV48" s="182"/>
      <c r="BFW48" s="182"/>
      <c r="BFX48" s="182"/>
      <c r="BFY48" s="182"/>
      <c r="BFZ48" s="182"/>
      <c r="BGA48" s="182"/>
      <c r="BGB48" s="182"/>
      <c r="BGC48" s="182"/>
      <c r="BGD48" s="182"/>
      <c r="BGE48" s="182"/>
      <c r="BGF48" s="182"/>
      <c r="BGG48" s="182"/>
      <c r="BGH48" s="182"/>
      <c r="BGI48" s="182"/>
      <c r="BGJ48" s="182"/>
      <c r="BGK48" s="182"/>
      <c r="BGL48" s="182"/>
      <c r="BGM48" s="182"/>
      <c r="BGN48" s="182"/>
      <c r="BGO48" s="182"/>
      <c r="BGP48" s="182"/>
      <c r="BGQ48" s="182"/>
      <c r="BGR48" s="182"/>
      <c r="BGS48" s="182"/>
      <c r="BGT48" s="182"/>
      <c r="BGU48" s="182"/>
      <c r="BGV48" s="182"/>
      <c r="BGW48" s="182"/>
      <c r="BGX48" s="182"/>
      <c r="BGY48" s="182"/>
      <c r="BGZ48" s="182"/>
      <c r="BHA48" s="182"/>
      <c r="BHB48" s="182"/>
      <c r="BHC48" s="182"/>
      <c r="BHD48" s="182"/>
      <c r="BHE48" s="182"/>
      <c r="BHF48" s="182"/>
      <c r="BHG48" s="182"/>
      <c r="BHH48" s="182"/>
      <c r="BHI48" s="182"/>
      <c r="BHJ48" s="182"/>
      <c r="BHK48" s="182"/>
      <c r="BHL48" s="182"/>
      <c r="BHM48" s="182"/>
      <c r="BHN48" s="182"/>
      <c r="BHO48" s="182"/>
      <c r="BHP48" s="182"/>
      <c r="BHQ48" s="182"/>
      <c r="BHR48" s="182"/>
      <c r="BHS48" s="182"/>
      <c r="BHT48" s="182"/>
      <c r="BHU48" s="182"/>
      <c r="BHV48" s="182"/>
      <c r="BHW48" s="182"/>
      <c r="BHX48" s="182"/>
      <c r="BHY48" s="182"/>
      <c r="BHZ48" s="182"/>
      <c r="BIA48" s="182"/>
      <c r="BIB48" s="182"/>
      <c r="BIC48" s="182"/>
      <c r="BID48" s="182"/>
      <c r="BIE48" s="182"/>
      <c r="BIF48" s="182"/>
      <c r="BIG48" s="182"/>
      <c r="BIH48" s="182"/>
      <c r="BII48" s="182"/>
      <c r="BIJ48" s="182"/>
      <c r="BIK48" s="182"/>
      <c r="BIL48" s="182"/>
      <c r="BIM48" s="182"/>
      <c r="BIN48" s="182"/>
      <c r="BIO48" s="182"/>
      <c r="BIP48" s="182"/>
      <c r="BIQ48" s="182"/>
      <c r="BIR48" s="182"/>
      <c r="BIS48" s="182"/>
      <c r="BIT48" s="182"/>
      <c r="BIU48" s="182"/>
      <c r="BIV48" s="182"/>
      <c r="BIW48" s="182"/>
      <c r="BIX48" s="182"/>
      <c r="BIY48" s="182"/>
      <c r="BIZ48" s="182"/>
      <c r="BJA48" s="182"/>
      <c r="BJB48" s="182"/>
      <c r="BJC48" s="182"/>
      <c r="BJD48" s="182"/>
      <c r="BJE48" s="182"/>
      <c r="BJF48" s="182"/>
      <c r="BJG48" s="182"/>
      <c r="BJH48" s="182"/>
      <c r="BJI48" s="182"/>
      <c r="BJJ48" s="182"/>
      <c r="BJK48" s="182"/>
      <c r="BJL48" s="182"/>
      <c r="BJM48" s="182"/>
      <c r="BJN48" s="182"/>
      <c r="BJO48" s="182"/>
      <c r="BJP48" s="182"/>
      <c r="BJQ48" s="182"/>
      <c r="BJR48" s="182"/>
      <c r="BJS48" s="182"/>
      <c r="BJT48" s="182"/>
      <c r="BJU48" s="182"/>
      <c r="BJV48" s="182"/>
      <c r="BJW48" s="182"/>
      <c r="BJX48" s="182"/>
      <c r="BJY48" s="182"/>
      <c r="BJZ48" s="182"/>
      <c r="BKA48" s="182"/>
      <c r="BKB48" s="182"/>
      <c r="BKC48" s="182"/>
      <c r="BKD48" s="182"/>
      <c r="BKE48" s="182"/>
      <c r="BKF48" s="182"/>
      <c r="BKG48" s="182"/>
      <c r="BKH48" s="182"/>
      <c r="BKI48" s="182"/>
      <c r="BKJ48" s="182"/>
      <c r="BKK48" s="182"/>
      <c r="BKL48" s="182"/>
      <c r="BKM48" s="182"/>
      <c r="BKN48" s="182"/>
      <c r="BKO48" s="182"/>
      <c r="BKP48" s="182"/>
      <c r="BKQ48" s="182"/>
      <c r="BKR48" s="182"/>
      <c r="BKS48" s="182"/>
      <c r="BKT48" s="182"/>
      <c r="BKU48" s="182"/>
      <c r="BKV48" s="182"/>
      <c r="BKW48" s="182"/>
      <c r="BKX48" s="182"/>
      <c r="BKY48" s="182"/>
      <c r="BKZ48" s="182"/>
      <c r="BLA48" s="182"/>
      <c r="BLB48" s="182"/>
      <c r="BLC48" s="182"/>
      <c r="BLD48" s="182"/>
      <c r="BLE48" s="182"/>
      <c r="BLF48" s="182"/>
      <c r="BLG48" s="182"/>
      <c r="BLH48" s="182"/>
      <c r="BLI48" s="182"/>
      <c r="BLJ48" s="182"/>
      <c r="BLK48" s="182"/>
      <c r="BLL48" s="182"/>
      <c r="BLM48" s="182"/>
      <c r="BLN48" s="182"/>
      <c r="BLO48" s="182"/>
      <c r="BLP48" s="182"/>
      <c r="BLQ48" s="182"/>
      <c r="BLR48" s="182"/>
      <c r="BLS48" s="182"/>
      <c r="BLT48" s="182"/>
      <c r="BLU48" s="182"/>
      <c r="BLV48" s="182"/>
      <c r="BLW48" s="182"/>
      <c r="BLX48" s="182"/>
      <c r="BLY48" s="182"/>
      <c r="BLZ48" s="182"/>
      <c r="BMA48" s="182"/>
      <c r="BMB48" s="182"/>
      <c r="BMC48" s="182"/>
      <c r="BMD48" s="182"/>
      <c r="BME48" s="182"/>
      <c r="BMF48" s="182"/>
      <c r="BMG48" s="182"/>
      <c r="BMH48" s="182"/>
      <c r="BMI48" s="182"/>
      <c r="BMJ48" s="182"/>
      <c r="BMK48" s="182"/>
      <c r="BML48" s="182"/>
      <c r="BMM48" s="182"/>
      <c r="BMN48" s="182"/>
      <c r="BMO48" s="182"/>
      <c r="BMP48" s="182"/>
      <c r="BMQ48" s="182"/>
      <c r="BMR48" s="182"/>
      <c r="BMS48" s="182"/>
      <c r="BMT48" s="182"/>
      <c r="BMU48" s="182"/>
      <c r="BMV48" s="182"/>
      <c r="BMW48" s="182"/>
      <c r="BMX48" s="182"/>
      <c r="BMY48" s="182"/>
      <c r="BMZ48" s="182"/>
      <c r="BNA48" s="182"/>
      <c r="BNB48" s="182"/>
      <c r="BNC48" s="182"/>
      <c r="BND48" s="182"/>
      <c r="BNE48" s="182"/>
      <c r="BNF48" s="182"/>
      <c r="BNG48" s="182"/>
      <c r="BNH48" s="182"/>
      <c r="BNI48" s="182"/>
      <c r="BNJ48" s="182"/>
      <c r="BNK48" s="182"/>
      <c r="BNL48" s="182"/>
      <c r="BNM48" s="182"/>
      <c r="BNN48" s="182"/>
      <c r="BNO48" s="182"/>
      <c r="BNP48" s="182"/>
      <c r="BNQ48" s="182"/>
      <c r="BNR48" s="182"/>
      <c r="BNS48" s="182"/>
      <c r="BNT48" s="182"/>
      <c r="BNU48" s="182"/>
      <c r="BNV48" s="182"/>
      <c r="BNW48" s="182"/>
      <c r="BNX48" s="182"/>
      <c r="BNY48" s="182"/>
      <c r="BNZ48" s="182"/>
      <c r="BOA48" s="182"/>
      <c r="BOB48" s="182"/>
      <c r="BOC48" s="182"/>
      <c r="BOD48" s="182"/>
      <c r="BOE48" s="182"/>
      <c r="BOF48" s="182"/>
      <c r="BOG48" s="182"/>
      <c r="BOH48" s="182"/>
      <c r="BOI48" s="182"/>
      <c r="BOJ48" s="182"/>
      <c r="BOK48" s="182"/>
      <c r="BOL48" s="182"/>
      <c r="BOM48" s="182"/>
      <c r="BON48" s="182"/>
      <c r="BOO48" s="182"/>
      <c r="BOP48" s="182"/>
      <c r="BOQ48" s="182"/>
      <c r="BOR48" s="182"/>
      <c r="BOS48" s="182"/>
      <c r="BOT48" s="182"/>
      <c r="BOU48" s="182"/>
      <c r="BOV48" s="182"/>
      <c r="BOW48" s="182"/>
      <c r="BOX48" s="182"/>
      <c r="BOY48" s="182"/>
      <c r="BOZ48" s="182"/>
      <c r="BPA48" s="182"/>
      <c r="BPB48" s="182"/>
      <c r="BPC48" s="182"/>
      <c r="BPD48" s="182"/>
      <c r="BPE48" s="182"/>
      <c r="BPF48" s="182"/>
      <c r="BPG48" s="182"/>
      <c r="BPH48" s="182"/>
      <c r="BPI48" s="182"/>
      <c r="BPJ48" s="182"/>
      <c r="BPK48" s="182"/>
      <c r="BPL48" s="182"/>
      <c r="BPM48" s="182"/>
      <c r="BPN48" s="182"/>
      <c r="BPO48" s="182"/>
      <c r="BPP48" s="182"/>
      <c r="BPQ48" s="182"/>
      <c r="BPR48" s="182"/>
      <c r="BPS48" s="182"/>
      <c r="BPT48" s="182"/>
      <c r="BPU48" s="182"/>
      <c r="BPV48" s="182"/>
      <c r="BPW48" s="182"/>
      <c r="BPX48" s="182"/>
      <c r="BPY48" s="182"/>
      <c r="BPZ48" s="182"/>
      <c r="BQA48" s="182"/>
      <c r="BQB48" s="182"/>
      <c r="BQC48" s="182"/>
      <c r="BQD48" s="182"/>
      <c r="BQE48" s="182"/>
      <c r="BQF48" s="182"/>
      <c r="BQG48" s="182"/>
      <c r="BQH48" s="182"/>
      <c r="BQI48" s="182"/>
      <c r="BQJ48" s="182"/>
      <c r="BQK48" s="182"/>
      <c r="BQL48" s="182"/>
      <c r="BQM48" s="182"/>
      <c r="BQN48" s="182"/>
      <c r="BQO48" s="182"/>
      <c r="BQP48" s="182"/>
      <c r="BQQ48" s="182"/>
      <c r="BQR48" s="182"/>
      <c r="BQS48" s="182"/>
      <c r="BQT48" s="182"/>
      <c r="BQU48" s="182"/>
      <c r="BQV48" s="182"/>
      <c r="BQW48" s="182"/>
      <c r="BQX48" s="182"/>
      <c r="BQY48" s="182"/>
      <c r="BQZ48" s="182"/>
      <c r="BRA48" s="182"/>
      <c r="BRB48" s="182"/>
      <c r="BRC48" s="182"/>
      <c r="BRD48" s="182"/>
      <c r="BRE48" s="182"/>
      <c r="BRF48" s="182"/>
      <c r="BRG48" s="182"/>
      <c r="BRH48" s="182"/>
      <c r="BRI48" s="182"/>
      <c r="BRJ48" s="182"/>
      <c r="BRK48" s="182"/>
      <c r="BRL48" s="182"/>
      <c r="BRM48" s="182"/>
      <c r="BRN48" s="182"/>
      <c r="BRO48" s="182"/>
      <c r="BRP48" s="182"/>
      <c r="BRQ48" s="182"/>
      <c r="BRR48" s="182"/>
      <c r="BRS48" s="182"/>
      <c r="BRT48" s="182"/>
      <c r="BRU48" s="182"/>
      <c r="BRV48" s="182"/>
      <c r="BRW48" s="182"/>
      <c r="BRX48" s="182"/>
      <c r="BRY48" s="182"/>
      <c r="BRZ48" s="182"/>
      <c r="BSA48" s="182"/>
      <c r="BSB48" s="182"/>
      <c r="BSC48" s="182"/>
      <c r="BSD48" s="182"/>
      <c r="BSE48" s="182"/>
      <c r="BSF48" s="182"/>
      <c r="BSG48" s="182"/>
      <c r="BSH48" s="182"/>
      <c r="BSI48" s="182"/>
      <c r="BSJ48" s="182"/>
      <c r="BSK48" s="182"/>
      <c r="BSL48" s="182"/>
      <c r="BSM48" s="182"/>
      <c r="BSN48" s="182"/>
      <c r="BSO48" s="182"/>
      <c r="BSP48" s="182"/>
      <c r="BSQ48" s="182"/>
      <c r="BSR48" s="182"/>
      <c r="BSS48" s="182"/>
      <c r="BST48" s="182"/>
      <c r="BSU48" s="182"/>
      <c r="BSV48" s="182"/>
      <c r="BSW48" s="182"/>
      <c r="BSX48" s="182"/>
      <c r="BSY48" s="182"/>
      <c r="BSZ48" s="182"/>
      <c r="BTA48" s="182"/>
      <c r="BTB48" s="182"/>
      <c r="BTC48" s="182"/>
      <c r="BTD48" s="182"/>
      <c r="BTE48" s="182"/>
      <c r="BTF48" s="182"/>
      <c r="BTG48" s="182"/>
      <c r="BTH48" s="182"/>
      <c r="BTI48" s="182"/>
      <c r="BTJ48" s="182"/>
      <c r="BTK48" s="182"/>
      <c r="BTL48" s="182"/>
      <c r="BTM48" s="182"/>
      <c r="BTN48" s="182"/>
      <c r="BTO48" s="182"/>
      <c r="BTP48" s="182"/>
      <c r="BTQ48" s="182"/>
      <c r="BTR48" s="182"/>
      <c r="BTS48" s="182"/>
      <c r="BTT48" s="182"/>
      <c r="BTU48" s="182"/>
      <c r="BTV48" s="182"/>
      <c r="BTW48" s="182"/>
      <c r="BTX48" s="182"/>
      <c r="BTY48" s="182"/>
      <c r="BTZ48" s="182"/>
      <c r="BUA48" s="182"/>
      <c r="BUB48" s="182"/>
      <c r="BUC48" s="182"/>
      <c r="BUD48" s="182"/>
      <c r="BUE48" s="182"/>
      <c r="BUF48" s="182"/>
      <c r="BUG48" s="182"/>
      <c r="BUH48" s="182"/>
      <c r="BUI48" s="182"/>
      <c r="BUJ48" s="182"/>
      <c r="BUK48" s="182"/>
      <c r="BUL48" s="182"/>
      <c r="BUM48" s="182"/>
      <c r="BUN48" s="182"/>
      <c r="BUO48" s="182"/>
      <c r="BUP48" s="182"/>
      <c r="BUQ48" s="182"/>
      <c r="BUR48" s="182"/>
      <c r="BUS48" s="182"/>
      <c r="BUT48" s="182"/>
      <c r="BUU48" s="182"/>
      <c r="BUV48" s="182"/>
      <c r="BUW48" s="182"/>
      <c r="BUX48" s="182"/>
      <c r="BUY48" s="182"/>
      <c r="BUZ48" s="182"/>
      <c r="BVA48" s="182"/>
      <c r="BVB48" s="182"/>
      <c r="BVC48" s="182"/>
      <c r="BVD48" s="182"/>
      <c r="BVE48" s="182"/>
      <c r="BVF48" s="182"/>
      <c r="BVG48" s="182"/>
      <c r="BVH48" s="182"/>
      <c r="BVI48" s="182"/>
      <c r="BVJ48" s="182"/>
      <c r="BVK48" s="182"/>
      <c r="BVL48" s="182"/>
      <c r="BVM48" s="182"/>
      <c r="BVN48" s="182"/>
      <c r="BVO48" s="182"/>
      <c r="BVP48" s="182"/>
      <c r="BVQ48" s="182"/>
      <c r="BVR48" s="182"/>
      <c r="BVS48" s="182"/>
      <c r="BVT48" s="182"/>
      <c r="BVU48" s="182"/>
      <c r="BVV48" s="182"/>
      <c r="BVW48" s="182"/>
      <c r="BVX48" s="182"/>
      <c r="BVY48" s="182"/>
      <c r="BVZ48" s="182"/>
      <c r="BWA48" s="182"/>
      <c r="BWB48" s="182"/>
      <c r="BWC48" s="182"/>
      <c r="BWD48" s="182"/>
      <c r="BWE48" s="182"/>
      <c r="BWF48" s="182"/>
      <c r="BWG48" s="182"/>
      <c r="BWH48" s="182"/>
      <c r="BWI48" s="182"/>
      <c r="BWJ48" s="182"/>
      <c r="BWK48" s="182"/>
      <c r="BWL48" s="182"/>
      <c r="BWM48" s="182"/>
      <c r="BWN48" s="182"/>
      <c r="BWO48" s="182"/>
      <c r="BWP48" s="182"/>
      <c r="BWQ48" s="182"/>
      <c r="BWR48" s="182"/>
      <c r="BWS48" s="182"/>
      <c r="BWT48" s="182"/>
      <c r="BWU48" s="182"/>
      <c r="BWV48" s="182"/>
      <c r="BWW48" s="182"/>
      <c r="BWX48" s="182"/>
      <c r="BWY48" s="182"/>
      <c r="BWZ48" s="182"/>
      <c r="BXA48" s="182"/>
      <c r="BXB48" s="182"/>
      <c r="BXC48" s="182"/>
      <c r="BXD48" s="182"/>
      <c r="BXE48" s="182"/>
      <c r="BXF48" s="182"/>
      <c r="BXG48" s="182"/>
      <c r="BXH48" s="182"/>
      <c r="BXI48" s="182"/>
      <c r="BXJ48" s="182"/>
      <c r="BXK48" s="182"/>
      <c r="BXL48" s="182"/>
      <c r="BXM48" s="182"/>
      <c r="BXN48" s="182"/>
      <c r="BXO48" s="182"/>
      <c r="BXP48" s="182"/>
      <c r="BXQ48" s="182"/>
      <c r="BXR48" s="182"/>
      <c r="BXS48" s="182"/>
      <c r="BXT48" s="182"/>
      <c r="BXU48" s="182"/>
      <c r="BXV48" s="182"/>
      <c r="BXW48" s="182"/>
      <c r="BXX48" s="182"/>
      <c r="BXY48" s="182"/>
      <c r="BXZ48" s="182"/>
      <c r="BYA48" s="182"/>
      <c r="BYB48" s="182"/>
      <c r="BYC48" s="182"/>
      <c r="BYD48" s="182"/>
      <c r="BYE48" s="182"/>
      <c r="BYF48" s="182"/>
      <c r="BYG48" s="182"/>
      <c r="BYH48" s="182"/>
      <c r="BYI48" s="182"/>
      <c r="BYJ48" s="182"/>
      <c r="BYK48" s="182"/>
      <c r="BYL48" s="182"/>
      <c r="BYM48" s="182"/>
      <c r="BYN48" s="182"/>
      <c r="BYO48" s="182"/>
      <c r="BYP48" s="182"/>
      <c r="BYQ48" s="182"/>
      <c r="BYR48" s="182"/>
      <c r="BYS48" s="182"/>
      <c r="BYT48" s="182"/>
      <c r="BYU48" s="182"/>
      <c r="BYV48" s="182"/>
      <c r="BYW48" s="182"/>
      <c r="BYX48" s="182"/>
      <c r="BYY48" s="182"/>
      <c r="BYZ48" s="182"/>
      <c r="BZA48" s="182"/>
      <c r="BZB48" s="182"/>
      <c r="BZC48" s="182"/>
      <c r="BZD48" s="182"/>
      <c r="BZE48" s="182"/>
      <c r="BZF48" s="182"/>
      <c r="BZG48" s="182"/>
      <c r="BZH48" s="182"/>
      <c r="BZI48" s="182"/>
      <c r="BZJ48" s="182"/>
      <c r="BZK48" s="182"/>
      <c r="BZL48" s="182"/>
      <c r="BZM48" s="182"/>
      <c r="BZN48" s="182"/>
      <c r="BZO48" s="182"/>
      <c r="BZP48" s="182"/>
      <c r="BZQ48" s="182"/>
      <c r="BZR48" s="182"/>
      <c r="BZS48" s="182"/>
      <c r="BZT48" s="182"/>
      <c r="BZU48" s="182"/>
      <c r="BZV48" s="182"/>
      <c r="BZW48" s="182"/>
      <c r="BZX48" s="182"/>
      <c r="BZY48" s="182"/>
      <c r="BZZ48" s="182"/>
      <c r="CAA48" s="182"/>
      <c r="CAB48" s="182"/>
      <c r="CAC48" s="182"/>
      <c r="CAD48" s="182"/>
      <c r="CAE48" s="182"/>
      <c r="CAF48" s="182"/>
      <c r="CAG48" s="182"/>
      <c r="CAH48" s="182"/>
      <c r="CAI48" s="182"/>
      <c r="CAJ48" s="182"/>
      <c r="CAK48" s="182"/>
      <c r="CAL48" s="182"/>
      <c r="CAM48" s="182"/>
      <c r="CAN48" s="182"/>
      <c r="CAO48" s="182"/>
      <c r="CAP48" s="182"/>
      <c r="CAQ48" s="182"/>
      <c r="CAR48" s="182"/>
      <c r="CAS48" s="182"/>
      <c r="CAT48" s="182"/>
      <c r="CAU48" s="182"/>
      <c r="CAV48" s="182"/>
      <c r="CAW48" s="182"/>
      <c r="CAX48" s="182"/>
      <c r="CAY48" s="182"/>
      <c r="CAZ48" s="182"/>
      <c r="CBA48" s="182"/>
      <c r="CBB48" s="182"/>
      <c r="CBC48" s="182"/>
      <c r="CBD48" s="182"/>
      <c r="CBE48" s="182"/>
      <c r="CBF48" s="182"/>
      <c r="CBG48" s="182"/>
      <c r="CBH48" s="182"/>
      <c r="CBI48" s="182"/>
      <c r="CBJ48" s="182"/>
      <c r="CBK48" s="182"/>
      <c r="CBL48" s="182"/>
      <c r="CBM48" s="182"/>
      <c r="CBN48" s="182"/>
      <c r="CBO48" s="182"/>
      <c r="CBP48" s="182"/>
      <c r="CBQ48" s="182"/>
      <c r="CBR48" s="182"/>
      <c r="CBS48" s="182"/>
      <c r="CBT48" s="182"/>
      <c r="CBU48" s="182"/>
      <c r="CBV48" s="182"/>
      <c r="CBW48" s="182"/>
      <c r="CBX48" s="182"/>
      <c r="CBY48" s="182"/>
      <c r="CBZ48" s="182"/>
      <c r="CCA48" s="182"/>
      <c r="CCB48" s="182"/>
      <c r="CCC48" s="182"/>
      <c r="CCD48" s="182"/>
      <c r="CCE48" s="182"/>
      <c r="CCF48" s="182"/>
      <c r="CCG48" s="182"/>
      <c r="CCH48" s="182"/>
      <c r="CCI48" s="182"/>
      <c r="CCJ48" s="182"/>
      <c r="CCK48" s="182"/>
      <c r="CCL48" s="182"/>
      <c r="CCM48" s="182"/>
      <c r="CCN48" s="182"/>
      <c r="CCO48" s="182"/>
      <c r="CCP48" s="182"/>
      <c r="CCQ48" s="182"/>
      <c r="CCR48" s="182"/>
      <c r="CCS48" s="182"/>
      <c r="CCT48" s="182"/>
      <c r="CCU48" s="182"/>
      <c r="CCV48" s="182"/>
      <c r="CCW48" s="182"/>
      <c r="CCX48" s="182"/>
      <c r="CCY48" s="182"/>
      <c r="CCZ48" s="182"/>
      <c r="CDA48" s="182"/>
      <c r="CDB48" s="182"/>
      <c r="CDC48" s="182"/>
      <c r="CDD48" s="182"/>
      <c r="CDE48" s="182"/>
      <c r="CDF48" s="182"/>
      <c r="CDG48" s="182"/>
      <c r="CDH48" s="182"/>
      <c r="CDI48" s="182"/>
      <c r="CDJ48" s="182"/>
      <c r="CDK48" s="182"/>
      <c r="CDL48" s="182"/>
      <c r="CDM48" s="182"/>
      <c r="CDN48" s="182"/>
      <c r="CDO48" s="182"/>
      <c r="CDP48" s="182"/>
      <c r="CDQ48" s="182"/>
      <c r="CDR48" s="182"/>
      <c r="CDS48" s="182"/>
      <c r="CDT48" s="182"/>
      <c r="CDU48" s="182"/>
      <c r="CDV48" s="182"/>
      <c r="CDW48" s="182"/>
      <c r="CDX48" s="182"/>
      <c r="CDY48" s="182"/>
      <c r="CDZ48" s="182"/>
      <c r="CEA48" s="182"/>
      <c r="CEB48" s="182"/>
      <c r="CEC48" s="182"/>
      <c r="CED48" s="182"/>
      <c r="CEE48" s="182"/>
      <c r="CEF48" s="182"/>
      <c r="CEG48" s="182"/>
      <c r="CEH48" s="182"/>
      <c r="CEI48" s="182"/>
      <c r="CEJ48" s="182"/>
      <c r="CEK48" s="182"/>
      <c r="CEL48" s="182"/>
      <c r="CEM48" s="182"/>
      <c r="CEN48" s="182"/>
      <c r="CEO48" s="182"/>
      <c r="CEP48" s="182"/>
      <c r="CEQ48" s="182"/>
      <c r="CER48" s="182"/>
      <c r="CES48" s="182"/>
      <c r="CET48" s="182"/>
      <c r="CEU48" s="182"/>
      <c r="CEV48" s="182"/>
      <c r="CEW48" s="182"/>
      <c r="CEX48" s="182"/>
      <c r="CEY48" s="182"/>
      <c r="CEZ48" s="182"/>
      <c r="CFA48" s="182"/>
      <c r="CFB48" s="182"/>
      <c r="CFC48" s="182"/>
      <c r="CFD48" s="182"/>
      <c r="CFE48" s="182"/>
      <c r="CFF48" s="182"/>
      <c r="CFG48" s="182"/>
      <c r="CFH48" s="182"/>
      <c r="CFI48" s="182"/>
      <c r="CFJ48" s="182"/>
      <c r="CFK48" s="182"/>
      <c r="CFL48" s="182"/>
      <c r="CFM48" s="182"/>
      <c r="CFN48" s="182"/>
      <c r="CFO48" s="182"/>
      <c r="CFP48" s="182"/>
      <c r="CFQ48" s="182"/>
      <c r="CFR48" s="182"/>
      <c r="CFS48" s="182"/>
      <c r="CFT48" s="182"/>
      <c r="CFU48" s="182"/>
      <c r="CFV48" s="182"/>
      <c r="CFW48" s="182"/>
      <c r="CFX48" s="182"/>
      <c r="CFY48" s="182"/>
      <c r="CFZ48" s="182"/>
      <c r="CGA48" s="182"/>
      <c r="CGB48" s="182"/>
      <c r="CGC48" s="182"/>
      <c r="CGD48" s="182"/>
      <c r="CGE48" s="182"/>
      <c r="CGF48" s="182"/>
      <c r="CGG48" s="182"/>
      <c r="CGH48" s="182"/>
      <c r="CGI48" s="182"/>
      <c r="CGJ48" s="182"/>
      <c r="CGK48" s="182"/>
      <c r="CGL48" s="182"/>
      <c r="CGM48" s="182"/>
      <c r="CGN48" s="182"/>
      <c r="CGO48" s="182"/>
      <c r="CGP48" s="182"/>
      <c r="CGQ48" s="182"/>
      <c r="CGR48" s="182"/>
      <c r="CGS48" s="182"/>
      <c r="CGT48" s="182"/>
      <c r="CGU48" s="182"/>
      <c r="CGV48" s="182"/>
      <c r="CGW48" s="182"/>
      <c r="CGX48" s="182"/>
      <c r="CGY48" s="182"/>
      <c r="CGZ48" s="182"/>
      <c r="CHA48" s="182"/>
      <c r="CHB48" s="182"/>
      <c r="CHC48" s="182"/>
      <c r="CHD48" s="182"/>
      <c r="CHE48" s="182"/>
      <c r="CHF48" s="182"/>
      <c r="CHG48" s="182"/>
      <c r="CHH48" s="182"/>
      <c r="CHI48" s="182"/>
      <c r="CHJ48" s="182"/>
      <c r="CHK48" s="182"/>
      <c r="CHL48" s="182"/>
      <c r="CHM48" s="182"/>
      <c r="CHN48" s="182"/>
      <c r="CHO48" s="182"/>
      <c r="CHP48" s="182"/>
      <c r="CHQ48" s="182"/>
      <c r="CHR48" s="182"/>
      <c r="CHS48" s="182"/>
      <c r="CHT48" s="182"/>
      <c r="CHU48" s="182"/>
      <c r="CHV48" s="182"/>
      <c r="CHW48" s="182"/>
      <c r="CHX48" s="182"/>
      <c r="CHY48" s="182"/>
      <c r="CHZ48" s="182"/>
      <c r="CIA48" s="182"/>
      <c r="CIB48" s="182"/>
      <c r="CIC48" s="182"/>
      <c r="CID48" s="182"/>
      <c r="CIE48" s="182"/>
      <c r="CIF48" s="182"/>
      <c r="CIG48" s="182"/>
      <c r="CIH48" s="182"/>
      <c r="CII48" s="182"/>
      <c r="CIJ48" s="182"/>
      <c r="CIK48" s="182"/>
      <c r="CIL48" s="182"/>
      <c r="CIM48" s="182"/>
      <c r="CIN48" s="182"/>
      <c r="CIO48" s="182"/>
      <c r="CIP48" s="182"/>
      <c r="CIQ48" s="182"/>
      <c r="CIR48" s="182"/>
      <c r="CIS48" s="182"/>
      <c r="CIT48" s="182"/>
      <c r="CIU48" s="182"/>
      <c r="CIV48" s="182"/>
      <c r="CIW48" s="182"/>
      <c r="CIX48" s="182"/>
      <c r="CIY48" s="182"/>
      <c r="CIZ48" s="182"/>
      <c r="CJA48" s="182"/>
      <c r="CJB48" s="182"/>
      <c r="CJC48" s="182"/>
      <c r="CJD48" s="182"/>
      <c r="CJE48" s="182"/>
      <c r="CJF48" s="182"/>
      <c r="CJG48" s="182"/>
      <c r="CJH48" s="182"/>
      <c r="CJI48" s="182"/>
      <c r="CJJ48" s="182"/>
      <c r="CJK48" s="182"/>
      <c r="CJL48" s="182"/>
      <c r="CJM48" s="182"/>
      <c r="CJN48" s="182"/>
      <c r="CJO48" s="182"/>
      <c r="CJP48" s="182"/>
      <c r="CJQ48" s="182"/>
      <c r="CJR48" s="182"/>
      <c r="CJS48" s="182"/>
      <c r="CJT48" s="182"/>
      <c r="CJU48" s="182"/>
      <c r="CJV48" s="182"/>
      <c r="CJW48" s="182"/>
      <c r="CJX48" s="182"/>
      <c r="CJY48" s="182"/>
      <c r="CJZ48" s="182"/>
      <c r="CKA48" s="182"/>
      <c r="CKB48" s="182"/>
      <c r="CKC48" s="182"/>
      <c r="CKD48" s="182"/>
      <c r="CKE48" s="182"/>
      <c r="CKF48" s="182"/>
      <c r="CKG48" s="182"/>
      <c r="CKH48" s="182"/>
      <c r="CKI48" s="182"/>
      <c r="CKJ48" s="182"/>
      <c r="CKK48" s="182"/>
      <c r="CKL48" s="182"/>
      <c r="CKM48" s="182"/>
      <c r="CKN48" s="182"/>
      <c r="CKO48" s="182"/>
      <c r="CKP48" s="182"/>
      <c r="CKQ48" s="182"/>
      <c r="CKR48" s="182"/>
      <c r="CKS48" s="182"/>
      <c r="CKT48" s="182"/>
      <c r="CKU48" s="182"/>
      <c r="CKV48" s="182"/>
      <c r="CKW48" s="182"/>
      <c r="CKX48" s="182"/>
      <c r="CKY48" s="182"/>
      <c r="CKZ48" s="182"/>
      <c r="CLA48" s="182"/>
      <c r="CLB48" s="182"/>
      <c r="CLC48" s="182"/>
      <c r="CLD48" s="182"/>
      <c r="CLE48" s="182"/>
      <c r="CLF48" s="182"/>
      <c r="CLG48" s="182"/>
      <c r="CLH48" s="182"/>
      <c r="CLI48" s="182"/>
      <c r="CLJ48" s="182"/>
      <c r="CLK48" s="182"/>
      <c r="CLL48" s="182"/>
      <c r="CLM48" s="182"/>
      <c r="CLN48" s="182"/>
      <c r="CLO48" s="182"/>
      <c r="CLP48" s="182"/>
      <c r="CLQ48" s="182"/>
      <c r="CLR48" s="182"/>
      <c r="CLS48" s="182"/>
      <c r="CLT48" s="182"/>
      <c r="CLU48" s="182"/>
      <c r="CLV48" s="182"/>
      <c r="CLW48" s="182"/>
      <c r="CLX48" s="182"/>
      <c r="CLY48" s="182"/>
      <c r="CLZ48" s="182"/>
      <c r="CMA48" s="182"/>
      <c r="CMB48" s="182"/>
      <c r="CMC48" s="182"/>
      <c r="CMD48" s="182"/>
      <c r="CME48" s="182"/>
      <c r="CMF48" s="182"/>
      <c r="CMG48" s="182"/>
      <c r="CMH48" s="182"/>
      <c r="CMI48" s="182"/>
      <c r="CMJ48" s="182"/>
      <c r="CMK48" s="182"/>
      <c r="CML48" s="182"/>
      <c r="CMM48" s="182"/>
      <c r="CMN48" s="182"/>
      <c r="CMO48" s="182"/>
      <c r="CMP48" s="182"/>
      <c r="CMQ48" s="182"/>
      <c r="CMR48" s="182"/>
      <c r="CMS48" s="182"/>
      <c r="CMT48" s="182"/>
      <c r="CMU48" s="182"/>
      <c r="CMV48" s="182"/>
      <c r="CMW48" s="182"/>
      <c r="CMX48" s="182"/>
      <c r="CMY48" s="182"/>
      <c r="CMZ48" s="182"/>
      <c r="CNA48" s="182"/>
      <c r="CNB48" s="182"/>
      <c r="CNC48" s="182"/>
      <c r="CND48" s="182"/>
      <c r="CNE48" s="182"/>
      <c r="CNF48" s="182"/>
      <c r="CNG48" s="182"/>
      <c r="CNH48" s="182"/>
      <c r="CNI48" s="182"/>
      <c r="CNJ48" s="182"/>
      <c r="CNK48" s="182"/>
      <c r="CNL48" s="182"/>
      <c r="CNM48" s="182"/>
      <c r="CNN48" s="182"/>
      <c r="CNO48" s="182"/>
      <c r="CNP48" s="182"/>
      <c r="CNQ48" s="182"/>
      <c r="CNR48" s="182"/>
      <c r="CNS48" s="182"/>
      <c r="CNT48" s="182"/>
      <c r="CNU48" s="182"/>
      <c r="CNV48" s="182"/>
      <c r="CNW48" s="182"/>
      <c r="CNX48" s="182"/>
      <c r="CNY48" s="182"/>
      <c r="CNZ48" s="182"/>
      <c r="COA48" s="182"/>
      <c r="COB48" s="182"/>
      <c r="COC48" s="182"/>
      <c r="COD48" s="182"/>
      <c r="COE48" s="182"/>
      <c r="COF48" s="182"/>
      <c r="COG48" s="182"/>
      <c r="COH48" s="182"/>
      <c r="COI48" s="182"/>
      <c r="COJ48" s="182"/>
      <c r="COK48" s="182"/>
      <c r="COL48" s="182"/>
      <c r="COM48" s="182"/>
      <c r="CON48" s="182"/>
      <c r="COO48" s="182"/>
      <c r="COP48" s="182"/>
      <c r="COQ48" s="182"/>
      <c r="COR48" s="182"/>
      <c r="COS48" s="182"/>
      <c r="COT48" s="182"/>
      <c r="COU48" s="182"/>
      <c r="COV48" s="182"/>
      <c r="COW48" s="182"/>
      <c r="COX48" s="182"/>
      <c r="COY48" s="182"/>
      <c r="COZ48" s="182"/>
      <c r="CPA48" s="182"/>
      <c r="CPB48" s="182"/>
      <c r="CPC48" s="182"/>
      <c r="CPD48" s="182"/>
      <c r="CPE48" s="182"/>
      <c r="CPF48" s="182"/>
      <c r="CPG48" s="182"/>
      <c r="CPH48" s="182"/>
      <c r="CPI48" s="182"/>
      <c r="CPJ48" s="182"/>
      <c r="CPK48" s="182"/>
      <c r="CPL48" s="182"/>
      <c r="CPM48" s="182"/>
      <c r="CPN48" s="182"/>
      <c r="CPO48" s="182"/>
      <c r="CPP48" s="182"/>
      <c r="CPQ48" s="182"/>
      <c r="CPR48" s="182"/>
      <c r="CPS48" s="182"/>
      <c r="CPT48" s="182"/>
      <c r="CPU48" s="182"/>
      <c r="CPV48" s="182"/>
      <c r="CPW48" s="182"/>
      <c r="CPX48" s="182"/>
      <c r="CPY48" s="182"/>
      <c r="CPZ48" s="182"/>
      <c r="CQA48" s="182"/>
      <c r="CQB48" s="182"/>
      <c r="CQC48" s="182"/>
      <c r="CQD48" s="182"/>
      <c r="CQE48" s="182"/>
      <c r="CQF48" s="182"/>
      <c r="CQG48" s="182"/>
      <c r="CQH48" s="182"/>
      <c r="CQI48" s="182"/>
      <c r="CQJ48" s="182"/>
      <c r="CQK48" s="182"/>
      <c r="CQL48" s="182"/>
      <c r="CQM48" s="182"/>
      <c r="CQN48" s="182"/>
      <c r="CQO48" s="182"/>
      <c r="CQP48" s="182"/>
      <c r="CQQ48" s="182"/>
      <c r="CQR48" s="182"/>
      <c r="CQS48" s="182"/>
      <c r="CQT48" s="182"/>
      <c r="CQU48" s="182"/>
      <c r="CQV48" s="182"/>
      <c r="CQW48" s="182"/>
      <c r="CQX48" s="182"/>
      <c r="CQY48" s="182"/>
      <c r="CQZ48" s="182"/>
      <c r="CRA48" s="182"/>
      <c r="CRB48" s="182"/>
      <c r="CRC48" s="182"/>
      <c r="CRD48" s="182"/>
      <c r="CRE48" s="182"/>
      <c r="CRF48" s="182"/>
      <c r="CRG48" s="182"/>
      <c r="CRH48" s="182"/>
      <c r="CRI48" s="182"/>
      <c r="CRJ48" s="182"/>
      <c r="CRK48" s="182"/>
      <c r="CRL48" s="182"/>
      <c r="CRM48" s="182"/>
      <c r="CRN48" s="182"/>
      <c r="CRO48" s="182"/>
      <c r="CRP48" s="182"/>
      <c r="CRQ48" s="182"/>
      <c r="CRR48" s="182"/>
      <c r="CRS48" s="182"/>
      <c r="CRT48" s="182"/>
      <c r="CRU48" s="182"/>
      <c r="CRV48" s="182"/>
      <c r="CRW48" s="182"/>
      <c r="CRX48" s="182"/>
      <c r="CRY48" s="182"/>
      <c r="CRZ48" s="182"/>
      <c r="CSA48" s="182"/>
      <c r="CSB48" s="182"/>
      <c r="CSC48" s="182"/>
      <c r="CSD48" s="182"/>
      <c r="CSE48" s="182"/>
      <c r="CSF48" s="182"/>
      <c r="CSG48" s="182"/>
      <c r="CSH48" s="182"/>
      <c r="CSI48" s="182"/>
      <c r="CSJ48" s="182"/>
      <c r="CSK48" s="182"/>
      <c r="CSL48" s="182"/>
      <c r="CSM48" s="182"/>
      <c r="CSN48" s="182"/>
      <c r="CSO48" s="182"/>
      <c r="CSP48" s="182"/>
      <c r="CSQ48" s="182"/>
      <c r="CSR48" s="182"/>
      <c r="CSS48" s="182"/>
      <c r="CST48" s="182"/>
      <c r="CSU48" s="182"/>
      <c r="CSV48" s="182"/>
      <c r="CSW48" s="182"/>
      <c r="CSX48" s="182"/>
      <c r="CSY48" s="182"/>
      <c r="CSZ48" s="182"/>
      <c r="CTA48" s="182"/>
      <c r="CTB48" s="182"/>
      <c r="CTC48" s="182"/>
      <c r="CTD48" s="182"/>
      <c r="CTE48" s="182"/>
      <c r="CTF48" s="182"/>
      <c r="CTG48" s="182"/>
      <c r="CTH48" s="182"/>
      <c r="CTI48" s="182"/>
      <c r="CTJ48" s="182"/>
      <c r="CTK48" s="182"/>
      <c r="CTL48" s="182"/>
      <c r="CTM48" s="182"/>
      <c r="CTN48" s="182"/>
      <c r="CTO48" s="182"/>
      <c r="CTP48" s="182"/>
      <c r="CTQ48" s="182"/>
      <c r="CTR48" s="182"/>
      <c r="CTS48" s="182"/>
      <c r="CTT48" s="182"/>
      <c r="CTU48" s="182"/>
      <c r="CTV48" s="182"/>
      <c r="CTW48" s="182"/>
      <c r="CTX48" s="182"/>
      <c r="CTY48" s="182"/>
      <c r="CTZ48" s="182"/>
      <c r="CUA48" s="182"/>
      <c r="CUB48" s="182"/>
      <c r="CUC48" s="182"/>
      <c r="CUD48" s="182"/>
      <c r="CUE48" s="182"/>
      <c r="CUF48" s="182"/>
      <c r="CUG48" s="182"/>
      <c r="CUH48" s="182"/>
      <c r="CUI48" s="182"/>
      <c r="CUJ48" s="182"/>
      <c r="CUK48" s="182"/>
      <c r="CUL48" s="182"/>
      <c r="CUM48" s="182"/>
      <c r="CUN48" s="182"/>
      <c r="CUO48" s="182"/>
      <c r="CUP48" s="182"/>
      <c r="CUQ48" s="182"/>
      <c r="CUR48" s="182"/>
      <c r="CUS48" s="182"/>
      <c r="CUT48" s="182"/>
      <c r="CUU48" s="182"/>
      <c r="CUV48" s="182"/>
      <c r="CUW48" s="182"/>
      <c r="CUX48" s="182"/>
      <c r="CUY48" s="182"/>
      <c r="CUZ48" s="182"/>
      <c r="CVA48" s="182"/>
      <c r="CVB48" s="182"/>
      <c r="CVC48" s="182"/>
      <c r="CVD48" s="182"/>
      <c r="CVE48" s="182"/>
      <c r="CVF48" s="182"/>
      <c r="CVG48" s="182"/>
      <c r="CVH48" s="182"/>
      <c r="CVI48" s="182"/>
      <c r="CVJ48" s="182"/>
      <c r="CVK48" s="182"/>
      <c r="CVL48" s="182"/>
      <c r="CVM48" s="182"/>
      <c r="CVN48" s="182"/>
      <c r="CVO48" s="182"/>
      <c r="CVP48" s="182"/>
      <c r="CVQ48" s="182"/>
      <c r="CVR48" s="182"/>
      <c r="CVS48" s="182"/>
      <c r="CVT48" s="182"/>
      <c r="CVU48" s="182"/>
      <c r="CVV48" s="182"/>
      <c r="CVW48" s="182"/>
      <c r="CVX48" s="182"/>
      <c r="CVY48" s="182"/>
      <c r="CVZ48" s="182"/>
      <c r="CWA48" s="182"/>
      <c r="CWB48" s="182"/>
      <c r="CWC48" s="182"/>
      <c r="CWD48" s="182"/>
      <c r="CWE48" s="182"/>
      <c r="CWF48" s="182"/>
      <c r="CWG48" s="182"/>
      <c r="CWH48" s="182"/>
      <c r="CWI48" s="182"/>
      <c r="CWJ48" s="182"/>
      <c r="CWK48" s="182"/>
      <c r="CWL48" s="182"/>
      <c r="CWM48" s="182"/>
      <c r="CWN48" s="182"/>
      <c r="CWO48" s="182"/>
      <c r="CWP48" s="182"/>
      <c r="CWQ48" s="182"/>
      <c r="CWR48" s="182"/>
      <c r="CWS48" s="182"/>
      <c r="CWT48" s="182"/>
      <c r="CWU48" s="182"/>
      <c r="CWV48" s="182"/>
      <c r="CWW48" s="182"/>
      <c r="CWX48" s="182"/>
      <c r="CWY48" s="182"/>
      <c r="CWZ48" s="182"/>
      <c r="CXA48" s="182"/>
      <c r="CXB48" s="182"/>
      <c r="CXC48" s="182"/>
      <c r="CXD48" s="182"/>
      <c r="CXE48" s="182"/>
      <c r="CXF48" s="182"/>
      <c r="CXG48" s="182"/>
      <c r="CXH48" s="182"/>
      <c r="CXI48" s="182"/>
      <c r="CXJ48" s="182"/>
      <c r="CXK48" s="182"/>
      <c r="CXL48" s="182"/>
      <c r="CXM48" s="182"/>
      <c r="CXN48" s="182"/>
      <c r="CXO48" s="182"/>
      <c r="CXP48" s="182"/>
      <c r="CXQ48" s="182"/>
      <c r="CXR48" s="182"/>
      <c r="CXS48" s="182"/>
      <c r="CXT48" s="182"/>
      <c r="CXU48" s="182"/>
      <c r="CXV48" s="182"/>
      <c r="CXW48" s="182"/>
      <c r="CXX48" s="182"/>
      <c r="CXY48" s="182"/>
      <c r="CXZ48" s="182"/>
      <c r="CYA48" s="182"/>
      <c r="CYB48" s="182"/>
      <c r="CYC48" s="182"/>
      <c r="CYD48" s="182"/>
      <c r="CYE48" s="182"/>
      <c r="CYF48" s="182"/>
      <c r="CYG48" s="182"/>
      <c r="CYH48" s="182"/>
      <c r="CYI48" s="182"/>
      <c r="CYJ48" s="182"/>
      <c r="CYK48" s="182"/>
      <c r="CYL48" s="182"/>
      <c r="CYM48" s="182"/>
      <c r="CYN48" s="182"/>
      <c r="CYO48" s="182"/>
      <c r="CYP48" s="182"/>
      <c r="CYQ48" s="182"/>
      <c r="CYR48" s="182"/>
      <c r="CYS48" s="182"/>
      <c r="CYT48" s="182"/>
      <c r="CYU48" s="182"/>
      <c r="CYV48" s="182"/>
      <c r="CYW48" s="182"/>
      <c r="CYX48" s="182"/>
      <c r="CYY48" s="182"/>
      <c r="CYZ48" s="182"/>
      <c r="CZA48" s="182"/>
      <c r="CZB48" s="182"/>
      <c r="CZC48" s="182"/>
      <c r="CZD48" s="182"/>
      <c r="CZE48" s="182"/>
      <c r="CZF48" s="182"/>
      <c r="CZG48" s="182"/>
      <c r="CZH48" s="182"/>
      <c r="CZI48" s="182"/>
      <c r="CZJ48" s="182"/>
      <c r="CZK48" s="182"/>
      <c r="CZL48" s="182"/>
      <c r="CZM48" s="182"/>
      <c r="CZN48" s="182"/>
      <c r="CZO48" s="182"/>
      <c r="CZP48" s="182"/>
      <c r="CZQ48" s="182"/>
      <c r="CZR48" s="182"/>
      <c r="CZS48" s="182"/>
      <c r="CZT48" s="182"/>
      <c r="CZU48" s="182"/>
      <c r="CZV48" s="182"/>
      <c r="CZW48" s="182"/>
      <c r="CZX48" s="182"/>
      <c r="CZY48" s="182"/>
      <c r="CZZ48" s="182"/>
      <c r="DAA48" s="182"/>
      <c r="DAB48" s="182"/>
      <c r="DAC48" s="182"/>
      <c r="DAD48" s="182"/>
      <c r="DAE48" s="182"/>
      <c r="DAF48" s="182"/>
      <c r="DAG48" s="182"/>
      <c r="DAH48" s="182"/>
      <c r="DAI48" s="182"/>
      <c r="DAJ48" s="182"/>
      <c r="DAK48" s="182"/>
      <c r="DAL48" s="182"/>
      <c r="DAM48" s="182"/>
      <c r="DAN48" s="182"/>
      <c r="DAO48" s="182"/>
      <c r="DAP48" s="182"/>
      <c r="DAQ48" s="182"/>
      <c r="DAR48" s="182"/>
      <c r="DAS48" s="182"/>
      <c r="DAT48" s="182"/>
      <c r="DAU48" s="182"/>
      <c r="DAV48" s="182"/>
      <c r="DAW48" s="182"/>
      <c r="DAX48" s="182"/>
      <c r="DAY48" s="182"/>
      <c r="DAZ48" s="182"/>
      <c r="DBA48" s="182"/>
      <c r="DBB48" s="182"/>
      <c r="DBC48" s="182"/>
      <c r="DBD48" s="182"/>
      <c r="DBE48" s="182"/>
      <c r="DBF48" s="182"/>
      <c r="DBG48" s="182"/>
      <c r="DBH48" s="182"/>
      <c r="DBI48" s="182"/>
      <c r="DBJ48" s="182"/>
      <c r="DBK48" s="182"/>
      <c r="DBL48" s="182"/>
      <c r="DBM48" s="182"/>
      <c r="DBN48" s="182"/>
      <c r="DBO48" s="182"/>
      <c r="DBP48" s="182"/>
      <c r="DBQ48" s="182"/>
      <c r="DBR48" s="182"/>
      <c r="DBS48" s="182"/>
      <c r="DBT48" s="182"/>
      <c r="DBU48" s="182"/>
      <c r="DBV48" s="182"/>
      <c r="DBW48" s="182"/>
      <c r="DBX48" s="182"/>
      <c r="DBY48" s="182"/>
      <c r="DBZ48" s="182"/>
      <c r="DCA48" s="182"/>
      <c r="DCB48" s="182"/>
      <c r="DCC48" s="182"/>
      <c r="DCD48" s="182"/>
      <c r="DCE48" s="182"/>
      <c r="DCF48" s="182"/>
      <c r="DCG48" s="182"/>
      <c r="DCH48" s="182"/>
      <c r="DCI48" s="182"/>
      <c r="DCJ48" s="182"/>
      <c r="DCK48" s="182"/>
      <c r="DCL48" s="182"/>
      <c r="DCM48" s="182"/>
      <c r="DCN48" s="182"/>
      <c r="DCO48" s="182"/>
      <c r="DCP48" s="182"/>
      <c r="DCQ48" s="182"/>
      <c r="DCR48" s="182"/>
      <c r="DCS48" s="182"/>
      <c r="DCT48" s="182"/>
      <c r="DCU48" s="182"/>
      <c r="DCV48" s="182"/>
      <c r="DCW48" s="182"/>
      <c r="DCX48" s="182"/>
      <c r="DCY48" s="182"/>
      <c r="DCZ48" s="182"/>
      <c r="DDA48" s="182"/>
      <c r="DDB48" s="182"/>
      <c r="DDC48" s="182"/>
      <c r="DDD48" s="182"/>
      <c r="DDE48" s="182"/>
      <c r="DDF48" s="182"/>
      <c r="DDG48" s="182"/>
      <c r="DDH48" s="182"/>
      <c r="DDI48" s="182"/>
      <c r="DDJ48" s="182"/>
      <c r="DDK48" s="182"/>
      <c r="DDL48" s="182"/>
      <c r="DDM48" s="182"/>
      <c r="DDN48" s="182"/>
      <c r="DDO48" s="182"/>
      <c r="DDP48" s="182"/>
      <c r="DDQ48" s="182"/>
      <c r="DDR48" s="182"/>
      <c r="DDS48" s="182"/>
      <c r="DDT48" s="182"/>
      <c r="DDU48" s="182"/>
      <c r="DDV48" s="182"/>
      <c r="DDW48" s="182"/>
      <c r="DDX48" s="182"/>
      <c r="DDY48" s="182"/>
      <c r="DDZ48" s="182"/>
      <c r="DEA48" s="182"/>
      <c r="DEB48" s="182"/>
      <c r="DEC48" s="182"/>
      <c r="DED48" s="182"/>
      <c r="DEE48" s="182"/>
      <c r="DEF48" s="182"/>
      <c r="DEG48" s="182"/>
      <c r="DEH48" s="182"/>
      <c r="DEI48" s="182"/>
      <c r="DEJ48" s="182"/>
      <c r="DEK48" s="182"/>
      <c r="DEL48" s="182"/>
      <c r="DEM48" s="182"/>
      <c r="DEN48" s="182"/>
      <c r="DEO48" s="182"/>
      <c r="DEP48" s="182"/>
      <c r="DEQ48" s="182"/>
      <c r="DER48" s="182"/>
      <c r="DES48" s="182"/>
      <c r="DET48" s="182"/>
      <c r="DEU48" s="182"/>
      <c r="DEV48" s="182"/>
      <c r="DEW48" s="182"/>
      <c r="DEX48" s="182"/>
      <c r="DEY48" s="182"/>
      <c r="DEZ48" s="182"/>
      <c r="DFA48" s="182"/>
      <c r="DFB48" s="182"/>
      <c r="DFC48" s="182"/>
      <c r="DFD48" s="182"/>
      <c r="DFE48" s="182"/>
      <c r="DFF48" s="182"/>
      <c r="DFG48" s="182"/>
      <c r="DFH48" s="182"/>
      <c r="DFI48" s="182"/>
      <c r="DFJ48" s="182"/>
      <c r="DFK48" s="182"/>
      <c r="DFL48" s="182"/>
      <c r="DFM48" s="182"/>
      <c r="DFN48" s="182"/>
      <c r="DFO48" s="182"/>
      <c r="DFP48" s="182"/>
      <c r="DFQ48" s="182"/>
      <c r="DFR48" s="182"/>
      <c r="DFS48" s="182"/>
      <c r="DFT48" s="182"/>
      <c r="DFU48" s="182"/>
      <c r="DFV48" s="182"/>
      <c r="DFW48" s="182"/>
      <c r="DFX48" s="182"/>
      <c r="DFY48" s="182"/>
      <c r="DFZ48" s="182"/>
      <c r="DGA48" s="182"/>
      <c r="DGB48" s="182"/>
      <c r="DGC48" s="182"/>
      <c r="DGD48" s="182"/>
      <c r="DGE48" s="182"/>
      <c r="DGF48" s="182"/>
      <c r="DGG48" s="182"/>
      <c r="DGH48" s="182"/>
      <c r="DGI48" s="182"/>
      <c r="DGJ48" s="182"/>
      <c r="DGK48" s="182"/>
      <c r="DGL48" s="182"/>
      <c r="DGM48" s="182"/>
      <c r="DGN48" s="182"/>
      <c r="DGO48" s="182"/>
      <c r="DGP48" s="182"/>
      <c r="DGQ48" s="182"/>
      <c r="DGR48" s="182"/>
      <c r="DGS48" s="182"/>
      <c r="DGT48" s="182"/>
      <c r="DGU48" s="182"/>
      <c r="DGV48" s="182"/>
      <c r="DGW48" s="182"/>
      <c r="DGX48" s="182"/>
      <c r="DGY48" s="182"/>
      <c r="DGZ48" s="182"/>
      <c r="DHA48" s="182"/>
      <c r="DHB48" s="182"/>
      <c r="DHC48" s="182"/>
      <c r="DHD48" s="182"/>
      <c r="DHE48" s="182"/>
      <c r="DHF48" s="182"/>
      <c r="DHG48" s="182"/>
      <c r="DHH48" s="182"/>
      <c r="DHI48" s="182"/>
      <c r="DHJ48" s="182"/>
      <c r="DHK48" s="182"/>
      <c r="DHL48" s="182"/>
      <c r="DHM48" s="182"/>
      <c r="DHN48" s="182"/>
      <c r="DHO48" s="182"/>
      <c r="DHP48" s="182"/>
      <c r="DHQ48" s="182"/>
      <c r="DHR48" s="182"/>
      <c r="DHS48" s="182"/>
      <c r="DHT48" s="182"/>
      <c r="DHU48" s="182"/>
      <c r="DHV48" s="182"/>
      <c r="DHW48" s="182"/>
      <c r="DHX48" s="182"/>
      <c r="DHY48" s="182"/>
      <c r="DHZ48" s="182"/>
      <c r="DIA48" s="182"/>
      <c r="DIB48" s="182"/>
      <c r="DIC48" s="182"/>
      <c r="DID48" s="182"/>
      <c r="DIE48" s="182"/>
      <c r="DIF48" s="182"/>
      <c r="DIG48" s="182"/>
      <c r="DIH48" s="182"/>
      <c r="DII48" s="182"/>
      <c r="DIJ48" s="182"/>
      <c r="DIK48" s="182"/>
      <c r="DIL48" s="182"/>
      <c r="DIM48" s="182"/>
      <c r="DIN48" s="182"/>
      <c r="DIO48" s="182"/>
      <c r="DIP48" s="182"/>
      <c r="DIQ48" s="182"/>
      <c r="DIR48" s="182"/>
      <c r="DIS48" s="182"/>
      <c r="DIT48" s="182"/>
      <c r="DIU48" s="182"/>
      <c r="DIV48" s="182"/>
      <c r="DIW48" s="182"/>
      <c r="DIX48" s="182"/>
      <c r="DIY48" s="182"/>
      <c r="DIZ48" s="182"/>
      <c r="DJA48" s="182"/>
      <c r="DJB48" s="182"/>
      <c r="DJC48" s="182"/>
      <c r="DJD48" s="182"/>
      <c r="DJE48" s="182"/>
      <c r="DJF48" s="182"/>
      <c r="DJG48" s="182"/>
      <c r="DJH48" s="182"/>
      <c r="DJI48" s="182"/>
      <c r="DJJ48" s="182"/>
      <c r="DJK48" s="182"/>
      <c r="DJL48" s="182"/>
      <c r="DJM48" s="182"/>
      <c r="DJN48" s="182"/>
      <c r="DJO48" s="182"/>
      <c r="DJP48" s="182"/>
      <c r="DJQ48" s="182"/>
      <c r="DJR48" s="182"/>
      <c r="DJS48" s="182"/>
      <c r="DJT48" s="182"/>
      <c r="DJU48" s="182"/>
      <c r="DJV48" s="182"/>
      <c r="DJW48" s="182"/>
      <c r="DJX48" s="182"/>
      <c r="DJY48" s="182"/>
      <c r="DJZ48" s="182"/>
      <c r="DKA48" s="182"/>
      <c r="DKB48" s="182"/>
      <c r="DKC48" s="182"/>
      <c r="DKD48" s="182"/>
      <c r="DKE48" s="182"/>
      <c r="DKF48" s="182"/>
      <c r="DKG48" s="182"/>
      <c r="DKH48" s="182"/>
      <c r="DKI48" s="182"/>
      <c r="DKJ48" s="182"/>
      <c r="DKK48" s="182"/>
      <c r="DKL48" s="182"/>
      <c r="DKM48" s="182"/>
      <c r="DKN48" s="182"/>
      <c r="DKO48" s="182"/>
      <c r="DKP48" s="182"/>
      <c r="DKQ48" s="182"/>
      <c r="DKR48" s="182"/>
      <c r="DKS48" s="182"/>
      <c r="DKT48" s="182"/>
      <c r="DKU48" s="182"/>
      <c r="DKV48" s="182"/>
      <c r="DKW48" s="182"/>
      <c r="DKX48" s="182"/>
      <c r="DKY48" s="182"/>
      <c r="DKZ48" s="182"/>
      <c r="DLA48" s="182"/>
      <c r="DLB48" s="182"/>
      <c r="DLC48" s="182"/>
      <c r="DLD48" s="182"/>
      <c r="DLE48" s="182"/>
      <c r="DLF48" s="182"/>
      <c r="DLG48" s="182"/>
      <c r="DLH48" s="182"/>
      <c r="DLI48" s="182"/>
      <c r="DLJ48" s="182"/>
      <c r="DLK48" s="182"/>
      <c r="DLL48" s="182"/>
      <c r="DLM48" s="182"/>
      <c r="DLN48" s="182"/>
      <c r="DLO48" s="182"/>
      <c r="DLP48" s="182"/>
      <c r="DLQ48" s="182"/>
      <c r="DLR48" s="182"/>
      <c r="DLS48" s="182"/>
      <c r="DLT48" s="182"/>
      <c r="DLU48" s="182"/>
      <c r="DLV48" s="182"/>
      <c r="DLW48" s="182"/>
      <c r="DLX48" s="182"/>
      <c r="DLY48" s="182"/>
      <c r="DLZ48" s="182"/>
      <c r="DMA48" s="182"/>
      <c r="DMB48" s="182"/>
      <c r="DMC48" s="182"/>
      <c r="DMD48" s="182"/>
      <c r="DME48" s="182"/>
      <c r="DMF48" s="182"/>
      <c r="DMG48" s="182"/>
      <c r="DMH48" s="182"/>
      <c r="DMI48" s="182"/>
      <c r="DMJ48" s="182"/>
      <c r="DMK48" s="182"/>
      <c r="DML48" s="182"/>
      <c r="DMM48" s="182"/>
      <c r="DMN48" s="182"/>
      <c r="DMO48" s="182"/>
      <c r="DMP48" s="182"/>
      <c r="DMQ48" s="182"/>
      <c r="DMR48" s="182"/>
      <c r="DMS48" s="182"/>
      <c r="DMT48" s="182"/>
      <c r="DMU48" s="182"/>
      <c r="DMV48" s="182"/>
      <c r="DMW48" s="182"/>
      <c r="DMX48" s="182"/>
      <c r="DMY48" s="182"/>
      <c r="DMZ48" s="182"/>
      <c r="DNA48" s="182"/>
      <c r="DNB48" s="182"/>
      <c r="DNC48" s="182"/>
      <c r="DND48" s="182"/>
      <c r="DNE48" s="182"/>
      <c r="DNF48" s="182"/>
      <c r="DNG48" s="182"/>
      <c r="DNH48" s="182"/>
      <c r="DNI48" s="182"/>
      <c r="DNJ48" s="182"/>
      <c r="DNK48" s="182"/>
      <c r="DNL48" s="182"/>
      <c r="DNM48" s="182"/>
      <c r="DNN48" s="182"/>
      <c r="DNO48" s="182"/>
      <c r="DNP48" s="182"/>
      <c r="DNQ48" s="182"/>
      <c r="DNR48" s="182"/>
      <c r="DNS48" s="182"/>
      <c r="DNT48" s="182"/>
      <c r="DNU48" s="182"/>
      <c r="DNV48" s="182"/>
      <c r="DNW48" s="182"/>
      <c r="DNX48" s="182"/>
      <c r="DNY48" s="182"/>
      <c r="DNZ48" s="182"/>
      <c r="DOA48" s="182"/>
      <c r="DOB48" s="182"/>
      <c r="DOC48" s="182"/>
      <c r="DOD48" s="182"/>
      <c r="DOE48" s="182"/>
      <c r="DOF48" s="182"/>
      <c r="DOG48" s="182"/>
      <c r="DOH48" s="182"/>
      <c r="DOI48" s="182"/>
      <c r="DOJ48" s="182"/>
      <c r="DOK48" s="182"/>
      <c r="DOL48" s="182"/>
      <c r="DOM48" s="182"/>
      <c r="DON48" s="182"/>
      <c r="DOO48" s="182"/>
      <c r="DOP48" s="182"/>
      <c r="DOQ48" s="182"/>
      <c r="DOR48" s="182"/>
      <c r="DOS48" s="182"/>
      <c r="DOT48" s="182"/>
      <c r="DOU48" s="182"/>
      <c r="DOV48" s="182"/>
      <c r="DOW48" s="182"/>
      <c r="DOX48" s="182"/>
      <c r="DOY48" s="182"/>
      <c r="DOZ48" s="182"/>
      <c r="DPA48" s="182"/>
      <c r="DPB48" s="182"/>
      <c r="DPC48" s="182"/>
      <c r="DPD48" s="182"/>
      <c r="DPE48" s="182"/>
      <c r="DPF48" s="182"/>
      <c r="DPG48" s="182"/>
      <c r="DPH48" s="182"/>
      <c r="DPI48" s="182"/>
      <c r="DPJ48" s="182"/>
      <c r="DPK48" s="182"/>
      <c r="DPL48" s="182"/>
      <c r="DPM48" s="182"/>
      <c r="DPN48" s="182"/>
      <c r="DPO48" s="182"/>
      <c r="DPP48" s="182"/>
      <c r="DPQ48" s="182"/>
      <c r="DPR48" s="182"/>
      <c r="DPS48" s="182"/>
      <c r="DPT48" s="182"/>
      <c r="DPU48" s="182"/>
      <c r="DPV48" s="182"/>
      <c r="DPW48" s="182"/>
      <c r="DPX48" s="182"/>
      <c r="DPY48" s="182"/>
      <c r="DPZ48" s="182"/>
      <c r="DQA48" s="182"/>
      <c r="DQB48" s="182"/>
      <c r="DQC48" s="182"/>
      <c r="DQD48" s="182"/>
      <c r="DQE48" s="182"/>
      <c r="DQF48" s="182"/>
      <c r="DQG48" s="182"/>
      <c r="DQH48" s="182"/>
      <c r="DQI48" s="182"/>
      <c r="DQJ48" s="182"/>
      <c r="DQK48" s="182"/>
      <c r="DQL48" s="182"/>
      <c r="DQM48" s="182"/>
      <c r="DQN48" s="182"/>
      <c r="DQO48" s="182"/>
      <c r="DQP48" s="182"/>
      <c r="DQQ48" s="182"/>
      <c r="DQR48" s="182"/>
      <c r="DQS48" s="182"/>
      <c r="DQT48" s="182"/>
      <c r="DQU48" s="182"/>
      <c r="DQV48" s="182"/>
      <c r="DQW48" s="182"/>
      <c r="DQX48" s="182"/>
      <c r="DQY48" s="182"/>
      <c r="DQZ48" s="182"/>
      <c r="DRA48" s="182"/>
      <c r="DRB48" s="182"/>
      <c r="DRC48" s="182"/>
      <c r="DRD48" s="182"/>
      <c r="DRE48" s="182"/>
      <c r="DRF48" s="182"/>
      <c r="DRG48" s="182"/>
      <c r="DRH48" s="182"/>
      <c r="DRI48" s="182"/>
      <c r="DRJ48" s="182"/>
      <c r="DRK48" s="182"/>
      <c r="DRL48" s="182"/>
      <c r="DRM48" s="182"/>
      <c r="DRN48" s="182"/>
      <c r="DRO48" s="182"/>
      <c r="DRP48" s="182"/>
      <c r="DRQ48" s="182"/>
      <c r="DRR48" s="182"/>
      <c r="DRS48" s="182"/>
      <c r="DRT48" s="182"/>
      <c r="DRU48" s="182"/>
      <c r="DRV48" s="182"/>
      <c r="DRW48" s="182"/>
      <c r="DRX48" s="182"/>
      <c r="DRY48" s="182"/>
      <c r="DRZ48" s="182"/>
      <c r="DSA48" s="182"/>
      <c r="DSB48" s="182"/>
      <c r="DSC48" s="182"/>
      <c r="DSD48" s="182"/>
      <c r="DSE48" s="182"/>
      <c r="DSF48" s="182"/>
      <c r="DSG48" s="182"/>
      <c r="DSH48" s="182"/>
      <c r="DSI48" s="182"/>
      <c r="DSJ48" s="182"/>
      <c r="DSK48" s="182"/>
      <c r="DSL48" s="182"/>
      <c r="DSM48" s="182"/>
      <c r="DSN48" s="182"/>
      <c r="DSO48" s="182"/>
      <c r="DSP48" s="182"/>
      <c r="DSQ48" s="182"/>
      <c r="DSR48" s="182"/>
      <c r="DSS48" s="182"/>
      <c r="DST48" s="182"/>
      <c r="DSU48" s="182"/>
      <c r="DSV48" s="182"/>
      <c r="DSW48" s="182"/>
      <c r="DSX48" s="182"/>
      <c r="DSY48" s="182"/>
      <c r="DSZ48" s="182"/>
      <c r="DTA48" s="182"/>
      <c r="DTB48" s="182"/>
      <c r="DTC48" s="182"/>
      <c r="DTD48" s="182"/>
      <c r="DTE48" s="182"/>
      <c r="DTF48" s="182"/>
      <c r="DTG48" s="182"/>
      <c r="DTH48" s="182"/>
      <c r="DTI48" s="182"/>
      <c r="DTJ48" s="182"/>
      <c r="DTK48" s="182"/>
      <c r="DTL48" s="182"/>
      <c r="DTM48" s="182"/>
      <c r="DTN48" s="182"/>
      <c r="DTO48" s="182"/>
      <c r="DTP48" s="182"/>
      <c r="DTQ48" s="182"/>
      <c r="DTR48" s="182"/>
      <c r="DTS48" s="182"/>
      <c r="DTT48" s="182"/>
      <c r="DTU48" s="182"/>
      <c r="DTV48" s="182"/>
      <c r="DTW48" s="182"/>
      <c r="DTX48" s="182"/>
      <c r="DTY48" s="182"/>
      <c r="DTZ48" s="182"/>
      <c r="DUA48" s="182"/>
      <c r="DUB48" s="182"/>
      <c r="DUC48" s="182"/>
      <c r="DUD48" s="182"/>
      <c r="DUE48" s="182"/>
      <c r="DUF48" s="182"/>
      <c r="DUG48" s="182"/>
      <c r="DUH48" s="182"/>
      <c r="DUI48" s="182"/>
      <c r="DUJ48" s="182"/>
      <c r="DUK48" s="182"/>
      <c r="DUL48" s="182"/>
      <c r="DUM48" s="182"/>
      <c r="DUN48" s="182"/>
      <c r="DUO48" s="182"/>
      <c r="DUP48" s="182"/>
      <c r="DUQ48" s="182"/>
      <c r="DUR48" s="182"/>
      <c r="DUS48" s="182"/>
      <c r="DUT48" s="182"/>
      <c r="DUU48" s="182"/>
      <c r="DUV48" s="182"/>
      <c r="DUW48" s="182"/>
      <c r="DUX48" s="182"/>
      <c r="DUY48" s="182"/>
      <c r="DUZ48" s="182"/>
      <c r="DVA48" s="182"/>
      <c r="DVB48" s="182"/>
      <c r="DVC48" s="182"/>
      <c r="DVD48" s="182"/>
      <c r="DVE48" s="182"/>
      <c r="DVF48" s="182"/>
      <c r="DVG48" s="182"/>
      <c r="DVH48" s="182"/>
      <c r="DVI48" s="182"/>
      <c r="DVJ48" s="182"/>
      <c r="DVK48" s="182"/>
      <c r="DVL48" s="182"/>
      <c r="DVM48" s="182"/>
      <c r="DVN48" s="182"/>
      <c r="DVO48" s="182"/>
      <c r="DVP48" s="182"/>
      <c r="DVQ48" s="182"/>
      <c r="DVR48" s="182"/>
      <c r="DVS48" s="182"/>
      <c r="DVT48" s="182"/>
      <c r="DVU48" s="182"/>
      <c r="DVV48" s="182"/>
      <c r="DVW48" s="182"/>
      <c r="DVX48" s="182"/>
      <c r="DVY48" s="182"/>
      <c r="DVZ48" s="182"/>
      <c r="DWA48" s="182"/>
      <c r="DWB48" s="182"/>
      <c r="DWC48" s="182"/>
      <c r="DWD48" s="182"/>
      <c r="DWE48" s="182"/>
      <c r="DWF48" s="182"/>
      <c r="DWG48" s="182"/>
      <c r="DWH48" s="182"/>
      <c r="DWI48" s="182"/>
      <c r="DWJ48" s="182"/>
      <c r="DWK48" s="182"/>
      <c r="DWL48" s="182"/>
      <c r="DWM48" s="182"/>
      <c r="DWN48" s="182"/>
      <c r="DWO48" s="182"/>
      <c r="DWP48" s="182"/>
      <c r="DWQ48" s="182"/>
      <c r="DWR48" s="182"/>
      <c r="DWS48" s="182"/>
      <c r="DWT48" s="182"/>
      <c r="DWU48" s="182"/>
      <c r="DWV48" s="182"/>
      <c r="DWW48" s="182"/>
      <c r="DWX48" s="182"/>
      <c r="DWY48" s="182"/>
      <c r="DWZ48" s="182"/>
      <c r="DXA48" s="182"/>
      <c r="DXB48" s="182"/>
      <c r="DXC48" s="182"/>
      <c r="DXD48" s="182"/>
      <c r="DXE48" s="182"/>
      <c r="DXF48" s="182"/>
      <c r="DXG48" s="182"/>
      <c r="DXH48" s="182"/>
      <c r="DXI48" s="182"/>
      <c r="DXJ48" s="182"/>
      <c r="DXK48" s="182"/>
      <c r="DXL48" s="182"/>
      <c r="DXM48" s="182"/>
      <c r="DXN48" s="182"/>
      <c r="DXO48" s="182"/>
      <c r="DXP48" s="182"/>
      <c r="DXQ48" s="182"/>
      <c r="DXR48" s="182"/>
      <c r="DXS48" s="182"/>
      <c r="DXT48" s="182"/>
      <c r="DXU48" s="182"/>
      <c r="DXV48" s="182"/>
      <c r="DXW48" s="182"/>
      <c r="DXX48" s="182"/>
      <c r="DXY48" s="182"/>
      <c r="DXZ48" s="182"/>
      <c r="DYA48" s="182"/>
      <c r="DYB48" s="182"/>
      <c r="DYC48" s="182"/>
      <c r="DYD48" s="182"/>
      <c r="DYE48" s="182"/>
      <c r="DYF48" s="182"/>
      <c r="DYG48" s="182"/>
      <c r="DYH48" s="182"/>
      <c r="DYI48" s="182"/>
      <c r="DYJ48" s="182"/>
      <c r="DYK48" s="182"/>
      <c r="DYL48" s="182"/>
      <c r="DYM48" s="182"/>
      <c r="DYN48" s="182"/>
      <c r="DYO48" s="182"/>
      <c r="DYP48" s="182"/>
      <c r="DYQ48" s="182"/>
      <c r="DYR48" s="182"/>
      <c r="DYS48" s="182"/>
      <c r="DYT48" s="182"/>
      <c r="DYU48" s="182"/>
      <c r="DYV48" s="182"/>
      <c r="DYW48" s="182"/>
      <c r="DYX48" s="182"/>
      <c r="DYY48" s="182"/>
      <c r="DYZ48" s="182"/>
      <c r="DZA48" s="182"/>
      <c r="DZB48" s="182"/>
      <c r="DZC48" s="182"/>
      <c r="DZD48" s="182"/>
      <c r="DZE48" s="182"/>
      <c r="DZF48" s="182"/>
      <c r="DZG48" s="182"/>
      <c r="DZH48" s="182"/>
      <c r="DZI48" s="182"/>
      <c r="DZJ48" s="182"/>
      <c r="DZK48" s="182"/>
      <c r="DZL48" s="182"/>
      <c r="DZM48" s="182"/>
      <c r="DZN48" s="182"/>
      <c r="DZO48" s="182"/>
      <c r="DZP48" s="182"/>
      <c r="DZQ48" s="182"/>
      <c r="DZR48" s="182"/>
      <c r="DZS48" s="182"/>
      <c r="DZT48" s="182"/>
      <c r="DZU48" s="182"/>
      <c r="DZV48" s="182"/>
      <c r="DZW48" s="182"/>
      <c r="DZX48" s="182"/>
      <c r="DZY48" s="182"/>
      <c r="DZZ48" s="182"/>
      <c r="EAA48" s="182"/>
      <c r="EAB48" s="182"/>
      <c r="EAC48" s="182"/>
      <c r="EAD48" s="182"/>
      <c r="EAE48" s="182"/>
      <c r="EAF48" s="182"/>
      <c r="EAG48" s="182"/>
      <c r="EAH48" s="182"/>
      <c r="EAI48" s="182"/>
      <c r="EAJ48" s="182"/>
      <c r="EAK48" s="182"/>
      <c r="EAL48" s="182"/>
      <c r="EAM48" s="182"/>
      <c r="EAN48" s="182"/>
      <c r="EAO48" s="182"/>
      <c r="EAP48" s="182"/>
      <c r="EAQ48" s="182"/>
      <c r="EAR48" s="182"/>
      <c r="EAS48" s="182"/>
      <c r="EAT48" s="182"/>
      <c r="EAU48" s="182"/>
      <c r="EAV48" s="182"/>
      <c r="EAW48" s="182"/>
      <c r="EAX48" s="182"/>
      <c r="EAY48" s="182"/>
      <c r="EAZ48" s="182"/>
      <c r="EBA48" s="182"/>
      <c r="EBB48" s="182"/>
      <c r="EBC48" s="182"/>
      <c r="EBD48" s="182"/>
      <c r="EBE48" s="182"/>
      <c r="EBF48" s="182"/>
      <c r="EBG48" s="182"/>
      <c r="EBH48" s="182"/>
      <c r="EBI48" s="182"/>
      <c r="EBJ48" s="182"/>
      <c r="EBK48" s="182"/>
      <c r="EBL48" s="182"/>
      <c r="EBM48" s="182"/>
      <c r="EBN48" s="182"/>
      <c r="EBO48" s="182"/>
      <c r="EBP48" s="182"/>
      <c r="EBQ48" s="182"/>
      <c r="EBR48" s="182"/>
      <c r="EBS48" s="182"/>
      <c r="EBT48" s="182"/>
      <c r="EBU48" s="182"/>
      <c r="EBV48" s="182"/>
      <c r="EBW48" s="182"/>
      <c r="EBX48" s="182"/>
      <c r="EBY48" s="182"/>
      <c r="EBZ48" s="182"/>
      <c r="ECA48" s="182"/>
      <c r="ECB48" s="182"/>
      <c r="ECC48" s="182"/>
      <c r="ECD48" s="182"/>
      <c r="ECE48" s="182"/>
      <c r="ECF48" s="182"/>
      <c r="ECG48" s="182"/>
      <c r="ECH48" s="182"/>
      <c r="ECI48" s="182"/>
      <c r="ECJ48" s="182"/>
      <c r="ECK48" s="182"/>
      <c r="ECL48" s="182"/>
      <c r="ECM48" s="182"/>
      <c r="ECN48" s="182"/>
      <c r="ECO48" s="182"/>
      <c r="ECP48" s="182"/>
      <c r="ECQ48" s="182"/>
      <c r="ECR48" s="182"/>
      <c r="ECS48" s="182"/>
      <c r="ECT48" s="182"/>
      <c r="ECU48" s="182"/>
      <c r="ECV48" s="182"/>
      <c r="ECW48" s="182"/>
      <c r="ECX48" s="182"/>
      <c r="ECY48" s="182"/>
      <c r="ECZ48" s="182"/>
      <c r="EDA48" s="182"/>
      <c r="EDB48" s="182"/>
      <c r="EDC48" s="182"/>
      <c r="EDD48" s="182"/>
      <c r="EDE48" s="182"/>
      <c r="EDF48" s="182"/>
      <c r="EDG48" s="182"/>
      <c r="EDH48" s="182"/>
      <c r="EDI48" s="182"/>
      <c r="EDJ48" s="182"/>
      <c r="EDK48" s="182"/>
      <c r="EDL48" s="182"/>
      <c r="EDM48" s="182"/>
      <c r="EDN48" s="182"/>
      <c r="EDO48" s="182"/>
      <c r="EDP48" s="182"/>
      <c r="EDQ48" s="182"/>
      <c r="EDR48" s="182"/>
      <c r="EDS48" s="182"/>
      <c r="EDT48" s="182"/>
      <c r="EDU48" s="182"/>
      <c r="EDV48" s="182"/>
      <c r="EDW48" s="182"/>
      <c r="EDX48" s="182"/>
      <c r="EDY48" s="182"/>
      <c r="EDZ48" s="182"/>
      <c r="EEA48" s="182"/>
      <c r="EEB48" s="182"/>
      <c r="EEC48" s="182"/>
      <c r="EED48" s="182"/>
      <c r="EEE48" s="182"/>
      <c r="EEF48" s="182"/>
      <c r="EEG48" s="182"/>
      <c r="EEH48" s="182"/>
      <c r="EEI48" s="182"/>
      <c r="EEJ48" s="182"/>
      <c r="EEK48" s="182"/>
      <c r="EEL48" s="182"/>
      <c r="EEM48" s="182"/>
      <c r="EEN48" s="182"/>
      <c r="EEO48" s="182"/>
      <c r="EEP48" s="182"/>
      <c r="EEQ48" s="182"/>
      <c r="EER48" s="182"/>
      <c r="EES48" s="182"/>
      <c r="EET48" s="182"/>
      <c r="EEU48" s="182"/>
      <c r="EEV48" s="182"/>
      <c r="EEW48" s="182"/>
      <c r="EEX48" s="182"/>
      <c r="EEY48" s="182"/>
      <c r="EEZ48" s="182"/>
      <c r="EFA48" s="182"/>
      <c r="EFB48" s="182"/>
      <c r="EFC48" s="182"/>
      <c r="EFD48" s="182"/>
      <c r="EFE48" s="182"/>
      <c r="EFF48" s="182"/>
      <c r="EFG48" s="182"/>
      <c r="EFH48" s="182"/>
      <c r="EFI48" s="182"/>
      <c r="EFJ48" s="182"/>
      <c r="EFK48" s="182"/>
      <c r="EFL48" s="182"/>
      <c r="EFM48" s="182"/>
      <c r="EFN48" s="182"/>
      <c r="EFO48" s="182"/>
      <c r="EFP48" s="182"/>
      <c r="EFQ48" s="182"/>
      <c r="EFR48" s="182"/>
      <c r="EFS48" s="182"/>
      <c r="EFT48" s="182"/>
      <c r="EFU48" s="182"/>
      <c r="EFV48" s="182"/>
      <c r="EFW48" s="182"/>
      <c r="EFX48" s="182"/>
      <c r="EFY48" s="182"/>
      <c r="EFZ48" s="182"/>
      <c r="EGA48" s="182"/>
      <c r="EGB48" s="182"/>
      <c r="EGC48" s="182"/>
      <c r="EGD48" s="182"/>
      <c r="EGE48" s="182"/>
      <c r="EGF48" s="182"/>
      <c r="EGG48" s="182"/>
      <c r="EGH48" s="182"/>
      <c r="EGI48" s="182"/>
      <c r="EGJ48" s="182"/>
      <c r="EGK48" s="182"/>
      <c r="EGL48" s="182"/>
      <c r="EGM48" s="182"/>
      <c r="EGN48" s="182"/>
      <c r="EGO48" s="182"/>
      <c r="EGP48" s="182"/>
      <c r="EGQ48" s="182"/>
      <c r="EGR48" s="182"/>
      <c r="EGS48" s="182"/>
      <c r="EGT48" s="182"/>
      <c r="EGU48" s="182"/>
      <c r="EGV48" s="182"/>
      <c r="EGW48" s="182"/>
      <c r="EGX48" s="182"/>
      <c r="EGY48" s="182"/>
      <c r="EGZ48" s="182"/>
      <c r="EHA48" s="182"/>
      <c r="EHB48" s="182"/>
      <c r="EHC48" s="182"/>
      <c r="EHD48" s="182"/>
      <c r="EHE48" s="182"/>
      <c r="EHF48" s="182"/>
      <c r="EHG48" s="182"/>
      <c r="EHH48" s="182"/>
      <c r="EHI48" s="182"/>
      <c r="EHJ48" s="182"/>
      <c r="EHK48" s="182"/>
      <c r="EHL48" s="182"/>
      <c r="EHM48" s="182"/>
      <c r="EHN48" s="182"/>
      <c r="EHO48" s="182"/>
      <c r="EHP48" s="182"/>
      <c r="EHQ48" s="182"/>
      <c r="EHR48" s="182"/>
      <c r="EHS48" s="182"/>
      <c r="EHT48" s="182"/>
      <c r="EHU48" s="182"/>
      <c r="EHV48" s="182"/>
      <c r="EHW48" s="182"/>
      <c r="EHX48" s="182"/>
      <c r="EHY48" s="182"/>
      <c r="EHZ48" s="182"/>
      <c r="EIA48" s="182"/>
      <c r="EIB48" s="182"/>
      <c r="EIC48" s="182"/>
      <c r="EID48" s="182"/>
      <c r="EIE48" s="182"/>
      <c r="EIF48" s="182"/>
      <c r="EIG48" s="182"/>
      <c r="EIH48" s="182"/>
      <c r="EII48" s="182"/>
      <c r="EIJ48" s="182"/>
      <c r="EIK48" s="182"/>
      <c r="EIL48" s="182"/>
      <c r="EIM48" s="182"/>
      <c r="EIN48" s="182"/>
      <c r="EIO48" s="182"/>
      <c r="EIP48" s="182"/>
      <c r="EIQ48" s="182"/>
      <c r="EIR48" s="182"/>
      <c r="EIS48" s="182"/>
      <c r="EIT48" s="182"/>
      <c r="EIU48" s="182"/>
      <c r="EIV48" s="182"/>
      <c r="EIW48" s="182"/>
      <c r="EIX48" s="182"/>
      <c r="EIY48" s="182"/>
      <c r="EIZ48" s="182"/>
      <c r="EJA48" s="182"/>
      <c r="EJB48" s="182"/>
      <c r="EJC48" s="182"/>
      <c r="EJD48" s="182"/>
      <c r="EJE48" s="182"/>
      <c r="EJF48" s="182"/>
      <c r="EJG48" s="182"/>
      <c r="EJH48" s="182"/>
      <c r="EJI48" s="182"/>
      <c r="EJJ48" s="182"/>
      <c r="EJK48" s="182"/>
      <c r="EJL48" s="182"/>
      <c r="EJM48" s="182"/>
      <c r="EJN48" s="182"/>
      <c r="EJO48" s="182"/>
      <c r="EJP48" s="182"/>
      <c r="EJQ48" s="182"/>
      <c r="EJR48" s="182"/>
      <c r="EJS48" s="182"/>
      <c r="EJT48" s="182"/>
      <c r="EJU48" s="182"/>
      <c r="EJV48" s="182"/>
      <c r="EJW48" s="182"/>
      <c r="EJX48" s="182"/>
      <c r="EJY48" s="182"/>
      <c r="EJZ48" s="182"/>
      <c r="EKA48" s="182"/>
      <c r="EKB48" s="182"/>
      <c r="EKC48" s="182"/>
      <c r="EKD48" s="182"/>
      <c r="EKE48" s="182"/>
      <c r="EKF48" s="182"/>
      <c r="EKG48" s="182"/>
      <c r="EKH48" s="182"/>
      <c r="EKI48" s="182"/>
      <c r="EKJ48" s="182"/>
      <c r="EKK48" s="182"/>
      <c r="EKL48" s="182"/>
      <c r="EKM48" s="182"/>
      <c r="EKN48" s="182"/>
      <c r="EKO48" s="182"/>
      <c r="EKP48" s="182"/>
      <c r="EKQ48" s="182"/>
      <c r="EKR48" s="182"/>
      <c r="EKS48" s="182"/>
      <c r="EKT48" s="182"/>
      <c r="EKU48" s="182"/>
      <c r="EKV48" s="182"/>
      <c r="EKW48" s="182"/>
      <c r="EKX48" s="182"/>
      <c r="EKY48" s="182"/>
      <c r="EKZ48" s="182"/>
      <c r="ELA48" s="182"/>
      <c r="ELB48" s="182"/>
      <c r="ELC48" s="182"/>
      <c r="ELD48" s="182"/>
      <c r="ELE48" s="182"/>
      <c r="ELF48" s="182"/>
      <c r="ELG48" s="182"/>
      <c r="ELH48" s="182"/>
      <c r="ELI48" s="182"/>
      <c r="ELJ48" s="182"/>
      <c r="ELK48" s="182"/>
      <c r="ELL48" s="182"/>
      <c r="ELM48" s="182"/>
      <c r="ELN48" s="182"/>
      <c r="ELO48" s="182"/>
      <c r="ELP48" s="182"/>
      <c r="ELQ48" s="182"/>
      <c r="ELR48" s="182"/>
      <c r="ELS48" s="182"/>
      <c r="ELT48" s="182"/>
      <c r="ELU48" s="182"/>
      <c r="ELV48" s="182"/>
      <c r="ELW48" s="182"/>
      <c r="ELX48" s="182"/>
      <c r="ELY48" s="182"/>
      <c r="ELZ48" s="182"/>
      <c r="EMA48" s="182"/>
      <c r="EMB48" s="182"/>
      <c r="EMC48" s="182"/>
      <c r="EMD48" s="182"/>
      <c r="EME48" s="182"/>
      <c r="EMF48" s="182"/>
      <c r="EMG48" s="182"/>
      <c r="EMH48" s="182"/>
      <c r="EMI48" s="182"/>
      <c r="EMJ48" s="182"/>
      <c r="EMK48" s="182"/>
      <c r="EML48" s="182"/>
      <c r="EMM48" s="182"/>
      <c r="EMN48" s="182"/>
      <c r="EMO48" s="182"/>
      <c r="EMP48" s="182"/>
      <c r="EMQ48" s="182"/>
      <c r="EMR48" s="182"/>
      <c r="EMS48" s="182"/>
      <c r="EMT48" s="182"/>
      <c r="EMU48" s="182"/>
      <c r="EMV48" s="182"/>
      <c r="EMW48" s="182"/>
      <c r="EMX48" s="182"/>
      <c r="EMY48" s="182"/>
      <c r="EMZ48" s="182"/>
      <c r="ENA48" s="182"/>
      <c r="ENB48" s="182"/>
      <c r="ENC48" s="182"/>
      <c r="END48" s="182"/>
      <c r="ENE48" s="182"/>
      <c r="ENF48" s="182"/>
      <c r="ENG48" s="182"/>
      <c r="ENH48" s="182"/>
      <c r="ENI48" s="182"/>
      <c r="ENJ48" s="182"/>
      <c r="ENK48" s="182"/>
      <c r="ENL48" s="182"/>
      <c r="ENM48" s="182"/>
      <c r="ENN48" s="182"/>
      <c r="ENO48" s="182"/>
      <c r="ENP48" s="182"/>
      <c r="ENQ48" s="182"/>
      <c r="ENR48" s="182"/>
      <c r="ENS48" s="182"/>
      <c r="ENT48" s="182"/>
      <c r="ENU48" s="182"/>
      <c r="ENV48" s="182"/>
      <c r="ENW48" s="182"/>
      <c r="ENX48" s="182"/>
      <c r="ENY48" s="182"/>
      <c r="ENZ48" s="182"/>
      <c r="EOA48" s="182"/>
      <c r="EOB48" s="182"/>
      <c r="EOC48" s="182"/>
      <c r="EOD48" s="182"/>
      <c r="EOE48" s="182"/>
      <c r="EOF48" s="182"/>
      <c r="EOG48" s="182"/>
      <c r="EOH48" s="182"/>
      <c r="EOI48" s="182"/>
      <c r="EOJ48" s="182"/>
      <c r="EOK48" s="182"/>
      <c r="EOL48" s="182"/>
      <c r="EOM48" s="182"/>
      <c r="EON48" s="182"/>
      <c r="EOO48" s="182"/>
      <c r="EOP48" s="182"/>
      <c r="EOQ48" s="182"/>
      <c r="EOR48" s="182"/>
      <c r="EOS48" s="182"/>
      <c r="EOT48" s="182"/>
      <c r="EOU48" s="182"/>
      <c r="EOV48" s="182"/>
      <c r="EOW48" s="182"/>
      <c r="EOX48" s="182"/>
      <c r="EOY48" s="182"/>
      <c r="EOZ48" s="182"/>
      <c r="EPA48" s="182"/>
      <c r="EPB48" s="182"/>
      <c r="EPC48" s="182"/>
      <c r="EPD48" s="182"/>
      <c r="EPE48" s="182"/>
      <c r="EPF48" s="182"/>
      <c r="EPG48" s="182"/>
      <c r="EPH48" s="182"/>
      <c r="EPI48" s="182"/>
      <c r="EPJ48" s="182"/>
      <c r="EPK48" s="182"/>
      <c r="EPL48" s="182"/>
      <c r="EPM48" s="182"/>
      <c r="EPN48" s="182"/>
      <c r="EPO48" s="182"/>
      <c r="EPP48" s="182"/>
      <c r="EPQ48" s="182"/>
      <c r="EPR48" s="182"/>
      <c r="EPS48" s="182"/>
      <c r="EPT48" s="182"/>
      <c r="EPU48" s="182"/>
      <c r="EPV48" s="182"/>
      <c r="EPW48" s="182"/>
      <c r="EPX48" s="182"/>
      <c r="EPY48" s="182"/>
      <c r="EPZ48" s="182"/>
      <c r="EQA48" s="182"/>
      <c r="EQB48" s="182"/>
      <c r="EQC48" s="182"/>
      <c r="EQD48" s="182"/>
      <c r="EQE48" s="182"/>
      <c r="EQF48" s="182"/>
      <c r="EQG48" s="182"/>
      <c r="EQH48" s="182"/>
      <c r="EQI48" s="182"/>
      <c r="EQJ48" s="182"/>
      <c r="EQK48" s="182"/>
      <c r="EQL48" s="182"/>
      <c r="EQM48" s="182"/>
      <c r="EQN48" s="182"/>
      <c r="EQO48" s="182"/>
      <c r="EQP48" s="182"/>
      <c r="EQQ48" s="182"/>
      <c r="EQR48" s="182"/>
      <c r="EQS48" s="182"/>
      <c r="EQT48" s="182"/>
      <c r="EQU48" s="182"/>
      <c r="EQV48" s="182"/>
      <c r="EQW48" s="182"/>
      <c r="EQX48" s="182"/>
      <c r="EQY48" s="182"/>
      <c r="EQZ48" s="182"/>
      <c r="ERA48" s="182"/>
      <c r="ERB48" s="182"/>
      <c r="ERC48" s="182"/>
      <c r="ERD48" s="182"/>
      <c r="ERE48" s="182"/>
      <c r="ERF48" s="182"/>
      <c r="ERG48" s="182"/>
      <c r="ERH48" s="182"/>
      <c r="ERI48" s="182"/>
      <c r="ERJ48" s="182"/>
      <c r="ERK48" s="182"/>
      <c r="ERL48" s="182"/>
      <c r="ERM48" s="182"/>
      <c r="ERN48" s="182"/>
      <c r="ERO48" s="182"/>
      <c r="ERP48" s="182"/>
      <c r="ERQ48" s="182"/>
      <c r="ERR48" s="182"/>
      <c r="ERS48" s="182"/>
      <c r="ERT48" s="182"/>
      <c r="ERU48" s="182"/>
      <c r="ERV48" s="182"/>
      <c r="ERW48" s="182"/>
      <c r="ERX48" s="182"/>
      <c r="ERY48" s="182"/>
      <c r="ERZ48" s="182"/>
      <c r="ESA48" s="182"/>
      <c r="ESB48" s="182"/>
      <c r="ESC48" s="182"/>
      <c r="ESD48" s="182"/>
      <c r="ESE48" s="182"/>
      <c r="ESF48" s="182"/>
      <c r="ESG48" s="182"/>
      <c r="ESH48" s="182"/>
      <c r="ESI48" s="182"/>
      <c r="ESJ48" s="182"/>
      <c r="ESK48" s="182"/>
      <c r="ESL48" s="182"/>
      <c r="ESM48" s="182"/>
      <c r="ESN48" s="182"/>
      <c r="ESO48" s="182"/>
      <c r="ESP48" s="182"/>
      <c r="ESQ48" s="182"/>
      <c r="ESR48" s="182"/>
      <c r="ESS48" s="182"/>
      <c r="EST48" s="182"/>
      <c r="ESU48" s="182"/>
      <c r="ESV48" s="182"/>
      <c r="ESW48" s="182"/>
      <c r="ESX48" s="182"/>
      <c r="ESY48" s="182"/>
      <c r="ESZ48" s="182"/>
      <c r="ETA48" s="182"/>
      <c r="ETB48" s="182"/>
      <c r="ETC48" s="182"/>
      <c r="ETD48" s="182"/>
      <c r="ETE48" s="182"/>
      <c r="ETF48" s="182"/>
      <c r="ETG48" s="182"/>
      <c r="ETH48" s="182"/>
      <c r="ETI48" s="182"/>
      <c r="ETJ48" s="182"/>
      <c r="ETK48" s="182"/>
      <c r="ETL48" s="182"/>
      <c r="ETM48" s="182"/>
      <c r="ETN48" s="182"/>
      <c r="ETO48" s="182"/>
      <c r="ETP48" s="182"/>
      <c r="ETQ48" s="182"/>
      <c r="ETR48" s="182"/>
      <c r="ETS48" s="182"/>
      <c r="ETT48" s="182"/>
      <c r="ETU48" s="182"/>
      <c r="ETV48" s="182"/>
      <c r="ETW48" s="182"/>
      <c r="ETX48" s="182"/>
      <c r="ETY48" s="182"/>
      <c r="ETZ48" s="182"/>
      <c r="EUA48" s="182"/>
      <c r="EUB48" s="182"/>
      <c r="EUC48" s="182"/>
      <c r="EUD48" s="182"/>
      <c r="EUE48" s="182"/>
      <c r="EUF48" s="182"/>
      <c r="EUG48" s="182"/>
      <c r="EUH48" s="182"/>
      <c r="EUI48" s="182"/>
      <c r="EUJ48" s="182"/>
      <c r="EUK48" s="182"/>
      <c r="EUL48" s="182"/>
      <c r="EUM48" s="182"/>
      <c r="EUN48" s="182"/>
      <c r="EUO48" s="182"/>
      <c r="EUP48" s="182"/>
      <c r="EUQ48" s="182"/>
      <c r="EUR48" s="182"/>
      <c r="EUS48" s="182"/>
      <c r="EUT48" s="182"/>
      <c r="EUU48" s="182"/>
      <c r="EUV48" s="182"/>
      <c r="EUW48" s="182"/>
      <c r="EUX48" s="182"/>
      <c r="EUY48" s="182"/>
      <c r="EUZ48" s="182"/>
      <c r="EVA48" s="182"/>
      <c r="EVB48" s="182"/>
      <c r="EVC48" s="182"/>
      <c r="EVD48" s="182"/>
      <c r="EVE48" s="182"/>
      <c r="EVF48" s="182"/>
      <c r="EVG48" s="182"/>
      <c r="EVH48" s="182"/>
      <c r="EVI48" s="182"/>
      <c r="EVJ48" s="182"/>
      <c r="EVK48" s="182"/>
      <c r="EVL48" s="182"/>
      <c r="EVM48" s="182"/>
      <c r="EVN48" s="182"/>
      <c r="EVO48" s="182"/>
      <c r="EVP48" s="182"/>
      <c r="EVQ48" s="182"/>
      <c r="EVR48" s="182"/>
      <c r="EVS48" s="182"/>
      <c r="EVT48" s="182"/>
      <c r="EVU48" s="182"/>
      <c r="EVV48" s="182"/>
      <c r="EVW48" s="182"/>
      <c r="EVX48" s="182"/>
      <c r="EVY48" s="182"/>
      <c r="EVZ48" s="182"/>
      <c r="EWA48" s="182"/>
      <c r="EWB48" s="182"/>
      <c r="EWC48" s="182"/>
      <c r="EWD48" s="182"/>
      <c r="EWE48" s="182"/>
      <c r="EWF48" s="182"/>
      <c r="EWG48" s="182"/>
      <c r="EWH48" s="182"/>
      <c r="EWI48" s="182"/>
      <c r="EWJ48" s="182"/>
      <c r="EWK48" s="182"/>
      <c r="EWL48" s="182"/>
      <c r="EWM48" s="182"/>
      <c r="EWN48" s="182"/>
      <c r="EWO48" s="182"/>
      <c r="EWP48" s="182"/>
      <c r="EWQ48" s="182"/>
      <c r="EWR48" s="182"/>
      <c r="EWS48" s="182"/>
      <c r="EWT48" s="182"/>
      <c r="EWU48" s="182"/>
      <c r="EWV48" s="182"/>
      <c r="EWW48" s="182"/>
      <c r="EWX48" s="182"/>
      <c r="EWY48" s="182"/>
      <c r="EWZ48" s="182"/>
      <c r="EXA48" s="182"/>
      <c r="EXB48" s="182"/>
      <c r="EXC48" s="182"/>
      <c r="EXD48" s="182"/>
      <c r="EXE48" s="182"/>
      <c r="EXF48" s="182"/>
      <c r="EXG48" s="182"/>
      <c r="EXH48" s="182"/>
      <c r="EXI48" s="182"/>
      <c r="EXJ48" s="182"/>
      <c r="EXK48" s="182"/>
      <c r="EXL48" s="182"/>
      <c r="EXM48" s="182"/>
      <c r="EXN48" s="182"/>
      <c r="EXO48" s="182"/>
      <c r="EXP48" s="182"/>
      <c r="EXQ48" s="182"/>
      <c r="EXR48" s="182"/>
      <c r="EXS48" s="182"/>
      <c r="EXT48" s="182"/>
      <c r="EXU48" s="182"/>
      <c r="EXV48" s="182"/>
      <c r="EXW48" s="182"/>
      <c r="EXX48" s="182"/>
      <c r="EXY48" s="182"/>
      <c r="EXZ48" s="182"/>
      <c r="EYA48" s="182"/>
      <c r="EYB48" s="182"/>
      <c r="EYC48" s="182"/>
      <c r="EYD48" s="182"/>
      <c r="EYE48" s="182"/>
      <c r="EYF48" s="182"/>
      <c r="EYG48" s="182"/>
      <c r="EYH48" s="182"/>
      <c r="EYI48" s="182"/>
      <c r="EYJ48" s="182"/>
      <c r="EYK48" s="182"/>
      <c r="EYL48" s="182"/>
      <c r="EYM48" s="182"/>
      <c r="EYN48" s="182"/>
      <c r="EYO48" s="182"/>
      <c r="EYP48" s="182"/>
      <c r="EYQ48" s="182"/>
      <c r="EYR48" s="182"/>
      <c r="EYS48" s="182"/>
      <c r="EYT48" s="182"/>
      <c r="EYU48" s="182"/>
      <c r="EYV48" s="182"/>
      <c r="EYW48" s="182"/>
      <c r="EYX48" s="182"/>
      <c r="EYY48" s="182"/>
      <c r="EYZ48" s="182"/>
      <c r="EZA48" s="182"/>
      <c r="EZB48" s="182"/>
      <c r="EZC48" s="182"/>
      <c r="EZD48" s="182"/>
      <c r="EZE48" s="182"/>
      <c r="EZF48" s="182"/>
      <c r="EZG48" s="182"/>
      <c r="EZH48" s="182"/>
      <c r="EZI48" s="182"/>
      <c r="EZJ48" s="182"/>
      <c r="EZK48" s="182"/>
      <c r="EZL48" s="182"/>
      <c r="EZM48" s="182"/>
      <c r="EZN48" s="182"/>
      <c r="EZO48" s="182"/>
      <c r="EZP48" s="182"/>
      <c r="EZQ48" s="182"/>
      <c r="EZR48" s="182"/>
      <c r="EZS48" s="182"/>
      <c r="EZT48" s="182"/>
      <c r="EZU48" s="182"/>
      <c r="EZV48" s="182"/>
      <c r="EZW48" s="182"/>
      <c r="EZX48" s="182"/>
      <c r="EZY48" s="182"/>
      <c r="EZZ48" s="182"/>
      <c r="FAA48" s="182"/>
      <c r="FAB48" s="182"/>
      <c r="FAC48" s="182"/>
      <c r="FAD48" s="182"/>
      <c r="FAE48" s="182"/>
      <c r="FAF48" s="182"/>
      <c r="FAG48" s="182"/>
      <c r="FAH48" s="182"/>
      <c r="FAI48" s="182"/>
      <c r="FAJ48" s="182"/>
      <c r="FAK48" s="182"/>
      <c r="FAL48" s="182"/>
      <c r="FAM48" s="182"/>
      <c r="FAN48" s="182"/>
      <c r="FAO48" s="182"/>
      <c r="FAP48" s="182"/>
      <c r="FAQ48" s="182"/>
      <c r="FAR48" s="182"/>
      <c r="FAS48" s="182"/>
      <c r="FAT48" s="182"/>
      <c r="FAU48" s="182"/>
      <c r="FAV48" s="182"/>
      <c r="FAW48" s="182"/>
      <c r="FAX48" s="182"/>
      <c r="FAY48" s="182"/>
      <c r="FAZ48" s="182"/>
      <c r="FBA48" s="182"/>
      <c r="FBB48" s="182"/>
      <c r="FBC48" s="182"/>
      <c r="FBD48" s="182"/>
      <c r="FBE48" s="182"/>
      <c r="FBF48" s="182"/>
      <c r="FBG48" s="182"/>
      <c r="FBH48" s="182"/>
      <c r="FBI48" s="182"/>
      <c r="FBJ48" s="182"/>
      <c r="FBK48" s="182"/>
      <c r="FBL48" s="182"/>
      <c r="FBM48" s="182"/>
      <c r="FBN48" s="182"/>
      <c r="FBO48" s="182"/>
      <c r="FBP48" s="182"/>
      <c r="FBQ48" s="182"/>
      <c r="FBR48" s="182"/>
      <c r="FBS48" s="182"/>
      <c r="FBT48" s="182"/>
      <c r="FBU48" s="182"/>
      <c r="FBV48" s="182"/>
      <c r="FBW48" s="182"/>
      <c r="FBX48" s="182"/>
      <c r="FBY48" s="182"/>
      <c r="FBZ48" s="182"/>
      <c r="FCA48" s="182"/>
      <c r="FCB48" s="182"/>
      <c r="FCC48" s="182"/>
      <c r="FCD48" s="182"/>
      <c r="FCE48" s="182"/>
      <c r="FCF48" s="182"/>
      <c r="FCG48" s="182"/>
      <c r="FCH48" s="182"/>
      <c r="FCI48" s="182"/>
      <c r="FCJ48" s="182"/>
      <c r="FCK48" s="182"/>
      <c r="FCL48" s="182"/>
      <c r="FCM48" s="182"/>
      <c r="FCN48" s="182"/>
      <c r="FCO48" s="182"/>
      <c r="FCP48" s="182"/>
      <c r="FCQ48" s="182"/>
      <c r="FCR48" s="182"/>
      <c r="FCS48" s="182"/>
      <c r="FCT48" s="182"/>
      <c r="FCU48" s="182"/>
      <c r="FCV48" s="182"/>
      <c r="FCW48" s="182"/>
      <c r="FCX48" s="182"/>
      <c r="FCY48" s="182"/>
      <c r="FCZ48" s="182"/>
      <c r="FDA48" s="182"/>
      <c r="FDB48" s="182"/>
      <c r="FDC48" s="182"/>
      <c r="FDD48" s="182"/>
      <c r="FDE48" s="182"/>
      <c r="FDF48" s="182"/>
      <c r="FDG48" s="182"/>
      <c r="FDH48" s="182"/>
      <c r="FDI48" s="182"/>
      <c r="FDJ48" s="182"/>
      <c r="FDK48" s="182"/>
      <c r="FDL48" s="182"/>
      <c r="FDM48" s="182"/>
      <c r="FDN48" s="182"/>
      <c r="FDO48" s="182"/>
      <c r="FDP48" s="182"/>
      <c r="FDQ48" s="182"/>
      <c r="FDR48" s="182"/>
      <c r="FDS48" s="182"/>
      <c r="FDT48" s="182"/>
      <c r="FDU48" s="182"/>
      <c r="FDV48" s="182"/>
      <c r="FDW48" s="182"/>
      <c r="FDX48" s="182"/>
      <c r="FDY48" s="182"/>
      <c r="FDZ48" s="182"/>
      <c r="FEA48" s="182"/>
      <c r="FEB48" s="182"/>
      <c r="FEC48" s="182"/>
      <c r="FED48" s="182"/>
      <c r="FEE48" s="182"/>
      <c r="FEF48" s="182"/>
      <c r="FEG48" s="182"/>
      <c r="FEH48" s="182"/>
      <c r="FEI48" s="182"/>
      <c r="FEJ48" s="182"/>
      <c r="FEK48" s="182"/>
      <c r="FEL48" s="182"/>
      <c r="FEM48" s="182"/>
      <c r="FEN48" s="182"/>
      <c r="FEO48" s="182"/>
      <c r="FEP48" s="182"/>
      <c r="FEQ48" s="182"/>
      <c r="FER48" s="182"/>
      <c r="FES48" s="182"/>
      <c r="FET48" s="182"/>
      <c r="FEU48" s="182"/>
      <c r="FEV48" s="182"/>
      <c r="FEW48" s="182"/>
      <c r="FEX48" s="182"/>
      <c r="FEY48" s="182"/>
      <c r="FEZ48" s="182"/>
      <c r="FFA48" s="182"/>
      <c r="FFB48" s="182"/>
      <c r="FFC48" s="182"/>
      <c r="FFD48" s="182"/>
      <c r="FFE48" s="182"/>
      <c r="FFF48" s="182"/>
      <c r="FFG48" s="182"/>
      <c r="FFH48" s="182"/>
      <c r="FFI48" s="182"/>
      <c r="FFJ48" s="182"/>
      <c r="FFK48" s="182"/>
      <c r="FFL48" s="182"/>
      <c r="FFM48" s="182"/>
      <c r="FFN48" s="182"/>
      <c r="FFO48" s="182"/>
      <c r="FFP48" s="182"/>
      <c r="FFQ48" s="182"/>
      <c r="FFR48" s="182"/>
      <c r="FFS48" s="182"/>
      <c r="FFT48" s="182"/>
      <c r="FFU48" s="182"/>
      <c r="FFV48" s="182"/>
      <c r="FFW48" s="182"/>
      <c r="FFX48" s="182"/>
      <c r="FFY48" s="182"/>
      <c r="FFZ48" s="182"/>
      <c r="FGA48" s="182"/>
      <c r="FGB48" s="182"/>
      <c r="FGC48" s="182"/>
      <c r="FGD48" s="182"/>
      <c r="FGE48" s="182"/>
      <c r="FGF48" s="182"/>
      <c r="FGG48" s="182"/>
      <c r="FGH48" s="182"/>
      <c r="FGI48" s="182"/>
      <c r="FGJ48" s="182"/>
      <c r="FGK48" s="182"/>
      <c r="FGL48" s="182"/>
      <c r="FGM48" s="182"/>
      <c r="FGN48" s="182"/>
      <c r="FGO48" s="182"/>
      <c r="FGP48" s="182"/>
      <c r="FGQ48" s="182"/>
      <c r="FGR48" s="182"/>
      <c r="FGS48" s="182"/>
      <c r="FGT48" s="182"/>
      <c r="FGU48" s="182"/>
      <c r="FGV48" s="182"/>
      <c r="FGW48" s="182"/>
      <c r="FGX48" s="182"/>
      <c r="FGY48" s="182"/>
      <c r="FGZ48" s="182"/>
      <c r="FHA48" s="182"/>
      <c r="FHB48" s="182"/>
      <c r="FHC48" s="182"/>
      <c r="FHD48" s="182"/>
      <c r="FHE48" s="182"/>
      <c r="FHF48" s="182"/>
      <c r="FHG48" s="182"/>
      <c r="FHH48" s="182"/>
      <c r="FHI48" s="182"/>
      <c r="FHJ48" s="182"/>
      <c r="FHK48" s="182"/>
      <c r="FHL48" s="182"/>
      <c r="FHM48" s="182"/>
      <c r="FHN48" s="182"/>
      <c r="FHO48" s="182"/>
      <c r="FHP48" s="182"/>
      <c r="FHQ48" s="182"/>
      <c r="FHR48" s="182"/>
      <c r="FHS48" s="182"/>
      <c r="FHT48" s="182"/>
      <c r="FHU48" s="182"/>
      <c r="FHV48" s="182"/>
      <c r="FHW48" s="182"/>
      <c r="FHX48" s="182"/>
      <c r="FHY48" s="182"/>
      <c r="FHZ48" s="182"/>
      <c r="FIA48" s="182"/>
      <c r="FIB48" s="182"/>
      <c r="FIC48" s="182"/>
      <c r="FID48" s="182"/>
      <c r="FIE48" s="182"/>
      <c r="FIF48" s="182"/>
      <c r="FIG48" s="182"/>
      <c r="FIH48" s="182"/>
      <c r="FII48" s="182"/>
      <c r="FIJ48" s="182"/>
      <c r="FIK48" s="182"/>
      <c r="FIL48" s="182"/>
      <c r="FIM48" s="182"/>
      <c r="FIN48" s="182"/>
      <c r="FIO48" s="182"/>
      <c r="FIP48" s="182"/>
      <c r="FIQ48" s="182"/>
      <c r="FIR48" s="182"/>
      <c r="FIS48" s="182"/>
      <c r="FIT48" s="182"/>
      <c r="FIU48" s="182"/>
      <c r="FIV48" s="182"/>
      <c r="FIW48" s="182"/>
      <c r="FIX48" s="182"/>
      <c r="FIY48" s="182"/>
      <c r="FIZ48" s="182"/>
      <c r="FJA48" s="182"/>
      <c r="FJB48" s="182"/>
      <c r="FJC48" s="182"/>
      <c r="FJD48" s="182"/>
      <c r="FJE48" s="182"/>
      <c r="FJF48" s="182"/>
      <c r="FJG48" s="182"/>
      <c r="FJH48" s="182"/>
      <c r="FJI48" s="182"/>
      <c r="FJJ48" s="182"/>
      <c r="FJK48" s="182"/>
      <c r="FJL48" s="182"/>
      <c r="FJM48" s="182"/>
      <c r="FJN48" s="182"/>
      <c r="FJO48" s="182"/>
      <c r="FJP48" s="182"/>
      <c r="FJQ48" s="182"/>
      <c r="FJR48" s="182"/>
      <c r="FJS48" s="182"/>
      <c r="FJT48" s="182"/>
      <c r="FJU48" s="182"/>
      <c r="FJV48" s="182"/>
      <c r="FJW48" s="182"/>
      <c r="FJX48" s="182"/>
      <c r="FJY48" s="182"/>
      <c r="FJZ48" s="182"/>
      <c r="FKA48" s="182"/>
      <c r="FKB48" s="182"/>
      <c r="FKC48" s="182"/>
      <c r="FKD48" s="182"/>
      <c r="FKE48" s="182"/>
      <c r="FKF48" s="182"/>
      <c r="FKG48" s="182"/>
      <c r="FKH48" s="182"/>
      <c r="FKI48" s="182"/>
      <c r="FKJ48" s="182"/>
      <c r="FKK48" s="182"/>
      <c r="FKL48" s="182"/>
      <c r="FKM48" s="182"/>
      <c r="FKN48" s="182"/>
      <c r="FKO48" s="182"/>
      <c r="FKP48" s="182"/>
      <c r="FKQ48" s="182"/>
      <c r="FKR48" s="182"/>
      <c r="FKS48" s="182"/>
      <c r="FKT48" s="182"/>
      <c r="FKU48" s="182"/>
      <c r="FKV48" s="182"/>
      <c r="FKW48" s="182"/>
      <c r="FKX48" s="182"/>
      <c r="FKY48" s="182"/>
      <c r="FKZ48" s="182"/>
      <c r="FLA48" s="182"/>
      <c r="FLB48" s="182"/>
      <c r="FLC48" s="182"/>
      <c r="FLD48" s="182"/>
      <c r="FLE48" s="182"/>
      <c r="FLF48" s="182"/>
      <c r="FLG48" s="182"/>
      <c r="FLH48" s="182"/>
      <c r="FLI48" s="182"/>
      <c r="FLJ48" s="182"/>
      <c r="FLK48" s="182"/>
      <c r="FLL48" s="182"/>
      <c r="FLM48" s="182"/>
      <c r="FLN48" s="182"/>
      <c r="FLO48" s="182"/>
      <c r="FLP48" s="182"/>
      <c r="FLQ48" s="182"/>
      <c r="FLR48" s="182"/>
      <c r="FLS48" s="182"/>
      <c r="FLT48" s="182"/>
      <c r="FLU48" s="182"/>
      <c r="FLV48" s="182"/>
      <c r="FLW48" s="182"/>
      <c r="FLX48" s="182"/>
      <c r="FLY48" s="182"/>
      <c r="FLZ48" s="182"/>
      <c r="FMA48" s="182"/>
      <c r="FMB48" s="182"/>
      <c r="FMC48" s="182"/>
      <c r="FMD48" s="182"/>
      <c r="FME48" s="182"/>
      <c r="FMF48" s="182"/>
      <c r="FMG48" s="182"/>
      <c r="FMH48" s="182"/>
      <c r="FMI48" s="182"/>
      <c r="FMJ48" s="182"/>
      <c r="FMK48" s="182"/>
      <c r="FML48" s="182"/>
      <c r="FMM48" s="182"/>
      <c r="FMN48" s="182"/>
      <c r="FMO48" s="182"/>
      <c r="FMP48" s="182"/>
      <c r="FMQ48" s="182"/>
      <c r="FMR48" s="182"/>
      <c r="FMS48" s="182"/>
      <c r="FMT48" s="182"/>
      <c r="FMU48" s="182"/>
      <c r="FMV48" s="182"/>
      <c r="FMW48" s="182"/>
      <c r="FMX48" s="182"/>
      <c r="FMY48" s="182"/>
      <c r="FMZ48" s="182"/>
      <c r="FNA48" s="182"/>
      <c r="FNB48" s="182"/>
      <c r="FNC48" s="182"/>
      <c r="FND48" s="182"/>
      <c r="FNE48" s="182"/>
      <c r="FNF48" s="182"/>
      <c r="FNG48" s="182"/>
      <c r="FNH48" s="182"/>
      <c r="FNI48" s="182"/>
      <c r="FNJ48" s="182"/>
      <c r="FNK48" s="182"/>
      <c r="FNL48" s="182"/>
      <c r="FNM48" s="182"/>
      <c r="FNN48" s="182"/>
      <c r="FNO48" s="182"/>
      <c r="FNP48" s="182"/>
      <c r="FNQ48" s="182"/>
      <c r="FNR48" s="182"/>
      <c r="FNS48" s="182"/>
      <c r="FNT48" s="182"/>
      <c r="FNU48" s="182"/>
      <c r="FNV48" s="182"/>
      <c r="FNW48" s="182"/>
      <c r="FNX48" s="182"/>
      <c r="FNY48" s="182"/>
      <c r="FNZ48" s="182"/>
      <c r="FOA48" s="182"/>
      <c r="FOB48" s="182"/>
      <c r="FOC48" s="182"/>
      <c r="FOD48" s="182"/>
      <c r="FOE48" s="182"/>
      <c r="FOF48" s="182"/>
      <c r="FOG48" s="182"/>
      <c r="FOH48" s="182"/>
      <c r="FOI48" s="182"/>
      <c r="FOJ48" s="182"/>
      <c r="FOK48" s="182"/>
      <c r="FOL48" s="182"/>
      <c r="FOM48" s="182"/>
      <c r="FON48" s="182"/>
      <c r="FOO48" s="182"/>
      <c r="FOP48" s="182"/>
      <c r="FOQ48" s="182"/>
      <c r="FOR48" s="182"/>
      <c r="FOS48" s="182"/>
      <c r="FOT48" s="182"/>
      <c r="FOU48" s="182"/>
      <c r="FOV48" s="182"/>
      <c r="FOW48" s="182"/>
      <c r="FOX48" s="182"/>
      <c r="FOY48" s="182"/>
      <c r="FOZ48" s="182"/>
      <c r="FPA48" s="182"/>
      <c r="FPB48" s="182"/>
      <c r="FPC48" s="182"/>
      <c r="FPD48" s="182"/>
      <c r="FPE48" s="182"/>
      <c r="FPF48" s="182"/>
      <c r="FPG48" s="182"/>
      <c r="FPH48" s="182"/>
      <c r="FPI48" s="182"/>
      <c r="FPJ48" s="182"/>
      <c r="FPK48" s="182"/>
      <c r="FPL48" s="182"/>
      <c r="FPM48" s="182"/>
      <c r="FPN48" s="182"/>
      <c r="FPO48" s="182"/>
      <c r="FPP48" s="182"/>
      <c r="FPQ48" s="182"/>
      <c r="FPR48" s="182"/>
      <c r="FPS48" s="182"/>
      <c r="FPT48" s="182"/>
      <c r="FPU48" s="182"/>
      <c r="FPV48" s="182"/>
      <c r="FPW48" s="182"/>
      <c r="FPX48" s="182"/>
      <c r="FPY48" s="182"/>
      <c r="FPZ48" s="182"/>
      <c r="FQA48" s="182"/>
      <c r="FQB48" s="182"/>
      <c r="FQC48" s="182"/>
      <c r="FQD48" s="182"/>
      <c r="FQE48" s="182"/>
      <c r="FQF48" s="182"/>
      <c r="FQG48" s="182"/>
      <c r="FQH48" s="182"/>
      <c r="FQI48" s="182"/>
      <c r="FQJ48" s="182"/>
      <c r="FQK48" s="182"/>
      <c r="FQL48" s="182"/>
      <c r="FQM48" s="182"/>
      <c r="FQN48" s="182"/>
      <c r="FQO48" s="182"/>
      <c r="FQP48" s="182"/>
      <c r="FQQ48" s="182"/>
      <c r="FQR48" s="182"/>
      <c r="FQS48" s="182"/>
      <c r="FQT48" s="182"/>
      <c r="FQU48" s="182"/>
      <c r="FQV48" s="182"/>
      <c r="FQW48" s="182"/>
      <c r="FQX48" s="182"/>
      <c r="FQY48" s="182"/>
      <c r="FQZ48" s="182"/>
      <c r="FRA48" s="182"/>
      <c r="FRB48" s="182"/>
      <c r="FRC48" s="182"/>
      <c r="FRD48" s="182"/>
      <c r="FRE48" s="182"/>
      <c r="FRF48" s="182"/>
      <c r="FRG48" s="182"/>
      <c r="FRH48" s="182"/>
      <c r="FRI48" s="182"/>
      <c r="FRJ48" s="182"/>
      <c r="FRK48" s="182"/>
      <c r="FRL48" s="182"/>
      <c r="FRM48" s="182"/>
      <c r="FRN48" s="182"/>
      <c r="FRO48" s="182"/>
      <c r="FRP48" s="182"/>
      <c r="FRQ48" s="182"/>
      <c r="FRR48" s="182"/>
      <c r="FRS48" s="182"/>
      <c r="FRT48" s="182"/>
      <c r="FRU48" s="182"/>
      <c r="FRV48" s="182"/>
      <c r="FRW48" s="182"/>
      <c r="FRX48" s="182"/>
      <c r="FRY48" s="182"/>
      <c r="FRZ48" s="182"/>
      <c r="FSA48" s="182"/>
      <c r="FSB48" s="182"/>
      <c r="FSC48" s="182"/>
      <c r="FSD48" s="182"/>
      <c r="FSE48" s="182"/>
      <c r="FSF48" s="182"/>
      <c r="FSG48" s="182"/>
      <c r="FSH48" s="182"/>
      <c r="FSI48" s="182"/>
      <c r="FSJ48" s="182"/>
      <c r="FSK48" s="182"/>
      <c r="FSL48" s="182"/>
      <c r="FSM48" s="182"/>
      <c r="FSN48" s="182"/>
      <c r="FSO48" s="182"/>
      <c r="FSP48" s="182"/>
      <c r="FSQ48" s="182"/>
      <c r="FSR48" s="182"/>
      <c r="FSS48" s="182"/>
      <c r="FST48" s="182"/>
      <c r="FSU48" s="182"/>
      <c r="FSV48" s="182"/>
      <c r="FSW48" s="182"/>
      <c r="FSX48" s="182"/>
      <c r="FSY48" s="182"/>
      <c r="FSZ48" s="182"/>
      <c r="FTA48" s="182"/>
      <c r="FTB48" s="182"/>
      <c r="FTC48" s="182"/>
      <c r="FTD48" s="182"/>
      <c r="FTE48" s="182"/>
      <c r="FTF48" s="182"/>
      <c r="FTG48" s="182"/>
      <c r="FTH48" s="182"/>
      <c r="FTI48" s="182"/>
      <c r="FTJ48" s="182"/>
      <c r="FTK48" s="182"/>
      <c r="FTL48" s="182"/>
      <c r="FTM48" s="182"/>
      <c r="FTN48" s="182"/>
      <c r="FTO48" s="182"/>
      <c r="FTP48" s="182"/>
      <c r="FTQ48" s="182"/>
      <c r="FTR48" s="182"/>
      <c r="FTS48" s="182"/>
      <c r="FTT48" s="182"/>
      <c r="FTU48" s="182"/>
      <c r="FTV48" s="182"/>
      <c r="FTW48" s="182"/>
      <c r="FTX48" s="182"/>
      <c r="FTY48" s="182"/>
      <c r="FTZ48" s="182"/>
      <c r="FUA48" s="182"/>
      <c r="FUB48" s="182"/>
      <c r="FUC48" s="182"/>
      <c r="FUD48" s="182"/>
      <c r="FUE48" s="182"/>
      <c r="FUF48" s="182"/>
      <c r="FUG48" s="182"/>
      <c r="FUH48" s="182"/>
      <c r="FUI48" s="182"/>
      <c r="FUJ48" s="182"/>
      <c r="FUK48" s="182"/>
      <c r="FUL48" s="182"/>
      <c r="FUM48" s="182"/>
      <c r="FUN48" s="182"/>
      <c r="FUO48" s="182"/>
      <c r="FUP48" s="182"/>
      <c r="FUQ48" s="182"/>
      <c r="FUR48" s="182"/>
      <c r="FUS48" s="182"/>
      <c r="FUT48" s="182"/>
      <c r="FUU48" s="182"/>
      <c r="FUV48" s="182"/>
      <c r="FUW48" s="182"/>
      <c r="FUX48" s="182"/>
      <c r="FUY48" s="182"/>
      <c r="FUZ48" s="182"/>
      <c r="FVA48" s="182"/>
      <c r="FVB48" s="182"/>
      <c r="FVC48" s="182"/>
      <c r="FVD48" s="182"/>
      <c r="FVE48" s="182"/>
      <c r="FVF48" s="182"/>
      <c r="FVG48" s="182"/>
      <c r="FVH48" s="182"/>
      <c r="FVI48" s="182"/>
      <c r="FVJ48" s="182"/>
      <c r="FVK48" s="182"/>
      <c r="FVL48" s="182"/>
      <c r="FVM48" s="182"/>
      <c r="FVN48" s="182"/>
      <c r="FVO48" s="182"/>
      <c r="FVP48" s="182"/>
      <c r="FVQ48" s="182"/>
      <c r="FVR48" s="182"/>
      <c r="FVS48" s="182"/>
      <c r="FVT48" s="182"/>
      <c r="FVU48" s="182"/>
      <c r="FVV48" s="182"/>
      <c r="FVW48" s="182"/>
      <c r="FVX48" s="182"/>
      <c r="FVY48" s="182"/>
      <c r="FVZ48" s="182"/>
      <c r="FWA48" s="182"/>
      <c r="FWB48" s="182"/>
      <c r="FWC48" s="182"/>
      <c r="FWD48" s="182"/>
      <c r="FWE48" s="182"/>
      <c r="FWF48" s="182"/>
      <c r="FWG48" s="182"/>
      <c r="FWH48" s="182"/>
      <c r="FWI48" s="182"/>
      <c r="FWJ48" s="182"/>
      <c r="FWK48" s="182"/>
      <c r="FWL48" s="182"/>
      <c r="FWM48" s="182"/>
      <c r="FWN48" s="182"/>
      <c r="FWO48" s="182"/>
      <c r="FWP48" s="182"/>
      <c r="FWQ48" s="182"/>
      <c r="FWR48" s="182"/>
      <c r="FWS48" s="182"/>
      <c r="FWT48" s="182"/>
      <c r="FWU48" s="182"/>
      <c r="FWV48" s="182"/>
      <c r="FWW48" s="182"/>
      <c r="FWX48" s="182"/>
      <c r="FWY48" s="182"/>
      <c r="FWZ48" s="182"/>
      <c r="FXA48" s="182"/>
      <c r="FXB48" s="182"/>
      <c r="FXC48" s="182"/>
      <c r="FXD48" s="182"/>
      <c r="FXE48" s="182"/>
      <c r="FXF48" s="182"/>
      <c r="FXG48" s="182"/>
      <c r="FXH48" s="182"/>
      <c r="FXI48" s="182"/>
      <c r="FXJ48" s="182"/>
      <c r="FXK48" s="182"/>
      <c r="FXL48" s="182"/>
      <c r="FXM48" s="182"/>
      <c r="FXN48" s="182"/>
      <c r="FXO48" s="182"/>
      <c r="FXP48" s="182"/>
      <c r="FXQ48" s="182"/>
      <c r="FXR48" s="182"/>
      <c r="FXS48" s="182"/>
      <c r="FXT48" s="182"/>
      <c r="FXU48" s="182"/>
      <c r="FXV48" s="182"/>
      <c r="FXW48" s="182"/>
      <c r="FXX48" s="182"/>
      <c r="FXY48" s="182"/>
      <c r="FXZ48" s="182"/>
      <c r="FYA48" s="182"/>
      <c r="FYB48" s="182"/>
      <c r="FYC48" s="182"/>
      <c r="FYD48" s="182"/>
      <c r="FYE48" s="182"/>
      <c r="FYF48" s="182"/>
      <c r="FYG48" s="182"/>
      <c r="FYH48" s="182"/>
      <c r="FYI48" s="182"/>
      <c r="FYJ48" s="182"/>
      <c r="FYK48" s="182"/>
      <c r="FYL48" s="182"/>
      <c r="FYM48" s="182"/>
      <c r="FYN48" s="182"/>
      <c r="FYO48" s="182"/>
      <c r="FYP48" s="182"/>
      <c r="FYQ48" s="182"/>
      <c r="FYR48" s="182"/>
      <c r="FYS48" s="182"/>
      <c r="FYT48" s="182"/>
      <c r="FYU48" s="182"/>
      <c r="FYV48" s="182"/>
      <c r="FYW48" s="182"/>
      <c r="FYX48" s="182"/>
      <c r="FYY48" s="182"/>
      <c r="FYZ48" s="182"/>
      <c r="FZA48" s="182"/>
      <c r="FZB48" s="182"/>
      <c r="FZC48" s="182"/>
      <c r="FZD48" s="182"/>
      <c r="FZE48" s="182"/>
      <c r="FZF48" s="182"/>
      <c r="FZG48" s="182"/>
      <c r="FZH48" s="182"/>
      <c r="FZI48" s="182"/>
      <c r="FZJ48" s="182"/>
      <c r="FZK48" s="182"/>
      <c r="FZL48" s="182"/>
      <c r="FZM48" s="182"/>
      <c r="FZN48" s="182"/>
      <c r="FZO48" s="182"/>
      <c r="FZP48" s="182"/>
      <c r="FZQ48" s="182"/>
      <c r="FZR48" s="182"/>
      <c r="FZS48" s="182"/>
      <c r="FZT48" s="182"/>
      <c r="FZU48" s="182"/>
      <c r="FZV48" s="182"/>
      <c r="FZW48" s="182"/>
      <c r="FZX48" s="182"/>
      <c r="FZY48" s="182"/>
      <c r="FZZ48" s="182"/>
      <c r="GAA48" s="182"/>
      <c r="GAB48" s="182"/>
      <c r="GAC48" s="182"/>
      <c r="GAD48" s="182"/>
      <c r="GAE48" s="182"/>
      <c r="GAF48" s="182"/>
      <c r="GAG48" s="182"/>
      <c r="GAH48" s="182"/>
      <c r="GAI48" s="182"/>
      <c r="GAJ48" s="182"/>
      <c r="GAK48" s="182"/>
      <c r="GAL48" s="182"/>
      <c r="GAM48" s="182"/>
      <c r="GAN48" s="182"/>
      <c r="GAO48" s="182"/>
      <c r="GAP48" s="182"/>
      <c r="GAQ48" s="182"/>
      <c r="GAR48" s="182"/>
      <c r="GAS48" s="182"/>
      <c r="GAT48" s="182"/>
      <c r="GAU48" s="182"/>
      <c r="GAV48" s="182"/>
      <c r="GAW48" s="182"/>
      <c r="GAX48" s="182"/>
      <c r="GAY48" s="182"/>
      <c r="GAZ48" s="182"/>
      <c r="GBA48" s="182"/>
      <c r="GBB48" s="182"/>
      <c r="GBC48" s="182"/>
      <c r="GBD48" s="182"/>
      <c r="GBE48" s="182"/>
      <c r="GBF48" s="182"/>
      <c r="GBG48" s="182"/>
      <c r="GBH48" s="182"/>
      <c r="GBI48" s="182"/>
      <c r="GBJ48" s="182"/>
      <c r="GBK48" s="182"/>
      <c r="GBL48" s="182"/>
      <c r="GBM48" s="182"/>
      <c r="GBN48" s="182"/>
      <c r="GBO48" s="182"/>
      <c r="GBP48" s="182"/>
      <c r="GBQ48" s="182"/>
      <c r="GBR48" s="182"/>
      <c r="GBS48" s="182"/>
      <c r="GBT48" s="182"/>
      <c r="GBU48" s="182"/>
      <c r="GBV48" s="182"/>
      <c r="GBW48" s="182"/>
      <c r="GBX48" s="182"/>
      <c r="GBY48" s="182"/>
      <c r="GBZ48" s="182"/>
      <c r="GCA48" s="182"/>
      <c r="GCB48" s="182"/>
      <c r="GCC48" s="182"/>
      <c r="GCD48" s="182"/>
      <c r="GCE48" s="182"/>
      <c r="GCF48" s="182"/>
      <c r="GCG48" s="182"/>
      <c r="GCH48" s="182"/>
      <c r="GCI48" s="182"/>
      <c r="GCJ48" s="182"/>
      <c r="GCK48" s="182"/>
      <c r="GCL48" s="182"/>
      <c r="GCM48" s="182"/>
      <c r="GCN48" s="182"/>
      <c r="GCO48" s="182"/>
      <c r="GCP48" s="182"/>
      <c r="GCQ48" s="182"/>
      <c r="GCR48" s="182"/>
      <c r="GCS48" s="182"/>
      <c r="GCT48" s="182"/>
      <c r="GCU48" s="182"/>
      <c r="GCV48" s="182"/>
      <c r="GCW48" s="182"/>
      <c r="GCX48" s="182"/>
      <c r="GCY48" s="182"/>
      <c r="GCZ48" s="182"/>
      <c r="GDA48" s="182"/>
      <c r="GDB48" s="182"/>
      <c r="GDC48" s="182"/>
      <c r="GDD48" s="182"/>
      <c r="GDE48" s="182"/>
      <c r="GDF48" s="182"/>
      <c r="GDG48" s="182"/>
      <c r="GDH48" s="182"/>
      <c r="GDI48" s="182"/>
      <c r="GDJ48" s="182"/>
      <c r="GDK48" s="182"/>
      <c r="GDL48" s="182"/>
      <c r="GDM48" s="182"/>
      <c r="GDN48" s="182"/>
      <c r="GDO48" s="182"/>
      <c r="GDP48" s="182"/>
      <c r="GDQ48" s="182"/>
      <c r="GDR48" s="182"/>
      <c r="GDS48" s="182"/>
      <c r="GDT48" s="182"/>
      <c r="GDU48" s="182"/>
      <c r="GDV48" s="182"/>
      <c r="GDW48" s="182"/>
      <c r="GDX48" s="182"/>
      <c r="GDY48" s="182"/>
      <c r="GDZ48" s="182"/>
      <c r="GEA48" s="182"/>
      <c r="GEB48" s="182"/>
      <c r="GEC48" s="182"/>
      <c r="GED48" s="182"/>
      <c r="GEE48" s="182"/>
      <c r="GEF48" s="182"/>
      <c r="GEG48" s="182"/>
      <c r="GEH48" s="182"/>
      <c r="GEI48" s="182"/>
      <c r="GEJ48" s="182"/>
      <c r="GEK48" s="182"/>
      <c r="GEL48" s="182"/>
      <c r="GEM48" s="182"/>
      <c r="GEN48" s="182"/>
      <c r="GEO48" s="182"/>
      <c r="GEP48" s="182"/>
      <c r="GEQ48" s="182"/>
      <c r="GER48" s="182"/>
      <c r="GES48" s="182"/>
      <c r="GET48" s="182"/>
      <c r="GEU48" s="182"/>
      <c r="GEV48" s="182"/>
      <c r="GEW48" s="182"/>
      <c r="GEX48" s="182"/>
      <c r="GEY48" s="182"/>
      <c r="GEZ48" s="182"/>
      <c r="GFA48" s="182"/>
      <c r="GFB48" s="182"/>
      <c r="GFC48" s="182"/>
      <c r="GFD48" s="182"/>
      <c r="GFE48" s="182"/>
      <c r="GFF48" s="182"/>
      <c r="GFG48" s="182"/>
      <c r="GFH48" s="182"/>
      <c r="GFI48" s="182"/>
      <c r="GFJ48" s="182"/>
      <c r="GFK48" s="182"/>
      <c r="GFL48" s="182"/>
      <c r="GFM48" s="182"/>
      <c r="GFN48" s="182"/>
      <c r="GFO48" s="182"/>
      <c r="GFP48" s="182"/>
      <c r="GFQ48" s="182"/>
      <c r="GFR48" s="182"/>
      <c r="GFS48" s="182"/>
      <c r="GFT48" s="182"/>
      <c r="GFU48" s="182"/>
      <c r="GFV48" s="182"/>
      <c r="GFW48" s="182"/>
      <c r="GFX48" s="182"/>
      <c r="GFY48" s="182"/>
      <c r="GFZ48" s="182"/>
      <c r="GGA48" s="182"/>
      <c r="GGB48" s="182"/>
      <c r="GGC48" s="182"/>
      <c r="GGD48" s="182"/>
      <c r="GGE48" s="182"/>
      <c r="GGF48" s="182"/>
      <c r="GGG48" s="182"/>
      <c r="GGH48" s="182"/>
      <c r="GGI48" s="182"/>
      <c r="GGJ48" s="182"/>
      <c r="GGK48" s="182"/>
      <c r="GGL48" s="182"/>
      <c r="GGM48" s="182"/>
      <c r="GGN48" s="182"/>
      <c r="GGO48" s="182"/>
      <c r="GGP48" s="182"/>
      <c r="GGQ48" s="182"/>
      <c r="GGR48" s="182"/>
      <c r="GGS48" s="182"/>
      <c r="GGT48" s="182"/>
      <c r="GGU48" s="182"/>
      <c r="GGV48" s="182"/>
      <c r="GGW48" s="182"/>
      <c r="GGX48" s="182"/>
      <c r="GGY48" s="182"/>
      <c r="GGZ48" s="182"/>
      <c r="GHA48" s="182"/>
      <c r="GHB48" s="182"/>
      <c r="GHC48" s="182"/>
      <c r="GHD48" s="182"/>
      <c r="GHE48" s="182"/>
      <c r="GHF48" s="182"/>
      <c r="GHG48" s="182"/>
      <c r="GHH48" s="182"/>
      <c r="GHI48" s="182"/>
      <c r="GHJ48" s="182"/>
      <c r="GHK48" s="182"/>
      <c r="GHL48" s="182"/>
      <c r="GHM48" s="182"/>
      <c r="GHN48" s="182"/>
      <c r="GHO48" s="182"/>
      <c r="GHP48" s="182"/>
      <c r="GHQ48" s="182"/>
      <c r="GHR48" s="182"/>
      <c r="GHS48" s="182"/>
      <c r="GHT48" s="182"/>
      <c r="GHU48" s="182"/>
      <c r="GHV48" s="182"/>
      <c r="GHW48" s="182"/>
      <c r="GHX48" s="182"/>
      <c r="GHY48" s="182"/>
      <c r="GHZ48" s="182"/>
      <c r="GIA48" s="182"/>
      <c r="GIB48" s="182"/>
      <c r="GIC48" s="182"/>
      <c r="GID48" s="182"/>
      <c r="GIE48" s="182"/>
      <c r="GIF48" s="182"/>
      <c r="GIG48" s="182"/>
      <c r="GIH48" s="182"/>
      <c r="GII48" s="182"/>
      <c r="GIJ48" s="182"/>
      <c r="GIK48" s="182"/>
      <c r="GIL48" s="182"/>
      <c r="GIM48" s="182"/>
      <c r="GIN48" s="182"/>
      <c r="GIO48" s="182"/>
      <c r="GIP48" s="182"/>
      <c r="GIQ48" s="182"/>
      <c r="GIR48" s="182"/>
      <c r="GIS48" s="182"/>
      <c r="GIT48" s="182"/>
      <c r="GIU48" s="182"/>
      <c r="GIV48" s="182"/>
      <c r="GIW48" s="182"/>
      <c r="GIX48" s="182"/>
      <c r="GIY48" s="182"/>
      <c r="GIZ48" s="182"/>
      <c r="GJA48" s="182"/>
      <c r="GJB48" s="182"/>
      <c r="GJC48" s="182"/>
      <c r="GJD48" s="182"/>
      <c r="GJE48" s="182"/>
      <c r="GJF48" s="182"/>
      <c r="GJG48" s="182"/>
      <c r="GJH48" s="182"/>
      <c r="GJI48" s="182"/>
      <c r="GJJ48" s="182"/>
      <c r="GJK48" s="182"/>
      <c r="GJL48" s="182"/>
      <c r="GJM48" s="182"/>
      <c r="GJN48" s="182"/>
      <c r="GJO48" s="182"/>
      <c r="GJP48" s="182"/>
      <c r="GJQ48" s="182"/>
      <c r="GJR48" s="182"/>
      <c r="GJS48" s="182"/>
      <c r="GJT48" s="182"/>
      <c r="GJU48" s="182"/>
      <c r="GJV48" s="182"/>
      <c r="GJW48" s="182"/>
      <c r="GJX48" s="182"/>
      <c r="GJY48" s="182"/>
      <c r="GJZ48" s="182"/>
      <c r="GKA48" s="182"/>
      <c r="GKB48" s="182"/>
      <c r="GKC48" s="182"/>
      <c r="GKD48" s="182"/>
      <c r="GKE48" s="182"/>
      <c r="GKF48" s="182"/>
      <c r="GKG48" s="182"/>
      <c r="GKH48" s="182"/>
      <c r="GKI48" s="182"/>
      <c r="GKJ48" s="182"/>
      <c r="GKK48" s="182"/>
      <c r="GKL48" s="182"/>
      <c r="GKM48" s="182"/>
      <c r="GKN48" s="182"/>
      <c r="GKO48" s="182"/>
      <c r="GKP48" s="182"/>
      <c r="GKQ48" s="182"/>
      <c r="GKR48" s="182"/>
      <c r="GKS48" s="182"/>
      <c r="GKT48" s="182"/>
      <c r="GKU48" s="182"/>
      <c r="GKV48" s="182"/>
      <c r="GKW48" s="182"/>
      <c r="GKX48" s="182"/>
      <c r="GKY48" s="182"/>
      <c r="GKZ48" s="182"/>
      <c r="GLA48" s="182"/>
      <c r="GLB48" s="182"/>
      <c r="GLC48" s="182"/>
      <c r="GLD48" s="182"/>
      <c r="GLE48" s="182"/>
      <c r="GLF48" s="182"/>
      <c r="GLG48" s="182"/>
      <c r="GLH48" s="182"/>
      <c r="GLI48" s="182"/>
      <c r="GLJ48" s="182"/>
      <c r="GLK48" s="182"/>
      <c r="GLL48" s="182"/>
      <c r="GLM48" s="182"/>
      <c r="GLN48" s="182"/>
      <c r="GLO48" s="182"/>
      <c r="GLP48" s="182"/>
      <c r="GLQ48" s="182"/>
      <c r="GLR48" s="182"/>
      <c r="GLS48" s="182"/>
      <c r="GLT48" s="182"/>
      <c r="GLU48" s="182"/>
      <c r="GLV48" s="182"/>
      <c r="GLW48" s="182"/>
      <c r="GLX48" s="182"/>
      <c r="GLY48" s="182"/>
      <c r="GLZ48" s="182"/>
      <c r="GMA48" s="182"/>
      <c r="GMB48" s="182"/>
      <c r="GMC48" s="182"/>
      <c r="GMD48" s="182"/>
      <c r="GME48" s="182"/>
      <c r="GMF48" s="182"/>
      <c r="GMG48" s="182"/>
      <c r="GMH48" s="182"/>
      <c r="GMI48" s="182"/>
      <c r="GMJ48" s="182"/>
      <c r="GMK48" s="182"/>
      <c r="GML48" s="182"/>
      <c r="GMM48" s="182"/>
      <c r="GMN48" s="182"/>
      <c r="GMO48" s="182"/>
      <c r="GMP48" s="182"/>
      <c r="GMQ48" s="182"/>
      <c r="GMR48" s="182"/>
      <c r="GMS48" s="182"/>
      <c r="GMT48" s="182"/>
      <c r="GMU48" s="182"/>
      <c r="GMV48" s="182"/>
      <c r="GMW48" s="182"/>
      <c r="GMX48" s="182"/>
      <c r="GMY48" s="182"/>
      <c r="GMZ48" s="182"/>
      <c r="GNA48" s="182"/>
      <c r="GNB48" s="182"/>
      <c r="GNC48" s="182"/>
      <c r="GND48" s="182"/>
      <c r="GNE48" s="182"/>
      <c r="GNF48" s="182"/>
      <c r="GNG48" s="182"/>
      <c r="GNH48" s="182"/>
      <c r="GNI48" s="182"/>
      <c r="GNJ48" s="182"/>
      <c r="GNK48" s="182"/>
      <c r="GNL48" s="182"/>
      <c r="GNM48" s="182"/>
      <c r="GNN48" s="182"/>
      <c r="GNO48" s="182"/>
      <c r="GNP48" s="182"/>
      <c r="GNQ48" s="182"/>
      <c r="GNR48" s="182"/>
      <c r="GNS48" s="182"/>
      <c r="GNT48" s="182"/>
      <c r="GNU48" s="182"/>
      <c r="GNV48" s="182"/>
      <c r="GNW48" s="182"/>
      <c r="GNX48" s="182"/>
      <c r="GNY48" s="182"/>
      <c r="GNZ48" s="182"/>
      <c r="GOA48" s="182"/>
      <c r="GOB48" s="182"/>
      <c r="GOC48" s="182"/>
      <c r="GOD48" s="182"/>
      <c r="GOE48" s="182"/>
      <c r="GOF48" s="182"/>
      <c r="GOG48" s="182"/>
      <c r="GOH48" s="182"/>
      <c r="GOI48" s="182"/>
      <c r="GOJ48" s="182"/>
      <c r="GOK48" s="182"/>
      <c r="GOL48" s="182"/>
      <c r="GOM48" s="182"/>
      <c r="GON48" s="182"/>
      <c r="GOO48" s="182"/>
      <c r="GOP48" s="182"/>
      <c r="GOQ48" s="182"/>
      <c r="GOR48" s="182"/>
      <c r="GOS48" s="182"/>
      <c r="GOT48" s="182"/>
      <c r="GOU48" s="182"/>
      <c r="GOV48" s="182"/>
      <c r="GOW48" s="182"/>
      <c r="GOX48" s="182"/>
      <c r="GOY48" s="182"/>
      <c r="GOZ48" s="182"/>
      <c r="GPA48" s="182"/>
      <c r="GPB48" s="182"/>
      <c r="GPC48" s="182"/>
      <c r="GPD48" s="182"/>
      <c r="GPE48" s="182"/>
      <c r="GPF48" s="182"/>
      <c r="GPG48" s="182"/>
      <c r="GPH48" s="182"/>
      <c r="GPI48" s="182"/>
      <c r="GPJ48" s="182"/>
      <c r="GPK48" s="182"/>
      <c r="GPL48" s="182"/>
      <c r="GPM48" s="182"/>
      <c r="GPN48" s="182"/>
      <c r="GPO48" s="182"/>
      <c r="GPP48" s="182"/>
      <c r="GPQ48" s="182"/>
      <c r="GPR48" s="182"/>
      <c r="GPS48" s="182"/>
      <c r="GPT48" s="182"/>
      <c r="GPU48" s="182"/>
      <c r="GPV48" s="182"/>
      <c r="GPW48" s="182"/>
      <c r="GPX48" s="182"/>
      <c r="GPY48" s="182"/>
      <c r="GPZ48" s="182"/>
      <c r="GQA48" s="182"/>
      <c r="GQB48" s="182"/>
      <c r="GQC48" s="182"/>
      <c r="GQD48" s="182"/>
      <c r="GQE48" s="182"/>
      <c r="GQF48" s="182"/>
      <c r="GQG48" s="182"/>
      <c r="GQH48" s="182"/>
      <c r="GQI48" s="182"/>
      <c r="GQJ48" s="182"/>
      <c r="GQK48" s="182"/>
      <c r="GQL48" s="182"/>
      <c r="GQM48" s="182"/>
      <c r="GQN48" s="182"/>
      <c r="GQO48" s="182"/>
      <c r="GQP48" s="182"/>
      <c r="GQQ48" s="182"/>
      <c r="GQR48" s="182"/>
      <c r="GQS48" s="182"/>
      <c r="GQT48" s="182"/>
      <c r="GQU48" s="182"/>
      <c r="GQV48" s="182"/>
      <c r="GQW48" s="182"/>
      <c r="GQX48" s="182"/>
      <c r="GQY48" s="182"/>
      <c r="GQZ48" s="182"/>
      <c r="GRA48" s="182"/>
      <c r="GRB48" s="182"/>
      <c r="GRC48" s="182"/>
      <c r="GRD48" s="182"/>
      <c r="GRE48" s="182"/>
      <c r="GRF48" s="182"/>
      <c r="GRG48" s="182"/>
      <c r="GRH48" s="182"/>
      <c r="GRI48" s="182"/>
      <c r="GRJ48" s="182"/>
      <c r="GRK48" s="182"/>
      <c r="GRL48" s="182"/>
      <c r="GRM48" s="182"/>
      <c r="GRN48" s="182"/>
      <c r="GRO48" s="182"/>
      <c r="GRP48" s="182"/>
      <c r="GRQ48" s="182"/>
      <c r="GRR48" s="182"/>
      <c r="GRS48" s="182"/>
      <c r="GRT48" s="182"/>
      <c r="GRU48" s="182"/>
      <c r="GRV48" s="182"/>
      <c r="GRW48" s="182"/>
      <c r="GRX48" s="182"/>
      <c r="GRY48" s="182"/>
      <c r="GRZ48" s="182"/>
      <c r="GSA48" s="182"/>
      <c r="GSB48" s="182"/>
      <c r="GSC48" s="182"/>
      <c r="GSD48" s="182"/>
      <c r="GSE48" s="182"/>
      <c r="GSF48" s="182"/>
      <c r="GSG48" s="182"/>
      <c r="GSH48" s="182"/>
      <c r="GSI48" s="182"/>
      <c r="GSJ48" s="182"/>
      <c r="GSK48" s="182"/>
      <c r="GSL48" s="182"/>
      <c r="GSM48" s="182"/>
      <c r="GSN48" s="182"/>
      <c r="GSO48" s="182"/>
      <c r="GSP48" s="182"/>
      <c r="GSQ48" s="182"/>
      <c r="GSR48" s="182"/>
      <c r="GSS48" s="182"/>
      <c r="GST48" s="182"/>
      <c r="GSU48" s="182"/>
      <c r="GSV48" s="182"/>
      <c r="GSW48" s="182"/>
      <c r="GSX48" s="182"/>
      <c r="GSY48" s="182"/>
      <c r="GSZ48" s="182"/>
      <c r="GTA48" s="182"/>
      <c r="GTB48" s="182"/>
      <c r="GTC48" s="182"/>
      <c r="GTD48" s="182"/>
      <c r="GTE48" s="182"/>
      <c r="GTF48" s="182"/>
      <c r="GTG48" s="182"/>
      <c r="GTH48" s="182"/>
      <c r="GTI48" s="182"/>
      <c r="GTJ48" s="182"/>
      <c r="GTK48" s="182"/>
      <c r="GTL48" s="182"/>
      <c r="GTM48" s="182"/>
      <c r="GTN48" s="182"/>
      <c r="GTO48" s="182"/>
      <c r="GTP48" s="182"/>
      <c r="GTQ48" s="182"/>
      <c r="GTR48" s="182"/>
      <c r="GTS48" s="182"/>
      <c r="GTT48" s="182"/>
      <c r="GTU48" s="182"/>
      <c r="GTV48" s="182"/>
      <c r="GTW48" s="182"/>
      <c r="GTX48" s="182"/>
      <c r="GTY48" s="182"/>
      <c r="GTZ48" s="182"/>
      <c r="GUA48" s="182"/>
      <c r="GUB48" s="182"/>
      <c r="GUC48" s="182"/>
      <c r="GUD48" s="182"/>
      <c r="GUE48" s="182"/>
      <c r="GUF48" s="182"/>
      <c r="GUG48" s="182"/>
      <c r="GUH48" s="182"/>
      <c r="GUI48" s="182"/>
      <c r="GUJ48" s="182"/>
      <c r="GUK48" s="182"/>
      <c r="GUL48" s="182"/>
      <c r="GUM48" s="182"/>
      <c r="GUN48" s="182"/>
      <c r="GUO48" s="182"/>
      <c r="GUP48" s="182"/>
      <c r="GUQ48" s="182"/>
      <c r="GUR48" s="182"/>
      <c r="GUS48" s="182"/>
      <c r="GUT48" s="182"/>
      <c r="GUU48" s="182"/>
      <c r="GUV48" s="182"/>
      <c r="GUW48" s="182"/>
      <c r="GUX48" s="182"/>
      <c r="GUY48" s="182"/>
      <c r="GUZ48" s="182"/>
      <c r="GVA48" s="182"/>
      <c r="GVB48" s="182"/>
      <c r="GVC48" s="182"/>
      <c r="GVD48" s="182"/>
      <c r="GVE48" s="182"/>
      <c r="GVF48" s="182"/>
      <c r="GVG48" s="182"/>
      <c r="GVH48" s="182"/>
      <c r="GVI48" s="182"/>
      <c r="GVJ48" s="182"/>
      <c r="GVK48" s="182"/>
      <c r="GVL48" s="182"/>
      <c r="GVM48" s="182"/>
      <c r="GVN48" s="182"/>
      <c r="GVO48" s="182"/>
      <c r="GVP48" s="182"/>
      <c r="GVQ48" s="182"/>
      <c r="GVR48" s="182"/>
      <c r="GVS48" s="182"/>
      <c r="GVT48" s="182"/>
      <c r="GVU48" s="182"/>
      <c r="GVV48" s="182"/>
      <c r="GVW48" s="182"/>
      <c r="GVX48" s="182"/>
      <c r="GVY48" s="182"/>
      <c r="GVZ48" s="182"/>
      <c r="GWA48" s="182"/>
      <c r="GWB48" s="182"/>
      <c r="GWC48" s="182"/>
      <c r="GWD48" s="182"/>
      <c r="GWE48" s="182"/>
      <c r="GWF48" s="182"/>
      <c r="GWG48" s="182"/>
      <c r="GWH48" s="182"/>
      <c r="GWI48" s="182"/>
      <c r="GWJ48" s="182"/>
      <c r="GWK48" s="182"/>
      <c r="GWL48" s="182"/>
      <c r="GWM48" s="182"/>
      <c r="GWN48" s="182"/>
      <c r="GWO48" s="182"/>
      <c r="GWP48" s="182"/>
      <c r="GWQ48" s="182"/>
      <c r="GWR48" s="182"/>
      <c r="GWS48" s="182"/>
      <c r="GWT48" s="182"/>
      <c r="GWU48" s="182"/>
      <c r="GWV48" s="182"/>
      <c r="GWW48" s="182"/>
      <c r="GWX48" s="182"/>
      <c r="GWY48" s="182"/>
      <c r="GWZ48" s="182"/>
      <c r="GXA48" s="182"/>
      <c r="GXB48" s="182"/>
      <c r="GXC48" s="182"/>
      <c r="GXD48" s="182"/>
      <c r="GXE48" s="182"/>
      <c r="GXF48" s="182"/>
      <c r="GXG48" s="182"/>
      <c r="GXH48" s="182"/>
      <c r="GXI48" s="182"/>
      <c r="GXJ48" s="182"/>
      <c r="GXK48" s="182"/>
      <c r="GXL48" s="182"/>
      <c r="GXM48" s="182"/>
      <c r="GXN48" s="182"/>
      <c r="GXO48" s="182"/>
      <c r="GXP48" s="182"/>
      <c r="GXQ48" s="182"/>
      <c r="GXR48" s="182"/>
      <c r="GXS48" s="182"/>
      <c r="GXT48" s="182"/>
      <c r="GXU48" s="182"/>
      <c r="GXV48" s="182"/>
      <c r="GXW48" s="182"/>
      <c r="GXX48" s="182"/>
      <c r="GXY48" s="182"/>
      <c r="GXZ48" s="182"/>
      <c r="GYA48" s="182"/>
      <c r="GYB48" s="182"/>
      <c r="GYC48" s="182"/>
      <c r="GYD48" s="182"/>
      <c r="GYE48" s="182"/>
      <c r="GYF48" s="182"/>
      <c r="GYG48" s="182"/>
      <c r="GYH48" s="182"/>
      <c r="GYI48" s="182"/>
      <c r="GYJ48" s="182"/>
      <c r="GYK48" s="182"/>
      <c r="GYL48" s="182"/>
      <c r="GYM48" s="182"/>
      <c r="GYN48" s="182"/>
      <c r="GYO48" s="182"/>
      <c r="GYP48" s="182"/>
      <c r="GYQ48" s="182"/>
      <c r="GYR48" s="182"/>
      <c r="GYS48" s="182"/>
      <c r="GYT48" s="182"/>
      <c r="GYU48" s="182"/>
      <c r="GYV48" s="182"/>
      <c r="GYW48" s="182"/>
      <c r="GYX48" s="182"/>
      <c r="GYY48" s="182"/>
      <c r="GYZ48" s="182"/>
      <c r="GZA48" s="182"/>
      <c r="GZB48" s="182"/>
      <c r="GZC48" s="182"/>
      <c r="GZD48" s="182"/>
      <c r="GZE48" s="182"/>
      <c r="GZF48" s="182"/>
      <c r="GZG48" s="182"/>
      <c r="GZH48" s="182"/>
      <c r="GZI48" s="182"/>
      <c r="GZJ48" s="182"/>
      <c r="GZK48" s="182"/>
      <c r="GZL48" s="182"/>
      <c r="GZM48" s="182"/>
      <c r="GZN48" s="182"/>
      <c r="GZO48" s="182"/>
      <c r="GZP48" s="182"/>
      <c r="GZQ48" s="182"/>
      <c r="GZR48" s="182"/>
      <c r="GZS48" s="182"/>
      <c r="GZT48" s="182"/>
      <c r="GZU48" s="182"/>
      <c r="GZV48" s="182"/>
      <c r="GZW48" s="182"/>
      <c r="GZX48" s="182"/>
      <c r="GZY48" s="182"/>
      <c r="GZZ48" s="182"/>
      <c r="HAA48" s="182"/>
      <c r="HAB48" s="182"/>
      <c r="HAC48" s="182"/>
      <c r="HAD48" s="182"/>
      <c r="HAE48" s="182"/>
      <c r="HAF48" s="182"/>
      <c r="HAG48" s="182"/>
      <c r="HAH48" s="182"/>
      <c r="HAI48" s="182"/>
      <c r="HAJ48" s="182"/>
      <c r="HAK48" s="182"/>
      <c r="HAL48" s="182"/>
      <c r="HAM48" s="182"/>
      <c r="HAN48" s="182"/>
      <c r="HAO48" s="182"/>
      <c r="HAP48" s="182"/>
      <c r="HAQ48" s="182"/>
      <c r="HAR48" s="182"/>
      <c r="HAS48" s="182"/>
      <c r="HAT48" s="182"/>
      <c r="HAU48" s="182"/>
      <c r="HAV48" s="182"/>
      <c r="HAW48" s="182"/>
      <c r="HAX48" s="182"/>
      <c r="HAY48" s="182"/>
      <c r="HAZ48" s="182"/>
      <c r="HBA48" s="182"/>
      <c r="HBB48" s="182"/>
      <c r="HBC48" s="182"/>
      <c r="HBD48" s="182"/>
      <c r="HBE48" s="182"/>
      <c r="HBF48" s="182"/>
      <c r="HBG48" s="182"/>
      <c r="HBH48" s="182"/>
      <c r="HBI48" s="182"/>
      <c r="HBJ48" s="182"/>
      <c r="HBK48" s="182"/>
      <c r="HBL48" s="182"/>
      <c r="HBM48" s="182"/>
      <c r="HBN48" s="182"/>
      <c r="HBO48" s="182"/>
      <c r="HBP48" s="182"/>
      <c r="HBQ48" s="182"/>
      <c r="HBR48" s="182"/>
      <c r="HBS48" s="182"/>
      <c r="HBT48" s="182"/>
      <c r="HBU48" s="182"/>
      <c r="HBV48" s="182"/>
      <c r="HBW48" s="182"/>
      <c r="HBX48" s="182"/>
      <c r="HBY48" s="182"/>
      <c r="HBZ48" s="182"/>
      <c r="HCA48" s="182"/>
      <c r="HCB48" s="182"/>
      <c r="HCC48" s="182"/>
      <c r="HCD48" s="182"/>
      <c r="HCE48" s="182"/>
      <c r="HCF48" s="182"/>
      <c r="HCG48" s="182"/>
      <c r="HCH48" s="182"/>
      <c r="HCI48" s="182"/>
      <c r="HCJ48" s="182"/>
      <c r="HCK48" s="182"/>
      <c r="HCL48" s="182"/>
      <c r="HCM48" s="182"/>
      <c r="HCN48" s="182"/>
      <c r="HCO48" s="182"/>
      <c r="HCP48" s="182"/>
      <c r="HCQ48" s="182"/>
      <c r="HCR48" s="182"/>
      <c r="HCS48" s="182"/>
      <c r="HCT48" s="182"/>
      <c r="HCU48" s="182"/>
      <c r="HCV48" s="182"/>
      <c r="HCW48" s="182"/>
      <c r="HCX48" s="182"/>
      <c r="HCY48" s="182"/>
      <c r="HCZ48" s="182"/>
      <c r="HDA48" s="182"/>
      <c r="HDB48" s="182"/>
      <c r="HDC48" s="182"/>
      <c r="HDD48" s="182"/>
      <c r="HDE48" s="182"/>
      <c r="HDF48" s="182"/>
      <c r="HDG48" s="182"/>
      <c r="HDH48" s="182"/>
      <c r="HDI48" s="182"/>
      <c r="HDJ48" s="182"/>
      <c r="HDK48" s="182"/>
      <c r="HDL48" s="182"/>
      <c r="HDM48" s="182"/>
      <c r="HDN48" s="182"/>
      <c r="HDO48" s="182"/>
      <c r="HDP48" s="182"/>
      <c r="HDQ48" s="182"/>
      <c r="HDR48" s="182"/>
      <c r="HDS48" s="182"/>
      <c r="HDT48" s="182"/>
      <c r="HDU48" s="182"/>
      <c r="HDV48" s="182"/>
      <c r="HDW48" s="182"/>
      <c r="HDX48" s="182"/>
      <c r="HDY48" s="182"/>
      <c r="HDZ48" s="182"/>
      <c r="HEA48" s="182"/>
      <c r="HEB48" s="182"/>
      <c r="HEC48" s="182"/>
      <c r="HED48" s="182"/>
      <c r="HEE48" s="182"/>
      <c r="HEF48" s="182"/>
      <c r="HEG48" s="182"/>
      <c r="HEH48" s="182"/>
      <c r="HEI48" s="182"/>
      <c r="HEJ48" s="182"/>
      <c r="HEK48" s="182"/>
      <c r="HEL48" s="182"/>
      <c r="HEM48" s="182"/>
      <c r="HEN48" s="182"/>
      <c r="HEO48" s="182"/>
      <c r="HEP48" s="182"/>
      <c r="HEQ48" s="182"/>
      <c r="HER48" s="182"/>
      <c r="HES48" s="182"/>
      <c r="HET48" s="182"/>
      <c r="HEU48" s="182"/>
      <c r="HEV48" s="182"/>
      <c r="HEW48" s="182"/>
      <c r="HEX48" s="182"/>
      <c r="HEY48" s="182"/>
      <c r="HEZ48" s="182"/>
      <c r="HFA48" s="182"/>
      <c r="HFB48" s="182"/>
      <c r="HFC48" s="182"/>
      <c r="HFD48" s="182"/>
      <c r="HFE48" s="182"/>
      <c r="HFF48" s="182"/>
      <c r="HFG48" s="182"/>
      <c r="HFH48" s="182"/>
      <c r="HFI48" s="182"/>
      <c r="HFJ48" s="182"/>
      <c r="HFK48" s="182"/>
      <c r="HFL48" s="182"/>
      <c r="HFM48" s="182"/>
      <c r="HFN48" s="182"/>
      <c r="HFO48" s="182"/>
      <c r="HFP48" s="182"/>
      <c r="HFQ48" s="182"/>
      <c r="HFR48" s="182"/>
      <c r="HFS48" s="182"/>
      <c r="HFT48" s="182"/>
      <c r="HFU48" s="182"/>
      <c r="HFV48" s="182"/>
      <c r="HFW48" s="182"/>
      <c r="HFX48" s="182"/>
      <c r="HFY48" s="182"/>
      <c r="HFZ48" s="182"/>
      <c r="HGA48" s="182"/>
      <c r="HGB48" s="182"/>
      <c r="HGC48" s="182"/>
      <c r="HGD48" s="182"/>
      <c r="HGE48" s="182"/>
      <c r="HGF48" s="182"/>
      <c r="HGG48" s="182"/>
      <c r="HGH48" s="182"/>
      <c r="HGI48" s="182"/>
      <c r="HGJ48" s="182"/>
      <c r="HGK48" s="182"/>
      <c r="HGL48" s="182"/>
      <c r="HGM48" s="182"/>
      <c r="HGN48" s="182"/>
      <c r="HGO48" s="182"/>
      <c r="HGP48" s="182"/>
      <c r="HGQ48" s="182"/>
      <c r="HGR48" s="182"/>
      <c r="HGS48" s="182"/>
      <c r="HGT48" s="182"/>
      <c r="HGU48" s="182"/>
      <c r="HGV48" s="182"/>
      <c r="HGW48" s="182"/>
      <c r="HGX48" s="182"/>
      <c r="HGY48" s="182"/>
      <c r="HGZ48" s="182"/>
      <c r="HHA48" s="182"/>
      <c r="HHB48" s="182"/>
      <c r="HHC48" s="182"/>
      <c r="HHD48" s="182"/>
      <c r="HHE48" s="182"/>
      <c r="HHF48" s="182"/>
      <c r="HHG48" s="182"/>
      <c r="HHH48" s="182"/>
      <c r="HHI48" s="182"/>
      <c r="HHJ48" s="182"/>
      <c r="HHK48" s="182"/>
      <c r="HHL48" s="182"/>
      <c r="HHM48" s="182"/>
      <c r="HHN48" s="182"/>
      <c r="HHO48" s="182"/>
      <c r="HHP48" s="182"/>
      <c r="HHQ48" s="182"/>
      <c r="HHR48" s="182"/>
      <c r="HHS48" s="182"/>
      <c r="HHT48" s="182"/>
      <c r="HHU48" s="182"/>
      <c r="HHV48" s="182"/>
      <c r="HHW48" s="182"/>
      <c r="HHX48" s="182"/>
      <c r="HHY48" s="182"/>
      <c r="HHZ48" s="182"/>
      <c r="HIA48" s="182"/>
      <c r="HIB48" s="182"/>
      <c r="HIC48" s="182"/>
      <c r="HID48" s="182"/>
      <c r="HIE48" s="182"/>
      <c r="HIF48" s="182"/>
      <c r="HIG48" s="182"/>
      <c r="HIH48" s="182"/>
      <c r="HII48" s="182"/>
      <c r="HIJ48" s="182"/>
      <c r="HIK48" s="182"/>
      <c r="HIL48" s="182"/>
      <c r="HIM48" s="182"/>
      <c r="HIN48" s="182"/>
      <c r="HIO48" s="182"/>
      <c r="HIP48" s="182"/>
      <c r="HIQ48" s="182"/>
      <c r="HIR48" s="182"/>
      <c r="HIS48" s="182"/>
      <c r="HIT48" s="182"/>
      <c r="HIU48" s="182"/>
      <c r="HIV48" s="182"/>
      <c r="HIW48" s="182"/>
      <c r="HIX48" s="182"/>
      <c r="HIY48" s="182"/>
      <c r="HIZ48" s="182"/>
      <c r="HJA48" s="182"/>
      <c r="HJB48" s="182"/>
      <c r="HJC48" s="182"/>
      <c r="HJD48" s="182"/>
      <c r="HJE48" s="182"/>
      <c r="HJF48" s="182"/>
      <c r="HJG48" s="182"/>
      <c r="HJH48" s="182"/>
      <c r="HJI48" s="182"/>
      <c r="HJJ48" s="182"/>
      <c r="HJK48" s="182"/>
      <c r="HJL48" s="182"/>
      <c r="HJM48" s="182"/>
      <c r="HJN48" s="182"/>
      <c r="HJO48" s="182"/>
      <c r="HJP48" s="182"/>
      <c r="HJQ48" s="182"/>
      <c r="HJR48" s="182"/>
      <c r="HJS48" s="182"/>
      <c r="HJT48" s="182"/>
      <c r="HJU48" s="182"/>
      <c r="HJV48" s="182"/>
      <c r="HJW48" s="182"/>
      <c r="HJX48" s="182"/>
      <c r="HJY48" s="182"/>
      <c r="HJZ48" s="182"/>
      <c r="HKA48" s="182"/>
      <c r="HKB48" s="182"/>
      <c r="HKC48" s="182"/>
      <c r="HKD48" s="182"/>
      <c r="HKE48" s="182"/>
      <c r="HKF48" s="182"/>
      <c r="HKG48" s="182"/>
      <c r="HKH48" s="182"/>
      <c r="HKI48" s="182"/>
      <c r="HKJ48" s="182"/>
      <c r="HKK48" s="182"/>
      <c r="HKL48" s="182"/>
      <c r="HKM48" s="182"/>
      <c r="HKN48" s="182"/>
      <c r="HKO48" s="182"/>
      <c r="HKP48" s="182"/>
      <c r="HKQ48" s="182"/>
      <c r="HKR48" s="182"/>
      <c r="HKS48" s="182"/>
      <c r="HKT48" s="182"/>
      <c r="HKU48" s="182"/>
      <c r="HKV48" s="182"/>
      <c r="HKW48" s="182"/>
      <c r="HKX48" s="182"/>
      <c r="HKY48" s="182"/>
      <c r="HKZ48" s="182"/>
      <c r="HLA48" s="182"/>
      <c r="HLB48" s="182"/>
      <c r="HLC48" s="182"/>
      <c r="HLD48" s="182"/>
      <c r="HLE48" s="182"/>
      <c r="HLF48" s="182"/>
      <c r="HLG48" s="182"/>
      <c r="HLH48" s="182"/>
      <c r="HLI48" s="182"/>
      <c r="HLJ48" s="182"/>
      <c r="HLK48" s="182"/>
      <c r="HLL48" s="182"/>
      <c r="HLM48" s="182"/>
      <c r="HLN48" s="182"/>
      <c r="HLO48" s="182"/>
      <c r="HLP48" s="182"/>
      <c r="HLQ48" s="182"/>
      <c r="HLR48" s="182"/>
      <c r="HLS48" s="182"/>
      <c r="HLT48" s="182"/>
      <c r="HLU48" s="182"/>
      <c r="HLV48" s="182"/>
      <c r="HLW48" s="182"/>
      <c r="HLX48" s="182"/>
      <c r="HLY48" s="182"/>
      <c r="HLZ48" s="182"/>
      <c r="HMA48" s="182"/>
      <c r="HMB48" s="182"/>
      <c r="HMC48" s="182"/>
      <c r="HMD48" s="182"/>
      <c r="HME48" s="182"/>
      <c r="HMF48" s="182"/>
      <c r="HMG48" s="182"/>
      <c r="HMH48" s="182"/>
      <c r="HMI48" s="182"/>
      <c r="HMJ48" s="182"/>
      <c r="HMK48" s="182"/>
      <c r="HML48" s="182"/>
      <c r="HMM48" s="182"/>
      <c r="HMN48" s="182"/>
      <c r="HMO48" s="182"/>
      <c r="HMP48" s="182"/>
      <c r="HMQ48" s="182"/>
      <c r="HMR48" s="182"/>
      <c r="HMS48" s="182"/>
      <c r="HMT48" s="182"/>
      <c r="HMU48" s="182"/>
      <c r="HMV48" s="182"/>
      <c r="HMW48" s="182"/>
      <c r="HMX48" s="182"/>
      <c r="HMY48" s="182"/>
      <c r="HMZ48" s="182"/>
      <c r="HNA48" s="182"/>
      <c r="HNB48" s="182"/>
      <c r="HNC48" s="182"/>
      <c r="HND48" s="182"/>
      <c r="HNE48" s="182"/>
      <c r="HNF48" s="182"/>
      <c r="HNG48" s="182"/>
      <c r="HNH48" s="182"/>
      <c r="HNI48" s="182"/>
      <c r="HNJ48" s="182"/>
      <c r="HNK48" s="182"/>
      <c r="HNL48" s="182"/>
      <c r="HNM48" s="182"/>
      <c r="HNN48" s="182"/>
      <c r="HNO48" s="182"/>
      <c r="HNP48" s="182"/>
      <c r="HNQ48" s="182"/>
      <c r="HNR48" s="182"/>
      <c r="HNS48" s="182"/>
      <c r="HNT48" s="182"/>
      <c r="HNU48" s="182"/>
      <c r="HNV48" s="182"/>
      <c r="HNW48" s="182"/>
      <c r="HNX48" s="182"/>
      <c r="HNY48" s="182"/>
      <c r="HNZ48" s="182"/>
      <c r="HOA48" s="182"/>
      <c r="HOB48" s="182"/>
      <c r="HOC48" s="182"/>
      <c r="HOD48" s="182"/>
      <c r="HOE48" s="182"/>
      <c r="HOF48" s="182"/>
      <c r="HOG48" s="182"/>
      <c r="HOH48" s="182"/>
      <c r="HOI48" s="182"/>
      <c r="HOJ48" s="182"/>
      <c r="HOK48" s="182"/>
      <c r="HOL48" s="182"/>
      <c r="HOM48" s="182"/>
      <c r="HON48" s="182"/>
      <c r="HOO48" s="182"/>
      <c r="HOP48" s="182"/>
      <c r="HOQ48" s="182"/>
      <c r="HOR48" s="182"/>
      <c r="HOS48" s="182"/>
      <c r="HOT48" s="182"/>
      <c r="HOU48" s="182"/>
      <c r="HOV48" s="182"/>
      <c r="HOW48" s="182"/>
      <c r="HOX48" s="182"/>
      <c r="HOY48" s="182"/>
      <c r="HOZ48" s="182"/>
      <c r="HPA48" s="182"/>
      <c r="HPB48" s="182"/>
      <c r="HPC48" s="182"/>
      <c r="HPD48" s="182"/>
      <c r="HPE48" s="182"/>
      <c r="HPF48" s="182"/>
      <c r="HPG48" s="182"/>
      <c r="HPH48" s="182"/>
      <c r="HPI48" s="182"/>
      <c r="HPJ48" s="182"/>
      <c r="HPK48" s="182"/>
      <c r="HPL48" s="182"/>
      <c r="HPM48" s="182"/>
      <c r="HPN48" s="182"/>
      <c r="HPO48" s="182"/>
      <c r="HPP48" s="182"/>
      <c r="HPQ48" s="182"/>
      <c r="HPR48" s="182"/>
      <c r="HPS48" s="182"/>
      <c r="HPT48" s="182"/>
      <c r="HPU48" s="182"/>
      <c r="HPV48" s="182"/>
      <c r="HPW48" s="182"/>
      <c r="HPX48" s="182"/>
      <c r="HPY48" s="182"/>
      <c r="HPZ48" s="182"/>
      <c r="HQA48" s="182"/>
      <c r="HQB48" s="182"/>
      <c r="HQC48" s="182"/>
      <c r="HQD48" s="182"/>
      <c r="HQE48" s="182"/>
      <c r="HQF48" s="182"/>
      <c r="HQG48" s="182"/>
      <c r="HQH48" s="182"/>
      <c r="HQI48" s="182"/>
      <c r="HQJ48" s="182"/>
      <c r="HQK48" s="182"/>
      <c r="HQL48" s="182"/>
      <c r="HQM48" s="182"/>
      <c r="HQN48" s="182"/>
      <c r="HQO48" s="182"/>
      <c r="HQP48" s="182"/>
      <c r="HQQ48" s="182"/>
      <c r="HQR48" s="182"/>
      <c r="HQS48" s="182"/>
      <c r="HQT48" s="182"/>
      <c r="HQU48" s="182"/>
      <c r="HQV48" s="182"/>
      <c r="HQW48" s="182"/>
      <c r="HQX48" s="182"/>
      <c r="HQY48" s="182"/>
      <c r="HQZ48" s="182"/>
      <c r="HRA48" s="182"/>
      <c r="HRB48" s="182"/>
      <c r="HRC48" s="182"/>
      <c r="HRD48" s="182"/>
      <c r="HRE48" s="182"/>
      <c r="HRF48" s="182"/>
      <c r="HRG48" s="182"/>
      <c r="HRH48" s="182"/>
      <c r="HRI48" s="182"/>
      <c r="HRJ48" s="182"/>
      <c r="HRK48" s="182"/>
      <c r="HRL48" s="182"/>
      <c r="HRM48" s="182"/>
      <c r="HRN48" s="182"/>
      <c r="HRO48" s="182"/>
      <c r="HRP48" s="182"/>
      <c r="HRQ48" s="182"/>
      <c r="HRR48" s="182"/>
      <c r="HRS48" s="182"/>
      <c r="HRT48" s="182"/>
      <c r="HRU48" s="182"/>
      <c r="HRV48" s="182"/>
      <c r="HRW48" s="182"/>
      <c r="HRX48" s="182"/>
      <c r="HRY48" s="182"/>
      <c r="HRZ48" s="182"/>
      <c r="HSA48" s="182"/>
      <c r="HSB48" s="182"/>
      <c r="HSC48" s="182"/>
      <c r="HSD48" s="182"/>
      <c r="HSE48" s="182"/>
      <c r="HSF48" s="182"/>
      <c r="HSG48" s="182"/>
      <c r="HSH48" s="182"/>
      <c r="HSI48" s="182"/>
      <c r="HSJ48" s="182"/>
      <c r="HSK48" s="182"/>
      <c r="HSL48" s="182"/>
      <c r="HSM48" s="182"/>
      <c r="HSN48" s="182"/>
      <c r="HSO48" s="182"/>
      <c r="HSP48" s="182"/>
      <c r="HSQ48" s="182"/>
      <c r="HSR48" s="182"/>
      <c r="HSS48" s="182"/>
      <c r="HST48" s="182"/>
      <c r="HSU48" s="182"/>
      <c r="HSV48" s="182"/>
      <c r="HSW48" s="182"/>
      <c r="HSX48" s="182"/>
      <c r="HSY48" s="182"/>
      <c r="HSZ48" s="182"/>
      <c r="HTA48" s="182"/>
      <c r="HTB48" s="182"/>
      <c r="HTC48" s="182"/>
      <c r="HTD48" s="182"/>
      <c r="HTE48" s="182"/>
      <c r="HTF48" s="182"/>
      <c r="HTG48" s="182"/>
      <c r="HTH48" s="182"/>
      <c r="HTI48" s="182"/>
      <c r="HTJ48" s="182"/>
      <c r="HTK48" s="182"/>
      <c r="HTL48" s="182"/>
      <c r="HTM48" s="182"/>
      <c r="HTN48" s="182"/>
      <c r="HTO48" s="182"/>
      <c r="HTP48" s="182"/>
      <c r="HTQ48" s="182"/>
      <c r="HTR48" s="182"/>
      <c r="HTS48" s="182"/>
      <c r="HTT48" s="182"/>
      <c r="HTU48" s="182"/>
      <c r="HTV48" s="182"/>
      <c r="HTW48" s="182"/>
      <c r="HTX48" s="182"/>
      <c r="HTY48" s="182"/>
      <c r="HTZ48" s="182"/>
      <c r="HUA48" s="182"/>
      <c r="HUB48" s="182"/>
      <c r="HUC48" s="182"/>
      <c r="HUD48" s="182"/>
      <c r="HUE48" s="182"/>
      <c r="HUF48" s="182"/>
      <c r="HUG48" s="182"/>
      <c r="HUH48" s="182"/>
      <c r="HUI48" s="182"/>
      <c r="HUJ48" s="182"/>
      <c r="HUK48" s="182"/>
      <c r="HUL48" s="182"/>
      <c r="HUM48" s="182"/>
      <c r="HUN48" s="182"/>
      <c r="HUO48" s="182"/>
      <c r="HUP48" s="182"/>
      <c r="HUQ48" s="182"/>
      <c r="HUR48" s="182"/>
      <c r="HUS48" s="182"/>
      <c r="HUT48" s="182"/>
      <c r="HUU48" s="182"/>
      <c r="HUV48" s="182"/>
      <c r="HUW48" s="182"/>
      <c r="HUX48" s="182"/>
      <c r="HUY48" s="182"/>
      <c r="HUZ48" s="182"/>
      <c r="HVA48" s="182"/>
      <c r="HVB48" s="182"/>
      <c r="HVC48" s="182"/>
      <c r="HVD48" s="182"/>
      <c r="HVE48" s="182"/>
      <c r="HVF48" s="182"/>
      <c r="HVG48" s="182"/>
      <c r="HVH48" s="182"/>
      <c r="HVI48" s="182"/>
      <c r="HVJ48" s="182"/>
      <c r="HVK48" s="182"/>
      <c r="HVL48" s="182"/>
      <c r="HVM48" s="182"/>
      <c r="HVN48" s="182"/>
      <c r="HVO48" s="182"/>
      <c r="HVP48" s="182"/>
      <c r="HVQ48" s="182"/>
      <c r="HVR48" s="182"/>
      <c r="HVS48" s="182"/>
      <c r="HVT48" s="182"/>
      <c r="HVU48" s="182"/>
      <c r="HVV48" s="182"/>
      <c r="HVW48" s="182"/>
      <c r="HVX48" s="182"/>
      <c r="HVY48" s="182"/>
      <c r="HVZ48" s="182"/>
      <c r="HWA48" s="182"/>
      <c r="HWB48" s="182"/>
      <c r="HWC48" s="182"/>
      <c r="HWD48" s="182"/>
      <c r="HWE48" s="182"/>
      <c r="HWF48" s="182"/>
      <c r="HWG48" s="182"/>
      <c r="HWH48" s="182"/>
      <c r="HWI48" s="182"/>
      <c r="HWJ48" s="182"/>
      <c r="HWK48" s="182"/>
      <c r="HWL48" s="182"/>
      <c r="HWM48" s="182"/>
      <c r="HWN48" s="182"/>
      <c r="HWO48" s="182"/>
      <c r="HWP48" s="182"/>
      <c r="HWQ48" s="182"/>
      <c r="HWR48" s="182"/>
      <c r="HWS48" s="182"/>
      <c r="HWT48" s="182"/>
      <c r="HWU48" s="182"/>
      <c r="HWV48" s="182"/>
      <c r="HWW48" s="182"/>
      <c r="HWX48" s="182"/>
      <c r="HWY48" s="182"/>
      <c r="HWZ48" s="182"/>
      <c r="HXA48" s="182"/>
      <c r="HXB48" s="182"/>
      <c r="HXC48" s="182"/>
      <c r="HXD48" s="182"/>
      <c r="HXE48" s="182"/>
      <c r="HXF48" s="182"/>
      <c r="HXG48" s="182"/>
      <c r="HXH48" s="182"/>
      <c r="HXI48" s="182"/>
      <c r="HXJ48" s="182"/>
      <c r="HXK48" s="182"/>
      <c r="HXL48" s="182"/>
      <c r="HXM48" s="182"/>
      <c r="HXN48" s="182"/>
      <c r="HXO48" s="182"/>
      <c r="HXP48" s="182"/>
      <c r="HXQ48" s="182"/>
      <c r="HXR48" s="182"/>
      <c r="HXS48" s="182"/>
      <c r="HXT48" s="182"/>
      <c r="HXU48" s="182"/>
      <c r="HXV48" s="182"/>
      <c r="HXW48" s="182"/>
      <c r="HXX48" s="182"/>
      <c r="HXY48" s="182"/>
      <c r="HXZ48" s="182"/>
      <c r="HYA48" s="182"/>
      <c r="HYB48" s="182"/>
      <c r="HYC48" s="182"/>
      <c r="HYD48" s="182"/>
      <c r="HYE48" s="182"/>
      <c r="HYF48" s="182"/>
      <c r="HYG48" s="182"/>
      <c r="HYH48" s="182"/>
      <c r="HYI48" s="182"/>
      <c r="HYJ48" s="182"/>
      <c r="HYK48" s="182"/>
      <c r="HYL48" s="182"/>
      <c r="HYM48" s="182"/>
      <c r="HYN48" s="182"/>
      <c r="HYO48" s="182"/>
      <c r="HYP48" s="182"/>
      <c r="HYQ48" s="182"/>
      <c r="HYR48" s="182"/>
      <c r="HYS48" s="182"/>
      <c r="HYT48" s="182"/>
      <c r="HYU48" s="182"/>
      <c r="HYV48" s="182"/>
      <c r="HYW48" s="182"/>
      <c r="HYX48" s="182"/>
      <c r="HYY48" s="182"/>
      <c r="HYZ48" s="182"/>
      <c r="HZA48" s="182"/>
      <c r="HZB48" s="182"/>
      <c r="HZC48" s="182"/>
      <c r="HZD48" s="182"/>
      <c r="HZE48" s="182"/>
      <c r="HZF48" s="182"/>
      <c r="HZG48" s="182"/>
      <c r="HZH48" s="182"/>
      <c r="HZI48" s="182"/>
      <c r="HZJ48" s="182"/>
      <c r="HZK48" s="182"/>
      <c r="HZL48" s="182"/>
      <c r="HZM48" s="182"/>
      <c r="HZN48" s="182"/>
      <c r="HZO48" s="182"/>
      <c r="HZP48" s="182"/>
      <c r="HZQ48" s="182"/>
      <c r="HZR48" s="182"/>
      <c r="HZS48" s="182"/>
      <c r="HZT48" s="182"/>
      <c r="HZU48" s="182"/>
      <c r="HZV48" s="182"/>
      <c r="HZW48" s="182"/>
      <c r="HZX48" s="182"/>
      <c r="HZY48" s="182"/>
      <c r="HZZ48" s="182"/>
      <c r="IAA48" s="182"/>
      <c r="IAB48" s="182"/>
      <c r="IAC48" s="182"/>
      <c r="IAD48" s="182"/>
      <c r="IAE48" s="182"/>
      <c r="IAF48" s="182"/>
      <c r="IAG48" s="182"/>
      <c r="IAH48" s="182"/>
      <c r="IAI48" s="182"/>
      <c r="IAJ48" s="182"/>
      <c r="IAK48" s="182"/>
      <c r="IAL48" s="182"/>
      <c r="IAM48" s="182"/>
      <c r="IAN48" s="182"/>
      <c r="IAO48" s="182"/>
      <c r="IAP48" s="182"/>
      <c r="IAQ48" s="182"/>
      <c r="IAR48" s="182"/>
      <c r="IAS48" s="182"/>
      <c r="IAT48" s="182"/>
      <c r="IAU48" s="182"/>
      <c r="IAV48" s="182"/>
      <c r="IAW48" s="182"/>
      <c r="IAX48" s="182"/>
      <c r="IAY48" s="182"/>
      <c r="IAZ48" s="182"/>
      <c r="IBA48" s="182"/>
      <c r="IBB48" s="182"/>
      <c r="IBC48" s="182"/>
      <c r="IBD48" s="182"/>
      <c r="IBE48" s="182"/>
      <c r="IBF48" s="182"/>
      <c r="IBG48" s="182"/>
      <c r="IBH48" s="182"/>
      <c r="IBI48" s="182"/>
      <c r="IBJ48" s="182"/>
      <c r="IBK48" s="182"/>
      <c r="IBL48" s="182"/>
      <c r="IBM48" s="182"/>
      <c r="IBN48" s="182"/>
      <c r="IBO48" s="182"/>
      <c r="IBP48" s="182"/>
      <c r="IBQ48" s="182"/>
      <c r="IBR48" s="182"/>
      <c r="IBS48" s="182"/>
      <c r="IBT48" s="182"/>
      <c r="IBU48" s="182"/>
      <c r="IBV48" s="182"/>
      <c r="IBW48" s="182"/>
      <c r="IBX48" s="182"/>
      <c r="IBY48" s="182"/>
      <c r="IBZ48" s="182"/>
      <c r="ICA48" s="182"/>
      <c r="ICB48" s="182"/>
      <c r="ICC48" s="182"/>
      <c r="ICD48" s="182"/>
      <c r="ICE48" s="182"/>
      <c r="ICF48" s="182"/>
      <c r="ICG48" s="182"/>
      <c r="ICH48" s="182"/>
      <c r="ICI48" s="182"/>
      <c r="ICJ48" s="182"/>
      <c r="ICK48" s="182"/>
      <c r="ICL48" s="182"/>
      <c r="ICM48" s="182"/>
      <c r="ICN48" s="182"/>
      <c r="ICO48" s="182"/>
      <c r="ICP48" s="182"/>
      <c r="ICQ48" s="182"/>
      <c r="ICR48" s="182"/>
      <c r="ICS48" s="182"/>
      <c r="ICT48" s="182"/>
      <c r="ICU48" s="182"/>
      <c r="ICV48" s="182"/>
      <c r="ICW48" s="182"/>
      <c r="ICX48" s="182"/>
      <c r="ICY48" s="182"/>
      <c r="ICZ48" s="182"/>
      <c r="IDA48" s="182"/>
      <c r="IDB48" s="182"/>
      <c r="IDC48" s="182"/>
      <c r="IDD48" s="182"/>
      <c r="IDE48" s="182"/>
      <c r="IDF48" s="182"/>
      <c r="IDG48" s="182"/>
      <c r="IDH48" s="182"/>
      <c r="IDI48" s="182"/>
      <c r="IDJ48" s="182"/>
      <c r="IDK48" s="182"/>
      <c r="IDL48" s="182"/>
      <c r="IDM48" s="182"/>
      <c r="IDN48" s="182"/>
      <c r="IDO48" s="182"/>
      <c r="IDP48" s="182"/>
      <c r="IDQ48" s="182"/>
      <c r="IDR48" s="182"/>
      <c r="IDS48" s="182"/>
      <c r="IDT48" s="182"/>
      <c r="IDU48" s="182"/>
      <c r="IDV48" s="182"/>
      <c r="IDW48" s="182"/>
      <c r="IDX48" s="182"/>
      <c r="IDY48" s="182"/>
      <c r="IDZ48" s="182"/>
      <c r="IEA48" s="182"/>
      <c r="IEB48" s="182"/>
      <c r="IEC48" s="182"/>
      <c r="IED48" s="182"/>
      <c r="IEE48" s="182"/>
      <c r="IEF48" s="182"/>
      <c r="IEG48" s="182"/>
      <c r="IEH48" s="182"/>
      <c r="IEI48" s="182"/>
      <c r="IEJ48" s="182"/>
      <c r="IEK48" s="182"/>
      <c r="IEL48" s="182"/>
      <c r="IEM48" s="182"/>
      <c r="IEN48" s="182"/>
      <c r="IEO48" s="182"/>
      <c r="IEP48" s="182"/>
      <c r="IEQ48" s="182"/>
      <c r="IER48" s="182"/>
      <c r="IES48" s="182"/>
      <c r="IET48" s="182"/>
      <c r="IEU48" s="182"/>
      <c r="IEV48" s="182"/>
      <c r="IEW48" s="182"/>
      <c r="IEX48" s="182"/>
      <c r="IEY48" s="182"/>
      <c r="IEZ48" s="182"/>
      <c r="IFA48" s="182"/>
      <c r="IFB48" s="182"/>
      <c r="IFC48" s="182"/>
      <c r="IFD48" s="182"/>
      <c r="IFE48" s="182"/>
      <c r="IFF48" s="182"/>
      <c r="IFG48" s="182"/>
      <c r="IFH48" s="182"/>
      <c r="IFI48" s="182"/>
      <c r="IFJ48" s="182"/>
      <c r="IFK48" s="182"/>
      <c r="IFL48" s="182"/>
      <c r="IFM48" s="182"/>
      <c r="IFN48" s="182"/>
      <c r="IFO48" s="182"/>
      <c r="IFP48" s="182"/>
      <c r="IFQ48" s="182"/>
      <c r="IFR48" s="182"/>
      <c r="IFS48" s="182"/>
      <c r="IFT48" s="182"/>
      <c r="IFU48" s="182"/>
      <c r="IFV48" s="182"/>
      <c r="IFW48" s="182"/>
      <c r="IFX48" s="182"/>
      <c r="IFY48" s="182"/>
      <c r="IFZ48" s="182"/>
      <c r="IGA48" s="182"/>
      <c r="IGB48" s="182"/>
      <c r="IGC48" s="182"/>
      <c r="IGD48" s="182"/>
      <c r="IGE48" s="182"/>
      <c r="IGF48" s="182"/>
      <c r="IGG48" s="182"/>
      <c r="IGH48" s="182"/>
      <c r="IGI48" s="182"/>
      <c r="IGJ48" s="182"/>
      <c r="IGK48" s="182"/>
      <c r="IGL48" s="182"/>
      <c r="IGM48" s="182"/>
      <c r="IGN48" s="182"/>
      <c r="IGO48" s="182"/>
      <c r="IGP48" s="182"/>
      <c r="IGQ48" s="182"/>
      <c r="IGR48" s="182"/>
      <c r="IGS48" s="182"/>
      <c r="IGT48" s="182"/>
      <c r="IGU48" s="182"/>
      <c r="IGV48" s="182"/>
      <c r="IGW48" s="182"/>
      <c r="IGX48" s="182"/>
      <c r="IGY48" s="182"/>
      <c r="IGZ48" s="182"/>
      <c r="IHA48" s="182"/>
      <c r="IHB48" s="182"/>
      <c r="IHC48" s="182"/>
      <c r="IHD48" s="182"/>
      <c r="IHE48" s="182"/>
      <c r="IHF48" s="182"/>
      <c r="IHG48" s="182"/>
      <c r="IHH48" s="182"/>
      <c r="IHI48" s="182"/>
      <c r="IHJ48" s="182"/>
      <c r="IHK48" s="182"/>
      <c r="IHL48" s="182"/>
      <c r="IHM48" s="182"/>
      <c r="IHN48" s="182"/>
      <c r="IHO48" s="182"/>
      <c r="IHP48" s="182"/>
      <c r="IHQ48" s="182"/>
      <c r="IHR48" s="182"/>
      <c r="IHS48" s="182"/>
      <c r="IHT48" s="182"/>
      <c r="IHU48" s="182"/>
      <c r="IHV48" s="182"/>
      <c r="IHW48" s="182"/>
      <c r="IHX48" s="182"/>
      <c r="IHY48" s="182"/>
      <c r="IHZ48" s="182"/>
      <c r="IIA48" s="182"/>
      <c r="IIB48" s="182"/>
      <c r="IIC48" s="182"/>
      <c r="IID48" s="182"/>
      <c r="IIE48" s="182"/>
      <c r="IIF48" s="182"/>
      <c r="IIG48" s="182"/>
      <c r="IIH48" s="182"/>
      <c r="III48" s="182"/>
      <c r="IIJ48" s="182"/>
      <c r="IIK48" s="182"/>
      <c r="IIL48" s="182"/>
      <c r="IIM48" s="182"/>
      <c r="IIN48" s="182"/>
      <c r="IIO48" s="182"/>
      <c r="IIP48" s="182"/>
      <c r="IIQ48" s="182"/>
      <c r="IIR48" s="182"/>
      <c r="IIS48" s="182"/>
      <c r="IIT48" s="182"/>
      <c r="IIU48" s="182"/>
      <c r="IIV48" s="182"/>
      <c r="IIW48" s="182"/>
      <c r="IIX48" s="182"/>
      <c r="IIY48" s="182"/>
      <c r="IIZ48" s="182"/>
      <c r="IJA48" s="182"/>
      <c r="IJB48" s="182"/>
      <c r="IJC48" s="182"/>
      <c r="IJD48" s="182"/>
      <c r="IJE48" s="182"/>
      <c r="IJF48" s="182"/>
      <c r="IJG48" s="182"/>
      <c r="IJH48" s="182"/>
      <c r="IJI48" s="182"/>
      <c r="IJJ48" s="182"/>
      <c r="IJK48" s="182"/>
      <c r="IJL48" s="182"/>
      <c r="IJM48" s="182"/>
      <c r="IJN48" s="182"/>
      <c r="IJO48" s="182"/>
      <c r="IJP48" s="182"/>
      <c r="IJQ48" s="182"/>
      <c r="IJR48" s="182"/>
      <c r="IJS48" s="182"/>
      <c r="IJT48" s="182"/>
      <c r="IJU48" s="182"/>
      <c r="IJV48" s="182"/>
      <c r="IJW48" s="182"/>
      <c r="IJX48" s="182"/>
      <c r="IJY48" s="182"/>
      <c r="IJZ48" s="182"/>
      <c r="IKA48" s="182"/>
      <c r="IKB48" s="182"/>
      <c r="IKC48" s="182"/>
      <c r="IKD48" s="182"/>
      <c r="IKE48" s="182"/>
      <c r="IKF48" s="182"/>
      <c r="IKG48" s="182"/>
      <c r="IKH48" s="182"/>
      <c r="IKI48" s="182"/>
      <c r="IKJ48" s="182"/>
      <c r="IKK48" s="182"/>
      <c r="IKL48" s="182"/>
      <c r="IKM48" s="182"/>
      <c r="IKN48" s="182"/>
      <c r="IKO48" s="182"/>
      <c r="IKP48" s="182"/>
      <c r="IKQ48" s="182"/>
      <c r="IKR48" s="182"/>
      <c r="IKS48" s="182"/>
      <c r="IKT48" s="182"/>
      <c r="IKU48" s="182"/>
      <c r="IKV48" s="182"/>
      <c r="IKW48" s="182"/>
      <c r="IKX48" s="182"/>
      <c r="IKY48" s="182"/>
      <c r="IKZ48" s="182"/>
      <c r="ILA48" s="182"/>
      <c r="ILB48" s="182"/>
      <c r="ILC48" s="182"/>
      <c r="ILD48" s="182"/>
      <c r="ILE48" s="182"/>
      <c r="ILF48" s="182"/>
      <c r="ILG48" s="182"/>
      <c r="ILH48" s="182"/>
      <c r="ILI48" s="182"/>
      <c r="ILJ48" s="182"/>
      <c r="ILK48" s="182"/>
      <c r="ILL48" s="182"/>
      <c r="ILM48" s="182"/>
      <c r="ILN48" s="182"/>
      <c r="ILO48" s="182"/>
      <c r="ILP48" s="182"/>
      <c r="ILQ48" s="182"/>
      <c r="ILR48" s="182"/>
      <c r="ILS48" s="182"/>
      <c r="ILT48" s="182"/>
      <c r="ILU48" s="182"/>
      <c r="ILV48" s="182"/>
      <c r="ILW48" s="182"/>
      <c r="ILX48" s="182"/>
      <c r="ILY48" s="182"/>
      <c r="ILZ48" s="182"/>
      <c r="IMA48" s="182"/>
      <c r="IMB48" s="182"/>
      <c r="IMC48" s="182"/>
      <c r="IMD48" s="182"/>
      <c r="IME48" s="182"/>
      <c r="IMF48" s="182"/>
      <c r="IMG48" s="182"/>
      <c r="IMH48" s="182"/>
      <c r="IMI48" s="182"/>
      <c r="IMJ48" s="182"/>
      <c r="IMK48" s="182"/>
      <c r="IML48" s="182"/>
      <c r="IMM48" s="182"/>
      <c r="IMN48" s="182"/>
      <c r="IMO48" s="182"/>
      <c r="IMP48" s="182"/>
      <c r="IMQ48" s="182"/>
      <c r="IMR48" s="182"/>
      <c r="IMS48" s="182"/>
      <c r="IMT48" s="182"/>
      <c r="IMU48" s="182"/>
      <c r="IMV48" s="182"/>
      <c r="IMW48" s="182"/>
      <c r="IMX48" s="182"/>
      <c r="IMY48" s="182"/>
      <c r="IMZ48" s="182"/>
      <c r="INA48" s="182"/>
      <c r="INB48" s="182"/>
      <c r="INC48" s="182"/>
      <c r="IND48" s="182"/>
      <c r="INE48" s="182"/>
      <c r="INF48" s="182"/>
      <c r="ING48" s="182"/>
      <c r="INH48" s="182"/>
      <c r="INI48" s="182"/>
      <c r="INJ48" s="182"/>
      <c r="INK48" s="182"/>
      <c r="INL48" s="182"/>
      <c r="INM48" s="182"/>
      <c r="INN48" s="182"/>
      <c r="INO48" s="182"/>
      <c r="INP48" s="182"/>
      <c r="INQ48" s="182"/>
      <c r="INR48" s="182"/>
      <c r="INS48" s="182"/>
      <c r="INT48" s="182"/>
      <c r="INU48" s="182"/>
      <c r="INV48" s="182"/>
      <c r="INW48" s="182"/>
      <c r="INX48" s="182"/>
      <c r="INY48" s="182"/>
      <c r="INZ48" s="182"/>
      <c r="IOA48" s="182"/>
      <c r="IOB48" s="182"/>
      <c r="IOC48" s="182"/>
      <c r="IOD48" s="182"/>
      <c r="IOE48" s="182"/>
      <c r="IOF48" s="182"/>
      <c r="IOG48" s="182"/>
      <c r="IOH48" s="182"/>
      <c r="IOI48" s="182"/>
      <c r="IOJ48" s="182"/>
      <c r="IOK48" s="182"/>
      <c r="IOL48" s="182"/>
      <c r="IOM48" s="182"/>
      <c r="ION48" s="182"/>
      <c r="IOO48" s="182"/>
      <c r="IOP48" s="182"/>
      <c r="IOQ48" s="182"/>
      <c r="IOR48" s="182"/>
      <c r="IOS48" s="182"/>
      <c r="IOT48" s="182"/>
      <c r="IOU48" s="182"/>
      <c r="IOV48" s="182"/>
      <c r="IOW48" s="182"/>
      <c r="IOX48" s="182"/>
      <c r="IOY48" s="182"/>
      <c r="IOZ48" s="182"/>
      <c r="IPA48" s="182"/>
      <c r="IPB48" s="182"/>
      <c r="IPC48" s="182"/>
      <c r="IPD48" s="182"/>
      <c r="IPE48" s="182"/>
      <c r="IPF48" s="182"/>
      <c r="IPG48" s="182"/>
      <c r="IPH48" s="182"/>
      <c r="IPI48" s="182"/>
      <c r="IPJ48" s="182"/>
      <c r="IPK48" s="182"/>
      <c r="IPL48" s="182"/>
      <c r="IPM48" s="182"/>
      <c r="IPN48" s="182"/>
      <c r="IPO48" s="182"/>
      <c r="IPP48" s="182"/>
      <c r="IPQ48" s="182"/>
      <c r="IPR48" s="182"/>
      <c r="IPS48" s="182"/>
      <c r="IPT48" s="182"/>
      <c r="IPU48" s="182"/>
      <c r="IPV48" s="182"/>
      <c r="IPW48" s="182"/>
      <c r="IPX48" s="182"/>
      <c r="IPY48" s="182"/>
      <c r="IPZ48" s="182"/>
      <c r="IQA48" s="182"/>
      <c r="IQB48" s="182"/>
      <c r="IQC48" s="182"/>
      <c r="IQD48" s="182"/>
      <c r="IQE48" s="182"/>
      <c r="IQF48" s="182"/>
      <c r="IQG48" s="182"/>
      <c r="IQH48" s="182"/>
      <c r="IQI48" s="182"/>
      <c r="IQJ48" s="182"/>
      <c r="IQK48" s="182"/>
      <c r="IQL48" s="182"/>
      <c r="IQM48" s="182"/>
      <c r="IQN48" s="182"/>
      <c r="IQO48" s="182"/>
      <c r="IQP48" s="182"/>
      <c r="IQQ48" s="182"/>
      <c r="IQR48" s="182"/>
      <c r="IQS48" s="182"/>
      <c r="IQT48" s="182"/>
      <c r="IQU48" s="182"/>
      <c r="IQV48" s="182"/>
      <c r="IQW48" s="182"/>
      <c r="IQX48" s="182"/>
      <c r="IQY48" s="182"/>
      <c r="IQZ48" s="182"/>
      <c r="IRA48" s="182"/>
      <c r="IRB48" s="182"/>
      <c r="IRC48" s="182"/>
      <c r="IRD48" s="182"/>
      <c r="IRE48" s="182"/>
      <c r="IRF48" s="182"/>
      <c r="IRG48" s="182"/>
      <c r="IRH48" s="182"/>
      <c r="IRI48" s="182"/>
      <c r="IRJ48" s="182"/>
      <c r="IRK48" s="182"/>
      <c r="IRL48" s="182"/>
      <c r="IRM48" s="182"/>
      <c r="IRN48" s="182"/>
      <c r="IRO48" s="182"/>
      <c r="IRP48" s="182"/>
      <c r="IRQ48" s="182"/>
      <c r="IRR48" s="182"/>
      <c r="IRS48" s="182"/>
      <c r="IRT48" s="182"/>
      <c r="IRU48" s="182"/>
      <c r="IRV48" s="182"/>
      <c r="IRW48" s="182"/>
      <c r="IRX48" s="182"/>
      <c r="IRY48" s="182"/>
      <c r="IRZ48" s="182"/>
      <c r="ISA48" s="182"/>
      <c r="ISB48" s="182"/>
      <c r="ISC48" s="182"/>
      <c r="ISD48" s="182"/>
      <c r="ISE48" s="182"/>
      <c r="ISF48" s="182"/>
      <c r="ISG48" s="182"/>
      <c r="ISH48" s="182"/>
      <c r="ISI48" s="182"/>
      <c r="ISJ48" s="182"/>
      <c r="ISK48" s="182"/>
      <c r="ISL48" s="182"/>
      <c r="ISM48" s="182"/>
      <c r="ISN48" s="182"/>
      <c r="ISO48" s="182"/>
      <c r="ISP48" s="182"/>
      <c r="ISQ48" s="182"/>
      <c r="ISR48" s="182"/>
      <c r="ISS48" s="182"/>
      <c r="IST48" s="182"/>
      <c r="ISU48" s="182"/>
      <c r="ISV48" s="182"/>
      <c r="ISW48" s="182"/>
      <c r="ISX48" s="182"/>
      <c r="ISY48" s="182"/>
      <c r="ISZ48" s="182"/>
      <c r="ITA48" s="182"/>
      <c r="ITB48" s="182"/>
      <c r="ITC48" s="182"/>
      <c r="ITD48" s="182"/>
      <c r="ITE48" s="182"/>
      <c r="ITF48" s="182"/>
      <c r="ITG48" s="182"/>
      <c r="ITH48" s="182"/>
      <c r="ITI48" s="182"/>
      <c r="ITJ48" s="182"/>
      <c r="ITK48" s="182"/>
      <c r="ITL48" s="182"/>
      <c r="ITM48" s="182"/>
      <c r="ITN48" s="182"/>
      <c r="ITO48" s="182"/>
      <c r="ITP48" s="182"/>
      <c r="ITQ48" s="182"/>
      <c r="ITR48" s="182"/>
      <c r="ITS48" s="182"/>
      <c r="ITT48" s="182"/>
      <c r="ITU48" s="182"/>
      <c r="ITV48" s="182"/>
      <c r="ITW48" s="182"/>
      <c r="ITX48" s="182"/>
      <c r="ITY48" s="182"/>
      <c r="ITZ48" s="182"/>
      <c r="IUA48" s="182"/>
      <c r="IUB48" s="182"/>
      <c r="IUC48" s="182"/>
      <c r="IUD48" s="182"/>
      <c r="IUE48" s="182"/>
      <c r="IUF48" s="182"/>
      <c r="IUG48" s="182"/>
      <c r="IUH48" s="182"/>
      <c r="IUI48" s="182"/>
      <c r="IUJ48" s="182"/>
      <c r="IUK48" s="182"/>
      <c r="IUL48" s="182"/>
      <c r="IUM48" s="182"/>
      <c r="IUN48" s="182"/>
      <c r="IUO48" s="182"/>
      <c r="IUP48" s="182"/>
      <c r="IUQ48" s="182"/>
      <c r="IUR48" s="182"/>
      <c r="IUS48" s="182"/>
      <c r="IUT48" s="182"/>
      <c r="IUU48" s="182"/>
      <c r="IUV48" s="182"/>
      <c r="IUW48" s="182"/>
      <c r="IUX48" s="182"/>
      <c r="IUY48" s="182"/>
      <c r="IUZ48" s="182"/>
      <c r="IVA48" s="182"/>
      <c r="IVB48" s="182"/>
      <c r="IVC48" s="182"/>
      <c r="IVD48" s="182"/>
      <c r="IVE48" s="182"/>
      <c r="IVF48" s="182"/>
      <c r="IVG48" s="182"/>
      <c r="IVH48" s="182"/>
      <c r="IVI48" s="182"/>
      <c r="IVJ48" s="182"/>
      <c r="IVK48" s="182"/>
      <c r="IVL48" s="182"/>
      <c r="IVM48" s="182"/>
      <c r="IVN48" s="182"/>
      <c r="IVO48" s="182"/>
      <c r="IVP48" s="182"/>
      <c r="IVQ48" s="182"/>
      <c r="IVR48" s="182"/>
      <c r="IVS48" s="182"/>
      <c r="IVT48" s="182"/>
      <c r="IVU48" s="182"/>
      <c r="IVV48" s="182"/>
      <c r="IVW48" s="182"/>
      <c r="IVX48" s="182"/>
      <c r="IVY48" s="182"/>
      <c r="IVZ48" s="182"/>
      <c r="IWA48" s="182"/>
      <c r="IWB48" s="182"/>
      <c r="IWC48" s="182"/>
      <c r="IWD48" s="182"/>
      <c r="IWE48" s="182"/>
      <c r="IWF48" s="182"/>
      <c r="IWG48" s="182"/>
      <c r="IWH48" s="182"/>
      <c r="IWI48" s="182"/>
      <c r="IWJ48" s="182"/>
      <c r="IWK48" s="182"/>
      <c r="IWL48" s="182"/>
      <c r="IWM48" s="182"/>
      <c r="IWN48" s="182"/>
      <c r="IWO48" s="182"/>
      <c r="IWP48" s="182"/>
      <c r="IWQ48" s="182"/>
      <c r="IWR48" s="182"/>
      <c r="IWS48" s="182"/>
      <c r="IWT48" s="182"/>
      <c r="IWU48" s="182"/>
      <c r="IWV48" s="182"/>
      <c r="IWW48" s="182"/>
      <c r="IWX48" s="182"/>
      <c r="IWY48" s="182"/>
      <c r="IWZ48" s="182"/>
      <c r="IXA48" s="182"/>
      <c r="IXB48" s="182"/>
      <c r="IXC48" s="182"/>
      <c r="IXD48" s="182"/>
      <c r="IXE48" s="182"/>
      <c r="IXF48" s="182"/>
      <c r="IXG48" s="182"/>
      <c r="IXH48" s="182"/>
      <c r="IXI48" s="182"/>
      <c r="IXJ48" s="182"/>
      <c r="IXK48" s="182"/>
      <c r="IXL48" s="182"/>
      <c r="IXM48" s="182"/>
      <c r="IXN48" s="182"/>
      <c r="IXO48" s="182"/>
      <c r="IXP48" s="182"/>
      <c r="IXQ48" s="182"/>
      <c r="IXR48" s="182"/>
      <c r="IXS48" s="182"/>
      <c r="IXT48" s="182"/>
      <c r="IXU48" s="182"/>
      <c r="IXV48" s="182"/>
      <c r="IXW48" s="182"/>
      <c r="IXX48" s="182"/>
      <c r="IXY48" s="182"/>
      <c r="IXZ48" s="182"/>
      <c r="IYA48" s="182"/>
      <c r="IYB48" s="182"/>
      <c r="IYC48" s="182"/>
      <c r="IYD48" s="182"/>
      <c r="IYE48" s="182"/>
      <c r="IYF48" s="182"/>
      <c r="IYG48" s="182"/>
      <c r="IYH48" s="182"/>
      <c r="IYI48" s="182"/>
      <c r="IYJ48" s="182"/>
      <c r="IYK48" s="182"/>
      <c r="IYL48" s="182"/>
      <c r="IYM48" s="182"/>
      <c r="IYN48" s="182"/>
      <c r="IYO48" s="182"/>
      <c r="IYP48" s="182"/>
      <c r="IYQ48" s="182"/>
      <c r="IYR48" s="182"/>
      <c r="IYS48" s="182"/>
      <c r="IYT48" s="182"/>
      <c r="IYU48" s="182"/>
      <c r="IYV48" s="182"/>
      <c r="IYW48" s="182"/>
      <c r="IYX48" s="182"/>
      <c r="IYY48" s="182"/>
      <c r="IYZ48" s="182"/>
      <c r="IZA48" s="182"/>
      <c r="IZB48" s="182"/>
      <c r="IZC48" s="182"/>
      <c r="IZD48" s="182"/>
      <c r="IZE48" s="182"/>
      <c r="IZF48" s="182"/>
      <c r="IZG48" s="182"/>
      <c r="IZH48" s="182"/>
      <c r="IZI48" s="182"/>
      <c r="IZJ48" s="182"/>
      <c r="IZK48" s="182"/>
      <c r="IZL48" s="182"/>
      <c r="IZM48" s="182"/>
      <c r="IZN48" s="182"/>
      <c r="IZO48" s="182"/>
      <c r="IZP48" s="182"/>
      <c r="IZQ48" s="182"/>
      <c r="IZR48" s="182"/>
      <c r="IZS48" s="182"/>
      <c r="IZT48" s="182"/>
      <c r="IZU48" s="182"/>
      <c r="IZV48" s="182"/>
      <c r="IZW48" s="182"/>
      <c r="IZX48" s="182"/>
      <c r="IZY48" s="182"/>
      <c r="IZZ48" s="182"/>
      <c r="JAA48" s="182"/>
      <c r="JAB48" s="182"/>
      <c r="JAC48" s="182"/>
      <c r="JAD48" s="182"/>
      <c r="JAE48" s="182"/>
      <c r="JAF48" s="182"/>
      <c r="JAG48" s="182"/>
      <c r="JAH48" s="182"/>
      <c r="JAI48" s="182"/>
      <c r="JAJ48" s="182"/>
      <c r="JAK48" s="182"/>
      <c r="JAL48" s="182"/>
      <c r="JAM48" s="182"/>
      <c r="JAN48" s="182"/>
      <c r="JAO48" s="182"/>
      <c r="JAP48" s="182"/>
      <c r="JAQ48" s="182"/>
      <c r="JAR48" s="182"/>
      <c r="JAS48" s="182"/>
      <c r="JAT48" s="182"/>
      <c r="JAU48" s="182"/>
      <c r="JAV48" s="182"/>
      <c r="JAW48" s="182"/>
      <c r="JAX48" s="182"/>
      <c r="JAY48" s="182"/>
      <c r="JAZ48" s="182"/>
      <c r="JBA48" s="182"/>
      <c r="JBB48" s="182"/>
      <c r="JBC48" s="182"/>
      <c r="JBD48" s="182"/>
      <c r="JBE48" s="182"/>
      <c r="JBF48" s="182"/>
      <c r="JBG48" s="182"/>
      <c r="JBH48" s="182"/>
      <c r="JBI48" s="182"/>
      <c r="JBJ48" s="182"/>
      <c r="JBK48" s="182"/>
      <c r="JBL48" s="182"/>
      <c r="JBM48" s="182"/>
      <c r="JBN48" s="182"/>
      <c r="JBO48" s="182"/>
      <c r="JBP48" s="182"/>
      <c r="JBQ48" s="182"/>
      <c r="JBR48" s="182"/>
      <c r="JBS48" s="182"/>
      <c r="JBT48" s="182"/>
      <c r="JBU48" s="182"/>
      <c r="JBV48" s="182"/>
      <c r="JBW48" s="182"/>
      <c r="JBX48" s="182"/>
      <c r="JBY48" s="182"/>
      <c r="JBZ48" s="182"/>
      <c r="JCA48" s="182"/>
      <c r="JCB48" s="182"/>
      <c r="JCC48" s="182"/>
      <c r="JCD48" s="182"/>
      <c r="JCE48" s="182"/>
      <c r="JCF48" s="182"/>
      <c r="JCG48" s="182"/>
      <c r="JCH48" s="182"/>
      <c r="JCI48" s="182"/>
      <c r="JCJ48" s="182"/>
      <c r="JCK48" s="182"/>
      <c r="JCL48" s="182"/>
      <c r="JCM48" s="182"/>
      <c r="JCN48" s="182"/>
      <c r="JCO48" s="182"/>
      <c r="JCP48" s="182"/>
      <c r="JCQ48" s="182"/>
      <c r="JCR48" s="182"/>
      <c r="JCS48" s="182"/>
      <c r="JCT48" s="182"/>
      <c r="JCU48" s="182"/>
      <c r="JCV48" s="182"/>
      <c r="JCW48" s="182"/>
      <c r="JCX48" s="182"/>
      <c r="JCY48" s="182"/>
      <c r="JCZ48" s="182"/>
      <c r="JDA48" s="182"/>
      <c r="JDB48" s="182"/>
      <c r="JDC48" s="182"/>
      <c r="JDD48" s="182"/>
      <c r="JDE48" s="182"/>
      <c r="JDF48" s="182"/>
      <c r="JDG48" s="182"/>
      <c r="JDH48" s="182"/>
      <c r="JDI48" s="182"/>
      <c r="JDJ48" s="182"/>
      <c r="JDK48" s="182"/>
      <c r="JDL48" s="182"/>
      <c r="JDM48" s="182"/>
      <c r="JDN48" s="182"/>
      <c r="JDO48" s="182"/>
      <c r="JDP48" s="182"/>
      <c r="JDQ48" s="182"/>
      <c r="JDR48" s="182"/>
      <c r="JDS48" s="182"/>
      <c r="JDT48" s="182"/>
      <c r="JDU48" s="182"/>
      <c r="JDV48" s="182"/>
      <c r="JDW48" s="182"/>
      <c r="JDX48" s="182"/>
      <c r="JDY48" s="182"/>
      <c r="JDZ48" s="182"/>
      <c r="JEA48" s="182"/>
      <c r="JEB48" s="182"/>
      <c r="JEC48" s="182"/>
      <c r="JED48" s="182"/>
      <c r="JEE48" s="182"/>
      <c r="JEF48" s="182"/>
      <c r="JEG48" s="182"/>
      <c r="JEH48" s="182"/>
      <c r="JEI48" s="182"/>
      <c r="JEJ48" s="182"/>
      <c r="JEK48" s="182"/>
      <c r="JEL48" s="182"/>
      <c r="JEM48" s="182"/>
      <c r="JEN48" s="182"/>
      <c r="JEO48" s="182"/>
      <c r="JEP48" s="182"/>
      <c r="JEQ48" s="182"/>
      <c r="JER48" s="182"/>
      <c r="JES48" s="182"/>
      <c r="JET48" s="182"/>
      <c r="JEU48" s="182"/>
      <c r="JEV48" s="182"/>
      <c r="JEW48" s="182"/>
      <c r="JEX48" s="182"/>
      <c r="JEY48" s="182"/>
      <c r="JEZ48" s="182"/>
      <c r="JFA48" s="182"/>
      <c r="JFB48" s="182"/>
      <c r="JFC48" s="182"/>
      <c r="JFD48" s="182"/>
      <c r="JFE48" s="182"/>
      <c r="JFF48" s="182"/>
      <c r="JFG48" s="182"/>
      <c r="JFH48" s="182"/>
      <c r="JFI48" s="182"/>
      <c r="JFJ48" s="182"/>
      <c r="JFK48" s="182"/>
      <c r="JFL48" s="182"/>
      <c r="JFM48" s="182"/>
      <c r="JFN48" s="182"/>
      <c r="JFO48" s="182"/>
      <c r="JFP48" s="182"/>
      <c r="JFQ48" s="182"/>
      <c r="JFR48" s="182"/>
      <c r="JFS48" s="182"/>
      <c r="JFT48" s="182"/>
      <c r="JFU48" s="182"/>
      <c r="JFV48" s="182"/>
      <c r="JFW48" s="182"/>
      <c r="JFX48" s="182"/>
      <c r="JFY48" s="182"/>
      <c r="JFZ48" s="182"/>
      <c r="JGA48" s="182"/>
      <c r="JGB48" s="182"/>
      <c r="JGC48" s="182"/>
      <c r="JGD48" s="182"/>
      <c r="JGE48" s="182"/>
      <c r="JGF48" s="182"/>
      <c r="JGG48" s="182"/>
      <c r="JGH48" s="182"/>
      <c r="JGI48" s="182"/>
      <c r="JGJ48" s="182"/>
      <c r="JGK48" s="182"/>
      <c r="JGL48" s="182"/>
      <c r="JGM48" s="182"/>
      <c r="JGN48" s="182"/>
      <c r="JGO48" s="182"/>
      <c r="JGP48" s="182"/>
      <c r="JGQ48" s="182"/>
      <c r="JGR48" s="182"/>
      <c r="JGS48" s="182"/>
      <c r="JGT48" s="182"/>
      <c r="JGU48" s="182"/>
      <c r="JGV48" s="182"/>
      <c r="JGW48" s="182"/>
      <c r="JGX48" s="182"/>
      <c r="JGY48" s="182"/>
      <c r="JGZ48" s="182"/>
      <c r="JHA48" s="182"/>
      <c r="JHB48" s="182"/>
      <c r="JHC48" s="182"/>
      <c r="JHD48" s="182"/>
      <c r="JHE48" s="182"/>
      <c r="JHF48" s="182"/>
      <c r="JHG48" s="182"/>
      <c r="JHH48" s="182"/>
      <c r="JHI48" s="182"/>
      <c r="JHJ48" s="182"/>
      <c r="JHK48" s="182"/>
      <c r="JHL48" s="182"/>
      <c r="JHM48" s="182"/>
      <c r="JHN48" s="182"/>
      <c r="JHO48" s="182"/>
      <c r="JHP48" s="182"/>
      <c r="JHQ48" s="182"/>
      <c r="JHR48" s="182"/>
      <c r="JHS48" s="182"/>
      <c r="JHT48" s="182"/>
      <c r="JHU48" s="182"/>
      <c r="JHV48" s="182"/>
      <c r="JHW48" s="182"/>
      <c r="JHX48" s="182"/>
      <c r="JHY48" s="182"/>
      <c r="JHZ48" s="182"/>
      <c r="JIA48" s="182"/>
      <c r="JIB48" s="182"/>
      <c r="JIC48" s="182"/>
      <c r="JID48" s="182"/>
      <c r="JIE48" s="182"/>
      <c r="JIF48" s="182"/>
      <c r="JIG48" s="182"/>
      <c r="JIH48" s="182"/>
      <c r="JII48" s="182"/>
      <c r="JIJ48" s="182"/>
      <c r="JIK48" s="182"/>
      <c r="JIL48" s="182"/>
      <c r="JIM48" s="182"/>
      <c r="JIN48" s="182"/>
      <c r="JIO48" s="182"/>
      <c r="JIP48" s="182"/>
      <c r="JIQ48" s="182"/>
      <c r="JIR48" s="182"/>
      <c r="JIS48" s="182"/>
      <c r="JIT48" s="182"/>
      <c r="JIU48" s="182"/>
      <c r="JIV48" s="182"/>
      <c r="JIW48" s="182"/>
      <c r="JIX48" s="182"/>
      <c r="JIY48" s="182"/>
      <c r="JIZ48" s="182"/>
      <c r="JJA48" s="182"/>
      <c r="JJB48" s="182"/>
      <c r="JJC48" s="182"/>
      <c r="JJD48" s="182"/>
      <c r="JJE48" s="182"/>
      <c r="JJF48" s="182"/>
      <c r="JJG48" s="182"/>
      <c r="JJH48" s="182"/>
      <c r="JJI48" s="182"/>
      <c r="JJJ48" s="182"/>
      <c r="JJK48" s="182"/>
      <c r="JJL48" s="182"/>
      <c r="JJM48" s="182"/>
      <c r="JJN48" s="182"/>
      <c r="JJO48" s="182"/>
      <c r="JJP48" s="182"/>
      <c r="JJQ48" s="182"/>
      <c r="JJR48" s="182"/>
      <c r="JJS48" s="182"/>
      <c r="JJT48" s="182"/>
      <c r="JJU48" s="182"/>
      <c r="JJV48" s="182"/>
      <c r="JJW48" s="182"/>
      <c r="JJX48" s="182"/>
      <c r="JJY48" s="182"/>
      <c r="JJZ48" s="182"/>
      <c r="JKA48" s="182"/>
      <c r="JKB48" s="182"/>
      <c r="JKC48" s="182"/>
      <c r="JKD48" s="182"/>
      <c r="JKE48" s="182"/>
      <c r="JKF48" s="182"/>
      <c r="JKG48" s="182"/>
      <c r="JKH48" s="182"/>
      <c r="JKI48" s="182"/>
      <c r="JKJ48" s="182"/>
      <c r="JKK48" s="182"/>
      <c r="JKL48" s="182"/>
      <c r="JKM48" s="182"/>
      <c r="JKN48" s="182"/>
      <c r="JKO48" s="182"/>
      <c r="JKP48" s="182"/>
      <c r="JKQ48" s="182"/>
      <c r="JKR48" s="182"/>
      <c r="JKS48" s="182"/>
      <c r="JKT48" s="182"/>
      <c r="JKU48" s="182"/>
      <c r="JKV48" s="182"/>
      <c r="JKW48" s="182"/>
      <c r="JKX48" s="182"/>
      <c r="JKY48" s="182"/>
      <c r="JKZ48" s="182"/>
      <c r="JLA48" s="182"/>
      <c r="JLB48" s="182"/>
      <c r="JLC48" s="182"/>
      <c r="JLD48" s="182"/>
      <c r="JLE48" s="182"/>
      <c r="JLF48" s="182"/>
      <c r="JLG48" s="182"/>
      <c r="JLH48" s="182"/>
      <c r="JLI48" s="182"/>
      <c r="JLJ48" s="182"/>
      <c r="JLK48" s="182"/>
      <c r="JLL48" s="182"/>
      <c r="JLM48" s="182"/>
      <c r="JLN48" s="182"/>
      <c r="JLO48" s="182"/>
      <c r="JLP48" s="182"/>
      <c r="JLQ48" s="182"/>
      <c r="JLR48" s="182"/>
      <c r="JLS48" s="182"/>
      <c r="JLT48" s="182"/>
      <c r="JLU48" s="182"/>
      <c r="JLV48" s="182"/>
      <c r="JLW48" s="182"/>
      <c r="JLX48" s="182"/>
      <c r="JLY48" s="182"/>
      <c r="JLZ48" s="182"/>
      <c r="JMA48" s="182"/>
      <c r="JMB48" s="182"/>
      <c r="JMC48" s="182"/>
      <c r="JMD48" s="182"/>
      <c r="JME48" s="182"/>
      <c r="JMF48" s="182"/>
      <c r="JMG48" s="182"/>
      <c r="JMH48" s="182"/>
      <c r="JMI48" s="182"/>
      <c r="JMJ48" s="182"/>
      <c r="JMK48" s="182"/>
      <c r="JML48" s="182"/>
      <c r="JMM48" s="182"/>
      <c r="JMN48" s="182"/>
      <c r="JMO48" s="182"/>
      <c r="JMP48" s="182"/>
      <c r="JMQ48" s="182"/>
      <c r="JMR48" s="182"/>
      <c r="JMS48" s="182"/>
      <c r="JMT48" s="182"/>
      <c r="JMU48" s="182"/>
      <c r="JMV48" s="182"/>
      <c r="JMW48" s="182"/>
      <c r="JMX48" s="182"/>
      <c r="JMY48" s="182"/>
      <c r="JMZ48" s="182"/>
      <c r="JNA48" s="182"/>
      <c r="JNB48" s="182"/>
      <c r="JNC48" s="182"/>
      <c r="JND48" s="182"/>
      <c r="JNE48" s="182"/>
      <c r="JNF48" s="182"/>
      <c r="JNG48" s="182"/>
      <c r="JNH48" s="182"/>
      <c r="JNI48" s="182"/>
      <c r="JNJ48" s="182"/>
      <c r="JNK48" s="182"/>
      <c r="JNL48" s="182"/>
      <c r="JNM48" s="182"/>
      <c r="JNN48" s="182"/>
      <c r="JNO48" s="182"/>
      <c r="JNP48" s="182"/>
      <c r="JNQ48" s="182"/>
      <c r="JNR48" s="182"/>
      <c r="JNS48" s="182"/>
      <c r="JNT48" s="182"/>
      <c r="JNU48" s="182"/>
      <c r="JNV48" s="182"/>
      <c r="JNW48" s="182"/>
      <c r="JNX48" s="182"/>
      <c r="JNY48" s="182"/>
      <c r="JNZ48" s="182"/>
      <c r="JOA48" s="182"/>
      <c r="JOB48" s="182"/>
      <c r="JOC48" s="182"/>
      <c r="JOD48" s="182"/>
      <c r="JOE48" s="182"/>
      <c r="JOF48" s="182"/>
      <c r="JOG48" s="182"/>
      <c r="JOH48" s="182"/>
      <c r="JOI48" s="182"/>
      <c r="JOJ48" s="182"/>
      <c r="JOK48" s="182"/>
      <c r="JOL48" s="182"/>
      <c r="JOM48" s="182"/>
      <c r="JON48" s="182"/>
      <c r="JOO48" s="182"/>
      <c r="JOP48" s="182"/>
      <c r="JOQ48" s="182"/>
      <c r="JOR48" s="182"/>
      <c r="JOS48" s="182"/>
      <c r="JOT48" s="182"/>
      <c r="JOU48" s="182"/>
      <c r="JOV48" s="182"/>
      <c r="JOW48" s="182"/>
      <c r="JOX48" s="182"/>
      <c r="JOY48" s="182"/>
      <c r="JOZ48" s="182"/>
      <c r="JPA48" s="182"/>
      <c r="JPB48" s="182"/>
      <c r="JPC48" s="182"/>
      <c r="JPD48" s="182"/>
      <c r="JPE48" s="182"/>
      <c r="JPF48" s="182"/>
      <c r="JPG48" s="182"/>
      <c r="JPH48" s="182"/>
      <c r="JPI48" s="182"/>
      <c r="JPJ48" s="182"/>
      <c r="JPK48" s="182"/>
      <c r="JPL48" s="182"/>
      <c r="JPM48" s="182"/>
      <c r="JPN48" s="182"/>
      <c r="JPO48" s="182"/>
      <c r="JPP48" s="182"/>
      <c r="JPQ48" s="182"/>
      <c r="JPR48" s="182"/>
      <c r="JPS48" s="182"/>
      <c r="JPT48" s="182"/>
      <c r="JPU48" s="182"/>
      <c r="JPV48" s="182"/>
      <c r="JPW48" s="182"/>
      <c r="JPX48" s="182"/>
      <c r="JPY48" s="182"/>
      <c r="JPZ48" s="182"/>
      <c r="JQA48" s="182"/>
      <c r="JQB48" s="182"/>
      <c r="JQC48" s="182"/>
      <c r="JQD48" s="182"/>
      <c r="JQE48" s="182"/>
      <c r="JQF48" s="182"/>
      <c r="JQG48" s="182"/>
      <c r="JQH48" s="182"/>
      <c r="JQI48" s="182"/>
      <c r="JQJ48" s="182"/>
      <c r="JQK48" s="182"/>
      <c r="JQL48" s="182"/>
      <c r="JQM48" s="182"/>
      <c r="JQN48" s="182"/>
      <c r="JQO48" s="182"/>
      <c r="JQP48" s="182"/>
      <c r="JQQ48" s="182"/>
      <c r="JQR48" s="182"/>
      <c r="JQS48" s="182"/>
      <c r="JQT48" s="182"/>
      <c r="JQU48" s="182"/>
      <c r="JQV48" s="182"/>
      <c r="JQW48" s="182"/>
      <c r="JQX48" s="182"/>
      <c r="JQY48" s="182"/>
      <c r="JQZ48" s="182"/>
      <c r="JRA48" s="182"/>
      <c r="JRB48" s="182"/>
      <c r="JRC48" s="182"/>
      <c r="JRD48" s="182"/>
      <c r="JRE48" s="182"/>
      <c r="JRF48" s="182"/>
      <c r="JRG48" s="182"/>
      <c r="JRH48" s="182"/>
      <c r="JRI48" s="182"/>
      <c r="JRJ48" s="182"/>
      <c r="JRK48" s="182"/>
      <c r="JRL48" s="182"/>
      <c r="JRM48" s="182"/>
      <c r="JRN48" s="182"/>
      <c r="JRO48" s="182"/>
      <c r="JRP48" s="182"/>
      <c r="JRQ48" s="182"/>
      <c r="JRR48" s="182"/>
      <c r="JRS48" s="182"/>
      <c r="JRT48" s="182"/>
      <c r="JRU48" s="182"/>
      <c r="JRV48" s="182"/>
      <c r="JRW48" s="182"/>
      <c r="JRX48" s="182"/>
      <c r="JRY48" s="182"/>
      <c r="JRZ48" s="182"/>
      <c r="JSA48" s="182"/>
      <c r="JSB48" s="182"/>
      <c r="JSC48" s="182"/>
      <c r="JSD48" s="182"/>
      <c r="JSE48" s="182"/>
      <c r="JSF48" s="182"/>
      <c r="JSG48" s="182"/>
      <c r="JSH48" s="182"/>
      <c r="JSI48" s="182"/>
      <c r="JSJ48" s="182"/>
      <c r="JSK48" s="182"/>
      <c r="JSL48" s="182"/>
      <c r="JSM48" s="182"/>
      <c r="JSN48" s="182"/>
      <c r="JSO48" s="182"/>
      <c r="JSP48" s="182"/>
      <c r="JSQ48" s="182"/>
      <c r="JSR48" s="182"/>
      <c r="JSS48" s="182"/>
      <c r="JST48" s="182"/>
      <c r="JSU48" s="182"/>
      <c r="JSV48" s="182"/>
      <c r="JSW48" s="182"/>
      <c r="JSX48" s="182"/>
      <c r="JSY48" s="182"/>
      <c r="JSZ48" s="182"/>
      <c r="JTA48" s="182"/>
      <c r="JTB48" s="182"/>
      <c r="JTC48" s="182"/>
      <c r="JTD48" s="182"/>
      <c r="JTE48" s="182"/>
      <c r="JTF48" s="182"/>
      <c r="JTG48" s="182"/>
      <c r="JTH48" s="182"/>
      <c r="JTI48" s="182"/>
      <c r="JTJ48" s="182"/>
      <c r="JTK48" s="182"/>
      <c r="JTL48" s="182"/>
      <c r="JTM48" s="182"/>
      <c r="JTN48" s="182"/>
      <c r="JTO48" s="182"/>
      <c r="JTP48" s="182"/>
      <c r="JTQ48" s="182"/>
      <c r="JTR48" s="182"/>
      <c r="JTS48" s="182"/>
      <c r="JTT48" s="182"/>
      <c r="JTU48" s="182"/>
      <c r="JTV48" s="182"/>
      <c r="JTW48" s="182"/>
      <c r="JTX48" s="182"/>
      <c r="JTY48" s="182"/>
      <c r="JTZ48" s="182"/>
      <c r="JUA48" s="182"/>
      <c r="JUB48" s="182"/>
      <c r="JUC48" s="182"/>
      <c r="JUD48" s="182"/>
      <c r="JUE48" s="182"/>
      <c r="JUF48" s="182"/>
      <c r="JUG48" s="182"/>
      <c r="JUH48" s="182"/>
      <c r="JUI48" s="182"/>
      <c r="JUJ48" s="182"/>
      <c r="JUK48" s="182"/>
      <c r="JUL48" s="182"/>
      <c r="JUM48" s="182"/>
      <c r="JUN48" s="182"/>
      <c r="JUO48" s="182"/>
      <c r="JUP48" s="182"/>
      <c r="JUQ48" s="182"/>
      <c r="JUR48" s="182"/>
      <c r="JUS48" s="182"/>
      <c r="JUT48" s="182"/>
      <c r="JUU48" s="182"/>
      <c r="JUV48" s="182"/>
      <c r="JUW48" s="182"/>
      <c r="JUX48" s="182"/>
      <c r="JUY48" s="182"/>
      <c r="JUZ48" s="182"/>
      <c r="JVA48" s="182"/>
      <c r="JVB48" s="182"/>
      <c r="JVC48" s="182"/>
      <c r="JVD48" s="182"/>
      <c r="JVE48" s="182"/>
      <c r="JVF48" s="182"/>
      <c r="JVG48" s="182"/>
      <c r="JVH48" s="182"/>
      <c r="JVI48" s="182"/>
      <c r="JVJ48" s="182"/>
      <c r="JVK48" s="182"/>
      <c r="JVL48" s="182"/>
      <c r="JVM48" s="182"/>
      <c r="JVN48" s="182"/>
      <c r="JVO48" s="182"/>
      <c r="JVP48" s="182"/>
      <c r="JVQ48" s="182"/>
      <c r="JVR48" s="182"/>
      <c r="JVS48" s="182"/>
      <c r="JVT48" s="182"/>
      <c r="JVU48" s="182"/>
      <c r="JVV48" s="182"/>
      <c r="JVW48" s="182"/>
      <c r="JVX48" s="182"/>
      <c r="JVY48" s="182"/>
      <c r="JVZ48" s="182"/>
      <c r="JWA48" s="182"/>
      <c r="JWB48" s="182"/>
      <c r="JWC48" s="182"/>
      <c r="JWD48" s="182"/>
      <c r="JWE48" s="182"/>
      <c r="JWF48" s="182"/>
      <c r="JWG48" s="182"/>
      <c r="JWH48" s="182"/>
      <c r="JWI48" s="182"/>
      <c r="JWJ48" s="182"/>
      <c r="JWK48" s="182"/>
      <c r="JWL48" s="182"/>
      <c r="JWM48" s="182"/>
      <c r="JWN48" s="182"/>
      <c r="JWO48" s="182"/>
      <c r="JWP48" s="182"/>
      <c r="JWQ48" s="182"/>
      <c r="JWR48" s="182"/>
      <c r="JWS48" s="182"/>
      <c r="JWT48" s="182"/>
      <c r="JWU48" s="182"/>
      <c r="JWV48" s="182"/>
      <c r="JWW48" s="182"/>
      <c r="JWX48" s="182"/>
      <c r="JWY48" s="182"/>
      <c r="JWZ48" s="182"/>
      <c r="JXA48" s="182"/>
      <c r="JXB48" s="182"/>
      <c r="JXC48" s="182"/>
      <c r="JXD48" s="182"/>
      <c r="JXE48" s="182"/>
      <c r="JXF48" s="182"/>
      <c r="JXG48" s="182"/>
      <c r="JXH48" s="182"/>
      <c r="JXI48" s="182"/>
      <c r="JXJ48" s="182"/>
      <c r="JXK48" s="182"/>
      <c r="JXL48" s="182"/>
      <c r="JXM48" s="182"/>
      <c r="JXN48" s="182"/>
      <c r="JXO48" s="182"/>
      <c r="JXP48" s="182"/>
      <c r="JXQ48" s="182"/>
      <c r="JXR48" s="182"/>
      <c r="JXS48" s="182"/>
      <c r="JXT48" s="182"/>
      <c r="JXU48" s="182"/>
      <c r="JXV48" s="182"/>
      <c r="JXW48" s="182"/>
      <c r="JXX48" s="182"/>
      <c r="JXY48" s="182"/>
      <c r="JXZ48" s="182"/>
      <c r="JYA48" s="182"/>
      <c r="JYB48" s="182"/>
      <c r="JYC48" s="182"/>
      <c r="JYD48" s="182"/>
      <c r="JYE48" s="182"/>
      <c r="JYF48" s="182"/>
      <c r="JYG48" s="182"/>
      <c r="JYH48" s="182"/>
      <c r="JYI48" s="182"/>
      <c r="JYJ48" s="182"/>
      <c r="JYK48" s="182"/>
      <c r="JYL48" s="182"/>
      <c r="JYM48" s="182"/>
      <c r="JYN48" s="182"/>
      <c r="JYO48" s="182"/>
      <c r="JYP48" s="182"/>
      <c r="JYQ48" s="182"/>
      <c r="JYR48" s="182"/>
      <c r="JYS48" s="182"/>
      <c r="JYT48" s="182"/>
      <c r="JYU48" s="182"/>
      <c r="JYV48" s="182"/>
      <c r="JYW48" s="182"/>
      <c r="JYX48" s="182"/>
      <c r="JYY48" s="182"/>
      <c r="JYZ48" s="182"/>
      <c r="JZA48" s="182"/>
      <c r="JZB48" s="182"/>
      <c r="JZC48" s="182"/>
      <c r="JZD48" s="182"/>
      <c r="JZE48" s="182"/>
      <c r="JZF48" s="182"/>
      <c r="JZG48" s="182"/>
      <c r="JZH48" s="182"/>
      <c r="JZI48" s="182"/>
      <c r="JZJ48" s="182"/>
      <c r="JZK48" s="182"/>
      <c r="JZL48" s="182"/>
      <c r="JZM48" s="182"/>
      <c r="JZN48" s="182"/>
      <c r="JZO48" s="182"/>
      <c r="JZP48" s="182"/>
      <c r="JZQ48" s="182"/>
      <c r="JZR48" s="182"/>
      <c r="JZS48" s="182"/>
      <c r="JZT48" s="182"/>
      <c r="JZU48" s="182"/>
      <c r="JZV48" s="182"/>
      <c r="JZW48" s="182"/>
      <c r="JZX48" s="182"/>
      <c r="JZY48" s="182"/>
      <c r="JZZ48" s="182"/>
      <c r="KAA48" s="182"/>
      <c r="KAB48" s="182"/>
      <c r="KAC48" s="182"/>
      <c r="KAD48" s="182"/>
      <c r="KAE48" s="182"/>
      <c r="KAF48" s="182"/>
      <c r="KAG48" s="182"/>
      <c r="KAH48" s="182"/>
      <c r="KAI48" s="182"/>
      <c r="KAJ48" s="182"/>
      <c r="KAK48" s="182"/>
      <c r="KAL48" s="182"/>
      <c r="KAM48" s="182"/>
      <c r="KAN48" s="182"/>
      <c r="KAO48" s="182"/>
      <c r="KAP48" s="182"/>
      <c r="KAQ48" s="182"/>
      <c r="KAR48" s="182"/>
      <c r="KAS48" s="182"/>
      <c r="KAT48" s="182"/>
      <c r="KAU48" s="182"/>
      <c r="KAV48" s="182"/>
      <c r="KAW48" s="182"/>
      <c r="KAX48" s="182"/>
      <c r="KAY48" s="182"/>
      <c r="KAZ48" s="182"/>
      <c r="KBA48" s="182"/>
      <c r="KBB48" s="182"/>
      <c r="KBC48" s="182"/>
      <c r="KBD48" s="182"/>
      <c r="KBE48" s="182"/>
      <c r="KBF48" s="182"/>
      <c r="KBG48" s="182"/>
      <c r="KBH48" s="182"/>
      <c r="KBI48" s="182"/>
      <c r="KBJ48" s="182"/>
      <c r="KBK48" s="182"/>
      <c r="KBL48" s="182"/>
      <c r="KBM48" s="182"/>
      <c r="KBN48" s="182"/>
      <c r="KBO48" s="182"/>
      <c r="KBP48" s="182"/>
      <c r="KBQ48" s="182"/>
      <c r="KBR48" s="182"/>
      <c r="KBS48" s="182"/>
      <c r="KBT48" s="182"/>
      <c r="KBU48" s="182"/>
      <c r="KBV48" s="182"/>
      <c r="KBW48" s="182"/>
      <c r="KBX48" s="182"/>
      <c r="KBY48" s="182"/>
      <c r="KBZ48" s="182"/>
      <c r="KCA48" s="182"/>
      <c r="KCB48" s="182"/>
      <c r="KCC48" s="182"/>
      <c r="KCD48" s="182"/>
      <c r="KCE48" s="182"/>
      <c r="KCF48" s="182"/>
      <c r="KCG48" s="182"/>
      <c r="KCH48" s="182"/>
      <c r="KCI48" s="182"/>
      <c r="KCJ48" s="182"/>
      <c r="KCK48" s="182"/>
      <c r="KCL48" s="182"/>
      <c r="KCM48" s="182"/>
      <c r="KCN48" s="182"/>
      <c r="KCO48" s="182"/>
      <c r="KCP48" s="182"/>
      <c r="KCQ48" s="182"/>
      <c r="KCR48" s="182"/>
      <c r="KCS48" s="182"/>
      <c r="KCT48" s="182"/>
      <c r="KCU48" s="182"/>
      <c r="KCV48" s="182"/>
      <c r="KCW48" s="182"/>
      <c r="KCX48" s="182"/>
      <c r="KCY48" s="182"/>
      <c r="KCZ48" s="182"/>
      <c r="KDA48" s="182"/>
      <c r="KDB48" s="182"/>
      <c r="KDC48" s="182"/>
      <c r="KDD48" s="182"/>
      <c r="KDE48" s="182"/>
      <c r="KDF48" s="182"/>
      <c r="KDG48" s="182"/>
      <c r="KDH48" s="182"/>
      <c r="KDI48" s="182"/>
      <c r="KDJ48" s="182"/>
      <c r="KDK48" s="182"/>
      <c r="KDL48" s="182"/>
      <c r="KDM48" s="182"/>
      <c r="KDN48" s="182"/>
      <c r="KDO48" s="182"/>
      <c r="KDP48" s="182"/>
      <c r="KDQ48" s="182"/>
      <c r="KDR48" s="182"/>
      <c r="KDS48" s="182"/>
      <c r="KDT48" s="182"/>
      <c r="KDU48" s="182"/>
      <c r="KDV48" s="182"/>
      <c r="KDW48" s="182"/>
      <c r="KDX48" s="182"/>
      <c r="KDY48" s="182"/>
      <c r="KDZ48" s="182"/>
      <c r="KEA48" s="182"/>
      <c r="KEB48" s="182"/>
      <c r="KEC48" s="182"/>
      <c r="KED48" s="182"/>
      <c r="KEE48" s="182"/>
      <c r="KEF48" s="182"/>
      <c r="KEG48" s="182"/>
      <c r="KEH48" s="182"/>
      <c r="KEI48" s="182"/>
      <c r="KEJ48" s="182"/>
      <c r="KEK48" s="182"/>
      <c r="KEL48" s="182"/>
      <c r="KEM48" s="182"/>
      <c r="KEN48" s="182"/>
      <c r="KEO48" s="182"/>
      <c r="KEP48" s="182"/>
      <c r="KEQ48" s="182"/>
      <c r="KER48" s="182"/>
      <c r="KES48" s="182"/>
      <c r="KET48" s="182"/>
      <c r="KEU48" s="182"/>
      <c r="KEV48" s="182"/>
      <c r="KEW48" s="182"/>
      <c r="KEX48" s="182"/>
      <c r="KEY48" s="182"/>
      <c r="KEZ48" s="182"/>
      <c r="KFA48" s="182"/>
      <c r="KFB48" s="182"/>
      <c r="KFC48" s="182"/>
      <c r="KFD48" s="182"/>
      <c r="KFE48" s="182"/>
      <c r="KFF48" s="182"/>
      <c r="KFG48" s="182"/>
      <c r="KFH48" s="182"/>
      <c r="KFI48" s="182"/>
      <c r="KFJ48" s="182"/>
      <c r="KFK48" s="182"/>
      <c r="KFL48" s="182"/>
      <c r="KFM48" s="182"/>
      <c r="KFN48" s="182"/>
      <c r="KFO48" s="182"/>
      <c r="KFP48" s="182"/>
      <c r="KFQ48" s="182"/>
      <c r="KFR48" s="182"/>
      <c r="KFS48" s="182"/>
      <c r="KFT48" s="182"/>
      <c r="KFU48" s="182"/>
      <c r="KFV48" s="182"/>
      <c r="KFW48" s="182"/>
      <c r="KFX48" s="182"/>
      <c r="KFY48" s="182"/>
      <c r="KFZ48" s="182"/>
      <c r="KGA48" s="182"/>
      <c r="KGB48" s="182"/>
      <c r="KGC48" s="182"/>
      <c r="KGD48" s="182"/>
      <c r="KGE48" s="182"/>
      <c r="KGF48" s="182"/>
      <c r="KGG48" s="182"/>
      <c r="KGH48" s="182"/>
      <c r="KGI48" s="182"/>
      <c r="KGJ48" s="182"/>
      <c r="KGK48" s="182"/>
      <c r="KGL48" s="182"/>
      <c r="KGM48" s="182"/>
      <c r="KGN48" s="182"/>
      <c r="KGO48" s="182"/>
      <c r="KGP48" s="182"/>
      <c r="KGQ48" s="182"/>
      <c r="KGR48" s="182"/>
      <c r="KGS48" s="182"/>
      <c r="KGT48" s="182"/>
      <c r="KGU48" s="182"/>
      <c r="KGV48" s="182"/>
      <c r="KGW48" s="182"/>
      <c r="KGX48" s="182"/>
      <c r="KGY48" s="182"/>
      <c r="KGZ48" s="182"/>
      <c r="KHA48" s="182"/>
      <c r="KHB48" s="182"/>
      <c r="KHC48" s="182"/>
      <c r="KHD48" s="182"/>
      <c r="KHE48" s="182"/>
      <c r="KHF48" s="182"/>
      <c r="KHG48" s="182"/>
      <c r="KHH48" s="182"/>
      <c r="KHI48" s="182"/>
      <c r="KHJ48" s="182"/>
      <c r="KHK48" s="182"/>
      <c r="KHL48" s="182"/>
      <c r="KHM48" s="182"/>
      <c r="KHN48" s="182"/>
      <c r="KHO48" s="182"/>
      <c r="KHP48" s="182"/>
      <c r="KHQ48" s="182"/>
      <c r="KHR48" s="182"/>
      <c r="KHS48" s="182"/>
      <c r="KHT48" s="182"/>
      <c r="KHU48" s="182"/>
      <c r="KHV48" s="182"/>
      <c r="KHW48" s="182"/>
      <c r="KHX48" s="182"/>
      <c r="KHY48" s="182"/>
      <c r="KHZ48" s="182"/>
      <c r="KIA48" s="182"/>
      <c r="KIB48" s="182"/>
      <c r="KIC48" s="182"/>
      <c r="KID48" s="182"/>
      <c r="KIE48" s="182"/>
      <c r="KIF48" s="182"/>
      <c r="KIG48" s="182"/>
      <c r="KIH48" s="182"/>
      <c r="KII48" s="182"/>
      <c r="KIJ48" s="182"/>
      <c r="KIK48" s="182"/>
      <c r="KIL48" s="182"/>
      <c r="KIM48" s="182"/>
      <c r="KIN48" s="182"/>
      <c r="KIO48" s="182"/>
      <c r="KIP48" s="182"/>
      <c r="KIQ48" s="182"/>
      <c r="KIR48" s="182"/>
      <c r="KIS48" s="182"/>
      <c r="KIT48" s="182"/>
      <c r="KIU48" s="182"/>
      <c r="KIV48" s="182"/>
      <c r="KIW48" s="182"/>
      <c r="KIX48" s="182"/>
      <c r="KIY48" s="182"/>
      <c r="KIZ48" s="182"/>
      <c r="KJA48" s="182"/>
      <c r="KJB48" s="182"/>
      <c r="KJC48" s="182"/>
      <c r="KJD48" s="182"/>
      <c r="KJE48" s="182"/>
      <c r="KJF48" s="182"/>
      <c r="KJG48" s="182"/>
      <c r="KJH48" s="182"/>
      <c r="KJI48" s="182"/>
      <c r="KJJ48" s="182"/>
      <c r="KJK48" s="182"/>
      <c r="KJL48" s="182"/>
      <c r="KJM48" s="182"/>
      <c r="KJN48" s="182"/>
      <c r="KJO48" s="182"/>
      <c r="KJP48" s="182"/>
      <c r="KJQ48" s="182"/>
      <c r="KJR48" s="182"/>
      <c r="KJS48" s="182"/>
      <c r="KJT48" s="182"/>
      <c r="KJU48" s="182"/>
      <c r="KJV48" s="182"/>
      <c r="KJW48" s="182"/>
      <c r="KJX48" s="182"/>
      <c r="KJY48" s="182"/>
      <c r="KJZ48" s="182"/>
      <c r="KKA48" s="182"/>
      <c r="KKB48" s="182"/>
      <c r="KKC48" s="182"/>
      <c r="KKD48" s="182"/>
      <c r="KKE48" s="182"/>
      <c r="KKF48" s="182"/>
      <c r="KKG48" s="182"/>
      <c r="KKH48" s="182"/>
      <c r="KKI48" s="182"/>
      <c r="KKJ48" s="182"/>
      <c r="KKK48" s="182"/>
      <c r="KKL48" s="182"/>
      <c r="KKM48" s="182"/>
      <c r="KKN48" s="182"/>
      <c r="KKO48" s="182"/>
      <c r="KKP48" s="182"/>
      <c r="KKQ48" s="182"/>
      <c r="KKR48" s="182"/>
      <c r="KKS48" s="182"/>
      <c r="KKT48" s="182"/>
      <c r="KKU48" s="182"/>
      <c r="KKV48" s="182"/>
      <c r="KKW48" s="182"/>
      <c r="KKX48" s="182"/>
      <c r="KKY48" s="182"/>
      <c r="KKZ48" s="182"/>
      <c r="KLA48" s="182"/>
      <c r="KLB48" s="182"/>
      <c r="KLC48" s="182"/>
      <c r="KLD48" s="182"/>
      <c r="KLE48" s="182"/>
      <c r="KLF48" s="182"/>
      <c r="KLG48" s="182"/>
      <c r="KLH48" s="182"/>
      <c r="KLI48" s="182"/>
      <c r="KLJ48" s="182"/>
      <c r="KLK48" s="182"/>
      <c r="KLL48" s="182"/>
      <c r="KLM48" s="182"/>
      <c r="KLN48" s="182"/>
      <c r="KLO48" s="182"/>
      <c r="KLP48" s="182"/>
      <c r="KLQ48" s="182"/>
      <c r="KLR48" s="182"/>
      <c r="KLS48" s="182"/>
      <c r="KLT48" s="182"/>
      <c r="KLU48" s="182"/>
      <c r="KLV48" s="182"/>
      <c r="KLW48" s="182"/>
      <c r="KLX48" s="182"/>
      <c r="KLY48" s="182"/>
      <c r="KLZ48" s="182"/>
      <c r="KMA48" s="182"/>
      <c r="KMB48" s="182"/>
      <c r="KMC48" s="182"/>
      <c r="KMD48" s="182"/>
      <c r="KME48" s="182"/>
      <c r="KMF48" s="182"/>
      <c r="KMG48" s="182"/>
      <c r="KMH48" s="182"/>
      <c r="KMI48" s="182"/>
      <c r="KMJ48" s="182"/>
      <c r="KMK48" s="182"/>
      <c r="KML48" s="182"/>
      <c r="KMM48" s="182"/>
      <c r="KMN48" s="182"/>
      <c r="KMO48" s="182"/>
      <c r="KMP48" s="182"/>
      <c r="KMQ48" s="182"/>
      <c r="KMR48" s="182"/>
      <c r="KMS48" s="182"/>
      <c r="KMT48" s="182"/>
      <c r="KMU48" s="182"/>
      <c r="KMV48" s="182"/>
      <c r="KMW48" s="182"/>
      <c r="KMX48" s="182"/>
      <c r="KMY48" s="182"/>
      <c r="KMZ48" s="182"/>
      <c r="KNA48" s="182"/>
      <c r="KNB48" s="182"/>
      <c r="KNC48" s="182"/>
      <c r="KND48" s="182"/>
      <c r="KNE48" s="182"/>
      <c r="KNF48" s="182"/>
      <c r="KNG48" s="182"/>
      <c r="KNH48" s="182"/>
      <c r="KNI48" s="182"/>
      <c r="KNJ48" s="182"/>
      <c r="KNK48" s="182"/>
      <c r="KNL48" s="182"/>
      <c r="KNM48" s="182"/>
      <c r="KNN48" s="182"/>
      <c r="KNO48" s="182"/>
      <c r="KNP48" s="182"/>
      <c r="KNQ48" s="182"/>
      <c r="KNR48" s="182"/>
      <c r="KNS48" s="182"/>
      <c r="KNT48" s="182"/>
      <c r="KNU48" s="182"/>
      <c r="KNV48" s="182"/>
      <c r="KNW48" s="182"/>
      <c r="KNX48" s="182"/>
      <c r="KNY48" s="182"/>
      <c r="KNZ48" s="182"/>
      <c r="KOA48" s="182"/>
      <c r="KOB48" s="182"/>
      <c r="KOC48" s="182"/>
      <c r="KOD48" s="182"/>
      <c r="KOE48" s="182"/>
      <c r="KOF48" s="182"/>
      <c r="KOG48" s="182"/>
      <c r="KOH48" s="182"/>
      <c r="KOI48" s="182"/>
      <c r="KOJ48" s="182"/>
      <c r="KOK48" s="182"/>
      <c r="KOL48" s="182"/>
      <c r="KOM48" s="182"/>
      <c r="KON48" s="182"/>
      <c r="KOO48" s="182"/>
      <c r="KOP48" s="182"/>
      <c r="KOQ48" s="182"/>
      <c r="KOR48" s="182"/>
      <c r="KOS48" s="182"/>
      <c r="KOT48" s="182"/>
      <c r="KOU48" s="182"/>
      <c r="KOV48" s="182"/>
      <c r="KOW48" s="182"/>
      <c r="KOX48" s="182"/>
      <c r="KOY48" s="182"/>
      <c r="KOZ48" s="182"/>
      <c r="KPA48" s="182"/>
      <c r="KPB48" s="182"/>
      <c r="KPC48" s="182"/>
      <c r="KPD48" s="182"/>
      <c r="KPE48" s="182"/>
      <c r="KPF48" s="182"/>
      <c r="KPG48" s="182"/>
      <c r="KPH48" s="182"/>
      <c r="KPI48" s="182"/>
      <c r="KPJ48" s="182"/>
      <c r="KPK48" s="182"/>
      <c r="KPL48" s="182"/>
      <c r="KPM48" s="182"/>
      <c r="KPN48" s="182"/>
      <c r="KPO48" s="182"/>
      <c r="KPP48" s="182"/>
      <c r="KPQ48" s="182"/>
      <c r="KPR48" s="182"/>
      <c r="KPS48" s="182"/>
      <c r="KPT48" s="182"/>
      <c r="KPU48" s="182"/>
      <c r="KPV48" s="182"/>
      <c r="KPW48" s="182"/>
      <c r="KPX48" s="182"/>
      <c r="KPY48" s="182"/>
      <c r="KPZ48" s="182"/>
      <c r="KQA48" s="182"/>
      <c r="KQB48" s="182"/>
      <c r="KQC48" s="182"/>
      <c r="KQD48" s="182"/>
      <c r="KQE48" s="182"/>
      <c r="KQF48" s="182"/>
      <c r="KQG48" s="182"/>
      <c r="KQH48" s="182"/>
      <c r="KQI48" s="182"/>
      <c r="KQJ48" s="182"/>
      <c r="KQK48" s="182"/>
      <c r="KQL48" s="182"/>
      <c r="KQM48" s="182"/>
      <c r="KQN48" s="182"/>
      <c r="KQO48" s="182"/>
      <c r="KQP48" s="182"/>
      <c r="KQQ48" s="182"/>
      <c r="KQR48" s="182"/>
      <c r="KQS48" s="182"/>
      <c r="KQT48" s="182"/>
      <c r="KQU48" s="182"/>
      <c r="KQV48" s="182"/>
      <c r="KQW48" s="182"/>
      <c r="KQX48" s="182"/>
      <c r="KQY48" s="182"/>
      <c r="KQZ48" s="182"/>
      <c r="KRA48" s="182"/>
      <c r="KRB48" s="182"/>
      <c r="KRC48" s="182"/>
      <c r="KRD48" s="182"/>
      <c r="KRE48" s="182"/>
      <c r="KRF48" s="182"/>
      <c r="KRG48" s="182"/>
      <c r="KRH48" s="182"/>
      <c r="KRI48" s="182"/>
      <c r="KRJ48" s="182"/>
      <c r="KRK48" s="182"/>
      <c r="KRL48" s="182"/>
      <c r="KRM48" s="182"/>
      <c r="KRN48" s="182"/>
      <c r="KRO48" s="182"/>
      <c r="KRP48" s="182"/>
      <c r="KRQ48" s="182"/>
      <c r="KRR48" s="182"/>
      <c r="KRS48" s="182"/>
      <c r="KRT48" s="182"/>
      <c r="KRU48" s="182"/>
      <c r="KRV48" s="182"/>
      <c r="KRW48" s="182"/>
      <c r="KRX48" s="182"/>
      <c r="KRY48" s="182"/>
      <c r="KRZ48" s="182"/>
      <c r="KSA48" s="182"/>
      <c r="KSB48" s="182"/>
      <c r="KSC48" s="182"/>
      <c r="KSD48" s="182"/>
      <c r="KSE48" s="182"/>
      <c r="KSF48" s="182"/>
      <c r="KSG48" s="182"/>
      <c r="KSH48" s="182"/>
      <c r="KSI48" s="182"/>
      <c r="KSJ48" s="182"/>
      <c r="KSK48" s="182"/>
      <c r="KSL48" s="182"/>
      <c r="KSM48" s="182"/>
      <c r="KSN48" s="182"/>
      <c r="KSO48" s="182"/>
      <c r="KSP48" s="182"/>
      <c r="KSQ48" s="182"/>
      <c r="KSR48" s="182"/>
      <c r="KSS48" s="182"/>
      <c r="KST48" s="182"/>
      <c r="KSU48" s="182"/>
      <c r="KSV48" s="182"/>
      <c r="KSW48" s="182"/>
      <c r="KSX48" s="182"/>
      <c r="KSY48" s="182"/>
      <c r="KSZ48" s="182"/>
      <c r="KTA48" s="182"/>
      <c r="KTB48" s="182"/>
      <c r="KTC48" s="182"/>
      <c r="KTD48" s="182"/>
      <c r="KTE48" s="182"/>
      <c r="KTF48" s="182"/>
      <c r="KTG48" s="182"/>
      <c r="KTH48" s="182"/>
      <c r="KTI48" s="182"/>
      <c r="KTJ48" s="182"/>
      <c r="KTK48" s="182"/>
      <c r="KTL48" s="182"/>
      <c r="KTM48" s="182"/>
      <c r="KTN48" s="182"/>
      <c r="KTO48" s="182"/>
      <c r="KTP48" s="182"/>
      <c r="KTQ48" s="182"/>
      <c r="KTR48" s="182"/>
      <c r="KTS48" s="182"/>
      <c r="KTT48" s="182"/>
      <c r="KTU48" s="182"/>
      <c r="KTV48" s="182"/>
      <c r="KTW48" s="182"/>
      <c r="KTX48" s="182"/>
      <c r="KTY48" s="182"/>
      <c r="KTZ48" s="182"/>
      <c r="KUA48" s="182"/>
      <c r="KUB48" s="182"/>
      <c r="KUC48" s="182"/>
      <c r="KUD48" s="182"/>
      <c r="KUE48" s="182"/>
      <c r="KUF48" s="182"/>
      <c r="KUG48" s="182"/>
      <c r="KUH48" s="182"/>
      <c r="KUI48" s="182"/>
      <c r="KUJ48" s="182"/>
      <c r="KUK48" s="182"/>
      <c r="KUL48" s="182"/>
      <c r="KUM48" s="182"/>
      <c r="KUN48" s="182"/>
      <c r="KUO48" s="182"/>
      <c r="KUP48" s="182"/>
      <c r="KUQ48" s="182"/>
      <c r="KUR48" s="182"/>
      <c r="KUS48" s="182"/>
      <c r="KUT48" s="182"/>
      <c r="KUU48" s="182"/>
      <c r="KUV48" s="182"/>
      <c r="KUW48" s="182"/>
      <c r="KUX48" s="182"/>
      <c r="KUY48" s="182"/>
      <c r="KUZ48" s="182"/>
      <c r="KVA48" s="182"/>
      <c r="KVB48" s="182"/>
      <c r="KVC48" s="182"/>
      <c r="KVD48" s="182"/>
      <c r="KVE48" s="182"/>
      <c r="KVF48" s="182"/>
      <c r="KVG48" s="182"/>
      <c r="KVH48" s="182"/>
      <c r="KVI48" s="182"/>
      <c r="KVJ48" s="182"/>
      <c r="KVK48" s="182"/>
      <c r="KVL48" s="182"/>
      <c r="KVM48" s="182"/>
      <c r="KVN48" s="182"/>
      <c r="KVO48" s="182"/>
      <c r="KVP48" s="182"/>
      <c r="KVQ48" s="182"/>
      <c r="KVR48" s="182"/>
      <c r="KVS48" s="182"/>
      <c r="KVT48" s="182"/>
      <c r="KVU48" s="182"/>
      <c r="KVV48" s="182"/>
      <c r="KVW48" s="182"/>
      <c r="KVX48" s="182"/>
      <c r="KVY48" s="182"/>
      <c r="KVZ48" s="182"/>
      <c r="KWA48" s="182"/>
      <c r="KWB48" s="182"/>
      <c r="KWC48" s="182"/>
      <c r="KWD48" s="182"/>
      <c r="KWE48" s="182"/>
      <c r="KWF48" s="182"/>
      <c r="KWG48" s="182"/>
      <c r="KWH48" s="182"/>
      <c r="KWI48" s="182"/>
      <c r="KWJ48" s="182"/>
      <c r="KWK48" s="182"/>
      <c r="KWL48" s="182"/>
      <c r="KWM48" s="182"/>
      <c r="KWN48" s="182"/>
      <c r="KWO48" s="182"/>
      <c r="KWP48" s="182"/>
      <c r="KWQ48" s="182"/>
      <c r="KWR48" s="182"/>
      <c r="KWS48" s="182"/>
      <c r="KWT48" s="182"/>
      <c r="KWU48" s="182"/>
      <c r="KWV48" s="182"/>
      <c r="KWW48" s="182"/>
      <c r="KWX48" s="182"/>
      <c r="KWY48" s="182"/>
      <c r="KWZ48" s="182"/>
      <c r="KXA48" s="182"/>
      <c r="KXB48" s="182"/>
      <c r="KXC48" s="182"/>
      <c r="KXD48" s="182"/>
      <c r="KXE48" s="182"/>
      <c r="KXF48" s="182"/>
      <c r="KXG48" s="182"/>
      <c r="KXH48" s="182"/>
      <c r="KXI48" s="182"/>
      <c r="KXJ48" s="182"/>
      <c r="KXK48" s="182"/>
      <c r="KXL48" s="182"/>
      <c r="KXM48" s="182"/>
      <c r="KXN48" s="182"/>
      <c r="KXO48" s="182"/>
      <c r="KXP48" s="182"/>
      <c r="KXQ48" s="182"/>
      <c r="KXR48" s="182"/>
      <c r="KXS48" s="182"/>
      <c r="KXT48" s="182"/>
      <c r="KXU48" s="182"/>
      <c r="KXV48" s="182"/>
      <c r="KXW48" s="182"/>
      <c r="KXX48" s="182"/>
      <c r="KXY48" s="182"/>
      <c r="KXZ48" s="182"/>
      <c r="KYA48" s="182"/>
      <c r="KYB48" s="182"/>
      <c r="KYC48" s="182"/>
      <c r="KYD48" s="182"/>
      <c r="KYE48" s="182"/>
      <c r="KYF48" s="182"/>
      <c r="KYG48" s="182"/>
      <c r="KYH48" s="182"/>
      <c r="KYI48" s="182"/>
      <c r="KYJ48" s="182"/>
      <c r="KYK48" s="182"/>
      <c r="KYL48" s="182"/>
      <c r="KYM48" s="182"/>
      <c r="KYN48" s="182"/>
      <c r="KYO48" s="182"/>
      <c r="KYP48" s="182"/>
      <c r="KYQ48" s="182"/>
      <c r="KYR48" s="182"/>
      <c r="KYS48" s="182"/>
      <c r="KYT48" s="182"/>
      <c r="KYU48" s="182"/>
      <c r="KYV48" s="182"/>
      <c r="KYW48" s="182"/>
      <c r="KYX48" s="182"/>
      <c r="KYY48" s="182"/>
      <c r="KYZ48" s="182"/>
      <c r="KZA48" s="182"/>
      <c r="KZB48" s="182"/>
      <c r="KZC48" s="182"/>
      <c r="KZD48" s="182"/>
      <c r="KZE48" s="182"/>
      <c r="KZF48" s="182"/>
      <c r="KZG48" s="182"/>
      <c r="KZH48" s="182"/>
      <c r="KZI48" s="182"/>
      <c r="KZJ48" s="182"/>
      <c r="KZK48" s="182"/>
      <c r="KZL48" s="182"/>
      <c r="KZM48" s="182"/>
      <c r="KZN48" s="182"/>
      <c r="KZO48" s="182"/>
      <c r="KZP48" s="182"/>
      <c r="KZQ48" s="182"/>
      <c r="KZR48" s="182"/>
      <c r="KZS48" s="182"/>
      <c r="KZT48" s="182"/>
      <c r="KZU48" s="182"/>
      <c r="KZV48" s="182"/>
      <c r="KZW48" s="182"/>
      <c r="KZX48" s="182"/>
      <c r="KZY48" s="182"/>
      <c r="KZZ48" s="182"/>
      <c r="LAA48" s="182"/>
      <c r="LAB48" s="182"/>
      <c r="LAC48" s="182"/>
      <c r="LAD48" s="182"/>
      <c r="LAE48" s="182"/>
      <c r="LAF48" s="182"/>
      <c r="LAG48" s="182"/>
      <c r="LAH48" s="182"/>
      <c r="LAI48" s="182"/>
      <c r="LAJ48" s="182"/>
      <c r="LAK48" s="182"/>
      <c r="LAL48" s="182"/>
      <c r="LAM48" s="182"/>
      <c r="LAN48" s="182"/>
      <c r="LAO48" s="182"/>
      <c r="LAP48" s="182"/>
      <c r="LAQ48" s="182"/>
      <c r="LAR48" s="182"/>
      <c r="LAS48" s="182"/>
      <c r="LAT48" s="182"/>
      <c r="LAU48" s="182"/>
      <c r="LAV48" s="182"/>
      <c r="LAW48" s="182"/>
      <c r="LAX48" s="182"/>
      <c r="LAY48" s="182"/>
      <c r="LAZ48" s="182"/>
      <c r="LBA48" s="182"/>
      <c r="LBB48" s="182"/>
      <c r="LBC48" s="182"/>
      <c r="LBD48" s="182"/>
      <c r="LBE48" s="182"/>
      <c r="LBF48" s="182"/>
      <c r="LBG48" s="182"/>
      <c r="LBH48" s="182"/>
      <c r="LBI48" s="182"/>
      <c r="LBJ48" s="182"/>
      <c r="LBK48" s="182"/>
      <c r="LBL48" s="182"/>
      <c r="LBM48" s="182"/>
      <c r="LBN48" s="182"/>
      <c r="LBO48" s="182"/>
      <c r="LBP48" s="182"/>
      <c r="LBQ48" s="182"/>
      <c r="LBR48" s="182"/>
      <c r="LBS48" s="182"/>
      <c r="LBT48" s="182"/>
      <c r="LBU48" s="182"/>
      <c r="LBV48" s="182"/>
      <c r="LBW48" s="182"/>
      <c r="LBX48" s="182"/>
      <c r="LBY48" s="182"/>
      <c r="LBZ48" s="182"/>
      <c r="LCA48" s="182"/>
      <c r="LCB48" s="182"/>
      <c r="LCC48" s="182"/>
      <c r="LCD48" s="182"/>
      <c r="LCE48" s="182"/>
      <c r="LCF48" s="182"/>
      <c r="LCG48" s="182"/>
      <c r="LCH48" s="182"/>
      <c r="LCI48" s="182"/>
      <c r="LCJ48" s="182"/>
      <c r="LCK48" s="182"/>
      <c r="LCL48" s="182"/>
      <c r="LCM48" s="182"/>
      <c r="LCN48" s="182"/>
      <c r="LCO48" s="182"/>
      <c r="LCP48" s="182"/>
      <c r="LCQ48" s="182"/>
      <c r="LCR48" s="182"/>
      <c r="LCS48" s="182"/>
      <c r="LCT48" s="182"/>
      <c r="LCU48" s="182"/>
      <c r="LCV48" s="182"/>
      <c r="LCW48" s="182"/>
      <c r="LCX48" s="182"/>
      <c r="LCY48" s="182"/>
      <c r="LCZ48" s="182"/>
      <c r="LDA48" s="182"/>
      <c r="LDB48" s="182"/>
      <c r="LDC48" s="182"/>
      <c r="LDD48" s="182"/>
      <c r="LDE48" s="182"/>
      <c r="LDF48" s="182"/>
      <c r="LDG48" s="182"/>
      <c r="LDH48" s="182"/>
      <c r="LDI48" s="182"/>
      <c r="LDJ48" s="182"/>
      <c r="LDK48" s="182"/>
      <c r="LDL48" s="182"/>
      <c r="LDM48" s="182"/>
      <c r="LDN48" s="182"/>
      <c r="LDO48" s="182"/>
      <c r="LDP48" s="182"/>
      <c r="LDQ48" s="182"/>
      <c r="LDR48" s="182"/>
      <c r="LDS48" s="182"/>
      <c r="LDT48" s="182"/>
      <c r="LDU48" s="182"/>
      <c r="LDV48" s="182"/>
      <c r="LDW48" s="182"/>
      <c r="LDX48" s="182"/>
      <c r="LDY48" s="182"/>
      <c r="LDZ48" s="182"/>
      <c r="LEA48" s="182"/>
      <c r="LEB48" s="182"/>
      <c r="LEC48" s="182"/>
      <c r="LED48" s="182"/>
      <c r="LEE48" s="182"/>
      <c r="LEF48" s="182"/>
      <c r="LEG48" s="182"/>
      <c r="LEH48" s="182"/>
      <c r="LEI48" s="182"/>
      <c r="LEJ48" s="182"/>
      <c r="LEK48" s="182"/>
      <c r="LEL48" s="182"/>
      <c r="LEM48" s="182"/>
      <c r="LEN48" s="182"/>
      <c r="LEO48" s="182"/>
      <c r="LEP48" s="182"/>
      <c r="LEQ48" s="182"/>
      <c r="LER48" s="182"/>
      <c r="LES48" s="182"/>
      <c r="LET48" s="182"/>
      <c r="LEU48" s="182"/>
      <c r="LEV48" s="182"/>
      <c r="LEW48" s="182"/>
      <c r="LEX48" s="182"/>
      <c r="LEY48" s="182"/>
      <c r="LEZ48" s="182"/>
      <c r="LFA48" s="182"/>
      <c r="LFB48" s="182"/>
      <c r="LFC48" s="182"/>
      <c r="LFD48" s="182"/>
      <c r="LFE48" s="182"/>
      <c r="LFF48" s="182"/>
      <c r="LFG48" s="182"/>
      <c r="LFH48" s="182"/>
      <c r="LFI48" s="182"/>
      <c r="LFJ48" s="182"/>
      <c r="LFK48" s="182"/>
      <c r="LFL48" s="182"/>
      <c r="LFM48" s="182"/>
      <c r="LFN48" s="182"/>
      <c r="LFO48" s="182"/>
      <c r="LFP48" s="182"/>
      <c r="LFQ48" s="182"/>
      <c r="LFR48" s="182"/>
      <c r="LFS48" s="182"/>
      <c r="LFT48" s="182"/>
      <c r="LFU48" s="182"/>
      <c r="LFV48" s="182"/>
      <c r="LFW48" s="182"/>
      <c r="LFX48" s="182"/>
      <c r="LFY48" s="182"/>
      <c r="LFZ48" s="182"/>
      <c r="LGA48" s="182"/>
      <c r="LGB48" s="182"/>
      <c r="LGC48" s="182"/>
      <c r="LGD48" s="182"/>
      <c r="LGE48" s="182"/>
      <c r="LGF48" s="182"/>
      <c r="LGG48" s="182"/>
      <c r="LGH48" s="182"/>
      <c r="LGI48" s="182"/>
      <c r="LGJ48" s="182"/>
      <c r="LGK48" s="182"/>
      <c r="LGL48" s="182"/>
      <c r="LGM48" s="182"/>
      <c r="LGN48" s="182"/>
      <c r="LGO48" s="182"/>
      <c r="LGP48" s="182"/>
      <c r="LGQ48" s="182"/>
      <c r="LGR48" s="182"/>
      <c r="LGS48" s="182"/>
      <c r="LGT48" s="182"/>
      <c r="LGU48" s="182"/>
      <c r="LGV48" s="182"/>
      <c r="LGW48" s="182"/>
      <c r="LGX48" s="182"/>
      <c r="LGY48" s="182"/>
      <c r="LGZ48" s="182"/>
      <c r="LHA48" s="182"/>
      <c r="LHB48" s="182"/>
      <c r="LHC48" s="182"/>
      <c r="LHD48" s="182"/>
      <c r="LHE48" s="182"/>
      <c r="LHF48" s="182"/>
      <c r="LHG48" s="182"/>
      <c r="LHH48" s="182"/>
      <c r="LHI48" s="182"/>
      <c r="LHJ48" s="182"/>
      <c r="LHK48" s="182"/>
      <c r="LHL48" s="182"/>
      <c r="LHM48" s="182"/>
      <c r="LHN48" s="182"/>
      <c r="LHO48" s="182"/>
      <c r="LHP48" s="182"/>
      <c r="LHQ48" s="182"/>
      <c r="LHR48" s="182"/>
      <c r="LHS48" s="182"/>
      <c r="LHT48" s="182"/>
      <c r="LHU48" s="182"/>
      <c r="LHV48" s="182"/>
      <c r="LHW48" s="182"/>
      <c r="LHX48" s="182"/>
      <c r="LHY48" s="182"/>
      <c r="LHZ48" s="182"/>
      <c r="LIA48" s="182"/>
      <c r="LIB48" s="182"/>
      <c r="LIC48" s="182"/>
      <c r="LID48" s="182"/>
      <c r="LIE48" s="182"/>
      <c r="LIF48" s="182"/>
      <c r="LIG48" s="182"/>
      <c r="LIH48" s="182"/>
      <c r="LII48" s="182"/>
      <c r="LIJ48" s="182"/>
      <c r="LIK48" s="182"/>
      <c r="LIL48" s="182"/>
      <c r="LIM48" s="182"/>
      <c r="LIN48" s="182"/>
      <c r="LIO48" s="182"/>
      <c r="LIP48" s="182"/>
      <c r="LIQ48" s="182"/>
      <c r="LIR48" s="182"/>
      <c r="LIS48" s="182"/>
      <c r="LIT48" s="182"/>
      <c r="LIU48" s="182"/>
      <c r="LIV48" s="182"/>
      <c r="LIW48" s="182"/>
      <c r="LIX48" s="182"/>
      <c r="LIY48" s="182"/>
      <c r="LIZ48" s="182"/>
      <c r="LJA48" s="182"/>
      <c r="LJB48" s="182"/>
      <c r="LJC48" s="182"/>
      <c r="LJD48" s="182"/>
      <c r="LJE48" s="182"/>
      <c r="LJF48" s="182"/>
      <c r="LJG48" s="182"/>
      <c r="LJH48" s="182"/>
      <c r="LJI48" s="182"/>
      <c r="LJJ48" s="182"/>
      <c r="LJK48" s="182"/>
      <c r="LJL48" s="182"/>
      <c r="LJM48" s="182"/>
      <c r="LJN48" s="182"/>
      <c r="LJO48" s="182"/>
      <c r="LJP48" s="182"/>
      <c r="LJQ48" s="182"/>
      <c r="LJR48" s="182"/>
      <c r="LJS48" s="182"/>
      <c r="LJT48" s="182"/>
      <c r="LJU48" s="182"/>
      <c r="LJV48" s="182"/>
      <c r="LJW48" s="182"/>
      <c r="LJX48" s="182"/>
      <c r="LJY48" s="182"/>
      <c r="LJZ48" s="182"/>
      <c r="LKA48" s="182"/>
      <c r="LKB48" s="182"/>
      <c r="LKC48" s="182"/>
      <c r="LKD48" s="182"/>
      <c r="LKE48" s="182"/>
      <c r="LKF48" s="182"/>
      <c r="LKG48" s="182"/>
      <c r="LKH48" s="182"/>
      <c r="LKI48" s="182"/>
      <c r="LKJ48" s="182"/>
      <c r="LKK48" s="182"/>
      <c r="LKL48" s="182"/>
      <c r="LKM48" s="182"/>
      <c r="LKN48" s="182"/>
      <c r="LKO48" s="182"/>
      <c r="LKP48" s="182"/>
      <c r="LKQ48" s="182"/>
      <c r="LKR48" s="182"/>
      <c r="LKS48" s="182"/>
      <c r="LKT48" s="182"/>
      <c r="LKU48" s="182"/>
      <c r="LKV48" s="182"/>
      <c r="LKW48" s="182"/>
      <c r="LKX48" s="182"/>
      <c r="LKY48" s="182"/>
      <c r="LKZ48" s="182"/>
      <c r="LLA48" s="182"/>
      <c r="LLB48" s="182"/>
      <c r="LLC48" s="182"/>
      <c r="LLD48" s="182"/>
      <c r="LLE48" s="182"/>
      <c r="LLF48" s="182"/>
      <c r="LLG48" s="182"/>
      <c r="LLH48" s="182"/>
      <c r="LLI48" s="182"/>
      <c r="LLJ48" s="182"/>
      <c r="LLK48" s="182"/>
      <c r="LLL48" s="182"/>
      <c r="LLM48" s="182"/>
      <c r="LLN48" s="182"/>
      <c r="LLO48" s="182"/>
      <c r="LLP48" s="182"/>
      <c r="LLQ48" s="182"/>
      <c r="LLR48" s="182"/>
      <c r="LLS48" s="182"/>
      <c r="LLT48" s="182"/>
      <c r="LLU48" s="182"/>
      <c r="LLV48" s="182"/>
      <c r="LLW48" s="182"/>
      <c r="LLX48" s="182"/>
      <c r="LLY48" s="182"/>
      <c r="LLZ48" s="182"/>
      <c r="LMA48" s="182"/>
      <c r="LMB48" s="182"/>
      <c r="LMC48" s="182"/>
      <c r="LMD48" s="182"/>
      <c r="LME48" s="182"/>
      <c r="LMF48" s="182"/>
      <c r="LMG48" s="182"/>
      <c r="LMH48" s="182"/>
      <c r="LMI48" s="182"/>
      <c r="LMJ48" s="182"/>
      <c r="LMK48" s="182"/>
      <c r="LML48" s="182"/>
      <c r="LMM48" s="182"/>
      <c r="LMN48" s="182"/>
      <c r="LMO48" s="182"/>
      <c r="LMP48" s="182"/>
      <c r="LMQ48" s="182"/>
      <c r="LMR48" s="182"/>
      <c r="LMS48" s="182"/>
      <c r="LMT48" s="182"/>
      <c r="LMU48" s="182"/>
      <c r="LMV48" s="182"/>
      <c r="LMW48" s="182"/>
      <c r="LMX48" s="182"/>
      <c r="LMY48" s="182"/>
      <c r="LMZ48" s="182"/>
      <c r="LNA48" s="182"/>
      <c r="LNB48" s="182"/>
      <c r="LNC48" s="182"/>
      <c r="LND48" s="182"/>
      <c r="LNE48" s="182"/>
      <c r="LNF48" s="182"/>
      <c r="LNG48" s="182"/>
      <c r="LNH48" s="182"/>
      <c r="LNI48" s="182"/>
      <c r="LNJ48" s="182"/>
      <c r="LNK48" s="182"/>
      <c r="LNL48" s="182"/>
      <c r="LNM48" s="182"/>
      <c r="LNN48" s="182"/>
      <c r="LNO48" s="182"/>
      <c r="LNP48" s="182"/>
      <c r="LNQ48" s="182"/>
      <c r="LNR48" s="182"/>
      <c r="LNS48" s="182"/>
      <c r="LNT48" s="182"/>
      <c r="LNU48" s="182"/>
      <c r="LNV48" s="182"/>
      <c r="LNW48" s="182"/>
      <c r="LNX48" s="182"/>
      <c r="LNY48" s="182"/>
      <c r="LNZ48" s="182"/>
      <c r="LOA48" s="182"/>
      <c r="LOB48" s="182"/>
      <c r="LOC48" s="182"/>
      <c r="LOD48" s="182"/>
      <c r="LOE48" s="182"/>
      <c r="LOF48" s="182"/>
      <c r="LOG48" s="182"/>
      <c r="LOH48" s="182"/>
      <c r="LOI48" s="182"/>
      <c r="LOJ48" s="182"/>
      <c r="LOK48" s="182"/>
      <c r="LOL48" s="182"/>
      <c r="LOM48" s="182"/>
      <c r="LON48" s="182"/>
      <c r="LOO48" s="182"/>
      <c r="LOP48" s="182"/>
      <c r="LOQ48" s="182"/>
      <c r="LOR48" s="182"/>
      <c r="LOS48" s="182"/>
      <c r="LOT48" s="182"/>
      <c r="LOU48" s="182"/>
      <c r="LOV48" s="182"/>
      <c r="LOW48" s="182"/>
      <c r="LOX48" s="182"/>
      <c r="LOY48" s="182"/>
      <c r="LOZ48" s="182"/>
      <c r="LPA48" s="182"/>
      <c r="LPB48" s="182"/>
      <c r="LPC48" s="182"/>
      <c r="LPD48" s="182"/>
      <c r="LPE48" s="182"/>
      <c r="LPF48" s="182"/>
      <c r="LPG48" s="182"/>
      <c r="LPH48" s="182"/>
      <c r="LPI48" s="182"/>
      <c r="LPJ48" s="182"/>
      <c r="LPK48" s="182"/>
      <c r="LPL48" s="182"/>
      <c r="LPM48" s="182"/>
      <c r="LPN48" s="182"/>
      <c r="LPO48" s="182"/>
      <c r="LPP48" s="182"/>
      <c r="LPQ48" s="182"/>
      <c r="LPR48" s="182"/>
      <c r="LPS48" s="182"/>
      <c r="LPT48" s="182"/>
      <c r="LPU48" s="182"/>
      <c r="LPV48" s="182"/>
      <c r="LPW48" s="182"/>
      <c r="LPX48" s="182"/>
      <c r="LPY48" s="182"/>
      <c r="LPZ48" s="182"/>
      <c r="LQA48" s="182"/>
      <c r="LQB48" s="182"/>
      <c r="LQC48" s="182"/>
      <c r="LQD48" s="182"/>
      <c r="LQE48" s="182"/>
      <c r="LQF48" s="182"/>
      <c r="LQG48" s="182"/>
      <c r="LQH48" s="182"/>
      <c r="LQI48" s="182"/>
      <c r="LQJ48" s="182"/>
      <c r="LQK48" s="182"/>
      <c r="LQL48" s="182"/>
      <c r="LQM48" s="182"/>
      <c r="LQN48" s="182"/>
      <c r="LQO48" s="182"/>
      <c r="LQP48" s="182"/>
      <c r="LQQ48" s="182"/>
      <c r="LQR48" s="182"/>
      <c r="LQS48" s="182"/>
      <c r="LQT48" s="182"/>
      <c r="LQU48" s="182"/>
      <c r="LQV48" s="182"/>
      <c r="LQW48" s="182"/>
      <c r="LQX48" s="182"/>
      <c r="LQY48" s="182"/>
      <c r="LQZ48" s="182"/>
      <c r="LRA48" s="182"/>
      <c r="LRB48" s="182"/>
      <c r="LRC48" s="182"/>
      <c r="LRD48" s="182"/>
      <c r="LRE48" s="182"/>
      <c r="LRF48" s="182"/>
      <c r="LRG48" s="182"/>
      <c r="LRH48" s="182"/>
      <c r="LRI48" s="182"/>
      <c r="LRJ48" s="182"/>
      <c r="LRK48" s="182"/>
      <c r="LRL48" s="182"/>
      <c r="LRM48" s="182"/>
      <c r="LRN48" s="182"/>
      <c r="LRO48" s="182"/>
      <c r="LRP48" s="182"/>
      <c r="LRQ48" s="182"/>
      <c r="LRR48" s="182"/>
      <c r="LRS48" s="182"/>
      <c r="LRT48" s="182"/>
      <c r="LRU48" s="182"/>
      <c r="LRV48" s="182"/>
      <c r="LRW48" s="182"/>
      <c r="LRX48" s="182"/>
      <c r="LRY48" s="182"/>
      <c r="LRZ48" s="182"/>
      <c r="LSA48" s="182"/>
      <c r="LSB48" s="182"/>
      <c r="LSC48" s="182"/>
      <c r="LSD48" s="182"/>
      <c r="LSE48" s="182"/>
      <c r="LSF48" s="182"/>
      <c r="LSG48" s="182"/>
      <c r="LSH48" s="182"/>
      <c r="LSI48" s="182"/>
      <c r="LSJ48" s="182"/>
      <c r="LSK48" s="182"/>
      <c r="LSL48" s="182"/>
      <c r="LSM48" s="182"/>
      <c r="LSN48" s="182"/>
      <c r="LSO48" s="182"/>
      <c r="LSP48" s="182"/>
      <c r="LSQ48" s="182"/>
      <c r="LSR48" s="182"/>
      <c r="LSS48" s="182"/>
      <c r="LST48" s="182"/>
      <c r="LSU48" s="182"/>
      <c r="LSV48" s="182"/>
      <c r="LSW48" s="182"/>
      <c r="LSX48" s="182"/>
      <c r="LSY48" s="182"/>
      <c r="LSZ48" s="182"/>
      <c r="LTA48" s="182"/>
      <c r="LTB48" s="182"/>
      <c r="LTC48" s="182"/>
      <c r="LTD48" s="182"/>
      <c r="LTE48" s="182"/>
      <c r="LTF48" s="182"/>
      <c r="LTG48" s="182"/>
      <c r="LTH48" s="182"/>
      <c r="LTI48" s="182"/>
      <c r="LTJ48" s="182"/>
      <c r="LTK48" s="182"/>
      <c r="LTL48" s="182"/>
      <c r="LTM48" s="182"/>
      <c r="LTN48" s="182"/>
      <c r="LTO48" s="182"/>
      <c r="LTP48" s="182"/>
      <c r="LTQ48" s="182"/>
      <c r="LTR48" s="182"/>
      <c r="LTS48" s="182"/>
      <c r="LTT48" s="182"/>
      <c r="LTU48" s="182"/>
      <c r="LTV48" s="182"/>
      <c r="LTW48" s="182"/>
      <c r="LTX48" s="182"/>
      <c r="LTY48" s="182"/>
      <c r="LTZ48" s="182"/>
      <c r="LUA48" s="182"/>
      <c r="LUB48" s="182"/>
      <c r="LUC48" s="182"/>
      <c r="LUD48" s="182"/>
      <c r="LUE48" s="182"/>
      <c r="LUF48" s="182"/>
      <c r="LUG48" s="182"/>
      <c r="LUH48" s="182"/>
      <c r="LUI48" s="182"/>
      <c r="LUJ48" s="182"/>
      <c r="LUK48" s="182"/>
      <c r="LUL48" s="182"/>
      <c r="LUM48" s="182"/>
      <c r="LUN48" s="182"/>
      <c r="LUO48" s="182"/>
      <c r="LUP48" s="182"/>
      <c r="LUQ48" s="182"/>
      <c r="LUR48" s="182"/>
      <c r="LUS48" s="182"/>
      <c r="LUT48" s="182"/>
      <c r="LUU48" s="182"/>
      <c r="LUV48" s="182"/>
      <c r="LUW48" s="182"/>
      <c r="LUX48" s="182"/>
      <c r="LUY48" s="182"/>
      <c r="LUZ48" s="182"/>
      <c r="LVA48" s="182"/>
      <c r="LVB48" s="182"/>
      <c r="LVC48" s="182"/>
      <c r="LVD48" s="182"/>
      <c r="LVE48" s="182"/>
      <c r="LVF48" s="182"/>
      <c r="LVG48" s="182"/>
      <c r="LVH48" s="182"/>
      <c r="LVI48" s="182"/>
      <c r="LVJ48" s="182"/>
      <c r="LVK48" s="182"/>
      <c r="LVL48" s="182"/>
      <c r="LVM48" s="182"/>
      <c r="LVN48" s="182"/>
      <c r="LVO48" s="182"/>
      <c r="LVP48" s="182"/>
      <c r="LVQ48" s="182"/>
      <c r="LVR48" s="182"/>
      <c r="LVS48" s="182"/>
      <c r="LVT48" s="182"/>
      <c r="LVU48" s="182"/>
      <c r="LVV48" s="182"/>
      <c r="LVW48" s="182"/>
      <c r="LVX48" s="182"/>
      <c r="LVY48" s="182"/>
      <c r="LVZ48" s="182"/>
      <c r="LWA48" s="182"/>
      <c r="LWB48" s="182"/>
      <c r="LWC48" s="182"/>
      <c r="LWD48" s="182"/>
      <c r="LWE48" s="182"/>
      <c r="LWF48" s="182"/>
      <c r="LWG48" s="182"/>
      <c r="LWH48" s="182"/>
      <c r="LWI48" s="182"/>
      <c r="LWJ48" s="182"/>
      <c r="LWK48" s="182"/>
      <c r="LWL48" s="182"/>
      <c r="LWM48" s="182"/>
      <c r="LWN48" s="182"/>
      <c r="LWO48" s="182"/>
      <c r="LWP48" s="182"/>
      <c r="LWQ48" s="182"/>
      <c r="LWR48" s="182"/>
      <c r="LWS48" s="182"/>
      <c r="LWT48" s="182"/>
      <c r="LWU48" s="182"/>
      <c r="LWV48" s="182"/>
      <c r="LWW48" s="182"/>
      <c r="LWX48" s="182"/>
      <c r="LWY48" s="182"/>
      <c r="LWZ48" s="182"/>
      <c r="LXA48" s="182"/>
      <c r="LXB48" s="182"/>
      <c r="LXC48" s="182"/>
      <c r="LXD48" s="182"/>
      <c r="LXE48" s="182"/>
      <c r="LXF48" s="182"/>
      <c r="LXG48" s="182"/>
      <c r="LXH48" s="182"/>
      <c r="LXI48" s="182"/>
      <c r="LXJ48" s="182"/>
      <c r="LXK48" s="182"/>
      <c r="LXL48" s="182"/>
      <c r="LXM48" s="182"/>
      <c r="LXN48" s="182"/>
      <c r="LXO48" s="182"/>
      <c r="LXP48" s="182"/>
      <c r="LXQ48" s="182"/>
      <c r="LXR48" s="182"/>
      <c r="LXS48" s="182"/>
      <c r="LXT48" s="182"/>
      <c r="LXU48" s="182"/>
      <c r="LXV48" s="182"/>
      <c r="LXW48" s="182"/>
      <c r="LXX48" s="182"/>
      <c r="LXY48" s="182"/>
      <c r="LXZ48" s="182"/>
      <c r="LYA48" s="182"/>
      <c r="LYB48" s="182"/>
      <c r="LYC48" s="182"/>
      <c r="LYD48" s="182"/>
      <c r="LYE48" s="182"/>
      <c r="LYF48" s="182"/>
      <c r="LYG48" s="182"/>
      <c r="LYH48" s="182"/>
      <c r="LYI48" s="182"/>
      <c r="LYJ48" s="182"/>
      <c r="LYK48" s="182"/>
      <c r="LYL48" s="182"/>
      <c r="LYM48" s="182"/>
      <c r="LYN48" s="182"/>
      <c r="LYO48" s="182"/>
      <c r="LYP48" s="182"/>
      <c r="LYQ48" s="182"/>
      <c r="LYR48" s="182"/>
      <c r="LYS48" s="182"/>
      <c r="LYT48" s="182"/>
      <c r="LYU48" s="182"/>
      <c r="LYV48" s="182"/>
      <c r="LYW48" s="182"/>
      <c r="LYX48" s="182"/>
      <c r="LYY48" s="182"/>
      <c r="LYZ48" s="182"/>
      <c r="LZA48" s="182"/>
      <c r="LZB48" s="182"/>
      <c r="LZC48" s="182"/>
      <c r="LZD48" s="182"/>
      <c r="LZE48" s="182"/>
      <c r="LZF48" s="182"/>
      <c r="LZG48" s="182"/>
      <c r="LZH48" s="182"/>
      <c r="LZI48" s="182"/>
      <c r="LZJ48" s="182"/>
      <c r="LZK48" s="182"/>
      <c r="LZL48" s="182"/>
      <c r="LZM48" s="182"/>
      <c r="LZN48" s="182"/>
      <c r="LZO48" s="182"/>
      <c r="LZP48" s="182"/>
      <c r="LZQ48" s="182"/>
      <c r="LZR48" s="182"/>
      <c r="LZS48" s="182"/>
      <c r="LZT48" s="182"/>
      <c r="LZU48" s="182"/>
      <c r="LZV48" s="182"/>
      <c r="LZW48" s="182"/>
      <c r="LZX48" s="182"/>
      <c r="LZY48" s="182"/>
      <c r="LZZ48" s="182"/>
      <c r="MAA48" s="182"/>
      <c r="MAB48" s="182"/>
      <c r="MAC48" s="182"/>
      <c r="MAD48" s="182"/>
      <c r="MAE48" s="182"/>
      <c r="MAF48" s="182"/>
      <c r="MAG48" s="182"/>
      <c r="MAH48" s="182"/>
      <c r="MAI48" s="182"/>
      <c r="MAJ48" s="182"/>
      <c r="MAK48" s="182"/>
      <c r="MAL48" s="182"/>
      <c r="MAM48" s="182"/>
      <c r="MAN48" s="182"/>
      <c r="MAO48" s="182"/>
      <c r="MAP48" s="182"/>
      <c r="MAQ48" s="182"/>
      <c r="MAR48" s="182"/>
      <c r="MAS48" s="182"/>
      <c r="MAT48" s="182"/>
      <c r="MAU48" s="182"/>
      <c r="MAV48" s="182"/>
      <c r="MAW48" s="182"/>
      <c r="MAX48" s="182"/>
      <c r="MAY48" s="182"/>
      <c r="MAZ48" s="182"/>
      <c r="MBA48" s="182"/>
      <c r="MBB48" s="182"/>
      <c r="MBC48" s="182"/>
      <c r="MBD48" s="182"/>
      <c r="MBE48" s="182"/>
      <c r="MBF48" s="182"/>
      <c r="MBG48" s="182"/>
      <c r="MBH48" s="182"/>
      <c r="MBI48" s="182"/>
      <c r="MBJ48" s="182"/>
      <c r="MBK48" s="182"/>
      <c r="MBL48" s="182"/>
      <c r="MBM48" s="182"/>
      <c r="MBN48" s="182"/>
      <c r="MBO48" s="182"/>
      <c r="MBP48" s="182"/>
      <c r="MBQ48" s="182"/>
      <c r="MBR48" s="182"/>
      <c r="MBS48" s="182"/>
      <c r="MBT48" s="182"/>
      <c r="MBU48" s="182"/>
      <c r="MBV48" s="182"/>
      <c r="MBW48" s="182"/>
      <c r="MBX48" s="182"/>
      <c r="MBY48" s="182"/>
      <c r="MBZ48" s="182"/>
      <c r="MCA48" s="182"/>
      <c r="MCB48" s="182"/>
      <c r="MCC48" s="182"/>
      <c r="MCD48" s="182"/>
      <c r="MCE48" s="182"/>
      <c r="MCF48" s="182"/>
      <c r="MCG48" s="182"/>
      <c r="MCH48" s="182"/>
      <c r="MCI48" s="182"/>
      <c r="MCJ48" s="182"/>
      <c r="MCK48" s="182"/>
      <c r="MCL48" s="182"/>
      <c r="MCM48" s="182"/>
      <c r="MCN48" s="182"/>
      <c r="MCO48" s="182"/>
      <c r="MCP48" s="182"/>
      <c r="MCQ48" s="182"/>
      <c r="MCR48" s="182"/>
      <c r="MCS48" s="182"/>
      <c r="MCT48" s="182"/>
      <c r="MCU48" s="182"/>
      <c r="MCV48" s="182"/>
      <c r="MCW48" s="182"/>
      <c r="MCX48" s="182"/>
      <c r="MCY48" s="182"/>
      <c r="MCZ48" s="182"/>
      <c r="MDA48" s="182"/>
      <c r="MDB48" s="182"/>
      <c r="MDC48" s="182"/>
      <c r="MDD48" s="182"/>
      <c r="MDE48" s="182"/>
      <c r="MDF48" s="182"/>
      <c r="MDG48" s="182"/>
      <c r="MDH48" s="182"/>
      <c r="MDI48" s="182"/>
      <c r="MDJ48" s="182"/>
      <c r="MDK48" s="182"/>
      <c r="MDL48" s="182"/>
      <c r="MDM48" s="182"/>
      <c r="MDN48" s="182"/>
      <c r="MDO48" s="182"/>
      <c r="MDP48" s="182"/>
      <c r="MDQ48" s="182"/>
      <c r="MDR48" s="182"/>
      <c r="MDS48" s="182"/>
      <c r="MDT48" s="182"/>
      <c r="MDU48" s="182"/>
      <c r="MDV48" s="182"/>
      <c r="MDW48" s="182"/>
      <c r="MDX48" s="182"/>
      <c r="MDY48" s="182"/>
      <c r="MDZ48" s="182"/>
      <c r="MEA48" s="182"/>
      <c r="MEB48" s="182"/>
      <c r="MEC48" s="182"/>
      <c r="MED48" s="182"/>
      <c r="MEE48" s="182"/>
      <c r="MEF48" s="182"/>
      <c r="MEG48" s="182"/>
      <c r="MEH48" s="182"/>
      <c r="MEI48" s="182"/>
      <c r="MEJ48" s="182"/>
      <c r="MEK48" s="182"/>
      <c r="MEL48" s="182"/>
      <c r="MEM48" s="182"/>
      <c r="MEN48" s="182"/>
      <c r="MEO48" s="182"/>
      <c r="MEP48" s="182"/>
      <c r="MEQ48" s="182"/>
      <c r="MER48" s="182"/>
      <c r="MES48" s="182"/>
      <c r="MET48" s="182"/>
      <c r="MEU48" s="182"/>
      <c r="MEV48" s="182"/>
      <c r="MEW48" s="182"/>
      <c r="MEX48" s="182"/>
      <c r="MEY48" s="182"/>
      <c r="MEZ48" s="182"/>
      <c r="MFA48" s="182"/>
      <c r="MFB48" s="182"/>
      <c r="MFC48" s="182"/>
      <c r="MFD48" s="182"/>
      <c r="MFE48" s="182"/>
      <c r="MFF48" s="182"/>
      <c r="MFG48" s="182"/>
      <c r="MFH48" s="182"/>
      <c r="MFI48" s="182"/>
      <c r="MFJ48" s="182"/>
      <c r="MFK48" s="182"/>
      <c r="MFL48" s="182"/>
      <c r="MFM48" s="182"/>
      <c r="MFN48" s="182"/>
      <c r="MFO48" s="182"/>
      <c r="MFP48" s="182"/>
      <c r="MFQ48" s="182"/>
      <c r="MFR48" s="182"/>
      <c r="MFS48" s="182"/>
      <c r="MFT48" s="182"/>
      <c r="MFU48" s="182"/>
      <c r="MFV48" s="182"/>
      <c r="MFW48" s="182"/>
      <c r="MFX48" s="182"/>
      <c r="MFY48" s="182"/>
      <c r="MFZ48" s="182"/>
      <c r="MGA48" s="182"/>
      <c r="MGB48" s="182"/>
      <c r="MGC48" s="182"/>
      <c r="MGD48" s="182"/>
      <c r="MGE48" s="182"/>
      <c r="MGF48" s="182"/>
      <c r="MGG48" s="182"/>
      <c r="MGH48" s="182"/>
      <c r="MGI48" s="182"/>
      <c r="MGJ48" s="182"/>
      <c r="MGK48" s="182"/>
      <c r="MGL48" s="182"/>
      <c r="MGM48" s="182"/>
      <c r="MGN48" s="182"/>
      <c r="MGO48" s="182"/>
      <c r="MGP48" s="182"/>
      <c r="MGQ48" s="182"/>
      <c r="MGR48" s="182"/>
      <c r="MGS48" s="182"/>
      <c r="MGT48" s="182"/>
      <c r="MGU48" s="182"/>
      <c r="MGV48" s="182"/>
      <c r="MGW48" s="182"/>
      <c r="MGX48" s="182"/>
      <c r="MGY48" s="182"/>
      <c r="MGZ48" s="182"/>
      <c r="MHA48" s="182"/>
      <c r="MHB48" s="182"/>
      <c r="MHC48" s="182"/>
      <c r="MHD48" s="182"/>
      <c r="MHE48" s="182"/>
      <c r="MHF48" s="182"/>
      <c r="MHG48" s="182"/>
      <c r="MHH48" s="182"/>
      <c r="MHI48" s="182"/>
      <c r="MHJ48" s="182"/>
      <c r="MHK48" s="182"/>
      <c r="MHL48" s="182"/>
      <c r="MHM48" s="182"/>
      <c r="MHN48" s="182"/>
      <c r="MHO48" s="182"/>
      <c r="MHP48" s="182"/>
      <c r="MHQ48" s="182"/>
      <c r="MHR48" s="182"/>
      <c r="MHS48" s="182"/>
      <c r="MHT48" s="182"/>
      <c r="MHU48" s="182"/>
      <c r="MHV48" s="182"/>
      <c r="MHW48" s="182"/>
      <c r="MHX48" s="182"/>
      <c r="MHY48" s="182"/>
      <c r="MHZ48" s="182"/>
      <c r="MIA48" s="182"/>
      <c r="MIB48" s="182"/>
      <c r="MIC48" s="182"/>
      <c r="MID48" s="182"/>
      <c r="MIE48" s="182"/>
      <c r="MIF48" s="182"/>
      <c r="MIG48" s="182"/>
      <c r="MIH48" s="182"/>
      <c r="MII48" s="182"/>
      <c r="MIJ48" s="182"/>
      <c r="MIK48" s="182"/>
      <c r="MIL48" s="182"/>
      <c r="MIM48" s="182"/>
      <c r="MIN48" s="182"/>
      <c r="MIO48" s="182"/>
      <c r="MIP48" s="182"/>
      <c r="MIQ48" s="182"/>
      <c r="MIR48" s="182"/>
      <c r="MIS48" s="182"/>
      <c r="MIT48" s="182"/>
      <c r="MIU48" s="182"/>
      <c r="MIV48" s="182"/>
      <c r="MIW48" s="182"/>
      <c r="MIX48" s="182"/>
      <c r="MIY48" s="182"/>
      <c r="MIZ48" s="182"/>
      <c r="MJA48" s="182"/>
      <c r="MJB48" s="182"/>
      <c r="MJC48" s="182"/>
      <c r="MJD48" s="182"/>
      <c r="MJE48" s="182"/>
      <c r="MJF48" s="182"/>
      <c r="MJG48" s="182"/>
      <c r="MJH48" s="182"/>
      <c r="MJI48" s="182"/>
      <c r="MJJ48" s="182"/>
      <c r="MJK48" s="182"/>
      <c r="MJL48" s="182"/>
      <c r="MJM48" s="182"/>
      <c r="MJN48" s="182"/>
      <c r="MJO48" s="182"/>
      <c r="MJP48" s="182"/>
      <c r="MJQ48" s="182"/>
      <c r="MJR48" s="182"/>
      <c r="MJS48" s="182"/>
      <c r="MJT48" s="182"/>
      <c r="MJU48" s="182"/>
      <c r="MJV48" s="182"/>
      <c r="MJW48" s="182"/>
      <c r="MJX48" s="182"/>
      <c r="MJY48" s="182"/>
      <c r="MJZ48" s="182"/>
      <c r="MKA48" s="182"/>
      <c r="MKB48" s="182"/>
      <c r="MKC48" s="182"/>
      <c r="MKD48" s="182"/>
      <c r="MKE48" s="182"/>
      <c r="MKF48" s="182"/>
      <c r="MKG48" s="182"/>
      <c r="MKH48" s="182"/>
      <c r="MKI48" s="182"/>
      <c r="MKJ48" s="182"/>
      <c r="MKK48" s="182"/>
      <c r="MKL48" s="182"/>
      <c r="MKM48" s="182"/>
      <c r="MKN48" s="182"/>
      <c r="MKO48" s="182"/>
      <c r="MKP48" s="182"/>
      <c r="MKQ48" s="182"/>
      <c r="MKR48" s="182"/>
      <c r="MKS48" s="182"/>
      <c r="MKT48" s="182"/>
      <c r="MKU48" s="182"/>
      <c r="MKV48" s="182"/>
      <c r="MKW48" s="182"/>
      <c r="MKX48" s="182"/>
      <c r="MKY48" s="182"/>
      <c r="MKZ48" s="182"/>
      <c r="MLA48" s="182"/>
      <c r="MLB48" s="182"/>
      <c r="MLC48" s="182"/>
      <c r="MLD48" s="182"/>
      <c r="MLE48" s="182"/>
      <c r="MLF48" s="182"/>
      <c r="MLG48" s="182"/>
      <c r="MLH48" s="182"/>
      <c r="MLI48" s="182"/>
      <c r="MLJ48" s="182"/>
      <c r="MLK48" s="182"/>
      <c r="MLL48" s="182"/>
      <c r="MLM48" s="182"/>
      <c r="MLN48" s="182"/>
      <c r="MLO48" s="182"/>
      <c r="MLP48" s="182"/>
      <c r="MLQ48" s="182"/>
      <c r="MLR48" s="182"/>
      <c r="MLS48" s="182"/>
      <c r="MLT48" s="182"/>
      <c r="MLU48" s="182"/>
      <c r="MLV48" s="182"/>
      <c r="MLW48" s="182"/>
      <c r="MLX48" s="182"/>
      <c r="MLY48" s="182"/>
      <c r="MLZ48" s="182"/>
      <c r="MMA48" s="182"/>
      <c r="MMB48" s="182"/>
      <c r="MMC48" s="182"/>
      <c r="MMD48" s="182"/>
      <c r="MME48" s="182"/>
      <c r="MMF48" s="182"/>
      <c r="MMG48" s="182"/>
      <c r="MMH48" s="182"/>
      <c r="MMI48" s="182"/>
      <c r="MMJ48" s="182"/>
      <c r="MMK48" s="182"/>
      <c r="MML48" s="182"/>
      <c r="MMM48" s="182"/>
      <c r="MMN48" s="182"/>
      <c r="MMO48" s="182"/>
      <c r="MMP48" s="182"/>
      <c r="MMQ48" s="182"/>
      <c r="MMR48" s="182"/>
      <c r="MMS48" s="182"/>
      <c r="MMT48" s="182"/>
      <c r="MMU48" s="182"/>
      <c r="MMV48" s="182"/>
      <c r="MMW48" s="182"/>
      <c r="MMX48" s="182"/>
      <c r="MMY48" s="182"/>
      <c r="MMZ48" s="182"/>
      <c r="MNA48" s="182"/>
      <c r="MNB48" s="182"/>
      <c r="MNC48" s="182"/>
      <c r="MND48" s="182"/>
      <c r="MNE48" s="182"/>
      <c r="MNF48" s="182"/>
      <c r="MNG48" s="182"/>
      <c r="MNH48" s="182"/>
      <c r="MNI48" s="182"/>
      <c r="MNJ48" s="182"/>
      <c r="MNK48" s="182"/>
      <c r="MNL48" s="182"/>
      <c r="MNM48" s="182"/>
      <c r="MNN48" s="182"/>
      <c r="MNO48" s="182"/>
      <c r="MNP48" s="182"/>
      <c r="MNQ48" s="182"/>
      <c r="MNR48" s="182"/>
      <c r="MNS48" s="182"/>
      <c r="MNT48" s="182"/>
      <c r="MNU48" s="182"/>
      <c r="MNV48" s="182"/>
      <c r="MNW48" s="182"/>
      <c r="MNX48" s="182"/>
      <c r="MNY48" s="182"/>
      <c r="MNZ48" s="182"/>
      <c r="MOA48" s="182"/>
      <c r="MOB48" s="182"/>
      <c r="MOC48" s="182"/>
      <c r="MOD48" s="182"/>
      <c r="MOE48" s="182"/>
      <c r="MOF48" s="182"/>
      <c r="MOG48" s="182"/>
      <c r="MOH48" s="182"/>
      <c r="MOI48" s="182"/>
      <c r="MOJ48" s="182"/>
      <c r="MOK48" s="182"/>
      <c r="MOL48" s="182"/>
      <c r="MOM48" s="182"/>
      <c r="MON48" s="182"/>
      <c r="MOO48" s="182"/>
      <c r="MOP48" s="182"/>
      <c r="MOQ48" s="182"/>
      <c r="MOR48" s="182"/>
      <c r="MOS48" s="182"/>
      <c r="MOT48" s="182"/>
      <c r="MOU48" s="182"/>
      <c r="MOV48" s="182"/>
      <c r="MOW48" s="182"/>
      <c r="MOX48" s="182"/>
      <c r="MOY48" s="182"/>
      <c r="MOZ48" s="182"/>
      <c r="MPA48" s="182"/>
      <c r="MPB48" s="182"/>
      <c r="MPC48" s="182"/>
      <c r="MPD48" s="182"/>
      <c r="MPE48" s="182"/>
      <c r="MPF48" s="182"/>
      <c r="MPG48" s="182"/>
      <c r="MPH48" s="182"/>
      <c r="MPI48" s="182"/>
      <c r="MPJ48" s="182"/>
      <c r="MPK48" s="182"/>
      <c r="MPL48" s="182"/>
      <c r="MPM48" s="182"/>
      <c r="MPN48" s="182"/>
      <c r="MPO48" s="182"/>
      <c r="MPP48" s="182"/>
      <c r="MPQ48" s="182"/>
      <c r="MPR48" s="182"/>
      <c r="MPS48" s="182"/>
      <c r="MPT48" s="182"/>
      <c r="MPU48" s="182"/>
      <c r="MPV48" s="182"/>
      <c r="MPW48" s="182"/>
      <c r="MPX48" s="182"/>
      <c r="MPY48" s="182"/>
      <c r="MPZ48" s="182"/>
      <c r="MQA48" s="182"/>
      <c r="MQB48" s="182"/>
      <c r="MQC48" s="182"/>
      <c r="MQD48" s="182"/>
      <c r="MQE48" s="182"/>
      <c r="MQF48" s="182"/>
      <c r="MQG48" s="182"/>
      <c r="MQH48" s="182"/>
      <c r="MQI48" s="182"/>
      <c r="MQJ48" s="182"/>
      <c r="MQK48" s="182"/>
      <c r="MQL48" s="182"/>
      <c r="MQM48" s="182"/>
      <c r="MQN48" s="182"/>
      <c r="MQO48" s="182"/>
      <c r="MQP48" s="182"/>
      <c r="MQQ48" s="182"/>
      <c r="MQR48" s="182"/>
      <c r="MQS48" s="182"/>
      <c r="MQT48" s="182"/>
      <c r="MQU48" s="182"/>
      <c r="MQV48" s="182"/>
      <c r="MQW48" s="182"/>
      <c r="MQX48" s="182"/>
      <c r="MQY48" s="182"/>
      <c r="MQZ48" s="182"/>
      <c r="MRA48" s="182"/>
      <c r="MRB48" s="182"/>
      <c r="MRC48" s="182"/>
      <c r="MRD48" s="182"/>
      <c r="MRE48" s="182"/>
      <c r="MRF48" s="182"/>
      <c r="MRG48" s="182"/>
      <c r="MRH48" s="182"/>
      <c r="MRI48" s="182"/>
      <c r="MRJ48" s="182"/>
      <c r="MRK48" s="182"/>
      <c r="MRL48" s="182"/>
      <c r="MRM48" s="182"/>
      <c r="MRN48" s="182"/>
      <c r="MRO48" s="182"/>
      <c r="MRP48" s="182"/>
      <c r="MRQ48" s="182"/>
      <c r="MRR48" s="182"/>
      <c r="MRS48" s="182"/>
      <c r="MRT48" s="182"/>
      <c r="MRU48" s="182"/>
      <c r="MRV48" s="182"/>
      <c r="MRW48" s="182"/>
      <c r="MRX48" s="182"/>
      <c r="MRY48" s="182"/>
      <c r="MRZ48" s="182"/>
      <c r="MSA48" s="182"/>
      <c r="MSB48" s="182"/>
      <c r="MSC48" s="182"/>
      <c r="MSD48" s="182"/>
      <c r="MSE48" s="182"/>
      <c r="MSF48" s="182"/>
      <c r="MSG48" s="182"/>
      <c r="MSH48" s="182"/>
      <c r="MSI48" s="182"/>
      <c r="MSJ48" s="182"/>
      <c r="MSK48" s="182"/>
      <c r="MSL48" s="182"/>
      <c r="MSM48" s="182"/>
      <c r="MSN48" s="182"/>
      <c r="MSO48" s="182"/>
      <c r="MSP48" s="182"/>
      <c r="MSQ48" s="182"/>
      <c r="MSR48" s="182"/>
      <c r="MSS48" s="182"/>
      <c r="MST48" s="182"/>
      <c r="MSU48" s="182"/>
      <c r="MSV48" s="182"/>
      <c r="MSW48" s="182"/>
      <c r="MSX48" s="182"/>
      <c r="MSY48" s="182"/>
      <c r="MSZ48" s="182"/>
      <c r="MTA48" s="182"/>
      <c r="MTB48" s="182"/>
      <c r="MTC48" s="182"/>
      <c r="MTD48" s="182"/>
      <c r="MTE48" s="182"/>
      <c r="MTF48" s="182"/>
      <c r="MTG48" s="182"/>
      <c r="MTH48" s="182"/>
      <c r="MTI48" s="182"/>
      <c r="MTJ48" s="182"/>
      <c r="MTK48" s="182"/>
      <c r="MTL48" s="182"/>
      <c r="MTM48" s="182"/>
      <c r="MTN48" s="182"/>
      <c r="MTO48" s="182"/>
      <c r="MTP48" s="182"/>
      <c r="MTQ48" s="182"/>
      <c r="MTR48" s="182"/>
      <c r="MTS48" s="182"/>
      <c r="MTT48" s="182"/>
      <c r="MTU48" s="182"/>
      <c r="MTV48" s="182"/>
      <c r="MTW48" s="182"/>
      <c r="MTX48" s="182"/>
      <c r="MTY48" s="182"/>
      <c r="MTZ48" s="182"/>
      <c r="MUA48" s="182"/>
      <c r="MUB48" s="182"/>
      <c r="MUC48" s="182"/>
      <c r="MUD48" s="182"/>
      <c r="MUE48" s="182"/>
      <c r="MUF48" s="182"/>
      <c r="MUG48" s="182"/>
      <c r="MUH48" s="182"/>
      <c r="MUI48" s="182"/>
      <c r="MUJ48" s="182"/>
      <c r="MUK48" s="182"/>
      <c r="MUL48" s="182"/>
      <c r="MUM48" s="182"/>
      <c r="MUN48" s="182"/>
      <c r="MUO48" s="182"/>
      <c r="MUP48" s="182"/>
      <c r="MUQ48" s="182"/>
      <c r="MUR48" s="182"/>
      <c r="MUS48" s="182"/>
      <c r="MUT48" s="182"/>
      <c r="MUU48" s="182"/>
      <c r="MUV48" s="182"/>
      <c r="MUW48" s="182"/>
      <c r="MUX48" s="182"/>
      <c r="MUY48" s="182"/>
      <c r="MUZ48" s="182"/>
      <c r="MVA48" s="182"/>
      <c r="MVB48" s="182"/>
      <c r="MVC48" s="182"/>
      <c r="MVD48" s="182"/>
      <c r="MVE48" s="182"/>
      <c r="MVF48" s="182"/>
      <c r="MVG48" s="182"/>
      <c r="MVH48" s="182"/>
      <c r="MVI48" s="182"/>
      <c r="MVJ48" s="182"/>
      <c r="MVK48" s="182"/>
      <c r="MVL48" s="182"/>
      <c r="MVM48" s="182"/>
      <c r="MVN48" s="182"/>
      <c r="MVO48" s="182"/>
      <c r="MVP48" s="182"/>
      <c r="MVQ48" s="182"/>
      <c r="MVR48" s="182"/>
      <c r="MVS48" s="182"/>
      <c r="MVT48" s="182"/>
      <c r="MVU48" s="182"/>
      <c r="MVV48" s="182"/>
      <c r="MVW48" s="182"/>
      <c r="MVX48" s="182"/>
      <c r="MVY48" s="182"/>
      <c r="MVZ48" s="182"/>
      <c r="MWA48" s="182"/>
      <c r="MWB48" s="182"/>
      <c r="MWC48" s="182"/>
      <c r="MWD48" s="182"/>
      <c r="MWE48" s="182"/>
      <c r="MWF48" s="182"/>
      <c r="MWG48" s="182"/>
      <c r="MWH48" s="182"/>
      <c r="MWI48" s="182"/>
      <c r="MWJ48" s="182"/>
      <c r="MWK48" s="182"/>
      <c r="MWL48" s="182"/>
      <c r="MWM48" s="182"/>
      <c r="MWN48" s="182"/>
      <c r="MWO48" s="182"/>
      <c r="MWP48" s="182"/>
      <c r="MWQ48" s="182"/>
      <c r="MWR48" s="182"/>
      <c r="MWS48" s="182"/>
      <c r="MWT48" s="182"/>
      <c r="MWU48" s="182"/>
      <c r="MWV48" s="182"/>
      <c r="MWW48" s="182"/>
      <c r="MWX48" s="182"/>
      <c r="MWY48" s="182"/>
      <c r="MWZ48" s="182"/>
      <c r="MXA48" s="182"/>
      <c r="MXB48" s="182"/>
      <c r="MXC48" s="182"/>
      <c r="MXD48" s="182"/>
      <c r="MXE48" s="182"/>
      <c r="MXF48" s="182"/>
      <c r="MXG48" s="182"/>
      <c r="MXH48" s="182"/>
      <c r="MXI48" s="182"/>
      <c r="MXJ48" s="182"/>
      <c r="MXK48" s="182"/>
      <c r="MXL48" s="182"/>
      <c r="MXM48" s="182"/>
      <c r="MXN48" s="182"/>
      <c r="MXO48" s="182"/>
      <c r="MXP48" s="182"/>
      <c r="MXQ48" s="182"/>
      <c r="MXR48" s="182"/>
      <c r="MXS48" s="182"/>
      <c r="MXT48" s="182"/>
      <c r="MXU48" s="182"/>
      <c r="MXV48" s="182"/>
      <c r="MXW48" s="182"/>
      <c r="MXX48" s="182"/>
      <c r="MXY48" s="182"/>
      <c r="MXZ48" s="182"/>
      <c r="MYA48" s="182"/>
      <c r="MYB48" s="182"/>
      <c r="MYC48" s="182"/>
      <c r="MYD48" s="182"/>
      <c r="MYE48" s="182"/>
      <c r="MYF48" s="182"/>
      <c r="MYG48" s="182"/>
      <c r="MYH48" s="182"/>
      <c r="MYI48" s="182"/>
      <c r="MYJ48" s="182"/>
      <c r="MYK48" s="182"/>
      <c r="MYL48" s="182"/>
      <c r="MYM48" s="182"/>
      <c r="MYN48" s="182"/>
      <c r="MYO48" s="182"/>
      <c r="MYP48" s="182"/>
      <c r="MYQ48" s="182"/>
      <c r="MYR48" s="182"/>
      <c r="MYS48" s="182"/>
      <c r="MYT48" s="182"/>
      <c r="MYU48" s="182"/>
      <c r="MYV48" s="182"/>
      <c r="MYW48" s="182"/>
      <c r="MYX48" s="182"/>
      <c r="MYY48" s="182"/>
      <c r="MYZ48" s="182"/>
      <c r="MZA48" s="182"/>
      <c r="MZB48" s="182"/>
      <c r="MZC48" s="182"/>
      <c r="MZD48" s="182"/>
      <c r="MZE48" s="182"/>
      <c r="MZF48" s="182"/>
      <c r="MZG48" s="182"/>
      <c r="MZH48" s="182"/>
      <c r="MZI48" s="182"/>
      <c r="MZJ48" s="182"/>
      <c r="MZK48" s="182"/>
      <c r="MZL48" s="182"/>
      <c r="MZM48" s="182"/>
      <c r="MZN48" s="182"/>
      <c r="MZO48" s="182"/>
      <c r="MZP48" s="182"/>
      <c r="MZQ48" s="182"/>
      <c r="MZR48" s="182"/>
      <c r="MZS48" s="182"/>
      <c r="MZT48" s="182"/>
      <c r="MZU48" s="182"/>
      <c r="MZV48" s="182"/>
      <c r="MZW48" s="182"/>
      <c r="MZX48" s="182"/>
      <c r="MZY48" s="182"/>
      <c r="MZZ48" s="182"/>
      <c r="NAA48" s="182"/>
      <c r="NAB48" s="182"/>
      <c r="NAC48" s="182"/>
      <c r="NAD48" s="182"/>
      <c r="NAE48" s="182"/>
      <c r="NAF48" s="182"/>
      <c r="NAG48" s="182"/>
      <c r="NAH48" s="182"/>
      <c r="NAI48" s="182"/>
      <c r="NAJ48" s="182"/>
      <c r="NAK48" s="182"/>
      <c r="NAL48" s="182"/>
      <c r="NAM48" s="182"/>
      <c r="NAN48" s="182"/>
      <c r="NAO48" s="182"/>
      <c r="NAP48" s="182"/>
      <c r="NAQ48" s="182"/>
      <c r="NAR48" s="182"/>
      <c r="NAS48" s="182"/>
      <c r="NAT48" s="182"/>
      <c r="NAU48" s="182"/>
      <c r="NAV48" s="182"/>
      <c r="NAW48" s="182"/>
      <c r="NAX48" s="182"/>
      <c r="NAY48" s="182"/>
      <c r="NAZ48" s="182"/>
      <c r="NBA48" s="182"/>
      <c r="NBB48" s="182"/>
      <c r="NBC48" s="182"/>
      <c r="NBD48" s="182"/>
      <c r="NBE48" s="182"/>
      <c r="NBF48" s="182"/>
      <c r="NBG48" s="182"/>
      <c r="NBH48" s="182"/>
      <c r="NBI48" s="182"/>
      <c r="NBJ48" s="182"/>
      <c r="NBK48" s="182"/>
      <c r="NBL48" s="182"/>
      <c r="NBM48" s="182"/>
      <c r="NBN48" s="182"/>
      <c r="NBO48" s="182"/>
      <c r="NBP48" s="182"/>
      <c r="NBQ48" s="182"/>
      <c r="NBR48" s="182"/>
      <c r="NBS48" s="182"/>
      <c r="NBT48" s="182"/>
      <c r="NBU48" s="182"/>
      <c r="NBV48" s="182"/>
      <c r="NBW48" s="182"/>
      <c r="NBX48" s="182"/>
      <c r="NBY48" s="182"/>
      <c r="NBZ48" s="182"/>
      <c r="NCA48" s="182"/>
      <c r="NCB48" s="182"/>
      <c r="NCC48" s="182"/>
      <c r="NCD48" s="182"/>
      <c r="NCE48" s="182"/>
      <c r="NCF48" s="182"/>
      <c r="NCG48" s="182"/>
      <c r="NCH48" s="182"/>
      <c r="NCI48" s="182"/>
      <c r="NCJ48" s="182"/>
      <c r="NCK48" s="182"/>
      <c r="NCL48" s="182"/>
      <c r="NCM48" s="182"/>
      <c r="NCN48" s="182"/>
      <c r="NCO48" s="182"/>
      <c r="NCP48" s="182"/>
      <c r="NCQ48" s="182"/>
      <c r="NCR48" s="182"/>
      <c r="NCS48" s="182"/>
      <c r="NCT48" s="182"/>
      <c r="NCU48" s="182"/>
      <c r="NCV48" s="182"/>
      <c r="NCW48" s="182"/>
      <c r="NCX48" s="182"/>
      <c r="NCY48" s="182"/>
      <c r="NCZ48" s="182"/>
      <c r="NDA48" s="182"/>
      <c r="NDB48" s="182"/>
      <c r="NDC48" s="182"/>
      <c r="NDD48" s="182"/>
      <c r="NDE48" s="182"/>
      <c r="NDF48" s="182"/>
      <c r="NDG48" s="182"/>
      <c r="NDH48" s="182"/>
      <c r="NDI48" s="182"/>
      <c r="NDJ48" s="182"/>
      <c r="NDK48" s="182"/>
      <c r="NDL48" s="182"/>
      <c r="NDM48" s="182"/>
      <c r="NDN48" s="182"/>
      <c r="NDO48" s="182"/>
      <c r="NDP48" s="182"/>
      <c r="NDQ48" s="182"/>
      <c r="NDR48" s="182"/>
      <c r="NDS48" s="182"/>
      <c r="NDT48" s="182"/>
      <c r="NDU48" s="182"/>
      <c r="NDV48" s="182"/>
      <c r="NDW48" s="182"/>
      <c r="NDX48" s="182"/>
      <c r="NDY48" s="182"/>
      <c r="NDZ48" s="182"/>
      <c r="NEA48" s="182"/>
      <c r="NEB48" s="182"/>
      <c r="NEC48" s="182"/>
      <c r="NED48" s="182"/>
      <c r="NEE48" s="182"/>
      <c r="NEF48" s="182"/>
      <c r="NEG48" s="182"/>
      <c r="NEH48" s="182"/>
      <c r="NEI48" s="182"/>
      <c r="NEJ48" s="182"/>
      <c r="NEK48" s="182"/>
      <c r="NEL48" s="182"/>
      <c r="NEM48" s="182"/>
      <c r="NEN48" s="182"/>
      <c r="NEO48" s="182"/>
      <c r="NEP48" s="182"/>
      <c r="NEQ48" s="182"/>
      <c r="NER48" s="182"/>
      <c r="NES48" s="182"/>
      <c r="NET48" s="182"/>
      <c r="NEU48" s="182"/>
      <c r="NEV48" s="182"/>
      <c r="NEW48" s="182"/>
      <c r="NEX48" s="182"/>
      <c r="NEY48" s="182"/>
      <c r="NEZ48" s="182"/>
      <c r="NFA48" s="182"/>
      <c r="NFB48" s="182"/>
      <c r="NFC48" s="182"/>
      <c r="NFD48" s="182"/>
      <c r="NFE48" s="182"/>
      <c r="NFF48" s="182"/>
      <c r="NFG48" s="182"/>
      <c r="NFH48" s="182"/>
      <c r="NFI48" s="182"/>
      <c r="NFJ48" s="182"/>
      <c r="NFK48" s="182"/>
      <c r="NFL48" s="182"/>
      <c r="NFM48" s="182"/>
      <c r="NFN48" s="182"/>
      <c r="NFO48" s="182"/>
      <c r="NFP48" s="182"/>
      <c r="NFQ48" s="182"/>
      <c r="NFR48" s="182"/>
      <c r="NFS48" s="182"/>
      <c r="NFT48" s="182"/>
      <c r="NFU48" s="182"/>
      <c r="NFV48" s="182"/>
      <c r="NFW48" s="182"/>
      <c r="NFX48" s="182"/>
      <c r="NFY48" s="182"/>
      <c r="NFZ48" s="182"/>
      <c r="NGA48" s="182"/>
      <c r="NGB48" s="182"/>
      <c r="NGC48" s="182"/>
      <c r="NGD48" s="182"/>
      <c r="NGE48" s="182"/>
      <c r="NGF48" s="182"/>
      <c r="NGG48" s="182"/>
      <c r="NGH48" s="182"/>
      <c r="NGI48" s="182"/>
      <c r="NGJ48" s="182"/>
      <c r="NGK48" s="182"/>
      <c r="NGL48" s="182"/>
      <c r="NGM48" s="182"/>
      <c r="NGN48" s="182"/>
      <c r="NGO48" s="182"/>
      <c r="NGP48" s="182"/>
      <c r="NGQ48" s="182"/>
      <c r="NGR48" s="182"/>
      <c r="NGS48" s="182"/>
      <c r="NGT48" s="182"/>
      <c r="NGU48" s="182"/>
      <c r="NGV48" s="182"/>
      <c r="NGW48" s="182"/>
      <c r="NGX48" s="182"/>
      <c r="NGY48" s="182"/>
      <c r="NGZ48" s="182"/>
      <c r="NHA48" s="182"/>
      <c r="NHB48" s="182"/>
      <c r="NHC48" s="182"/>
      <c r="NHD48" s="182"/>
      <c r="NHE48" s="182"/>
      <c r="NHF48" s="182"/>
      <c r="NHG48" s="182"/>
      <c r="NHH48" s="182"/>
      <c r="NHI48" s="182"/>
      <c r="NHJ48" s="182"/>
      <c r="NHK48" s="182"/>
      <c r="NHL48" s="182"/>
      <c r="NHM48" s="182"/>
      <c r="NHN48" s="182"/>
      <c r="NHO48" s="182"/>
      <c r="NHP48" s="182"/>
      <c r="NHQ48" s="182"/>
      <c r="NHR48" s="182"/>
      <c r="NHS48" s="182"/>
      <c r="NHT48" s="182"/>
      <c r="NHU48" s="182"/>
      <c r="NHV48" s="182"/>
      <c r="NHW48" s="182"/>
      <c r="NHX48" s="182"/>
      <c r="NHY48" s="182"/>
      <c r="NHZ48" s="182"/>
      <c r="NIA48" s="182"/>
      <c r="NIB48" s="182"/>
      <c r="NIC48" s="182"/>
      <c r="NID48" s="182"/>
      <c r="NIE48" s="182"/>
      <c r="NIF48" s="182"/>
      <c r="NIG48" s="182"/>
      <c r="NIH48" s="182"/>
      <c r="NII48" s="182"/>
      <c r="NIJ48" s="182"/>
      <c r="NIK48" s="182"/>
      <c r="NIL48" s="182"/>
      <c r="NIM48" s="182"/>
      <c r="NIN48" s="182"/>
      <c r="NIO48" s="182"/>
      <c r="NIP48" s="182"/>
      <c r="NIQ48" s="182"/>
      <c r="NIR48" s="182"/>
      <c r="NIS48" s="182"/>
      <c r="NIT48" s="182"/>
      <c r="NIU48" s="182"/>
      <c r="NIV48" s="182"/>
      <c r="NIW48" s="182"/>
      <c r="NIX48" s="182"/>
      <c r="NIY48" s="182"/>
      <c r="NIZ48" s="182"/>
      <c r="NJA48" s="182"/>
      <c r="NJB48" s="182"/>
      <c r="NJC48" s="182"/>
      <c r="NJD48" s="182"/>
      <c r="NJE48" s="182"/>
      <c r="NJF48" s="182"/>
      <c r="NJG48" s="182"/>
      <c r="NJH48" s="182"/>
      <c r="NJI48" s="182"/>
      <c r="NJJ48" s="182"/>
      <c r="NJK48" s="182"/>
      <c r="NJL48" s="182"/>
      <c r="NJM48" s="182"/>
      <c r="NJN48" s="182"/>
      <c r="NJO48" s="182"/>
      <c r="NJP48" s="182"/>
      <c r="NJQ48" s="182"/>
      <c r="NJR48" s="182"/>
      <c r="NJS48" s="182"/>
      <c r="NJT48" s="182"/>
      <c r="NJU48" s="182"/>
      <c r="NJV48" s="182"/>
      <c r="NJW48" s="182"/>
      <c r="NJX48" s="182"/>
      <c r="NJY48" s="182"/>
      <c r="NJZ48" s="182"/>
      <c r="NKA48" s="182"/>
      <c r="NKB48" s="182"/>
      <c r="NKC48" s="182"/>
      <c r="NKD48" s="182"/>
      <c r="NKE48" s="182"/>
      <c r="NKF48" s="182"/>
      <c r="NKG48" s="182"/>
      <c r="NKH48" s="182"/>
      <c r="NKI48" s="182"/>
      <c r="NKJ48" s="182"/>
      <c r="NKK48" s="182"/>
      <c r="NKL48" s="182"/>
      <c r="NKM48" s="182"/>
      <c r="NKN48" s="182"/>
      <c r="NKO48" s="182"/>
      <c r="NKP48" s="182"/>
      <c r="NKQ48" s="182"/>
      <c r="NKR48" s="182"/>
      <c r="NKS48" s="182"/>
      <c r="NKT48" s="182"/>
      <c r="NKU48" s="182"/>
      <c r="NKV48" s="182"/>
      <c r="NKW48" s="182"/>
      <c r="NKX48" s="182"/>
      <c r="NKY48" s="182"/>
      <c r="NKZ48" s="182"/>
      <c r="NLA48" s="182"/>
      <c r="NLB48" s="182"/>
      <c r="NLC48" s="182"/>
      <c r="NLD48" s="182"/>
      <c r="NLE48" s="182"/>
      <c r="NLF48" s="182"/>
      <c r="NLG48" s="182"/>
      <c r="NLH48" s="182"/>
      <c r="NLI48" s="182"/>
      <c r="NLJ48" s="182"/>
      <c r="NLK48" s="182"/>
      <c r="NLL48" s="182"/>
      <c r="NLM48" s="182"/>
      <c r="NLN48" s="182"/>
      <c r="NLO48" s="182"/>
      <c r="NLP48" s="182"/>
      <c r="NLQ48" s="182"/>
      <c r="NLR48" s="182"/>
      <c r="NLS48" s="182"/>
      <c r="NLT48" s="182"/>
      <c r="NLU48" s="182"/>
      <c r="NLV48" s="182"/>
      <c r="NLW48" s="182"/>
      <c r="NLX48" s="182"/>
      <c r="NLY48" s="182"/>
      <c r="NLZ48" s="182"/>
      <c r="NMA48" s="182"/>
      <c r="NMB48" s="182"/>
      <c r="NMC48" s="182"/>
      <c r="NMD48" s="182"/>
      <c r="NME48" s="182"/>
      <c r="NMF48" s="182"/>
      <c r="NMG48" s="182"/>
      <c r="NMH48" s="182"/>
      <c r="NMI48" s="182"/>
      <c r="NMJ48" s="182"/>
      <c r="NMK48" s="182"/>
      <c r="NML48" s="182"/>
      <c r="NMM48" s="182"/>
      <c r="NMN48" s="182"/>
      <c r="NMO48" s="182"/>
      <c r="NMP48" s="182"/>
      <c r="NMQ48" s="182"/>
      <c r="NMR48" s="182"/>
      <c r="NMS48" s="182"/>
      <c r="NMT48" s="182"/>
      <c r="NMU48" s="182"/>
      <c r="NMV48" s="182"/>
      <c r="NMW48" s="182"/>
      <c r="NMX48" s="182"/>
      <c r="NMY48" s="182"/>
      <c r="NMZ48" s="182"/>
      <c r="NNA48" s="182"/>
      <c r="NNB48" s="182"/>
      <c r="NNC48" s="182"/>
      <c r="NND48" s="182"/>
      <c r="NNE48" s="182"/>
      <c r="NNF48" s="182"/>
      <c r="NNG48" s="182"/>
      <c r="NNH48" s="182"/>
      <c r="NNI48" s="182"/>
      <c r="NNJ48" s="182"/>
      <c r="NNK48" s="182"/>
      <c r="NNL48" s="182"/>
      <c r="NNM48" s="182"/>
      <c r="NNN48" s="182"/>
      <c r="NNO48" s="182"/>
      <c r="NNP48" s="182"/>
      <c r="NNQ48" s="182"/>
      <c r="NNR48" s="182"/>
      <c r="NNS48" s="182"/>
      <c r="NNT48" s="182"/>
      <c r="NNU48" s="182"/>
      <c r="NNV48" s="182"/>
      <c r="NNW48" s="182"/>
      <c r="NNX48" s="182"/>
      <c r="NNY48" s="182"/>
      <c r="NNZ48" s="182"/>
      <c r="NOA48" s="182"/>
      <c r="NOB48" s="182"/>
      <c r="NOC48" s="182"/>
      <c r="NOD48" s="182"/>
      <c r="NOE48" s="182"/>
      <c r="NOF48" s="182"/>
      <c r="NOG48" s="182"/>
      <c r="NOH48" s="182"/>
      <c r="NOI48" s="182"/>
      <c r="NOJ48" s="182"/>
      <c r="NOK48" s="182"/>
      <c r="NOL48" s="182"/>
      <c r="NOM48" s="182"/>
      <c r="NON48" s="182"/>
      <c r="NOO48" s="182"/>
      <c r="NOP48" s="182"/>
      <c r="NOQ48" s="182"/>
      <c r="NOR48" s="182"/>
      <c r="NOS48" s="182"/>
      <c r="NOT48" s="182"/>
      <c r="NOU48" s="182"/>
      <c r="NOV48" s="182"/>
      <c r="NOW48" s="182"/>
      <c r="NOX48" s="182"/>
      <c r="NOY48" s="182"/>
      <c r="NOZ48" s="182"/>
      <c r="NPA48" s="182"/>
      <c r="NPB48" s="182"/>
      <c r="NPC48" s="182"/>
      <c r="NPD48" s="182"/>
      <c r="NPE48" s="182"/>
      <c r="NPF48" s="182"/>
      <c r="NPG48" s="182"/>
      <c r="NPH48" s="182"/>
      <c r="NPI48" s="182"/>
      <c r="NPJ48" s="182"/>
      <c r="NPK48" s="182"/>
      <c r="NPL48" s="182"/>
      <c r="NPM48" s="182"/>
      <c r="NPN48" s="182"/>
      <c r="NPO48" s="182"/>
      <c r="NPP48" s="182"/>
      <c r="NPQ48" s="182"/>
      <c r="NPR48" s="182"/>
      <c r="NPS48" s="182"/>
      <c r="NPT48" s="182"/>
      <c r="NPU48" s="182"/>
      <c r="NPV48" s="182"/>
      <c r="NPW48" s="182"/>
      <c r="NPX48" s="182"/>
      <c r="NPY48" s="182"/>
      <c r="NPZ48" s="182"/>
      <c r="NQA48" s="182"/>
      <c r="NQB48" s="182"/>
      <c r="NQC48" s="182"/>
      <c r="NQD48" s="182"/>
      <c r="NQE48" s="182"/>
      <c r="NQF48" s="182"/>
      <c r="NQG48" s="182"/>
      <c r="NQH48" s="182"/>
      <c r="NQI48" s="182"/>
      <c r="NQJ48" s="182"/>
      <c r="NQK48" s="182"/>
      <c r="NQL48" s="182"/>
      <c r="NQM48" s="182"/>
      <c r="NQN48" s="182"/>
      <c r="NQO48" s="182"/>
      <c r="NQP48" s="182"/>
      <c r="NQQ48" s="182"/>
      <c r="NQR48" s="182"/>
      <c r="NQS48" s="182"/>
      <c r="NQT48" s="182"/>
      <c r="NQU48" s="182"/>
      <c r="NQV48" s="182"/>
      <c r="NQW48" s="182"/>
      <c r="NQX48" s="182"/>
      <c r="NQY48" s="182"/>
      <c r="NQZ48" s="182"/>
      <c r="NRA48" s="182"/>
      <c r="NRB48" s="182"/>
      <c r="NRC48" s="182"/>
      <c r="NRD48" s="182"/>
      <c r="NRE48" s="182"/>
      <c r="NRF48" s="182"/>
      <c r="NRG48" s="182"/>
      <c r="NRH48" s="182"/>
      <c r="NRI48" s="182"/>
      <c r="NRJ48" s="182"/>
      <c r="NRK48" s="182"/>
      <c r="NRL48" s="182"/>
      <c r="NRM48" s="182"/>
      <c r="NRN48" s="182"/>
      <c r="NRO48" s="182"/>
      <c r="NRP48" s="182"/>
      <c r="NRQ48" s="182"/>
      <c r="NRR48" s="182"/>
      <c r="NRS48" s="182"/>
      <c r="NRT48" s="182"/>
      <c r="NRU48" s="182"/>
      <c r="NRV48" s="182"/>
      <c r="NRW48" s="182"/>
      <c r="NRX48" s="182"/>
      <c r="NRY48" s="182"/>
      <c r="NRZ48" s="182"/>
      <c r="NSA48" s="182"/>
      <c r="NSB48" s="182"/>
      <c r="NSC48" s="182"/>
      <c r="NSD48" s="182"/>
      <c r="NSE48" s="182"/>
      <c r="NSF48" s="182"/>
      <c r="NSG48" s="182"/>
      <c r="NSH48" s="182"/>
      <c r="NSI48" s="182"/>
      <c r="NSJ48" s="182"/>
      <c r="NSK48" s="182"/>
      <c r="NSL48" s="182"/>
      <c r="NSM48" s="182"/>
      <c r="NSN48" s="182"/>
      <c r="NSO48" s="182"/>
      <c r="NSP48" s="182"/>
      <c r="NSQ48" s="182"/>
      <c r="NSR48" s="182"/>
      <c r="NSS48" s="182"/>
      <c r="NST48" s="182"/>
      <c r="NSU48" s="182"/>
      <c r="NSV48" s="182"/>
      <c r="NSW48" s="182"/>
      <c r="NSX48" s="182"/>
      <c r="NSY48" s="182"/>
      <c r="NSZ48" s="182"/>
      <c r="NTA48" s="182"/>
      <c r="NTB48" s="182"/>
      <c r="NTC48" s="182"/>
      <c r="NTD48" s="182"/>
      <c r="NTE48" s="182"/>
      <c r="NTF48" s="182"/>
      <c r="NTG48" s="182"/>
      <c r="NTH48" s="182"/>
      <c r="NTI48" s="182"/>
      <c r="NTJ48" s="182"/>
      <c r="NTK48" s="182"/>
      <c r="NTL48" s="182"/>
      <c r="NTM48" s="182"/>
      <c r="NTN48" s="182"/>
      <c r="NTO48" s="182"/>
      <c r="NTP48" s="182"/>
      <c r="NTQ48" s="182"/>
      <c r="NTR48" s="182"/>
      <c r="NTS48" s="182"/>
      <c r="NTT48" s="182"/>
      <c r="NTU48" s="182"/>
      <c r="NTV48" s="182"/>
      <c r="NTW48" s="182"/>
      <c r="NTX48" s="182"/>
      <c r="NTY48" s="182"/>
      <c r="NTZ48" s="182"/>
      <c r="NUA48" s="182"/>
      <c r="NUB48" s="182"/>
      <c r="NUC48" s="182"/>
      <c r="NUD48" s="182"/>
      <c r="NUE48" s="182"/>
      <c r="NUF48" s="182"/>
      <c r="NUG48" s="182"/>
      <c r="NUH48" s="182"/>
      <c r="NUI48" s="182"/>
      <c r="NUJ48" s="182"/>
      <c r="NUK48" s="182"/>
      <c r="NUL48" s="182"/>
      <c r="NUM48" s="182"/>
      <c r="NUN48" s="182"/>
      <c r="NUO48" s="182"/>
      <c r="NUP48" s="182"/>
      <c r="NUQ48" s="182"/>
      <c r="NUR48" s="182"/>
      <c r="NUS48" s="182"/>
      <c r="NUT48" s="182"/>
      <c r="NUU48" s="182"/>
      <c r="NUV48" s="182"/>
      <c r="NUW48" s="182"/>
      <c r="NUX48" s="182"/>
      <c r="NUY48" s="182"/>
      <c r="NUZ48" s="182"/>
      <c r="NVA48" s="182"/>
      <c r="NVB48" s="182"/>
      <c r="NVC48" s="182"/>
      <c r="NVD48" s="182"/>
      <c r="NVE48" s="182"/>
      <c r="NVF48" s="182"/>
      <c r="NVG48" s="182"/>
      <c r="NVH48" s="182"/>
      <c r="NVI48" s="182"/>
      <c r="NVJ48" s="182"/>
      <c r="NVK48" s="182"/>
      <c r="NVL48" s="182"/>
      <c r="NVM48" s="182"/>
      <c r="NVN48" s="182"/>
      <c r="NVO48" s="182"/>
      <c r="NVP48" s="182"/>
      <c r="NVQ48" s="182"/>
      <c r="NVR48" s="182"/>
      <c r="NVS48" s="182"/>
      <c r="NVT48" s="182"/>
      <c r="NVU48" s="182"/>
      <c r="NVV48" s="182"/>
      <c r="NVW48" s="182"/>
      <c r="NVX48" s="182"/>
      <c r="NVY48" s="182"/>
      <c r="NVZ48" s="182"/>
      <c r="NWA48" s="182"/>
      <c r="NWB48" s="182"/>
      <c r="NWC48" s="182"/>
      <c r="NWD48" s="182"/>
      <c r="NWE48" s="182"/>
      <c r="NWF48" s="182"/>
      <c r="NWG48" s="182"/>
      <c r="NWH48" s="182"/>
      <c r="NWI48" s="182"/>
      <c r="NWJ48" s="182"/>
      <c r="NWK48" s="182"/>
      <c r="NWL48" s="182"/>
      <c r="NWM48" s="182"/>
      <c r="NWN48" s="182"/>
      <c r="NWO48" s="182"/>
      <c r="NWP48" s="182"/>
      <c r="NWQ48" s="182"/>
      <c r="NWR48" s="182"/>
      <c r="NWS48" s="182"/>
      <c r="NWT48" s="182"/>
      <c r="NWU48" s="182"/>
      <c r="NWV48" s="182"/>
      <c r="NWW48" s="182"/>
      <c r="NWX48" s="182"/>
      <c r="NWY48" s="182"/>
      <c r="NWZ48" s="182"/>
      <c r="NXA48" s="182"/>
      <c r="NXB48" s="182"/>
      <c r="NXC48" s="182"/>
      <c r="NXD48" s="182"/>
      <c r="NXE48" s="182"/>
      <c r="NXF48" s="182"/>
      <c r="NXG48" s="182"/>
      <c r="NXH48" s="182"/>
      <c r="NXI48" s="182"/>
      <c r="NXJ48" s="182"/>
      <c r="NXK48" s="182"/>
      <c r="NXL48" s="182"/>
      <c r="NXM48" s="182"/>
      <c r="NXN48" s="182"/>
      <c r="NXO48" s="182"/>
      <c r="NXP48" s="182"/>
      <c r="NXQ48" s="182"/>
      <c r="NXR48" s="182"/>
      <c r="NXS48" s="182"/>
      <c r="NXT48" s="182"/>
      <c r="NXU48" s="182"/>
      <c r="NXV48" s="182"/>
      <c r="NXW48" s="182"/>
      <c r="NXX48" s="182"/>
      <c r="NXY48" s="182"/>
      <c r="NXZ48" s="182"/>
      <c r="NYA48" s="182"/>
      <c r="NYB48" s="182"/>
      <c r="NYC48" s="182"/>
      <c r="NYD48" s="182"/>
      <c r="NYE48" s="182"/>
      <c r="NYF48" s="182"/>
      <c r="NYG48" s="182"/>
      <c r="NYH48" s="182"/>
      <c r="NYI48" s="182"/>
      <c r="NYJ48" s="182"/>
      <c r="NYK48" s="182"/>
      <c r="NYL48" s="182"/>
      <c r="NYM48" s="182"/>
      <c r="NYN48" s="182"/>
      <c r="NYO48" s="182"/>
      <c r="NYP48" s="182"/>
      <c r="NYQ48" s="182"/>
      <c r="NYR48" s="182"/>
      <c r="NYS48" s="182"/>
      <c r="NYT48" s="182"/>
      <c r="NYU48" s="182"/>
      <c r="NYV48" s="182"/>
      <c r="NYW48" s="182"/>
      <c r="NYX48" s="182"/>
      <c r="NYY48" s="182"/>
      <c r="NYZ48" s="182"/>
      <c r="NZA48" s="182"/>
      <c r="NZB48" s="182"/>
      <c r="NZC48" s="182"/>
      <c r="NZD48" s="182"/>
      <c r="NZE48" s="182"/>
      <c r="NZF48" s="182"/>
      <c r="NZG48" s="182"/>
      <c r="NZH48" s="182"/>
      <c r="NZI48" s="182"/>
      <c r="NZJ48" s="182"/>
      <c r="NZK48" s="182"/>
      <c r="NZL48" s="182"/>
      <c r="NZM48" s="182"/>
      <c r="NZN48" s="182"/>
      <c r="NZO48" s="182"/>
      <c r="NZP48" s="182"/>
      <c r="NZQ48" s="182"/>
      <c r="NZR48" s="182"/>
      <c r="NZS48" s="182"/>
      <c r="NZT48" s="182"/>
      <c r="NZU48" s="182"/>
      <c r="NZV48" s="182"/>
      <c r="NZW48" s="182"/>
      <c r="NZX48" s="182"/>
      <c r="NZY48" s="182"/>
      <c r="NZZ48" s="182"/>
      <c r="OAA48" s="182"/>
      <c r="OAB48" s="182"/>
      <c r="OAC48" s="182"/>
      <c r="OAD48" s="182"/>
      <c r="OAE48" s="182"/>
      <c r="OAF48" s="182"/>
      <c r="OAG48" s="182"/>
      <c r="OAH48" s="182"/>
      <c r="OAI48" s="182"/>
      <c r="OAJ48" s="182"/>
      <c r="OAK48" s="182"/>
      <c r="OAL48" s="182"/>
      <c r="OAM48" s="182"/>
      <c r="OAN48" s="182"/>
      <c r="OAO48" s="182"/>
      <c r="OAP48" s="182"/>
      <c r="OAQ48" s="182"/>
      <c r="OAR48" s="182"/>
      <c r="OAS48" s="182"/>
      <c r="OAT48" s="182"/>
      <c r="OAU48" s="182"/>
      <c r="OAV48" s="182"/>
      <c r="OAW48" s="182"/>
      <c r="OAX48" s="182"/>
      <c r="OAY48" s="182"/>
      <c r="OAZ48" s="182"/>
      <c r="OBA48" s="182"/>
      <c r="OBB48" s="182"/>
      <c r="OBC48" s="182"/>
      <c r="OBD48" s="182"/>
      <c r="OBE48" s="182"/>
      <c r="OBF48" s="182"/>
      <c r="OBG48" s="182"/>
      <c r="OBH48" s="182"/>
      <c r="OBI48" s="182"/>
      <c r="OBJ48" s="182"/>
      <c r="OBK48" s="182"/>
      <c r="OBL48" s="182"/>
      <c r="OBM48" s="182"/>
      <c r="OBN48" s="182"/>
      <c r="OBO48" s="182"/>
      <c r="OBP48" s="182"/>
      <c r="OBQ48" s="182"/>
      <c r="OBR48" s="182"/>
      <c r="OBS48" s="182"/>
      <c r="OBT48" s="182"/>
      <c r="OBU48" s="182"/>
      <c r="OBV48" s="182"/>
      <c r="OBW48" s="182"/>
      <c r="OBX48" s="182"/>
      <c r="OBY48" s="182"/>
      <c r="OBZ48" s="182"/>
      <c r="OCA48" s="182"/>
      <c r="OCB48" s="182"/>
      <c r="OCC48" s="182"/>
      <c r="OCD48" s="182"/>
      <c r="OCE48" s="182"/>
      <c r="OCF48" s="182"/>
      <c r="OCG48" s="182"/>
      <c r="OCH48" s="182"/>
      <c r="OCI48" s="182"/>
      <c r="OCJ48" s="182"/>
      <c r="OCK48" s="182"/>
      <c r="OCL48" s="182"/>
      <c r="OCM48" s="182"/>
      <c r="OCN48" s="182"/>
      <c r="OCO48" s="182"/>
      <c r="OCP48" s="182"/>
      <c r="OCQ48" s="182"/>
      <c r="OCR48" s="182"/>
      <c r="OCS48" s="182"/>
      <c r="OCT48" s="182"/>
      <c r="OCU48" s="182"/>
      <c r="OCV48" s="182"/>
      <c r="OCW48" s="182"/>
      <c r="OCX48" s="182"/>
      <c r="OCY48" s="182"/>
      <c r="OCZ48" s="182"/>
      <c r="ODA48" s="182"/>
      <c r="ODB48" s="182"/>
      <c r="ODC48" s="182"/>
      <c r="ODD48" s="182"/>
      <c r="ODE48" s="182"/>
      <c r="ODF48" s="182"/>
      <c r="ODG48" s="182"/>
      <c r="ODH48" s="182"/>
      <c r="ODI48" s="182"/>
      <c r="ODJ48" s="182"/>
      <c r="ODK48" s="182"/>
      <c r="ODL48" s="182"/>
      <c r="ODM48" s="182"/>
      <c r="ODN48" s="182"/>
      <c r="ODO48" s="182"/>
      <c r="ODP48" s="182"/>
      <c r="ODQ48" s="182"/>
      <c r="ODR48" s="182"/>
      <c r="ODS48" s="182"/>
      <c r="ODT48" s="182"/>
      <c r="ODU48" s="182"/>
      <c r="ODV48" s="182"/>
      <c r="ODW48" s="182"/>
      <c r="ODX48" s="182"/>
      <c r="ODY48" s="182"/>
      <c r="ODZ48" s="182"/>
      <c r="OEA48" s="182"/>
      <c r="OEB48" s="182"/>
      <c r="OEC48" s="182"/>
      <c r="OED48" s="182"/>
      <c r="OEE48" s="182"/>
      <c r="OEF48" s="182"/>
      <c r="OEG48" s="182"/>
      <c r="OEH48" s="182"/>
      <c r="OEI48" s="182"/>
      <c r="OEJ48" s="182"/>
      <c r="OEK48" s="182"/>
      <c r="OEL48" s="182"/>
      <c r="OEM48" s="182"/>
      <c r="OEN48" s="182"/>
      <c r="OEO48" s="182"/>
      <c r="OEP48" s="182"/>
      <c r="OEQ48" s="182"/>
      <c r="OER48" s="182"/>
      <c r="OES48" s="182"/>
      <c r="OET48" s="182"/>
      <c r="OEU48" s="182"/>
      <c r="OEV48" s="182"/>
      <c r="OEW48" s="182"/>
      <c r="OEX48" s="182"/>
      <c r="OEY48" s="182"/>
      <c r="OEZ48" s="182"/>
      <c r="OFA48" s="182"/>
      <c r="OFB48" s="182"/>
      <c r="OFC48" s="182"/>
      <c r="OFD48" s="182"/>
      <c r="OFE48" s="182"/>
      <c r="OFF48" s="182"/>
      <c r="OFG48" s="182"/>
      <c r="OFH48" s="182"/>
      <c r="OFI48" s="182"/>
      <c r="OFJ48" s="182"/>
      <c r="OFK48" s="182"/>
      <c r="OFL48" s="182"/>
      <c r="OFM48" s="182"/>
      <c r="OFN48" s="182"/>
      <c r="OFO48" s="182"/>
      <c r="OFP48" s="182"/>
      <c r="OFQ48" s="182"/>
      <c r="OFR48" s="182"/>
      <c r="OFS48" s="182"/>
      <c r="OFT48" s="182"/>
      <c r="OFU48" s="182"/>
      <c r="OFV48" s="182"/>
      <c r="OFW48" s="182"/>
      <c r="OFX48" s="182"/>
      <c r="OFY48" s="182"/>
      <c r="OFZ48" s="182"/>
      <c r="OGA48" s="182"/>
      <c r="OGB48" s="182"/>
      <c r="OGC48" s="182"/>
      <c r="OGD48" s="182"/>
      <c r="OGE48" s="182"/>
      <c r="OGF48" s="182"/>
      <c r="OGG48" s="182"/>
      <c r="OGH48" s="182"/>
      <c r="OGI48" s="182"/>
      <c r="OGJ48" s="182"/>
      <c r="OGK48" s="182"/>
      <c r="OGL48" s="182"/>
      <c r="OGM48" s="182"/>
      <c r="OGN48" s="182"/>
      <c r="OGO48" s="182"/>
      <c r="OGP48" s="182"/>
      <c r="OGQ48" s="182"/>
      <c r="OGR48" s="182"/>
      <c r="OGS48" s="182"/>
      <c r="OGT48" s="182"/>
      <c r="OGU48" s="182"/>
      <c r="OGV48" s="182"/>
      <c r="OGW48" s="182"/>
      <c r="OGX48" s="182"/>
      <c r="OGY48" s="182"/>
      <c r="OGZ48" s="182"/>
      <c r="OHA48" s="182"/>
      <c r="OHB48" s="182"/>
      <c r="OHC48" s="182"/>
      <c r="OHD48" s="182"/>
      <c r="OHE48" s="182"/>
      <c r="OHF48" s="182"/>
      <c r="OHG48" s="182"/>
      <c r="OHH48" s="182"/>
      <c r="OHI48" s="182"/>
      <c r="OHJ48" s="182"/>
      <c r="OHK48" s="182"/>
      <c r="OHL48" s="182"/>
      <c r="OHM48" s="182"/>
      <c r="OHN48" s="182"/>
      <c r="OHO48" s="182"/>
      <c r="OHP48" s="182"/>
      <c r="OHQ48" s="182"/>
      <c r="OHR48" s="182"/>
      <c r="OHS48" s="182"/>
      <c r="OHT48" s="182"/>
      <c r="OHU48" s="182"/>
      <c r="OHV48" s="182"/>
      <c r="OHW48" s="182"/>
      <c r="OHX48" s="182"/>
      <c r="OHY48" s="182"/>
      <c r="OHZ48" s="182"/>
      <c r="OIA48" s="182"/>
      <c r="OIB48" s="182"/>
      <c r="OIC48" s="182"/>
      <c r="OID48" s="182"/>
      <c r="OIE48" s="182"/>
      <c r="OIF48" s="182"/>
      <c r="OIG48" s="182"/>
      <c r="OIH48" s="182"/>
      <c r="OII48" s="182"/>
      <c r="OIJ48" s="182"/>
      <c r="OIK48" s="182"/>
      <c r="OIL48" s="182"/>
      <c r="OIM48" s="182"/>
      <c r="OIN48" s="182"/>
      <c r="OIO48" s="182"/>
      <c r="OIP48" s="182"/>
      <c r="OIQ48" s="182"/>
      <c r="OIR48" s="182"/>
      <c r="OIS48" s="182"/>
      <c r="OIT48" s="182"/>
      <c r="OIU48" s="182"/>
      <c r="OIV48" s="182"/>
      <c r="OIW48" s="182"/>
      <c r="OIX48" s="182"/>
      <c r="OIY48" s="182"/>
      <c r="OIZ48" s="182"/>
      <c r="OJA48" s="182"/>
      <c r="OJB48" s="182"/>
      <c r="OJC48" s="182"/>
      <c r="OJD48" s="182"/>
      <c r="OJE48" s="182"/>
      <c r="OJF48" s="182"/>
      <c r="OJG48" s="182"/>
      <c r="OJH48" s="182"/>
      <c r="OJI48" s="182"/>
      <c r="OJJ48" s="182"/>
      <c r="OJK48" s="182"/>
      <c r="OJL48" s="182"/>
      <c r="OJM48" s="182"/>
      <c r="OJN48" s="182"/>
      <c r="OJO48" s="182"/>
      <c r="OJP48" s="182"/>
      <c r="OJQ48" s="182"/>
      <c r="OJR48" s="182"/>
      <c r="OJS48" s="182"/>
      <c r="OJT48" s="182"/>
      <c r="OJU48" s="182"/>
      <c r="OJV48" s="182"/>
      <c r="OJW48" s="182"/>
      <c r="OJX48" s="182"/>
      <c r="OJY48" s="182"/>
      <c r="OJZ48" s="182"/>
      <c r="OKA48" s="182"/>
      <c r="OKB48" s="182"/>
      <c r="OKC48" s="182"/>
      <c r="OKD48" s="182"/>
      <c r="OKE48" s="182"/>
      <c r="OKF48" s="182"/>
      <c r="OKG48" s="182"/>
      <c r="OKH48" s="182"/>
      <c r="OKI48" s="182"/>
      <c r="OKJ48" s="182"/>
      <c r="OKK48" s="182"/>
      <c r="OKL48" s="182"/>
      <c r="OKM48" s="182"/>
      <c r="OKN48" s="182"/>
      <c r="OKO48" s="182"/>
      <c r="OKP48" s="182"/>
      <c r="OKQ48" s="182"/>
      <c r="OKR48" s="182"/>
      <c r="OKS48" s="182"/>
      <c r="OKT48" s="182"/>
      <c r="OKU48" s="182"/>
      <c r="OKV48" s="182"/>
      <c r="OKW48" s="182"/>
      <c r="OKX48" s="182"/>
      <c r="OKY48" s="182"/>
      <c r="OKZ48" s="182"/>
      <c r="OLA48" s="182"/>
      <c r="OLB48" s="182"/>
      <c r="OLC48" s="182"/>
      <c r="OLD48" s="182"/>
      <c r="OLE48" s="182"/>
      <c r="OLF48" s="182"/>
      <c r="OLG48" s="182"/>
      <c r="OLH48" s="182"/>
      <c r="OLI48" s="182"/>
      <c r="OLJ48" s="182"/>
      <c r="OLK48" s="182"/>
      <c r="OLL48" s="182"/>
      <c r="OLM48" s="182"/>
      <c r="OLN48" s="182"/>
      <c r="OLO48" s="182"/>
      <c r="OLP48" s="182"/>
      <c r="OLQ48" s="182"/>
      <c r="OLR48" s="182"/>
      <c r="OLS48" s="182"/>
      <c r="OLT48" s="182"/>
      <c r="OLU48" s="182"/>
      <c r="OLV48" s="182"/>
      <c r="OLW48" s="182"/>
      <c r="OLX48" s="182"/>
      <c r="OLY48" s="182"/>
      <c r="OLZ48" s="182"/>
      <c r="OMA48" s="182"/>
      <c r="OMB48" s="182"/>
      <c r="OMC48" s="182"/>
      <c r="OMD48" s="182"/>
      <c r="OME48" s="182"/>
      <c r="OMF48" s="182"/>
      <c r="OMG48" s="182"/>
      <c r="OMH48" s="182"/>
      <c r="OMI48" s="182"/>
      <c r="OMJ48" s="182"/>
      <c r="OMK48" s="182"/>
      <c r="OML48" s="182"/>
      <c r="OMM48" s="182"/>
      <c r="OMN48" s="182"/>
      <c r="OMO48" s="182"/>
      <c r="OMP48" s="182"/>
      <c r="OMQ48" s="182"/>
      <c r="OMR48" s="182"/>
      <c r="OMS48" s="182"/>
      <c r="OMT48" s="182"/>
      <c r="OMU48" s="182"/>
      <c r="OMV48" s="182"/>
      <c r="OMW48" s="182"/>
      <c r="OMX48" s="182"/>
      <c r="OMY48" s="182"/>
      <c r="OMZ48" s="182"/>
      <c r="ONA48" s="182"/>
      <c r="ONB48" s="182"/>
      <c r="ONC48" s="182"/>
      <c r="OND48" s="182"/>
      <c r="ONE48" s="182"/>
      <c r="ONF48" s="182"/>
      <c r="ONG48" s="182"/>
      <c r="ONH48" s="182"/>
      <c r="ONI48" s="182"/>
      <c r="ONJ48" s="182"/>
      <c r="ONK48" s="182"/>
      <c r="ONL48" s="182"/>
      <c r="ONM48" s="182"/>
      <c r="ONN48" s="182"/>
      <c r="ONO48" s="182"/>
      <c r="ONP48" s="182"/>
      <c r="ONQ48" s="182"/>
      <c r="ONR48" s="182"/>
      <c r="ONS48" s="182"/>
      <c r="ONT48" s="182"/>
      <c r="ONU48" s="182"/>
      <c r="ONV48" s="182"/>
      <c r="ONW48" s="182"/>
      <c r="ONX48" s="182"/>
      <c r="ONY48" s="182"/>
      <c r="ONZ48" s="182"/>
      <c r="OOA48" s="182"/>
      <c r="OOB48" s="182"/>
      <c r="OOC48" s="182"/>
      <c r="OOD48" s="182"/>
      <c r="OOE48" s="182"/>
      <c r="OOF48" s="182"/>
      <c r="OOG48" s="182"/>
      <c r="OOH48" s="182"/>
      <c r="OOI48" s="182"/>
      <c r="OOJ48" s="182"/>
      <c r="OOK48" s="182"/>
      <c r="OOL48" s="182"/>
      <c r="OOM48" s="182"/>
      <c r="OON48" s="182"/>
      <c r="OOO48" s="182"/>
      <c r="OOP48" s="182"/>
      <c r="OOQ48" s="182"/>
      <c r="OOR48" s="182"/>
      <c r="OOS48" s="182"/>
      <c r="OOT48" s="182"/>
      <c r="OOU48" s="182"/>
      <c r="OOV48" s="182"/>
      <c r="OOW48" s="182"/>
      <c r="OOX48" s="182"/>
      <c r="OOY48" s="182"/>
      <c r="OOZ48" s="182"/>
      <c r="OPA48" s="182"/>
      <c r="OPB48" s="182"/>
      <c r="OPC48" s="182"/>
      <c r="OPD48" s="182"/>
      <c r="OPE48" s="182"/>
      <c r="OPF48" s="182"/>
      <c r="OPG48" s="182"/>
      <c r="OPH48" s="182"/>
      <c r="OPI48" s="182"/>
      <c r="OPJ48" s="182"/>
      <c r="OPK48" s="182"/>
      <c r="OPL48" s="182"/>
      <c r="OPM48" s="182"/>
      <c r="OPN48" s="182"/>
      <c r="OPO48" s="182"/>
      <c r="OPP48" s="182"/>
      <c r="OPQ48" s="182"/>
      <c r="OPR48" s="182"/>
      <c r="OPS48" s="182"/>
      <c r="OPT48" s="182"/>
      <c r="OPU48" s="182"/>
      <c r="OPV48" s="182"/>
      <c r="OPW48" s="182"/>
      <c r="OPX48" s="182"/>
      <c r="OPY48" s="182"/>
      <c r="OPZ48" s="182"/>
      <c r="OQA48" s="182"/>
      <c r="OQB48" s="182"/>
      <c r="OQC48" s="182"/>
      <c r="OQD48" s="182"/>
      <c r="OQE48" s="182"/>
      <c r="OQF48" s="182"/>
      <c r="OQG48" s="182"/>
      <c r="OQH48" s="182"/>
      <c r="OQI48" s="182"/>
      <c r="OQJ48" s="182"/>
      <c r="OQK48" s="182"/>
      <c r="OQL48" s="182"/>
      <c r="OQM48" s="182"/>
      <c r="OQN48" s="182"/>
      <c r="OQO48" s="182"/>
      <c r="OQP48" s="182"/>
      <c r="OQQ48" s="182"/>
      <c r="OQR48" s="182"/>
      <c r="OQS48" s="182"/>
      <c r="OQT48" s="182"/>
      <c r="OQU48" s="182"/>
      <c r="OQV48" s="182"/>
      <c r="OQW48" s="182"/>
      <c r="OQX48" s="182"/>
      <c r="OQY48" s="182"/>
      <c r="OQZ48" s="182"/>
      <c r="ORA48" s="182"/>
      <c r="ORB48" s="182"/>
      <c r="ORC48" s="182"/>
      <c r="ORD48" s="182"/>
      <c r="ORE48" s="182"/>
      <c r="ORF48" s="182"/>
      <c r="ORG48" s="182"/>
      <c r="ORH48" s="182"/>
      <c r="ORI48" s="182"/>
      <c r="ORJ48" s="182"/>
      <c r="ORK48" s="182"/>
      <c r="ORL48" s="182"/>
      <c r="ORM48" s="182"/>
      <c r="ORN48" s="182"/>
      <c r="ORO48" s="182"/>
      <c r="ORP48" s="182"/>
      <c r="ORQ48" s="182"/>
      <c r="ORR48" s="182"/>
      <c r="ORS48" s="182"/>
      <c r="ORT48" s="182"/>
      <c r="ORU48" s="182"/>
      <c r="ORV48" s="182"/>
      <c r="ORW48" s="182"/>
      <c r="ORX48" s="182"/>
      <c r="ORY48" s="182"/>
      <c r="ORZ48" s="182"/>
      <c r="OSA48" s="182"/>
      <c r="OSB48" s="182"/>
      <c r="OSC48" s="182"/>
      <c r="OSD48" s="182"/>
      <c r="OSE48" s="182"/>
      <c r="OSF48" s="182"/>
      <c r="OSG48" s="182"/>
      <c r="OSH48" s="182"/>
      <c r="OSI48" s="182"/>
      <c r="OSJ48" s="182"/>
      <c r="OSK48" s="182"/>
      <c r="OSL48" s="182"/>
      <c r="OSM48" s="182"/>
      <c r="OSN48" s="182"/>
      <c r="OSO48" s="182"/>
      <c r="OSP48" s="182"/>
      <c r="OSQ48" s="182"/>
      <c r="OSR48" s="182"/>
      <c r="OSS48" s="182"/>
      <c r="OST48" s="182"/>
      <c r="OSU48" s="182"/>
      <c r="OSV48" s="182"/>
      <c r="OSW48" s="182"/>
      <c r="OSX48" s="182"/>
      <c r="OSY48" s="182"/>
      <c r="OSZ48" s="182"/>
      <c r="OTA48" s="182"/>
      <c r="OTB48" s="182"/>
      <c r="OTC48" s="182"/>
      <c r="OTD48" s="182"/>
      <c r="OTE48" s="182"/>
      <c r="OTF48" s="182"/>
      <c r="OTG48" s="182"/>
      <c r="OTH48" s="182"/>
      <c r="OTI48" s="182"/>
      <c r="OTJ48" s="182"/>
      <c r="OTK48" s="182"/>
      <c r="OTL48" s="182"/>
      <c r="OTM48" s="182"/>
      <c r="OTN48" s="182"/>
      <c r="OTO48" s="182"/>
      <c r="OTP48" s="182"/>
      <c r="OTQ48" s="182"/>
      <c r="OTR48" s="182"/>
      <c r="OTS48" s="182"/>
      <c r="OTT48" s="182"/>
      <c r="OTU48" s="182"/>
      <c r="OTV48" s="182"/>
      <c r="OTW48" s="182"/>
      <c r="OTX48" s="182"/>
      <c r="OTY48" s="182"/>
      <c r="OTZ48" s="182"/>
      <c r="OUA48" s="182"/>
      <c r="OUB48" s="182"/>
      <c r="OUC48" s="182"/>
      <c r="OUD48" s="182"/>
      <c r="OUE48" s="182"/>
      <c r="OUF48" s="182"/>
      <c r="OUG48" s="182"/>
      <c r="OUH48" s="182"/>
      <c r="OUI48" s="182"/>
      <c r="OUJ48" s="182"/>
      <c r="OUK48" s="182"/>
      <c r="OUL48" s="182"/>
      <c r="OUM48" s="182"/>
      <c r="OUN48" s="182"/>
      <c r="OUO48" s="182"/>
      <c r="OUP48" s="182"/>
      <c r="OUQ48" s="182"/>
      <c r="OUR48" s="182"/>
      <c r="OUS48" s="182"/>
      <c r="OUT48" s="182"/>
      <c r="OUU48" s="182"/>
      <c r="OUV48" s="182"/>
      <c r="OUW48" s="182"/>
      <c r="OUX48" s="182"/>
      <c r="OUY48" s="182"/>
      <c r="OUZ48" s="182"/>
      <c r="OVA48" s="182"/>
      <c r="OVB48" s="182"/>
      <c r="OVC48" s="182"/>
      <c r="OVD48" s="182"/>
      <c r="OVE48" s="182"/>
      <c r="OVF48" s="182"/>
      <c r="OVG48" s="182"/>
      <c r="OVH48" s="182"/>
      <c r="OVI48" s="182"/>
      <c r="OVJ48" s="182"/>
      <c r="OVK48" s="182"/>
      <c r="OVL48" s="182"/>
      <c r="OVM48" s="182"/>
      <c r="OVN48" s="182"/>
      <c r="OVO48" s="182"/>
      <c r="OVP48" s="182"/>
      <c r="OVQ48" s="182"/>
      <c r="OVR48" s="182"/>
      <c r="OVS48" s="182"/>
      <c r="OVT48" s="182"/>
      <c r="OVU48" s="182"/>
      <c r="OVV48" s="182"/>
      <c r="OVW48" s="182"/>
      <c r="OVX48" s="182"/>
      <c r="OVY48" s="182"/>
      <c r="OVZ48" s="182"/>
      <c r="OWA48" s="182"/>
      <c r="OWB48" s="182"/>
      <c r="OWC48" s="182"/>
      <c r="OWD48" s="182"/>
      <c r="OWE48" s="182"/>
      <c r="OWF48" s="182"/>
      <c r="OWG48" s="182"/>
      <c r="OWH48" s="182"/>
      <c r="OWI48" s="182"/>
      <c r="OWJ48" s="182"/>
      <c r="OWK48" s="182"/>
      <c r="OWL48" s="182"/>
      <c r="OWM48" s="182"/>
      <c r="OWN48" s="182"/>
      <c r="OWO48" s="182"/>
      <c r="OWP48" s="182"/>
      <c r="OWQ48" s="182"/>
      <c r="OWR48" s="182"/>
      <c r="OWS48" s="182"/>
      <c r="OWT48" s="182"/>
      <c r="OWU48" s="182"/>
      <c r="OWV48" s="182"/>
      <c r="OWW48" s="182"/>
      <c r="OWX48" s="182"/>
      <c r="OWY48" s="182"/>
      <c r="OWZ48" s="182"/>
      <c r="OXA48" s="182"/>
      <c r="OXB48" s="182"/>
      <c r="OXC48" s="182"/>
      <c r="OXD48" s="182"/>
      <c r="OXE48" s="182"/>
      <c r="OXF48" s="182"/>
      <c r="OXG48" s="182"/>
      <c r="OXH48" s="182"/>
      <c r="OXI48" s="182"/>
      <c r="OXJ48" s="182"/>
      <c r="OXK48" s="182"/>
      <c r="OXL48" s="182"/>
      <c r="OXM48" s="182"/>
      <c r="OXN48" s="182"/>
      <c r="OXO48" s="182"/>
      <c r="OXP48" s="182"/>
      <c r="OXQ48" s="182"/>
      <c r="OXR48" s="182"/>
      <c r="OXS48" s="182"/>
      <c r="OXT48" s="182"/>
      <c r="OXU48" s="182"/>
      <c r="OXV48" s="182"/>
      <c r="OXW48" s="182"/>
      <c r="OXX48" s="182"/>
      <c r="OXY48" s="182"/>
      <c r="OXZ48" s="182"/>
      <c r="OYA48" s="182"/>
      <c r="OYB48" s="182"/>
      <c r="OYC48" s="182"/>
      <c r="OYD48" s="182"/>
      <c r="OYE48" s="182"/>
      <c r="OYF48" s="182"/>
      <c r="OYG48" s="182"/>
      <c r="OYH48" s="182"/>
      <c r="OYI48" s="182"/>
      <c r="OYJ48" s="182"/>
      <c r="OYK48" s="182"/>
      <c r="OYL48" s="182"/>
      <c r="OYM48" s="182"/>
      <c r="OYN48" s="182"/>
      <c r="OYO48" s="182"/>
      <c r="OYP48" s="182"/>
      <c r="OYQ48" s="182"/>
      <c r="OYR48" s="182"/>
      <c r="OYS48" s="182"/>
      <c r="OYT48" s="182"/>
      <c r="OYU48" s="182"/>
      <c r="OYV48" s="182"/>
      <c r="OYW48" s="182"/>
      <c r="OYX48" s="182"/>
      <c r="OYY48" s="182"/>
      <c r="OYZ48" s="182"/>
      <c r="OZA48" s="182"/>
      <c r="OZB48" s="182"/>
      <c r="OZC48" s="182"/>
      <c r="OZD48" s="182"/>
      <c r="OZE48" s="182"/>
      <c r="OZF48" s="182"/>
      <c r="OZG48" s="182"/>
      <c r="OZH48" s="182"/>
      <c r="OZI48" s="182"/>
      <c r="OZJ48" s="182"/>
      <c r="OZK48" s="182"/>
      <c r="OZL48" s="182"/>
      <c r="OZM48" s="182"/>
      <c r="OZN48" s="182"/>
      <c r="OZO48" s="182"/>
      <c r="OZP48" s="182"/>
      <c r="OZQ48" s="182"/>
      <c r="OZR48" s="182"/>
      <c r="OZS48" s="182"/>
      <c r="OZT48" s="182"/>
      <c r="OZU48" s="182"/>
      <c r="OZV48" s="182"/>
      <c r="OZW48" s="182"/>
      <c r="OZX48" s="182"/>
      <c r="OZY48" s="182"/>
      <c r="OZZ48" s="182"/>
      <c r="PAA48" s="182"/>
      <c r="PAB48" s="182"/>
      <c r="PAC48" s="182"/>
      <c r="PAD48" s="182"/>
      <c r="PAE48" s="182"/>
      <c r="PAF48" s="182"/>
      <c r="PAG48" s="182"/>
      <c r="PAH48" s="182"/>
      <c r="PAI48" s="182"/>
      <c r="PAJ48" s="182"/>
      <c r="PAK48" s="182"/>
      <c r="PAL48" s="182"/>
      <c r="PAM48" s="182"/>
      <c r="PAN48" s="182"/>
      <c r="PAO48" s="182"/>
      <c r="PAP48" s="182"/>
      <c r="PAQ48" s="182"/>
      <c r="PAR48" s="182"/>
      <c r="PAS48" s="182"/>
      <c r="PAT48" s="182"/>
      <c r="PAU48" s="182"/>
      <c r="PAV48" s="182"/>
      <c r="PAW48" s="182"/>
      <c r="PAX48" s="182"/>
      <c r="PAY48" s="182"/>
      <c r="PAZ48" s="182"/>
      <c r="PBA48" s="182"/>
      <c r="PBB48" s="182"/>
      <c r="PBC48" s="182"/>
      <c r="PBD48" s="182"/>
      <c r="PBE48" s="182"/>
      <c r="PBF48" s="182"/>
      <c r="PBG48" s="182"/>
      <c r="PBH48" s="182"/>
      <c r="PBI48" s="182"/>
      <c r="PBJ48" s="182"/>
      <c r="PBK48" s="182"/>
      <c r="PBL48" s="182"/>
      <c r="PBM48" s="182"/>
      <c r="PBN48" s="182"/>
      <c r="PBO48" s="182"/>
      <c r="PBP48" s="182"/>
      <c r="PBQ48" s="182"/>
      <c r="PBR48" s="182"/>
      <c r="PBS48" s="182"/>
      <c r="PBT48" s="182"/>
      <c r="PBU48" s="182"/>
      <c r="PBV48" s="182"/>
      <c r="PBW48" s="182"/>
      <c r="PBX48" s="182"/>
      <c r="PBY48" s="182"/>
      <c r="PBZ48" s="182"/>
      <c r="PCA48" s="182"/>
      <c r="PCB48" s="182"/>
      <c r="PCC48" s="182"/>
      <c r="PCD48" s="182"/>
      <c r="PCE48" s="182"/>
      <c r="PCF48" s="182"/>
      <c r="PCG48" s="182"/>
      <c r="PCH48" s="182"/>
      <c r="PCI48" s="182"/>
      <c r="PCJ48" s="182"/>
      <c r="PCK48" s="182"/>
      <c r="PCL48" s="182"/>
      <c r="PCM48" s="182"/>
      <c r="PCN48" s="182"/>
      <c r="PCO48" s="182"/>
      <c r="PCP48" s="182"/>
      <c r="PCQ48" s="182"/>
      <c r="PCR48" s="182"/>
      <c r="PCS48" s="182"/>
      <c r="PCT48" s="182"/>
      <c r="PCU48" s="182"/>
      <c r="PCV48" s="182"/>
      <c r="PCW48" s="182"/>
      <c r="PCX48" s="182"/>
      <c r="PCY48" s="182"/>
      <c r="PCZ48" s="182"/>
      <c r="PDA48" s="182"/>
      <c r="PDB48" s="182"/>
      <c r="PDC48" s="182"/>
      <c r="PDD48" s="182"/>
      <c r="PDE48" s="182"/>
      <c r="PDF48" s="182"/>
      <c r="PDG48" s="182"/>
      <c r="PDH48" s="182"/>
      <c r="PDI48" s="182"/>
      <c r="PDJ48" s="182"/>
      <c r="PDK48" s="182"/>
      <c r="PDL48" s="182"/>
      <c r="PDM48" s="182"/>
      <c r="PDN48" s="182"/>
      <c r="PDO48" s="182"/>
      <c r="PDP48" s="182"/>
      <c r="PDQ48" s="182"/>
      <c r="PDR48" s="182"/>
      <c r="PDS48" s="182"/>
      <c r="PDT48" s="182"/>
      <c r="PDU48" s="182"/>
      <c r="PDV48" s="182"/>
      <c r="PDW48" s="182"/>
      <c r="PDX48" s="182"/>
      <c r="PDY48" s="182"/>
      <c r="PDZ48" s="182"/>
      <c r="PEA48" s="182"/>
      <c r="PEB48" s="182"/>
      <c r="PEC48" s="182"/>
      <c r="PED48" s="182"/>
      <c r="PEE48" s="182"/>
      <c r="PEF48" s="182"/>
      <c r="PEG48" s="182"/>
      <c r="PEH48" s="182"/>
      <c r="PEI48" s="182"/>
      <c r="PEJ48" s="182"/>
      <c r="PEK48" s="182"/>
      <c r="PEL48" s="182"/>
      <c r="PEM48" s="182"/>
      <c r="PEN48" s="182"/>
      <c r="PEO48" s="182"/>
      <c r="PEP48" s="182"/>
      <c r="PEQ48" s="182"/>
      <c r="PER48" s="182"/>
      <c r="PES48" s="182"/>
      <c r="PET48" s="182"/>
      <c r="PEU48" s="182"/>
      <c r="PEV48" s="182"/>
      <c r="PEW48" s="182"/>
      <c r="PEX48" s="182"/>
      <c r="PEY48" s="182"/>
      <c r="PEZ48" s="182"/>
      <c r="PFA48" s="182"/>
      <c r="PFB48" s="182"/>
      <c r="PFC48" s="182"/>
      <c r="PFD48" s="182"/>
      <c r="PFE48" s="182"/>
      <c r="PFF48" s="182"/>
      <c r="PFG48" s="182"/>
      <c r="PFH48" s="182"/>
      <c r="PFI48" s="182"/>
      <c r="PFJ48" s="182"/>
      <c r="PFK48" s="182"/>
      <c r="PFL48" s="182"/>
      <c r="PFM48" s="182"/>
      <c r="PFN48" s="182"/>
      <c r="PFO48" s="182"/>
      <c r="PFP48" s="182"/>
      <c r="PFQ48" s="182"/>
      <c r="PFR48" s="182"/>
      <c r="PFS48" s="182"/>
      <c r="PFT48" s="182"/>
      <c r="PFU48" s="182"/>
      <c r="PFV48" s="182"/>
      <c r="PFW48" s="182"/>
      <c r="PFX48" s="182"/>
      <c r="PFY48" s="182"/>
      <c r="PFZ48" s="182"/>
      <c r="PGA48" s="182"/>
      <c r="PGB48" s="182"/>
      <c r="PGC48" s="182"/>
      <c r="PGD48" s="182"/>
      <c r="PGE48" s="182"/>
      <c r="PGF48" s="182"/>
      <c r="PGG48" s="182"/>
      <c r="PGH48" s="182"/>
      <c r="PGI48" s="182"/>
      <c r="PGJ48" s="182"/>
      <c r="PGK48" s="182"/>
      <c r="PGL48" s="182"/>
      <c r="PGM48" s="182"/>
      <c r="PGN48" s="182"/>
      <c r="PGO48" s="182"/>
      <c r="PGP48" s="182"/>
      <c r="PGQ48" s="182"/>
      <c r="PGR48" s="182"/>
      <c r="PGS48" s="182"/>
      <c r="PGT48" s="182"/>
      <c r="PGU48" s="182"/>
      <c r="PGV48" s="182"/>
      <c r="PGW48" s="182"/>
      <c r="PGX48" s="182"/>
      <c r="PGY48" s="182"/>
      <c r="PGZ48" s="182"/>
      <c r="PHA48" s="182"/>
      <c r="PHB48" s="182"/>
      <c r="PHC48" s="182"/>
      <c r="PHD48" s="182"/>
      <c r="PHE48" s="182"/>
      <c r="PHF48" s="182"/>
      <c r="PHG48" s="182"/>
      <c r="PHH48" s="182"/>
      <c r="PHI48" s="182"/>
      <c r="PHJ48" s="182"/>
      <c r="PHK48" s="182"/>
      <c r="PHL48" s="182"/>
      <c r="PHM48" s="182"/>
      <c r="PHN48" s="182"/>
      <c r="PHO48" s="182"/>
      <c r="PHP48" s="182"/>
      <c r="PHQ48" s="182"/>
      <c r="PHR48" s="182"/>
      <c r="PHS48" s="182"/>
      <c r="PHT48" s="182"/>
      <c r="PHU48" s="182"/>
      <c r="PHV48" s="182"/>
      <c r="PHW48" s="182"/>
      <c r="PHX48" s="182"/>
      <c r="PHY48" s="182"/>
      <c r="PHZ48" s="182"/>
      <c r="PIA48" s="182"/>
      <c r="PIB48" s="182"/>
      <c r="PIC48" s="182"/>
      <c r="PID48" s="182"/>
      <c r="PIE48" s="182"/>
      <c r="PIF48" s="182"/>
      <c r="PIG48" s="182"/>
      <c r="PIH48" s="182"/>
      <c r="PII48" s="182"/>
      <c r="PIJ48" s="182"/>
      <c r="PIK48" s="182"/>
      <c r="PIL48" s="182"/>
      <c r="PIM48" s="182"/>
      <c r="PIN48" s="182"/>
      <c r="PIO48" s="182"/>
      <c r="PIP48" s="182"/>
      <c r="PIQ48" s="182"/>
      <c r="PIR48" s="182"/>
      <c r="PIS48" s="182"/>
      <c r="PIT48" s="182"/>
      <c r="PIU48" s="182"/>
      <c r="PIV48" s="182"/>
      <c r="PIW48" s="182"/>
      <c r="PIX48" s="182"/>
      <c r="PIY48" s="182"/>
      <c r="PIZ48" s="182"/>
      <c r="PJA48" s="182"/>
      <c r="PJB48" s="182"/>
      <c r="PJC48" s="182"/>
      <c r="PJD48" s="182"/>
      <c r="PJE48" s="182"/>
      <c r="PJF48" s="182"/>
      <c r="PJG48" s="182"/>
      <c r="PJH48" s="182"/>
      <c r="PJI48" s="182"/>
      <c r="PJJ48" s="182"/>
      <c r="PJK48" s="182"/>
      <c r="PJL48" s="182"/>
      <c r="PJM48" s="182"/>
      <c r="PJN48" s="182"/>
      <c r="PJO48" s="182"/>
      <c r="PJP48" s="182"/>
      <c r="PJQ48" s="182"/>
      <c r="PJR48" s="182"/>
      <c r="PJS48" s="182"/>
      <c r="PJT48" s="182"/>
      <c r="PJU48" s="182"/>
      <c r="PJV48" s="182"/>
      <c r="PJW48" s="182"/>
      <c r="PJX48" s="182"/>
      <c r="PJY48" s="182"/>
      <c r="PJZ48" s="182"/>
      <c r="PKA48" s="182"/>
      <c r="PKB48" s="182"/>
      <c r="PKC48" s="182"/>
      <c r="PKD48" s="182"/>
      <c r="PKE48" s="182"/>
      <c r="PKF48" s="182"/>
      <c r="PKG48" s="182"/>
      <c r="PKH48" s="182"/>
      <c r="PKI48" s="182"/>
      <c r="PKJ48" s="182"/>
      <c r="PKK48" s="182"/>
      <c r="PKL48" s="182"/>
      <c r="PKM48" s="182"/>
      <c r="PKN48" s="182"/>
      <c r="PKO48" s="182"/>
      <c r="PKP48" s="182"/>
      <c r="PKQ48" s="182"/>
      <c r="PKR48" s="182"/>
      <c r="PKS48" s="182"/>
      <c r="PKT48" s="182"/>
      <c r="PKU48" s="182"/>
      <c r="PKV48" s="182"/>
      <c r="PKW48" s="182"/>
      <c r="PKX48" s="182"/>
      <c r="PKY48" s="182"/>
      <c r="PKZ48" s="182"/>
      <c r="PLA48" s="182"/>
      <c r="PLB48" s="182"/>
      <c r="PLC48" s="182"/>
      <c r="PLD48" s="182"/>
      <c r="PLE48" s="182"/>
      <c r="PLF48" s="182"/>
      <c r="PLG48" s="182"/>
      <c r="PLH48" s="182"/>
      <c r="PLI48" s="182"/>
      <c r="PLJ48" s="182"/>
      <c r="PLK48" s="182"/>
      <c r="PLL48" s="182"/>
      <c r="PLM48" s="182"/>
      <c r="PLN48" s="182"/>
      <c r="PLO48" s="182"/>
      <c r="PLP48" s="182"/>
      <c r="PLQ48" s="182"/>
      <c r="PLR48" s="182"/>
      <c r="PLS48" s="182"/>
      <c r="PLT48" s="182"/>
      <c r="PLU48" s="182"/>
      <c r="PLV48" s="182"/>
      <c r="PLW48" s="182"/>
      <c r="PLX48" s="182"/>
      <c r="PLY48" s="182"/>
      <c r="PLZ48" s="182"/>
      <c r="PMA48" s="182"/>
      <c r="PMB48" s="182"/>
      <c r="PMC48" s="182"/>
      <c r="PMD48" s="182"/>
      <c r="PME48" s="182"/>
      <c r="PMF48" s="182"/>
      <c r="PMG48" s="182"/>
      <c r="PMH48" s="182"/>
      <c r="PMI48" s="182"/>
      <c r="PMJ48" s="182"/>
      <c r="PMK48" s="182"/>
      <c r="PML48" s="182"/>
      <c r="PMM48" s="182"/>
      <c r="PMN48" s="182"/>
      <c r="PMO48" s="182"/>
      <c r="PMP48" s="182"/>
      <c r="PMQ48" s="182"/>
      <c r="PMR48" s="182"/>
      <c r="PMS48" s="182"/>
      <c r="PMT48" s="182"/>
      <c r="PMU48" s="182"/>
      <c r="PMV48" s="182"/>
      <c r="PMW48" s="182"/>
      <c r="PMX48" s="182"/>
      <c r="PMY48" s="182"/>
      <c r="PMZ48" s="182"/>
      <c r="PNA48" s="182"/>
      <c r="PNB48" s="182"/>
      <c r="PNC48" s="182"/>
      <c r="PND48" s="182"/>
      <c r="PNE48" s="182"/>
      <c r="PNF48" s="182"/>
      <c r="PNG48" s="182"/>
      <c r="PNH48" s="182"/>
      <c r="PNI48" s="182"/>
      <c r="PNJ48" s="182"/>
      <c r="PNK48" s="182"/>
      <c r="PNL48" s="182"/>
      <c r="PNM48" s="182"/>
      <c r="PNN48" s="182"/>
      <c r="PNO48" s="182"/>
      <c r="PNP48" s="182"/>
      <c r="PNQ48" s="182"/>
      <c r="PNR48" s="182"/>
      <c r="PNS48" s="182"/>
      <c r="PNT48" s="182"/>
      <c r="PNU48" s="182"/>
      <c r="PNV48" s="182"/>
      <c r="PNW48" s="182"/>
      <c r="PNX48" s="182"/>
      <c r="PNY48" s="182"/>
      <c r="PNZ48" s="182"/>
      <c r="POA48" s="182"/>
      <c r="POB48" s="182"/>
      <c r="POC48" s="182"/>
      <c r="POD48" s="182"/>
      <c r="POE48" s="182"/>
      <c r="POF48" s="182"/>
      <c r="POG48" s="182"/>
      <c r="POH48" s="182"/>
      <c r="POI48" s="182"/>
      <c r="POJ48" s="182"/>
      <c r="POK48" s="182"/>
      <c r="POL48" s="182"/>
      <c r="POM48" s="182"/>
      <c r="PON48" s="182"/>
      <c r="POO48" s="182"/>
      <c r="POP48" s="182"/>
      <c r="POQ48" s="182"/>
      <c r="POR48" s="182"/>
      <c r="POS48" s="182"/>
      <c r="POT48" s="182"/>
      <c r="POU48" s="182"/>
      <c r="POV48" s="182"/>
      <c r="POW48" s="182"/>
      <c r="POX48" s="182"/>
      <c r="POY48" s="182"/>
      <c r="POZ48" s="182"/>
      <c r="PPA48" s="182"/>
      <c r="PPB48" s="182"/>
      <c r="PPC48" s="182"/>
      <c r="PPD48" s="182"/>
      <c r="PPE48" s="182"/>
      <c r="PPF48" s="182"/>
      <c r="PPG48" s="182"/>
      <c r="PPH48" s="182"/>
      <c r="PPI48" s="182"/>
      <c r="PPJ48" s="182"/>
      <c r="PPK48" s="182"/>
      <c r="PPL48" s="182"/>
      <c r="PPM48" s="182"/>
      <c r="PPN48" s="182"/>
      <c r="PPO48" s="182"/>
      <c r="PPP48" s="182"/>
      <c r="PPQ48" s="182"/>
      <c r="PPR48" s="182"/>
      <c r="PPS48" s="182"/>
      <c r="PPT48" s="182"/>
      <c r="PPU48" s="182"/>
      <c r="PPV48" s="182"/>
      <c r="PPW48" s="182"/>
      <c r="PPX48" s="182"/>
      <c r="PPY48" s="182"/>
      <c r="PPZ48" s="182"/>
      <c r="PQA48" s="182"/>
      <c r="PQB48" s="182"/>
      <c r="PQC48" s="182"/>
      <c r="PQD48" s="182"/>
      <c r="PQE48" s="182"/>
      <c r="PQF48" s="182"/>
      <c r="PQG48" s="182"/>
      <c r="PQH48" s="182"/>
      <c r="PQI48" s="182"/>
      <c r="PQJ48" s="182"/>
      <c r="PQK48" s="182"/>
      <c r="PQL48" s="182"/>
      <c r="PQM48" s="182"/>
      <c r="PQN48" s="182"/>
      <c r="PQO48" s="182"/>
      <c r="PQP48" s="182"/>
      <c r="PQQ48" s="182"/>
      <c r="PQR48" s="182"/>
      <c r="PQS48" s="182"/>
      <c r="PQT48" s="182"/>
      <c r="PQU48" s="182"/>
      <c r="PQV48" s="182"/>
      <c r="PQW48" s="182"/>
      <c r="PQX48" s="182"/>
      <c r="PQY48" s="182"/>
      <c r="PQZ48" s="182"/>
      <c r="PRA48" s="182"/>
      <c r="PRB48" s="182"/>
      <c r="PRC48" s="182"/>
      <c r="PRD48" s="182"/>
      <c r="PRE48" s="182"/>
      <c r="PRF48" s="182"/>
      <c r="PRG48" s="182"/>
      <c r="PRH48" s="182"/>
      <c r="PRI48" s="182"/>
      <c r="PRJ48" s="182"/>
      <c r="PRK48" s="182"/>
      <c r="PRL48" s="182"/>
      <c r="PRM48" s="182"/>
      <c r="PRN48" s="182"/>
      <c r="PRO48" s="182"/>
      <c r="PRP48" s="182"/>
      <c r="PRQ48" s="182"/>
      <c r="PRR48" s="182"/>
      <c r="PRS48" s="182"/>
      <c r="PRT48" s="182"/>
      <c r="PRU48" s="182"/>
      <c r="PRV48" s="182"/>
      <c r="PRW48" s="182"/>
      <c r="PRX48" s="182"/>
      <c r="PRY48" s="182"/>
      <c r="PRZ48" s="182"/>
      <c r="PSA48" s="182"/>
      <c r="PSB48" s="182"/>
      <c r="PSC48" s="182"/>
      <c r="PSD48" s="182"/>
      <c r="PSE48" s="182"/>
      <c r="PSF48" s="182"/>
      <c r="PSG48" s="182"/>
      <c r="PSH48" s="182"/>
      <c r="PSI48" s="182"/>
      <c r="PSJ48" s="182"/>
      <c r="PSK48" s="182"/>
      <c r="PSL48" s="182"/>
      <c r="PSM48" s="182"/>
      <c r="PSN48" s="182"/>
      <c r="PSO48" s="182"/>
      <c r="PSP48" s="182"/>
      <c r="PSQ48" s="182"/>
      <c r="PSR48" s="182"/>
      <c r="PSS48" s="182"/>
      <c r="PST48" s="182"/>
      <c r="PSU48" s="182"/>
      <c r="PSV48" s="182"/>
      <c r="PSW48" s="182"/>
      <c r="PSX48" s="182"/>
      <c r="PSY48" s="182"/>
      <c r="PSZ48" s="182"/>
      <c r="PTA48" s="182"/>
      <c r="PTB48" s="182"/>
      <c r="PTC48" s="182"/>
      <c r="PTD48" s="182"/>
      <c r="PTE48" s="182"/>
      <c r="PTF48" s="182"/>
      <c r="PTG48" s="182"/>
      <c r="PTH48" s="182"/>
      <c r="PTI48" s="182"/>
      <c r="PTJ48" s="182"/>
      <c r="PTK48" s="182"/>
      <c r="PTL48" s="182"/>
      <c r="PTM48" s="182"/>
      <c r="PTN48" s="182"/>
      <c r="PTO48" s="182"/>
      <c r="PTP48" s="182"/>
      <c r="PTQ48" s="182"/>
      <c r="PTR48" s="182"/>
      <c r="PTS48" s="182"/>
      <c r="PTT48" s="182"/>
      <c r="PTU48" s="182"/>
      <c r="PTV48" s="182"/>
      <c r="PTW48" s="182"/>
      <c r="PTX48" s="182"/>
      <c r="PTY48" s="182"/>
      <c r="PTZ48" s="182"/>
      <c r="PUA48" s="182"/>
      <c r="PUB48" s="182"/>
      <c r="PUC48" s="182"/>
      <c r="PUD48" s="182"/>
      <c r="PUE48" s="182"/>
      <c r="PUF48" s="182"/>
      <c r="PUG48" s="182"/>
      <c r="PUH48" s="182"/>
      <c r="PUI48" s="182"/>
      <c r="PUJ48" s="182"/>
      <c r="PUK48" s="182"/>
      <c r="PUL48" s="182"/>
      <c r="PUM48" s="182"/>
      <c r="PUN48" s="182"/>
      <c r="PUO48" s="182"/>
      <c r="PUP48" s="182"/>
      <c r="PUQ48" s="182"/>
      <c r="PUR48" s="182"/>
      <c r="PUS48" s="182"/>
      <c r="PUT48" s="182"/>
      <c r="PUU48" s="182"/>
      <c r="PUV48" s="182"/>
      <c r="PUW48" s="182"/>
      <c r="PUX48" s="182"/>
      <c r="PUY48" s="182"/>
      <c r="PUZ48" s="182"/>
      <c r="PVA48" s="182"/>
      <c r="PVB48" s="182"/>
      <c r="PVC48" s="182"/>
      <c r="PVD48" s="182"/>
      <c r="PVE48" s="182"/>
      <c r="PVF48" s="182"/>
      <c r="PVG48" s="182"/>
      <c r="PVH48" s="182"/>
      <c r="PVI48" s="182"/>
      <c r="PVJ48" s="182"/>
      <c r="PVK48" s="182"/>
      <c r="PVL48" s="182"/>
      <c r="PVM48" s="182"/>
      <c r="PVN48" s="182"/>
      <c r="PVO48" s="182"/>
      <c r="PVP48" s="182"/>
      <c r="PVQ48" s="182"/>
      <c r="PVR48" s="182"/>
      <c r="PVS48" s="182"/>
      <c r="PVT48" s="182"/>
      <c r="PVU48" s="182"/>
      <c r="PVV48" s="182"/>
      <c r="PVW48" s="182"/>
      <c r="PVX48" s="182"/>
      <c r="PVY48" s="182"/>
      <c r="PVZ48" s="182"/>
      <c r="PWA48" s="182"/>
      <c r="PWB48" s="182"/>
      <c r="PWC48" s="182"/>
      <c r="PWD48" s="182"/>
      <c r="PWE48" s="182"/>
      <c r="PWF48" s="182"/>
      <c r="PWG48" s="182"/>
      <c r="PWH48" s="182"/>
      <c r="PWI48" s="182"/>
      <c r="PWJ48" s="182"/>
      <c r="PWK48" s="182"/>
      <c r="PWL48" s="182"/>
      <c r="PWM48" s="182"/>
      <c r="PWN48" s="182"/>
      <c r="PWO48" s="182"/>
      <c r="PWP48" s="182"/>
      <c r="PWQ48" s="182"/>
      <c r="PWR48" s="182"/>
      <c r="PWS48" s="182"/>
      <c r="PWT48" s="182"/>
      <c r="PWU48" s="182"/>
      <c r="PWV48" s="182"/>
      <c r="PWW48" s="182"/>
      <c r="PWX48" s="182"/>
      <c r="PWY48" s="182"/>
      <c r="PWZ48" s="182"/>
      <c r="PXA48" s="182"/>
      <c r="PXB48" s="182"/>
      <c r="PXC48" s="182"/>
      <c r="PXD48" s="182"/>
      <c r="PXE48" s="182"/>
      <c r="PXF48" s="182"/>
      <c r="PXG48" s="182"/>
      <c r="PXH48" s="182"/>
      <c r="PXI48" s="182"/>
      <c r="PXJ48" s="182"/>
      <c r="PXK48" s="182"/>
      <c r="PXL48" s="182"/>
      <c r="PXM48" s="182"/>
      <c r="PXN48" s="182"/>
      <c r="PXO48" s="182"/>
      <c r="PXP48" s="182"/>
      <c r="PXQ48" s="182"/>
      <c r="PXR48" s="182"/>
      <c r="PXS48" s="182"/>
      <c r="PXT48" s="182"/>
      <c r="PXU48" s="182"/>
      <c r="PXV48" s="182"/>
      <c r="PXW48" s="182"/>
      <c r="PXX48" s="182"/>
      <c r="PXY48" s="182"/>
      <c r="PXZ48" s="182"/>
      <c r="PYA48" s="182"/>
      <c r="PYB48" s="182"/>
      <c r="PYC48" s="182"/>
      <c r="PYD48" s="182"/>
      <c r="PYE48" s="182"/>
      <c r="PYF48" s="182"/>
      <c r="PYG48" s="182"/>
      <c r="PYH48" s="182"/>
      <c r="PYI48" s="182"/>
      <c r="PYJ48" s="182"/>
      <c r="PYK48" s="182"/>
      <c r="PYL48" s="182"/>
      <c r="PYM48" s="182"/>
      <c r="PYN48" s="182"/>
      <c r="PYO48" s="182"/>
      <c r="PYP48" s="182"/>
      <c r="PYQ48" s="182"/>
      <c r="PYR48" s="182"/>
      <c r="PYS48" s="182"/>
      <c r="PYT48" s="182"/>
      <c r="PYU48" s="182"/>
      <c r="PYV48" s="182"/>
      <c r="PYW48" s="182"/>
      <c r="PYX48" s="182"/>
      <c r="PYY48" s="182"/>
      <c r="PYZ48" s="182"/>
      <c r="PZA48" s="182"/>
      <c r="PZB48" s="182"/>
      <c r="PZC48" s="182"/>
      <c r="PZD48" s="182"/>
      <c r="PZE48" s="182"/>
      <c r="PZF48" s="182"/>
      <c r="PZG48" s="182"/>
      <c r="PZH48" s="182"/>
      <c r="PZI48" s="182"/>
      <c r="PZJ48" s="182"/>
      <c r="PZK48" s="182"/>
      <c r="PZL48" s="182"/>
      <c r="PZM48" s="182"/>
      <c r="PZN48" s="182"/>
      <c r="PZO48" s="182"/>
      <c r="PZP48" s="182"/>
      <c r="PZQ48" s="182"/>
      <c r="PZR48" s="182"/>
      <c r="PZS48" s="182"/>
      <c r="PZT48" s="182"/>
      <c r="PZU48" s="182"/>
      <c r="PZV48" s="182"/>
      <c r="PZW48" s="182"/>
      <c r="PZX48" s="182"/>
      <c r="PZY48" s="182"/>
      <c r="PZZ48" s="182"/>
      <c r="QAA48" s="182"/>
      <c r="QAB48" s="182"/>
      <c r="QAC48" s="182"/>
      <c r="QAD48" s="182"/>
      <c r="QAE48" s="182"/>
      <c r="QAF48" s="182"/>
      <c r="QAG48" s="182"/>
      <c r="QAH48" s="182"/>
      <c r="QAI48" s="182"/>
      <c r="QAJ48" s="182"/>
      <c r="QAK48" s="182"/>
      <c r="QAL48" s="182"/>
      <c r="QAM48" s="182"/>
      <c r="QAN48" s="182"/>
      <c r="QAO48" s="182"/>
      <c r="QAP48" s="182"/>
      <c r="QAQ48" s="182"/>
      <c r="QAR48" s="182"/>
      <c r="QAS48" s="182"/>
      <c r="QAT48" s="182"/>
      <c r="QAU48" s="182"/>
      <c r="QAV48" s="182"/>
      <c r="QAW48" s="182"/>
      <c r="QAX48" s="182"/>
      <c r="QAY48" s="182"/>
      <c r="QAZ48" s="182"/>
      <c r="QBA48" s="182"/>
      <c r="QBB48" s="182"/>
      <c r="QBC48" s="182"/>
      <c r="QBD48" s="182"/>
      <c r="QBE48" s="182"/>
      <c r="QBF48" s="182"/>
      <c r="QBG48" s="182"/>
      <c r="QBH48" s="182"/>
      <c r="QBI48" s="182"/>
      <c r="QBJ48" s="182"/>
      <c r="QBK48" s="182"/>
      <c r="QBL48" s="182"/>
      <c r="QBM48" s="182"/>
      <c r="QBN48" s="182"/>
      <c r="QBO48" s="182"/>
      <c r="QBP48" s="182"/>
      <c r="QBQ48" s="182"/>
      <c r="QBR48" s="182"/>
      <c r="QBS48" s="182"/>
      <c r="QBT48" s="182"/>
      <c r="QBU48" s="182"/>
      <c r="QBV48" s="182"/>
      <c r="QBW48" s="182"/>
      <c r="QBX48" s="182"/>
      <c r="QBY48" s="182"/>
      <c r="QBZ48" s="182"/>
      <c r="QCA48" s="182"/>
      <c r="QCB48" s="182"/>
      <c r="QCC48" s="182"/>
      <c r="QCD48" s="182"/>
      <c r="QCE48" s="182"/>
      <c r="QCF48" s="182"/>
      <c r="QCG48" s="182"/>
      <c r="QCH48" s="182"/>
      <c r="QCI48" s="182"/>
      <c r="QCJ48" s="182"/>
      <c r="QCK48" s="182"/>
      <c r="QCL48" s="182"/>
      <c r="QCM48" s="182"/>
      <c r="QCN48" s="182"/>
      <c r="QCO48" s="182"/>
      <c r="QCP48" s="182"/>
      <c r="QCQ48" s="182"/>
      <c r="QCR48" s="182"/>
      <c r="QCS48" s="182"/>
      <c r="QCT48" s="182"/>
      <c r="QCU48" s="182"/>
      <c r="QCV48" s="182"/>
      <c r="QCW48" s="182"/>
      <c r="QCX48" s="182"/>
      <c r="QCY48" s="182"/>
      <c r="QCZ48" s="182"/>
      <c r="QDA48" s="182"/>
      <c r="QDB48" s="182"/>
      <c r="QDC48" s="182"/>
      <c r="QDD48" s="182"/>
      <c r="QDE48" s="182"/>
      <c r="QDF48" s="182"/>
      <c r="QDG48" s="182"/>
      <c r="QDH48" s="182"/>
      <c r="QDI48" s="182"/>
      <c r="QDJ48" s="182"/>
      <c r="QDK48" s="182"/>
      <c r="QDL48" s="182"/>
      <c r="QDM48" s="182"/>
      <c r="QDN48" s="182"/>
      <c r="QDO48" s="182"/>
      <c r="QDP48" s="182"/>
      <c r="QDQ48" s="182"/>
      <c r="QDR48" s="182"/>
      <c r="QDS48" s="182"/>
      <c r="QDT48" s="182"/>
      <c r="QDU48" s="182"/>
      <c r="QDV48" s="182"/>
      <c r="QDW48" s="182"/>
      <c r="QDX48" s="182"/>
      <c r="QDY48" s="182"/>
      <c r="QDZ48" s="182"/>
      <c r="QEA48" s="182"/>
      <c r="QEB48" s="182"/>
      <c r="QEC48" s="182"/>
      <c r="QED48" s="182"/>
      <c r="QEE48" s="182"/>
      <c r="QEF48" s="182"/>
      <c r="QEG48" s="182"/>
      <c r="QEH48" s="182"/>
      <c r="QEI48" s="182"/>
      <c r="QEJ48" s="182"/>
      <c r="QEK48" s="182"/>
      <c r="QEL48" s="182"/>
      <c r="QEM48" s="182"/>
      <c r="QEN48" s="182"/>
      <c r="QEO48" s="182"/>
      <c r="QEP48" s="182"/>
      <c r="QEQ48" s="182"/>
      <c r="QER48" s="182"/>
      <c r="QES48" s="182"/>
      <c r="QET48" s="182"/>
      <c r="QEU48" s="182"/>
      <c r="QEV48" s="182"/>
      <c r="QEW48" s="182"/>
      <c r="QEX48" s="182"/>
      <c r="QEY48" s="182"/>
      <c r="QEZ48" s="182"/>
      <c r="QFA48" s="182"/>
      <c r="QFB48" s="182"/>
      <c r="QFC48" s="182"/>
      <c r="QFD48" s="182"/>
      <c r="QFE48" s="182"/>
      <c r="QFF48" s="182"/>
      <c r="QFG48" s="182"/>
      <c r="QFH48" s="182"/>
      <c r="QFI48" s="182"/>
      <c r="QFJ48" s="182"/>
      <c r="QFK48" s="182"/>
      <c r="QFL48" s="182"/>
      <c r="QFM48" s="182"/>
      <c r="QFN48" s="182"/>
      <c r="QFO48" s="182"/>
      <c r="QFP48" s="182"/>
      <c r="QFQ48" s="182"/>
      <c r="QFR48" s="182"/>
      <c r="QFS48" s="182"/>
      <c r="QFT48" s="182"/>
      <c r="QFU48" s="182"/>
      <c r="QFV48" s="182"/>
      <c r="QFW48" s="182"/>
      <c r="QFX48" s="182"/>
      <c r="QFY48" s="182"/>
      <c r="QFZ48" s="182"/>
      <c r="QGA48" s="182"/>
      <c r="QGB48" s="182"/>
      <c r="QGC48" s="182"/>
      <c r="QGD48" s="182"/>
      <c r="QGE48" s="182"/>
      <c r="QGF48" s="182"/>
      <c r="QGG48" s="182"/>
      <c r="QGH48" s="182"/>
      <c r="QGI48" s="182"/>
      <c r="QGJ48" s="182"/>
      <c r="QGK48" s="182"/>
      <c r="QGL48" s="182"/>
      <c r="QGM48" s="182"/>
      <c r="QGN48" s="182"/>
      <c r="QGO48" s="182"/>
      <c r="QGP48" s="182"/>
      <c r="QGQ48" s="182"/>
      <c r="QGR48" s="182"/>
      <c r="QGS48" s="182"/>
      <c r="QGT48" s="182"/>
      <c r="QGU48" s="182"/>
      <c r="QGV48" s="182"/>
      <c r="QGW48" s="182"/>
      <c r="QGX48" s="182"/>
      <c r="QGY48" s="182"/>
      <c r="QGZ48" s="182"/>
      <c r="QHA48" s="182"/>
      <c r="QHB48" s="182"/>
      <c r="QHC48" s="182"/>
      <c r="QHD48" s="182"/>
      <c r="QHE48" s="182"/>
      <c r="QHF48" s="182"/>
      <c r="QHG48" s="182"/>
      <c r="QHH48" s="182"/>
      <c r="QHI48" s="182"/>
      <c r="QHJ48" s="182"/>
      <c r="QHK48" s="182"/>
      <c r="QHL48" s="182"/>
      <c r="QHM48" s="182"/>
      <c r="QHN48" s="182"/>
      <c r="QHO48" s="182"/>
      <c r="QHP48" s="182"/>
      <c r="QHQ48" s="182"/>
      <c r="QHR48" s="182"/>
      <c r="QHS48" s="182"/>
      <c r="QHT48" s="182"/>
      <c r="QHU48" s="182"/>
      <c r="QHV48" s="182"/>
      <c r="QHW48" s="182"/>
      <c r="QHX48" s="182"/>
      <c r="QHY48" s="182"/>
      <c r="QHZ48" s="182"/>
      <c r="QIA48" s="182"/>
      <c r="QIB48" s="182"/>
      <c r="QIC48" s="182"/>
      <c r="QID48" s="182"/>
      <c r="QIE48" s="182"/>
      <c r="QIF48" s="182"/>
      <c r="QIG48" s="182"/>
      <c r="QIH48" s="182"/>
      <c r="QII48" s="182"/>
      <c r="QIJ48" s="182"/>
      <c r="QIK48" s="182"/>
      <c r="QIL48" s="182"/>
      <c r="QIM48" s="182"/>
      <c r="QIN48" s="182"/>
      <c r="QIO48" s="182"/>
      <c r="QIP48" s="182"/>
      <c r="QIQ48" s="182"/>
      <c r="QIR48" s="182"/>
      <c r="QIS48" s="182"/>
      <c r="QIT48" s="182"/>
      <c r="QIU48" s="182"/>
      <c r="QIV48" s="182"/>
      <c r="QIW48" s="182"/>
      <c r="QIX48" s="182"/>
      <c r="QIY48" s="182"/>
      <c r="QIZ48" s="182"/>
      <c r="QJA48" s="182"/>
      <c r="QJB48" s="182"/>
      <c r="QJC48" s="182"/>
      <c r="QJD48" s="182"/>
      <c r="QJE48" s="182"/>
      <c r="QJF48" s="182"/>
      <c r="QJG48" s="182"/>
      <c r="QJH48" s="182"/>
      <c r="QJI48" s="182"/>
      <c r="QJJ48" s="182"/>
      <c r="QJK48" s="182"/>
      <c r="QJL48" s="182"/>
      <c r="QJM48" s="182"/>
      <c r="QJN48" s="182"/>
      <c r="QJO48" s="182"/>
      <c r="QJP48" s="182"/>
      <c r="QJQ48" s="182"/>
      <c r="QJR48" s="182"/>
      <c r="QJS48" s="182"/>
      <c r="QJT48" s="182"/>
      <c r="QJU48" s="182"/>
      <c r="QJV48" s="182"/>
      <c r="QJW48" s="182"/>
      <c r="QJX48" s="182"/>
      <c r="QJY48" s="182"/>
      <c r="QJZ48" s="182"/>
      <c r="QKA48" s="182"/>
      <c r="QKB48" s="182"/>
      <c r="QKC48" s="182"/>
      <c r="QKD48" s="182"/>
      <c r="QKE48" s="182"/>
      <c r="QKF48" s="182"/>
      <c r="QKG48" s="182"/>
      <c r="QKH48" s="182"/>
      <c r="QKI48" s="182"/>
      <c r="QKJ48" s="182"/>
      <c r="QKK48" s="182"/>
      <c r="QKL48" s="182"/>
      <c r="QKM48" s="182"/>
      <c r="QKN48" s="182"/>
      <c r="QKO48" s="182"/>
      <c r="QKP48" s="182"/>
      <c r="QKQ48" s="182"/>
      <c r="QKR48" s="182"/>
      <c r="QKS48" s="182"/>
      <c r="QKT48" s="182"/>
      <c r="QKU48" s="182"/>
      <c r="QKV48" s="182"/>
      <c r="QKW48" s="182"/>
      <c r="QKX48" s="182"/>
      <c r="QKY48" s="182"/>
      <c r="QKZ48" s="182"/>
      <c r="QLA48" s="182"/>
      <c r="QLB48" s="182"/>
      <c r="QLC48" s="182"/>
      <c r="QLD48" s="182"/>
      <c r="QLE48" s="182"/>
      <c r="QLF48" s="182"/>
      <c r="QLG48" s="182"/>
      <c r="QLH48" s="182"/>
      <c r="QLI48" s="182"/>
      <c r="QLJ48" s="182"/>
      <c r="QLK48" s="182"/>
      <c r="QLL48" s="182"/>
      <c r="QLM48" s="182"/>
      <c r="QLN48" s="182"/>
      <c r="QLO48" s="182"/>
      <c r="QLP48" s="182"/>
      <c r="QLQ48" s="182"/>
      <c r="QLR48" s="182"/>
      <c r="QLS48" s="182"/>
      <c r="QLT48" s="182"/>
      <c r="QLU48" s="182"/>
      <c r="QLV48" s="182"/>
      <c r="QLW48" s="182"/>
      <c r="QLX48" s="182"/>
      <c r="QLY48" s="182"/>
      <c r="QLZ48" s="182"/>
      <c r="QMA48" s="182"/>
      <c r="QMB48" s="182"/>
      <c r="QMC48" s="182"/>
      <c r="QMD48" s="182"/>
      <c r="QME48" s="182"/>
      <c r="QMF48" s="182"/>
      <c r="QMG48" s="182"/>
      <c r="QMH48" s="182"/>
      <c r="QMI48" s="182"/>
      <c r="QMJ48" s="182"/>
      <c r="QMK48" s="182"/>
      <c r="QML48" s="182"/>
      <c r="QMM48" s="182"/>
      <c r="QMN48" s="182"/>
      <c r="QMO48" s="182"/>
      <c r="QMP48" s="182"/>
      <c r="QMQ48" s="182"/>
      <c r="QMR48" s="182"/>
      <c r="QMS48" s="182"/>
      <c r="QMT48" s="182"/>
      <c r="QMU48" s="182"/>
      <c r="QMV48" s="182"/>
      <c r="QMW48" s="182"/>
      <c r="QMX48" s="182"/>
      <c r="QMY48" s="182"/>
      <c r="QMZ48" s="182"/>
      <c r="QNA48" s="182"/>
      <c r="QNB48" s="182"/>
      <c r="QNC48" s="182"/>
      <c r="QND48" s="182"/>
      <c r="QNE48" s="182"/>
      <c r="QNF48" s="182"/>
      <c r="QNG48" s="182"/>
      <c r="QNH48" s="182"/>
      <c r="QNI48" s="182"/>
      <c r="QNJ48" s="182"/>
      <c r="QNK48" s="182"/>
      <c r="QNL48" s="182"/>
      <c r="QNM48" s="182"/>
      <c r="QNN48" s="182"/>
      <c r="QNO48" s="182"/>
      <c r="QNP48" s="182"/>
      <c r="QNQ48" s="182"/>
      <c r="QNR48" s="182"/>
      <c r="QNS48" s="182"/>
      <c r="QNT48" s="182"/>
      <c r="QNU48" s="182"/>
      <c r="QNV48" s="182"/>
      <c r="QNW48" s="182"/>
      <c r="QNX48" s="182"/>
      <c r="QNY48" s="182"/>
      <c r="QNZ48" s="182"/>
      <c r="QOA48" s="182"/>
      <c r="QOB48" s="182"/>
      <c r="QOC48" s="182"/>
      <c r="QOD48" s="182"/>
      <c r="QOE48" s="182"/>
      <c r="QOF48" s="182"/>
      <c r="QOG48" s="182"/>
      <c r="QOH48" s="182"/>
      <c r="QOI48" s="182"/>
      <c r="QOJ48" s="182"/>
      <c r="QOK48" s="182"/>
      <c r="QOL48" s="182"/>
      <c r="QOM48" s="182"/>
      <c r="QON48" s="182"/>
      <c r="QOO48" s="182"/>
      <c r="QOP48" s="182"/>
      <c r="QOQ48" s="182"/>
      <c r="QOR48" s="182"/>
      <c r="QOS48" s="182"/>
      <c r="QOT48" s="182"/>
      <c r="QOU48" s="182"/>
      <c r="QOV48" s="182"/>
      <c r="QOW48" s="182"/>
      <c r="QOX48" s="182"/>
      <c r="QOY48" s="182"/>
      <c r="QOZ48" s="182"/>
      <c r="QPA48" s="182"/>
      <c r="QPB48" s="182"/>
      <c r="QPC48" s="182"/>
      <c r="QPD48" s="182"/>
      <c r="QPE48" s="182"/>
      <c r="QPF48" s="182"/>
      <c r="QPG48" s="182"/>
      <c r="QPH48" s="182"/>
      <c r="QPI48" s="182"/>
      <c r="QPJ48" s="182"/>
      <c r="QPK48" s="182"/>
      <c r="QPL48" s="182"/>
      <c r="QPM48" s="182"/>
      <c r="QPN48" s="182"/>
      <c r="QPO48" s="182"/>
      <c r="QPP48" s="182"/>
      <c r="QPQ48" s="182"/>
      <c r="QPR48" s="182"/>
      <c r="QPS48" s="182"/>
      <c r="QPT48" s="182"/>
      <c r="QPU48" s="182"/>
      <c r="QPV48" s="182"/>
      <c r="QPW48" s="182"/>
      <c r="QPX48" s="182"/>
      <c r="QPY48" s="182"/>
      <c r="QPZ48" s="182"/>
      <c r="QQA48" s="182"/>
      <c r="QQB48" s="182"/>
      <c r="QQC48" s="182"/>
      <c r="QQD48" s="182"/>
      <c r="QQE48" s="182"/>
      <c r="QQF48" s="182"/>
      <c r="QQG48" s="182"/>
      <c r="QQH48" s="182"/>
      <c r="QQI48" s="182"/>
      <c r="QQJ48" s="182"/>
      <c r="QQK48" s="182"/>
      <c r="QQL48" s="182"/>
      <c r="QQM48" s="182"/>
      <c r="QQN48" s="182"/>
      <c r="QQO48" s="182"/>
      <c r="QQP48" s="182"/>
      <c r="QQQ48" s="182"/>
      <c r="QQR48" s="182"/>
      <c r="QQS48" s="182"/>
      <c r="QQT48" s="182"/>
      <c r="QQU48" s="182"/>
      <c r="QQV48" s="182"/>
      <c r="QQW48" s="182"/>
      <c r="QQX48" s="182"/>
      <c r="QQY48" s="182"/>
      <c r="QQZ48" s="182"/>
      <c r="QRA48" s="182"/>
      <c r="QRB48" s="182"/>
      <c r="QRC48" s="182"/>
      <c r="QRD48" s="182"/>
      <c r="QRE48" s="182"/>
      <c r="QRF48" s="182"/>
      <c r="QRG48" s="182"/>
      <c r="QRH48" s="182"/>
      <c r="QRI48" s="182"/>
      <c r="QRJ48" s="182"/>
      <c r="QRK48" s="182"/>
      <c r="QRL48" s="182"/>
      <c r="QRM48" s="182"/>
      <c r="QRN48" s="182"/>
      <c r="QRO48" s="182"/>
      <c r="QRP48" s="182"/>
      <c r="QRQ48" s="182"/>
      <c r="QRR48" s="182"/>
      <c r="QRS48" s="182"/>
      <c r="QRT48" s="182"/>
      <c r="QRU48" s="182"/>
      <c r="QRV48" s="182"/>
      <c r="QRW48" s="182"/>
      <c r="QRX48" s="182"/>
      <c r="QRY48" s="182"/>
      <c r="QRZ48" s="182"/>
      <c r="QSA48" s="182"/>
      <c r="QSB48" s="182"/>
      <c r="QSC48" s="182"/>
      <c r="QSD48" s="182"/>
      <c r="QSE48" s="182"/>
      <c r="QSF48" s="182"/>
      <c r="QSG48" s="182"/>
      <c r="QSH48" s="182"/>
      <c r="QSI48" s="182"/>
      <c r="QSJ48" s="182"/>
      <c r="QSK48" s="182"/>
      <c r="QSL48" s="182"/>
      <c r="QSM48" s="182"/>
      <c r="QSN48" s="182"/>
      <c r="QSO48" s="182"/>
      <c r="QSP48" s="182"/>
      <c r="QSQ48" s="182"/>
      <c r="QSR48" s="182"/>
      <c r="QSS48" s="182"/>
      <c r="QST48" s="182"/>
      <c r="QSU48" s="182"/>
      <c r="QSV48" s="182"/>
      <c r="QSW48" s="182"/>
      <c r="QSX48" s="182"/>
      <c r="QSY48" s="182"/>
      <c r="QSZ48" s="182"/>
      <c r="QTA48" s="182"/>
      <c r="QTB48" s="182"/>
      <c r="QTC48" s="182"/>
      <c r="QTD48" s="182"/>
      <c r="QTE48" s="182"/>
      <c r="QTF48" s="182"/>
      <c r="QTG48" s="182"/>
      <c r="QTH48" s="182"/>
      <c r="QTI48" s="182"/>
      <c r="QTJ48" s="182"/>
      <c r="QTK48" s="182"/>
      <c r="QTL48" s="182"/>
      <c r="QTM48" s="182"/>
      <c r="QTN48" s="182"/>
      <c r="QTO48" s="182"/>
      <c r="QTP48" s="182"/>
      <c r="QTQ48" s="182"/>
      <c r="QTR48" s="182"/>
      <c r="QTS48" s="182"/>
      <c r="QTT48" s="182"/>
      <c r="QTU48" s="182"/>
      <c r="QTV48" s="182"/>
      <c r="QTW48" s="182"/>
      <c r="QTX48" s="182"/>
      <c r="QTY48" s="182"/>
      <c r="QTZ48" s="182"/>
      <c r="QUA48" s="182"/>
      <c r="QUB48" s="182"/>
      <c r="QUC48" s="182"/>
      <c r="QUD48" s="182"/>
      <c r="QUE48" s="182"/>
      <c r="QUF48" s="182"/>
      <c r="QUG48" s="182"/>
      <c r="QUH48" s="182"/>
      <c r="QUI48" s="182"/>
      <c r="QUJ48" s="182"/>
      <c r="QUK48" s="182"/>
      <c r="QUL48" s="182"/>
      <c r="QUM48" s="182"/>
      <c r="QUN48" s="182"/>
      <c r="QUO48" s="182"/>
      <c r="QUP48" s="182"/>
      <c r="QUQ48" s="182"/>
      <c r="QUR48" s="182"/>
      <c r="QUS48" s="182"/>
      <c r="QUT48" s="182"/>
      <c r="QUU48" s="182"/>
      <c r="QUV48" s="182"/>
      <c r="QUW48" s="182"/>
      <c r="QUX48" s="182"/>
      <c r="QUY48" s="182"/>
      <c r="QUZ48" s="182"/>
      <c r="QVA48" s="182"/>
      <c r="QVB48" s="182"/>
      <c r="QVC48" s="182"/>
      <c r="QVD48" s="182"/>
      <c r="QVE48" s="182"/>
      <c r="QVF48" s="182"/>
      <c r="QVG48" s="182"/>
      <c r="QVH48" s="182"/>
      <c r="QVI48" s="182"/>
      <c r="QVJ48" s="182"/>
      <c r="QVK48" s="182"/>
      <c r="QVL48" s="182"/>
      <c r="QVM48" s="182"/>
      <c r="QVN48" s="182"/>
      <c r="QVO48" s="182"/>
      <c r="QVP48" s="182"/>
      <c r="QVQ48" s="182"/>
      <c r="QVR48" s="182"/>
      <c r="QVS48" s="182"/>
      <c r="QVT48" s="182"/>
      <c r="QVU48" s="182"/>
      <c r="QVV48" s="182"/>
      <c r="QVW48" s="182"/>
      <c r="QVX48" s="182"/>
      <c r="QVY48" s="182"/>
      <c r="QVZ48" s="182"/>
      <c r="QWA48" s="182"/>
      <c r="QWB48" s="182"/>
      <c r="QWC48" s="182"/>
      <c r="QWD48" s="182"/>
      <c r="QWE48" s="182"/>
      <c r="QWF48" s="182"/>
      <c r="QWG48" s="182"/>
      <c r="QWH48" s="182"/>
      <c r="QWI48" s="182"/>
      <c r="QWJ48" s="182"/>
      <c r="QWK48" s="182"/>
      <c r="QWL48" s="182"/>
      <c r="QWM48" s="182"/>
      <c r="QWN48" s="182"/>
      <c r="QWO48" s="182"/>
      <c r="QWP48" s="182"/>
      <c r="QWQ48" s="182"/>
      <c r="QWR48" s="182"/>
      <c r="QWS48" s="182"/>
      <c r="QWT48" s="182"/>
      <c r="QWU48" s="182"/>
      <c r="QWV48" s="182"/>
      <c r="QWW48" s="182"/>
      <c r="QWX48" s="182"/>
      <c r="QWY48" s="182"/>
      <c r="QWZ48" s="182"/>
      <c r="QXA48" s="182"/>
      <c r="QXB48" s="182"/>
      <c r="QXC48" s="182"/>
      <c r="QXD48" s="182"/>
      <c r="QXE48" s="182"/>
      <c r="QXF48" s="182"/>
      <c r="QXG48" s="182"/>
      <c r="QXH48" s="182"/>
      <c r="QXI48" s="182"/>
      <c r="QXJ48" s="182"/>
      <c r="QXK48" s="182"/>
      <c r="QXL48" s="182"/>
      <c r="QXM48" s="182"/>
      <c r="QXN48" s="182"/>
      <c r="QXO48" s="182"/>
      <c r="QXP48" s="182"/>
      <c r="QXQ48" s="182"/>
      <c r="QXR48" s="182"/>
      <c r="QXS48" s="182"/>
      <c r="QXT48" s="182"/>
      <c r="QXU48" s="182"/>
      <c r="QXV48" s="182"/>
      <c r="QXW48" s="182"/>
      <c r="QXX48" s="182"/>
      <c r="QXY48" s="182"/>
      <c r="QXZ48" s="182"/>
      <c r="QYA48" s="182"/>
      <c r="QYB48" s="182"/>
      <c r="QYC48" s="182"/>
      <c r="QYD48" s="182"/>
      <c r="QYE48" s="182"/>
      <c r="QYF48" s="182"/>
      <c r="QYG48" s="182"/>
      <c r="QYH48" s="182"/>
      <c r="QYI48" s="182"/>
      <c r="QYJ48" s="182"/>
      <c r="QYK48" s="182"/>
      <c r="QYL48" s="182"/>
      <c r="QYM48" s="182"/>
      <c r="QYN48" s="182"/>
      <c r="QYO48" s="182"/>
      <c r="QYP48" s="182"/>
      <c r="QYQ48" s="182"/>
      <c r="QYR48" s="182"/>
      <c r="QYS48" s="182"/>
      <c r="QYT48" s="182"/>
      <c r="QYU48" s="182"/>
      <c r="QYV48" s="182"/>
      <c r="QYW48" s="182"/>
      <c r="QYX48" s="182"/>
      <c r="QYY48" s="182"/>
      <c r="QYZ48" s="182"/>
      <c r="QZA48" s="182"/>
      <c r="QZB48" s="182"/>
      <c r="QZC48" s="182"/>
      <c r="QZD48" s="182"/>
      <c r="QZE48" s="182"/>
      <c r="QZF48" s="182"/>
      <c r="QZG48" s="182"/>
      <c r="QZH48" s="182"/>
      <c r="QZI48" s="182"/>
      <c r="QZJ48" s="182"/>
      <c r="QZK48" s="182"/>
      <c r="QZL48" s="182"/>
      <c r="QZM48" s="182"/>
      <c r="QZN48" s="182"/>
      <c r="QZO48" s="182"/>
      <c r="QZP48" s="182"/>
      <c r="QZQ48" s="182"/>
      <c r="QZR48" s="182"/>
      <c r="QZS48" s="182"/>
      <c r="QZT48" s="182"/>
      <c r="QZU48" s="182"/>
      <c r="QZV48" s="182"/>
      <c r="QZW48" s="182"/>
      <c r="QZX48" s="182"/>
      <c r="QZY48" s="182"/>
      <c r="QZZ48" s="182"/>
      <c r="RAA48" s="182"/>
      <c r="RAB48" s="182"/>
      <c r="RAC48" s="182"/>
      <c r="RAD48" s="182"/>
      <c r="RAE48" s="182"/>
      <c r="RAF48" s="182"/>
      <c r="RAG48" s="182"/>
      <c r="RAH48" s="182"/>
      <c r="RAI48" s="182"/>
      <c r="RAJ48" s="182"/>
      <c r="RAK48" s="182"/>
      <c r="RAL48" s="182"/>
      <c r="RAM48" s="182"/>
      <c r="RAN48" s="182"/>
      <c r="RAO48" s="182"/>
      <c r="RAP48" s="182"/>
      <c r="RAQ48" s="182"/>
      <c r="RAR48" s="182"/>
      <c r="RAS48" s="182"/>
      <c r="RAT48" s="182"/>
      <c r="RAU48" s="182"/>
      <c r="RAV48" s="182"/>
      <c r="RAW48" s="182"/>
      <c r="RAX48" s="182"/>
      <c r="RAY48" s="182"/>
      <c r="RAZ48" s="182"/>
      <c r="RBA48" s="182"/>
      <c r="RBB48" s="182"/>
      <c r="RBC48" s="182"/>
      <c r="RBD48" s="182"/>
      <c r="RBE48" s="182"/>
      <c r="RBF48" s="182"/>
      <c r="RBG48" s="182"/>
      <c r="RBH48" s="182"/>
      <c r="RBI48" s="182"/>
      <c r="RBJ48" s="182"/>
      <c r="RBK48" s="182"/>
      <c r="RBL48" s="182"/>
      <c r="RBM48" s="182"/>
      <c r="RBN48" s="182"/>
      <c r="RBO48" s="182"/>
      <c r="RBP48" s="182"/>
      <c r="RBQ48" s="182"/>
      <c r="RBR48" s="182"/>
      <c r="RBS48" s="182"/>
      <c r="RBT48" s="182"/>
      <c r="RBU48" s="182"/>
      <c r="RBV48" s="182"/>
      <c r="RBW48" s="182"/>
      <c r="RBX48" s="182"/>
      <c r="RBY48" s="182"/>
      <c r="RBZ48" s="182"/>
      <c r="RCA48" s="182"/>
      <c r="RCB48" s="182"/>
      <c r="RCC48" s="182"/>
      <c r="RCD48" s="182"/>
      <c r="RCE48" s="182"/>
      <c r="RCF48" s="182"/>
      <c r="RCG48" s="182"/>
      <c r="RCH48" s="182"/>
      <c r="RCI48" s="182"/>
      <c r="RCJ48" s="182"/>
      <c r="RCK48" s="182"/>
      <c r="RCL48" s="182"/>
      <c r="RCM48" s="182"/>
      <c r="RCN48" s="182"/>
      <c r="RCO48" s="182"/>
      <c r="RCP48" s="182"/>
      <c r="RCQ48" s="182"/>
      <c r="RCR48" s="182"/>
      <c r="RCS48" s="182"/>
      <c r="RCT48" s="182"/>
      <c r="RCU48" s="182"/>
      <c r="RCV48" s="182"/>
      <c r="RCW48" s="182"/>
      <c r="RCX48" s="182"/>
      <c r="RCY48" s="182"/>
      <c r="RCZ48" s="182"/>
      <c r="RDA48" s="182"/>
      <c r="RDB48" s="182"/>
      <c r="RDC48" s="182"/>
      <c r="RDD48" s="182"/>
      <c r="RDE48" s="182"/>
      <c r="RDF48" s="182"/>
      <c r="RDG48" s="182"/>
      <c r="RDH48" s="182"/>
      <c r="RDI48" s="182"/>
      <c r="RDJ48" s="182"/>
      <c r="RDK48" s="182"/>
      <c r="RDL48" s="182"/>
      <c r="RDM48" s="182"/>
      <c r="RDN48" s="182"/>
      <c r="RDO48" s="182"/>
      <c r="RDP48" s="182"/>
      <c r="RDQ48" s="182"/>
      <c r="RDR48" s="182"/>
      <c r="RDS48" s="182"/>
      <c r="RDT48" s="182"/>
      <c r="RDU48" s="182"/>
      <c r="RDV48" s="182"/>
      <c r="RDW48" s="182"/>
      <c r="RDX48" s="182"/>
      <c r="RDY48" s="182"/>
      <c r="RDZ48" s="182"/>
      <c r="REA48" s="182"/>
      <c r="REB48" s="182"/>
      <c r="REC48" s="182"/>
      <c r="RED48" s="182"/>
      <c r="REE48" s="182"/>
      <c r="REF48" s="182"/>
      <c r="REG48" s="182"/>
      <c r="REH48" s="182"/>
      <c r="REI48" s="182"/>
      <c r="REJ48" s="182"/>
      <c r="REK48" s="182"/>
      <c r="REL48" s="182"/>
      <c r="REM48" s="182"/>
      <c r="REN48" s="182"/>
      <c r="REO48" s="182"/>
      <c r="REP48" s="182"/>
      <c r="REQ48" s="182"/>
      <c r="RER48" s="182"/>
      <c r="RES48" s="182"/>
      <c r="RET48" s="182"/>
      <c r="REU48" s="182"/>
      <c r="REV48" s="182"/>
      <c r="REW48" s="182"/>
      <c r="REX48" s="182"/>
      <c r="REY48" s="182"/>
      <c r="REZ48" s="182"/>
      <c r="RFA48" s="182"/>
      <c r="RFB48" s="182"/>
      <c r="RFC48" s="182"/>
      <c r="RFD48" s="182"/>
      <c r="RFE48" s="182"/>
      <c r="RFF48" s="182"/>
      <c r="RFG48" s="182"/>
      <c r="RFH48" s="182"/>
      <c r="RFI48" s="182"/>
      <c r="RFJ48" s="182"/>
      <c r="RFK48" s="182"/>
      <c r="RFL48" s="182"/>
      <c r="RFM48" s="182"/>
      <c r="RFN48" s="182"/>
      <c r="RFO48" s="182"/>
      <c r="RFP48" s="182"/>
      <c r="RFQ48" s="182"/>
      <c r="RFR48" s="182"/>
      <c r="RFS48" s="182"/>
      <c r="RFT48" s="182"/>
      <c r="RFU48" s="182"/>
      <c r="RFV48" s="182"/>
      <c r="RFW48" s="182"/>
      <c r="RFX48" s="182"/>
      <c r="RFY48" s="182"/>
      <c r="RFZ48" s="182"/>
      <c r="RGA48" s="182"/>
      <c r="RGB48" s="182"/>
      <c r="RGC48" s="182"/>
      <c r="RGD48" s="182"/>
      <c r="RGE48" s="182"/>
      <c r="RGF48" s="182"/>
      <c r="RGG48" s="182"/>
      <c r="RGH48" s="182"/>
      <c r="RGI48" s="182"/>
      <c r="RGJ48" s="182"/>
      <c r="RGK48" s="182"/>
      <c r="RGL48" s="182"/>
      <c r="RGM48" s="182"/>
      <c r="RGN48" s="182"/>
      <c r="RGO48" s="182"/>
      <c r="RGP48" s="182"/>
      <c r="RGQ48" s="182"/>
      <c r="RGR48" s="182"/>
      <c r="RGS48" s="182"/>
      <c r="RGT48" s="182"/>
      <c r="RGU48" s="182"/>
      <c r="RGV48" s="182"/>
      <c r="RGW48" s="182"/>
      <c r="RGX48" s="182"/>
      <c r="RGY48" s="182"/>
      <c r="RGZ48" s="182"/>
      <c r="RHA48" s="182"/>
      <c r="RHB48" s="182"/>
      <c r="RHC48" s="182"/>
      <c r="RHD48" s="182"/>
      <c r="RHE48" s="182"/>
      <c r="RHF48" s="182"/>
      <c r="RHG48" s="182"/>
      <c r="RHH48" s="182"/>
      <c r="RHI48" s="182"/>
      <c r="RHJ48" s="182"/>
      <c r="RHK48" s="182"/>
      <c r="RHL48" s="182"/>
      <c r="RHM48" s="182"/>
      <c r="RHN48" s="182"/>
      <c r="RHO48" s="182"/>
      <c r="RHP48" s="182"/>
      <c r="RHQ48" s="182"/>
      <c r="RHR48" s="182"/>
      <c r="RHS48" s="182"/>
      <c r="RHT48" s="182"/>
      <c r="RHU48" s="182"/>
      <c r="RHV48" s="182"/>
      <c r="RHW48" s="182"/>
      <c r="RHX48" s="182"/>
      <c r="RHY48" s="182"/>
      <c r="RHZ48" s="182"/>
      <c r="RIA48" s="182"/>
      <c r="RIB48" s="182"/>
      <c r="RIC48" s="182"/>
      <c r="RID48" s="182"/>
      <c r="RIE48" s="182"/>
      <c r="RIF48" s="182"/>
      <c r="RIG48" s="182"/>
      <c r="RIH48" s="182"/>
      <c r="RII48" s="182"/>
      <c r="RIJ48" s="182"/>
      <c r="RIK48" s="182"/>
      <c r="RIL48" s="182"/>
      <c r="RIM48" s="182"/>
      <c r="RIN48" s="182"/>
      <c r="RIO48" s="182"/>
      <c r="RIP48" s="182"/>
      <c r="RIQ48" s="182"/>
      <c r="RIR48" s="182"/>
      <c r="RIS48" s="182"/>
      <c r="RIT48" s="182"/>
      <c r="RIU48" s="182"/>
      <c r="RIV48" s="182"/>
      <c r="RIW48" s="182"/>
      <c r="RIX48" s="182"/>
      <c r="RIY48" s="182"/>
      <c r="RIZ48" s="182"/>
      <c r="RJA48" s="182"/>
      <c r="RJB48" s="182"/>
      <c r="RJC48" s="182"/>
      <c r="RJD48" s="182"/>
      <c r="RJE48" s="182"/>
      <c r="RJF48" s="182"/>
      <c r="RJG48" s="182"/>
      <c r="RJH48" s="182"/>
      <c r="RJI48" s="182"/>
      <c r="RJJ48" s="182"/>
      <c r="RJK48" s="182"/>
      <c r="RJL48" s="182"/>
      <c r="RJM48" s="182"/>
      <c r="RJN48" s="182"/>
      <c r="RJO48" s="182"/>
      <c r="RJP48" s="182"/>
      <c r="RJQ48" s="182"/>
      <c r="RJR48" s="182"/>
      <c r="RJS48" s="182"/>
      <c r="RJT48" s="182"/>
      <c r="RJU48" s="182"/>
      <c r="RJV48" s="182"/>
      <c r="RJW48" s="182"/>
      <c r="RJX48" s="182"/>
      <c r="RJY48" s="182"/>
      <c r="RJZ48" s="182"/>
      <c r="RKA48" s="182"/>
      <c r="RKB48" s="182"/>
      <c r="RKC48" s="182"/>
      <c r="RKD48" s="182"/>
      <c r="RKE48" s="182"/>
      <c r="RKF48" s="182"/>
      <c r="RKG48" s="182"/>
      <c r="RKH48" s="182"/>
      <c r="RKI48" s="182"/>
      <c r="RKJ48" s="182"/>
      <c r="RKK48" s="182"/>
      <c r="RKL48" s="182"/>
      <c r="RKM48" s="182"/>
      <c r="RKN48" s="182"/>
      <c r="RKO48" s="182"/>
      <c r="RKP48" s="182"/>
      <c r="RKQ48" s="182"/>
      <c r="RKR48" s="182"/>
      <c r="RKS48" s="182"/>
      <c r="RKT48" s="182"/>
      <c r="RKU48" s="182"/>
      <c r="RKV48" s="182"/>
      <c r="RKW48" s="182"/>
      <c r="RKX48" s="182"/>
      <c r="RKY48" s="182"/>
      <c r="RKZ48" s="182"/>
      <c r="RLA48" s="182"/>
      <c r="RLB48" s="182"/>
      <c r="RLC48" s="182"/>
      <c r="RLD48" s="182"/>
      <c r="RLE48" s="182"/>
      <c r="RLF48" s="182"/>
      <c r="RLG48" s="182"/>
      <c r="RLH48" s="182"/>
      <c r="RLI48" s="182"/>
      <c r="RLJ48" s="182"/>
      <c r="RLK48" s="182"/>
      <c r="RLL48" s="182"/>
      <c r="RLM48" s="182"/>
      <c r="RLN48" s="182"/>
      <c r="RLO48" s="182"/>
      <c r="RLP48" s="182"/>
      <c r="RLQ48" s="182"/>
      <c r="RLR48" s="182"/>
      <c r="RLS48" s="182"/>
      <c r="RLT48" s="182"/>
      <c r="RLU48" s="182"/>
      <c r="RLV48" s="182"/>
      <c r="RLW48" s="182"/>
      <c r="RLX48" s="182"/>
      <c r="RLY48" s="182"/>
      <c r="RLZ48" s="182"/>
      <c r="RMA48" s="182"/>
      <c r="RMB48" s="182"/>
      <c r="RMC48" s="182"/>
      <c r="RMD48" s="182"/>
      <c r="RME48" s="182"/>
      <c r="RMF48" s="182"/>
      <c r="RMG48" s="182"/>
      <c r="RMH48" s="182"/>
      <c r="RMI48" s="182"/>
      <c r="RMJ48" s="182"/>
      <c r="RMK48" s="182"/>
      <c r="RML48" s="182"/>
      <c r="RMM48" s="182"/>
      <c r="RMN48" s="182"/>
      <c r="RMO48" s="182"/>
      <c r="RMP48" s="182"/>
      <c r="RMQ48" s="182"/>
      <c r="RMR48" s="182"/>
      <c r="RMS48" s="182"/>
      <c r="RMT48" s="182"/>
      <c r="RMU48" s="182"/>
      <c r="RMV48" s="182"/>
      <c r="RMW48" s="182"/>
      <c r="RMX48" s="182"/>
      <c r="RMY48" s="182"/>
      <c r="RMZ48" s="182"/>
      <c r="RNA48" s="182"/>
      <c r="RNB48" s="182"/>
      <c r="RNC48" s="182"/>
      <c r="RND48" s="182"/>
      <c r="RNE48" s="182"/>
      <c r="RNF48" s="182"/>
      <c r="RNG48" s="182"/>
      <c r="RNH48" s="182"/>
      <c r="RNI48" s="182"/>
      <c r="RNJ48" s="182"/>
      <c r="RNK48" s="182"/>
      <c r="RNL48" s="182"/>
      <c r="RNM48" s="182"/>
      <c r="RNN48" s="182"/>
      <c r="RNO48" s="182"/>
      <c r="RNP48" s="182"/>
      <c r="RNQ48" s="182"/>
      <c r="RNR48" s="182"/>
      <c r="RNS48" s="182"/>
      <c r="RNT48" s="182"/>
      <c r="RNU48" s="182"/>
      <c r="RNV48" s="182"/>
      <c r="RNW48" s="182"/>
      <c r="RNX48" s="182"/>
      <c r="RNY48" s="182"/>
      <c r="RNZ48" s="182"/>
      <c r="ROA48" s="182"/>
      <c r="ROB48" s="182"/>
      <c r="ROC48" s="182"/>
      <c r="ROD48" s="182"/>
      <c r="ROE48" s="182"/>
      <c r="ROF48" s="182"/>
      <c r="ROG48" s="182"/>
      <c r="ROH48" s="182"/>
      <c r="ROI48" s="182"/>
      <c r="ROJ48" s="182"/>
      <c r="ROK48" s="182"/>
      <c r="ROL48" s="182"/>
      <c r="ROM48" s="182"/>
      <c r="RON48" s="182"/>
      <c r="ROO48" s="182"/>
      <c r="ROP48" s="182"/>
      <c r="ROQ48" s="182"/>
      <c r="ROR48" s="182"/>
      <c r="ROS48" s="182"/>
      <c r="ROT48" s="182"/>
      <c r="ROU48" s="182"/>
      <c r="ROV48" s="182"/>
      <c r="ROW48" s="182"/>
      <c r="ROX48" s="182"/>
      <c r="ROY48" s="182"/>
      <c r="ROZ48" s="182"/>
      <c r="RPA48" s="182"/>
      <c r="RPB48" s="182"/>
      <c r="RPC48" s="182"/>
      <c r="RPD48" s="182"/>
      <c r="RPE48" s="182"/>
      <c r="RPF48" s="182"/>
      <c r="RPG48" s="182"/>
      <c r="RPH48" s="182"/>
      <c r="RPI48" s="182"/>
      <c r="RPJ48" s="182"/>
      <c r="RPK48" s="182"/>
      <c r="RPL48" s="182"/>
      <c r="RPM48" s="182"/>
      <c r="RPN48" s="182"/>
      <c r="RPO48" s="182"/>
      <c r="RPP48" s="182"/>
      <c r="RPQ48" s="182"/>
      <c r="RPR48" s="182"/>
      <c r="RPS48" s="182"/>
      <c r="RPT48" s="182"/>
      <c r="RPU48" s="182"/>
      <c r="RPV48" s="182"/>
      <c r="RPW48" s="182"/>
      <c r="RPX48" s="182"/>
      <c r="RPY48" s="182"/>
      <c r="RPZ48" s="182"/>
      <c r="RQA48" s="182"/>
      <c r="RQB48" s="182"/>
      <c r="RQC48" s="182"/>
      <c r="RQD48" s="182"/>
      <c r="RQE48" s="182"/>
      <c r="RQF48" s="182"/>
      <c r="RQG48" s="182"/>
      <c r="RQH48" s="182"/>
      <c r="RQI48" s="182"/>
      <c r="RQJ48" s="182"/>
      <c r="RQK48" s="182"/>
      <c r="RQL48" s="182"/>
      <c r="RQM48" s="182"/>
      <c r="RQN48" s="182"/>
      <c r="RQO48" s="182"/>
      <c r="RQP48" s="182"/>
      <c r="RQQ48" s="182"/>
      <c r="RQR48" s="182"/>
      <c r="RQS48" s="182"/>
      <c r="RQT48" s="182"/>
      <c r="RQU48" s="182"/>
      <c r="RQV48" s="182"/>
      <c r="RQW48" s="182"/>
      <c r="RQX48" s="182"/>
      <c r="RQY48" s="182"/>
      <c r="RQZ48" s="182"/>
      <c r="RRA48" s="182"/>
      <c r="RRB48" s="182"/>
      <c r="RRC48" s="182"/>
      <c r="RRD48" s="182"/>
      <c r="RRE48" s="182"/>
      <c r="RRF48" s="182"/>
      <c r="RRG48" s="182"/>
      <c r="RRH48" s="182"/>
      <c r="RRI48" s="182"/>
      <c r="RRJ48" s="182"/>
      <c r="RRK48" s="182"/>
      <c r="RRL48" s="182"/>
      <c r="RRM48" s="182"/>
      <c r="RRN48" s="182"/>
      <c r="RRO48" s="182"/>
      <c r="RRP48" s="182"/>
      <c r="RRQ48" s="182"/>
      <c r="RRR48" s="182"/>
      <c r="RRS48" s="182"/>
      <c r="RRT48" s="182"/>
      <c r="RRU48" s="182"/>
      <c r="RRV48" s="182"/>
      <c r="RRW48" s="182"/>
      <c r="RRX48" s="182"/>
      <c r="RRY48" s="182"/>
      <c r="RRZ48" s="182"/>
      <c r="RSA48" s="182"/>
      <c r="RSB48" s="182"/>
      <c r="RSC48" s="182"/>
      <c r="RSD48" s="182"/>
      <c r="RSE48" s="182"/>
      <c r="RSF48" s="182"/>
      <c r="RSG48" s="182"/>
      <c r="RSH48" s="182"/>
      <c r="RSI48" s="182"/>
      <c r="RSJ48" s="182"/>
      <c r="RSK48" s="182"/>
      <c r="RSL48" s="182"/>
      <c r="RSM48" s="182"/>
      <c r="RSN48" s="182"/>
      <c r="RSO48" s="182"/>
      <c r="RSP48" s="182"/>
      <c r="RSQ48" s="182"/>
      <c r="RSR48" s="182"/>
      <c r="RSS48" s="182"/>
      <c r="RST48" s="182"/>
      <c r="RSU48" s="182"/>
      <c r="RSV48" s="182"/>
      <c r="RSW48" s="182"/>
      <c r="RSX48" s="182"/>
      <c r="RSY48" s="182"/>
      <c r="RSZ48" s="182"/>
      <c r="RTA48" s="182"/>
      <c r="RTB48" s="182"/>
      <c r="RTC48" s="182"/>
      <c r="RTD48" s="182"/>
      <c r="RTE48" s="182"/>
      <c r="RTF48" s="182"/>
      <c r="RTG48" s="182"/>
      <c r="RTH48" s="182"/>
      <c r="RTI48" s="182"/>
      <c r="RTJ48" s="182"/>
      <c r="RTK48" s="182"/>
      <c r="RTL48" s="182"/>
      <c r="RTM48" s="182"/>
      <c r="RTN48" s="182"/>
      <c r="RTO48" s="182"/>
      <c r="RTP48" s="182"/>
      <c r="RTQ48" s="182"/>
      <c r="RTR48" s="182"/>
      <c r="RTS48" s="182"/>
      <c r="RTT48" s="182"/>
      <c r="RTU48" s="182"/>
      <c r="RTV48" s="182"/>
      <c r="RTW48" s="182"/>
      <c r="RTX48" s="182"/>
      <c r="RTY48" s="182"/>
      <c r="RTZ48" s="182"/>
      <c r="RUA48" s="182"/>
      <c r="RUB48" s="182"/>
      <c r="RUC48" s="182"/>
      <c r="RUD48" s="182"/>
      <c r="RUE48" s="182"/>
      <c r="RUF48" s="182"/>
      <c r="RUG48" s="182"/>
      <c r="RUH48" s="182"/>
      <c r="RUI48" s="182"/>
      <c r="RUJ48" s="182"/>
      <c r="RUK48" s="182"/>
      <c r="RUL48" s="182"/>
      <c r="RUM48" s="182"/>
      <c r="RUN48" s="182"/>
      <c r="RUO48" s="182"/>
      <c r="RUP48" s="182"/>
      <c r="RUQ48" s="182"/>
      <c r="RUR48" s="182"/>
      <c r="RUS48" s="182"/>
      <c r="RUT48" s="182"/>
      <c r="RUU48" s="182"/>
      <c r="RUV48" s="182"/>
      <c r="RUW48" s="182"/>
      <c r="RUX48" s="182"/>
      <c r="RUY48" s="182"/>
      <c r="RUZ48" s="182"/>
      <c r="RVA48" s="182"/>
      <c r="RVB48" s="182"/>
      <c r="RVC48" s="182"/>
      <c r="RVD48" s="182"/>
      <c r="RVE48" s="182"/>
      <c r="RVF48" s="182"/>
      <c r="RVG48" s="182"/>
      <c r="RVH48" s="182"/>
      <c r="RVI48" s="182"/>
      <c r="RVJ48" s="182"/>
      <c r="RVK48" s="182"/>
      <c r="RVL48" s="182"/>
      <c r="RVM48" s="182"/>
      <c r="RVN48" s="182"/>
      <c r="RVO48" s="182"/>
      <c r="RVP48" s="182"/>
      <c r="RVQ48" s="182"/>
      <c r="RVR48" s="182"/>
      <c r="RVS48" s="182"/>
      <c r="RVT48" s="182"/>
      <c r="RVU48" s="182"/>
      <c r="RVV48" s="182"/>
      <c r="RVW48" s="182"/>
      <c r="RVX48" s="182"/>
      <c r="RVY48" s="182"/>
      <c r="RVZ48" s="182"/>
      <c r="RWA48" s="182"/>
      <c r="RWB48" s="182"/>
      <c r="RWC48" s="182"/>
      <c r="RWD48" s="182"/>
      <c r="RWE48" s="182"/>
      <c r="RWF48" s="182"/>
      <c r="RWG48" s="182"/>
      <c r="RWH48" s="182"/>
      <c r="RWI48" s="182"/>
      <c r="RWJ48" s="182"/>
      <c r="RWK48" s="182"/>
      <c r="RWL48" s="182"/>
      <c r="RWM48" s="182"/>
      <c r="RWN48" s="182"/>
      <c r="RWO48" s="182"/>
      <c r="RWP48" s="182"/>
      <c r="RWQ48" s="182"/>
      <c r="RWR48" s="182"/>
      <c r="RWS48" s="182"/>
      <c r="RWT48" s="182"/>
      <c r="RWU48" s="182"/>
      <c r="RWV48" s="182"/>
      <c r="RWW48" s="182"/>
      <c r="RWX48" s="182"/>
      <c r="RWY48" s="182"/>
      <c r="RWZ48" s="182"/>
      <c r="RXA48" s="182"/>
      <c r="RXB48" s="182"/>
      <c r="RXC48" s="182"/>
      <c r="RXD48" s="182"/>
      <c r="RXE48" s="182"/>
      <c r="RXF48" s="182"/>
      <c r="RXG48" s="182"/>
      <c r="RXH48" s="182"/>
      <c r="RXI48" s="182"/>
      <c r="RXJ48" s="182"/>
      <c r="RXK48" s="182"/>
      <c r="RXL48" s="182"/>
      <c r="RXM48" s="182"/>
      <c r="RXN48" s="182"/>
      <c r="RXO48" s="182"/>
      <c r="RXP48" s="182"/>
      <c r="RXQ48" s="182"/>
      <c r="RXR48" s="182"/>
      <c r="RXS48" s="182"/>
      <c r="RXT48" s="182"/>
      <c r="RXU48" s="182"/>
      <c r="RXV48" s="182"/>
      <c r="RXW48" s="182"/>
      <c r="RXX48" s="182"/>
      <c r="RXY48" s="182"/>
      <c r="RXZ48" s="182"/>
      <c r="RYA48" s="182"/>
      <c r="RYB48" s="182"/>
      <c r="RYC48" s="182"/>
      <c r="RYD48" s="182"/>
      <c r="RYE48" s="182"/>
      <c r="RYF48" s="182"/>
      <c r="RYG48" s="182"/>
      <c r="RYH48" s="182"/>
      <c r="RYI48" s="182"/>
      <c r="RYJ48" s="182"/>
      <c r="RYK48" s="182"/>
      <c r="RYL48" s="182"/>
      <c r="RYM48" s="182"/>
      <c r="RYN48" s="182"/>
      <c r="RYO48" s="182"/>
      <c r="RYP48" s="182"/>
      <c r="RYQ48" s="182"/>
      <c r="RYR48" s="182"/>
      <c r="RYS48" s="182"/>
      <c r="RYT48" s="182"/>
      <c r="RYU48" s="182"/>
      <c r="RYV48" s="182"/>
      <c r="RYW48" s="182"/>
      <c r="RYX48" s="182"/>
      <c r="RYY48" s="182"/>
      <c r="RYZ48" s="182"/>
      <c r="RZA48" s="182"/>
      <c r="RZB48" s="182"/>
      <c r="RZC48" s="182"/>
      <c r="RZD48" s="182"/>
      <c r="RZE48" s="182"/>
      <c r="RZF48" s="182"/>
      <c r="RZG48" s="182"/>
      <c r="RZH48" s="182"/>
      <c r="RZI48" s="182"/>
      <c r="RZJ48" s="182"/>
      <c r="RZK48" s="182"/>
      <c r="RZL48" s="182"/>
      <c r="RZM48" s="182"/>
      <c r="RZN48" s="182"/>
      <c r="RZO48" s="182"/>
      <c r="RZP48" s="182"/>
      <c r="RZQ48" s="182"/>
      <c r="RZR48" s="182"/>
      <c r="RZS48" s="182"/>
      <c r="RZT48" s="182"/>
      <c r="RZU48" s="182"/>
      <c r="RZV48" s="182"/>
      <c r="RZW48" s="182"/>
      <c r="RZX48" s="182"/>
      <c r="RZY48" s="182"/>
      <c r="RZZ48" s="182"/>
      <c r="SAA48" s="182"/>
      <c r="SAB48" s="182"/>
      <c r="SAC48" s="182"/>
      <c r="SAD48" s="182"/>
      <c r="SAE48" s="182"/>
      <c r="SAF48" s="182"/>
      <c r="SAG48" s="182"/>
      <c r="SAH48" s="182"/>
      <c r="SAI48" s="182"/>
      <c r="SAJ48" s="182"/>
      <c r="SAK48" s="182"/>
      <c r="SAL48" s="182"/>
      <c r="SAM48" s="182"/>
      <c r="SAN48" s="182"/>
      <c r="SAO48" s="182"/>
      <c r="SAP48" s="182"/>
      <c r="SAQ48" s="182"/>
      <c r="SAR48" s="182"/>
      <c r="SAS48" s="182"/>
      <c r="SAT48" s="182"/>
      <c r="SAU48" s="182"/>
      <c r="SAV48" s="182"/>
      <c r="SAW48" s="182"/>
      <c r="SAX48" s="182"/>
      <c r="SAY48" s="182"/>
      <c r="SAZ48" s="182"/>
      <c r="SBA48" s="182"/>
      <c r="SBB48" s="182"/>
      <c r="SBC48" s="182"/>
      <c r="SBD48" s="182"/>
      <c r="SBE48" s="182"/>
      <c r="SBF48" s="182"/>
      <c r="SBG48" s="182"/>
      <c r="SBH48" s="182"/>
      <c r="SBI48" s="182"/>
      <c r="SBJ48" s="182"/>
      <c r="SBK48" s="182"/>
      <c r="SBL48" s="182"/>
      <c r="SBM48" s="182"/>
      <c r="SBN48" s="182"/>
      <c r="SBO48" s="182"/>
      <c r="SBP48" s="182"/>
      <c r="SBQ48" s="182"/>
      <c r="SBR48" s="182"/>
      <c r="SBS48" s="182"/>
      <c r="SBT48" s="182"/>
      <c r="SBU48" s="182"/>
      <c r="SBV48" s="182"/>
      <c r="SBW48" s="182"/>
      <c r="SBX48" s="182"/>
      <c r="SBY48" s="182"/>
      <c r="SBZ48" s="182"/>
      <c r="SCA48" s="182"/>
      <c r="SCB48" s="182"/>
      <c r="SCC48" s="182"/>
      <c r="SCD48" s="182"/>
      <c r="SCE48" s="182"/>
      <c r="SCF48" s="182"/>
      <c r="SCG48" s="182"/>
      <c r="SCH48" s="182"/>
      <c r="SCI48" s="182"/>
      <c r="SCJ48" s="182"/>
      <c r="SCK48" s="182"/>
      <c r="SCL48" s="182"/>
      <c r="SCM48" s="182"/>
      <c r="SCN48" s="182"/>
      <c r="SCO48" s="182"/>
      <c r="SCP48" s="182"/>
      <c r="SCQ48" s="182"/>
      <c r="SCR48" s="182"/>
      <c r="SCS48" s="182"/>
      <c r="SCT48" s="182"/>
      <c r="SCU48" s="182"/>
      <c r="SCV48" s="182"/>
      <c r="SCW48" s="182"/>
      <c r="SCX48" s="182"/>
      <c r="SCY48" s="182"/>
      <c r="SCZ48" s="182"/>
      <c r="SDA48" s="182"/>
      <c r="SDB48" s="182"/>
      <c r="SDC48" s="182"/>
      <c r="SDD48" s="182"/>
      <c r="SDE48" s="182"/>
      <c r="SDF48" s="182"/>
      <c r="SDG48" s="182"/>
      <c r="SDH48" s="182"/>
      <c r="SDI48" s="182"/>
      <c r="SDJ48" s="182"/>
      <c r="SDK48" s="182"/>
      <c r="SDL48" s="182"/>
      <c r="SDM48" s="182"/>
      <c r="SDN48" s="182"/>
      <c r="SDO48" s="182"/>
      <c r="SDP48" s="182"/>
      <c r="SDQ48" s="182"/>
      <c r="SDR48" s="182"/>
      <c r="SDS48" s="182"/>
      <c r="SDT48" s="182"/>
      <c r="SDU48" s="182"/>
      <c r="SDV48" s="182"/>
      <c r="SDW48" s="182"/>
      <c r="SDX48" s="182"/>
      <c r="SDY48" s="182"/>
      <c r="SDZ48" s="182"/>
      <c r="SEA48" s="182"/>
      <c r="SEB48" s="182"/>
      <c r="SEC48" s="182"/>
      <c r="SED48" s="182"/>
      <c r="SEE48" s="182"/>
      <c r="SEF48" s="182"/>
      <c r="SEG48" s="182"/>
      <c r="SEH48" s="182"/>
      <c r="SEI48" s="182"/>
      <c r="SEJ48" s="182"/>
      <c r="SEK48" s="182"/>
      <c r="SEL48" s="182"/>
      <c r="SEM48" s="182"/>
      <c r="SEN48" s="182"/>
      <c r="SEO48" s="182"/>
      <c r="SEP48" s="182"/>
      <c r="SEQ48" s="182"/>
      <c r="SER48" s="182"/>
      <c r="SES48" s="182"/>
      <c r="SET48" s="182"/>
      <c r="SEU48" s="182"/>
      <c r="SEV48" s="182"/>
      <c r="SEW48" s="182"/>
      <c r="SEX48" s="182"/>
      <c r="SEY48" s="182"/>
      <c r="SEZ48" s="182"/>
      <c r="SFA48" s="182"/>
      <c r="SFB48" s="182"/>
      <c r="SFC48" s="182"/>
      <c r="SFD48" s="182"/>
      <c r="SFE48" s="182"/>
      <c r="SFF48" s="182"/>
      <c r="SFG48" s="182"/>
      <c r="SFH48" s="182"/>
      <c r="SFI48" s="182"/>
      <c r="SFJ48" s="182"/>
      <c r="SFK48" s="182"/>
      <c r="SFL48" s="182"/>
      <c r="SFM48" s="182"/>
      <c r="SFN48" s="182"/>
      <c r="SFO48" s="182"/>
      <c r="SFP48" s="182"/>
      <c r="SFQ48" s="182"/>
      <c r="SFR48" s="182"/>
      <c r="SFS48" s="182"/>
      <c r="SFT48" s="182"/>
      <c r="SFU48" s="182"/>
      <c r="SFV48" s="182"/>
      <c r="SFW48" s="182"/>
      <c r="SFX48" s="182"/>
      <c r="SFY48" s="182"/>
      <c r="SFZ48" s="182"/>
      <c r="SGA48" s="182"/>
      <c r="SGB48" s="182"/>
      <c r="SGC48" s="182"/>
      <c r="SGD48" s="182"/>
      <c r="SGE48" s="182"/>
      <c r="SGF48" s="182"/>
      <c r="SGG48" s="182"/>
      <c r="SGH48" s="182"/>
      <c r="SGI48" s="182"/>
      <c r="SGJ48" s="182"/>
      <c r="SGK48" s="182"/>
      <c r="SGL48" s="182"/>
      <c r="SGM48" s="182"/>
      <c r="SGN48" s="182"/>
      <c r="SGO48" s="182"/>
      <c r="SGP48" s="182"/>
      <c r="SGQ48" s="182"/>
      <c r="SGR48" s="182"/>
      <c r="SGS48" s="182"/>
      <c r="SGT48" s="182"/>
      <c r="SGU48" s="182"/>
      <c r="SGV48" s="182"/>
      <c r="SGW48" s="182"/>
      <c r="SGX48" s="182"/>
      <c r="SGY48" s="182"/>
      <c r="SGZ48" s="182"/>
      <c r="SHA48" s="182"/>
      <c r="SHB48" s="182"/>
      <c r="SHC48" s="182"/>
      <c r="SHD48" s="182"/>
      <c r="SHE48" s="182"/>
      <c r="SHF48" s="182"/>
      <c r="SHG48" s="182"/>
      <c r="SHH48" s="182"/>
      <c r="SHI48" s="182"/>
      <c r="SHJ48" s="182"/>
      <c r="SHK48" s="182"/>
      <c r="SHL48" s="182"/>
      <c r="SHM48" s="182"/>
      <c r="SHN48" s="182"/>
      <c r="SHO48" s="182"/>
      <c r="SHP48" s="182"/>
      <c r="SHQ48" s="182"/>
      <c r="SHR48" s="182"/>
      <c r="SHS48" s="182"/>
      <c r="SHT48" s="182"/>
      <c r="SHU48" s="182"/>
      <c r="SHV48" s="182"/>
      <c r="SHW48" s="182"/>
      <c r="SHX48" s="182"/>
      <c r="SHY48" s="182"/>
      <c r="SHZ48" s="182"/>
      <c r="SIA48" s="182"/>
      <c r="SIB48" s="182"/>
      <c r="SIC48" s="182"/>
      <c r="SID48" s="182"/>
      <c r="SIE48" s="182"/>
      <c r="SIF48" s="182"/>
      <c r="SIG48" s="182"/>
      <c r="SIH48" s="182"/>
      <c r="SII48" s="182"/>
      <c r="SIJ48" s="182"/>
      <c r="SIK48" s="182"/>
      <c r="SIL48" s="182"/>
      <c r="SIM48" s="182"/>
      <c r="SIN48" s="182"/>
      <c r="SIO48" s="182"/>
      <c r="SIP48" s="182"/>
      <c r="SIQ48" s="182"/>
      <c r="SIR48" s="182"/>
      <c r="SIS48" s="182"/>
      <c r="SIT48" s="182"/>
      <c r="SIU48" s="182"/>
      <c r="SIV48" s="182"/>
      <c r="SIW48" s="182"/>
      <c r="SIX48" s="182"/>
      <c r="SIY48" s="182"/>
      <c r="SIZ48" s="182"/>
      <c r="SJA48" s="182"/>
      <c r="SJB48" s="182"/>
      <c r="SJC48" s="182"/>
      <c r="SJD48" s="182"/>
      <c r="SJE48" s="182"/>
      <c r="SJF48" s="182"/>
      <c r="SJG48" s="182"/>
      <c r="SJH48" s="182"/>
      <c r="SJI48" s="182"/>
      <c r="SJJ48" s="182"/>
      <c r="SJK48" s="182"/>
      <c r="SJL48" s="182"/>
      <c r="SJM48" s="182"/>
      <c r="SJN48" s="182"/>
      <c r="SJO48" s="182"/>
      <c r="SJP48" s="182"/>
      <c r="SJQ48" s="182"/>
      <c r="SJR48" s="182"/>
      <c r="SJS48" s="182"/>
      <c r="SJT48" s="182"/>
      <c r="SJU48" s="182"/>
      <c r="SJV48" s="182"/>
      <c r="SJW48" s="182"/>
      <c r="SJX48" s="182"/>
      <c r="SJY48" s="182"/>
      <c r="SJZ48" s="182"/>
      <c r="SKA48" s="182"/>
      <c r="SKB48" s="182"/>
      <c r="SKC48" s="182"/>
      <c r="SKD48" s="182"/>
      <c r="SKE48" s="182"/>
      <c r="SKF48" s="182"/>
      <c r="SKG48" s="182"/>
      <c r="SKH48" s="182"/>
      <c r="SKI48" s="182"/>
      <c r="SKJ48" s="182"/>
      <c r="SKK48" s="182"/>
      <c r="SKL48" s="182"/>
      <c r="SKM48" s="182"/>
      <c r="SKN48" s="182"/>
      <c r="SKO48" s="182"/>
      <c r="SKP48" s="182"/>
      <c r="SKQ48" s="182"/>
      <c r="SKR48" s="182"/>
      <c r="SKS48" s="182"/>
      <c r="SKT48" s="182"/>
      <c r="SKU48" s="182"/>
      <c r="SKV48" s="182"/>
      <c r="SKW48" s="182"/>
      <c r="SKX48" s="182"/>
      <c r="SKY48" s="182"/>
      <c r="SKZ48" s="182"/>
      <c r="SLA48" s="182"/>
      <c r="SLB48" s="182"/>
      <c r="SLC48" s="182"/>
      <c r="SLD48" s="182"/>
      <c r="SLE48" s="182"/>
      <c r="SLF48" s="182"/>
      <c r="SLG48" s="182"/>
      <c r="SLH48" s="182"/>
      <c r="SLI48" s="182"/>
      <c r="SLJ48" s="182"/>
      <c r="SLK48" s="182"/>
      <c r="SLL48" s="182"/>
      <c r="SLM48" s="182"/>
      <c r="SLN48" s="182"/>
      <c r="SLO48" s="182"/>
      <c r="SLP48" s="182"/>
      <c r="SLQ48" s="182"/>
      <c r="SLR48" s="182"/>
      <c r="SLS48" s="182"/>
      <c r="SLT48" s="182"/>
      <c r="SLU48" s="182"/>
      <c r="SLV48" s="182"/>
      <c r="SLW48" s="182"/>
      <c r="SLX48" s="182"/>
      <c r="SLY48" s="182"/>
      <c r="SLZ48" s="182"/>
      <c r="SMA48" s="182"/>
      <c r="SMB48" s="182"/>
      <c r="SMC48" s="182"/>
      <c r="SMD48" s="182"/>
      <c r="SME48" s="182"/>
      <c r="SMF48" s="182"/>
      <c r="SMG48" s="182"/>
      <c r="SMH48" s="182"/>
      <c r="SMI48" s="182"/>
      <c r="SMJ48" s="182"/>
      <c r="SMK48" s="182"/>
      <c r="SML48" s="182"/>
      <c r="SMM48" s="182"/>
      <c r="SMN48" s="182"/>
      <c r="SMO48" s="182"/>
      <c r="SMP48" s="182"/>
      <c r="SMQ48" s="182"/>
      <c r="SMR48" s="182"/>
      <c r="SMS48" s="182"/>
      <c r="SMT48" s="182"/>
      <c r="SMU48" s="182"/>
      <c r="SMV48" s="182"/>
      <c r="SMW48" s="182"/>
      <c r="SMX48" s="182"/>
      <c r="SMY48" s="182"/>
      <c r="SMZ48" s="182"/>
      <c r="SNA48" s="182"/>
      <c r="SNB48" s="182"/>
      <c r="SNC48" s="182"/>
      <c r="SND48" s="182"/>
      <c r="SNE48" s="182"/>
      <c r="SNF48" s="182"/>
      <c r="SNG48" s="182"/>
      <c r="SNH48" s="182"/>
      <c r="SNI48" s="182"/>
      <c r="SNJ48" s="182"/>
      <c r="SNK48" s="182"/>
      <c r="SNL48" s="182"/>
      <c r="SNM48" s="182"/>
      <c r="SNN48" s="182"/>
      <c r="SNO48" s="182"/>
      <c r="SNP48" s="182"/>
      <c r="SNQ48" s="182"/>
      <c r="SNR48" s="182"/>
      <c r="SNS48" s="182"/>
      <c r="SNT48" s="182"/>
      <c r="SNU48" s="182"/>
      <c r="SNV48" s="182"/>
      <c r="SNW48" s="182"/>
      <c r="SNX48" s="182"/>
      <c r="SNY48" s="182"/>
      <c r="SNZ48" s="182"/>
      <c r="SOA48" s="182"/>
      <c r="SOB48" s="182"/>
      <c r="SOC48" s="182"/>
      <c r="SOD48" s="182"/>
      <c r="SOE48" s="182"/>
      <c r="SOF48" s="182"/>
      <c r="SOG48" s="182"/>
      <c r="SOH48" s="182"/>
      <c r="SOI48" s="182"/>
      <c r="SOJ48" s="182"/>
      <c r="SOK48" s="182"/>
      <c r="SOL48" s="182"/>
      <c r="SOM48" s="182"/>
      <c r="SON48" s="182"/>
      <c r="SOO48" s="182"/>
      <c r="SOP48" s="182"/>
      <c r="SOQ48" s="182"/>
      <c r="SOR48" s="182"/>
      <c r="SOS48" s="182"/>
      <c r="SOT48" s="182"/>
      <c r="SOU48" s="182"/>
      <c r="SOV48" s="182"/>
      <c r="SOW48" s="182"/>
      <c r="SOX48" s="182"/>
      <c r="SOY48" s="182"/>
      <c r="SOZ48" s="182"/>
      <c r="SPA48" s="182"/>
      <c r="SPB48" s="182"/>
      <c r="SPC48" s="182"/>
      <c r="SPD48" s="182"/>
      <c r="SPE48" s="182"/>
      <c r="SPF48" s="182"/>
      <c r="SPG48" s="182"/>
      <c r="SPH48" s="182"/>
      <c r="SPI48" s="182"/>
      <c r="SPJ48" s="182"/>
      <c r="SPK48" s="182"/>
      <c r="SPL48" s="182"/>
      <c r="SPM48" s="182"/>
      <c r="SPN48" s="182"/>
      <c r="SPO48" s="182"/>
      <c r="SPP48" s="182"/>
      <c r="SPQ48" s="182"/>
      <c r="SPR48" s="182"/>
      <c r="SPS48" s="182"/>
      <c r="SPT48" s="182"/>
      <c r="SPU48" s="182"/>
      <c r="SPV48" s="182"/>
      <c r="SPW48" s="182"/>
      <c r="SPX48" s="182"/>
      <c r="SPY48" s="182"/>
      <c r="SPZ48" s="182"/>
      <c r="SQA48" s="182"/>
      <c r="SQB48" s="182"/>
      <c r="SQC48" s="182"/>
      <c r="SQD48" s="182"/>
      <c r="SQE48" s="182"/>
      <c r="SQF48" s="182"/>
      <c r="SQG48" s="182"/>
      <c r="SQH48" s="182"/>
      <c r="SQI48" s="182"/>
      <c r="SQJ48" s="182"/>
      <c r="SQK48" s="182"/>
      <c r="SQL48" s="182"/>
      <c r="SQM48" s="182"/>
      <c r="SQN48" s="182"/>
      <c r="SQO48" s="182"/>
      <c r="SQP48" s="182"/>
      <c r="SQQ48" s="182"/>
      <c r="SQR48" s="182"/>
      <c r="SQS48" s="182"/>
      <c r="SQT48" s="182"/>
      <c r="SQU48" s="182"/>
      <c r="SQV48" s="182"/>
      <c r="SQW48" s="182"/>
      <c r="SQX48" s="182"/>
      <c r="SQY48" s="182"/>
      <c r="SQZ48" s="182"/>
      <c r="SRA48" s="182"/>
      <c r="SRB48" s="182"/>
      <c r="SRC48" s="182"/>
      <c r="SRD48" s="182"/>
      <c r="SRE48" s="182"/>
      <c r="SRF48" s="182"/>
      <c r="SRG48" s="182"/>
      <c r="SRH48" s="182"/>
      <c r="SRI48" s="182"/>
      <c r="SRJ48" s="182"/>
      <c r="SRK48" s="182"/>
      <c r="SRL48" s="182"/>
      <c r="SRM48" s="182"/>
      <c r="SRN48" s="182"/>
      <c r="SRO48" s="182"/>
      <c r="SRP48" s="182"/>
      <c r="SRQ48" s="182"/>
      <c r="SRR48" s="182"/>
      <c r="SRS48" s="182"/>
      <c r="SRT48" s="182"/>
      <c r="SRU48" s="182"/>
      <c r="SRV48" s="182"/>
      <c r="SRW48" s="182"/>
      <c r="SRX48" s="182"/>
      <c r="SRY48" s="182"/>
      <c r="SRZ48" s="182"/>
      <c r="SSA48" s="182"/>
      <c r="SSB48" s="182"/>
      <c r="SSC48" s="182"/>
      <c r="SSD48" s="182"/>
      <c r="SSE48" s="182"/>
      <c r="SSF48" s="182"/>
      <c r="SSG48" s="182"/>
      <c r="SSH48" s="182"/>
      <c r="SSI48" s="182"/>
      <c r="SSJ48" s="182"/>
      <c r="SSK48" s="182"/>
      <c r="SSL48" s="182"/>
      <c r="SSM48" s="182"/>
      <c r="SSN48" s="182"/>
      <c r="SSO48" s="182"/>
      <c r="SSP48" s="182"/>
      <c r="SSQ48" s="182"/>
      <c r="SSR48" s="182"/>
      <c r="SSS48" s="182"/>
      <c r="SST48" s="182"/>
      <c r="SSU48" s="182"/>
      <c r="SSV48" s="182"/>
      <c r="SSW48" s="182"/>
      <c r="SSX48" s="182"/>
      <c r="SSY48" s="182"/>
      <c r="SSZ48" s="182"/>
      <c r="STA48" s="182"/>
      <c r="STB48" s="182"/>
      <c r="STC48" s="182"/>
      <c r="STD48" s="182"/>
      <c r="STE48" s="182"/>
      <c r="STF48" s="182"/>
      <c r="STG48" s="182"/>
      <c r="STH48" s="182"/>
      <c r="STI48" s="182"/>
      <c r="STJ48" s="182"/>
      <c r="STK48" s="182"/>
      <c r="STL48" s="182"/>
      <c r="STM48" s="182"/>
      <c r="STN48" s="182"/>
      <c r="STO48" s="182"/>
      <c r="STP48" s="182"/>
      <c r="STQ48" s="182"/>
      <c r="STR48" s="182"/>
      <c r="STS48" s="182"/>
      <c r="STT48" s="182"/>
      <c r="STU48" s="182"/>
      <c r="STV48" s="182"/>
      <c r="STW48" s="182"/>
      <c r="STX48" s="182"/>
      <c r="STY48" s="182"/>
      <c r="STZ48" s="182"/>
      <c r="SUA48" s="182"/>
      <c r="SUB48" s="182"/>
      <c r="SUC48" s="182"/>
      <c r="SUD48" s="182"/>
      <c r="SUE48" s="182"/>
      <c r="SUF48" s="182"/>
      <c r="SUG48" s="182"/>
      <c r="SUH48" s="182"/>
      <c r="SUI48" s="182"/>
      <c r="SUJ48" s="182"/>
      <c r="SUK48" s="182"/>
      <c r="SUL48" s="182"/>
      <c r="SUM48" s="182"/>
      <c r="SUN48" s="182"/>
      <c r="SUO48" s="182"/>
      <c r="SUP48" s="182"/>
      <c r="SUQ48" s="182"/>
      <c r="SUR48" s="182"/>
      <c r="SUS48" s="182"/>
      <c r="SUT48" s="182"/>
      <c r="SUU48" s="182"/>
      <c r="SUV48" s="182"/>
      <c r="SUW48" s="182"/>
      <c r="SUX48" s="182"/>
      <c r="SUY48" s="182"/>
      <c r="SUZ48" s="182"/>
      <c r="SVA48" s="182"/>
      <c r="SVB48" s="182"/>
      <c r="SVC48" s="182"/>
      <c r="SVD48" s="182"/>
      <c r="SVE48" s="182"/>
      <c r="SVF48" s="182"/>
      <c r="SVG48" s="182"/>
      <c r="SVH48" s="182"/>
      <c r="SVI48" s="182"/>
      <c r="SVJ48" s="182"/>
      <c r="SVK48" s="182"/>
      <c r="SVL48" s="182"/>
      <c r="SVM48" s="182"/>
      <c r="SVN48" s="182"/>
      <c r="SVO48" s="182"/>
      <c r="SVP48" s="182"/>
      <c r="SVQ48" s="182"/>
      <c r="SVR48" s="182"/>
      <c r="SVS48" s="182"/>
      <c r="SVT48" s="182"/>
      <c r="SVU48" s="182"/>
      <c r="SVV48" s="182"/>
      <c r="SVW48" s="182"/>
      <c r="SVX48" s="182"/>
      <c r="SVY48" s="182"/>
      <c r="SVZ48" s="182"/>
      <c r="SWA48" s="182"/>
      <c r="SWB48" s="182"/>
      <c r="SWC48" s="182"/>
      <c r="SWD48" s="182"/>
      <c r="SWE48" s="182"/>
      <c r="SWF48" s="182"/>
      <c r="SWG48" s="182"/>
      <c r="SWH48" s="182"/>
      <c r="SWI48" s="182"/>
      <c r="SWJ48" s="182"/>
      <c r="SWK48" s="182"/>
      <c r="SWL48" s="182"/>
      <c r="SWM48" s="182"/>
      <c r="SWN48" s="182"/>
      <c r="SWO48" s="182"/>
      <c r="SWP48" s="182"/>
      <c r="SWQ48" s="182"/>
      <c r="SWR48" s="182"/>
      <c r="SWS48" s="182"/>
      <c r="SWT48" s="182"/>
      <c r="SWU48" s="182"/>
      <c r="SWV48" s="182"/>
      <c r="SWW48" s="182"/>
      <c r="SWX48" s="182"/>
      <c r="SWY48" s="182"/>
      <c r="SWZ48" s="182"/>
      <c r="SXA48" s="182"/>
      <c r="SXB48" s="182"/>
      <c r="SXC48" s="182"/>
      <c r="SXD48" s="182"/>
      <c r="SXE48" s="182"/>
      <c r="SXF48" s="182"/>
      <c r="SXG48" s="182"/>
      <c r="SXH48" s="182"/>
      <c r="SXI48" s="182"/>
      <c r="SXJ48" s="182"/>
      <c r="SXK48" s="182"/>
      <c r="SXL48" s="182"/>
      <c r="SXM48" s="182"/>
      <c r="SXN48" s="182"/>
      <c r="SXO48" s="182"/>
      <c r="SXP48" s="182"/>
      <c r="SXQ48" s="182"/>
      <c r="SXR48" s="182"/>
      <c r="SXS48" s="182"/>
      <c r="SXT48" s="182"/>
      <c r="SXU48" s="182"/>
      <c r="SXV48" s="182"/>
      <c r="SXW48" s="182"/>
      <c r="SXX48" s="182"/>
      <c r="SXY48" s="182"/>
      <c r="SXZ48" s="182"/>
      <c r="SYA48" s="182"/>
      <c r="SYB48" s="182"/>
      <c r="SYC48" s="182"/>
      <c r="SYD48" s="182"/>
      <c r="SYE48" s="182"/>
      <c r="SYF48" s="182"/>
      <c r="SYG48" s="182"/>
      <c r="SYH48" s="182"/>
      <c r="SYI48" s="182"/>
      <c r="SYJ48" s="182"/>
      <c r="SYK48" s="182"/>
      <c r="SYL48" s="182"/>
      <c r="SYM48" s="182"/>
      <c r="SYN48" s="182"/>
      <c r="SYO48" s="182"/>
      <c r="SYP48" s="182"/>
      <c r="SYQ48" s="182"/>
      <c r="SYR48" s="182"/>
      <c r="SYS48" s="182"/>
      <c r="SYT48" s="182"/>
      <c r="SYU48" s="182"/>
      <c r="SYV48" s="182"/>
      <c r="SYW48" s="182"/>
      <c r="SYX48" s="182"/>
      <c r="SYY48" s="182"/>
      <c r="SYZ48" s="182"/>
      <c r="SZA48" s="182"/>
      <c r="SZB48" s="182"/>
      <c r="SZC48" s="182"/>
      <c r="SZD48" s="182"/>
      <c r="SZE48" s="182"/>
      <c r="SZF48" s="182"/>
      <c r="SZG48" s="182"/>
      <c r="SZH48" s="182"/>
      <c r="SZI48" s="182"/>
      <c r="SZJ48" s="182"/>
      <c r="SZK48" s="182"/>
      <c r="SZL48" s="182"/>
      <c r="SZM48" s="182"/>
      <c r="SZN48" s="182"/>
      <c r="SZO48" s="182"/>
      <c r="SZP48" s="182"/>
      <c r="SZQ48" s="182"/>
      <c r="SZR48" s="182"/>
      <c r="SZS48" s="182"/>
      <c r="SZT48" s="182"/>
      <c r="SZU48" s="182"/>
      <c r="SZV48" s="182"/>
      <c r="SZW48" s="182"/>
      <c r="SZX48" s="182"/>
      <c r="SZY48" s="182"/>
      <c r="SZZ48" s="182"/>
      <c r="TAA48" s="182"/>
      <c r="TAB48" s="182"/>
      <c r="TAC48" s="182"/>
      <c r="TAD48" s="182"/>
      <c r="TAE48" s="182"/>
      <c r="TAF48" s="182"/>
      <c r="TAG48" s="182"/>
      <c r="TAH48" s="182"/>
      <c r="TAI48" s="182"/>
      <c r="TAJ48" s="182"/>
      <c r="TAK48" s="182"/>
      <c r="TAL48" s="182"/>
      <c r="TAM48" s="182"/>
      <c r="TAN48" s="182"/>
      <c r="TAO48" s="182"/>
      <c r="TAP48" s="182"/>
      <c r="TAQ48" s="182"/>
      <c r="TAR48" s="182"/>
      <c r="TAS48" s="182"/>
      <c r="TAT48" s="182"/>
      <c r="TAU48" s="182"/>
      <c r="TAV48" s="182"/>
      <c r="TAW48" s="182"/>
      <c r="TAX48" s="182"/>
      <c r="TAY48" s="182"/>
      <c r="TAZ48" s="182"/>
      <c r="TBA48" s="182"/>
      <c r="TBB48" s="182"/>
      <c r="TBC48" s="182"/>
      <c r="TBD48" s="182"/>
      <c r="TBE48" s="182"/>
      <c r="TBF48" s="182"/>
      <c r="TBG48" s="182"/>
      <c r="TBH48" s="182"/>
      <c r="TBI48" s="182"/>
      <c r="TBJ48" s="182"/>
      <c r="TBK48" s="182"/>
      <c r="TBL48" s="182"/>
      <c r="TBM48" s="182"/>
      <c r="TBN48" s="182"/>
      <c r="TBO48" s="182"/>
      <c r="TBP48" s="182"/>
      <c r="TBQ48" s="182"/>
      <c r="TBR48" s="182"/>
      <c r="TBS48" s="182"/>
      <c r="TBT48" s="182"/>
      <c r="TBU48" s="182"/>
      <c r="TBV48" s="182"/>
      <c r="TBW48" s="182"/>
      <c r="TBX48" s="182"/>
      <c r="TBY48" s="182"/>
      <c r="TBZ48" s="182"/>
      <c r="TCA48" s="182"/>
      <c r="TCB48" s="182"/>
      <c r="TCC48" s="182"/>
      <c r="TCD48" s="182"/>
      <c r="TCE48" s="182"/>
      <c r="TCF48" s="182"/>
      <c r="TCG48" s="182"/>
      <c r="TCH48" s="182"/>
      <c r="TCI48" s="182"/>
      <c r="TCJ48" s="182"/>
      <c r="TCK48" s="182"/>
      <c r="TCL48" s="182"/>
      <c r="TCM48" s="182"/>
      <c r="TCN48" s="182"/>
      <c r="TCO48" s="182"/>
      <c r="TCP48" s="182"/>
      <c r="TCQ48" s="182"/>
      <c r="TCR48" s="182"/>
      <c r="TCS48" s="182"/>
      <c r="TCT48" s="182"/>
      <c r="TCU48" s="182"/>
      <c r="TCV48" s="182"/>
      <c r="TCW48" s="182"/>
      <c r="TCX48" s="182"/>
      <c r="TCY48" s="182"/>
      <c r="TCZ48" s="182"/>
      <c r="TDA48" s="182"/>
      <c r="TDB48" s="182"/>
      <c r="TDC48" s="182"/>
      <c r="TDD48" s="182"/>
      <c r="TDE48" s="182"/>
      <c r="TDF48" s="182"/>
      <c r="TDG48" s="182"/>
      <c r="TDH48" s="182"/>
      <c r="TDI48" s="182"/>
      <c r="TDJ48" s="182"/>
      <c r="TDK48" s="182"/>
      <c r="TDL48" s="182"/>
      <c r="TDM48" s="182"/>
      <c r="TDN48" s="182"/>
      <c r="TDO48" s="182"/>
      <c r="TDP48" s="182"/>
      <c r="TDQ48" s="182"/>
      <c r="TDR48" s="182"/>
      <c r="TDS48" s="182"/>
      <c r="TDT48" s="182"/>
      <c r="TDU48" s="182"/>
      <c r="TDV48" s="182"/>
      <c r="TDW48" s="182"/>
      <c r="TDX48" s="182"/>
      <c r="TDY48" s="182"/>
      <c r="TDZ48" s="182"/>
      <c r="TEA48" s="182"/>
      <c r="TEB48" s="182"/>
      <c r="TEC48" s="182"/>
      <c r="TED48" s="182"/>
      <c r="TEE48" s="182"/>
      <c r="TEF48" s="182"/>
      <c r="TEG48" s="182"/>
      <c r="TEH48" s="182"/>
      <c r="TEI48" s="182"/>
      <c r="TEJ48" s="182"/>
      <c r="TEK48" s="182"/>
      <c r="TEL48" s="182"/>
      <c r="TEM48" s="182"/>
      <c r="TEN48" s="182"/>
      <c r="TEO48" s="182"/>
      <c r="TEP48" s="182"/>
      <c r="TEQ48" s="182"/>
      <c r="TER48" s="182"/>
      <c r="TES48" s="182"/>
      <c r="TET48" s="182"/>
      <c r="TEU48" s="182"/>
      <c r="TEV48" s="182"/>
      <c r="TEW48" s="182"/>
      <c r="TEX48" s="182"/>
      <c r="TEY48" s="182"/>
      <c r="TEZ48" s="182"/>
      <c r="TFA48" s="182"/>
      <c r="TFB48" s="182"/>
      <c r="TFC48" s="182"/>
      <c r="TFD48" s="182"/>
      <c r="TFE48" s="182"/>
      <c r="TFF48" s="182"/>
      <c r="TFG48" s="182"/>
      <c r="TFH48" s="182"/>
      <c r="TFI48" s="182"/>
      <c r="TFJ48" s="182"/>
      <c r="TFK48" s="182"/>
      <c r="TFL48" s="182"/>
      <c r="TFM48" s="182"/>
      <c r="TFN48" s="182"/>
      <c r="TFO48" s="182"/>
      <c r="TFP48" s="182"/>
      <c r="TFQ48" s="182"/>
      <c r="TFR48" s="182"/>
      <c r="TFS48" s="182"/>
      <c r="TFT48" s="182"/>
      <c r="TFU48" s="182"/>
      <c r="TFV48" s="182"/>
      <c r="TFW48" s="182"/>
      <c r="TFX48" s="182"/>
      <c r="TFY48" s="182"/>
      <c r="TFZ48" s="182"/>
      <c r="TGA48" s="182"/>
      <c r="TGB48" s="182"/>
      <c r="TGC48" s="182"/>
      <c r="TGD48" s="182"/>
      <c r="TGE48" s="182"/>
      <c r="TGF48" s="182"/>
      <c r="TGG48" s="182"/>
      <c r="TGH48" s="182"/>
      <c r="TGI48" s="182"/>
      <c r="TGJ48" s="182"/>
      <c r="TGK48" s="182"/>
      <c r="TGL48" s="182"/>
      <c r="TGM48" s="182"/>
      <c r="TGN48" s="182"/>
      <c r="TGO48" s="182"/>
      <c r="TGP48" s="182"/>
      <c r="TGQ48" s="182"/>
      <c r="TGR48" s="182"/>
      <c r="TGS48" s="182"/>
      <c r="TGT48" s="182"/>
      <c r="TGU48" s="182"/>
      <c r="TGV48" s="182"/>
      <c r="TGW48" s="182"/>
      <c r="TGX48" s="182"/>
      <c r="TGY48" s="182"/>
      <c r="TGZ48" s="182"/>
      <c r="THA48" s="182"/>
      <c r="THB48" s="182"/>
      <c r="THC48" s="182"/>
      <c r="THD48" s="182"/>
      <c r="THE48" s="182"/>
      <c r="THF48" s="182"/>
      <c r="THG48" s="182"/>
      <c r="THH48" s="182"/>
      <c r="THI48" s="182"/>
      <c r="THJ48" s="182"/>
      <c r="THK48" s="182"/>
      <c r="THL48" s="182"/>
      <c r="THM48" s="182"/>
      <c r="THN48" s="182"/>
      <c r="THO48" s="182"/>
      <c r="THP48" s="182"/>
      <c r="THQ48" s="182"/>
      <c r="THR48" s="182"/>
      <c r="THS48" s="182"/>
      <c r="THT48" s="182"/>
      <c r="THU48" s="182"/>
      <c r="THV48" s="182"/>
      <c r="THW48" s="182"/>
      <c r="THX48" s="182"/>
      <c r="THY48" s="182"/>
      <c r="THZ48" s="182"/>
      <c r="TIA48" s="182"/>
      <c r="TIB48" s="182"/>
      <c r="TIC48" s="182"/>
      <c r="TID48" s="182"/>
      <c r="TIE48" s="182"/>
      <c r="TIF48" s="182"/>
      <c r="TIG48" s="182"/>
      <c r="TIH48" s="182"/>
      <c r="TII48" s="182"/>
      <c r="TIJ48" s="182"/>
      <c r="TIK48" s="182"/>
      <c r="TIL48" s="182"/>
      <c r="TIM48" s="182"/>
      <c r="TIN48" s="182"/>
      <c r="TIO48" s="182"/>
      <c r="TIP48" s="182"/>
      <c r="TIQ48" s="182"/>
      <c r="TIR48" s="182"/>
      <c r="TIS48" s="182"/>
      <c r="TIT48" s="182"/>
      <c r="TIU48" s="182"/>
      <c r="TIV48" s="182"/>
      <c r="TIW48" s="182"/>
      <c r="TIX48" s="182"/>
      <c r="TIY48" s="182"/>
      <c r="TIZ48" s="182"/>
      <c r="TJA48" s="182"/>
      <c r="TJB48" s="182"/>
      <c r="TJC48" s="182"/>
      <c r="TJD48" s="182"/>
      <c r="TJE48" s="182"/>
      <c r="TJF48" s="182"/>
      <c r="TJG48" s="182"/>
      <c r="TJH48" s="182"/>
      <c r="TJI48" s="182"/>
      <c r="TJJ48" s="182"/>
      <c r="TJK48" s="182"/>
      <c r="TJL48" s="182"/>
      <c r="TJM48" s="182"/>
      <c r="TJN48" s="182"/>
      <c r="TJO48" s="182"/>
      <c r="TJP48" s="182"/>
      <c r="TJQ48" s="182"/>
      <c r="TJR48" s="182"/>
      <c r="TJS48" s="182"/>
      <c r="TJT48" s="182"/>
      <c r="TJU48" s="182"/>
      <c r="TJV48" s="182"/>
      <c r="TJW48" s="182"/>
      <c r="TJX48" s="182"/>
      <c r="TJY48" s="182"/>
      <c r="TJZ48" s="182"/>
      <c r="TKA48" s="182"/>
      <c r="TKB48" s="182"/>
      <c r="TKC48" s="182"/>
      <c r="TKD48" s="182"/>
      <c r="TKE48" s="182"/>
      <c r="TKF48" s="182"/>
      <c r="TKG48" s="182"/>
      <c r="TKH48" s="182"/>
      <c r="TKI48" s="182"/>
      <c r="TKJ48" s="182"/>
      <c r="TKK48" s="182"/>
      <c r="TKL48" s="182"/>
      <c r="TKM48" s="182"/>
      <c r="TKN48" s="182"/>
      <c r="TKO48" s="182"/>
      <c r="TKP48" s="182"/>
      <c r="TKQ48" s="182"/>
      <c r="TKR48" s="182"/>
      <c r="TKS48" s="182"/>
      <c r="TKT48" s="182"/>
      <c r="TKU48" s="182"/>
      <c r="TKV48" s="182"/>
      <c r="TKW48" s="182"/>
      <c r="TKX48" s="182"/>
      <c r="TKY48" s="182"/>
      <c r="TKZ48" s="182"/>
      <c r="TLA48" s="182"/>
      <c r="TLB48" s="182"/>
      <c r="TLC48" s="182"/>
      <c r="TLD48" s="182"/>
      <c r="TLE48" s="182"/>
      <c r="TLF48" s="182"/>
      <c r="TLG48" s="182"/>
      <c r="TLH48" s="182"/>
      <c r="TLI48" s="182"/>
      <c r="TLJ48" s="182"/>
      <c r="TLK48" s="182"/>
      <c r="TLL48" s="182"/>
      <c r="TLM48" s="182"/>
      <c r="TLN48" s="182"/>
      <c r="TLO48" s="182"/>
      <c r="TLP48" s="182"/>
      <c r="TLQ48" s="182"/>
      <c r="TLR48" s="182"/>
      <c r="TLS48" s="182"/>
      <c r="TLT48" s="182"/>
      <c r="TLU48" s="182"/>
      <c r="TLV48" s="182"/>
      <c r="TLW48" s="182"/>
      <c r="TLX48" s="182"/>
      <c r="TLY48" s="182"/>
      <c r="TLZ48" s="182"/>
      <c r="TMA48" s="182"/>
      <c r="TMB48" s="182"/>
      <c r="TMC48" s="182"/>
      <c r="TMD48" s="182"/>
      <c r="TME48" s="182"/>
      <c r="TMF48" s="182"/>
      <c r="TMG48" s="182"/>
      <c r="TMH48" s="182"/>
      <c r="TMI48" s="182"/>
      <c r="TMJ48" s="182"/>
      <c r="TMK48" s="182"/>
      <c r="TML48" s="182"/>
      <c r="TMM48" s="182"/>
      <c r="TMN48" s="182"/>
      <c r="TMO48" s="182"/>
      <c r="TMP48" s="182"/>
      <c r="TMQ48" s="182"/>
      <c r="TMR48" s="182"/>
      <c r="TMS48" s="182"/>
      <c r="TMT48" s="182"/>
      <c r="TMU48" s="182"/>
      <c r="TMV48" s="182"/>
      <c r="TMW48" s="182"/>
      <c r="TMX48" s="182"/>
      <c r="TMY48" s="182"/>
      <c r="TMZ48" s="182"/>
      <c r="TNA48" s="182"/>
      <c r="TNB48" s="182"/>
      <c r="TNC48" s="182"/>
      <c r="TND48" s="182"/>
      <c r="TNE48" s="182"/>
      <c r="TNF48" s="182"/>
      <c r="TNG48" s="182"/>
      <c r="TNH48" s="182"/>
      <c r="TNI48" s="182"/>
      <c r="TNJ48" s="182"/>
      <c r="TNK48" s="182"/>
      <c r="TNL48" s="182"/>
      <c r="TNM48" s="182"/>
      <c r="TNN48" s="182"/>
      <c r="TNO48" s="182"/>
      <c r="TNP48" s="182"/>
      <c r="TNQ48" s="182"/>
      <c r="TNR48" s="182"/>
      <c r="TNS48" s="182"/>
      <c r="TNT48" s="182"/>
      <c r="TNU48" s="182"/>
      <c r="TNV48" s="182"/>
      <c r="TNW48" s="182"/>
      <c r="TNX48" s="182"/>
      <c r="TNY48" s="182"/>
      <c r="TNZ48" s="182"/>
      <c r="TOA48" s="182"/>
      <c r="TOB48" s="182"/>
      <c r="TOC48" s="182"/>
      <c r="TOD48" s="182"/>
      <c r="TOE48" s="182"/>
      <c r="TOF48" s="182"/>
      <c r="TOG48" s="182"/>
      <c r="TOH48" s="182"/>
      <c r="TOI48" s="182"/>
      <c r="TOJ48" s="182"/>
      <c r="TOK48" s="182"/>
      <c r="TOL48" s="182"/>
      <c r="TOM48" s="182"/>
      <c r="TON48" s="182"/>
      <c r="TOO48" s="182"/>
      <c r="TOP48" s="182"/>
      <c r="TOQ48" s="182"/>
      <c r="TOR48" s="182"/>
      <c r="TOS48" s="182"/>
      <c r="TOT48" s="182"/>
      <c r="TOU48" s="182"/>
      <c r="TOV48" s="182"/>
      <c r="TOW48" s="182"/>
      <c r="TOX48" s="182"/>
      <c r="TOY48" s="182"/>
      <c r="TOZ48" s="182"/>
      <c r="TPA48" s="182"/>
      <c r="TPB48" s="182"/>
      <c r="TPC48" s="182"/>
      <c r="TPD48" s="182"/>
      <c r="TPE48" s="182"/>
      <c r="TPF48" s="182"/>
      <c r="TPG48" s="182"/>
      <c r="TPH48" s="182"/>
      <c r="TPI48" s="182"/>
      <c r="TPJ48" s="182"/>
      <c r="TPK48" s="182"/>
      <c r="TPL48" s="182"/>
      <c r="TPM48" s="182"/>
      <c r="TPN48" s="182"/>
      <c r="TPO48" s="182"/>
      <c r="TPP48" s="182"/>
      <c r="TPQ48" s="182"/>
      <c r="TPR48" s="182"/>
      <c r="TPS48" s="182"/>
      <c r="TPT48" s="182"/>
      <c r="TPU48" s="182"/>
      <c r="TPV48" s="182"/>
      <c r="TPW48" s="182"/>
      <c r="TPX48" s="182"/>
      <c r="TPY48" s="182"/>
      <c r="TPZ48" s="182"/>
      <c r="TQA48" s="182"/>
      <c r="TQB48" s="182"/>
      <c r="TQC48" s="182"/>
      <c r="TQD48" s="182"/>
      <c r="TQE48" s="182"/>
      <c r="TQF48" s="182"/>
      <c r="TQG48" s="182"/>
      <c r="TQH48" s="182"/>
      <c r="TQI48" s="182"/>
      <c r="TQJ48" s="182"/>
      <c r="TQK48" s="182"/>
      <c r="TQL48" s="182"/>
      <c r="TQM48" s="182"/>
      <c r="TQN48" s="182"/>
      <c r="TQO48" s="182"/>
      <c r="TQP48" s="182"/>
      <c r="TQQ48" s="182"/>
      <c r="TQR48" s="182"/>
      <c r="TQS48" s="182"/>
      <c r="TQT48" s="182"/>
      <c r="TQU48" s="182"/>
      <c r="TQV48" s="182"/>
      <c r="TQW48" s="182"/>
      <c r="TQX48" s="182"/>
      <c r="TQY48" s="182"/>
      <c r="TQZ48" s="182"/>
      <c r="TRA48" s="182"/>
      <c r="TRB48" s="182"/>
      <c r="TRC48" s="182"/>
      <c r="TRD48" s="182"/>
      <c r="TRE48" s="182"/>
      <c r="TRF48" s="182"/>
      <c r="TRG48" s="182"/>
      <c r="TRH48" s="182"/>
      <c r="TRI48" s="182"/>
      <c r="TRJ48" s="182"/>
      <c r="TRK48" s="182"/>
      <c r="TRL48" s="182"/>
      <c r="TRM48" s="182"/>
      <c r="TRN48" s="182"/>
      <c r="TRO48" s="182"/>
      <c r="TRP48" s="182"/>
      <c r="TRQ48" s="182"/>
      <c r="TRR48" s="182"/>
      <c r="TRS48" s="182"/>
      <c r="TRT48" s="182"/>
      <c r="TRU48" s="182"/>
      <c r="TRV48" s="182"/>
      <c r="TRW48" s="182"/>
      <c r="TRX48" s="182"/>
      <c r="TRY48" s="182"/>
      <c r="TRZ48" s="182"/>
      <c r="TSA48" s="182"/>
      <c r="TSB48" s="182"/>
      <c r="TSC48" s="182"/>
      <c r="TSD48" s="182"/>
      <c r="TSE48" s="182"/>
      <c r="TSF48" s="182"/>
      <c r="TSG48" s="182"/>
      <c r="TSH48" s="182"/>
      <c r="TSI48" s="182"/>
      <c r="TSJ48" s="182"/>
      <c r="TSK48" s="182"/>
      <c r="TSL48" s="182"/>
      <c r="TSM48" s="182"/>
      <c r="TSN48" s="182"/>
      <c r="TSO48" s="182"/>
      <c r="TSP48" s="182"/>
      <c r="TSQ48" s="182"/>
      <c r="TSR48" s="182"/>
      <c r="TSS48" s="182"/>
      <c r="TST48" s="182"/>
      <c r="TSU48" s="182"/>
      <c r="TSV48" s="182"/>
      <c r="TSW48" s="182"/>
      <c r="TSX48" s="182"/>
      <c r="TSY48" s="182"/>
      <c r="TSZ48" s="182"/>
      <c r="TTA48" s="182"/>
      <c r="TTB48" s="182"/>
      <c r="TTC48" s="182"/>
      <c r="TTD48" s="182"/>
      <c r="TTE48" s="182"/>
      <c r="TTF48" s="182"/>
      <c r="TTG48" s="182"/>
      <c r="TTH48" s="182"/>
      <c r="TTI48" s="182"/>
      <c r="TTJ48" s="182"/>
      <c r="TTK48" s="182"/>
      <c r="TTL48" s="182"/>
      <c r="TTM48" s="182"/>
      <c r="TTN48" s="182"/>
      <c r="TTO48" s="182"/>
      <c r="TTP48" s="182"/>
      <c r="TTQ48" s="182"/>
      <c r="TTR48" s="182"/>
      <c r="TTS48" s="182"/>
      <c r="TTT48" s="182"/>
      <c r="TTU48" s="182"/>
      <c r="TTV48" s="182"/>
      <c r="TTW48" s="182"/>
      <c r="TTX48" s="182"/>
      <c r="TTY48" s="182"/>
      <c r="TTZ48" s="182"/>
      <c r="TUA48" s="182"/>
      <c r="TUB48" s="182"/>
      <c r="TUC48" s="182"/>
      <c r="TUD48" s="182"/>
      <c r="TUE48" s="182"/>
      <c r="TUF48" s="182"/>
      <c r="TUG48" s="182"/>
      <c r="TUH48" s="182"/>
      <c r="TUI48" s="182"/>
      <c r="TUJ48" s="182"/>
      <c r="TUK48" s="182"/>
      <c r="TUL48" s="182"/>
      <c r="TUM48" s="182"/>
      <c r="TUN48" s="182"/>
      <c r="TUO48" s="182"/>
      <c r="TUP48" s="182"/>
      <c r="TUQ48" s="182"/>
      <c r="TUR48" s="182"/>
      <c r="TUS48" s="182"/>
      <c r="TUT48" s="182"/>
      <c r="TUU48" s="182"/>
      <c r="TUV48" s="182"/>
      <c r="TUW48" s="182"/>
      <c r="TUX48" s="182"/>
      <c r="TUY48" s="182"/>
      <c r="TUZ48" s="182"/>
      <c r="TVA48" s="182"/>
      <c r="TVB48" s="182"/>
      <c r="TVC48" s="182"/>
      <c r="TVD48" s="182"/>
      <c r="TVE48" s="182"/>
      <c r="TVF48" s="182"/>
      <c r="TVG48" s="182"/>
      <c r="TVH48" s="182"/>
      <c r="TVI48" s="182"/>
      <c r="TVJ48" s="182"/>
      <c r="TVK48" s="182"/>
      <c r="TVL48" s="182"/>
      <c r="TVM48" s="182"/>
      <c r="TVN48" s="182"/>
      <c r="TVO48" s="182"/>
      <c r="TVP48" s="182"/>
      <c r="TVQ48" s="182"/>
      <c r="TVR48" s="182"/>
      <c r="TVS48" s="182"/>
      <c r="TVT48" s="182"/>
      <c r="TVU48" s="182"/>
      <c r="TVV48" s="182"/>
      <c r="TVW48" s="182"/>
      <c r="TVX48" s="182"/>
      <c r="TVY48" s="182"/>
      <c r="TVZ48" s="182"/>
      <c r="TWA48" s="182"/>
      <c r="TWB48" s="182"/>
      <c r="TWC48" s="182"/>
      <c r="TWD48" s="182"/>
      <c r="TWE48" s="182"/>
      <c r="TWF48" s="182"/>
      <c r="TWG48" s="182"/>
      <c r="TWH48" s="182"/>
      <c r="TWI48" s="182"/>
      <c r="TWJ48" s="182"/>
      <c r="TWK48" s="182"/>
      <c r="TWL48" s="182"/>
      <c r="TWM48" s="182"/>
      <c r="TWN48" s="182"/>
      <c r="TWO48" s="182"/>
      <c r="TWP48" s="182"/>
      <c r="TWQ48" s="182"/>
      <c r="TWR48" s="182"/>
      <c r="TWS48" s="182"/>
      <c r="TWT48" s="182"/>
      <c r="TWU48" s="182"/>
      <c r="TWV48" s="182"/>
      <c r="TWW48" s="182"/>
      <c r="TWX48" s="182"/>
      <c r="TWY48" s="182"/>
      <c r="TWZ48" s="182"/>
      <c r="TXA48" s="182"/>
      <c r="TXB48" s="182"/>
      <c r="TXC48" s="182"/>
      <c r="TXD48" s="182"/>
      <c r="TXE48" s="182"/>
      <c r="TXF48" s="182"/>
      <c r="TXG48" s="182"/>
      <c r="TXH48" s="182"/>
      <c r="TXI48" s="182"/>
      <c r="TXJ48" s="182"/>
      <c r="TXK48" s="182"/>
      <c r="TXL48" s="182"/>
      <c r="TXM48" s="182"/>
      <c r="TXN48" s="182"/>
      <c r="TXO48" s="182"/>
      <c r="TXP48" s="182"/>
      <c r="TXQ48" s="182"/>
      <c r="TXR48" s="182"/>
      <c r="TXS48" s="182"/>
      <c r="TXT48" s="182"/>
      <c r="TXU48" s="182"/>
      <c r="TXV48" s="182"/>
      <c r="TXW48" s="182"/>
      <c r="TXX48" s="182"/>
      <c r="TXY48" s="182"/>
      <c r="TXZ48" s="182"/>
      <c r="TYA48" s="182"/>
      <c r="TYB48" s="182"/>
      <c r="TYC48" s="182"/>
      <c r="TYD48" s="182"/>
      <c r="TYE48" s="182"/>
      <c r="TYF48" s="182"/>
      <c r="TYG48" s="182"/>
      <c r="TYH48" s="182"/>
      <c r="TYI48" s="182"/>
      <c r="TYJ48" s="182"/>
      <c r="TYK48" s="182"/>
      <c r="TYL48" s="182"/>
      <c r="TYM48" s="182"/>
      <c r="TYN48" s="182"/>
      <c r="TYO48" s="182"/>
      <c r="TYP48" s="182"/>
      <c r="TYQ48" s="182"/>
      <c r="TYR48" s="182"/>
      <c r="TYS48" s="182"/>
      <c r="TYT48" s="182"/>
      <c r="TYU48" s="182"/>
      <c r="TYV48" s="182"/>
      <c r="TYW48" s="182"/>
      <c r="TYX48" s="182"/>
      <c r="TYY48" s="182"/>
      <c r="TYZ48" s="182"/>
      <c r="TZA48" s="182"/>
      <c r="TZB48" s="182"/>
      <c r="TZC48" s="182"/>
      <c r="TZD48" s="182"/>
      <c r="TZE48" s="182"/>
      <c r="TZF48" s="182"/>
      <c r="TZG48" s="182"/>
      <c r="TZH48" s="182"/>
      <c r="TZI48" s="182"/>
      <c r="TZJ48" s="182"/>
      <c r="TZK48" s="182"/>
      <c r="TZL48" s="182"/>
      <c r="TZM48" s="182"/>
      <c r="TZN48" s="182"/>
      <c r="TZO48" s="182"/>
      <c r="TZP48" s="182"/>
      <c r="TZQ48" s="182"/>
      <c r="TZR48" s="182"/>
      <c r="TZS48" s="182"/>
      <c r="TZT48" s="182"/>
      <c r="TZU48" s="182"/>
      <c r="TZV48" s="182"/>
      <c r="TZW48" s="182"/>
      <c r="TZX48" s="182"/>
      <c r="TZY48" s="182"/>
      <c r="TZZ48" s="182"/>
      <c r="UAA48" s="182"/>
      <c r="UAB48" s="182"/>
      <c r="UAC48" s="182"/>
      <c r="UAD48" s="182"/>
      <c r="UAE48" s="182"/>
      <c r="UAF48" s="182"/>
      <c r="UAG48" s="182"/>
      <c r="UAH48" s="182"/>
      <c r="UAI48" s="182"/>
      <c r="UAJ48" s="182"/>
      <c r="UAK48" s="182"/>
      <c r="UAL48" s="182"/>
      <c r="UAM48" s="182"/>
      <c r="UAN48" s="182"/>
      <c r="UAO48" s="182"/>
      <c r="UAP48" s="182"/>
      <c r="UAQ48" s="182"/>
      <c r="UAR48" s="182"/>
      <c r="UAS48" s="182"/>
      <c r="UAT48" s="182"/>
      <c r="UAU48" s="182"/>
      <c r="UAV48" s="182"/>
      <c r="UAW48" s="182"/>
      <c r="UAX48" s="182"/>
      <c r="UAY48" s="182"/>
      <c r="UAZ48" s="182"/>
      <c r="UBA48" s="182"/>
      <c r="UBB48" s="182"/>
      <c r="UBC48" s="182"/>
      <c r="UBD48" s="182"/>
      <c r="UBE48" s="182"/>
      <c r="UBF48" s="182"/>
      <c r="UBG48" s="182"/>
      <c r="UBH48" s="182"/>
      <c r="UBI48" s="182"/>
      <c r="UBJ48" s="182"/>
      <c r="UBK48" s="182"/>
      <c r="UBL48" s="182"/>
      <c r="UBM48" s="182"/>
      <c r="UBN48" s="182"/>
      <c r="UBO48" s="182"/>
      <c r="UBP48" s="182"/>
      <c r="UBQ48" s="182"/>
      <c r="UBR48" s="182"/>
      <c r="UBS48" s="182"/>
      <c r="UBT48" s="182"/>
      <c r="UBU48" s="182"/>
      <c r="UBV48" s="182"/>
      <c r="UBW48" s="182"/>
      <c r="UBX48" s="182"/>
      <c r="UBY48" s="182"/>
      <c r="UBZ48" s="182"/>
      <c r="UCA48" s="182"/>
      <c r="UCB48" s="182"/>
      <c r="UCC48" s="182"/>
      <c r="UCD48" s="182"/>
      <c r="UCE48" s="182"/>
      <c r="UCF48" s="182"/>
      <c r="UCG48" s="182"/>
      <c r="UCH48" s="182"/>
      <c r="UCI48" s="182"/>
      <c r="UCJ48" s="182"/>
      <c r="UCK48" s="182"/>
      <c r="UCL48" s="182"/>
      <c r="UCM48" s="182"/>
      <c r="UCN48" s="182"/>
      <c r="UCO48" s="182"/>
      <c r="UCP48" s="182"/>
      <c r="UCQ48" s="182"/>
      <c r="UCR48" s="182"/>
      <c r="UCS48" s="182"/>
      <c r="UCT48" s="182"/>
      <c r="UCU48" s="182"/>
      <c r="UCV48" s="182"/>
      <c r="UCW48" s="182"/>
      <c r="UCX48" s="182"/>
      <c r="UCY48" s="182"/>
      <c r="UCZ48" s="182"/>
      <c r="UDA48" s="182"/>
      <c r="UDB48" s="182"/>
      <c r="UDC48" s="182"/>
      <c r="UDD48" s="182"/>
      <c r="UDE48" s="182"/>
      <c r="UDF48" s="182"/>
      <c r="UDG48" s="182"/>
      <c r="UDH48" s="182"/>
      <c r="UDI48" s="182"/>
      <c r="UDJ48" s="182"/>
      <c r="UDK48" s="182"/>
      <c r="UDL48" s="182"/>
      <c r="UDM48" s="182"/>
      <c r="UDN48" s="182"/>
      <c r="UDO48" s="182"/>
      <c r="UDP48" s="182"/>
      <c r="UDQ48" s="182"/>
      <c r="UDR48" s="182"/>
      <c r="UDS48" s="182"/>
      <c r="UDT48" s="182"/>
      <c r="UDU48" s="182"/>
      <c r="UDV48" s="182"/>
      <c r="UDW48" s="182"/>
      <c r="UDX48" s="182"/>
      <c r="UDY48" s="182"/>
      <c r="UDZ48" s="182"/>
      <c r="UEA48" s="182"/>
      <c r="UEB48" s="182"/>
      <c r="UEC48" s="182"/>
      <c r="UED48" s="182"/>
      <c r="UEE48" s="182"/>
      <c r="UEF48" s="182"/>
      <c r="UEG48" s="182"/>
      <c r="UEH48" s="182"/>
      <c r="UEI48" s="182"/>
      <c r="UEJ48" s="182"/>
      <c r="UEK48" s="182"/>
      <c r="UEL48" s="182"/>
      <c r="UEM48" s="182"/>
      <c r="UEN48" s="182"/>
      <c r="UEO48" s="182"/>
      <c r="UEP48" s="182"/>
      <c r="UEQ48" s="182"/>
      <c r="UER48" s="182"/>
      <c r="UES48" s="182"/>
      <c r="UET48" s="182"/>
      <c r="UEU48" s="182"/>
      <c r="UEV48" s="182"/>
      <c r="UEW48" s="182"/>
      <c r="UEX48" s="182"/>
      <c r="UEY48" s="182"/>
      <c r="UEZ48" s="182"/>
      <c r="UFA48" s="182"/>
      <c r="UFB48" s="182"/>
      <c r="UFC48" s="182"/>
      <c r="UFD48" s="182"/>
      <c r="UFE48" s="182"/>
      <c r="UFF48" s="182"/>
      <c r="UFG48" s="182"/>
      <c r="UFH48" s="182"/>
      <c r="UFI48" s="182"/>
      <c r="UFJ48" s="182"/>
      <c r="UFK48" s="182"/>
      <c r="UFL48" s="182"/>
      <c r="UFM48" s="182"/>
      <c r="UFN48" s="182"/>
      <c r="UFO48" s="182"/>
      <c r="UFP48" s="182"/>
      <c r="UFQ48" s="182"/>
      <c r="UFR48" s="182"/>
      <c r="UFS48" s="182"/>
      <c r="UFT48" s="182"/>
      <c r="UFU48" s="182"/>
      <c r="UFV48" s="182"/>
      <c r="UFW48" s="182"/>
      <c r="UFX48" s="182"/>
      <c r="UFY48" s="182"/>
      <c r="UFZ48" s="182"/>
      <c r="UGA48" s="182"/>
      <c r="UGB48" s="182"/>
      <c r="UGC48" s="182"/>
      <c r="UGD48" s="182"/>
      <c r="UGE48" s="182"/>
      <c r="UGF48" s="182"/>
      <c r="UGG48" s="182"/>
      <c r="UGH48" s="182"/>
      <c r="UGI48" s="182"/>
      <c r="UGJ48" s="182"/>
      <c r="UGK48" s="182"/>
      <c r="UGL48" s="182"/>
      <c r="UGM48" s="182"/>
      <c r="UGN48" s="182"/>
      <c r="UGO48" s="182"/>
      <c r="UGP48" s="182"/>
      <c r="UGQ48" s="182"/>
      <c r="UGR48" s="182"/>
      <c r="UGS48" s="182"/>
      <c r="UGT48" s="182"/>
      <c r="UGU48" s="182"/>
      <c r="UGV48" s="182"/>
      <c r="UGW48" s="182"/>
      <c r="UGX48" s="182"/>
      <c r="UGY48" s="182"/>
      <c r="UGZ48" s="182"/>
      <c r="UHA48" s="182"/>
      <c r="UHB48" s="182"/>
      <c r="UHC48" s="182"/>
      <c r="UHD48" s="182"/>
      <c r="UHE48" s="182"/>
      <c r="UHF48" s="182"/>
      <c r="UHG48" s="182"/>
      <c r="UHH48" s="182"/>
      <c r="UHI48" s="182"/>
      <c r="UHJ48" s="182"/>
      <c r="UHK48" s="182"/>
      <c r="UHL48" s="182"/>
      <c r="UHM48" s="182"/>
      <c r="UHN48" s="182"/>
      <c r="UHO48" s="182"/>
      <c r="UHP48" s="182"/>
      <c r="UHQ48" s="182"/>
      <c r="UHR48" s="182"/>
      <c r="UHS48" s="182"/>
      <c r="UHT48" s="182"/>
      <c r="UHU48" s="182"/>
      <c r="UHV48" s="182"/>
      <c r="UHW48" s="182"/>
      <c r="UHX48" s="182"/>
      <c r="UHY48" s="182"/>
      <c r="UHZ48" s="182"/>
      <c r="UIA48" s="182"/>
      <c r="UIB48" s="182"/>
      <c r="UIC48" s="182"/>
      <c r="UID48" s="182"/>
      <c r="UIE48" s="182"/>
      <c r="UIF48" s="182"/>
      <c r="UIG48" s="182"/>
      <c r="UIH48" s="182"/>
      <c r="UII48" s="182"/>
      <c r="UIJ48" s="182"/>
      <c r="UIK48" s="182"/>
      <c r="UIL48" s="182"/>
      <c r="UIM48" s="182"/>
      <c r="UIN48" s="182"/>
      <c r="UIO48" s="182"/>
      <c r="UIP48" s="182"/>
      <c r="UIQ48" s="182"/>
      <c r="UIR48" s="182"/>
      <c r="UIS48" s="182"/>
      <c r="UIT48" s="182"/>
      <c r="UIU48" s="182"/>
      <c r="UIV48" s="182"/>
      <c r="UIW48" s="182"/>
      <c r="UIX48" s="182"/>
      <c r="UIY48" s="182"/>
      <c r="UIZ48" s="182"/>
      <c r="UJA48" s="182"/>
      <c r="UJB48" s="182"/>
      <c r="UJC48" s="182"/>
      <c r="UJD48" s="182"/>
      <c r="UJE48" s="182"/>
      <c r="UJF48" s="182"/>
      <c r="UJG48" s="182"/>
      <c r="UJH48" s="182"/>
      <c r="UJI48" s="182"/>
      <c r="UJJ48" s="182"/>
      <c r="UJK48" s="182"/>
      <c r="UJL48" s="182"/>
      <c r="UJM48" s="182"/>
      <c r="UJN48" s="182"/>
      <c r="UJO48" s="182"/>
      <c r="UJP48" s="182"/>
      <c r="UJQ48" s="182"/>
      <c r="UJR48" s="182"/>
      <c r="UJS48" s="182"/>
      <c r="UJT48" s="182"/>
      <c r="UJU48" s="182"/>
      <c r="UJV48" s="182"/>
      <c r="UJW48" s="182"/>
      <c r="UJX48" s="182"/>
      <c r="UJY48" s="182"/>
      <c r="UJZ48" s="182"/>
      <c r="UKA48" s="182"/>
      <c r="UKB48" s="182"/>
      <c r="UKC48" s="182"/>
      <c r="UKD48" s="182"/>
      <c r="UKE48" s="182"/>
      <c r="UKF48" s="182"/>
      <c r="UKG48" s="182"/>
      <c r="UKH48" s="182"/>
      <c r="UKI48" s="182"/>
      <c r="UKJ48" s="182"/>
      <c r="UKK48" s="182"/>
      <c r="UKL48" s="182"/>
      <c r="UKM48" s="182"/>
      <c r="UKN48" s="182"/>
      <c r="UKO48" s="182"/>
      <c r="UKP48" s="182"/>
      <c r="UKQ48" s="182"/>
      <c r="UKR48" s="182"/>
      <c r="UKS48" s="182"/>
      <c r="UKT48" s="182"/>
      <c r="UKU48" s="182"/>
      <c r="UKV48" s="182"/>
      <c r="UKW48" s="182"/>
      <c r="UKX48" s="182"/>
      <c r="UKY48" s="182"/>
      <c r="UKZ48" s="182"/>
      <c r="ULA48" s="182"/>
      <c r="ULB48" s="182"/>
      <c r="ULC48" s="182"/>
      <c r="ULD48" s="182"/>
      <c r="ULE48" s="182"/>
      <c r="ULF48" s="182"/>
      <c r="ULG48" s="182"/>
      <c r="ULH48" s="182"/>
      <c r="ULI48" s="182"/>
      <c r="ULJ48" s="182"/>
      <c r="ULK48" s="182"/>
      <c r="ULL48" s="182"/>
      <c r="ULM48" s="182"/>
      <c r="ULN48" s="182"/>
      <c r="ULO48" s="182"/>
      <c r="ULP48" s="182"/>
      <c r="ULQ48" s="182"/>
      <c r="ULR48" s="182"/>
      <c r="ULS48" s="182"/>
      <c r="ULT48" s="182"/>
      <c r="ULU48" s="182"/>
      <c r="ULV48" s="182"/>
      <c r="ULW48" s="182"/>
      <c r="ULX48" s="182"/>
      <c r="ULY48" s="182"/>
      <c r="ULZ48" s="182"/>
      <c r="UMA48" s="182"/>
      <c r="UMB48" s="182"/>
      <c r="UMC48" s="182"/>
      <c r="UMD48" s="182"/>
      <c r="UME48" s="182"/>
      <c r="UMF48" s="182"/>
      <c r="UMG48" s="182"/>
      <c r="UMH48" s="182"/>
      <c r="UMI48" s="182"/>
      <c r="UMJ48" s="182"/>
      <c r="UMK48" s="182"/>
      <c r="UML48" s="182"/>
      <c r="UMM48" s="182"/>
      <c r="UMN48" s="182"/>
      <c r="UMO48" s="182"/>
      <c r="UMP48" s="182"/>
      <c r="UMQ48" s="182"/>
      <c r="UMR48" s="182"/>
      <c r="UMS48" s="182"/>
      <c r="UMT48" s="182"/>
      <c r="UMU48" s="182"/>
      <c r="UMV48" s="182"/>
      <c r="UMW48" s="182"/>
      <c r="UMX48" s="182"/>
      <c r="UMY48" s="182"/>
      <c r="UMZ48" s="182"/>
      <c r="UNA48" s="182"/>
      <c r="UNB48" s="182"/>
      <c r="UNC48" s="182"/>
      <c r="UND48" s="182"/>
      <c r="UNE48" s="182"/>
      <c r="UNF48" s="182"/>
      <c r="UNG48" s="182"/>
      <c r="UNH48" s="182"/>
      <c r="UNI48" s="182"/>
      <c r="UNJ48" s="182"/>
      <c r="UNK48" s="182"/>
      <c r="UNL48" s="182"/>
      <c r="UNM48" s="182"/>
      <c r="UNN48" s="182"/>
      <c r="UNO48" s="182"/>
      <c r="UNP48" s="182"/>
      <c r="UNQ48" s="182"/>
      <c r="UNR48" s="182"/>
      <c r="UNS48" s="182"/>
      <c r="UNT48" s="182"/>
      <c r="UNU48" s="182"/>
      <c r="UNV48" s="182"/>
      <c r="UNW48" s="182"/>
      <c r="UNX48" s="182"/>
      <c r="UNY48" s="182"/>
      <c r="UNZ48" s="182"/>
      <c r="UOA48" s="182"/>
      <c r="UOB48" s="182"/>
      <c r="UOC48" s="182"/>
      <c r="UOD48" s="182"/>
      <c r="UOE48" s="182"/>
      <c r="UOF48" s="182"/>
      <c r="UOG48" s="182"/>
      <c r="UOH48" s="182"/>
      <c r="UOI48" s="182"/>
      <c r="UOJ48" s="182"/>
      <c r="UOK48" s="182"/>
      <c r="UOL48" s="182"/>
      <c r="UOM48" s="182"/>
      <c r="UON48" s="182"/>
      <c r="UOO48" s="182"/>
      <c r="UOP48" s="182"/>
      <c r="UOQ48" s="182"/>
      <c r="UOR48" s="182"/>
      <c r="UOS48" s="182"/>
      <c r="UOT48" s="182"/>
      <c r="UOU48" s="182"/>
      <c r="UOV48" s="182"/>
      <c r="UOW48" s="182"/>
      <c r="UOX48" s="182"/>
      <c r="UOY48" s="182"/>
      <c r="UOZ48" s="182"/>
      <c r="UPA48" s="182"/>
      <c r="UPB48" s="182"/>
      <c r="UPC48" s="182"/>
      <c r="UPD48" s="182"/>
      <c r="UPE48" s="182"/>
      <c r="UPF48" s="182"/>
      <c r="UPG48" s="182"/>
      <c r="UPH48" s="182"/>
      <c r="UPI48" s="182"/>
      <c r="UPJ48" s="182"/>
      <c r="UPK48" s="182"/>
      <c r="UPL48" s="182"/>
      <c r="UPM48" s="182"/>
      <c r="UPN48" s="182"/>
      <c r="UPO48" s="182"/>
      <c r="UPP48" s="182"/>
      <c r="UPQ48" s="182"/>
      <c r="UPR48" s="182"/>
      <c r="UPS48" s="182"/>
      <c r="UPT48" s="182"/>
      <c r="UPU48" s="182"/>
      <c r="UPV48" s="182"/>
      <c r="UPW48" s="182"/>
      <c r="UPX48" s="182"/>
      <c r="UPY48" s="182"/>
      <c r="UPZ48" s="182"/>
      <c r="UQA48" s="182"/>
      <c r="UQB48" s="182"/>
      <c r="UQC48" s="182"/>
      <c r="UQD48" s="182"/>
      <c r="UQE48" s="182"/>
      <c r="UQF48" s="182"/>
      <c r="UQG48" s="182"/>
      <c r="UQH48" s="182"/>
      <c r="UQI48" s="182"/>
      <c r="UQJ48" s="182"/>
      <c r="UQK48" s="182"/>
      <c r="UQL48" s="182"/>
      <c r="UQM48" s="182"/>
      <c r="UQN48" s="182"/>
      <c r="UQO48" s="182"/>
      <c r="UQP48" s="182"/>
      <c r="UQQ48" s="182"/>
      <c r="UQR48" s="182"/>
      <c r="UQS48" s="182"/>
      <c r="UQT48" s="182"/>
      <c r="UQU48" s="182"/>
      <c r="UQV48" s="182"/>
      <c r="UQW48" s="182"/>
      <c r="UQX48" s="182"/>
      <c r="UQY48" s="182"/>
      <c r="UQZ48" s="182"/>
      <c r="URA48" s="182"/>
      <c r="URB48" s="182"/>
      <c r="URC48" s="182"/>
      <c r="URD48" s="182"/>
      <c r="URE48" s="182"/>
      <c r="URF48" s="182"/>
      <c r="URG48" s="182"/>
      <c r="URH48" s="182"/>
      <c r="URI48" s="182"/>
      <c r="URJ48" s="182"/>
      <c r="URK48" s="182"/>
      <c r="URL48" s="182"/>
      <c r="URM48" s="182"/>
      <c r="URN48" s="182"/>
      <c r="URO48" s="182"/>
      <c r="URP48" s="182"/>
      <c r="URQ48" s="182"/>
      <c r="URR48" s="182"/>
      <c r="URS48" s="182"/>
      <c r="URT48" s="182"/>
      <c r="URU48" s="182"/>
      <c r="URV48" s="182"/>
      <c r="URW48" s="182"/>
      <c r="URX48" s="182"/>
      <c r="URY48" s="182"/>
      <c r="URZ48" s="182"/>
      <c r="USA48" s="182"/>
      <c r="USB48" s="182"/>
      <c r="USC48" s="182"/>
      <c r="USD48" s="182"/>
      <c r="USE48" s="182"/>
      <c r="USF48" s="182"/>
      <c r="USG48" s="182"/>
      <c r="USH48" s="182"/>
      <c r="USI48" s="182"/>
      <c r="USJ48" s="182"/>
      <c r="USK48" s="182"/>
      <c r="USL48" s="182"/>
      <c r="USM48" s="182"/>
      <c r="USN48" s="182"/>
      <c r="USO48" s="182"/>
      <c r="USP48" s="182"/>
      <c r="USQ48" s="182"/>
      <c r="USR48" s="182"/>
      <c r="USS48" s="182"/>
      <c r="UST48" s="182"/>
      <c r="USU48" s="182"/>
      <c r="USV48" s="182"/>
      <c r="USW48" s="182"/>
      <c r="USX48" s="182"/>
      <c r="USY48" s="182"/>
      <c r="USZ48" s="182"/>
      <c r="UTA48" s="182"/>
      <c r="UTB48" s="182"/>
      <c r="UTC48" s="182"/>
      <c r="UTD48" s="182"/>
      <c r="UTE48" s="182"/>
      <c r="UTF48" s="182"/>
      <c r="UTG48" s="182"/>
      <c r="UTH48" s="182"/>
      <c r="UTI48" s="182"/>
      <c r="UTJ48" s="182"/>
      <c r="UTK48" s="182"/>
      <c r="UTL48" s="182"/>
      <c r="UTM48" s="182"/>
      <c r="UTN48" s="182"/>
      <c r="UTO48" s="182"/>
      <c r="UTP48" s="182"/>
      <c r="UTQ48" s="182"/>
      <c r="UTR48" s="182"/>
      <c r="UTS48" s="182"/>
      <c r="UTT48" s="182"/>
      <c r="UTU48" s="182"/>
      <c r="UTV48" s="182"/>
      <c r="UTW48" s="182"/>
      <c r="UTX48" s="182"/>
      <c r="UTY48" s="182"/>
      <c r="UTZ48" s="182"/>
      <c r="UUA48" s="182"/>
      <c r="UUB48" s="182"/>
      <c r="UUC48" s="182"/>
      <c r="UUD48" s="182"/>
      <c r="UUE48" s="182"/>
      <c r="UUF48" s="182"/>
      <c r="UUG48" s="182"/>
      <c r="UUH48" s="182"/>
      <c r="UUI48" s="182"/>
      <c r="UUJ48" s="182"/>
      <c r="UUK48" s="182"/>
      <c r="UUL48" s="182"/>
      <c r="UUM48" s="182"/>
      <c r="UUN48" s="182"/>
      <c r="UUO48" s="182"/>
      <c r="UUP48" s="182"/>
      <c r="UUQ48" s="182"/>
      <c r="UUR48" s="182"/>
      <c r="UUS48" s="182"/>
      <c r="UUT48" s="182"/>
      <c r="UUU48" s="182"/>
      <c r="UUV48" s="182"/>
      <c r="UUW48" s="182"/>
      <c r="UUX48" s="182"/>
      <c r="UUY48" s="182"/>
      <c r="UUZ48" s="182"/>
      <c r="UVA48" s="182"/>
      <c r="UVB48" s="182"/>
      <c r="UVC48" s="182"/>
      <c r="UVD48" s="182"/>
      <c r="UVE48" s="182"/>
      <c r="UVF48" s="182"/>
      <c r="UVG48" s="182"/>
      <c r="UVH48" s="182"/>
      <c r="UVI48" s="182"/>
      <c r="UVJ48" s="182"/>
      <c r="UVK48" s="182"/>
      <c r="UVL48" s="182"/>
      <c r="UVM48" s="182"/>
      <c r="UVN48" s="182"/>
      <c r="UVO48" s="182"/>
      <c r="UVP48" s="182"/>
      <c r="UVQ48" s="182"/>
      <c r="UVR48" s="182"/>
      <c r="UVS48" s="182"/>
      <c r="UVT48" s="182"/>
      <c r="UVU48" s="182"/>
      <c r="UVV48" s="182"/>
      <c r="UVW48" s="182"/>
      <c r="UVX48" s="182"/>
      <c r="UVY48" s="182"/>
      <c r="UVZ48" s="182"/>
      <c r="UWA48" s="182"/>
      <c r="UWB48" s="182"/>
      <c r="UWC48" s="182"/>
      <c r="UWD48" s="182"/>
      <c r="UWE48" s="182"/>
      <c r="UWF48" s="182"/>
      <c r="UWG48" s="182"/>
      <c r="UWH48" s="182"/>
      <c r="UWI48" s="182"/>
      <c r="UWJ48" s="182"/>
      <c r="UWK48" s="182"/>
      <c r="UWL48" s="182"/>
      <c r="UWM48" s="182"/>
      <c r="UWN48" s="182"/>
      <c r="UWO48" s="182"/>
      <c r="UWP48" s="182"/>
      <c r="UWQ48" s="182"/>
      <c r="UWR48" s="182"/>
      <c r="UWS48" s="182"/>
      <c r="UWT48" s="182"/>
      <c r="UWU48" s="182"/>
      <c r="UWV48" s="182"/>
      <c r="UWW48" s="182"/>
      <c r="UWX48" s="182"/>
      <c r="UWY48" s="182"/>
      <c r="UWZ48" s="182"/>
      <c r="UXA48" s="182"/>
      <c r="UXB48" s="182"/>
      <c r="UXC48" s="182"/>
      <c r="UXD48" s="182"/>
      <c r="UXE48" s="182"/>
      <c r="UXF48" s="182"/>
      <c r="UXG48" s="182"/>
      <c r="UXH48" s="182"/>
      <c r="UXI48" s="182"/>
      <c r="UXJ48" s="182"/>
      <c r="UXK48" s="182"/>
      <c r="UXL48" s="182"/>
      <c r="UXM48" s="182"/>
      <c r="UXN48" s="182"/>
      <c r="UXO48" s="182"/>
      <c r="UXP48" s="182"/>
      <c r="UXQ48" s="182"/>
      <c r="UXR48" s="182"/>
      <c r="UXS48" s="182"/>
      <c r="UXT48" s="182"/>
      <c r="UXU48" s="182"/>
      <c r="UXV48" s="182"/>
      <c r="UXW48" s="182"/>
      <c r="UXX48" s="182"/>
      <c r="UXY48" s="182"/>
      <c r="UXZ48" s="182"/>
      <c r="UYA48" s="182"/>
      <c r="UYB48" s="182"/>
      <c r="UYC48" s="182"/>
      <c r="UYD48" s="182"/>
      <c r="UYE48" s="182"/>
      <c r="UYF48" s="182"/>
      <c r="UYG48" s="182"/>
      <c r="UYH48" s="182"/>
      <c r="UYI48" s="182"/>
      <c r="UYJ48" s="182"/>
      <c r="UYK48" s="182"/>
      <c r="UYL48" s="182"/>
      <c r="UYM48" s="182"/>
      <c r="UYN48" s="182"/>
      <c r="UYO48" s="182"/>
      <c r="UYP48" s="182"/>
      <c r="UYQ48" s="182"/>
      <c r="UYR48" s="182"/>
      <c r="UYS48" s="182"/>
      <c r="UYT48" s="182"/>
      <c r="UYU48" s="182"/>
      <c r="UYV48" s="182"/>
      <c r="UYW48" s="182"/>
      <c r="UYX48" s="182"/>
      <c r="UYY48" s="182"/>
      <c r="UYZ48" s="182"/>
      <c r="UZA48" s="182"/>
      <c r="UZB48" s="182"/>
      <c r="UZC48" s="182"/>
      <c r="UZD48" s="182"/>
      <c r="UZE48" s="182"/>
      <c r="UZF48" s="182"/>
      <c r="UZG48" s="182"/>
      <c r="UZH48" s="182"/>
      <c r="UZI48" s="182"/>
      <c r="UZJ48" s="182"/>
      <c r="UZK48" s="182"/>
      <c r="UZL48" s="182"/>
      <c r="UZM48" s="182"/>
      <c r="UZN48" s="182"/>
      <c r="UZO48" s="182"/>
      <c r="UZP48" s="182"/>
      <c r="UZQ48" s="182"/>
      <c r="UZR48" s="182"/>
      <c r="UZS48" s="182"/>
      <c r="UZT48" s="182"/>
      <c r="UZU48" s="182"/>
      <c r="UZV48" s="182"/>
      <c r="UZW48" s="182"/>
      <c r="UZX48" s="182"/>
      <c r="UZY48" s="182"/>
      <c r="UZZ48" s="182"/>
      <c r="VAA48" s="182"/>
      <c r="VAB48" s="182"/>
      <c r="VAC48" s="182"/>
      <c r="VAD48" s="182"/>
      <c r="VAE48" s="182"/>
      <c r="VAF48" s="182"/>
      <c r="VAG48" s="182"/>
      <c r="VAH48" s="182"/>
      <c r="VAI48" s="182"/>
      <c r="VAJ48" s="182"/>
      <c r="VAK48" s="182"/>
      <c r="VAL48" s="182"/>
      <c r="VAM48" s="182"/>
      <c r="VAN48" s="182"/>
      <c r="VAO48" s="182"/>
      <c r="VAP48" s="182"/>
      <c r="VAQ48" s="182"/>
      <c r="VAR48" s="182"/>
      <c r="VAS48" s="182"/>
      <c r="VAT48" s="182"/>
      <c r="VAU48" s="182"/>
      <c r="VAV48" s="182"/>
      <c r="VAW48" s="182"/>
      <c r="VAX48" s="182"/>
      <c r="VAY48" s="182"/>
      <c r="VAZ48" s="182"/>
      <c r="VBA48" s="182"/>
      <c r="VBB48" s="182"/>
      <c r="VBC48" s="182"/>
      <c r="VBD48" s="182"/>
      <c r="VBE48" s="182"/>
      <c r="VBF48" s="182"/>
      <c r="VBG48" s="182"/>
      <c r="VBH48" s="182"/>
      <c r="VBI48" s="182"/>
      <c r="VBJ48" s="182"/>
      <c r="VBK48" s="182"/>
      <c r="VBL48" s="182"/>
      <c r="VBM48" s="182"/>
      <c r="VBN48" s="182"/>
      <c r="VBO48" s="182"/>
      <c r="VBP48" s="182"/>
      <c r="VBQ48" s="182"/>
      <c r="VBR48" s="182"/>
      <c r="VBS48" s="182"/>
      <c r="VBT48" s="182"/>
      <c r="VBU48" s="182"/>
      <c r="VBV48" s="182"/>
      <c r="VBW48" s="182"/>
      <c r="VBX48" s="182"/>
      <c r="VBY48" s="182"/>
      <c r="VBZ48" s="182"/>
      <c r="VCA48" s="182"/>
      <c r="VCB48" s="182"/>
      <c r="VCC48" s="182"/>
      <c r="VCD48" s="182"/>
      <c r="VCE48" s="182"/>
      <c r="VCF48" s="182"/>
      <c r="VCG48" s="182"/>
      <c r="VCH48" s="182"/>
      <c r="VCI48" s="182"/>
      <c r="VCJ48" s="182"/>
      <c r="VCK48" s="182"/>
      <c r="VCL48" s="182"/>
      <c r="VCM48" s="182"/>
      <c r="VCN48" s="182"/>
      <c r="VCO48" s="182"/>
      <c r="VCP48" s="182"/>
      <c r="VCQ48" s="182"/>
      <c r="VCR48" s="182"/>
      <c r="VCS48" s="182"/>
      <c r="VCT48" s="182"/>
      <c r="VCU48" s="182"/>
      <c r="VCV48" s="182"/>
      <c r="VCW48" s="182"/>
      <c r="VCX48" s="182"/>
      <c r="VCY48" s="182"/>
      <c r="VCZ48" s="182"/>
      <c r="VDA48" s="182"/>
      <c r="VDB48" s="182"/>
      <c r="VDC48" s="182"/>
      <c r="VDD48" s="182"/>
      <c r="VDE48" s="182"/>
      <c r="VDF48" s="182"/>
      <c r="VDG48" s="182"/>
      <c r="VDH48" s="182"/>
      <c r="VDI48" s="182"/>
      <c r="VDJ48" s="182"/>
      <c r="VDK48" s="182"/>
      <c r="VDL48" s="182"/>
      <c r="VDM48" s="182"/>
      <c r="VDN48" s="182"/>
      <c r="VDO48" s="182"/>
      <c r="VDP48" s="182"/>
      <c r="VDQ48" s="182"/>
      <c r="VDR48" s="182"/>
      <c r="VDS48" s="182"/>
      <c r="VDT48" s="182"/>
      <c r="VDU48" s="182"/>
      <c r="VDV48" s="182"/>
      <c r="VDW48" s="182"/>
      <c r="VDX48" s="182"/>
      <c r="VDY48" s="182"/>
      <c r="VDZ48" s="182"/>
      <c r="VEA48" s="182"/>
      <c r="VEB48" s="182"/>
      <c r="VEC48" s="182"/>
      <c r="VED48" s="182"/>
      <c r="VEE48" s="182"/>
      <c r="VEF48" s="182"/>
      <c r="VEG48" s="182"/>
      <c r="VEH48" s="182"/>
      <c r="VEI48" s="182"/>
      <c r="VEJ48" s="182"/>
      <c r="VEK48" s="182"/>
      <c r="VEL48" s="182"/>
      <c r="VEM48" s="182"/>
      <c r="VEN48" s="182"/>
      <c r="VEO48" s="182"/>
      <c r="VEP48" s="182"/>
      <c r="VEQ48" s="182"/>
      <c r="VER48" s="182"/>
      <c r="VES48" s="182"/>
      <c r="VET48" s="182"/>
      <c r="VEU48" s="182"/>
      <c r="VEV48" s="182"/>
      <c r="VEW48" s="182"/>
      <c r="VEX48" s="182"/>
      <c r="VEY48" s="182"/>
      <c r="VEZ48" s="182"/>
      <c r="VFA48" s="182"/>
      <c r="VFB48" s="182"/>
      <c r="VFC48" s="182"/>
      <c r="VFD48" s="182"/>
      <c r="VFE48" s="182"/>
      <c r="VFF48" s="182"/>
      <c r="VFG48" s="182"/>
      <c r="VFH48" s="182"/>
      <c r="VFI48" s="182"/>
      <c r="VFJ48" s="182"/>
      <c r="VFK48" s="182"/>
      <c r="VFL48" s="182"/>
      <c r="VFM48" s="182"/>
      <c r="VFN48" s="182"/>
      <c r="VFO48" s="182"/>
      <c r="VFP48" s="182"/>
      <c r="VFQ48" s="182"/>
      <c r="VFR48" s="182"/>
      <c r="VFS48" s="182"/>
      <c r="VFT48" s="182"/>
      <c r="VFU48" s="182"/>
      <c r="VFV48" s="182"/>
      <c r="VFW48" s="182"/>
      <c r="VFX48" s="182"/>
      <c r="VFY48" s="182"/>
      <c r="VFZ48" s="182"/>
      <c r="VGA48" s="182"/>
      <c r="VGB48" s="182"/>
      <c r="VGC48" s="182"/>
      <c r="VGD48" s="182"/>
      <c r="VGE48" s="182"/>
      <c r="VGF48" s="182"/>
      <c r="VGG48" s="182"/>
      <c r="VGH48" s="182"/>
      <c r="VGI48" s="182"/>
      <c r="VGJ48" s="182"/>
      <c r="VGK48" s="182"/>
      <c r="VGL48" s="182"/>
      <c r="VGM48" s="182"/>
      <c r="VGN48" s="182"/>
      <c r="VGO48" s="182"/>
      <c r="VGP48" s="182"/>
      <c r="VGQ48" s="182"/>
      <c r="VGR48" s="182"/>
      <c r="VGS48" s="182"/>
      <c r="VGT48" s="182"/>
      <c r="VGU48" s="182"/>
      <c r="VGV48" s="182"/>
      <c r="VGW48" s="182"/>
      <c r="VGX48" s="182"/>
      <c r="VGY48" s="182"/>
      <c r="VGZ48" s="182"/>
      <c r="VHA48" s="182"/>
      <c r="VHB48" s="182"/>
      <c r="VHC48" s="182"/>
      <c r="VHD48" s="182"/>
      <c r="VHE48" s="182"/>
      <c r="VHF48" s="182"/>
      <c r="VHG48" s="182"/>
      <c r="VHH48" s="182"/>
      <c r="VHI48" s="182"/>
      <c r="VHJ48" s="182"/>
      <c r="VHK48" s="182"/>
      <c r="VHL48" s="182"/>
      <c r="VHM48" s="182"/>
      <c r="VHN48" s="182"/>
      <c r="VHO48" s="182"/>
      <c r="VHP48" s="182"/>
      <c r="VHQ48" s="182"/>
      <c r="VHR48" s="182"/>
      <c r="VHS48" s="182"/>
      <c r="VHT48" s="182"/>
      <c r="VHU48" s="182"/>
      <c r="VHV48" s="182"/>
      <c r="VHW48" s="182"/>
      <c r="VHX48" s="182"/>
      <c r="VHY48" s="182"/>
      <c r="VHZ48" s="182"/>
      <c r="VIA48" s="182"/>
      <c r="VIB48" s="182"/>
      <c r="VIC48" s="182"/>
      <c r="VID48" s="182"/>
      <c r="VIE48" s="182"/>
      <c r="VIF48" s="182"/>
      <c r="VIG48" s="182"/>
      <c r="VIH48" s="182"/>
      <c r="VII48" s="182"/>
      <c r="VIJ48" s="182"/>
      <c r="VIK48" s="182"/>
      <c r="VIL48" s="182"/>
      <c r="VIM48" s="182"/>
      <c r="VIN48" s="182"/>
      <c r="VIO48" s="182"/>
      <c r="VIP48" s="182"/>
      <c r="VIQ48" s="182"/>
      <c r="VIR48" s="182"/>
      <c r="VIS48" s="182"/>
      <c r="VIT48" s="182"/>
      <c r="VIU48" s="182"/>
      <c r="VIV48" s="182"/>
      <c r="VIW48" s="182"/>
      <c r="VIX48" s="182"/>
      <c r="VIY48" s="182"/>
      <c r="VIZ48" s="182"/>
      <c r="VJA48" s="182"/>
      <c r="VJB48" s="182"/>
      <c r="VJC48" s="182"/>
      <c r="VJD48" s="182"/>
      <c r="VJE48" s="182"/>
      <c r="VJF48" s="182"/>
      <c r="VJG48" s="182"/>
      <c r="VJH48" s="182"/>
      <c r="VJI48" s="182"/>
      <c r="VJJ48" s="182"/>
      <c r="VJK48" s="182"/>
      <c r="VJL48" s="182"/>
      <c r="VJM48" s="182"/>
      <c r="VJN48" s="182"/>
      <c r="VJO48" s="182"/>
      <c r="VJP48" s="182"/>
      <c r="VJQ48" s="182"/>
      <c r="VJR48" s="182"/>
      <c r="VJS48" s="182"/>
      <c r="VJT48" s="182"/>
      <c r="VJU48" s="182"/>
      <c r="VJV48" s="182"/>
      <c r="VJW48" s="182"/>
      <c r="VJX48" s="182"/>
      <c r="VJY48" s="182"/>
      <c r="VJZ48" s="182"/>
      <c r="VKA48" s="182"/>
      <c r="VKB48" s="182"/>
      <c r="VKC48" s="182"/>
      <c r="VKD48" s="182"/>
      <c r="VKE48" s="182"/>
      <c r="VKF48" s="182"/>
      <c r="VKG48" s="182"/>
      <c r="VKH48" s="182"/>
      <c r="VKI48" s="182"/>
      <c r="VKJ48" s="182"/>
      <c r="VKK48" s="182"/>
      <c r="VKL48" s="182"/>
      <c r="VKM48" s="182"/>
      <c r="VKN48" s="182"/>
      <c r="VKO48" s="182"/>
      <c r="VKP48" s="182"/>
      <c r="VKQ48" s="182"/>
      <c r="VKR48" s="182"/>
      <c r="VKS48" s="182"/>
      <c r="VKT48" s="182"/>
      <c r="VKU48" s="182"/>
      <c r="VKV48" s="182"/>
      <c r="VKW48" s="182"/>
      <c r="VKX48" s="182"/>
      <c r="VKY48" s="182"/>
      <c r="VKZ48" s="182"/>
      <c r="VLA48" s="182"/>
      <c r="VLB48" s="182"/>
      <c r="VLC48" s="182"/>
      <c r="VLD48" s="182"/>
      <c r="VLE48" s="182"/>
      <c r="VLF48" s="182"/>
      <c r="VLG48" s="182"/>
      <c r="VLH48" s="182"/>
      <c r="VLI48" s="182"/>
      <c r="VLJ48" s="182"/>
      <c r="VLK48" s="182"/>
      <c r="VLL48" s="182"/>
      <c r="VLM48" s="182"/>
      <c r="VLN48" s="182"/>
      <c r="VLO48" s="182"/>
      <c r="VLP48" s="182"/>
      <c r="VLQ48" s="182"/>
      <c r="VLR48" s="182"/>
      <c r="VLS48" s="182"/>
      <c r="VLT48" s="182"/>
      <c r="VLU48" s="182"/>
      <c r="VLV48" s="182"/>
      <c r="VLW48" s="182"/>
      <c r="VLX48" s="182"/>
      <c r="VLY48" s="182"/>
      <c r="VLZ48" s="182"/>
      <c r="VMA48" s="182"/>
      <c r="VMB48" s="182"/>
      <c r="VMC48" s="182"/>
      <c r="VMD48" s="182"/>
      <c r="VME48" s="182"/>
      <c r="VMF48" s="182"/>
      <c r="VMG48" s="182"/>
      <c r="VMH48" s="182"/>
      <c r="VMI48" s="182"/>
      <c r="VMJ48" s="182"/>
      <c r="VMK48" s="182"/>
      <c r="VML48" s="182"/>
      <c r="VMM48" s="182"/>
      <c r="VMN48" s="182"/>
      <c r="VMO48" s="182"/>
      <c r="VMP48" s="182"/>
      <c r="VMQ48" s="182"/>
      <c r="VMR48" s="182"/>
      <c r="VMS48" s="182"/>
      <c r="VMT48" s="182"/>
      <c r="VMU48" s="182"/>
      <c r="VMV48" s="182"/>
      <c r="VMW48" s="182"/>
      <c r="VMX48" s="182"/>
      <c r="VMY48" s="182"/>
      <c r="VMZ48" s="182"/>
      <c r="VNA48" s="182"/>
      <c r="VNB48" s="182"/>
      <c r="VNC48" s="182"/>
      <c r="VND48" s="182"/>
      <c r="VNE48" s="182"/>
      <c r="VNF48" s="182"/>
      <c r="VNG48" s="182"/>
      <c r="VNH48" s="182"/>
      <c r="VNI48" s="182"/>
      <c r="VNJ48" s="182"/>
      <c r="VNK48" s="182"/>
      <c r="VNL48" s="182"/>
      <c r="VNM48" s="182"/>
      <c r="VNN48" s="182"/>
      <c r="VNO48" s="182"/>
      <c r="VNP48" s="182"/>
      <c r="VNQ48" s="182"/>
      <c r="VNR48" s="182"/>
      <c r="VNS48" s="182"/>
      <c r="VNT48" s="182"/>
      <c r="VNU48" s="182"/>
      <c r="VNV48" s="182"/>
      <c r="VNW48" s="182"/>
      <c r="VNX48" s="182"/>
      <c r="VNY48" s="182"/>
      <c r="VNZ48" s="182"/>
      <c r="VOA48" s="182"/>
      <c r="VOB48" s="182"/>
      <c r="VOC48" s="182"/>
      <c r="VOD48" s="182"/>
      <c r="VOE48" s="182"/>
      <c r="VOF48" s="182"/>
      <c r="VOG48" s="182"/>
      <c r="VOH48" s="182"/>
      <c r="VOI48" s="182"/>
      <c r="VOJ48" s="182"/>
      <c r="VOK48" s="182"/>
      <c r="VOL48" s="182"/>
      <c r="VOM48" s="182"/>
      <c r="VON48" s="182"/>
      <c r="VOO48" s="182"/>
      <c r="VOP48" s="182"/>
      <c r="VOQ48" s="182"/>
      <c r="VOR48" s="182"/>
      <c r="VOS48" s="182"/>
      <c r="VOT48" s="182"/>
      <c r="VOU48" s="182"/>
      <c r="VOV48" s="182"/>
      <c r="VOW48" s="182"/>
      <c r="VOX48" s="182"/>
      <c r="VOY48" s="182"/>
      <c r="VOZ48" s="182"/>
      <c r="VPA48" s="182"/>
      <c r="VPB48" s="182"/>
      <c r="VPC48" s="182"/>
      <c r="VPD48" s="182"/>
      <c r="VPE48" s="182"/>
      <c r="VPF48" s="182"/>
      <c r="VPG48" s="182"/>
      <c r="VPH48" s="182"/>
      <c r="VPI48" s="182"/>
      <c r="VPJ48" s="182"/>
      <c r="VPK48" s="182"/>
      <c r="VPL48" s="182"/>
      <c r="VPM48" s="182"/>
      <c r="VPN48" s="182"/>
      <c r="VPO48" s="182"/>
      <c r="VPP48" s="182"/>
      <c r="VPQ48" s="182"/>
      <c r="VPR48" s="182"/>
      <c r="VPS48" s="182"/>
      <c r="VPT48" s="182"/>
      <c r="VPU48" s="182"/>
      <c r="VPV48" s="182"/>
      <c r="VPW48" s="182"/>
      <c r="VPX48" s="182"/>
      <c r="VPY48" s="182"/>
      <c r="VPZ48" s="182"/>
      <c r="VQA48" s="182"/>
      <c r="VQB48" s="182"/>
      <c r="VQC48" s="182"/>
      <c r="VQD48" s="182"/>
      <c r="VQE48" s="182"/>
      <c r="VQF48" s="182"/>
      <c r="VQG48" s="182"/>
      <c r="VQH48" s="182"/>
      <c r="VQI48" s="182"/>
      <c r="VQJ48" s="182"/>
      <c r="VQK48" s="182"/>
      <c r="VQL48" s="182"/>
      <c r="VQM48" s="182"/>
      <c r="VQN48" s="182"/>
      <c r="VQO48" s="182"/>
      <c r="VQP48" s="182"/>
      <c r="VQQ48" s="182"/>
      <c r="VQR48" s="182"/>
      <c r="VQS48" s="182"/>
      <c r="VQT48" s="182"/>
      <c r="VQU48" s="182"/>
      <c r="VQV48" s="182"/>
      <c r="VQW48" s="182"/>
      <c r="VQX48" s="182"/>
      <c r="VQY48" s="182"/>
      <c r="VQZ48" s="182"/>
      <c r="VRA48" s="182"/>
      <c r="VRB48" s="182"/>
      <c r="VRC48" s="182"/>
      <c r="VRD48" s="182"/>
      <c r="VRE48" s="182"/>
      <c r="VRF48" s="182"/>
      <c r="VRG48" s="182"/>
      <c r="VRH48" s="182"/>
      <c r="VRI48" s="182"/>
      <c r="VRJ48" s="182"/>
      <c r="VRK48" s="182"/>
      <c r="VRL48" s="182"/>
      <c r="VRM48" s="182"/>
      <c r="VRN48" s="182"/>
      <c r="VRO48" s="182"/>
      <c r="VRP48" s="182"/>
      <c r="VRQ48" s="182"/>
      <c r="VRR48" s="182"/>
      <c r="VRS48" s="182"/>
      <c r="VRT48" s="182"/>
      <c r="VRU48" s="182"/>
      <c r="VRV48" s="182"/>
      <c r="VRW48" s="182"/>
      <c r="VRX48" s="182"/>
      <c r="VRY48" s="182"/>
      <c r="VRZ48" s="182"/>
      <c r="VSA48" s="182"/>
      <c r="VSB48" s="182"/>
      <c r="VSC48" s="182"/>
      <c r="VSD48" s="182"/>
      <c r="VSE48" s="182"/>
      <c r="VSF48" s="182"/>
      <c r="VSG48" s="182"/>
      <c r="VSH48" s="182"/>
      <c r="VSI48" s="182"/>
      <c r="VSJ48" s="182"/>
      <c r="VSK48" s="182"/>
      <c r="VSL48" s="182"/>
      <c r="VSM48" s="182"/>
      <c r="VSN48" s="182"/>
      <c r="VSO48" s="182"/>
      <c r="VSP48" s="182"/>
      <c r="VSQ48" s="182"/>
      <c r="VSR48" s="182"/>
      <c r="VSS48" s="182"/>
      <c r="VST48" s="182"/>
      <c r="VSU48" s="182"/>
      <c r="VSV48" s="182"/>
      <c r="VSW48" s="182"/>
      <c r="VSX48" s="182"/>
      <c r="VSY48" s="182"/>
      <c r="VSZ48" s="182"/>
      <c r="VTA48" s="182"/>
      <c r="VTB48" s="182"/>
      <c r="VTC48" s="182"/>
      <c r="VTD48" s="182"/>
      <c r="VTE48" s="182"/>
      <c r="VTF48" s="182"/>
      <c r="VTG48" s="182"/>
      <c r="VTH48" s="182"/>
      <c r="VTI48" s="182"/>
      <c r="VTJ48" s="182"/>
      <c r="VTK48" s="182"/>
      <c r="VTL48" s="182"/>
      <c r="VTM48" s="182"/>
      <c r="VTN48" s="182"/>
      <c r="VTO48" s="182"/>
      <c r="VTP48" s="182"/>
      <c r="VTQ48" s="182"/>
      <c r="VTR48" s="182"/>
      <c r="VTS48" s="182"/>
      <c r="VTT48" s="182"/>
      <c r="VTU48" s="182"/>
      <c r="VTV48" s="182"/>
      <c r="VTW48" s="182"/>
      <c r="VTX48" s="182"/>
      <c r="VTY48" s="182"/>
      <c r="VTZ48" s="182"/>
      <c r="VUA48" s="182"/>
      <c r="VUB48" s="182"/>
      <c r="VUC48" s="182"/>
      <c r="VUD48" s="182"/>
      <c r="VUE48" s="182"/>
      <c r="VUF48" s="182"/>
      <c r="VUG48" s="182"/>
      <c r="VUH48" s="182"/>
      <c r="VUI48" s="182"/>
      <c r="VUJ48" s="182"/>
      <c r="VUK48" s="182"/>
      <c r="VUL48" s="182"/>
      <c r="VUM48" s="182"/>
      <c r="VUN48" s="182"/>
      <c r="VUO48" s="182"/>
      <c r="VUP48" s="182"/>
      <c r="VUQ48" s="182"/>
      <c r="VUR48" s="182"/>
      <c r="VUS48" s="182"/>
      <c r="VUT48" s="182"/>
      <c r="VUU48" s="182"/>
      <c r="VUV48" s="182"/>
      <c r="VUW48" s="182"/>
      <c r="VUX48" s="182"/>
      <c r="VUY48" s="182"/>
      <c r="VUZ48" s="182"/>
      <c r="VVA48" s="182"/>
      <c r="VVB48" s="182"/>
      <c r="VVC48" s="182"/>
      <c r="VVD48" s="182"/>
      <c r="VVE48" s="182"/>
      <c r="VVF48" s="182"/>
      <c r="VVG48" s="182"/>
      <c r="VVH48" s="182"/>
      <c r="VVI48" s="182"/>
      <c r="VVJ48" s="182"/>
      <c r="VVK48" s="182"/>
      <c r="VVL48" s="182"/>
      <c r="VVM48" s="182"/>
      <c r="VVN48" s="182"/>
      <c r="VVO48" s="182"/>
      <c r="VVP48" s="182"/>
      <c r="VVQ48" s="182"/>
      <c r="VVR48" s="182"/>
      <c r="VVS48" s="182"/>
      <c r="VVT48" s="182"/>
      <c r="VVU48" s="182"/>
      <c r="VVV48" s="182"/>
      <c r="VVW48" s="182"/>
      <c r="VVX48" s="182"/>
      <c r="VVY48" s="182"/>
      <c r="VVZ48" s="182"/>
      <c r="VWA48" s="182"/>
      <c r="VWB48" s="182"/>
      <c r="VWC48" s="182"/>
      <c r="VWD48" s="182"/>
      <c r="VWE48" s="182"/>
      <c r="VWF48" s="182"/>
      <c r="VWG48" s="182"/>
      <c r="VWH48" s="182"/>
      <c r="VWI48" s="182"/>
      <c r="VWJ48" s="182"/>
      <c r="VWK48" s="182"/>
      <c r="VWL48" s="182"/>
      <c r="VWM48" s="182"/>
      <c r="VWN48" s="182"/>
      <c r="VWO48" s="182"/>
      <c r="VWP48" s="182"/>
      <c r="VWQ48" s="182"/>
      <c r="VWR48" s="182"/>
      <c r="VWS48" s="182"/>
      <c r="VWT48" s="182"/>
      <c r="VWU48" s="182"/>
      <c r="VWV48" s="182"/>
      <c r="VWW48" s="182"/>
      <c r="VWX48" s="182"/>
      <c r="VWY48" s="182"/>
      <c r="VWZ48" s="182"/>
      <c r="VXA48" s="182"/>
      <c r="VXB48" s="182"/>
      <c r="VXC48" s="182"/>
      <c r="VXD48" s="182"/>
      <c r="VXE48" s="182"/>
      <c r="VXF48" s="182"/>
      <c r="VXG48" s="182"/>
      <c r="VXH48" s="182"/>
      <c r="VXI48" s="182"/>
      <c r="VXJ48" s="182"/>
      <c r="VXK48" s="182"/>
      <c r="VXL48" s="182"/>
      <c r="VXM48" s="182"/>
      <c r="VXN48" s="182"/>
      <c r="VXO48" s="182"/>
      <c r="VXP48" s="182"/>
      <c r="VXQ48" s="182"/>
      <c r="VXR48" s="182"/>
      <c r="VXS48" s="182"/>
      <c r="VXT48" s="182"/>
      <c r="VXU48" s="182"/>
      <c r="VXV48" s="182"/>
      <c r="VXW48" s="182"/>
      <c r="VXX48" s="182"/>
      <c r="VXY48" s="182"/>
      <c r="VXZ48" s="182"/>
      <c r="VYA48" s="182"/>
      <c r="VYB48" s="182"/>
      <c r="VYC48" s="182"/>
      <c r="VYD48" s="182"/>
      <c r="VYE48" s="182"/>
      <c r="VYF48" s="182"/>
      <c r="VYG48" s="182"/>
      <c r="VYH48" s="182"/>
      <c r="VYI48" s="182"/>
      <c r="VYJ48" s="182"/>
      <c r="VYK48" s="182"/>
      <c r="VYL48" s="182"/>
      <c r="VYM48" s="182"/>
      <c r="VYN48" s="182"/>
      <c r="VYO48" s="182"/>
      <c r="VYP48" s="182"/>
      <c r="VYQ48" s="182"/>
      <c r="VYR48" s="182"/>
      <c r="VYS48" s="182"/>
      <c r="VYT48" s="182"/>
      <c r="VYU48" s="182"/>
      <c r="VYV48" s="182"/>
      <c r="VYW48" s="182"/>
      <c r="VYX48" s="182"/>
      <c r="VYY48" s="182"/>
      <c r="VYZ48" s="182"/>
      <c r="VZA48" s="182"/>
      <c r="VZB48" s="182"/>
      <c r="VZC48" s="182"/>
      <c r="VZD48" s="182"/>
      <c r="VZE48" s="182"/>
      <c r="VZF48" s="182"/>
      <c r="VZG48" s="182"/>
      <c r="VZH48" s="182"/>
      <c r="VZI48" s="182"/>
      <c r="VZJ48" s="182"/>
      <c r="VZK48" s="182"/>
      <c r="VZL48" s="182"/>
      <c r="VZM48" s="182"/>
      <c r="VZN48" s="182"/>
      <c r="VZO48" s="182"/>
      <c r="VZP48" s="182"/>
      <c r="VZQ48" s="182"/>
      <c r="VZR48" s="182"/>
      <c r="VZS48" s="182"/>
      <c r="VZT48" s="182"/>
      <c r="VZU48" s="182"/>
      <c r="VZV48" s="182"/>
      <c r="VZW48" s="182"/>
      <c r="VZX48" s="182"/>
      <c r="VZY48" s="182"/>
      <c r="VZZ48" s="182"/>
      <c r="WAA48" s="182"/>
      <c r="WAB48" s="182"/>
      <c r="WAC48" s="182"/>
      <c r="WAD48" s="182"/>
      <c r="WAE48" s="182"/>
      <c r="WAF48" s="182"/>
      <c r="WAG48" s="182"/>
      <c r="WAH48" s="182"/>
      <c r="WAI48" s="182"/>
      <c r="WAJ48" s="182"/>
      <c r="WAK48" s="182"/>
      <c r="WAL48" s="182"/>
      <c r="WAM48" s="182"/>
      <c r="WAN48" s="182"/>
      <c r="WAO48" s="182"/>
      <c r="WAP48" s="182"/>
      <c r="WAQ48" s="182"/>
      <c r="WAR48" s="182"/>
      <c r="WAS48" s="182"/>
      <c r="WAT48" s="182"/>
      <c r="WAU48" s="182"/>
      <c r="WAV48" s="182"/>
      <c r="WAW48" s="182"/>
      <c r="WAX48" s="182"/>
      <c r="WAY48" s="182"/>
      <c r="WAZ48" s="182"/>
      <c r="WBA48" s="182"/>
      <c r="WBB48" s="182"/>
      <c r="WBC48" s="182"/>
      <c r="WBD48" s="182"/>
      <c r="WBE48" s="182"/>
      <c r="WBF48" s="182"/>
      <c r="WBG48" s="182"/>
      <c r="WBH48" s="182"/>
      <c r="WBI48" s="182"/>
      <c r="WBJ48" s="182"/>
      <c r="WBK48" s="182"/>
      <c r="WBL48" s="182"/>
      <c r="WBM48" s="182"/>
      <c r="WBN48" s="182"/>
      <c r="WBO48" s="182"/>
      <c r="WBP48" s="182"/>
      <c r="WBQ48" s="182"/>
      <c r="WBR48" s="182"/>
      <c r="WBS48" s="182"/>
      <c r="WBT48" s="182"/>
      <c r="WBU48" s="182"/>
      <c r="WBV48" s="182"/>
      <c r="WBW48" s="182"/>
      <c r="WBX48" s="182"/>
      <c r="WBY48" s="182"/>
      <c r="WBZ48" s="182"/>
      <c r="WCA48" s="182"/>
      <c r="WCB48" s="182"/>
      <c r="WCC48" s="182"/>
      <c r="WCD48" s="182"/>
      <c r="WCE48" s="182"/>
      <c r="WCF48" s="182"/>
      <c r="WCG48" s="182"/>
      <c r="WCH48" s="182"/>
      <c r="WCI48" s="182"/>
      <c r="WCJ48" s="182"/>
      <c r="WCK48" s="182"/>
      <c r="WCL48" s="182"/>
      <c r="WCM48" s="182"/>
      <c r="WCN48" s="182"/>
      <c r="WCO48" s="182"/>
      <c r="WCP48" s="182"/>
      <c r="WCQ48" s="182"/>
      <c r="WCR48" s="182"/>
      <c r="WCS48" s="182"/>
      <c r="WCT48" s="182"/>
      <c r="WCU48" s="182"/>
      <c r="WCV48" s="182"/>
      <c r="WCW48" s="182"/>
      <c r="WCX48" s="182"/>
      <c r="WCY48" s="182"/>
      <c r="WCZ48" s="182"/>
      <c r="WDA48" s="182"/>
      <c r="WDB48" s="182"/>
      <c r="WDC48" s="182"/>
      <c r="WDD48" s="182"/>
      <c r="WDE48" s="182"/>
      <c r="WDF48" s="182"/>
      <c r="WDG48" s="182"/>
      <c r="WDH48" s="182"/>
      <c r="WDI48" s="182"/>
      <c r="WDJ48" s="182"/>
      <c r="WDK48" s="182"/>
      <c r="WDL48" s="182"/>
      <c r="WDM48" s="182"/>
      <c r="WDN48" s="182"/>
      <c r="WDO48" s="182"/>
      <c r="WDP48" s="182"/>
      <c r="WDQ48" s="182"/>
      <c r="WDR48" s="182"/>
      <c r="WDS48" s="182"/>
      <c r="WDT48" s="182"/>
      <c r="WDU48" s="182"/>
      <c r="WDV48" s="182"/>
      <c r="WDW48" s="182"/>
      <c r="WDX48" s="182"/>
      <c r="WDY48" s="182"/>
      <c r="WDZ48" s="182"/>
      <c r="WEA48" s="182"/>
      <c r="WEB48" s="182"/>
      <c r="WEC48" s="182"/>
      <c r="WED48" s="182"/>
      <c r="WEE48" s="182"/>
      <c r="WEF48" s="182"/>
      <c r="WEG48" s="182"/>
      <c r="WEH48" s="182"/>
      <c r="WEI48" s="182"/>
      <c r="WEJ48" s="182"/>
      <c r="WEK48" s="182"/>
      <c r="WEL48" s="182"/>
      <c r="WEM48" s="182"/>
      <c r="WEN48" s="182"/>
      <c r="WEO48" s="182"/>
      <c r="WEP48" s="182"/>
      <c r="WEQ48" s="182"/>
      <c r="WER48" s="182"/>
      <c r="WES48" s="182"/>
      <c r="WET48" s="182"/>
      <c r="WEU48" s="182"/>
      <c r="WEV48" s="182"/>
      <c r="WEW48" s="182"/>
      <c r="WEX48" s="182"/>
      <c r="WEY48" s="182"/>
      <c r="WEZ48" s="182"/>
      <c r="WFA48" s="182"/>
      <c r="WFB48" s="182"/>
      <c r="WFC48" s="182"/>
      <c r="WFD48" s="182"/>
      <c r="WFE48" s="182"/>
      <c r="WFF48" s="182"/>
      <c r="WFG48" s="182"/>
      <c r="WFH48" s="182"/>
      <c r="WFI48" s="182"/>
      <c r="WFJ48" s="182"/>
      <c r="WFK48" s="182"/>
      <c r="WFL48" s="182"/>
      <c r="WFM48" s="182"/>
      <c r="WFN48" s="182"/>
      <c r="WFO48" s="182"/>
      <c r="WFP48" s="182"/>
      <c r="WFQ48" s="182"/>
      <c r="WFR48" s="182"/>
      <c r="WFS48" s="182"/>
      <c r="WFT48" s="182"/>
      <c r="WFU48" s="182"/>
      <c r="WFV48" s="182"/>
      <c r="WFW48" s="182"/>
      <c r="WFX48" s="182"/>
      <c r="WFY48" s="182"/>
      <c r="WFZ48" s="182"/>
      <c r="WGA48" s="182"/>
      <c r="WGB48" s="182"/>
      <c r="WGC48" s="182"/>
      <c r="WGD48" s="182"/>
      <c r="WGE48" s="182"/>
      <c r="WGF48" s="182"/>
      <c r="WGG48" s="182"/>
      <c r="WGH48" s="182"/>
      <c r="WGI48" s="182"/>
      <c r="WGJ48" s="182"/>
      <c r="WGK48" s="182"/>
      <c r="WGL48" s="182"/>
      <c r="WGM48" s="182"/>
      <c r="WGN48" s="182"/>
      <c r="WGO48" s="182"/>
      <c r="WGP48" s="182"/>
      <c r="WGQ48" s="182"/>
      <c r="WGR48" s="182"/>
      <c r="WGS48" s="182"/>
      <c r="WGT48" s="182"/>
      <c r="WGU48" s="182"/>
      <c r="WGV48" s="182"/>
      <c r="WGW48" s="182"/>
      <c r="WGX48" s="182"/>
      <c r="WGY48" s="182"/>
      <c r="WGZ48" s="182"/>
      <c r="WHA48" s="182"/>
      <c r="WHB48" s="182"/>
      <c r="WHC48" s="182"/>
      <c r="WHD48" s="182"/>
      <c r="WHE48" s="182"/>
      <c r="WHF48" s="182"/>
      <c r="WHG48" s="182"/>
      <c r="WHH48" s="182"/>
      <c r="WHI48" s="182"/>
      <c r="WHJ48" s="182"/>
      <c r="WHK48" s="182"/>
      <c r="WHL48" s="182"/>
      <c r="WHM48" s="182"/>
      <c r="WHN48" s="182"/>
      <c r="WHO48" s="182"/>
      <c r="WHP48" s="182"/>
      <c r="WHQ48" s="182"/>
      <c r="WHR48" s="182"/>
      <c r="WHS48" s="182"/>
      <c r="WHT48" s="182"/>
      <c r="WHU48" s="182"/>
      <c r="WHV48" s="182"/>
      <c r="WHW48" s="182"/>
      <c r="WHX48" s="182"/>
      <c r="WHY48" s="182"/>
      <c r="WHZ48" s="182"/>
      <c r="WIA48" s="182"/>
      <c r="WIB48" s="182"/>
      <c r="WIC48" s="182"/>
      <c r="WID48" s="182"/>
      <c r="WIE48" s="182"/>
      <c r="WIF48" s="182"/>
      <c r="WIG48" s="182"/>
      <c r="WIH48" s="182"/>
      <c r="WII48" s="182"/>
      <c r="WIJ48" s="182"/>
      <c r="WIK48" s="182"/>
      <c r="WIL48" s="182"/>
      <c r="WIM48" s="182"/>
      <c r="WIN48" s="182"/>
      <c r="WIO48" s="182"/>
      <c r="WIP48" s="182"/>
      <c r="WIQ48" s="182"/>
      <c r="WIR48" s="182"/>
      <c r="WIS48" s="182"/>
      <c r="WIT48" s="182"/>
      <c r="WIU48" s="182"/>
      <c r="WIV48" s="182"/>
      <c r="WIW48" s="182"/>
      <c r="WIX48" s="182"/>
      <c r="WIY48" s="182"/>
      <c r="WIZ48" s="182"/>
      <c r="WJA48" s="182"/>
      <c r="WJB48" s="182"/>
      <c r="WJC48" s="182"/>
      <c r="WJD48" s="182"/>
      <c r="WJE48" s="182"/>
      <c r="WJF48" s="182"/>
      <c r="WJG48" s="182"/>
      <c r="WJH48" s="182"/>
      <c r="WJI48" s="182"/>
      <c r="WJJ48" s="182"/>
      <c r="WJK48" s="182"/>
      <c r="WJL48" s="182"/>
      <c r="WJM48" s="182"/>
      <c r="WJN48" s="182"/>
      <c r="WJO48" s="182"/>
      <c r="WJP48" s="182"/>
      <c r="WJQ48" s="182"/>
      <c r="WJR48" s="182"/>
      <c r="WJS48" s="182"/>
      <c r="WJT48" s="182"/>
      <c r="WJU48" s="182"/>
      <c r="WJV48" s="182"/>
      <c r="WJW48" s="182"/>
      <c r="WJX48" s="182"/>
      <c r="WJY48" s="182"/>
      <c r="WJZ48" s="182"/>
      <c r="WKA48" s="182"/>
      <c r="WKB48" s="182"/>
      <c r="WKC48" s="182"/>
      <c r="WKD48" s="182"/>
      <c r="WKE48" s="182"/>
      <c r="WKF48" s="182"/>
      <c r="WKG48" s="182"/>
      <c r="WKH48" s="182"/>
      <c r="WKI48" s="182"/>
      <c r="WKJ48" s="182"/>
      <c r="WKK48" s="182"/>
      <c r="WKL48" s="182"/>
      <c r="WKM48" s="182"/>
      <c r="WKN48" s="182"/>
      <c r="WKO48" s="182"/>
      <c r="WKP48" s="182"/>
      <c r="WKQ48" s="182"/>
      <c r="WKR48" s="182"/>
      <c r="WKS48" s="182"/>
      <c r="WKT48" s="182"/>
      <c r="WKU48" s="182"/>
      <c r="WKV48" s="182"/>
      <c r="WKW48" s="182"/>
      <c r="WKX48" s="182"/>
      <c r="WKY48" s="182"/>
      <c r="WKZ48" s="182"/>
      <c r="WLA48" s="182"/>
      <c r="WLB48" s="182"/>
      <c r="WLC48" s="182"/>
      <c r="WLD48" s="182"/>
      <c r="WLE48" s="182"/>
      <c r="WLF48" s="182"/>
      <c r="WLG48" s="182"/>
      <c r="WLH48" s="182"/>
      <c r="WLI48" s="182"/>
      <c r="WLJ48" s="182"/>
      <c r="WLK48" s="182"/>
      <c r="WLL48" s="182"/>
      <c r="WLM48" s="182"/>
      <c r="WLN48" s="182"/>
      <c r="WLO48" s="182"/>
      <c r="WLP48" s="182"/>
      <c r="WLQ48" s="182"/>
      <c r="WLR48" s="182"/>
      <c r="WLS48" s="182"/>
      <c r="WLT48" s="182"/>
      <c r="WLU48" s="182"/>
      <c r="WLV48" s="182"/>
      <c r="WLW48" s="182"/>
      <c r="WLX48" s="182"/>
      <c r="WLY48" s="182"/>
      <c r="WLZ48" s="182"/>
      <c r="WMA48" s="182"/>
      <c r="WMB48" s="182"/>
      <c r="WMC48" s="182"/>
      <c r="WMD48" s="182"/>
      <c r="WME48" s="182"/>
      <c r="WMF48" s="182"/>
      <c r="WMG48" s="182"/>
      <c r="WMH48" s="182"/>
      <c r="WMI48" s="182"/>
      <c r="WMJ48" s="182"/>
      <c r="WMK48" s="182"/>
      <c r="WML48" s="182"/>
      <c r="WMM48" s="182"/>
      <c r="WMN48" s="182"/>
      <c r="WMO48" s="182"/>
      <c r="WMP48" s="182"/>
      <c r="WMQ48" s="182"/>
      <c r="WMR48" s="182"/>
      <c r="WMS48" s="182"/>
      <c r="WMT48" s="182"/>
      <c r="WMU48" s="182"/>
      <c r="WMV48" s="182"/>
      <c r="WMW48" s="182"/>
      <c r="WMX48" s="182"/>
      <c r="WMY48" s="182"/>
      <c r="WMZ48" s="182"/>
      <c r="WNA48" s="182"/>
      <c r="WNB48" s="182"/>
      <c r="WNC48" s="182"/>
      <c r="WND48" s="182"/>
      <c r="WNE48" s="182"/>
      <c r="WNF48" s="182"/>
      <c r="WNG48" s="182"/>
      <c r="WNH48" s="182"/>
      <c r="WNI48" s="182"/>
      <c r="WNJ48" s="182"/>
      <c r="WNK48" s="182"/>
      <c r="WNL48" s="182"/>
      <c r="WNM48" s="182"/>
      <c r="WNN48" s="182"/>
      <c r="WNO48" s="182"/>
      <c r="WNP48" s="182"/>
      <c r="WNQ48" s="182"/>
      <c r="WNR48" s="182"/>
      <c r="WNS48" s="182"/>
      <c r="WNT48" s="182"/>
      <c r="WNU48" s="182"/>
      <c r="WNV48" s="182"/>
      <c r="WNW48" s="182"/>
      <c r="WNX48" s="182"/>
      <c r="WNY48" s="182"/>
      <c r="WNZ48" s="182"/>
      <c r="WOA48" s="182"/>
      <c r="WOB48" s="182"/>
      <c r="WOC48" s="182"/>
      <c r="WOD48" s="182"/>
      <c r="WOE48" s="182"/>
      <c r="WOF48" s="182"/>
      <c r="WOG48" s="182"/>
      <c r="WOH48" s="182"/>
      <c r="WOI48" s="182"/>
      <c r="WOJ48" s="182"/>
      <c r="WOK48" s="182"/>
      <c r="WOL48" s="182"/>
      <c r="WOM48" s="182"/>
      <c r="WON48" s="182"/>
      <c r="WOO48" s="182"/>
      <c r="WOP48" s="182"/>
      <c r="WOQ48" s="182"/>
      <c r="WOR48" s="182"/>
      <c r="WOS48" s="182"/>
      <c r="WOT48" s="182"/>
      <c r="WOU48" s="182"/>
      <c r="WOV48" s="182"/>
      <c r="WOW48" s="182"/>
      <c r="WOX48" s="182"/>
      <c r="WOY48" s="182"/>
      <c r="WOZ48" s="182"/>
      <c r="WPA48" s="182"/>
      <c r="WPB48" s="182"/>
      <c r="WPC48" s="182"/>
      <c r="WPD48" s="182"/>
      <c r="WPE48" s="182"/>
      <c r="WPF48" s="182"/>
      <c r="WPG48" s="182"/>
      <c r="WPH48" s="182"/>
      <c r="WPI48" s="182"/>
      <c r="WPJ48" s="182"/>
      <c r="WPK48" s="182"/>
      <c r="WPL48" s="182"/>
      <c r="WPM48" s="182"/>
      <c r="WPN48" s="182"/>
      <c r="WPO48" s="182"/>
      <c r="WPP48" s="182"/>
      <c r="WPQ48" s="182"/>
      <c r="WPR48" s="182"/>
      <c r="WPS48" s="182"/>
      <c r="WPT48" s="182"/>
      <c r="WPU48" s="182"/>
      <c r="WPV48" s="182"/>
      <c r="WPW48" s="182"/>
      <c r="WPX48" s="182"/>
      <c r="WPY48" s="182"/>
      <c r="WPZ48" s="182"/>
      <c r="WQA48" s="182"/>
      <c r="WQB48" s="182"/>
      <c r="WQC48" s="182"/>
      <c r="WQD48" s="182"/>
      <c r="WQE48" s="182"/>
      <c r="WQF48" s="182"/>
      <c r="WQG48" s="182"/>
      <c r="WQH48" s="182"/>
      <c r="WQI48" s="182"/>
      <c r="WQJ48" s="182"/>
      <c r="WQK48" s="182"/>
      <c r="WQL48" s="182"/>
      <c r="WQM48" s="182"/>
      <c r="WQN48" s="182"/>
      <c r="WQO48" s="182"/>
      <c r="WQP48" s="182"/>
      <c r="WQQ48" s="182"/>
      <c r="WQR48" s="182"/>
      <c r="WQS48" s="182"/>
      <c r="WQT48" s="182"/>
      <c r="WQU48" s="182"/>
      <c r="WQV48" s="182"/>
      <c r="WQW48" s="182"/>
      <c r="WQX48" s="182"/>
      <c r="WQY48" s="182"/>
      <c r="WQZ48" s="182"/>
      <c r="WRA48" s="182"/>
      <c r="WRB48" s="182"/>
      <c r="WRC48" s="182"/>
      <c r="WRD48" s="182"/>
      <c r="WRE48" s="182"/>
      <c r="WRF48" s="182"/>
      <c r="WRG48" s="182"/>
      <c r="WRH48" s="182"/>
      <c r="WRI48" s="182"/>
      <c r="WRJ48" s="182"/>
      <c r="WRK48" s="182"/>
      <c r="WRL48" s="182"/>
      <c r="WRM48" s="182"/>
      <c r="WRN48" s="182"/>
      <c r="WRO48" s="182"/>
      <c r="WRP48" s="182"/>
      <c r="WRQ48" s="182"/>
      <c r="WRR48" s="182"/>
      <c r="WRS48" s="182"/>
      <c r="WRT48" s="182"/>
      <c r="WRU48" s="182"/>
      <c r="WRV48" s="182"/>
      <c r="WRW48" s="182"/>
      <c r="WRX48" s="182"/>
      <c r="WRY48" s="182"/>
      <c r="WRZ48" s="182"/>
      <c r="WSA48" s="182"/>
      <c r="WSB48" s="182"/>
      <c r="WSC48" s="182"/>
      <c r="WSD48" s="182"/>
      <c r="WSE48" s="182"/>
      <c r="WSF48" s="182"/>
      <c r="WSG48" s="182"/>
      <c r="WSH48" s="182"/>
      <c r="WSI48" s="182"/>
      <c r="WSJ48" s="182"/>
      <c r="WSK48" s="182"/>
      <c r="WSL48" s="182"/>
      <c r="WSM48" s="182"/>
      <c r="WSN48" s="182"/>
      <c r="WSO48" s="182"/>
      <c r="WSP48" s="182"/>
      <c r="WSQ48" s="182"/>
      <c r="WSR48" s="182"/>
      <c r="WSS48" s="182"/>
      <c r="WST48" s="182"/>
      <c r="WSU48" s="182"/>
      <c r="WSV48" s="182"/>
      <c r="WSW48" s="182"/>
      <c r="WSX48" s="182"/>
      <c r="WSY48" s="182"/>
      <c r="WSZ48" s="182"/>
      <c r="WTA48" s="182"/>
      <c r="WTB48" s="182"/>
      <c r="WTC48" s="182"/>
      <c r="WTD48" s="182"/>
      <c r="WTE48" s="182"/>
      <c r="WTF48" s="182"/>
      <c r="WTG48" s="182"/>
      <c r="WTH48" s="182"/>
      <c r="WTI48" s="182"/>
      <c r="WTJ48" s="182"/>
      <c r="WTK48" s="182"/>
      <c r="WTL48" s="182"/>
      <c r="WTM48" s="182"/>
      <c r="WTN48" s="182"/>
      <c r="WTO48" s="182"/>
      <c r="WTP48" s="182"/>
      <c r="WTQ48" s="182"/>
      <c r="WTR48" s="182"/>
      <c r="WTS48" s="182"/>
      <c r="WTT48" s="182"/>
      <c r="WTU48" s="182"/>
      <c r="WTV48" s="182"/>
      <c r="WTW48" s="182"/>
      <c r="WTX48" s="182"/>
      <c r="WTY48" s="182"/>
      <c r="WTZ48" s="182"/>
      <c r="WUA48" s="182"/>
      <c r="WUB48" s="182"/>
      <c r="WUC48" s="182"/>
      <c r="WUD48" s="182"/>
      <c r="WUE48" s="182"/>
      <c r="WUF48" s="182"/>
      <c r="WUG48" s="182"/>
      <c r="WUH48" s="182"/>
      <c r="WUI48" s="182"/>
      <c r="WUJ48" s="182"/>
      <c r="WUK48" s="182"/>
      <c r="WUL48" s="182"/>
      <c r="WUM48" s="182"/>
      <c r="WUN48" s="182"/>
      <c r="WUO48" s="182"/>
      <c r="WUP48" s="182"/>
      <c r="WUQ48" s="182"/>
      <c r="WUR48" s="182"/>
      <c r="WUS48" s="182"/>
      <c r="WUT48" s="182"/>
      <c r="WUU48" s="182"/>
      <c r="WUV48" s="182"/>
      <c r="WUW48" s="182"/>
      <c r="WUX48" s="182"/>
      <c r="WUY48" s="182"/>
      <c r="WUZ48" s="182"/>
      <c r="WVA48" s="182"/>
      <c r="WVB48" s="182"/>
      <c r="WVC48" s="182"/>
      <c r="WVD48" s="182"/>
      <c r="WVE48" s="182"/>
      <c r="WVF48" s="182"/>
      <c r="WVG48" s="182"/>
      <c r="WVH48" s="182"/>
      <c r="WVI48" s="182"/>
      <c r="WVJ48" s="182"/>
      <c r="WVK48" s="182"/>
      <c r="WVL48" s="182"/>
      <c r="WVM48" s="182"/>
      <c r="WVN48" s="182"/>
      <c r="WVO48" s="182"/>
      <c r="WVP48" s="182"/>
      <c r="WVQ48" s="182"/>
      <c r="WVR48" s="182"/>
      <c r="WVS48" s="182"/>
      <c r="WVT48" s="182"/>
      <c r="WVU48" s="182"/>
      <c r="WVV48" s="182"/>
      <c r="WVW48" s="182"/>
      <c r="WVX48" s="182"/>
      <c r="WVY48" s="182"/>
      <c r="WVZ48" s="182"/>
      <c r="WWA48" s="182"/>
      <c r="WWB48" s="182"/>
      <c r="WWC48" s="182"/>
      <c r="WWD48" s="182"/>
      <c r="WWE48" s="182"/>
      <c r="WWF48" s="182"/>
      <c r="WWG48" s="182"/>
      <c r="WWH48" s="182"/>
      <c r="WWI48" s="182"/>
      <c r="WWJ48" s="182"/>
      <c r="WWK48" s="182"/>
      <c r="WWL48" s="182"/>
      <c r="WWM48" s="182"/>
      <c r="WWN48" s="182"/>
      <c r="WWO48" s="182"/>
      <c r="WWP48" s="182"/>
      <c r="WWQ48" s="182"/>
      <c r="WWR48" s="182"/>
      <c r="WWS48" s="182"/>
      <c r="WWT48" s="182"/>
      <c r="WWU48" s="182"/>
      <c r="WWV48" s="182"/>
      <c r="WWW48" s="182"/>
      <c r="WWX48" s="182"/>
      <c r="WWY48" s="182"/>
      <c r="WWZ48" s="182"/>
      <c r="WXA48" s="182"/>
      <c r="WXB48" s="182"/>
      <c r="WXC48" s="182"/>
      <c r="WXD48" s="182"/>
      <c r="WXE48" s="182"/>
      <c r="WXF48" s="182"/>
      <c r="WXG48" s="182"/>
      <c r="WXH48" s="182"/>
      <c r="WXI48" s="182"/>
      <c r="WXJ48" s="182"/>
      <c r="WXK48" s="182"/>
      <c r="WXL48" s="182"/>
      <c r="WXM48" s="182"/>
      <c r="WXN48" s="182"/>
      <c r="WXO48" s="182"/>
      <c r="WXP48" s="182"/>
      <c r="WXQ48" s="182"/>
      <c r="WXR48" s="182"/>
      <c r="WXS48" s="182"/>
      <c r="WXT48" s="182"/>
      <c r="WXU48" s="182"/>
      <c r="WXV48" s="182"/>
      <c r="WXW48" s="182"/>
      <c r="WXX48" s="182"/>
      <c r="WXY48" s="182"/>
      <c r="WXZ48" s="182"/>
      <c r="WYA48" s="182"/>
      <c r="WYB48" s="182"/>
      <c r="WYC48" s="182"/>
      <c r="WYD48" s="182"/>
      <c r="WYE48" s="182"/>
      <c r="WYF48" s="182"/>
      <c r="WYG48" s="182"/>
      <c r="WYH48" s="182"/>
      <c r="WYI48" s="182"/>
      <c r="WYJ48" s="182"/>
      <c r="WYK48" s="182"/>
      <c r="WYL48" s="182"/>
      <c r="WYM48" s="182"/>
      <c r="WYN48" s="182"/>
      <c r="WYO48" s="182"/>
      <c r="WYP48" s="182"/>
      <c r="WYQ48" s="182"/>
      <c r="WYR48" s="182"/>
      <c r="WYS48" s="182"/>
      <c r="WYT48" s="182"/>
      <c r="WYU48" s="182"/>
      <c r="WYV48" s="182"/>
      <c r="WYW48" s="182"/>
      <c r="WYX48" s="182"/>
      <c r="WYY48" s="182"/>
      <c r="WYZ48" s="182"/>
      <c r="WZA48" s="182"/>
      <c r="WZB48" s="182"/>
      <c r="WZC48" s="182"/>
      <c r="WZD48" s="182"/>
      <c r="WZE48" s="182"/>
      <c r="WZF48" s="182"/>
      <c r="WZG48" s="182"/>
      <c r="WZH48" s="182"/>
      <c r="WZI48" s="182"/>
      <c r="WZJ48" s="182"/>
      <c r="WZK48" s="182"/>
      <c r="WZL48" s="182"/>
      <c r="WZM48" s="182"/>
      <c r="WZN48" s="182"/>
      <c r="WZO48" s="182"/>
      <c r="WZP48" s="182"/>
      <c r="WZQ48" s="182"/>
      <c r="WZR48" s="182"/>
      <c r="WZS48" s="182"/>
      <c r="WZT48" s="182"/>
      <c r="WZU48" s="182"/>
      <c r="WZV48" s="182"/>
      <c r="WZW48" s="182"/>
      <c r="WZX48" s="182"/>
      <c r="WZY48" s="182"/>
      <c r="WZZ48" s="182"/>
      <c r="XAA48" s="182"/>
      <c r="XAB48" s="182"/>
      <c r="XAC48" s="182"/>
      <c r="XAD48" s="182"/>
      <c r="XAE48" s="182"/>
      <c r="XAF48" s="182"/>
      <c r="XAG48" s="182"/>
      <c r="XAH48" s="182"/>
      <c r="XAI48" s="182"/>
      <c r="XAJ48" s="182"/>
      <c r="XAK48" s="182"/>
      <c r="XAL48" s="182"/>
      <c r="XAM48" s="182"/>
      <c r="XAN48" s="182"/>
      <c r="XAO48" s="182"/>
      <c r="XAP48" s="182"/>
      <c r="XAQ48" s="182"/>
      <c r="XAR48" s="182"/>
      <c r="XAS48" s="182"/>
      <c r="XAT48" s="182"/>
      <c r="XAU48" s="182"/>
      <c r="XAV48" s="182"/>
      <c r="XAW48" s="182"/>
      <c r="XAX48" s="182"/>
      <c r="XAY48" s="182"/>
      <c r="XAZ48" s="182"/>
      <c r="XBA48" s="182"/>
      <c r="XBB48" s="182"/>
      <c r="XBC48" s="182"/>
      <c r="XBD48" s="182"/>
      <c r="XBE48" s="182"/>
      <c r="XBF48" s="182"/>
      <c r="XBG48" s="182"/>
      <c r="XBH48" s="182"/>
      <c r="XBI48" s="182"/>
      <c r="XBJ48" s="182"/>
      <c r="XBK48" s="182"/>
      <c r="XBL48" s="182"/>
      <c r="XBM48" s="182"/>
      <c r="XBN48" s="182"/>
      <c r="XBO48" s="182"/>
      <c r="XBP48" s="182"/>
      <c r="XBQ48" s="182"/>
      <c r="XBR48" s="182"/>
      <c r="XBS48" s="182"/>
      <c r="XBT48" s="182"/>
      <c r="XBU48" s="182"/>
      <c r="XBV48" s="182"/>
      <c r="XBW48" s="182"/>
      <c r="XBX48" s="182"/>
      <c r="XBY48" s="182"/>
      <c r="XBZ48" s="182"/>
      <c r="XCA48" s="182"/>
      <c r="XCB48" s="182"/>
      <c r="XCC48" s="182"/>
      <c r="XCD48" s="182"/>
      <c r="XCE48" s="182"/>
      <c r="XCF48" s="182"/>
      <c r="XCG48" s="182"/>
      <c r="XCH48" s="182"/>
      <c r="XCI48" s="182"/>
      <c r="XCJ48" s="182"/>
      <c r="XCK48" s="182"/>
      <c r="XCL48" s="182"/>
      <c r="XCM48" s="182"/>
      <c r="XCN48" s="182"/>
      <c r="XCO48" s="182"/>
      <c r="XCP48" s="182"/>
      <c r="XCQ48" s="182"/>
      <c r="XCR48" s="182"/>
      <c r="XCS48" s="182"/>
      <c r="XCT48" s="182"/>
      <c r="XCU48" s="182"/>
      <c r="XCV48" s="182"/>
      <c r="XCW48" s="182"/>
      <c r="XCX48" s="182"/>
      <c r="XCY48" s="182"/>
      <c r="XCZ48" s="182"/>
      <c r="XDA48" s="182"/>
      <c r="XDB48" s="182"/>
      <c r="XDC48" s="182"/>
      <c r="XDD48" s="182"/>
      <c r="XDE48" s="182"/>
      <c r="XDF48" s="182"/>
      <c r="XDG48" s="182"/>
      <c r="XDH48" s="182"/>
      <c r="XDI48" s="182"/>
      <c r="XDJ48" s="182"/>
      <c r="XDK48" s="182"/>
      <c r="XDL48" s="182"/>
      <c r="XDM48" s="182"/>
      <c r="XDN48" s="182"/>
      <c r="XDO48" s="182"/>
      <c r="XDP48" s="182"/>
      <c r="XDQ48" s="182"/>
      <c r="XDR48" s="182"/>
      <c r="XDS48" s="182"/>
      <c r="XDT48" s="182"/>
      <c r="XDU48" s="182"/>
      <c r="XDV48" s="182"/>
      <c r="XDW48" s="182"/>
      <c r="XDX48" s="182"/>
      <c r="XDY48" s="182"/>
      <c r="XDZ48" s="182"/>
      <c r="XEA48" s="182"/>
      <c r="XEB48" s="182"/>
      <c r="XEC48" s="182"/>
      <c r="XED48" s="182"/>
      <c r="XEE48" s="182"/>
      <c r="XEF48" s="182"/>
      <c r="XEG48" s="182"/>
      <c r="XEH48" s="182"/>
      <c r="XEI48" s="182"/>
      <c r="XEJ48" s="182"/>
      <c r="XEK48" s="182"/>
      <c r="XEL48" s="182"/>
      <c r="XEM48" s="182"/>
      <c r="XEN48" s="182"/>
      <c r="XEO48" s="182"/>
      <c r="XEP48" s="182"/>
      <c r="XEQ48" s="182"/>
      <c r="XER48" s="182"/>
      <c r="XES48" s="182"/>
      <c r="XET48" s="182"/>
      <c r="XEU48" s="182"/>
      <c r="XEV48" s="182"/>
      <c r="XEW48" s="182"/>
      <c r="XEX48" s="182"/>
      <c r="XEY48" s="182"/>
      <c r="XEZ48" s="182"/>
      <c r="XFA48" s="182"/>
      <c r="XFB48" s="182"/>
      <c r="XFC48" s="182"/>
    </row>
    <row r="49" spans="1:19">
      <c r="A49" s="128" t="s">
        <v>41</v>
      </c>
      <c r="B49" s="128" t="s">
        <v>38</v>
      </c>
      <c r="C49" s="169" t="s">
        <v>12</v>
      </c>
      <c r="D49" s="147">
        <f>' Capacity by Location'!E55</f>
        <v>40</v>
      </c>
      <c r="E49" s="147">
        <f>' Capacity by Location'!F55</f>
        <v>40</v>
      </c>
      <c r="F49" s="147">
        <f>' Capacity by Location'!G55</f>
        <v>40</v>
      </c>
      <c r="G49" s="147">
        <f>' Capacity by Location'!H55</f>
        <v>40</v>
      </c>
      <c r="H49" s="147">
        <f>' Capacity by Location'!I55</f>
        <v>40</v>
      </c>
      <c r="I49" s="147">
        <f>' Capacity by Location'!J55</f>
        <v>40</v>
      </c>
      <c r="J49" s="147">
        <f>' Capacity by Location'!K55</f>
        <v>40</v>
      </c>
      <c r="K49" s="147">
        <f>' Capacity by Location'!L55</f>
        <v>40</v>
      </c>
      <c r="L49" s="147">
        <f>' Capacity by Location'!M55</f>
        <v>40</v>
      </c>
      <c r="M49" s="147">
        <f>' Capacity by Location'!N55</f>
        <v>40</v>
      </c>
      <c r="N49" s="147">
        <f>' Capacity by Location'!O55</f>
        <v>40</v>
      </c>
      <c r="O49" s="147">
        <f>' Capacity by Location'!P55</f>
        <v>40</v>
      </c>
      <c r="P49" s="147">
        <f>' Capacity by Location'!Q55</f>
        <v>40</v>
      </c>
      <c r="Q49" s="147">
        <f>' Capacity by Location'!R55</f>
        <v>40</v>
      </c>
      <c r="R49" s="147">
        <f>' Capacity by Location'!S55</f>
        <v>40</v>
      </c>
      <c r="S49" s="147">
        <f>' Capacity by Location'!T55</f>
        <v>40</v>
      </c>
    </row>
    <row r="50" spans="1:19">
      <c r="A50" s="128" t="s">
        <v>41</v>
      </c>
      <c r="B50" s="128" t="s">
        <v>38</v>
      </c>
      <c r="C50" s="179" t="s">
        <v>60</v>
      </c>
      <c r="D50" s="147">
        <f>SUM(D45:D49)</f>
        <v>395</v>
      </c>
      <c r="E50" s="147">
        <f t="shared" ref="E50:S50" si="7">SUM(E45:E49)</f>
        <v>395</v>
      </c>
      <c r="F50" s="147">
        <f t="shared" si="7"/>
        <v>395</v>
      </c>
      <c r="G50" s="147">
        <f t="shared" si="7"/>
        <v>395</v>
      </c>
      <c r="H50" s="147">
        <f t="shared" si="7"/>
        <v>395</v>
      </c>
      <c r="I50" s="147">
        <f t="shared" si="7"/>
        <v>395</v>
      </c>
      <c r="J50" s="147">
        <f t="shared" si="7"/>
        <v>395</v>
      </c>
      <c r="K50" s="147">
        <f t="shared" si="7"/>
        <v>395</v>
      </c>
      <c r="L50" s="147">
        <f t="shared" si="7"/>
        <v>395</v>
      </c>
      <c r="M50" s="147">
        <f t="shared" si="7"/>
        <v>395</v>
      </c>
      <c r="N50" s="147">
        <f t="shared" si="7"/>
        <v>395</v>
      </c>
      <c r="O50" s="147">
        <f t="shared" si="7"/>
        <v>395</v>
      </c>
      <c r="P50" s="147">
        <f t="shared" si="7"/>
        <v>395</v>
      </c>
      <c r="Q50" s="147">
        <f t="shared" si="7"/>
        <v>395</v>
      </c>
      <c r="R50" s="147">
        <f t="shared" si="7"/>
        <v>395</v>
      </c>
      <c r="S50" s="147">
        <f t="shared" si="7"/>
        <v>395</v>
      </c>
    </row>
    <row r="51" spans="1:19">
      <c r="A51" s="128" t="s">
        <v>41</v>
      </c>
      <c r="B51" s="128" t="s">
        <v>37</v>
      </c>
      <c r="C51" s="169" t="s">
        <v>218</v>
      </c>
      <c r="D51" s="147">
        <v>10</v>
      </c>
      <c r="E51" s="147">
        <v>10</v>
      </c>
      <c r="F51" s="147">
        <v>10</v>
      </c>
      <c r="G51" s="147">
        <v>32</v>
      </c>
      <c r="H51" s="147">
        <v>32</v>
      </c>
      <c r="I51" s="147">
        <v>32</v>
      </c>
      <c r="J51" s="147">
        <v>32</v>
      </c>
      <c r="K51" s="147">
        <v>32</v>
      </c>
      <c r="L51" s="147">
        <v>32</v>
      </c>
      <c r="M51" s="147">
        <v>32</v>
      </c>
      <c r="N51" s="147">
        <v>32</v>
      </c>
      <c r="O51" s="147">
        <v>32</v>
      </c>
      <c r="P51" s="147">
        <v>32</v>
      </c>
      <c r="Q51" s="147">
        <v>32</v>
      </c>
      <c r="R51" s="147">
        <v>32</v>
      </c>
      <c r="S51" s="147">
        <v>32</v>
      </c>
    </row>
    <row r="52" spans="1:19">
      <c r="A52" s="128" t="s">
        <v>41</v>
      </c>
      <c r="B52" s="128" t="s">
        <v>37</v>
      </c>
      <c r="C52" s="169" t="s">
        <v>12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  <c r="I52" s="147">
        <v>0</v>
      </c>
      <c r="J52" s="147">
        <v>0</v>
      </c>
      <c r="K52" s="147">
        <v>0</v>
      </c>
      <c r="L52" s="147">
        <v>0</v>
      </c>
      <c r="M52" s="147">
        <v>0</v>
      </c>
      <c r="N52" s="147">
        <v>0</v>
      </c>
      <c r="O52" s="147">
        <v>0</v>
      </c>
      <c r="P52" s="147">
        <v>0</v>
      </c>
      <c r="Q52" s="147">
        <v>0</v>
      </c>
      <c r="R52" s="147">
        <v>0</v>
      </c>
      <c r="S52" s="147">
        <v>0</v>
      </c>
    </row>
    <row r="53" spans="1:19">
      <c r="A53" s="128" t="s">
        <v>41</v>
      </c>
      <c r="B53" s="128" t="s">
        <v>37</v>
      </c>
      <c r="C53" s="179" t="s">
        <v>60</v>
      </c>
      <c r="D53" s="147">
        <f>SUM(D51:D52)</f>
        <v>10</v>
      </c>
      <c r="E53" s="147">
        <f t="shared" ref="E53:S53" si="8">SUM(E51:E52)</f>
        <v>10</v>
      </c>
      <c r="F53" s="147">
        <f t="shared" si="8"/>
        <v>10</v>
      </c>
      <c r="G53" s="147">
        <f t="shared" si="8"/>
        <v>32</v>
      </c>
      <c r="H53" s="147">
        <f t="shared" si="8"/>
        <v>32</v>
      </c>
      <c r="I53" s="147">
        <f t="shared" si="8"/>
        <v>32</v>
      </c>
      <c r="J53" s="147">
        <f t="shared" si="8"/>
        <v>32</v>
      </c>
      <c r="K53" s="147">
        <f t="shared" si="8"/>
        <v>32</v>
      </c>
      <c r="L53" s="147">
        <f t="shared" si="8"/>
        <v>32</v>
      </c>
      <c r="M53" s="147">
        <f t="shared" si="8"/>
        <v>32</v>
      </c>
      <c r="N53" s="147">
        <f t="shared" si="8"/>
        <v>32</v>
      </c>
      <c r="O53" s="147">
        <f t="shared" si="8"/>
        <v>32</v>
      </c>
      <c r="P53" s="147">
        <f t="shared" si="8"/>
        <v>32</v>
      </c>
      <c r="Q53" s="147">
        <f t="shared" si="8"/>
        <v>32</v>
      </c>
      <c r="R53" s="147">
        <f t="shared" si="8"/>
        <v>32</v>
      </c>
      <c r="S53" s="147">
        <f t="shared" si="8"/>
        <v>32</v>
      </c>
    </row>
    <row r="54" spans="1:19">
      <c r="A54" s="128" t="s">
        <v>41</v>
      </c>
      <c r="B54" s="128" t="s">
        <v>44</v>
      </c>
      <c r="C54" s="169" t="s">
        <v>215</v>
      </c>
      <c r="D54" s="147">
        <v>20</v>
      </c>
      <c r="E54" s="147">
        <v>20</v>
      </c>
      <c r="F54" s="147">
        <v>20</v>
      </c>
      <c r="G54" s="147">
        <v>20</v>
      </c>
      <c r="H54" s="147">
        <v>20</v>
      </c>
      <c r="I54" s="147">
        <v>20</v>
      </c>
      <c r="J54" s="147">
        <v>20</v>
      </c>
      <c r="K54" s="147">
        <v>20</v>
      </c>
      <c r="L54" s="147">
        <v>20</v>
      </c>
      <c r="M54" s="147">
        <v>20</v>
      </c>
      <c r="N54" s="147">
        <v>20</v>
      </c>
      <c r="O54" s="147">
        <v>20</v>
      </c>
      <c r="P54" s="147">
        <v>20</v>
      </c>
      <c r="Q54" s="147">
        <v>20</v>
      </c>
      <c r="R54" s="147">
        <v>20</v>
      </c>
      <c r="S54" s="147">
        <v>20</v>
      </c>
    </row>
    <row r="55" spans="1:19">
      <c r="A55" s="128" t="s">
        <v>41</v>
      </c>
      <c r="B55" s="128" t="s">
        <v>44</v>
      </c>
      <c r="C55" s="169" t="s">
        <v>344</v>
      </c>
      <c r="D55" s="147">
        <v>20</v>
      </c>
      <c r="E55" s="147">
        <v>20</v>
      </c>
      <c r="F55" s="147">
        <v>20</v>
      </c>
      <c r="G55" s="147">
        <v>20</v>
      </c>
      <c r="H55" s="147">
        <v>20</v>
      </c>
      <c r="I55" s="147">
        <v>20</v>
      </c>
      <c r="J55" s="147">
        <v>20</v>
      </c>
      <c r="K55" s="147">
        <v>20</v>
      </c>
      <c r="L55" s="147">
        <v>20</v>
      </c>
      <c r="M55" s="147">
        <v>20</v>
      </c>
      <c r="N55" s="147">
        <v>20</v>
      </c>
      <c r="O55" s="147">
        <v>20</v>
      </c>
      <c r="P55" s="147">
        <v>20</v>
      </c>
      <c r="Q55" s="147">
        <v>20</v>
      </c>
      <c r="R55" s="147">
        <v>20</v>
      </c>
      <c r="S55" s="147">
        <v>20</v>
      </c>
    </row>
    <row r="56" spans="1:19">
      <c r="A56" s="128" t="s">
        <v>41</v>
      </c>
      <c r="B56" s="128" t="s">
        <v>44</v>
      </c>
      <c r="C56" s="169" t="s">
        <v>12</v>
      </c>
      <c r="D56" s="147">
        <v>0</v>
      </c>
      <c r="E56" s="147">
        <v>0</v>
      </c>
      <c r="F56" s="147">
        <v>0</v>
      </c>
      <c r="G56" s="147">
        <v>0</v>
      </c>
      <c r="H56" s="147">
        <v>0</v>
      </c>
      <c r="I56" s="147">
        <v>0</v>
      </c>
      <c r="J56" s="147">
        <v>0</v>
      </c>
      <c r="K56" s="147">
        <v>0</v>
      </c>
      <c r="L56" s="147">
        <v>0</v>
      </c>
      <c r="M56" s="147">
        <v>0</v>
      </c>
      <c r="N56" s="147">
        <v>0</v>
      </c>
      <c r="O56" s="147">
        <v>0</v>
      </c>
      <c r="P56" s="147">
        <v>0</v>
      </c>
      <c r="Q56" s="147">
        <v>0</v>
      </c>
      <c r="R56" s="147">
        <v>0</v>
      </c>
      <c r="S56" s="147">
        <v>0</v>
      </c>
    </row>
    <row r="57" spans="1:19">
      <c r="A57" s="128" t="s">
        <v>41</v>
      </c>
      <c r="B57" s="128" t="s">
        <v>44</v>
      </c>
      <c r="C57" s="179" t="s">
        <v>60</v>
      </c>
      <c r="D57" s="147">
        <f>SUM(D54:D56)</f>
        <v>40</v>
      </c>
      <c r="E57" s="147">
        <f t="shared" ref="E57:S57" si="9">SUM(E54:E56)</f>
        <v>40</v>
      </c>
      <c r="F57" s="147">
        <f t="shared" si="9"/>
        <v>40</v>
      </c>
      <c r="G57" s="147">
        <f t="shared" si="9"/>
        <v>40</v>
      </c>
      <c r="H57" s="147">
        <f t="shared" si="9"/>
        <v>40</v>
      </c>
      <c r="I57" s="147">
        <f t="shared" si="9"/>
        <v>40</v>
      </c>
      <c r="J57" s="147">
        <f t="shared" si="9"/>
        <v>40</v>
      </c>
      <c r="K57" s="147">
        <f t="shared" si="9"/>
        <v>40</v>
      </c>
      <c r="L57" s="147">
        <f t="shared" si="9"/>
        <v>40</v>
      </c>
      <c r="M57" s="147">
        <f t="shared" si="9"/>
        <v>40</v>
      </c>
      <c r="N57" s="147">
        <f t="shared" si="9"/>
        <v>40</v>
      </c>
      <c r="O57" s="147">
        <f t="shared" si="9"/>
        <v>40</v>
      </c>
      <c r="P57" s="147">
        <f t="shared" si="9"/>
        <v>40</v>
      </c>
      <c r="Q57" s="147">
        <f t="shared" si="9"/>
        <v>40</v>
      </c>
      <c r="R57" s="147">
        <f t="shared" si="9"/>
        <v>40</v>
      </c>
      <c r="S57" s="147">
        <f t="shared" si="9"/>
        <v>40</v>
      </c>
    </row>
    <row r="58" spans="1:19">
      <c r="A58" s="128" t="s">
        <v>41</v>
      </c>
      <c r="B58" s="183" t="s">
        <v>113</v>
      </c>
      <c r="C58" s="179" t="s">
        <v>219</v>
      </c>
      <c r="D58" s="147">
        <v>50</v>
      </c>
      <c r="E58" s="147">
        <v>50</v>
      </c>
      <c r="F58" s="147">
        <v>50</v>
      </c>
      <c r="G58" s="147">
        <v>120</v>
      </c>
      <c r="H58" s="147">
        <v>120</v>
      </c>
      <c r="I58" s="147">
        <v>120</v>
      </c>
      <c r="J58" s="147">
        <v>120</v>
      </c>
      <c r="K58" s="147">
        <v>120</v>
      </c>
      <c r="L58" s="147">
        <v>120</v>
      </c>
      <c r="M58" s="147">
        <v>120</v>
      </c>
      <c r="N58" s="147">
        <v>120</v>
      </c>
      <c r="O58" s="147">
        <v>120</v>
      </c>
      <c r="P58" s="147">
        <v>120</v>
      </c>
      <c r="Q58" s="147">
        <v>120</v>
      </c>
      <c r="R58" s="147">
        <v>120</v>
      </c>
      <c r="S58" s="147">
        <v>120</v>
      </c>
    </row>
    <row r="59" spans="1:19">
      <c r="A59" s="128" t="s">
        <v>41</v>
      </c>
      <c r="B59" s="183" t="s">
        <v>113</v>
      </c>
      <c r="C59" s="169" t="s">
        <v>12</v>
      </c>
      <c r="D59" s="147">
        <v>0</v>
      </c>
      <c r="E59" s="147">
        <v>0</v>
      </c>
      <c r="F59" s="147">
        <v>0</v>
      </c>
      <c r="G59" s="147">
        <v>0</v>
      </c>
      <c r="H59" s="147">
        <v>0</v>
      </c>
      <c r="I59" s="147">
        <v>0</v>
      </c>
      <c r="J59" s="147">
        <v>0</v>
      </c>
      <c r="K59" s="147">
        <v>0</v>
      </c>
      <c r="L59" s="147">
        <v>0</v>
      </c>
      <c r="M59" s="147">
        <v>0</v>
      </c>
      <c r="N59" s="147">
        <v>0</v>
      </c>
      <c r="O59" s="147">
        <v>0</v>
      </c>
      <c r="P59" s="147">
        <v>0</v>
      </c>
      <c r="Q59" s="147">
        <v>0</v>
      </c>
      <c r="R59" s="147">
        <v>0</v>
      </c>
      <c r="S59" s="147">
        <v>0</v>
      </c>
    </row>
    <row r="60" spans="1:19">
      <c r="A60" s="128" t="s">
        <v>41</v>
      </c>
      <c r="B60" s="183" t="s">
        <v>113</v>
      </c>
      <c r="C60" s="179" t="s">
        <v>60</v>
      </c>
      <c r="D60" s="147">
        <f>SUM(D58:D59)</f>
        <v>50</v>
      </c>
      <c r="E60" s="147">
        <f t="shared" ref="E60:S60" si="10">SUM(E58:E59)</f>
        <v>50</v>
      </c>
      <c r="F60" s="147">
        <f t="shared" si="10"/>
        <v>50</v>
      </c>
      <c r="G60" s="147">
        <f t="shared" si="10"/>
        <v>120</v>
      </c>
      <c r="H60" s="147">
        <f t="shared" si="10"/>
        <v>120</v>
      </c>
      <c r="I60" s="147">
        <f t="shared" si="10"/>
        <v>120</v>
      </c>
      <c r="J60" s="147">
        <f t="shared" si="10"/>
        <v>120</v>
      </c>
      <c r="K60" s="147">
        <f t="shared" si="10"/>
        <v>120</v>
      </c>
      <c r="L60" s="147">
        <f t="shared" si="10"/>
        <v>120</v>
      </c>
      <c r="M60" s="147">
        <f t="shared" si="10"/>
        <v>120</v>
      </c>
      <c r="N60" s="147">
        <f t="shared" si="10"/>
        <v>120</v>
      </c>
      <c r="O60" s="147">
        <f t="shared" si="10"/>
        <v>120</v>
      </c>
      <c r="P60" s="147">
        <f t="shared" si="10"/>
        <v>120</v>
      </c>
      <c r="Q60" s="147">
        <f t="shared" si="10"/>
        <v>120</v>
      </c>
      <c r="R60" s="147">
        <f t="shared" si="10"/>
        <v>120</v>
      </c>
      <c r="S60" s="147">
        <f t="shared" si="10"/>
        <v>120</v>
      </c>
    </row>
    <row r="61" spans="1:19">
      <c r="A61" s="128" t="s">
        <v>41</v>
      </c>
      <c r="B61" s="128" t="s">
        <v>110</v>
      </c>
      <c r="C61" s="169" t="s">
        <v>218</v>
      </c>
      <c r="D61" s="147">
        <v>100</v>
      </c>
      <c r="E61" s="147">
        <v>100</v>
      </c>
      <c r="F61" s="147">
        <v>100</v>
      </c>
      <c r="G61" s="147">
        <v>100</v>
      </c>
      <c r="H61" s="147">
        <v>100</v>
      </c>
      <c r="I61" s="147">
        <v>100</v>
      </c>
      <c r="J61" s="147">
        <v>100</v>
      </c>
      <c r="K61" s="147">
        <v>100</v>
      </c>
      <c r="L61" s="147">
        <v>100</v>
      </c>
      <c r="M61" s="147">
        <v>100</v>
      </c>
      <c r="N61" s="147">
        <v>100</v>
      </c>
      <c r="O61" s="147">
        <v>100</v>
      </c>
      <c r="P61" s="147">
        <v>100</v>
      </c>
      <c r="Q61" s="147">
        <v>100</v>
      </c>
      <c r="R61" s="147">
        <v>100</v>
      </c>
      <c r="S61" s="147">
        <v>100</v>
      </c>
    </row>
    <row r="62" spans="1:19">
      <c r="A62" s="128" t="s">
        <v>41</v>
      </c>
      <c r="B62" s="128" t="s">
        <v>110</v>
      </c>
      <c r="C62" s="169" t="s">
        <v>12</v>
      </c>
      <c r="D62" s="147">
        <v>0</v>
      </c>
      <c r="E62" s="147">
        <v>0</v>
      </c>
      <c r="F62" s="147">
        <v>0</v>
      </c>
      <c r="G62" s="147">
        <v>0</v>
      </c>
      <c r="H62" s="147">
        <v>0</v>
      </c>
      <c r="I62" s="147">
        <v>0</v>
      </c>
      <c r="J62" s="147">
        <v>0</v>
      </c>
      <c r="K62" s="147">
        <v>0</v>
      </c>
      <c r="L62" s="147">
        <v>0</v>
      </c>
      <c r="M62" s="147">
        <v>0</v>
      </c>
      <c r="N62" s="147">
        <v>0</v>
      </c>
      <c r="O62" s="147">
        <v>0</v>
      </c>
      <c r="P62" s="147">
        <v>0</v>
      </c>
      <c r="Q62" s="147">
        <v>0</v>
      </c>
      <c r="R62" s="147">
        <v>0</v>
      </c>
      <c r="S62" s="147">
        <v>0</v>
      </c>
    </row>
    <row r="63" spans="1:19">
      <c r="A63" s="128" t="s">
        <v>41</v>
      </c>
      <c r="B63" s="128" t="s">
        <v>110</v>
      </c>
      <c r="C63" s="179" t="s">
        <v>60</v>
      </c>
      <c r="D63" s="147">
        <f t="shared" ref="D63:S63" si="11">SUM(D61:D62)</f>
        <v>100</v>
      </c>
      <c r="E63" s="147">
        <f t="shared" si="11"/>
        <v>100</v>
      </c>
      <c r="F63" s="147">
        <f t="shared" si="11"/>
        <v>100</v>
      </c>
      <c r="G63" s="147">
        <f t="shared" si="11"/>
        <v>100</v>
      </c>
      <c r="H63" s="147">
        <f t="shared" si="11"/>
        <v>100</v>
      </c>
      <c r="I63" s="147">
        <f t="shared" si="11"/>
        <v>100</v>
      </c>
      <c r="J63" s="147">
        <f t="shared" si="11"/>
        <v>100</v>
      </c>
      <c r="K63" s="147">
        <f t="shared" si="11"/>
        <v>100</v>
      </c>
      <c r="L63" s="147">
        <f t="shared" si="11"/>
        <v>100</v>
      </c>
      <c r="M63" s="147">
        <f t="shared" si="11"/>
        <v>100</v>
      </c>
      <c r="N63" s="147">
        <f t="shared" si="11"/>
        <v>100</v>
      </c>
      <c r="O63" s="147">
        <f t="shared" si="11"/>
        <v>100</v>
      </c>
      <c r="P63" s="147">
        <f t="shared" si="11"/>
        <v>100</v>
      </c>
      <c r="Q63" s="147">
        <f t="shared" si="11"/>
        <v>100</v>
      </c>
      <c r="R63" s="147">
        <f t="shared" si="11"/>
        <v>100</v>
      </c>
      <c r="S63" s="147">
        <f t="shared" si="11"/>
        <v>100</v>
      </c>
    </row>
    <row r="64" spans="1:19">
      <c r="A64" s="128" t="s">
        <v>41</v>
      </c>
      <c r="B64" s="128" t="s">
        <v>100</v>
      </c>
      <c r="C64" s="179" t="s">
        <v>291</v>
      </c>
      <c r="D64" s="147">
        <v>30</v>
      </c>
      <c r="E64" s="147">
        <v>30</v>
      </c>
      <c r="F64" s="147">
        <v>30</v>
      </c>
      <c r="G64" s="147">
        <v>30</v>
      </c>
      <c r="H64" s="147">
        <v>30</v>
      </c>
      <c r="I64" s="147">
        <v>30</v>
      </c>
      <c r="J64" s="147">
        <v>30</v>
      </c>
      <c r="K64" s="147">
        <v>30</v>
      </c>
      <c r="L64" s="147">
        <v>30</v>
      </c>
      <c r="M64" s="147">
        <v>30</v>
      </c>
      <c r="N64" s="147">
        <v>30</v>
      </c>
      <c r="O64" s="147">
        <v>30</v>
      </c>
      <c r="P64" s="147">
        <v>30</v>
      </c>
      <c r="Q64" s="147">
        <v>30</v>
      </c>
      <c r="R64" s="147">
        <v>30</v>
      </c>
      <c r="S64" s="147">
        <v>30</v>
      </c>
    </row>
    <row r="65" spans="1:19">
      <c r="A65" s="128" t="s">
        <v>41</v>
      </c>
      <c r="B65" s="128" t="s">
        <v>100</v>
      </c>
      <c r="C65" s="169" t="s">
        <v>12</v>
      </c>
      <c r="D65" s="148">
        <v>0</v>
      </c>
      <c r="E65" s="148">
        <v>0</v>
      </c>
      <c r="F65" s="148">
        <v>0</v>
      </c>
      <c r="G65" s="148">
        <v>0</v>
      </c>
      <c r="H65" s="148">
        <v>0</v>
      </c>
      <c r="I65" s="148">
        <v>0</v>
      </c>
      <c r="J65" s="148">
        <v>0</v>
      </c>
      <c r="K65" s="148">
        <v>0</v>
      </c>
      <c r="L65" s="148">
        <v>0</v>
      </c>
      <c r="M65" s="148">
        <v>0</v>
      </c>
      <c r="N65" s="148">
        <v>0</v>
      </c>
      <c r="O65" s="148">
        <v>0</v>
      </c>
      <c r="P65" s="148">
        <v>0</v>
      </c>
      <c r="Q65" s="148">
        <v>0</v>
      </c>
      <c r="R65" s="148">
        <v>0</v>
      </c>
      <c r="S65" s="148">
        <v>0</v>
      </c>
    </row>
    <row r="66" spans="1:19">
      <c r="A66" s="128" t="s">
        <v>41</v>
      </c>
      <c r="B66" s="128" t="s">
        <v>100</v>
      </c>
      <c r="C66" s="179" t="s">
        <v>60</v>
      </c>
      <c r="D66" s="147">
        <f>SUM(D64:D65)</f>
        <v>30</v>
      </c>
      <c r="E66" s="147">
        <f t="shared" ref="E66:S66" si="12">SUM(E64:E65)</f>
        <v>30</v>
      </c>
      <c r="F66" s="147">
        <f t="shared" si="12"/>
        <v>30</v>
      </c>
      <c r="G66" s="147">
        <f t="shared" si="12"/>
        <v>30</v>
      </c>
      <c r="H66" s="147">
        <f t="shared" si="12"/>
        <v>30</v>
      </c>
      <c r="I66" s="147">
        <f t="shared" si="12"/>
        <v>30</v>
      </c>
      <c r="J66" s="147">
        <f t="shared" si="12"/>
        <v>30</v>
      </c>
      <c r="K66" s="147">
        <f t="shared" si="12"/>
        <v>30</v>
      </c>
      <c r="L66" s="147">
        <f t="shared" si="12"/>
        <v>30</v>
      </c>
      <c r="M66" s="147">
        <f t="shared" si="12"/>
        <v>30</v>
      </c>
      <c r="N66" s="147">
        <f t="shared" si="12"/>
        <v>30</v>
      </c>
      <c r="O66" s="147">
        <f t="shared" si="12"/>
        <v>30</v>
      </c>
      <c r="P66" s="147">
        <f t="shared" si="12"/>
        <v>30</v>
      </c>
      <c r="Q66" s="147">
        <f t="shared" si="12"/>
        <v>30</v>
      </c>
      <c r="R66" s="147">
        <f t="shared" si="12"/>
        <v>30</v>
      </c>
      <c r="S66" s="147">
        <f t="shared" si="12"/>
        <v>30</v>
      </c>
    </row>
    <row r="67" spans="1:19">
      <c r="A67" s="128" t="s">
        <v>41</v>
      </c>
      <c r="B67" s="129" t="s">
        <v>223</v>
      </c>
      <c r="C67" s="1" t="s">
        <v>224</v>
      </c>
      <c r="D67" s="157">
        <v>60</v>
      </c>
      <c r="E67" s="157">
        <v>60</v>
      </c>
      <c r="F67" s="157">
        <v>60</v>
      </c>
      <c r="G67" s="157">
        <v>60</v>
      </c>
      <c r="H67" s="157">
        <v>60</v>
      </c>
      <c r="I67" s="157">
        <v>60</v>
      </c>
      <c r="J67" s="157">
        <v>60</v>
      </c>
      <c r="K67" s="157">
        <v>60</v>
      </c>
      <c r="L67" s="157">
        <v>60</v>
      </c>
      <c r="M67" s="157">
        <v>60</v>
      </c>
      <c r="N67" s="157">
        <v>60</v>
      </c>
      <c r="O67" s="157">
        <v>60</v>
      </c>
      <c r="P67" s="157">
        <v>60</v>
      </c>
      <c r="Q67" s="157">
        <v>60</v>
      </c>
      <c r="R67" s="157">
        <v>60</v>
      </c>
      <c r="S67" s="157">
        <v>60</v>
      </c>
    </row>
    <row r="68" spans="1:19">
      <c r="A68" s="128" t="s">
        <v>41</v>
      </c>
      <c r="B68" s="129" t="s">
        <v>223</v>
      </c>
      <c r="C68" s="169" t="s">
        <v>12</v>
      </c>
      <c r="D68" s="158">
        <v>0</v>
      </c>
      <c r="E68" s="158">
        <v>0</v>
      </c>
      <c r="F68" s="158">
        <v>0</v>
      </c>
      <c r="G68" s="158">
        <v>0</v>
      </c>
      <c r="H68" s="158">
        <v>0</v>
      </c>
      <c r="I68" s="158">
        <v>0</v>
      </c>
      <c r="J68" s="158">
        <v>0</v>
      </c>
      <c r="K68" s="158">
        <v>0</v>
      </c>
      <c r="L68" s="158">
        <v>0</v>
      </c>
      <c r="M68" s="158">
        <v>0</v>
      </c>
      <c r="N68" s="158">
        <v>0</v>
      </c>
      <c r="O68" s="158">
        <v>0</v>
      </c>
      <c r="P68" s="158">
        <v>0</v>
      </c>
      <c r="Q68" s="158">
        <v>0</v>
      </c>
      <c r="R68" s="158">
        <v>0</v>
      </c>
      <c r="S68" s="158">
        <v>0</v>
      </c>
    </row>
    <row r="69" spans="1:19">
      <c r="A69" s="128" t="s">
        <v>41</v>
      </c>
      <c r="B69" s="129" t="s">
        <v>223</v>
      </c>
      <c r="C69" s="179" t="s">
        <v>60</v>
      </c>
      <c r="D69" s="147">
        <f>SUM(D67:D68)</f>
        <v>60</v>
      </c>
      <c r="E69" s="147">
        <f t="shared" ref="E69:S69" si="13">SUM(E67:E68)</f>
        <v>60</v>
      </c>
      <c r="F69" s="147">
        <f t="shared" si="13"/>
        <v>60</v>
      </c>
      <c r="G69" s="147">
        <f t="shared" si="13"/>
        <v>60</v>
      </c>
      <c r="H69" s="147">
        <f t="shared" si="13"/>
        <v>60</v>
      </c>
      <c r="I69" s="147">
        <f t="shared" si="13"/>
        <v>60</v>
      </c>
      <c r="J69" s="147">
        <f t="shared" si="13"/>
        <v>60</v>
      </c>
      <c r="K69" s="147">
        <f t="shared" si="13"/>
        <v>60</v>
      </c>
      <c r="L69" s="147">
        <f t="shared" si="13"/>
        <v>60</v>
      </c>
      <c r="M69" s="147">
        <f t="shared" si="13"/>
        <v>60</v>
      </c>
      <c r="N69" s="147">
        <f t="shared" si="13"/>
        <v>60</v>
      </c>
      <c r="O69" s="147">
        <f t="shared" si="13"/>
        <v>60</v>
      </c>
      <c r="P69" s="147">
        <f t="shared" si="13"/>
        <v>60</v>
      </c>
      <c r="Q69" s="147">
        <f t="shared" si="13"/>
        <v>60</v>
      </c>
      <c r="R69" s="147">
        <f t="shared" si="13"/>
        <v>60</v>
      </c>
      <c r="S69" s="147">
        <f t="shared" si="13"/>
        <v>60</v>
      </c>
    </row>
    <row r="70" spans="1:19">
      <c r="A70" s="128" t="s">
        <v>41</v>
      </c>
      <c r="B70" s="128" t="s">
        <v>111</v>
      </c>
      <c r="C70" s="167" t="s">
        <v>343</v>
      </c>
      <c r="D70" s="147">
        <v>60</v>
      </c>
      <c r="E70" s="147">
        <v>60</v>
      </c>
      <c r="F70" s="147">
        <v>60</v>
      </c>
      <c r="G70" s="147">
        <v>60</v>
      </c>
      <c r="H70" s="147">
        <v>60</v>
      </c>
      <c r="I70" s="147">
        <v>60</v>
      </c>
      <c r="J70" s="147">
        <v>60</v>
      </c>
      <c r="K70" s="147">
        <v>60</v>
      </c>
      <c r="L70" s="147">
        <v>60</v>
      </c>
      <c r="M70" s="147">
        <v>60</v>
      </c>
      <c r="N70" s="147">
        <v>60</v>
      </c>
      <c r="O70" s="147">
        <v>60</v>
      </c>
      <c r="P70" s="147">
        <v>60</v>
      </c>
      <c r="Q70" s="147">
        <v>60</v>
      </c>
      <c r="R70" s="147">
        <v>60</v>
      </c>
      <c r="S70" s="147">
        <v>60</v>
      </c>
    </row>
    <row r="71" spans="1:19">
      <c r="A71" s="128" t="s">
        <v>41</v>
      </c>
      <c r="B71" s="128" t="s">
        <v>111</v>
      </c>
      <c r="C71" s="169" t="s">
        <v>12</v>
      </c>
      <c r="D71" s="147">
        <f>' Capacity by Location'!E77</f>
        <v>40</v>
      </c>
      <c r="E71" s="147">
        <f>' Capacity by Location'!F77</f>
        <v>40</v>
      </c>
      <c r="F71" s="147">
        <f>' Capacity by Location'!G77</f>
        <v>40</v>
      </c>
      <c r="G71" s="147">
        <f>' Capacity by Location'!H77</f>
        <v>40</v>
      </c>
      <c r="H71" s="147">
        <f>' Capacity by Location'!I77</f>
        <v>40</v>
      </c>
      <c r="I71" s="147">
        <f>' Capacity by Location'!J77</f>
        <v>40</v>
      </c>
      <c r="J71" s="147">
        <f>' Capacity by Location'!K77</f>
        <v>40</v>
      </c>
      <c r="K71" s="147">
        <f>' Capacity by Location'!L77</f>
        <v>40</v>
      </c>
      <c r="L71" s="147">
        <f>' Capacity by Location'!M77</f>
        <v>40</v>
      </c>
      <c r="M71" s="147">
        <f>' Capacity by Location'!N77</f>
        <v>40</v>
      </c>
      <c r="N71" s="147">
        <f>' Capacity by Location'!O77</f>
        <v>40</v>
      </c>
      <c r="O71" s="147">
        <f>' Capacity by Location'!P77</f>
        <v>40</v>
      </c>
      <c r="P71" s="147">
        <f>' Capacity by Location'!Q77</f>
        <v>40</v>
      </c>
      <c r="Q71" s="147">
        <f>' Capacity by Location'!R77</f>
        <v>40</v>
      </c>
      <c r="R71" s="147">
        <f>' Capacity by Location'!S77</f>
        <v>40</v>
      </c>
      <c r="S71" s="147">
        <f>' Capacity by Location'!T77</f>
        <v>40</v>
      </c>
    </row>
    <row r="72" spans="1:19">
      <c r="A72" s="128" t="s">
        <v>41</v>
      </c>
      <c r="B72" s="128" t="s">
        <v>111</v>
      </c>
      <c r="C72" s="179" t="s">
        <v>60</v>
      </c>
      <c r="D72" s="147">
        <f>SUM(D70:D71)</f>
        <v>100</v>
      </c>
      <c r="E72" s="147">
        <f t="shared" ref="E72:S72" si="14">SUM(E70:E71)</f>
        <v>100</v>
      </c>
      <c r="F72" s="147">
        <f t="shared" si="14"/>
        <v>100</v>
      </c>
      <c r="G72" s="147">
        <f t="shared" si="14"/>
        <v>100</v>
      </c>
      <c r="H72" s="147">
        <f t="shared" si="14"/>
        <v>100</v>
      </c>
      <c r="I72" s="147">
        <f t="shared" si="14"/>
        <v>100</v>
      </c>
      <c r="J72" s="147">
        <f t="shared" si="14"/>
        <v>100</v>
      </c>
      <c r="K72" s="147">
        <f t="shared" si="14"/>
        <v>100</v>
      </c>
      <c r="L72" s="147">
        <f t="shared" si="14"/>
        <v>100</v>
      </c>
      <c r="M72" s="147">
        <f t="shared" si="14"/>
        <v>100</v>
      </c>
      <c r="N72" s="147">
        <f t="shared" si="14"/>
        <v>100</v>
      </c>
      <c r="O72" s="147">
        <f t="shared" si="14"/>
        <v>100</v>
      </c>
      <c r="P72" s="147">
        <f t="shared" si="14"/>
        <v>100</v>
      </c>
      <c r="Q72" s="147">
        <f t="shared" si="14"/>
        <v>100</v>
      </c>
      <c r="R72" s="147">
        <f t="shared" si="14"/>
        <v>100</v>
      </c>
      <c r="S72" s="147">
        <f t="shared" si="14"/>
        <v>100</v>
      </c>
    </row>
    <row r="73" spans="1:19">
      <c r="A73" s="128" t="s">
        <v>41</v>
      </c>
      <c r="B73" s="128" t="s">
        <v>56</v>
      </c>
      <c r="C73" s="179" t="s">
        <v>60</v>
      </c>
      <c r="D73" s="150">
        <f>766-670</f>
        <v>96</v>
      </c>
      <c r="E73" s="150">
        <f t="shared" ref="E73:S73" si="15">766-670</f>
        <v>96</v>
      </c>
      <c r="F73" s="150">
        <f t="shared" si="15"/>
        <v>96</v>
      </c>
      <c r="G73" s="150">
        <f t="shared" si="15"/>
        <v>96</v>
      </c>
      <c r="H73" s="150">
        <f t="shared" si="15"/>
        <v>96</v>
      </c>
      <c r="I73" s="150">
        <f t="shared" si="15"/>
        <v>96</v>
      </c>
      <c r="J73" s="150">
        <f t="shared" si="15"/>
        <v>96</v>
      </c>
      <c r="K73" s="150">
        <f t="shared" si="15"/>
        <v>96</v>
      </c>
      <c r="L73" s="150">
        <f t="shared" si="15"/>
        <v>96</v>
      </c>
      <c r="M73" s="150">
        <f t="shared" si="15"/>
        <v>96</v>
      </c>
      <c r="N73" s="150">
        <f t="shared" si="15"/>
        <v>96</v>
      </c>
      <c r="O73" s="150">
        <f t="shared" si="15"/>
        <v>96</v>
      </c>
      <c r="P73" s="150">
        <f t="shared" si="15"/>
        <v>96</v>
      </c>
      <c r="Q73" s="150">
        <f t="shared" si="15"/>
        <v>96</v>
      </c>
      <c r="R73" s="150">
        <f t="shared" si="15"/>
        <v>96</v>
      </c>
      <c r="S73" s="150">
        <f t="shared" si="15"/>
        <v>96</v>
      </c>
    </row>
    <row r="74" spans="1:19">
      <c r="A74" s="128" t="s">
        <v>41</v>
      </c>
      <c r="B74" s="128" t="s">
        <v>41</v>
      </c>
      <c r="C74" s="179" t="s">
        <v>60</v>
      </c>
      <c r="D74" s="201">
        <f t="shared" ref="D74:S74" si="16">D50+D53+D57+D60+D63+D66+D69+D72+D73</f>
        <v>881</v>
      </c>
      <c r="E74" s="201">
        <f t="shared" si="16"/>
        <v>881</v>
      </c>
      <c r="F74" s="201">
        <f t="shared" si="16"/>
        <v>881</v>
      </c>
      <c r="G74" s="201">
        <f t="shared" si="16"/>
        <v>973</v>
      </c>
      <c r="H74" s="201">
        <f t="shared" si="16"/>
        <v>973</v>
      </c>
      <c r="I74" s="201">
        <f t="shared" si="16"/>
        <v>973</v>
      </c>
      <c r="J74" s="201">
        <f t="shared" si="16"/>
        <v>973</v>
      </c>
      <c r="K74" s="201">
        <f t="shared" si="16"/>
        <v>973</v>
      </c>
      <c r="L74" s="201">
        <f t="shared" si="16"/>
        <v>973</v>
      </c>
      <c r="M74" s="201">
        <f t="shared" si="16"/>
        <v>973</v>
      </c>
      <c r="N74" s="201">
        <f t="shared" si="16"/>
        <v>973</v>
      </c>
      <c r="O74" s="201">
        <f t="shared" si="16"/>
        <v>973</v>
      </c>
      <c r="P74" s="201">
        <f t="shared" si="16"/>
        <v>973</v>
      </c>
      <c r="Q74" s="201">
        <f t="shared" si="16"/>
        <v>973</v>
      </c>
      <c r="R74" s="201">
        <f t="shared" si="16"/>
        <v>973</v>
      </c>
      <c r="S74" s="201">
        <f t="shared" si="16"/>
        <v>973</v>
      </c>
    </row>
    <row r="75" spans="1:19">
      <c r="A75" s="128" t="s">
        <v>40</v>
      </c>
      <c r="B75" s="128" t="s">
        <v>36</v>
      </c>
      <c r="C75" s="169" t="s">
        <v>218</v>
      </c>
      <c r="D75" s="148">
        <v>187</v>
      </c>
      <c r="E75" s="148">
        <v>187</v>
      </c>
      <c r="F75" s="148">
        <v>187</v>
      </c>
      <c r="G75" s="148">
        <v>187</v>
      </c>
      <c r="H75" s="148">
        <v>187</v>
      </c>
      <c r="I75" s="148">
        <v>187</v>
      </c>
      <c r="J75" s="148">
        <v>187</v>
      </c>
      <c r="K75" s="148">
        <v>187</v>
      </c>
      <c r="L75" s="148">
        <v>187</v>
      </c>
      <c r="M75" s="148">
        <v>187</v>
      </c>
      <c r="N75" s="148">
        <v>187</v>
      </c>
      <c r="O75" s="148">
        <v>187</v>
      </c>
      <c r="P75" s="148">
        <v>187</v>
      </c>
      <c r="Q75" s="148">
        <v>187</v>
      </c>
      <c r="R75" s="148">
        <v>187</v>
      </c>
      <c r="S75" s="148">
        <v>187</v>
      </c>
    </row>
    <row r="76" spans="1:19">
      <c r="A76" s="128" t="s">
        <v>40</v>
      </c>
      <c r="B76" s="128" t="s">
        <v>36</v>
      </c>
      <c r="C76" s="169" t="s">
        <v>215</v>
      </c>
      <c r="D76" s="147">
        <f>85+165</f>
        <v>250</v>
      </c>
      <c r="E76" s="147">
        <f t="shared" ref="E76:S76" si="17">85+165</f>
        <v>250</v>
      </c>
      <c r="F76" s="147">
        <f t="shared" si="17"/>
        <v>250</v>
      </c>
      <c r="G76" s="147">
        <f t="shared" si="17"/>
        <v>250</v>
      </c>
      <c r="H76" s="147">
        <f t="shared" si="17"/>
        <v>250</v>
      </c>
      <c r="I76" s="147">
        <f t="shared" si="17"/>
        <v>250</v>
      </c>
      <c r="J76" s="147">
        <f t="shared" si="17"/>
        <v>250</v>
      </c>
      <c r="K76" s="147">
        <f t="shared" si="17"/>
        <v>250</v>
      </c>
      <c r="L76" s="147">
        <f t="shared" si="17"/>
        <v>250</v>
      </c>
      <c r="M76" s="147">
        <f t="shared" si="17"/>
        <v>250</v>
      </c>
      <c r="N76" s="147">
        <f t="shared" si="17"/>
        <v>250</v>
      </c>
      <c r="O76" s="147">
        <f t="shared" si="17"/>
        <v>250</v>
      </c>
      <c r="P76" s="147">
        <f t="shared" si="17"/>
        <v>250</v>
      </c>
      <c r="Q76" s="147">
        <f t="shared" si="17"/>
        <v>250</v>
      </c>
      <c r="R76" s="147">
        <f t="shared" si="17"/>
        <v>250</v>
      </c>
      <c r="S76" s="147">
        <f t="shared" si="17"/>
        <v>250</v>
      </c>
    </row>
    <row r="77" spans="1:19">
      <c r="A77" s="129" t="s">
        <v>40</v>
      </c>
      <c r="B77" s="129" t="s">
        <v>36</v>
      </c>
      <c r="C77" s="58" t="s">
        <v>286</v>
      </c>
      <c r="D77" s="148">
        <v>85</v>
      </c>
      <c r="E77" s="148">
        <v>85</v>
      </c>
      <c r="F77" s="148">
        <v>85</v>
      </c>
      <c r="G77" s="148">
        <v>85</v>
      </c>
      <c r="H77" s="148">
        <v>85</v>
      </c>
      <c r="I77" s="148">
        <v>85</v>
      </c>
      <c r="J77" s="148">
        <v>85</v>
      </c>
      <c r="K77" s="148">
        <v>85</v>
      </c>
      <c r="L77" s="148">
        <v>85</v>
      </c>
      <c r="M77" s="148">
        <v>85</v>
      </c>
      <c r="N77" s="148">
        <v>85</v>
      </c>
      <c r="O77" s="148">
        <v>85</v>
      </c>
      <c r="P77" s="148">
        <v>85</v>
      </c>
      <c r="Q77" s="148">
        <v>85</v>
      </c>
      <c r="R77" s="148">
        <v>85</v>
      </c>
      <c r="S77" s="148">
        <v>85</v>
      </c>
    </row>
    <row r="78" spans="1:19">
      <c r="A78" s="129" t="s">
        <v>40</v>
      </c>
      <c r="B78" s="129" t="s">
        <v>36</v>
      </c>
      <c r="C78" s="179" t="s">
        <v>219</v>
      </c>
      <c r="D78" s="147">
        <v>70</v>
      </c>
      <c r="E78" s="147">
        <v>70</v>
      </c>
      <c r="F78" s="147">
        <v>70</v>
      </c>
      <c r="G78" s="147">
        <v>70</v>
      </c>
      <c r="H78" s="147">
        <v>70</v>
      </c>
      <c r="I78" s="147">
        <v>70</v>
      </c>
      <c r="J78" s="147">
        <v>70</v>
      </c>
      <c r="K78" s="147">
        <v>70</v>
      </c>
      <c r="L78" s="147">
        <v>70</v>
      </c>
      <c r="M78" s="147">
        <v>70</v>
      </c>
      <c r="N78" s="147">
        <v>70</v>
      </c>
      <c r="O78" s="147">
        <v>70</v>
      </c>
      <c r="P78" s="147">
        <v>70</v>
      </c>
      <c r="Q78" s="147">
        <v>70</v>
      </c>
      <c r="R78" s="147">
        <v>70</v>
      </c>
      <c r="S78" s="147">
        <v>70</v>
      </c>
    </row>
    <row r="79" spans="1:19">
      <c r="A79" s="129" t="s">
        <v>40</v>
      </c>
      <c r="B79" s="129" t="s">
        <v>36</v>
      </c>
      <c r="C79" s="169" t="s">
        <v>12</v>
      </c>
      <c r="D79" s="147">
        <v>0</v>
      </c>
      <c r="E79" s="147">
        <v>0</v>
      </c>
      <c r="F79" s="147">
        <v>0</v>
      </c>
      <c r="G79" s="147">
        <v>0</v>
      </c>
      <c r="H79" s="147">
        <v>0</v>
      </c>
      <c r="I79" s="147">
        <v>0</v>
      </c>
      <c r="J79" s="147">
        <v>0</v>
      </c>
      <c r="K79" s="147">
        <v>0</v>
      </c>
      <c r="L79" s="147">
        <v>0</v>
      </c>
      <c r="M79" s="147">
        <v>0</v>
      </c>
      <c r="N79" s="147">
        <v>0</v>
      </c>
      <c r="O79" s="147">
        <v>0</v>
      </c>
      <c r="P79" s="147">
        <v>0</v>
      </c>
      <c r="Q79" s="147">
        <v>0</v>
      </c>
      <c r="R79" s="147">
        <v>0</v>
      </c>
      <c r="S79" s="147">
        <v>0</v>
      </c>
    </row>
    <row r="80" spans="1:19">
      <c r="A80" s="129" t="s">
        <v>40</v>
      </c>
      <c r="B80" s="129" t="s">
        <v>36</v>
      </c>
      <c r="C80" s="179" t="s">
        <v>60</v>
      </c>
      <c r="D80" s="147">
        <f t="shared" ref="D80:S80" si="18">SUM(D75:D79)</f>
        <v>592</v>
      </c>
      <c r="E80" s="147">
        <f t="shared" si="18"/>
        <v>592</v>
      </c>
      <c r="F80" s="147">
        <f t="shared" si="18"/>
        <v>592</v>
      </c>
      <c r="G80" s="147">
        <f t="shared" si="18"/>
        <v>592</v>
      </c>
      <c r="H80" s="147">
        <f t="shared" si="18"/>
        <v>592</v>
      </c>
      <c r="I80" s="147">
        <f t="shared" si="18"/>
        <v>592</v>
      </c>
      <c r="J80" s="147">
        <f t="shared" si="18"/>
        <v>592</v>
      </c>
      <c r="K80" s="147">
        <f t="shared" si="18"/>
        <v>592</v>
      </c>
      <c r="L80" s="147">
        <f t="shared" si="18"/>
        <v>592</v>
      </c>
      <c r="M80" s="147">
        <f t="shared" si="18"/>
        <v>592</v>
      </c>
      <c r="N80" s="147">
        <f t="shared" si="18"/>
        <v>592</v>
      </c>
      <c r="O80" s="147">
        <f t="shared" si="18"/>
        <v>592</v>
      </c>
      <c r="P80" s="147">
        <f t="shared" si="18"/>
        <v>592</v>
      </c>
      <c r="Q80" s="147">
        <f t="shared" si="18"/>
        <v>592</v>
      </c>
      <c r="R80" s="147">
        <f t="shared" si="18"/>
        <v>592</v>
      </c>
      <c r="S80" s="147">
        <f t="shared" si="18"/>
        <v>592</v>
      </c>
    </row>
    <row r="81" spans="1:19">
      <c r="A81" s="129" t="s">
        <v>40</v>
      </c>
      <c r="B81" s="128" t="s">
        <v>109</v>
      </c>
      <c r="C81" s="179" t="s">
        <v>60</v>
      </c>
      <c r="D81" s="127">
        <v>0</v>
      </c>
      <c r="E81" s="127">
        <v>0</v>
      </c>
      <c r="F81" s="127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</row>
    <row r="82" spans="1:19">
      <c r="A82" s="129" t="s">
        <v>40</v>
      </c>
      <c r="B82" s="128" t="s">
        <v>309</v>
      </c>
      <c r="C82" s="179" t="s">
        <v>60</v>
      </c>
      <c r="D82" s="127">
        <f>' Capacity by Location'!E90</f>
        <v>0</v>
      </c>
      <c r="E82" s="127">
        <f>' Capacity by Location'!F90</f>
        <v>0</v>
      </c>
      <c r="F82" s="127">
        <f>' Capacity by Location'!G90</f>
        <v>0</v>
      </c>
      <c r="G82" s="127">
        <f>' Capacity by Location'!H90</f>
        <v>0</v>
      </c>
      <c r="H82" s="127">
        <f>' Capacity by Location'!I90</f>
        <v>0</v>
      </c>
      <c r="I82" s="127">
        <f>' Capacity by Location'!J90</f>
        <v>0</v>
      </c>
      <c r="J82" s="127">
        <f>' Capacity by Location'!K90</f>
        <v>0</v>
      </c>
      <c r="K82" s="127">
        <f>' Capacity by Location'!L90</f>
        <v>0</v>
      </c>
      <c r="L82" s="127">
        <f>' Capacity by Location'!M90</f>
        <v>0</v>
      </c>
      <c r="M82" s="127">
        <f>' Capacity by Location'!N90</f>
        <v>0</v>
      </c>
      <c r="N82" s="127">
        <f>' Capacity by Location'!O90</f>
        <v>0</v>
      </c>
      <c r="O82" s="127">
        <f>' Capacity by Location'!P90</f>
        <v>0</v>
      </c>
      <c r="P82" s="127">
        <f>' Capacity by Location'!Q90</f>
        <v>0</v>
      </c>
      <c r="Q82" s="127">
        <f>' Capacity by Location'!R90</f>
        <v>0</v>
      </c>
      <c r="R82" s="127">
        <f>' Capacity by Location'!S90</f>
        <v>0</v>
      </c>
      <c r="S82" s="127">
        <f>' Capacity by Location'!T90</f>
        <v>0</v>
      </c>
    </row>
    <row r="83" spans="1:19">
      <c r="A83" s="129" t="s">
        <v>40</v>
      </c>
      <c r="B83" s="128" t="s">
        <v>40</v>
      </c>
      <c r="C83" s="179" t="s">
        <v>60</v>
      </c>
      <c r="D83" s="201">
        <f t="shared" ref="D83:S83" si="19">D80+D81+D82</f>
        <v>592</v>
      </c>
      <c r="E83" s="201">
        <f t="shared" si="19"/>
        <v>592</v>
      </c>
      <c r="F83" s="201">
        <f t="shared" si="19"/>
        <v>592</v>
      </c>
      <c r="G83" s="201">
        <f t="shared" si="19"/>
        <v>592</v>
      </c>
      <c r="H83" s="201">
        <f t="shared" si="19"/>
        <v>592</v>
      </c>
      <c r="I83" s="201">
        <f t="shared" si="19"/>
        <v>592</v>
      </c>
      <c r="J83" s="201">
        <f t="shared" si="19"/>
        <v>592</v>
      </c>
      <c r="K83" s="201">
        <f t="shared" si="19"/>
        <v>592</v>
      </c>
      <c r="L83" s="201">
        <f t="shared" si="19"/>
        <v>592</v>
      </c>
      <c r="M83" s="201">
        <f t="shared" si="19"/>
        <v>592</v>
      </c>
      <c r="N83" s="201">
        <f t="shared" si="19"/>
        <v>592</v>
      </c>
      <c r="O83" s="201">
        <f t="shared" si="19"/>
        <v>592</v>
      </c>
      <c r="P83" s="201">
        <f t="shared" si="19"/>
        <v>592</v>
      </c>
      <c r="Q83" s="201">
        <f t="shared" si="19"/>
        <v>592</v>
      </c>
      <c r="R83" s="201">
        <f t="shared" si="19"/>
        <v>592</v>
      </c>
      <c r="S83" s="201">
        <f t="shared" si="19"/>
        <v>592</v>
      </c>
    </row>
    <row r="84" spans="1:19">
      <c r="A84" s="128" t="s">
        <v>42</v>
      </c>
      <c r="B84" s="128" t="s">
        <v>18</v>
      </c>
      <c r="C84" s="169" t="s">
        <v>215</v>
      </c>
      <c r="D84" s="150">
        <v>33</v>
      </c>
      <c r="E84" s="150">
        <v>33</v>
      </c>
      <c r="F84" s="150">
        <v>33</v>
      </c>
      <c r="G84" s="150">
        <v>33</v>
      </c>
      <c r="H84" s="150">
        <v>33</v>
      </c>
      <c r="I84" s="150">
        <v>33</v>
      </c>
      <c r="J84" s="150">
        <v>33</v>
      </c>
      <c r="K84" s="150">
        <v>33</v>
      </c>
      <c r="L84" s="150">
        <v>33</v>
      </c>
      <c r="M84" s="150">
        <v>33</v>
      </c>
      <c r="N84" s="150">
        <v>33</v>
      </c>
      <c r="O84" s="150">
        <v>33</v>
      </c>
      <c r="P84" s="150">
        <v>33</v>
      </c>
      <c r="Q84" s="150">
        <v>33</v>
      </c>
      <c r="R84" s="150">
        <v>33</v>
      </c>
      <c r="S84" s="150">
        <v>33</v>
      </c>
    </row>
    <row r="85" spans="1:19">
      <c r="A85" s="128" t="s">
        <v>42</v>
      </c>
      <c r="B85" s="128" t="s">
        <v>18</v>
      </c>
      <c r="C85" s="179" t="s">
        <v>219</v>
      </c>
      <c r="D85" s="150">
        <v>10</v>
      </c>
      <c r="E85" s="150">
        <v>10</v>
      </c>
      <c r="F85" s="150">
        <v>10</v>
      </c>
      <c r="G85" s="150">
        <v>10</v>
      </c>
      <c r="H85" s="150">
        <v>10</v>
      </c>
      <c r="I85" s="150">
        <v>10</v>
      </c>
      <c r="J85" s="150">
        <v>10</v>
      </c>
      <c r="K85" s="150">
        <v>10</v>
      </c>
      <c r="L85" s="150">
        <v>10</v>
      </c>
      <c r="M85" s="150">
        <v>10</v>
      </c>
      <c r="N85" s="150">
        <v>10</v>
      </c>
      <c r="O85" s="150">
        <v>10</v>
      </c>
      <c r="P85" s="150">
        <v>10</v>
      </c>
      <c r="Q85" s="150">
        <v>10</v>
      </c>
      <c r="R85" s="150">
        <v>10</v>
      </c>
      <c r="S85" s="150">
        <v>10</v>
      </c>
    </row>
    <row r="86" spans="1:19">
      <c r="A86" s="128" t="s">
        <v>42</v>
      </c>
      <c r="B86" s="128" t="s">
        <v>18</v>
      </c>
      <c r="C86" s="169" t="s">
        <v>12</v>
      </c>
      <c r="D86" s="150">
        <v>0</v>
      </c>
      <c r="E86" s="150">
        <v>0</v>
      </c>
      <c r="F86" s="150">
        <v>0</v>
      </c>
      <c r="G86" s="150">
        <v>0</v>
      </c>
      <c r="H86" s="150">
        <v>0</v>
      </c>
      <c r="I86" s="150">
        <v>0</v>
      </c>
      <c r="J86" s="150">
        <v>0</v>
      </c>
      <c r="K86" s="150">
        <v>0</v>
      </c>
      <c r="L86" s="150">
        <v>0</v>
      </c>
      <c r="M86" s="150">
        <v>0</v>
      </c>
      <c r="N86" s="150">
        <v>0</v>
      </c>
      <c r="O86" s="150">
        <v>0</v>
      </c>
      <c r="P86" s="150">
        <v>0</v>
      </c>
      <c r="Q86" s="150">
        <v>0</v>
      </c>
      <c r="R86" s="150">
        <v>0</v>
      </c>
      <c r="S86" s="150">
        <v>0</v>
      </c>
    </row>
    <row r="87" spans="1:19">
      <c r="A87" s="128" t="s">
        <v>42</v>
      </c>
      <c r="B87" s="128" t="s">
        <v>18</v>
      </c>
      <c r="C87" s="179" t="s">
        <v>60</v>
      </c>
      <c r="D87" s="150">
        <f>SUM(D84:D86)</f>
        <v>43</v>
      </c>
      <c r="E87" s="150">
        <f t="shared" ref="E87:S87" si="20">SUM(E84:E86)</f>
        <v>43</v>
      </c>
      <c r="F87" s="150">
        <f t="shared" si="20"/>
        <v>43</v>
      </c>
      <c r="G87" s="150">
        <f t="shared" si="20"/>
        <v>43</v>
      </c>
      <c r="H87" s="150">
        <f t="shared" si="20"/>
        <v>43</v>
      </c>
      <c r="I87" s="150">
        <f t="shared" si="20"/>
        <v>43</v>
      </c>
      <c r="J87" s="150">
        <f t="shared" si="20"/>
        <v>43</v>
      </c>
      <c r="K87" s="150">
        <f t="shared" si="20"/>
        <v>43</v>
      </c>
      <c r="L87" s="150">
        <f t="shared" si="20"/>
        <v>43</v>
      </c>
      <c r="M87" s="150">
        <f t="shared" si="20"/>
        <v>43</v>
      </c>
      <c r="N87" s="150">
        <f t="shared" si="20"/>
        <v>43</v>
      </c>
      <c r="O87" s="150">
        <f t="shared" si="20"/>
        <v>43</v>
      </c>
      <c r="P87" s="150">
        <f t="shared" si="20"/>
        <v>43</v>
      </c>
      <c r="Q87" s="150">
        <f t="shared" si="20"/>
        <v>43</v>
      </c>
      <c r="R87" s="150">
        <f t="shared" si="20"/>
        <v>43</v>
      </c>
      <c r="S87" s="150">
        <f t="shared" si="20"/>
        <v>43</v>
      </c>
    </row>
    <row r="88" spans="1:19">
      <c r="A88" s="128" t="s">
        <v>42</v>
      </c>
      <c r="B88" s="128" t="s">
        <v>107</v>
      </c>
      <c r="C88" s="179" t="s">
        <v>60</v>
      </c>
      <c r="D88" s="150">
        <v>0</v>
      </c>
      <c r="E88" s="150">
        <v>0</v>
      </c>
      <c r="F88" s="150">
        <v>0</v>
      </c>
      <c r="G88" s="150">
        <v>0</v>
      </c>
      <c r="H88" s="150">
        <v>0</v>
      </c>
      <c r="I88" s="150">
        <v>0</v>
      </c>
      <c r="J88" s="150">
        <v>0</v>
      </c>
      <c r="K88" s="150">
        <v>0</v>
      </c>
      <c r="L88" s="150">
        <v>0</v>
      </c>
      <c r="M88" s="150">
        <v>0</v>
      </c>
      <c r="N88" s="150">
        <v>0</v>
      </c>
      <c r="O88" s="150">
        <v>0</v>
      </c>
      <c r="P88" s="150">
        <v>0</v>
      </c>
      <c r="Q88" s="150">
        <v>0</v>
      </c>
      <c r="R88" s="150">
        <v>0</v>
      </c>
      <c r="S88" s="150">
        <v>0</v>
      </c>
    </row>
    <row r="89" spans="1:19">
      <c r="A89" s="128" t="s">
        <v>42</v>
      </c>
      <c r="B89" s="128" t="s">
        <v>62</v>
      </c>
      <c r="C89" s="179" t="s">
        <v>60</v>
      </c>
      <c r="D89" s="157">
        <v>0</v>
      </c>
      <c r="E89" s="157">
        <v>0</v>
      </c>
      <c r="F89" s="157">
        <v>0</v>
      </c>
      <c r="G89" s="157">
        <v>0</v>
      </c>
      <c r="H89" s="157">
        <v>0</v>
      </c>
      <c r="I89" s="157">
        <v>0</v>
      </c>
      <c r="J89" s="157">
        <v>0</v>
      </c>
      <c r="K89" s="157">
        <v>0</v>
      </c>
      <c r="L89" s="157">
        <v>0</v>
      </c>
      <c r="M89" s="157">
        <v>0</v>
      </c>
      <c r="N89" s="157">
        <v>0</v>
      </c>
      <c r="O89" s="157">
        <v>0</v>
      </c>
      <c r="P89" s="157">
        <v>0</v>
      </c>
      <c r="Q89" s="157">
        <v>0</v>
      </c>
      <c r="R89" s="157">
        <v>0</v>
      </c>
      <c r="S89" s="157">
        <v>0</v>
      </c>
    </row>
    <row r="90" spans="1:19">
      <c r="A90" s="128" t="s">
        <v>42</v>
      </c>
      <c r="B90" s="128" t="s">
        <v>42</v>
      </c>
      <c r="C90" s="179" t="s">
        <v>60</v>
      </c>
      <c r="D90" s="200">
        <f>SUM(D87:D89)</f>
        <v>43</v>
      </c>
      <c r="E90" s="200">
        <f t="shared" ref="E90:S90" si="21">SUM(E87:E89)</f>
        <v>43</v>
      </c>
      <c r="F90" s="200">
        <f t="shared" si="21"/>
        <v>43</v>
      </c>
      <c r="G90" s="200">
        <f t="shared" si="21"/>
        <v>43</v>
      </c>
      <c r="H90" s="200">
        <f t="shared" si="21"/>
        <v>43</v>
      </c>
      <c r="I90" s="200">
        <f t="shared" si="21"/>
        <v>43</v>
      </c>
      <c r="J90" s="200">
        <f t="shared" si="21"/>
        <v>43</v>
      </c>
      <c r="K90" s="200">
        <f t="shared" si="21"/>
        <v>43</v>
      </c>
      <c r="L90" s="200">
        <f t="shared" si="21"/>
        <v>43</v>
      </c>
      <c r="M90" s="200">
        <f t="shared" si="21"/>
        <v>43</v>
      </c>
      <c r="N90" s="200">
        <f t="shared" si="21"/>
        <v>43</v>
      </c>
      <c r="O90" s="200">
        <f t="shared" si="21"/>
        <v>43</v>
      </c>
      <c r="P90" s="200">
        <f t="shared" si="21"/>
        <v>43</v>
      </c>
      <c r="Q90" s="200">
        <f t="shared" si="21"/>
        <v>43</v>
      </c>
      <c r="R90" s="200">
        <f t="shared" si="21"/>
        <v>43</v>
      </c>
      <c r="S90" s="200">
        <f t="shared" si="21"/>
        <v>43</v>
      </c>
    </row>
    <row r="91" spans="1:19">
      <c r="A91" s="128" t="s">
        <v>39</v>
      </c>
      <c r="B91" s="128" t="s">
        <v>34</v>
      </c>
      <c r="C91" s="58" t="s">
        <v>269</v>
      </c>
      <c r="D91" s="148">
        <v>120</v>
      </c>
      <c r="E91" s="148">
        <v>120</v>
      </c>
      <c r="F91" s="148">
        <v>120</v>
      </c>
      <c r="G91" s="148">
        <v>120</v>
      </c>
      <c r="H91" s="148">
        <v>120</v>
      </c>
      <c r="I91" s="148">
        <v>120</v>
      </c>
      <c r="J91" s="148">
        <v>120</v>
      </c>
      <c r="K91" s="148">
        <v>120</v>
      </c>
      <c r="L91" s="148">
        <v>120</v>
      </c>
      <c r="M91" s="148">
        <v>120</v>
      </c>
      <c r="N91" s="148">
        <v>120</v>
      </c>
      <c r="O91" s="148">
        <v>120</v>
      </c>
      <c r="P91" s="148">
        <v>120</v>
      </c>
      <c r="Q91" s="148">
        <v>120</v>
      </c>
      <c r="R91" s="148">
        <v>120</v>
      </c>
      <c r="S91" s="148">
        <v>120</v>
      </c>
    </row>
    <row r="92" spans="1:19">
      <c r="A92" s="128" t="s">
        <v>39</v>
      </c>
      <c r="B92" s="128" t="s">
        <v>34</v>
      </c>
      <c r="C92" s="169" t="s">
        <v>12</v>
      </c>
      <c r="D92" s="202">
        <v>0</v>
      </c>
      <c r="E92" s="202">
        <v>0</v>
      </c>
      <c r="F92" s="202">
        <v>0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</row>
    <row r="93" spans="1:19">
      <c r="A93" s="128" t="s">
        <v>39</v>
      </c>
      <c r="B93" s="128" t="s">
        <v>34</v>
      </c>
      <c r="C93" s="179" t="s">
        <v>60</v>
      </c>
      <c r="D93" s="150">
        <f>SUM(D91:D92)</f>
        <v>120</v>
      </c>
      <c r="E93" s="150">
        <f t="shared" ref="E93:S93" si="22">SUM(E91:E92)</f>
        <v>120</v>
      </c>
      <c r="F93" s="150">
        <f t="shared" si="22"/>
        <v>120</v>
      </c>
      <c r="G93" s="150">
        <f t="shared" si="22"/>
        <v>120</v>
      </c>
      <c r="H93" s="150">
        <f t="shared" si="22"/>
        <v>120</v>
      </c>
      <c r="I93" s="150">
        <f t="shared" si="22"/>
        <v>120</v>
      </c>
      <c r="J93" s="150">
        <f t="shared" si="22"/>
        <v>120</v>
      </c>
      <c r="K93" s="150">
        <f t="shared" si="22"/>
        <v>120</v>
      </c>
      <c r="L93" s="150">
        <f t="shared" si="22"/>
        <v>120</v>
      </c>
      <c r="M93" s="150">
        <f t="shared" si="22"/>
        <v>120</v>
      </c>
      <c r="N93" s="150">
        <f t="shared" si="22"/>
        <v>120</v>
      </c>
      <c r="O93" s="150">
        <f t="shared" si="22"/>
        <v>120</v>
      </c>
      <c r="P93" s="150">
        <f t="shared" si="22"/>
        <v>120</v>
      </c>
      <c r="Q93" s="150">
        <f t="shared" si="22"/>
        <v>120</v>
      </c>
      <c r="R93" s="150">
        <f t="shared" si="22"/>
        <v>120</v>
      </c>
      <c r="S93" s="150">
        <f t="shared" si="22"/>
        <v>120</v>
      </c>
    </row>
    <row r="94" spans="1:19">
      <c r="A94" s="128" t="s">
        <v>39</v>
      </c>
      <c r="B94" s="128" t="s">
        <v>207</v>
      </c>
      <c r="C94" s="179" t="s">
        <v>60</v>
      </c>
      <c r="D94" s="150">
        <v>0</v>
      </c>
      <c r="E94" s="150">
        <v>0</v>
      </c>
      <c r="F94" s="150">
        <v>0</v>
      </c>
      <c r="G94" s="150">
        <v>0</v>
      </c>
      <c r="H94" s="150">
        <v>0</v>
      </c>
      <c r="I94" s="150">
        <v>0</v>
      </c>
      <c r="J94" s="150">
        <v>0</v>
      </c>
      <c r="K94" s="150">
        <v>0</v>
      </c>
      <c r="L94" s="150">
        <v>0</v>
      </c>
      <c r="M94" s="150">
        <v>0</v>
      </c>
      <c r="N94" s="150">
        <v>0</v>
      </c>
      <c r="O94" s="150">
        <v>0</v>
      </c>
      <c r="P94" s="150">
        <v>0</v>
      </c>
      <c r="Q94" s="150">
        <v>0</v>
      </c>
      <c r="R94" s="150">
        <v>0</v>
      </c>
      <c r="S94" s="150">
        <v>0</v>
      </c>
    </row>
    <row r="95" spans="1:19">
      <c r="A95" s="128" t="s">
        <v>39</v>
      </c>
      <c r="B95" s="128" t="s">
        <v>57</v>
      </c>
      <c r="C95" s="174" t="s">
        <v>60</v>
      </c>
      <c r="D95" s="157">
        <v>0</v>
      </c>
      <c r="E95" s="157">
        <v>0</v>
      </c>
      <c r="F95" s="157">
        <v>0</v>
      </c>
      <c r="G95" s="157">
        <v>0</v>
      </c>
      <c r="H95" s="157">
        <v>0</v>
      </c>
      <c r="I95" s="157">
        <v>0</v>
      </c>
      <c r="J95" s="157">
        <v>0</v>
      </c>
      <c r="K95" s="157">
        <v>0</v>
      </c>
      <c r="L95" s="157">
        <v>0</v>
      </c>
      <c r="M95" s="157">
        <v>0</v>
      </c>
      <c r="N95" s="157">
        <v>0</v>
      </c>
      <c r="O95" s="157">
        <v>0</v>
      </c>
      <c r="P95" s="157">
        <v>0</v>
      </c>
      <c r="Q95" s="157">
        <v>0</v>
      </c>
      <c r="R95" s="157">
        <v>0</v>
      </c>
      <c r="S95" s="157">
        <v>0</v>
      </c>
    </row>
    <row r="96" spans="1:19">
      <c r="A96" s="128" t="s">
        <v>39</v>
      </c>
      <c r="B96" s="128" t="s">
        <v>39</v>
      </c>
      <c r="C96" s="130" t="s">
        <v>60</v>
      </c>
      <c r="D96" s="150">
        <f t="shared" ref="D96:S96" si="23">SUM(D93:D95)</f>
        <v>120</v>
      </c>
      <c r="E96" s="150">
        <f t="shared" si="23"/>
        <v>120</v>
      </c>
      <c r="F96" s="150">
        <f t="shared" si="23"/>
        <v>120</v>
      </c>
      <c r="G96" s="150">
        <f t="shared" si="23"/>
        <v>120</v>
      </c>
      <c r="H96" s="150">
        <f t="shared" si="23"/>
        <v>120</v>
      </c>
      <c r="I96" s="150">
        <f t="shared" si="23"/>
        <v>120</v>
      </c>
      <c r="J96" s="150">
        <f t="shared" si="23"/>
        <v>120</v>
      </c>
      <c r="K96" s="150">
        <f t="shared" si="23"/>
        <v>120</v>
      </c>
      <c r="L96" s="150">
        <f t="shared" si="23"/>
        <v>120</v>
      </c>
      <c r="M96" s="150">
        <f t="shared" si="23"/>
        <v>120</v>
      </c>
      <c r="N96" s="150">
        <f t="shared" si="23"/>
        <v>120</v>
      </c>
      <c r="O96" s="150">
        <f t="shared" si="23"/>
        <v>120</v>
      </c>
      <c r="P96" s="150">
        <f t="shared" si="23"/>
        <v>120</v>
      </c>
      <c r="Q96" s="150">
        <f t="shared" si="23"/>
        <v>120</v>
      </c>
      <c r="R96" s="150">
        <f t="shared" si="23"/>
        <v>120</v>
      </c>
      <c r="S96" s="150">
        <f t="shared" si="23"/>
        <v>120</v>
      </c>
    </row>
    <row r="97" spans="1:20" s="39" customFormat="1">
      <c r="A97" s="115" t="s">
        <v>59</v>
      </c>
      <c r="B97" s="115" t="s">
        <v>59</v>
      </c>
      <c r="C97" s="116" t="s">
        <v>60</v>
      </c>
      <c r="D97" s="361">
        <f t="shared" ref="D97:S97" si="24">SUM(D44+D74+D83+D90+D96)</f>
        <v>4716.5</v>
      </c>
      <c r="E97" s="361">
        <f t="shared" si="24"/>
        <v>4716.5</v>
      </c>
      <c r="F97" s="361">
        <f t="shared" si="24"/>
        <v>4791</v>
      </c>
      <c r="G97" s="361">
        <f t="shared" si="24"/>
        <v>4927</v>
      </c>
      <c r="H97" s="361">
        <f t="shared" si="24"/>
        <v>4927</v>
      </c>
      <c r="I97" s="361">
        <f t="shared" si="24"/>
        <v>5165</v>
      </c>
      <c r="J97" s="361">
        <f t="shared" si="24"/>
        <v>5175</v>
      </c>
      <c r="K97" s="361">
        <f t="shared" si="24"/>
        <v>5175</v>
      </c>
      <c r="L97" s="361">
        <f t="shared" si="24"/>
        <v>5175</v>
      </c>
      <c r="M97" s="361">
        <f t="shared" si="24"/>
        <v>5235</v>
      </c>
      <c r="N97" s="361">
        <f t="shared" si="24"/>
        <v>5235</v>
      </c>
      <c r="O97" s="361">
        <f t="shared" si="24"/>
        <v>5235</v>
      </c>
      <c r="P97" s="361">
        <f t="shared" si="24"/>
        <v>5235</v>
      </c>
      <c r="Q97" s="361">
        <f t="shared" si="24"/>
        <v>5235</v>
      </c>
      <c r="R97" s="361">
        <f t="shared" si="24"/>
        <v>5235</v>
      </c>
      <c r="S97" s="361">
        <f t="shared" si="24"/>
        <v>5235</v>
      </c>
      <c r="T97" s="1"/>
    </row>
  </sheetData>
  <sortState xmlns:xlrd2="http://schemas.microsoft.com/office/spreadsheetml/2017/richdata2" ref="A5:P100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63B-2EE7-4245-A927-D45ECBEA22D4}">
  <dimension ref="A1:U105"/>
  <sheetViews>
    <sheetView zoomScale="85" zoomScaleNormal="85" workbookViewId="0">
      <pane ySplit="1" topLeftCell="A62" activePane="bottomLeft" state="frozen"/>
      <selection pane="bottomLeft" activeCell="T105" sqref="T105"/>
    </sheetView>
  </sheetViews>
  <sheetFormatPr defaultColWidth="9" defaultRowHeight="15"/>
  <cols>
    <col min="1" max="1" width="9.85546875" style="1" customWidth="1"/>
    <col min="2" max="2" width="10.5703125" style="1" customWidth="1"/>
    <col min="3" max="3" width="21.5703125" style="1" customWidth="1"/>
    <col min="4" max="4" width="39.42578125" style="1" customWidth="1"/>
    <col min="5" max="5" width="9" style="1"/>
    <col min="6" max="9" width="9" style="1" customWidth="1"/>
    <col min="10" max="10" width="9" style="1"/>
    <col min="11" max="14" width="6.140625" style="1" bestFit="1" customWidth="1"/>
    <col min="15" max="15" width="6.140625" style="1" customWidth="1"/>
    <col min="16" max="19" width="6.140625" style="1" bestFit="1" customWidth="1"/>
    <col min="20" max="16384" width="9" style="1"/>
  </cols>
  <sheetData>
    <row r="1" spans="1:20">
      <c r="A1" s="27" t="s">
        <v>31</v>
      </c>
      <c r="B1" s="27" t="s">
        <v>15</v>
      </c>
      <c r="C1" s="27" t="s">
        <v>26</v>
      </c>
      <c r="D1" s="27" t="s">
        <v>27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K1" s="27" t="s">
        <v>30</v>
      </c>
      <c r="L1" s="27" t="s">
        <v>3</v>
      </c>
      <c r="M1" s="27" t="s">
        <v>4</v>
      </c>
      <c r="N1" s="27" t="s">
        <v>5</v>
      </c>
      <c r="O1" s="27" t="s">
        <v>6</v>
      </c>
      <c r="P1" s="27" t="s">
        <v>7</v>
      </c>
      <c r="Q1" s="27" t="s">
        <v>8</v>
      </c>
      <c r="R1" s="27" t="s">
        <v>9</v>
      </c>
      <c r="S1" s="27" t="s">
        <v>10</v>
      </c>
      <c r="T1" s="27" t="s">
        <v>16</v>
      </c>
    </row>
    <row r="2" spans="1:20">
      <c r="A2" s="128" t="s">
        <v>32</v>
      </c>
      <c r="B2" s="128" t="s">
        <v>33</v>
      </c>
      <c r="C2" s="129" t="s">
        <v>266</v>
      </c>
      <c r="D2" s="179" t="s">
        <v>332</v>
      </c>
      <c r="E2" s="148">
        <v>0</v>
      </c>
      <c r="F2" s="148">
        <v>0</v>
      </c>
      <c r="G2" s="148">
        <v>0</v>
      </c>
      <c r="H2" s="148">
        <v>0</v>
      </c>
      <c r="I2" s="148">
        <v>0</v>
      </c>
      <c r="J2" s="148">
        <v>40</v>
      </c>
      <c r="K2" s="148">
        <v>40</v>
      </c>
      <c r="L2" s="148">
        <v>40</v>
      </c>
      <c r="M2" s="148">
        <v>40</v>
      </c>
      <c r="N2" s="148">
        <v>100</v>
      </c>
      <c r="O2" s="148">
        <v>100</v>
      </c>
      <c r="P2" s="148">
        <v>100</v>
      </c>
      <c r="Q2" s="148">
        <v>100</v>
      </c>
      <c r="R2" s="148">
        <v>100</v>
      </c>
      <c r="S2" s="148">
        <v>100</v>
      </c>
      <c r="T2" s="148">
        <v>100</v>
      </c>
    </row>
    <row r="3" spans="1:20">
      <c r="A3" s="128" t="s">
        <v>32</v>
      </c>
      <c r="B3" s="128" t="s">
        <v>33</v>
      </c>
      <c r="C3" s="222" t="s">
        <v>279</v>
      </c>
      <c r="D3" s="198" t="s">
        <v>278</v>
      </c>
      <c r="E3" s="148">
        <v>44</v>
      </c>
      <c r="F3" s="148">
        <v>44</v>
      </c>
      <c r="G3" s="148">
        <v>44</v>
      </c>
      <c r="H3" s="148">
        <v>61</v>
      </c>
      <c r="I3" s="148">
        <v>61</v>
      </c>
      <c r="J3" s="148">
        <v>61</v>
      </c>
      <c r="K3" s="148">
        <v>61</v>
      </c>
      <c r="L3" s="148">
        <v>61</v>
      </c>
      <c r="M3" s="148">
        <v>61</v>
      </c>
      <c r="N3" s="148">
        <v>61</v>
      </c>
      <c r="O3" s="148">
        <v>61</v>
      </c>
      <c r="P3" s="148">
        <v>61</v>
      </c>
      <c r="Q3" s="148">
        <v>61</v>
      </c>
      <c r="R3" s="148">
        <v>61</v>
      </c>
      <c r="S3" s="148">
        <v>61</v>
      </c>
      <c r="T3" s="148">
        <v>61</v>
      </c>
    </row>
    <row r="4" spans="1:20" ht="14.25" customHeight="1">
      <c r="A4" s="128" t="s">
        <v>32</v>
      </c>
      <c r="B4" s="128" t="s">
        <v>33</v>
      </c>
      <c r="C4" s="129" t="s">
        <v>273</v>
      </c>
      <c r="D4" s="178" t="s">
        <v>275</v>
      </c>
      <c r="E4" s="148">
        <v>30</v>
      </c>
      <c r="F4" s="148">
        <v>30</v>
      </c>
      <c r="G4" s="148">
        <v>30</v>
      </c>
      <c r="H4" s="148">
        <v>30</v>
      </c>
      <c r="I4" s="148">
        <v>30</v>
      </c>
      <c r="J4" s="148">
        <v>30</v>
      </c>
      <c r="K4" s="148">
        <v>40</v>
      </c>
      <c r="L4" s="148">
        <v>40</v>
      </c>
      <c r="M4" s="148">
        <v>40</v>
      </c>
      <c r="N4" s="148">
        <v>40</v>
      </c>
      <c r="O4" s="148">
        <v>40</v>
      </c>
      <c r="P4" s="148">
        <v>40</v>
      </c>
      <c r="Q4" s="148">
        <v>40</v>
      </c>
      <c r="R4" s="148">
        <v>40</v>
      </c>
      <c r="S4" s="148">
        <v>40</v>
      </c>
      <c r="T4" s="148">
        <v>40</v>
      </c>
    </row>
    <row r="5" spans="1:20" s="171" customFormat="1">
      <c r="A5" s="128" t="s">
        <v>32</v>
      </c>
      <c r="B5" s="128" t="s">
        <v>33</v>
      </c>
      <c r="C5" s="222" t="s">
        <v>276</v>
      </c>
      <c r="D5" s="178" t="s">
        <v>274</v>
      </c>
      <c r="E5" s="148">
        <v>0</v>
      </c>
      <c r="F5" s="148">
        <v>0</v>
      </c>
      <c r="G5" s="148">
        <v>12</v>
      </c>
      <c r="H5" s="148">
        <v>12</v>
      </c>
      <c r="I5" s="148">
        <v>12</v>
      </c>
      <c r="J5" s="148">
        <v>12</v>
      </c>
      <c r="K5" s="148">
        <v>12</v>
      </c>
      <c r="L5" s="148">
        <v>12</v>
      </c>
      <c r="M5" s="148">
        <v>12</v>
      </c>
      <c r="N5" s="148">
        <v>12</v>
      </c>
      <c r="O5" s="148">
        <v>12</v>
      </c>
      <c r="P5" s="148">
        <v>12</v>
      </c>
      <c r="Q5" s="148">
        <v>12</v>
      </c>
      <c r="R5" s="148">
        <v>12</v>
      </c>
      <c r="S5" s="148">
        <v>12</v>
      </c>
      <c r="T5" s="148">
        <v>12</v>
      </c>
    </row>
    <row r="6" spans="1:20" s="221" customFormat="1" ht="15" customHeight="1">
      <c r="A6" s="128" t="s">
        <v>32</v>
      </c>
      <c r="B6" s="128" t="s">
        <v>33</v>
      </c>
      <c r="C6" s="222" t="s">
        <v>371</v>
      </c>
      <c r="D6" s="178" t="s">
        <v>370</v>
      </c>
      <c r="E6" s="148">
        <v>0</v>
      </c>
      <c r="F6" s="148">
        <v>0</v>
      </c>
      <c r="G6" s="148">
        <v>0</v>
      </c>
      <c r="H6" s="148">
        <v>15</v>
      </c>
      <c r="I6" s="148">
        <v>15</v>
      </c>
      <c r="J6" s="148">
        <v>15</v>
      </c>
      <c r="K6" s="148">
        <v>15</v>
      </c>
      <c r="L6" s="148">
        <v>15</v>
      </c>
      <c r="M6" s="148">
        <v>15</v>
      </c>
      <c r="N6" s="148">
        <v>15</v>
      </c>
      <c r="O6" s="148">
        <v>15</v>
      </c>
      <c r="P6" s="148">
        <v>15</v>
      </c>
      <c r="Q6" s="148">
        <v>15</v>
      </c>
      <c r="R6" s="148">
        <v>15</v>
      </c>
      <c r="S6" s="148">
        <v>15</v>
      </c>
      <c r="T6" s="148">
        <v>15</v>
      </c>
    </row>
    <row r="7" spans="1:20">
      <c r="A7" s="128" t="s">
        <v>32</v>
      </c>
      <c r="B7" s="128" t="s">
        <v>33</v>
      </c>
      <c r="C7" s="175"/>
      <c r="D7" s="178" t="s">
        <v>12</v>
      </c>
      <c r="E7" s="148">
        <v>0</v>
      </c>
      <c r="F7" s="148">
        <v>0</v>
      </c>
      <c r="G7" s="148">
        <v>0</v>
      </c>
      <c r="H7" s="148">
        <v>0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>
        <v>0</v>
      </c>
      <c r="P7" s="148">
        <v>0</v>
      </c>
      <c r="Q7" s="148">
        <v>0</v>
      </c>
      <c r="R7" s="148">
        <v>0</v>
      </c>
      <c r="S7" s="148">
        <v>0</v>
      </c>
      <c r="T7" s="148">
        <v>0</v>
      </c>
    </row>
    <row r="8" spans="1:20">
      <c r="A8" s="128" t="s">
        <v>32</v>
      </c>
      <c r="B8" s="128" t="s">
        <v>33</v>
      </c>
      <c r="C8" s="175"/>
      <c r="D8" s="178" t="s">
        <v>60</v>
      </c>
      <c r="E8" s="148">
        <f>SUM(E2:E7)</f>
        <v>74</v>
      </c>
      <c r="F8" s="148">
        <f t="shared" ref="F8:T8" si="0">SUM(F2:F7)</f>
        <v>74</v>
      </c>
      <c r="G8" s="148">
        <f t="shared" si="0"/>
        <v>86</v>
      </c>
      <c r="H8" s="148">
        <f t="shared" si="0"/>
        <v>118</v>
      </c>
      <c r="I8" s="148">
        <f t="shared" si="0"/>
        <v>118</v>
      </c>
      <c r="J8" s="148">
        <f t="shared" si="0"/>
        <v>158</v>
      </c>
      <c r="K8" s="148">
        <f t="shared" si="0"/>
        <v>168</v>
      </c>
      <c r="L8" s="148">
        <f t="shared" si="0"/>
        <v>168</v>
      </c>
      <c r="M8" s="148">
        <f t="shared" si="0"/>
        <v>168</v>
      </c>
      <c r="N8" s="148">
        <f t="shared" si="0"/>
        <v>228</v>
      </c>
      <c r="O8" s="148">
        <f t="shared" si="0"/>
        <v>228</v>
      </c>
      <c r="P8" s="148">
        <f t="shared" si="0"/>
        <v>228</v>
      </c>
      <c r="Q8" s="148">
        <f t="shared" si="0"/>
        <v>228</v>
      </c>
      <c r="R8" s="148">
        <f t="shared" si="0"/>
        <v>228</v>
      </c>
      <c r="S8" s="148">
        <f t="shared" si="0"/>
        <v>228</v>
      </c>
      <c r="T8" s="148">
        <f t="shared" si="0"/>
        <v>228</v>
      </c>
    </row>
    <row r="9" spans="1:20">
      <c r="A9" s="128" t="s">
        <v>32</v>
      </c>
      <c r="B9" s="128" t="s">
        <v>35</v>
      </c>
      <c r="C9" s="129" t="s">
        <v>280</v>
      </c>
      <c r="D9" s="161" t="s">
        <v>226</v>
      </c>
      <c r="E9" s="148">
        <v>70</v>
      </c>
      <c r="F9" s="148">
        <v>70</v>
      </c>
      <c r="G9" s="148">
        <v>70</v>
      </c>
      <c r="H9" s="148">
        <v>70</v>
      </c>
      <c r="I9" s="148">
        <v>70</v>
      </c>
      <c r="J9" s="148">
        <v>70</v>
      </c>
      <c r="K9" s="148">
        <v>70</v>
      </c>
      <c r="L9" s="148">
        <v>70</v>
      </c>
      <c r="M9" s="148">
        <v>70</v>
      </c>
      <c r="N9" s="148">
        <v>70</v>
      </c>
      <c r="O9" s="148">
        <v>70</v>
      </c>
      <c r="P9" s="148">
        <v>70</v>
      </c>
      <c r="Q9" s="148">
        <v>70</v>
      </c>
      <c r="R9" s="148">
        <v>70</v>
      </c>
      <c r="S9" s="148">
        <v>70</v>
      </c>
      <c r="T9" s="148">
        <v>70</v>
      </c>
    </row>
    <row r="10" spans="1:20">
      <c r="A10" s="128" t="s">
        <v>32</v>
      </c>
      <c r="B10" s="128" t="s">
        <v>35</v>
      </c>
      <c r="C10" s="129" t="s">
        <v>281</v>
      </c>
      <c r="D10" s="161" t="s">
        <v>226</v>
      </c>
      <c r="E10" s="148">
        <v>200</v>
      </c>
      <c r="F10" s="148">
        <v>200</v>
      </c>
      <c r="G10" s="148">
        <v>200</v>
      </c>
      <c r="H10" s="148">
        <v>200</v>
      </c>
      <c r="I10" s="148">
        <v>200</v>
      </c>
      <c r="J10" s="148">
        <v>280</v>
      </c>
      <c r="K10" s="148">
        <v>280</v>
      </c>
      <c r="L10" s="148">
        <v>280</v>
      </c>
      <c r="M10" s="148">
        <v>280</v>
      </c>
      <c r="N10" s="148">
        <v>280</v>
      </c>
      <c r="O10" s="148">
        <v>280</v>
      </c>
      <c r="P10" s="148">
        <v>280</v>
      </c>
      <c r="Q10" s="148">
        <v>280</v>
      </c>
      <c r="R10" s="148">
        <v>280</v>
      </c>
      <c r="S10" s="148">
        <v>280</v>
      </c>
      <c r="T10" s="148">
        <v>280</v>
      </c>
    </row>
    <row r="11" spans="1:20">
      <c r="A11" s="128" t="s">
        <v>32</v>
      </c>
      <c r="B11" s="129" t="s">
        <v>35</v>
      </c>
      <c r="C11" s="129" t="s">
        <v>263</v>
      </c>
      <c r="D11" s="161" t="s">
        <v>390</v>
      </c>
      <c r="E11" s="148">
        <v>248</v>
      </c>
      <c r="F11" s="148">
        <v>248</v>
      </c>
      <c r="G11" s="148">
        <v>248</v>
      </c>
      <c r="H11" s="148">
        <v>248</v>
      </c>
      <c r="I11" s="148">
        <v>248</v>
      </c>
      <c r="J11" s="148">
        <v>316</v>
      </c>
      <c r="K11" s="148">
        <v>316</v>
      </c>
      <c r="L11" s="148">
        <v>316</v>
      </c>
      <c r="M11" s="148">
        <v>316</v>
      </c>
      <c r="N11" s="148">
        <v>316</v>
      </c>
      <c r="O11" s="148">
        <v>316</v>
      </c>
      <c r="P11" s="148">
        <v>316</v>
      </c>
      <c r="Q11" s="148">
        <v>316</v>
      </c>
      <c r="R11" s="148">
        <v>316</v>
      </c>
      <c r="S11" s="148">
        <v>316</v>
      </c>
      <c r="T11" s="148">
        <v>316</v>
      </c>
    </row>
    <row r="12" spans="1:20" s="285" customFormat="1">
      <c r="A12" s="128" t="s">
        <v>32</v>
      </c>
      <c r="B12" s="129" t="s">
        <v>35</v>
      </c>
      <c r="C12" s="295" t="s">
        <v>397</v>
      </c>
      <c r="D12" s="298" t="s">
        <v>392</v>
      </c>
      <c r="E12" s="148">
        <v>160</v>
      </c>
      <c r="F12" s="148">
        <v>160</v>
      </c>
      <c r="G12" s="148">
        <v>160</v>
      </c>
      <c r="H12" s="148">
        <v>160</v>
      </c>
      <c r="I12" s="148">
        <v>160</v>
      </c>
      <c r="J12" s="148">
        <v>160</v>
      </c>
      <c r="K12" s="148">
        <v>160</v>
      </c>
      <c r="L12" s="148">
        <v>160</v>
      </c>
      <c r="M12" s="148">
        <v>160</v>
      </c>
      <c r="N12" s="148">
        <v>160</v>
      </c>
      <c r="O12" s="148">
        <v>160</v>
      </c>
      <c r="P12" s="148">
        <v>160</v>
      </c>
      <c r="Q12" s="148">
        <v>160</v>
      </c>
      <c r="R12" s="148">
        <v>160</v>
      </c>
      <c r="S12" s="148">
        <v>160</v>
      </c>
      <c r="T12" s="148">
        <v>160</v>
      </c>
    </row>
    <row r="13" spans="1:20">
      <c r="A13" s="128" t="s">
        <v>32</v>
      </c>
      <c r="B13" s="129" t="s">
        <v>35</v>
      </c>
      <c r="C13" s="296" t="s">
        <v>263</v>
      </c>
      <c r="D13" s="207" t="s">
        <v>264</v>
      </c>
      <c r="E13" s="149">
        <v>150</v>
      </c>
      <c r="F13" s="149">
        <v>150</v>
      </c>
      <c r="G13" s="149">
        <v>150</v>
      </c>
      <c r="H13" s="149">
        <v>150</v>
      </c>
      <c r="I13" s="149">
        <v>150</v>
      </c>
      <c r="J13" s="149">
        <v>200</v>
      </c>
      <c r="K13" s="149">
        <v>200</v>
      </c>
      <c r="L13" s="149">
        <v>200</v>
      </c>
      <c r="M13" s="149">
        <v>200</v>
      </c>
      <c r="N13" s="149">
        <v>200</v>
      </c>
      <c r="O13" s="149">
        <v>200</v>
      </c>
      <c r="P13" s="149">
        <v>200</v>
      </c>
      <c r="Q13" s="149">
        <v>200</v>
      </c>
      <c r="R13" s="149">
        <v>200</v>
      </c>
      <c r="S13" s="149">
        <v>200</v>
      </c>
      <c r="T13" s="149">
        <v>200</v>
      </c>
    </row>
    <row r="14" spans="1:20">
      <c r="A14" s="128" t="s">
        <v>32</v>
      </c>
      <c r="B14" s="129" t="s">
        <v>35</v>
      </c>
      <c r="C14" s="297" t="s">
        <v>244</v>
      </c>
      <c r="D14" s="207" t="s">
        <v>382</v>
      </c>
      <c r="E14" s="148">
        <v>150</v>
      </c>
      <c r="F14" s="148">
        <v>150</v>
      </c>
      <c r="G14" s="148">
        <v>150</v>
      </c>
      <c r="H14" s="148">
        <v>150</v>
      </c>
      <c r="I14" s="148">
        <v>150</v>
      </c>
      <c r="J14" s="148">
        <v>150</v>
      </c>
      <c r="K14" s="148">
        <v>150</v>
      </c>
      <c r="L14" s="148">
        <v>150</v>
      </c>
      <c r="M14" s="148">
        <v>150</v>
      </c>
      <c r="N14" s="148">
        <v>150</v>
      </c>
      <c r="O14" s="148">
        <v>150</v>
      </c>
      <c r="P14" s="148">
        <v>150</v>
      </c>
      <c r="Q14" s="148">
        <v>150</v>
      </c>
      <c r="R14" s="148">
        <v>150</v>
      </c>
      <c r="S14" s="148">
        <v>150</v>
      </c>
      <c r="T14" s="148">
        <v>150</v>
      </c>
    </row>
    <row r="15" spans="1:20">
      <c r="A15" s="128" t="s">
        <v>32</v>
      </c>
      <c r="B15" s="129" t="s">
        <v>35</v>
      </c>
      <c r="C15" s="297" t="s">
        <v>283</v>
      </c>
      <c r="D15" s="207" t="s">
        <v>399</v>
      </c>
      <c r="E15" s="148">
        <v>125</v>
      </c>
      <c r="F15" s="148">
        <v>125</v>
      </c>
      <c r="G15" s="148">
        <v>125</v>
      </c>
      <c r="H15" s="148">
        <v>125</v>
      </c>
      <c r="I15" s="148">
        <v>125</v>
      </c>
      <c r="J15" s="148">
        <v>125</v>
      </c>
      <c r="K15" s="148">
        <v>125</v>
      </c>
      <c r="L15" s="148">
        <v>125</v>
      </c>
      <c r="M15" s="148">
        <v>125</v>
      </c>
      <c r="N15" s="148">
        <v>125</v>
      </c>
      <c r="O15" s="148">
        <v>125</v>
      </c>
      <c r="P15" s="148">
        <v>125</v>
      </c>
      <c r="Q15" s="148">
        <v>125</v>
      </c>
      <c r="R15" s="148">
        <v>125</v>
      </c>
      <c r="S15" s="148">
        <v>125</v>
      </c>
      <c r="T15" s="148">
        <v>125</v>
      </c>
    </row>
    <row r="16" spans="1:20">
      <c r="A16" s="128" t="s">
        <v>32</v>
      </c>
      <c r="B16" s="129" t="s">
        <v>35</v>
      </c>
      <c r="C16" s="296" t="s">
        <v>245</v>
      </c>
      <c r="D16" s="207" t="s">
        <v>393</v>
      </c>
      <c r="E16" s="149">
        <v>117</v>
      </c>
      <c r="F16" s="149">
        <v>117</v>
      </c>
      <c r="G16" s="149">
        <v>117</v>
      </c>
      <c r="H16" s="149">
        <v>117</v>
      </c>
      <c r="I16" s="149">
        <v>117</v>
      </c>
      <c r="J16" s="149">
        <v>117</v>
      </c>
      <c r="K16" s="149">
        <v>117</v>
      </c>
      <c r="L16" s="149">
        <v>117</v>
      </c>
      <c r="M16" s="149">
        <v>117</v>
      </c>
      <c r="N16" s="149">
        <v>117</v>
      </c>
      <c r="O16" s="149">
        <v>117</v>
      </c>
      <c r="P16" s="149">
        <v>117</v>
      </c>
      <c r="Q16" s="149">
        <v>117</v>
      </c>
      <c r="R16" s="149">
        <v>117</v>
      </c>
      <c r="S16" s="149">
        <v>117</v>
      </c>
      <c r="T16" s="149">
        <v>117</v>
      </c>
    </row>
    <row r="17" spans="1:21">
      <c r="A17" s="128" t="s">
        <v>32</v>
      </c>
      <c r="B17" s="129" t="s">
        <v>35</v>
      </c>
      <c r="C17" s="296" t="s">
        <v>257</v>
      </c>
      <c r="D17" s="207" t="s">
        <v>391</v>
      </c>
      <c r="E17" s="149">
        <v>150</v>
      </c>
      <c r="F17" s="149">
        <v>150</v>
      </c>
      <c r="G17" s="149">
        <v>150</v>
      </c>
      <c r="H17" s="149">
        <v>150</v>
      </c>
      <c r="I17" s="149">
        <v>150</v>
      </c>
      <c r="J17" s="149">
        <v>150</v>
      </c>
      <c r="K17" s="149">
        <v>150</v>
      </c>
      <c r="L17" s="149">
        <v>150</v>
      </c>
      <c r="M17" s="149">
        <v>150</v>
      </c>
      <c r="N17" s="149">
        <v>150</v>
      </c>
      <c r="O17" s="149">
        <v>150</v>
      </c>
      <c r="P17" s="149">
        <v>150</v>
      </c>
      <c r="Q17" s="149">
        <v>150</v>
      </c>
      <c r="R17" s="149">
        <v>150</v>
      </c>
      <c r="S17" s="149">
        <v>150</v>
      </c>
      <c r="T17" s="149">
        <v>150</v>
      </c>
    </row>
    <row r="18" spans="1:21">
      <c r="A18" s="128" t="s">
        <v>32</v>
      </c>
      <c r="B18" s="129" t="s">
        <v>35</v>
      </c>
      <c r="C18" s="297" t="s">
        <v>398</v>
      </c>
      <c r="D18" s="97" t="s">
        <v>395</v>
      </c>
      <c r="E18" s="149">
        <v>58</v>
      </c>
      <c r="F18" s="149">
        <v>58</v>
      </c>
      <c r="G18" s="149">
        <v>58</v>
      </c>
      <c r="H18" s="149">
        <v>58</v>
      </c>
      <c r="I18" s="149">
        <v>58</v>
      </c>
      <c r="J18" s="149">
        <v>58</v>
      </c>
      <c r="K18" s="149">
        <v>58</v>
      </c>
      <c r="L18" s="149">
        <v>58</v>
      </c>
      <c r="M18" s="149">
        <v>58</v>
      </c>
      <c r="N18" s="149">
        <v>58</v>
      </c>
      <c r="O18" s="149">
        <v>58</v>
      </c>
      <c r="P18" s="149">
        <v>58</v>
      </c>
      <c r="Q18" s="149">
        <v>58</v>
      </c>
      <c r="R18" s="149">
        <v>58</v>
      </c>
      <c r="S18" s="149">
        <v>58</v>
      </c>
      <c r="T18" s="149">
        <v>58</v>
      </c>
    </row>
    <row r="19" spans="1:21">
      <c r="A19" s="128" t="s">
        <v>32</v>
      </c>
      <c r="B19" s="129" t="s">
        <v>35</v>
      </c>
      <c r="C19" s="296" t="s">
        <v>360</v>
      </c>
      <c r="D19" s="97" t="s">
        <v>394</v>
      </c>
      <c r="E19" s="149">
        <v>50</v>
      </c>
      <c r="F19" s="149">
        <v>50</v>
      </c>
      <c r="G19" s="149">
        <v>50</v>
      </c>
      <c r="H19" s="149">
        <v>50</v>
      </c>
      <c r="I19" s="149">
        <v>50</v>
      </c>
      <c r="J19" s="149">
        <v>50</v>
      </c>
      <c r="K19" s="149">
        <v>50</v>
      </c>
      <c r="L19" s="149">
        <v>50</v>
      </c>
      <c r="M19" s="149">
        <v>50</v>
      </c>
      <c r="N19" s="149">
        <v>50</v>
      </c>
      <c r="O19" s="149">
        <v>50</v>
      </c>
      <c r="P19" s="149">
        <v>50</v>
      </c>
      <c r="Q19" s="149">
        <v>50</v>
      </c>
      <c r="R19" s="149">
        <v>50</v>
      </c>
      <c r="S19" s="149">
        <v>50</v>
      </c>
      <c r="T19" s="149">
        <v>50</v>
      </c>
    </row>
    <row r="20" spans="1:21">
      <c r="A20" s="128" t="s">
        <v>32</v>
      </c>
      <c r="B20" s="128" t="s">
        <v>35</v>
      </c>
      <c r="C20" s="296" t="s">
        <v>238</v>
      </c>
      <c r="D20" s="207" t="s">
        <v>215</v>
      </c>
      <c r="E20" s="148">
        <v>41</v>
      </c>
      <c r="F20" s="148">
        <v>41</v>
      </c>
      <c r="G20" s="148">
        <v>41</v>
      </c>
      <c r="H20" s="148">
        <v>41</v>
      </c>
      <c r="I20" s="148">
        <v>41</v>
      </c>
      <c r="J20" s="148">
        <v>41</v>
      </c>
      <c r="K20" s="148">
        <v>41</v>
      </c>
      <c r="L20" s="148">
        <v>41</v>
      </c>
      <c r="M20" s="148">
        <v>41</v>
      </c>
      <c r="N20" s="148">
        <v>41</v>
      </c>
      <c r="O20" s="148">
        <v>41</v>
      </c>
      <c r="P20" s="148">
        <v>41</v>
      </c>
      <c r="Q20" s="148">
        <v>41</v>
      </c>
      <c r="R20" s="148">
        <v>41</v>
      </c>
      <c r="S20" s="148">
        <v>41</v>
      </c>
      <c r="T20" s="148">
        <v>41</v>
      </c>
    </row>
    <row r="21" spans="1:21">
      <c r="A21" s="128" t="s">
        <v>32</v>
      </c>
      <c r="B21" s="128" t="s">
        <v>35</v>
      </c>
      <c r="C21" s="97" t="s">
        <v>238</v>
      </c>
      <c r="D21" s="161" t="s">
        <v>225</v>
      </c>
      <c r="E21" s="148">
        <v>41</v>
      </c>
      <c r="F21" s="148">
        <v>41</v>
      </c>
      <c r="G21" s="148">
        <v>41</v>
      </c>
      <c r="H21" s="148">
        <v>41</v>
      </c>
      <c r="I21" s="148">
        <v>41</v>
      </c>
      <c r="J21" s="148">
        <v>41</v>
      </c>
      <c r="K21" s="148">
        <v>41</v>
      </c>
      <c r="L21" s="148">
        <v>41</v>
      </c>
      <c r="M21" s="148">
        <v>41</v>
      </c>
      <c r="N21" s="148">
        <v>41</v>
      </c>
      <c r="O21" s="148">
        <v>41</v>
      </c>
      <c r="P21" s="148">
        <v>41</v>
      </c>
      <c r="Q21" s="148">
        <v>41</v>
      </c>
      <c r="R21" s="148">
        <v>41</v>
      </c>
      <c r="S21" s="148">
        <v>41</v>
      </c>
      <c r="T21" s="148">
        <v>41</v>
      </c>
    </row>
    <row r="22" spans="1:21">
      <c r="A22" s="128" t="s">
        <v>32</v>
      </c>
      <c r="B22" s="129" t="s">
        <v>35</v>
      </c>
      <c r="C22" s="97" t="s">
        <v>244</v>
      </c>
      <c r="D22" s="223" t="s">
        <v>219</v>
      </c>
      <c r="E22" s="148">
        <v>32</v>
      </c>
      <c r="F22" s="148">
        <v>32</v>
      </c>
      <c r="G22" s="148">
        <v>32</v>
      </c>
      <c r="H22" s="148">
        <v>32</v>
      </c>
      <c r="I22" s="148">
        <v>32</v>
      </c>
      <c r="J22" s="148">
        <v>32</v>
      </c>
      <c r="K22" s="148">
        <v>32</v>
      </c>
      <c r="L22" s="148">
        <v>32</v>
      </c>
      <c r="M22" s="148">
        <v>32</v>
      </c>
      <c r="N22" s="148">
        <v>32</v>
      </c>
      <c r="O22" s="148">
        <v>32</v>
      </c>
      <c r="P22" s="148">
        <v>32</v>
      </c>
      <c r="Q22" s="148">
        <v>32</v>
      </c>
      <c r="R22" s="148">
        <v>32</v>
      </c>
      <c r="S22" s="148">
        <v>32</v>
      </c>
      <c r="T22" s="148">
        <v>32</v>
      </c>
    </row>
    <row r="23" spans="1:21">
      <c r="A23" s="128" t="s">
        <v>32</v>
      </c>
      <c r="B23" s="129" t="s">
        <v>35</v>
      </c>
      <c r="C23" s="97" t="s">
        <v>245</v>
      </c>
      <c r="D23" s="223" t="s">
        <v>219</v>
      </c>
      <c r="E23" s="148">
        <v>32</v>
      </c>
      <c r="F23" s="148">
        <v>32</v>
      </c>
      <c r="G23" s="148">
        <v>32</v>
      </c>
      <c r="H23" s="148">
        <v>32</v>
      </c>
      <c r="I23" s="148">
        <v>32</v>
      </c>
      <c r="J23" s="148">
        <v>32</v>
      </c>
      <c r="K23" s="148">
        <v>32</v>
      </c>
      <c r="L23" s="148">
        <v>32</v>
      </c>
      <c r="M23" s="148">
        <v>32</v>
      </c>
      <c r="N23" s="148">
        <v>32</v>
      </c>
      <c r="O23" s="148">
        <v>32</v>
      </c>
      <c r="P23" s="148">
        <v>32</v>
      </c>
      <c r="Q23" s="148">
        <v>32</v>
      </c>
      <c r="R23" s="148">
        <v>32</v>
      </c>
      <c r="S23" s="148">
        <v>32</v>
      </c>
      <c r="T23" s="148">
        <v>32</v>
      </c>
    </row>
    <row r="24" spans="1:21">
      <c r="A24" s="128" t="s">
        <v>32</v>
      </c>
      <c r="B24" s="129" t="s">
        <v>35</v>
      </c>
      <c r="C24" s="175"/>
      <c r="D24" s="198" t="s">
        <v>12</v>
      </c>
      <c r="E24" s="147">
        <v>350</v>
      </c>
      <c r="F24" s="147">
        <v>350</v>
      </c>
      <c r="G24" s="147">
        <v>350</v>
      </c>
      <c r="H24" s="147">
        <v>350</v>
      </c>
      <c r="I24" s="147">
        <v>350</v>
      </c>
      <c r="J24" s="147">
        <v>350</v>
      </c>
      <c r="K24" s="147">
        <v>350</v>
      </c>
      <c r="L24" s="147">
        <v>350</v>
      </c>
      <c r="M24" s="147">
        <v>350</v>
      </c>
      <c r="N24" s="147">
        <v>350</v>
      </c>
      <c r="O24" s="147">
        <v>350</v>
      </c>
      <c r="P24" s="147">
        <v>350</v>
      </c>
      <c r="Q24" s="147">
        <v>350</v>
      </c>
      <c r="R24" s="147">
        <v>350</v>
      </c>
      <c r="S24" s="147">
        <v>350</v>
      </c>
      <c r="T24" s="147">
        <v>350</v>
      </c>
    </row>
    <row r="25" spans="1:21">
      <c r="A25" s="128" t="s">
        <v>32</v>
      </c>
      <c r="B25" s="129" t="s">
        <v>35</v>
      </c>
      <c r="C25" s="175"/>
      <c r="D25" s="198" t="s">
        <v>60</v>
      </c>
      <c r="E25" s="147">
        <f t="shared" ref="E25:T25" si="1">SUM(E9:E24)</f>
        <v>1974</v>
      </c>
      <c r="F25" s="147">
        <f t="shared" si="1"/>
        <v>1974</v>
      </c>
      <c r="G25" s="147">
        <f t="shared" si="1"/>
        <v>1974</v>
      </c>
      <c r="H25" s="147">
        <f t="shared" si="1"/>
        <v>1974</v>
      </c>
      <c r="I25" s="147">
        <f t="shared" si="1"/>
        <v>1974</v>
      </c>
      <c r="J25" s="147">
        <f t="shared" si="1"/>
        <v>2172</v>
      </c>
      <c r="K25" s="147">
        <f t="shared" si="1"/>
        <v>2172</v>
      </c>
      <c r="L25" s="147">
        <f t="shared" si="1"/>
        <v>2172</v>
      </c>
      <c r="M25" s="147">
        <f t="shared" si="1"/>
        <v>2172</v>
      </c>
      <c r="N25" s="147">
        <f t="shared" si="1"/>
        <v>2172</v>
      </c>
      <c r="O25" s="147">
        <f t="shared" si="1"/>
        <v>2172</v>
      </c>
      <c r="P25" s="147">
        <f t="shared" si="1"/>
        <v>2172</v>
      </c>
      <c r="Q25" s="147">
        <f t="shared" si="1"/>
        <v>2172</v>
      </c>
      <c r="R25" s="147">
        <f t="shared" si="1"/>
        <v>2172</v>
      </c>
      <c r="S25" s="147">
        <f t="shared" si="1"/>
        <v>2172</v>
      </c>
      <c r="T25" s="147">
        <f t="shared" si="1"/>
        <v>2172</v>
      </c>
    </row>
    <row r="26" spans="1:21">
      <c r="A26" s="128" t="s">
        <v>32</v>
      </c>
      <c r="B26" s="128" t="s">
        <v>43</v>
      </c>
      <c r="C26" s="97" t="s">
        <v>231</v>
      </c>
      <c r="D26" s="161" t="s">
        <v>225</v>
      </c>
      <c r="E26" s="170">
        <v>40</v>
      </c>
      <c r="F26" s="170">
        <v>40</v>
      </c>
      <c r="G26" s="170">
        <v>40</v>
      </c>
      <c r="H26" s="170">
        <v>40</v>
      </c>
      <c r="I26" s="170">
        <v>40</v>
      </c>
      <c r="J26" s="170">
        <v>40</v>
      </c>
      <c r="K26" s="170">
        <v>40</v>
      </c>
      <c r="L26" s="170">
        <v>40</v>
      </c>
      <c r="M26" s="170">
        <v>40</v>
      </c>
      <c r="N26" s="170">
        <v>40</v>
      </c>
      <c r="O26" s="170">
        <v>40</v>
      </c>
      <c r="P26" s="170">
        <v>40</v>
      </c>
      <c r="Q26" s="170">
        <v>40</v>
      </c>
      <c r="R26" s="170">
        <v>40</v>
      </c>
      <c r="S26" s="170">
        <v>40</v>
      </c>
      <c r="T26" s="170">
        <v>40</v>
      </c>
      <c r="U26" s="180"/>
    </row>
    <row r="27" spans="1:21">
      <c r="A27" s="128" t="s">
        <v>32</v>
      </c>
      <c r="B27" s="128" t="s">
        <v>43</v>
      </c>
      <c r="C27" s="97" t="s">
        <v>288</v>
      </c>
      <c r="D27" s="183" t="s">
        <v>287</v>
      </c>
      <c r="E27" s="148">
        <v>40</v>
      </c>
      <c r="F27" s="148">
        <v>40</v>
      </c>
      <c r="G27" s="148">
        <v>40</v>
      </c>
      <c r="H27" s="148">
        <v>40</v>
      </c>
      <c r="I27" s="148">
        <v>40</v>
      </c>
      <c r="J27" s="148">
        <v>40</v>
      </c>
      <c r="K27" s="148">
        <v>40</v>
      </c>
      <c r="L27" s="148">
        <v>40</v>
      </c>
      <c r="M27" s="148">
        <v>40</v>
      </c>
      <c r="N27" s="148">
        <v>40</v>
      </c>
      <c r="O27" s="148">
        <v>40</v>
      </c>
      <c r="P27" s="148">
        <v>40</v>
      </c>
      <c r="Q27" s="148">
        <v>40</v>
      </c>
      <c r="R27" s="148">
        <v>40</v>
      </c>
      <c r="S27" s="148">
        <v>40</v>
      </c>
      <c r="T27" s="148">
        <v>40</v>
      </c>
      <c r="U27" s="180"/>
    </row>
    <row r="28" spans="1:21">
      <c r="A28" s="128" t="s">
        <v>32</v>
      </c>
      <c r="B28" s="128" t="s">
        <v>43</v>
      </c>
      <c r="C28" s="175"/>
      <c r="D28" s="156" t="s">
        <v>12</v>
      </c>
      <c r="E28" s="148">
        <v>35</v>
      </c>
      <c r="F28" s="148">
        <v>35</v>
      </c>
      <c r="G28" s="148">
        <v>35</v>
      </c>
      <c r="H28" s="148">
        <v>35</v>
      </c>
      <c r="I28" s="148">
        <v>35</v>
      </c>
      <c r="J28" s="148">
        <v>35</v>
      </c>
      <c r="K28" s="148">
        <v>35</v>
      </c>
      <c r="L28" s="148">
        <v>35</v>
      </c>
      <c r="M28" s="148">
        <v>35</v>
      </c>
      <c r="N28" s="148">
        <v>35</v>
      </c>
      <c r="O28" s="148">
        <v>35</v>
      </c>
      <c r="P28" s="148">
        <v>35</v>
      </c>
      <c r="Q28" s="148">
        <v>35</v>
      </c>
      <c r="R28" s="148">
        <v>35</v>
      </c>
      <c r="S28" s="148">
        <v>35</v>
      </c>
      <c r="T28" s="148">
        <v>35</v>
      </c>
    </row>
    <row r="29" spans="1:21">
      <c r="A29" s="128" t="s">
        <v>32</v>
      </c>
      <c r="B29" s="128" t="s">
        <v>43</v>
      </c>
      <c r="C29" s="175"/>
      <c r="D29" s="154" t="s">
        <v>60</v>
      </c>
      <c r="E29" s="147">
        <f t="shared" ref="E29:T29" si="2">SUM(E26:E28)</f>
        <v>115</v>
      </c>
      <c r="F29" s="147">
        <f t="shared" si="2"/>
        <v>115</v>
      </c>
      <c r="G29" s="147">
        <f t="shared" si="2"/>
        <v>115</v>
      </c>
      <c r="H29" s="147">
        <f t="shared" si="2"/>
        <v>115</v>
      </c>
      <c r="I29" s="147">
        <f t="shared" si="2"/>
        <v>115</v>
      </c>
      <c r="J29" s="147">
        <f t="shared" si="2"/>
        <v>115</v>
      </c>
      <c r="K29" s="147">
        <f t="shared" si="2"/>
        <v>115</v>
      </c>
      <c r="L29" s="147">
        <f t="shared" si="2"/>
        <v>115</v>
      </c>
      <c r="M29" s="147">
        <f t="shared" si="2"/>
        <v>115</v>
      </c>
      <c r="N29" s="147">
        <f t="shared" si="2"/>
        <v>115</v>
      </c>
      <c r="O29" s="147">
        <f t="shared" si="2"/>
        <v>115</v>
      </c>
      <c r="P29" s="147">
        <f t="shared" si="2"/>
        <v>115</v>
      </c>
      <c r="Q29" s="147">
        <f t="shared" si="2"/>
        <v>115</v>
      </c>
      <c r="R29" s="147">
        <f t="shared" si="2"/>
        <v>115</v>
      </c>
      <c r="S29" s="147">
        <f t="shared" si="2"/>
        <v>115</v>
      </c>
      <c r="T29" s="147">
        <f t="shared" si="2"/>
        <v>115</v>
      </c>
    </row>
    <row r="30" spans="1:21">
      <c r="A30" s="128" t="s">
        <v>32</v>
      </c>
      <c r="B30" s="128" t="s">
        <v>51</v>
      </c>
      <c r="C30" s="129" t="s">
        <v>230</v>
      </c>
      <c r="D30" s="161" t="s">
        <v>225</v>
      </c>
      <c r="E30" s="170">
        <v>30</v>
      </c>
      <c r="F30" s="170">
        <v>30</v>
      </c>
      <c r="G30" s="170">
        <v>30</v>
      </c>
      <c r="H30" s="170">
        <v>30</v>
      </c>
      <c r="I30" s="170">
        <v>30</v>
      </c>
      <c r="J30" s="170">
        <v>30</v>
      </c>
      <c r="K30" s="170">
        <v>30</v>
      </c>
      <c r="L30" s="170">
        <v>30</v>
      </c>
      <c r="M30" s="170">
        <v>30</v>
      </c>
      <c r="N30" s="170">
        <v>30</v>
      </c>
      <c r="O30" s="170">
        <v>30</v>
      </c>
      <c r="P30" s="170">
        <v>30</v>
      </c>
      <c r="Q30" s="170">
        <v>30</v>
      </c>
      <c r="R30" s="170">
        <v>30</v>
      </c>
      <c r="S30" s="170">
        <v>30</v>
      </c>
      <c r="T30" s="170">
        <v>30</v>
      </c>
    </row>
    <row r="31" spans="1:21">
      <c r="A31" s="128" t="s">
        <v>32</v>
      </c>
      <c r="B31" s="128" t="s">
        <v>51</v>
      </c>
      <c r="C31" s="97" t="s">
        <v>239</v>
      </c>
      <c r="D31" s="198" t="s">
        <v>215</v>
      </c>
      <c r="E31" s="148">
        <v>40</v>
      </c>
      <c r="F31" s="148">
        <v>40</v>
      </c>
      <c r="G31" s="148">
        <v>40</v>
      </c>
      <c r="H31" s="148">
        <v>40</v>
      </c>
      <c r="I31" s="148">
        <v>40</v>
      </c>
      <c r="J31" s="148">
        <v>40</v>
      </c>
      <c r="K31" s="148">
        <v>40</v>
      </c>
      <c r="L31" s="148">
        <v>40</v>
      </c>
      <c r="M31" s="148">
        <v>40</v>
      </c>
      <c r="N31" s="148">
        <v>40</v>
      </c>
      <c r="O31" s="148">
        <v>40</v>
      </c>
      <c r="P31" s="148">
        <v>40</v>
      </c>
      <c r="Q31" s="148">
        <v>40</v>
      </c>
      <c r="R31" s="148">
        <v>40</v>
      </c>
      <c r="S31" s="148">
        <v>40</v>
      </c>
      <c r="T31" s="148">
        <v>40</v>
      </c>
    </row>
    <row r="32" spans="1:21">
      <c r="A32" s="128" t="s">
        <v>32</v>
      </c>
      <c r="B32" s="128" t="s">
        <v>51</v>
      </c>
      <c r="C32" s="129" t="s">
        <v>301</v>
      </c>
      <c r="D32" s="198" t="s">
        <v>264</v>
      </c>
      <c r="E32" s="170">
        <v>80</v>
      </c>
      <c r="F32" s="170">
        <v>80</v>
      </c>
      <c r="G32" s="170">
        <v>80</v>
      </c>
      <c r="H32" s="170">
        <v>80</v>
      </c>
      <c r="I32" s="170">
        <v>80</v>
      </c>
      <c r="J32" s="170">
        <v>80</v>
      </c>
      <c r="K32" s="170">
        <v>80</v>
      </c>
      <c r="L32" s="170">
        <v>80</v>
      </c>
      <c r="M32" s="170">
        <v>80</v>
      </c>
      <c r="N32" s="170">
        <v>80</v>
      </c>
      <c r="O32" s="170">
        <v>80</v>
      </c>
      <c r="P32" s="170">
        <v>80</v>
      </c>
      <c r="Q32" s="170">
        <v>80</v>
      </c>
      <c r="R32" s="170">
        <v>80</v>
      </c>
      <c r="S32" s="170">
        <v>80</v>
      </c>
      <c r="T32" s="170">
        <v>80</v>
      </c>
    </row>
    <row r="33" spans="1:20">
      <c r="A33" s="128" t="s">
        <v>32</v>
      </c>
      <c r="B33" s="128" t="s">
        <v>51</v>
      </c>
      <c r="C33" s="129" t="s">
        <v>271</v>
      </c>
      <c r="D33" s="198" t="s">
        <v>264</v>
      </c>
      <c r="E33" s="188">
        <v>80</v>
      </c>
      <c r="F33" s="188">
        <v>80</v>
      </c>
      <c r="G33" s="188">
        <v>80</v>
      </c>
      <c r="H33" s="188">
        <v>80</v>
      </c>
      <c r="I33" s="188">
        <v>80</v>
      </c>
      <c r="J33" s="188">
        <v>80</v>
      </c>
      <c r="K33" s="188">
        <v>80</v>
      </c>
      <c r="L33" s="188">
        <v>80</v>
      </c>
      <c r="M33" s="188">
        <v>80</v>
      </c>
      <c r="N33" s="188">
        <v>80</v>
      </c>
      <c r="O33" s="188">
        <v>80</v>
      </c>
      <c r="P33" s="188">
        <v>80</v>
      </c>
      <c r="Q33" s="188">
        <v>80</v>
      </c>
      <c r="R33" s="188">
        <v>80</v>
      </c>
      <c r="S33" s="188">
        <v>80</v>
      </c>
      <c r="T33" s="188">
        <v>80</v>
      </c>
    </row>
    <row r="34" spans="1:20">
      <c r="A34" s="128" t="s">
        <v>32</v>
      </c>
      <c r="B34" s="128" t="s">
        <v>51</v>
      </c>
      <c r="C34" s="129" t="s">
        <v>334</v>
      </c>
      <c r="D34" s="198" t="s">
        <v>251</v>
      </c>
      <c r="E34" s="149">
        <v>135</v>
      </c>
      <c r="F34" s="149">
        <v>135</v>
      </c>
      <c r="G34" s="149">
        <v>135</v>
      </c>
      <c r="H34" s="149">
        <v>135</v>
      </c>
      <c r="I34" s="149">
        <v>135</v>
      </c>
      <c r="J34" s="149">
        <v>135</v>
      </c>
      <c r="K34" s="149">
        <v>135</v>
      </c>
      <c r="L34" s="149">
        <v>135</v>
      </c>
      <c r="M34" s="149">
        <v>135</v>
      </c>
      <c r="N34" s="149">
        <v>135</v>
      </c>
      <c r="O34" s="149">
        <v>135</v>
      </c>
      <c r="P34" s="149">
        <v>135</v>
      </c>
      <c r="Q34" s="149">
        <v>135</v>
      </c>
      <c r="R34" s="149">
        <v>135</v>
      </c>
      <c r="S34" s="149">
        <v>135</v>
      </c>
      <c r="T34" s="149">
        <v>135</v>
      </c>
    </row>
    <row r="35" spans="1:20">
      <c r="A35" s="128" t="s">
        <v>32</v>
      </c>
      <c r="B35" s="128" t="s">
        <v>51</v>
      </c>
      <c r="C35" s="175"/>
      <c r="D35" s="198" t="s">
        <v>12</v>
      </c>
      <c r="E35" s="147">
        <v>25</v>
      </c>
      <c r="F35" s="147">
        <v>25</v>
      </c>
      <c r="G35" s="147">
        <v>25</v>
      </c>
      <c r="H35" s="147">
        <v>37</v>
      </c>
      <c r="I35" s="147">
        <v>37</v>
      </c>
      <c r="J35" s="147">
        <v>37</v>
      </c>
      <c r="K35" s="147">
        <v>37</v>
      </c>
      <c r="L35" s="147">
        <v>37</v>
      </c>
      <c r="M35" s="147">
        <v>37</v>
      </c>
      <c r="N35" s="147">
        <v>37</v>
      </c>
      <c r="O35" s="147">
        <v>37</v>
      </c>
      <c r="P35" s="147">
        <v>37</v>
      </c>
      <c r="Q35" s="147">
        <v>37</v>
      </c>
      <c r="R35" s="147">
        <v>37</v>
      </c>
      <c r="S35" s="147">
        <v>37</v>
      </c>
      <c r="T35" s="147">
        <v>37</v>
      </c>
    </row>
    <row r="36" spans="1:20">
      <c r="A36" s="128" t="s">
        <v>32</v>
      </c>
      <c r="B36" s="128" t="s">
        <v>51</v>
      </c>
      <c r="C36" s="175"/>
      <c r="D36" s="198" t="s">
        <v>60</v>
      </c>
      <c r="E36" s="147">
        <f t="shared" ref="E36:T36" si="3">SUM(E30:E35)</f>
        <v>390</v>
      </c>
      <c r="F36" s="147">
        <f t="shared" si="3"/>
        <v>390</v>
      </c>
      <c r="G36" s="147">
        <f t="shared" si="3"/>
        <v>390</v>
      </c>
      <c r="H36" s="147">
        <f t="shared" si="3"/>
        <v>402</v>
      </c>
      <c r="I36" s="147">
        <f t="shared" si="3"/>
        <v>402</v>
      </c>
      <c r="J36" s="147">
        <f t="shared" si="3"/>
        <v>402</v>
      </c>
      <c r="K36" s="147">
        <f t="shared" si="3"/>
        <v>402</v>
      </c>
      <c r="L36" s="147">
        <f t="shared" si="3"/>
        <v>402</v>
      </c>
      <c r="M36" s="147">
        <f t="shared" si="3"/>
        <v>402</v>
      </c>
      <c r="N36" s="147">
        <f t="shared" si="3"/>
        <v>402</v>
      </c>
      <c r="O36" s="147">
        <f t="shared" si="3"/>
        <v>402</v>
      </c>
      <c r="P36" s="147">
        <f t="shared" si="3"/>
        <v>402</v>
      </c>
      <c r="Q36" s="147">
        <f t="shared" si="3"/>
        <v>402</v>
      </c>
      <c r="R36" s="147">
        <f t="shared" si="3"/>
        <v>402</v>
      </c>
      <c r="S36" s="147">
        <f t="shared" si="3"/>
        <v>402</v>
      </c>
      <c r="T36" s="147">
        <f t="shared" si="3"/>
        <v>402</v>
      </c>
    </row>
    <row r="37" spans="1:20">
      <c r="A37" s="128" t="s">
        <v>32</v>
      </c>
      <c r="B37" s="128" t="s">
        <v>108</v>
      </c>
      <c r="C37" s="175"/>
      <c r="D37" s="198" t="s">
        <v>60</v>
      </c>
      <c r="E37" s="147">
        <v>0</v>
      </c>
      <c r="F37" s="147">
        <v>0</v>
      </c>
      <c r="G37" s="147">
        <v>0</v>
      </c>
      <c r="H37" s="147">
        <v>0</v>
      </c>
      <c r="I37" s="147">
        <v>0</v>
      </c>
      <c r="J37" s="147">
        <v>0</v>
      </c>
      <c r="K37" s="147">
        <v>0</v>
      </c>
      <c r="L37" s="147">
        <v>0</v>
      </c>
      <c r="M37" s="147">
        <v>0</v>
      </c>
      <c r="N37" s="147">
        <v>0</v>
      </c>
      <c r="O37" s="147">
        <v>0</v>
      </c>
      <c r="P37" s="147">
        <v>0</v>
      </c>
      <c r="Q37" s="147">
        <v>0</v>
      </c>
      <c r="R37" s="147">
        <v>0</v>
      </c>
      <c r="S37" s="147">
        <v>0</v>
      </c>
      <c r="T37" s="147">
        <v>0</v>
      </c>
    </row>
    <row r="38" spans="1:20">
      <c r="A38" s="128" t="s">
        <v>32</v>
      </c>
      <c r="B38" s="129" t="s">
        <v>53</v>
      </c>
      <c r="C38" s="129" t="s">
        <v>325</v>
      </c>
      <c r="D38" s="185" t="s">
        <v>216</v>
      </c>
      <c r="E38" s="186">
        <v>150</v>
      </c>
      <c r="F38" s="186">
        <v>150</v>
      </c>
      <c r="G38" s="186">
        <v>150</v>
      </c>
      <c r="H38" s="147">
        <v>150</v>
      </c>
      <c r="I38" s="147">
        <v>150</v>
      </c>
      <c r="J38" s="147">
        <v>150</v>
      </c>
      <c r="K38" s="147">
        <v>150</v>
      </c>
      <c r="L38" s="147">
        <v>150</v>
      </c>
      <c r="M38" s="147">
        <v>150</v>
      </c>
      <c r="N38" s="147">
        <v>150</v>
      </c>
      <c r="O38" s="147">
        <v>150</v>
      </c>
      <c r="P38" s="147">
        <v>150</v>
      </c>
      <c r="Q38" s="147">
        <v>150</v>
      </c>
      <c r="R38" s="147">
        <v>150</v>
      </c>
      <c r="S38" s="147">
        <v>150</v>
      </c>
      <c r="T38" s="147">
        <v>150</v>
      </c>
    </row>
    <row r="39" spans="1:20">
      <c r="A39" s="128" t="s">
        <v>32</v>
      </c>
      <c r="B39" s="128" t="s">
        <v>53</v>
      </c>
      <c r="C39" s="129" t="s">
        <v>351</v>
      </c>
      <c r="D39" s="185" t="s">
        <v>216</v>
      </c>
      <c r="E39" s="186">
        <v>60</v>
      </c>
      <c r="F39" s="186">
        <v>60</v>
      </c>
      <c r="G39" s="186">
        <v>60</v>
      </c>
      <c r="H39" s="147">
        <v>60</v>
      </c>
      <c r="I39" s="147">
        <v>60</v>
      </c>
      <c r="J39" s="147">
        <v>60</v>
      </c>
      <c r="K39" s="147">
        <v>60</v>
      </c>
      <c r="L39" s="147">
        <v>60</v>
      </c>
      <c r="M39" s="147">
        <v>60</v>
      </c>
      <c r="N39" s="147">
        <v>60</v>
      </c>
      <c r="O39" s="147">
        <v>60</v>
      </c>
      <c r="P39" s="147">
        <v>60</v>
      </c>
      <c r="Q39" s="147">
        <v>60</v>
      </c>
      <c r="R39" s="147">
        <v>60</v>
      </c>
      <c r="S39" s="147">
        <v>60</v>
      </c>
      <c r="T39" s="147">
        <v>60</v>
      </c>
    </row>
    <row r="40" spans="1:20">
      <c r="A40" s="128" t="s">
        <v>32</v>
      </c>
      <c r="B40" s="129" t="s">
        <v>53</v>
      </c>
      <c r="C40" s="129" t="s">
        <v>255</v>
      </c>
      <c r="D40" s="187" t="s">
        <v>217</v>
      </c>
      <c r="E40" s="186">
        <v>100</v>
      </c>
      <c r="F40" s="186">
        <v>100</v>
      </c>
      <c r="G40" s="186">
        <v>100</v>
      </c>
      <c r="H40" s="147">
        <v>100</v>
      </c>
      <c r="I40" s="147">
        <v>100</v>
      </c>
      <c r="J40" s="147">
        <v>100</v>
      </c>
      <c r="K40" s="147">
        <v>100</v>
      </c>
      <c r="L40" s="147">
        <v>100</v>
      </c>
      <c r="M40" s="147">
        <v>100</v>
      </c>
      <c r="N40" s="147">
        <v>100</v>
      </c>
      <c r="O40" s="147">
        <v>100</v>
      </c>
      <c r="P40" s="147">
        <v>100</v>
      </c>
      <c r="Q40" s="147">
        <v>100</v>
      </c>
      <c r="R40" s="147">
        <v>100</v>
      </c>
      <c r="S40" s="147">
        <v>100</v>
      </c>
      <c r="T40" s="147">
        <v>100</v>
      </c>
    </row>
    <row r="41" spans="1:20">
      <c r="A41" s="128" t="s">
        <v>32</v>
      </c>
      <c r="B41" s="129" t="s">
        <v>53</v>
      </c>
      <c r="C41" s="175"/>
      <c r="D41" s="172" t="s">
        <v>12</v>
      </c>
      <c r="E41" s="147">
        <v>0</v>
      </c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0</v>
      </c>
      <c r="S41" s="147">
        <v>0</v>
      </c>
      <c r="T41" s="147">
        <v>0</v>
      </c>
    </row>
    <row r="42" spans="1:20">
      <c r="A42" s="128" t="s">
        <v>32</v>
      </c>
      <c r="B42" s="129" t="s">
        <v>53</v>
      </c>
      <c r="C42" s="175"/>
      <c r="D42" s="167" t="s">
        <v>60</v>
      </c>
      <c r="E42" s="147">
        <f t="shared" ref="E42:T42" si="4">SUM(E38:E41)</f>
        <v>310</v>
      </c>
      <c r="F42" s="147">
        <f t="shared" si="4"/>
        <v>310</v>
      </c>
      <c r="G42" s="147">
        <f t="shared" si="4"/>
        <v>310</v>
      </c>
      <c r="H42" s="147">
        <f t="shared" si="4"/>
        <v>310</v>
      </c>
      <c r="I42" s="147">
        <f t="shared" si="4"/>
        <v>310</v>
      </c>
      <c r="J42" s="147">
        <f t="shared" si="4"/>
        <v>310</v>
      </c>
      <c r="K42" s="147">
        <f t="shared" si="4"/>
        <v>310</v>
      </c>
      <c r="L42" s="147">
        <f t="shared" si="4"/>
        <v>310</v>
      </c>
      <c r="M42" s="147">
        <f t="shared" si="4"/>
        <v>310</v>
      </c>
      <c r="N42" s="147">
        <f t="shared" si="4"/>
        <v>310</v>
      </c>
      <c r="O42" s="147">
        <f t="shared" si="4"/>
        <v>310</v>
      </c>
      <c r="P42" s="147">
        <f t="shared" si="4"/>
        <v>310</v>
      </c>
      <c r="Q42" s="147">
        <f t="shared" si="4"/>
        <v>310</v>
      </c>
      <c r="R42" s="147">
        <f t="shared" si="4"/>
        <v>310</v>
      </c>
      <c r="S42" s="147">
        <f t="shared" si="4"/>
        <v>310</v>
      </c>
      <c r="T42" s="147">
        <f t="shared" si="4"/>
        <v>310</v>
      </c>
    </row>
    <row r="43" spans="1:20">
      <c r="A43" s="128" t="s">
        <v>32</v>
      </c>
      <c r="B43" s="129" t="s">
        <v>17</v>
      </c>
      <c r="C43" s="175"/>
      <c r="D43" s="167" t="s">
        <v>60</v>
      </c>
      <c r="E43" s="147">
        <v>0</v>
      </c>
      <c r="F43" s="147">
        <v>0</v>
      </c>
      <c r="G43" s="147">
        <v>0</v>
      </c>
      <c r="H43" s="147">
        <v>0</v>
      </c>
      <c r="I43" s="147">
        <v>0</v>
      </c>
      <c r="J43" s="147">
        <v>0</v>
      </c>
      <c r="K43" s="147">
        <v>0</v>
      </c>
      <c r="L43" s="147">
        <v>0</v>
      </c>
      <c r="M43" s="147">
        <v>0</v>
      </c>
      <c r="N43" s="147">
        <v>0</v>
      </c>
      <c r="O43" s="147">
        <v>0</v>
      </c>
      <c r="P43" s="147">
        <v>0</v>
      </c>
      <c r="Q43" s="147">
        <v>0</v>
      </c>
      <c r="R43" s="147">
        <v>0</v>
      </c>
      <c r="S43" s="147">
        <v>0</v>
      </c>
      <c r="T43" s="147">
        <v>0</v>
      </c>
    </row>
    <row r="44" spans="1:20">
      <c r="A44" s="128" t="s">
        <v>32</v>
      </c>
      <c r="B44" s="128" t="s">
        <v>52</v>
      </c>
      <c r="C44" s="129" t="s">
        <v>268</v>
      </c>
      <c r="D44" s="167" t="s">
        <v>267</v>
      </c>
      <c r="E44" s="147">
        <v>37.5</v>
      </c>
      <c r="F44" s="147">
        <v>37.5</v>
      </c>
      <c r="G44" s="147">
        <v>100</v>
      </c>
      <c r="H44" s="147">
        <v>100</v>
      </c>
      <c r="I44" s="147">
        <v>100</v>
      </c>
      <c r="J44" s="147">
        <v>100</v>
      </c>
      <c r="K44" s="147">
        <v>100</v>
      </c>
      <c r="L44" s="147">
        <v>100</v>
      </c>
      <c r="M44" s="147">
        <v>100</v>
      </c>
      <c r="N44" s="147">
        <v>100</v>
      </c>
      <c r="O44" s="147">
        <v>100</v>
      </c>
      <c r="P44" s="147">
        <v>100</v>
      </c>
      <c r="Q44" s="147">
        <v>100</v>
      </c>
      <c r="R44" s="147">
        <v>100</v>
      </c>
      <c r="S44" s="147">
        <v>100</v>
      </c>
      <c r="T44" s="147">
        <v>100</v>
      </c>
    </row>
    <row r="45" spans="1:20">
      <c r="A45" s="128" t="s">
        <v>32</v>
      </c>
      <c r="B45" s="128" t="s">
        <v>52</v>
      </c>
      <c r="C45" s="175"/>
      <c r="D45" s="172" t="s">
        <v>12</v>
      </c>
      <c r="E45" s="150">
        <v>0</v>
      </c>
      <c r="F45" s="150">
        <v>0</v>
      </c>
      <c r="G45" s="150">
        <v>0</v>
      </c>
      <c r="H45" s="150">
        <v>0</v>
      </c>
      <c r="I45" s="150">
        <v>0</v>
      </c>
      <c r="J45" s="150">
        <v>0</v>
      </c>
      <c r="K45" s="150">
        <v>0</v>
      </c>
      <c r="L45" s="150">
        <v>0</v>
      </c>
      <c r="M45" s="150">
        <v>0</v>
      </c>
      <c r="N45" s="150">
        <v>0</v>
      </c>
      <c r="O45" s="150">
        <v>0</v>
      </c>
      <c r="P45" s="150">
        <v>0</v>
      </c>
      <c r="Q45" s="150">
        <v>0</v>
      </c>
      <c r="R45" s="150">
        <v>0</v>
      </c>
      <c r="S45" s="150">
        <v>0</v>
      </c>
      <c r="T45" s="150">
        <v>0</v>
      </c>
    </row>
    <row r="46" spans="1:20">
      <c r="A46" s="128" t="s">
        <v>32</v>
      </c>
      <c r="B46" s="128" t="s">
        <v>52</v>
      </c>
      <c r="C46" s="175"/>
      <c r="D46" s="167" t="s">
        <v>60</v>
      </c>
      <c r="E46" s="150">
        <f t="shared" ref="E46:T46" si="5">SUM(E44:E45)</f>
        <v>37.5</v>
      </c>
      <c r="F46" s="150">
        <f t="shared" si="5"/>
        <v>37.5</v>
      </c>
      <c r="G46" s="150">
        <f t="shared" si="5"/>
        <v>100</v>
      </c>
      <c r="H46" s="150">
        <f t="shared" si="5"/>
        <v>100</v>
      </c>
      <c r="I46" s="150">
        <f t="shared" si="5"/>
        <v>100</v>
      </c>
      <c r="J46" s="150">
        <f t="shared" si="5"/>
        <v>100</v>
      </c>
      <c r="K46" s="150">
        <f t="shared" si="5"/>
        <v>100</v>
      </c>
      <c r="L46" s="150">
        <f t="shared" si="5"/>
        <v>100</v>
      </c>
      <c r="M46" s="150">
        <f t="shared" si="5"/>
        <v>100</v>
      </c>
      <c r="N46" s="150">
        <f t="shared" si="5"/>
        <v>100</v>
      </c>
      <c r="O46" s="150">
        <f t="shared" si="5"/>
        <v>100</v>
      </c>
      <c r="P46" s="150">
        <f t="shared" si="5"/>
        <v>100</v>
      </c>
      <c r="Q46" s="150">
        <f t="shared" si="5"/>
        <v>100</v>
      </c>
      <c r="R46" s="150">
        <f t="shared" si="5"/>
        <v>100</v>
      </c>
      <c r="S46" s="150">
        <f t="shared" si="5"/>
        <v>100</v>
      </c>
      <c r="T46" s="150">
        <f t="shared" si="5"/>
        <v>100</v>
      </c>
    </row>
    <row r="47" spans="1:20">
      <c r="A47" s="128" t="s">
        <v>32</v>
      </c>
      <c r="B47" s="128" t="s">
        <v>54</v>
      </c>
      <c r="C47" s="175"/>
      <c r="D47" s="167" t="s">
        <v>60</v>
      </c>
      <c r="E47" s="148">
        <v>180</v>
      </c>
      <c r="F47" s="148">
        <v>180</v>
      </c>
      <c r="G47" s="148">
        <v>180</v>
      </c>
      <c r="H47" s="148">
        <v>180</v>
      </c>
      <c r="I47" s="148">
        <v>180</v>
      </c>
      <c r="J47" s="148">
        <v>180</v>
      </c>
      <c r="K47" s="148">
        <v>180</v>
      </c>
      <c r="L47" s="148">
        <v>180</v>
      </c>
      <c r="M47" s="148">
        <v>180</v>
      </c>
      <c r="N47" s="148">
        <v>180</v>
      </c>
      <c r="O47" s="148">
        <v>180</v>
      </c>
      <c r="P47" s="148">
        <v>180</v>
      </c>
      <c r="Q47" s="148">
        <v>180</v>
      </c>
      <c r="R47" s="148">
        <v>180</v>
      </c>
      <c r="S47" s="148">
        <v>180</v>
      </c>
      <c r="T47" s="148">
        <v>180</v>
      </c>
    </row>
    <row r="48" spans="1:20">
      <c r="A48" s="128" t="s">
        <v>32</v>
      </c>
      <c r="B48" s="128" t="s">
        <v>32</v>
      </c>
      <c r="C48" s="175"/>
      <c r="D48" s="167" t="s">
        <v>60</v>
      </c>
      <c r="E48" s="181">
        <f t="shared" ref="E48:T48" si="6">E8+E25+E29+E36+E37+E42+E43+E46+E47</f>
        <v>3080.5</v>
      </c>
      <c r="F48" s="181">
        <f t="shared" si="6"/>
        <v>3080.5</v>
      </c>
      <c r="G48" s="181">
        <f t="shared" si="6"/>
        <v>3155</v>
      </c>
      <c r="H48" s="181">
        <f t="shared" si="6"/>
        <v>3199</v>
      </c>
      <c r="I48" s="181">
        <f t="shared" si="6"/>
        <v>3199</v>
      </c>
      <c r="J48" s="181">
        <f t="shared" si="6"/>
        <v>3437</v>
      </c>
      <c r="K48" s="181">
        <f t="shared" si="6"/>
        <v>3447</v>
      </c>
      <c r="L48" s="181">
        <f t="shared" si="6"/>
        <v>3447</v>
      </c>
      <c r="M48" s="181">
        <f t="shared" si="6"/>
        <v>3447</v>
      </c>
      <c r="N48" s="181">
        <f t="shared" si="6"/>
        <v>3507</v>
      </c>
      <c r="O48" s="181">
        <f t="shared" si="6"/>
        <v>3507</v>
      </c>
      <c r="P48" s="181">
        <f t="shared" si="6"/>
        <v>3507</v>
      </c>
      <c r="Q48" s="181">
        <f t="shared" si="6"/>
        <v>3507</v>
      </c>
      <c r="R48" s="181">
        <f t="shared" si="6"/>
        <v>3507</v>
      </c>
      <c r="S48" s="181">
        <f t="shared" si="6"/>
        <v>3507</v>
      </c>
      <c r="T48" s="181">
        <f t="shared" si="6"/>
        <v>3507</v>
      </c>
    </row>
    <row r="49" spans="1:20">
      <c r="A49" s="128" t="s">
        <v>41</v>
      </c>
      <c r="B49" s="128" t="s">
        <v>38</v>
      </c>
      <c r="C49" s="97" t="s">
        <v>235</v>
      </c>
      <c r="D49" s="172" t="s">
        <v>215</v>
      </c>
      <c r="E49" s="150">
        <v>165</v>
      </c>
      <c r="F49" s="150">
        <v>165</v>
      </c>
      <c r="G49" s="150">
        <v>165</v>
      </c>
      <c r="H49" s="150">
        <v>165</v>
      </c>
      <c r="I49" s="150">
        <v>165</v>
      </c>
      <c r="J49" s="150">
        <v>165</v>
      </c>
      <c r="K49" s="150">
        <v>165</v>
      </c>
      <c r="L49" s="150">
        <v>165</v>
      </c>
      <c r="M49" s="150">
        <v>165</v>
      </c>
      <c r="N49" s="150">
        <v>165</v>
      </c>
      <c r="O49" s="150">
        <v>165</v>
      </c>
      <c r="P49" s="150">
        <v>165</v>
      </c>
      <c r="Q49" s="150">
        <v>165</v>
      </c>
      <c r="R49" s="150">
        <v>165</v>
      </c>
      <c r="S49" s="150">
        <v>165</v>
      </c>
      <c r="T49" s="150">
        <v>165</v>
      </c>
    </row>
    <row r="50" spans="1:20">
      <c r="A50" s="128" t="s">
        <v>41</v>
      </c>
      <c r="B50" s="128" t="s">
        <v>38</v>
      </c>
      <c r="C50" s="129" t="s">
        <v>236</v>
      </c>
      <c r="D50" s="172" t="s">
        <v>215</v>
      </c>
      <c r="E50" s="147">
        <v>100</v>
      </c>
      <c r="F50" s="147">
        <v>100</v>
      </c>
      <c r="G50" s="147">
        <v>100</v>
      </c>
      <c r="H50" s="147">
        <v>100</v>
      </c>
      <c r="I50" s="147">
        <v>100</v>
      </c>
      <c r="J50" s="147">
        <v>100</v>
      </c>
      <c r="K50" s="147">
        <v>100</v>
      </c>
      <c r="L50" s="147">
        <v>100</v>
      </c>
      <c r="M50" s="147">
        <v>100</v>
      </c>
      <c r="N50" s="147">
        <v>100</v>
      </c>
      <c r="O50" s="147">
        <v>100</v>
      </c>
      <c r="P50" s="147">
        <v>100</v>
      </c>
      <c r="Q50" s="147">
        <v>100</v>
      </c>
      <c r="R50" s="147">
        <v>100</v>
      </c>
      <c r="S50" s="147">
        <v>100</v>
      </c>
      <c r="T50" s="147">
        <v>100</v>
      </c>
    </row>
    <row r="51" spans="1:20">
      <c r="A51" s="128" t="s">
        <v>41</v>
      </c>
      <c r="B51" s="128" t="s">
        <v>38</v>
      </c>
      <c r="C51" s="129" t="s">
        <v>240</v>
      </c>
      <c r="D51" s="172" t="s">
        <v>218</v>
      </c>
      <c r="E51" s="147">
        <v>20</v>
      </c>
      <c r="F51" s="147">
        <v>20</v>
      </c>
      <c r="G51" s="147">
        <v>20</v>
      </c>
      <c r="H51" s="147">
        <v>20</v>
      </c>
      <c r="I51" s="147">
        <v>20</v>
      </c>
      <c r="J51" s="147">
        <v>20</v>
      </c>
      <c r="K51" s="147">
        <v>20</v>
      </c>
      <c r="L51" s="147">
        <v>20</v>
      </c>
      <c r="M51" s="147">
        <v>20</v>
      </c>
      <c r="N51" s="147">
        <v>20</v>
      </c>
      <c r="O51" s="147">
        <v>20</v>
      </c>
      <c r="P51" s="147">
        <v>20</v>
      </c>
      <c r="Q51" s="147">
        <v>20</v>
      </c>
      <c r="R51" s="147">
        <v>20</v>
      </c>
      <c r="S51" s="147">
        <v>20</v>
      </c>
      <c r="T51" s="147">
        <v>20</v>
      </c>
    </row>
    <row r="52" spans="1:20">
      <c r="A52" s="128" t="s">
        <v>41</v>
      </c>
      <c r="B52" s="128" t="s">
        <v>38</v>
      </c>
      <c r="C52" s="129" t="s">
        <v>293</v>
      </c>
      <c r="D52" s="172" t="s">
        <v>218</v>
      </c>
      <c r="E52" s="147">
        <v>0</v>
      </c>
      <c r="F52" s="147">
        <v>0</v>
      </c>
      <c r="G52" s="147">
        <v>0</v>
      </c>
      <c r="H52" s="147">
        <v>0</v>
      </c>
      <c r="I52" s="147">
        <v>0</v>
      </c>
      <c r="J52" s="147">
        <v>0</v>
      </c>
      <c r="K52" s="147">
        <v>0</v>
      </c>
      <c r="L52" s="147">
        <v>0</v>
      </c>
      <c r="M52" s="147">
        <v>0</v>
      </c>
      <c r="N52" s="147">
        <v>0</v>
      </c>
      <c r="O52" s="147">
        <v>0</v>
      </c>
      <c r="P52" s="147">
        <v>0</v>
      </c>
      <c r="Q52" s="147">
        <v>0</v>
      </c>
      <c r="R52" s="147">
        <v>0</v>
      </c>
      <c r="S52" s="147">
        <v>0</v>
      </c>
      <c r="T52" s="147">
        <v>0</v>
      </c>
    </row>
    <row r="53" spans="1:20" s="169" customFormat="1" ht="12.75" customHeight="1">
      <c r="A53" s="128" t="s">
        <v>41</v>
      </c>
      <c r="B53" s="128" t="s">
        <v>38</v>
      </c>
      <c r="C53" s="129" t="s">
        <v>236</v>
      </c>
      <c r="D53" s="169" t="s">
        <v>260</v>
      </c>
      <c r="E53" s="147">
        <v>30</v>
      </c>
      <c r="F53" s="147">
        <v>30</v>
      </c>
      <c r="G53" s="147">
        <v>30</v>
      </c>
      <c r="H53" s="147">
        <v>30</v>
      </c>
      <c r="I53" s="147">
        <v>30</v>
      </c>
      <c r="J53" s="147">
        <v>30</v>
      </c>
      <c r="K53" s="147">
        <v>30</v>
      </c>
      <c r="L53" s="147">
        <v>30</v>
      </c>
      <c r="M53" s="147">
        <v>30</v>
      </c>
      <c r="N53" s="147">
        <v>30</v>
      </c>
      <c r="O53" s="147">
        <v>30</v>
      </c>
      <c r="P53" s="147">
        <v>30</v>
      </c>
      <c r="Q53" s="147">
        <v>30</v>
      </c>
      <c r="R53" s="147">
        <v>30</v>
      </c>
      <c r="S53" s="147">
        <v>30</v>
      </c>
      <c r="T53" s="147">
        <v>30</v>
      </c>
    </row>
    <row r="54" spans="1:20" s="182" customFormat="1" ht="12.75">
      <c r="A54" s="128" t="s">
        <v>41</v>
      </c>
      <c r="B54" s="128" t="s">
        <v>38</v>
      </c>
      <c r="C54" s="129" t="s">
        <v>117</v>
      </c>
      <c r="D54" s="167" t="s">
        <v>302</v>
      </c>
      <c r="E54" s="147">
        <v>40</v>
      </c>
      <c r="F54" s="147">
        <v>40</v>
      </c>
      <c r="G54" s="147">
        <v>40</v>
      </c>
      <c r="H54" s="147">
        <v>40</v>
      </c>
      <c r="I54" s="147">
        <v>40</v>
      </c>
      <c r="J54" s="147">
        <v>40</v>
      </c>
      <c r="K54" s="147">
        <v>40</v>
      </c>
      <c r="L54" s="147">
        <v>40</v>
      </c>
      <c r="M54" s="147">
        <v>40</v>
      </c>
      <c r="N54" s="147">
        <v>40</v>
      </c>
      <c r="O54" s="147">
        <v>40</v>
      </c>
      <c r="P54" s="147">
        <v>40</v>
      </c>
      <c r="Q54" s="147">
        <v>40</v>
      </c>
      <c r="R54" s="147">
        <v>40</v>
      </c>
      <c r="S54" s="147">
        <v>40</v>
      </c>
      <c r="T54" s="147">
        <v>40</v>
      </c>
    </row>
    <row r="55" spans="1:20">
      <c r="A55" s="128" t="s">
        <v>41</v>
      </c>
      <c r="B55" s="128" t="s">
        <v>38</v>
      </c>
      <c r="C55" s="175"/>
      <c r="D55" s="172" t="s">
        <v>12</v>
      </c>
      <c r="E55" s="147">
        <v>40</v>
      </c>
      <c r="F55" s="147">
        <v>40</v>
      </c>
      <c r="G55" s="147">
        <v>40</v>
      </c>
      <c r="H55" s="147">
        <v>40</v>
      </c>
      <c r="I55" s="147">
        <v>40</v>
      </c>
      <c r="J55" s="147">
        <v>40</v>
      </c>
      <c r="K55" s="147">
        <v>40</v>
      </c>
      <c r="L55" s="147">
        <v>40</v>
      </c>
      <c r="M55" s="147">
        <v>40</v>
      </c>
      <c r="N55" s="147">
        <v>40</v>
      </c>
      <c r="O55" s="147">
        <v>40</v>
      </c>
      <c r="P55" s="147">
        <v>40</v>
      </c>
      <c r="Q55" s="147">
        <v>40</v>
      </c>
      <c r="R55" s="147">
        <v>40</v>
      </c>
      <c r="S55" s="147">
        <v>40</v>
      </c>
      <c r="T55" s="147">
        <v>40</v>
      </c>
    </row>
    <row r="56" spans="1:20">
      <c r="A56" s="128" t="s">
        <v>41</v>
      </c>
      <c r="B56" s="128" t="s">
        <v>38</v>
      </c>
      <c r="C56" s="175"/>
      <c r="D56" s="167" t="s">
        <v>60</v>
      </c>
      <c r="E56" s="147">
        <f t="shared" ref="E56:T56" si="7">SUM(E49:E55)</f>
        <v>395</v>
      </c>
      <c r="F56" s="147">
        <f t="shared" si="7"/>
        <v>395</v>
      </c>
      <c r="G56" s="147">
        <f t="shared" si="7"/>
        <v>395</v>
      </c>
      <c r="H56" s="147">
        <f t="shared" si="7"/>
        <v>395</v>
      </c>
      <c r="I56" s="147">
        <f t="shared" si="7"/>
        <v>395</v>
      </c>
      <c r="J56" s="147">
        <f t="shared" si="7"/>
        <v>395</v>
      </c>
      <c r="K56" s="147">
        <f t="shared" si="7"/>
        <v>395</v>
      </c>
      <c r="L56" s="147">
        <f t="shared" si="7"/>
        <v>395</v>
      </c>
      <c r="M56" s="147">
        <f t="shared" si="7"/>
        <v>395</v>
      </c>
      <c r="N56" s="147">
        <f t="shared" si="7"/>
        <v>395</v>
      </c>
      <c r="O56" s="147">
        <f t="shared" si="7"/>
        <v>395</v>
      </c>
      <c r="P56" s="147">
        <f t="shared" si="7"/>
        <v>395</v>
      </c>
      <c r="Q56" s="147">
        <f t="shared" si="7"/>
        <v>395</v>
      </c>
      <c r="R56" s="147">
        <f t="shared" si="7"/>
        <v>395</v>
      </c>
      <c r="S56" s="147">
        <f t="shared" si="7"/>
        <v>395</v>
      </c>
      <c r="T56" s="147">
        <f t="shared" si="7"/>
        <v>395</v>
      </c>
    </row>
    <row r="57" spans="1:20">
      <c r="A57" s="128" t="s">
        <v>41</v>
      </c>
      <c r="B57" s="128" t="s">
        <v>37</v>
      </c>
      <c r="C57" s="97" t="s">
        <v>243</v>
      </c>
      <c r="D57" s="172" t="s">
        <v>218</v>
      </c>
      <c r="E57" s="147">
        <v>10</v>
      </c>
      <c r="F57" s="147">
        <v>10</v>
      </c>
      <c r="G57" s="147">
        <v>10</v>
      </c>
      <c r="H57" s="147">
        <v>32</v>
      </c>
      <c r="I57" s="147">
        <v>32</v>
      </c>
      <c r="J57" s="147">
        <v>32</v>
      </c>
      <c r="K57" s="147">
        <v>32</v>
      </c>
      <c r="L57" s="147">
        <v>32</v>
      </c>
      <c r="M57" s="147">
        <v>32</v>
      </c>
      <c r="N57" s="147">
        <v>32</v>
      </c>
      <c r="O57" s="147">
        <v>32</v>
      </c>
      <c r="P57" s="147">
        <v>32</v>
      </c>
      <c r="Q57" s="147">
        <v>32</v>
      </c>
      <c r="R57" s="147">
        <v>32</v>
      </c>
      <c r="S57" s="147">
        <v>32</v>
      </c>
      <c r="T57" s="147">
        <v>32</v>
      </c>
    </row>
    <row r="58" spans="1:20">
      <c r="A58" s="128" t="s">
        <v>41</v>
      </c>
      <c r="B58" s="128" t="s">
        <v>37</v>
      </c>
      <c r="C58" s="175"/>
      <c r="D58" s="172" t="s">
        <v>12</v>
      </c>
      <c r="E58" s="147">
        <v>0</v>
      </c>
      <c r="F58" s="147">
        <v>0</v>
      </c>
      <c r="G58" s="147">
        <v>0</v>
      </c>
      <c r="H58" s="147">
        <v>0</v>
      </c>
      <c r="I58" s="147">
        <v>0</v>
      </c>
      <c r="J58" s="147">
        <v>0</v>
      </c>
      <c r="K58" s="147">
        <v>0</v>
      </c>
      <c r="L58" s="147">
        <v>0</v>
      </c>
      <c r="M58" s="147">
        <v>0</v>
      </c>
      <c r="N58" s="147">
        <v>0</v>
      </c>
      <c r="O58" s="147">
        <v>0</v>
      </c>
      <c r="P58" s="147">
        <v>0</v>
      </c>
      <c r="Q58" s="147">
        <v>0</v>
      </c>
      <c r="R58" s="147">
        <v>0</v>
      </c>
      <c r="S58" s="147">
        <v>0</v>
      </c>
      <c r="T58" s="147">
        <v>0</v>
      </c>
    </row>
    <row r="59" spans="1:20">
      <c r="A59" s="128" t="s">
        <v>41</v>
      </c>
      <c r="B59" s="128" t="s">
        <v>37</v>
      </c>
      <c r="C59" s="175"/>
      <c r="D59" s="167" t="s">
        <v>60</v>
      </c>
      <c r="E59" s="147">
        <f t="shared" ref="E59:T59" si="8">SUM(E57:E58)</f>
        <v>10</v>
      </c>
      <c r="F59" s="147">
        <f t="shared" si="8"/>
        <v>10</v>
      </c>
      <c r="G59" s="147">
        <f t="shared" si="8"/>
        <v>10</v>
      </c>
      <c r="H59" s="147">
        <f t="shared" si="8"/>
        <v>32</v>
      </c>
      <c r="I59" s="147">
        <f t="shared" si="8"/>
        <v>32</v>
      </c>
      <c r="J59" s="147">
        <f t="shared" si="8"/>
        <v>32</v>
      </c>
      <c r="K59" s="147">
        <f t="shared" si="8"/>
        <v>32</v>
      </c>
      <c r="L59" s="147">
        <f t="shared" si="8"/>
        <v>32</v>
      </c>
      <c r="M59" s="147">
        <f t="shared" si="8"/>
        <v>32</v>
      </c>
      <c r="N59" s="147">
        <f t="shared" si="8"/>
        <v>32</v>
      </c>
      <c r="O59" s="147">
        <f t="shared" si="8"/>
        <v>32</v>
      </c>
      <c r="P59" s="147">
        <f t="shared" si="8"/>
        <v>32</v>
      </c>
      <c r="Q59" s="147">
        <f t="shared" si="8"/>
        <v>32</v>
      </c>
      <c r="R59" s="147">
        <f t="shared" si="8"/>
        <v>32</v>
      </c>
      <c r="S59" s="147">
        <f t="shared" si="8"/>
        <v>32</v>
      </c>
      <c r="T59" s="147">
        <f t="shared" si="8"/>
        <v>32</v>
      </c>
    </row>
    <row r="60" spans="1:20">
      <c r="A60" s="128" t="s">
        <v>41</v>
      </c>
      <c r="B60" s="128" t="s">
        <v>44</v>
      </c>
      <c r="C60" s="97" t="s">
        <v>237</v>
      </c>
      <c r="D60" s="172" t="s">
        <v>215</v>
      </c>
      <c r="E60" s="147">
        <v>20</v>
      </c>
      <c r="F60" s="147">
        <v>20</v>
      </c>
      <c r="G60" s="147">
        <v>20</v>
      </c>
      <c r="H60" s="147">
        <v>20</v>
      </c>
      <c r="I60" s="147">
        <v>20</v>
      </c>
      <c r="J60" s="147">
        <v>20</v>
      </c>
      <c r="K60" s="147">
        <v>20</v>
      </c>
      <c r="L60" s="147">
        <v>20</v>
      </c>
      <c r="M60" s="147">
        <v>20</v>
      </c>
      <c r="N60" s="147">
        <v>20</v>
      </c>
      <c r="O60" s="147">
        <v>20</v>
      </c>
      <c r="P60" s="147">
        <v>20</v>
      </c>
      <c r="Q60" s="147">
        <v>20</v>
      </c>
      <c r="R60" s="147">
        <v>20</v>
      </c>
      <c r="S60" s="147">
        <v>20</v>
      </c>
      <c r="T60" s="147">
        <v>20</v>
      </c>
    </row>
    <row r="61" spans="1:20">
      <c r="A61" s="128" t="s">
        <v>41</v>
      </c>
      <c r="B61" s="128" t="s">
        <v>44</v>
      </c>
      <c r="C61" s="97" t="s">
        <v>295</v>
      </c>
      <c r="D61" s="169" t="s">
        <v>344</v>
      </c>
      <c r="E61" s="147">
        <v>20</v>
      </c>
      <c r="F61" s="147">
        <v>20</v>
      </c>
      <c r="G61" s="147">
        <v>20</v>
      </c>
      <c r="H61" s="147">
        <v>20</v>
      </c>
      <c r="I61" s="147">
        <v>20</v>
      </c>
      <c r="J61" s="147">
        <v>20</v>
      </c>
      <c r="K61" s="147">
        <v>20</v>
      </c>
      <c r="L61" s="147">
        <v>20</v>
      </c>
      <c r="M61" s="147">
        <v>20</v>
      </c>
      <c r="N61" s="147">
        <v>20</v>
      </c>
      <c r="O61" s="147">
        <v>20</v>
      </c>
      <c r="P61" s="147">
        <v>20</v>
      </c>
      <c r="Q61" s="147">
        <v>20</v>
      </c>
      <c r="R61" s="147">
        <v>20</v>
      </c>
      <c r="S61" s="147">
        <v>20</v>
      </c>
      <c r="T61" s="147">
        <v>20</v>
      </c>
    </row>
    <row r="62" spans="1:20">
      <c r="A62" s="128" t="s">
        <v>41</v>
      </c>
      <c r="B62" s="128" t="s">
        <v>44</v>
      </c>
      <c r="C62" s="175"/>
      <c r="D62" s="172" t="s">
        <v>12</v>
      </c>
      <c r="E62" s="147">
        <v>0</v>
      </c>
      <c r="F62" s="147">
        <v>0</v>
      </c>
      <c r="G62" s="147">
        <v>0</v>
      </c>
      <c r="H62" s="147">
        <v>0</v>
      </c>
      <c r="I62" s="147">
        <v>0</v>
      </c>
      <c r="J62" s="147">
        <v>0</v>
      </c>
      <c r="K62" s="147">
        <v>0</v>
      </c>
      <c r="L62" s="147">
        <v>0</v>
      </c>
      <c r="M62" s="147">
        <v>0</v>
      </c>
      <c r="N62" s="147">
        <v>0</v>
      </c>
      <c r="O62" s="147">
        <v>0</v>
      </c>
      <c r="P62" s="147">
        <v>0</v>
      </c>
      <c r="Q62" s="147">
        <v>0</v>
      </c>
      <c r="R62" s="147">
        <v>0</v>
      </c>
      <c r="S62" s="147">
        <v>0</v>
      </c>
      <c r="T62" s="147">
        <v>0</v>
      </c>
    </row>
    <row r="63" spans="1:20">
      <c r="A63" s="128" t="s">
        <v>41</v>
      </c>
      <c r="B63" s="128" t="s">
        <v>44</v>
      </c>
      <c r="C63" s="175"/>
      <c r="D63" s="167" t="s">
        <v>60</v>
      </c>
      <c r="E63" s="147">
        <f t="shared" ref="E63:T63" si="9">SUM(E60:E62)</f>
        <v>40</v>
      </c>
      <c r="F63" s="147">
        <f t="shared" si="9"/>
        <v>40</v>
      </c>
      <c r="G63" s="147">
        <f t="shared" si="9"/>
        <v>40</v>
      </c>
      <c r="H63" s="147">
        <f t="shared" si="9"/>
        <v>40</v>
      </c>
      <c r="I63" s="147">
        <f t="shared" si="9"/>
        <v>40</v>
      </c>
      <c r="J63" s="147">
        <f t="shared" si="9"/>
        <v>40</v>
      </c>
      <c r="K63" s="147">
        <f t="shared" si="9"/>
        <v>40</v>
      </c>
      <c r="L63" s="147">
        <f t="shared" si="9"/>
        <v>40</v>
      </c>
      <c r="M63" s="147">
        <f t="shared" si="9"/>
        <v>40</v>
      </c>
      <c r="N63" s="147">
        <f t="shared" si="9"/>
        <v>40</v>
      </c>
      <c r="O63" s="147">
        <f t="shared" si="9"/>
        <v>40</v>
      </c>
      <c r="P63" s="147">
        <f t="shared" si="9"/>
        <v>40</v>
      </c>
      <c r="Q63" s="147">
        <f t="shared" si="9"/>
        <v>40</v>
      </c>
      <c r="R63" s="147">
        <f t="shared" si="9"/>
        <v>40</v>
      </c>
      <c r="S63" s="147">
        <f t="shared" si="9"/>
        <v>40</v>
      </c>
      <c r="T63" s="147">
        <f t="shared" si="9"/>
        <v>40</v>
      </c>
    </row>
    <row r="64" spans="1:20">
      <c r="A64" s="128" t="s">
        <v>41</v>
      </c>
      <c r="B64" s="183" t="s">
        <v>113</v>
      </c>
      <c r="C64" s="97" t="s">
        <v>246</v>
      </c>
      <c r="D64" s="167" t="s">
        <v>219</v>
      </c>
      <c r="E64" s="147">
        <v>50</v>
      </c>
      <c r="F64" s="147">
        <v>50</v>
      </c>
      <c r="G64" s="147">
        <v>50</v>
      </c>
      <c r="H64" s="147">
        <v>120</v>
      </c>
      <c r="I64" s="147">
        <v>120</v>
      </c>
      <c r="J64" s="147">
        <v>120</v>
      </c>
      <c r="K64" s="147">
        <v>120</v>
      </c>
      <c r="L64" s="147">
        <v>120</v>
      </c>
      <c r="M64" s="147">
        <v>120</v>
      </c>
      <c r="N64" s="147">
        <v>120</v>
      </c>
      <c r="O64" s="147">
        <v>120</v>
      </c>
      <c r="P64" s="147">
        <v>120</v>
      </c>
      <c r="Q64" s="147">
        <v>120</v>
      </c>
      <c r="R64" s="147">
        <v>120</v>
      </c>
      <c r="S64" s="147">
        <v>120</v>
      </c>
      <c r="T64" s="147">
        <v>120</v>
      </c>
    </row>
    <row r="65" spans="1:20">
      <c r="A65" s="128" t="s">
        <v>41</v>
      </c>
      <c r="B65" s="183" t="s">
        <v>113</v>
      </c>
      <c r="C65" s="184"/>
      <c r="D65" s="172" t="s">
        <v>12</v>
      </c>
      <c r="E65" s="147">
        <v>0</v>
      </c>
      <c r="F65" s="147">
        <v>0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0</v>
      </c>
      <c r="T65" s="147">
        <v>0</v>
      </c>
    </row>
    <row r="66" spans="1:20">
      <c r="A66" s="128" t="s">
        <v>41</v>
      </c>
      <c r="B66" s="183" t="s">
        <v>113</v>
      </c>
      <c r="C66" s="184"/>
      <c r="D66" s="167" t="s">
        <v>60</v>
      </c>
      <c r="E66" s="147">
        <f t="shared" ref="E66:T66" si="10">SUM(E64:E65)</f>
        <v>50</v>
      </c>
      <c r="F66" s="147">
        <f t="shared" si="10"/>
        <v>50</v>
      </c>
      <c r="G66" s="147">
        <f t="shared" si="10"/>
        <v>50</v>
      </c>
      <c r="H66" s="147">
        <f t="shared" si="10"/>
        <v>120</v>
      </c>
      <c r="I66" s="147">
        <f t="shared" si="10"/>
        <v>120</v>
      </c>
      <c r="J66" s="147">
        <f t="shared" si="10"/>
        <v>120</v>
      </c>
      <c r="K66" s="147">
        <f t="shared" si="10"/>
        <v>120</v>
      </c>
      <c r="L66" s="147">
        <f t="shared" si="10"/>
        <v>120</v>
      </c>
      <c r="M66" s="147">
        <f t="shared" si="10"/>
        <v>120</v>
      </c>
      <c r="N66" s="147">
        <f t="shared" si="10"/>
        <v>120</v>
      </c>
      <c r="O66" s="147">
        <f t="shared" si="10"/>
        <v>120</v>
      </c>
      <c r="P66" s="147">
        <f t="shared" si="10"/>
        <v>120</v>
      </c>
      <c r="Q66" s="147">
        <f t="shared" si="10"/>
        <v>120</v>
      </c>
      <c r="R66" s="147">
        <f t="shared" si="10"/>
        <v>120</v>
      </c>
      <c r="S66" s="147">
        <f t="shared" si="10"/>
        <v>120</v>
      </c>
      <c r="T66" s="147">
        <f t="shared" si="10"/>
        <v>120</v>
      </c>
    </row>
    <row r="67" spans="1:20">
      <c r="A67" s="128" t="s">
        <v>41</v>
      </c>
      <c r="B67" s="128" t="s">
        <v>110</v>
      </c>
      <c r="C67" s="129" t="s">
        <v>241</v>
      </c>
      <c r="D67" s="172" t="s">
        <v>218</v>
      </c>
      <c r="E67" s="147">
        <v>100</v>
      </c>
      <c r="F67" s="147">
        <v>100</v>
      </c>
      <c r="G67" s="147">
        <v>100</v>
      </c>
      <c r="H67" s="147">
        <v>100</v>
      </c>
      <c r="I67" s="147">
        <v>100</v>
      </c>
      <c r="J67" s="147">
        <v>100</v>
      </c>
      <c r="K67" s="147">
        <v>100</v>
      </c>
      <c r="L67" s="147">
        <v>100</v>
      </c>
      <c r="M67" s="147">
        <v>100</v>
      </c>
      <c r="N67" s="147">
        <v>100</v>
      </c>
      <c r="O67" s="147">
        <v>100</v>
      </c>
      <c r="P67" s="147">
        <v>100</v>
      </c>
      <c r="Q67" s="147">
        <v>100</v>
      </c>
      <c r="R67" s="147">
        <v>100</v>
      </c>
      <c r="S67" s="147">
        <v>100</v>
      </c>
      <c r="T67" s="147">
        <v>100</v>
      </c>
    </row>
    <row r="68" spans="1:20">
      <c r="A68" s="128" t="s">
        <v>41</v>
      </c>
      <c r="B68" s="128" t="s">
        <v>110</v>
      </c>
      <c r="C68" s="175"/>
      <c r="D68" s="172" t="s">
        <v>12</v>
      </c>
      <c r="E68" s="147">
        <v>0</v>
      </c>
      <c r="F68" s="147">
        <v>0</v>
      </c>
      <c r="G68" s="147">
        <v>0</v>
      </c>
      <c r="H68" s="147">
        <v>0</v>
      </c>
      <c r="I68" s="147">
        <v>0</v>
      </c>
      <c r="J68" s="147">
        <v>0</v>
      </c>
      <c r="K68" s="147">
        <v>0</v>
      </c>
      <c r="L68" s="147">
        <v>0</v>
      </c>
      <c r="M68" s="147">
        <v>0</v>
      </c>
      <c r="N68" s="147">
        <v>0</v>
      </c>
      <c r="O68" s="147">
        <v>0</v>
      </c>
      <c r="P68" s="147">
        <v>0</v>
      </c>
      <c r="Q68" s="147">
        <v>0</v>
      </c>
      <c r="R68" s="147">
        <v>0</v>
      </c>
      <c r="S68" s="147">
        <v>0</v>
      </c>
      <c r="T68" s="147">
        <v>0</v>
      </c>
    </row>
    <row r="69" spans="1:20">
      <c r="A69" s="128" t="s">
        <v>41</v>
      </c>
      <c r="B69" s="128" t="s">
        <v>110</v>
      </c>
      <c r="C69" s="175"/>
      <c r="D69" s="167" t="s">
        <v>60</v>
      </c>
      <c r="E69" s="147">
        <f t="shared" ref="E69:T69" si="11">SUM(E67:E68)</f>
        <v>100</v>
      </c>
      <c r="F69" s="147">
        <f t="shared" si="11"/>
        <v>100</v>
      </c>
      <c r="G69" s="147">
        <f t="shared" si="11"/>
        <v>100</v>
      </c>
      <c r="H69" s="147">
        <f t="shared" si="11"/>
        <v>100</v>
      </c>
      <c r="I69" s="147">
        <f t="shared" si="11"/>
        <v>100</v>
      </c>
      <c r="J69" s="147">
        <f t="shared" si="11"/>
        <v>100</v>
      </c>
      <c r="K69" s="147">
        <f t="shared" si="11"/>
        <v>100</v>
      </c>
      <c r="L69" s="147">
        <f t="shared" si="11"/>
        <v>100</v>
      </c>
      <c r="M69" s="147">
        <f t="shared" si="11"/>
        <v>100</v>
      </c>
      <c r="N69" s="147">
        <f t="shared" si="11"/>
        <v>100</v>
      </c>
      <c r="O69" s="147">
        <f t="shared" si="11"/>
        <v>100</v>
      </c>
      <c r="P69" s="147">
        <f t="shared" si="11"/>
        <v>100</v>
      </c>
      <c r="Q69" s="147">
        <f t="shared" si="11"/>
        <v>100</v>
      </c>
      <c r="R69" s="147">
        <f t="shared" si="11"/>
        <v>100</v>
      </c>
      <c r="S69" s="147">
        <f t="shared" si="11"/>
        <v>100</v>
      </c>
      <c r="T69" s="147">
        <f t="shared" si="11"/>
        <v>100</v>
      </c>
    </row>
    <row r="70" spans="1:20">
      <c r="A70" s="128" t="s">
        <v>41</v>
      </c>
      <c r="B70" s="128" t="s">
        <v>100</v>
      </c>
      <c r="C70" s="129" t="s">
        <v>292</v>
      </c>
      <c r="D70" s="167" t="s">
        <v>291</v>
      </c>
      <c r="E70" s="147">
        <v>30</v>
      </c>
      <c r="F70" s="147">
        <v>30</v>
      </c>
      <c r="G70" s="147">
        <v>30</v>
      </c>
      <c r="H70" s="147">
        <v>30</v>
      </c>
      <c r="I70" s="147">
        <v>30</v>
      </c>
      <c r="J70" s="147">
        <v>30</v>
      </c>
      <c r="K70" s="147">
        <v>30</v>
      </c>
      <c r="L70" s="147">
        <v>30</v>
      </c>
      <c r="M70" s="147">
        <v>30</v>
      </c>
      <c r="N70" s="147">
        <v>30</v>
      </c>
      <c r="O70" s="147">
        <v>30</v>
      </c>
      <c r="P70" s="147">
        <v>30</v>
      </c>
      <c r="Q70" s="147">
        <v>30</v>
      </c>
      <c r="R70" s="147">
        <v>30</v>
      </c>
      <c r="S70" s="147">
        <v>30</v>
      </c>
      <c r="T70" s="147">
        <v>30</v>
      </c>
    </row>
    <row r="71" spans="1:20">
      <c r="A71" s="128" t="s">
        <v>41</v>
      </c>
      <c r="B71" s="128" t="s">
        <v>100</v>
      </c>
      <c r="C71" s="175"/>
      <c r="D71" s="172" t="s">
        <v>12</v>
      </c>
      <c r="E71" s="148">
        <v>0</v>
      </c>
      <c r="F71" s="148">
        <v>0</v>
      </c>
      <c r="G71" s="148">
        <v>0</v>
      </c>
      <c r="H71" s="148">
        <v>0</v>
      </c>
      <c r="I71" s="148">
        <v>0</v>
      </c>
      <c r="J71" s="148">
        <v>0</v>
      </c>
      <c r="K71" s="148">
        <v>0</v>
      </c>
      <c r="L71" s="148">
        <v>0</v>
      </c>
      <c r="M71" s="148">
        <v>0</v>
      </c>
      <c r="N71" s="148">
        <v>0</v>
      </c>
      <c r="O71" s="148">
        <v>0</v>
      </c>
      <c r="P71" s="148">
        <v>0</v>
      </c>
      <c r="Q71" s="148">
        <v>0</v>
      </c>
      <c r="R71" s="148">
        <v>0</v>
      </c>
      <c r="S71" s="148">
        <v>0</v>
      </c>
      <c r="T71" s="148">
        <v>0</v>
      </c>
    </row>
    <row r="72" spans="1:20">
      <c r="A72" s="128" t="s">
        <v>41</v>
      </c>
      <c r="B72" s="128" t="s">
        <v>100</v>
      </c>
      <c r="C72" s="175"/>
      <c r="D72" s="167" t="s">
        <v>60</v>
      </c>
      <c r="E72" s="147">
        <f t="shared" ref="E72:T72" si="12">SUM(E70:E71)</f>
        <v>30</v>
      </c>
      <c r="F72" s="147">
        <f t="shared" si="12"/>
        <v>30</v>
      </c>
      <c r="G72" s="147">
        <f t="shared" si="12"/>
        <v>30</v>
      </c>
      <c r="H72" s="147">
        <f t="shared" si="12"/>
        <v>30</v>
      </c>
      <c r="I72" s="147">
        <f t="shared" si="12"/>
        <v>30</v>
      </c>
      <c r="J72" s="147">
        <f t="shared" si="12"/>
        <v>30</v>
      </c>
      <c r="K72" s="147">
        <f t="shared" si="12"/>
        <v>30</v>
      </c>
      <c r="L72" s="147">
        <f t="shared" si="12"/>
        <v>30</v>
      </c>
      <c r="M72" s="147">
        <f t="shared" si="12"/>
        <v>30</v>
      </c>
      <c r="N72" s="147">
        <f t="shared" si="12"/>
        <v>30</v>
      </c>
      <c r="O72" s="147">
        <f t="shared" si="12"/>
        <v>30</v>
      </c>
      <c r="P72" s="147">
        <f t="shared" si="12"/>
        <v>30</v>
      </c>
      <c r="Q72" s="147">
        <f t="shared" si="12"/>
        <v>30</v>
      </c>
      <c r="R72" s="147">
        <f t="shared" si="12"/>
        <v>30</v>
      </c>
      <c r="S72" s="147">
        <f t="shared" si="12"/>
        <v>30</v>
      </c>
      <c r="T72" s="147">
        <f t="shared" si="12"/>
        <v>30</v>
      </c>
    </row>
    <row r="73" spans="1:20">
      <c r="A73" s="128" t="s">
        <v>41</v>
      </c>
      <c r="B73" s="129" t="s">
        <v>223</v>
      </c>
      <c r="C73" s="129" t="s">
        <v>261</v>
      </c>
      <c r="D73" s="46" t="s">
        <v>224</v>
      </c>
      <c r="E73" s="157">
        <v>60</v>
      </c>
      <c r="F73" s="157">
        <v>60</v>
      </c>
      <c r="G73" s="157">
        <v>60</v>
      </c>
      <c r="H73" s="157">
        <v>60</v>
      </c>
      <c r="I73" s="157">
        <v>60</v>
      </c>
      <c r="J73" s="157">
        <v>60</v>
      </c>
      <c r="K73" s="157">
        <v>60</v>
      </c>
      <c r="L73" s="157">
        <v>60</v>
      </c>
      <c r="M73" s="157">
        <v>60</v>
      </c>
      <c r="N73" s="157">
        <v>60</v>
      </c>
      <c r="O73" s="157">
        <v>60</v>
      </c>
      <c r="P73" s="157">
        <v>60</v>
      </c>
      <c r="Q73" s="157">
        <v>60</v>
      </c>
      <c r="R73" s="157">
        <v>60</v>
      </c>
      <c r="S73" s="157">
        <v>60</v>
      </c>
      <c r="T73" s="157">
        <v>60</v>
      </c>
    </row>
    <row r="74" spans="1:20">
      <c r="A74" s="128" t="s">
        <v>41</v>
      </c>
      <c r="B74" s="129" t="s">
        <v>223</v>
      </c>
      <c r="C74" s="175"/>
      <c r="D74" s="172" t="s">
        <v>12</v>
      </c>
      <c r="E74" s="283">
        <v>0</v>
      </c>
      <c r="F74" s="283">
        <v>0</v>
      </c>
      <c r="G74" s="283">
        <v>0</v>
      </c>
      <c r="H74" s="283">
        <v>0</v>
      </c>
      <c r="I74" s="283">
        <v>0</v>
      </c>
      <c r="J74" s="283">
        <v>0</v>
      </c>
      <c r="K74" s="283">
        <v>0</v>
      </c>
      <c r="L74" s="283">
        <v>0</v>
      </c>
      <c r="M74" s="283">
        <v>0</v>
      </c>
      <c r="N74" s="283">
        <v>0</v>
      </c>
      <c r="O74" s="283">
        <v>0</v>
      </c>
      <c r="P74" s="283">
        <v>0</v>
      </c>
      <c r="Q74" s="283">
        <v>0</v>
      </c>
      <c r="R74" s="283">
        <v>0</v>
      </c>
      <c r="S74" s="283">
        <v>0</v>
      </c>
      <c r="T74" s="283">
        <v>0</v>
      </c>
    </row>
    <row r="75" spans="1:20">
      <c r="A75" s="128" t="s">
        <v>41</v>
      </c>
      <c r="B75" s="129" t="s">
        <v>223</v>
      </c>
      <c r="C75" s="175"/>
      <c r="D75" s="167" t="s">
        <v>60</v>
      </c>
      <c r="E75" s="147">
        <f t="shared" ref="E75:T75" si="13">SUM(E73:E74)</f>
        <v>60</v>
      </c>
      <c r="F75" s="147">
        <f t="shared" si="13"/>
        <v>60</v>
      </c>
      <c r="G75" s="147">
        <f t="shared" si="13"/>
        <v>60</v>
      </c>
      <c r="H75" s="147">
        <f t="shared" si="13"/>
        <v>60</v>
      </c>
      <c r="I75" s="147">
        <f t="shared" si="13"/>
        <v>60</v>
      </c>
      <c r="J75" s="147">
        <f t="shared" si="13"/>
        <v>60</v>
      </c>
      <c r="K75" s="147">
        <f t="shared" si="13"/>
        <v>60</v>
      </c>
      <c r="L75" s="147">
        <f t="shared" si="13"/>
        <v>60</v>
      </c>
      <c r="M75" s="147">
        <f t="shared" si="13"/>
        <v>60</v>
      </c>
      <c r="N75" s="147">
        <f t="shared" si="13"/>
        <v>60</v>
      </c>
      <c r="O75" s="147">
        <f t="shared" si="13"/>
        <v>60</v>
      </c>
      <c r="P75" s="147">
        <f t="shared" si="13"/>
        <v>60</v>
      </c>
      <c r="Q75" s="147">
        <f t="shared" si="13"/>
        <v>60</v>
      </c>
      <c r="R75" s="147">
        <f t="shared" si="13"/>
        <v>60</v>
      </c>
      <c r="S75" s="147">
        <f t="shared" si="13"/>
        <v>60</v>
      </c>
      <c r="T75" s="147">
        <f t="shared" si="13"/>
        <v>60</v>
      </c>
    </row>
    <row r="76" spans="1:20">
      <c r="A76" s="128" t="s">
        <v>41</v>
      </c>
      <c r="B76" s="128" t="s">
        <v>111</v>
      </c>
      <c r="C76" s="129"/>
      <c r="D76" s="167" t="s">
        <v>343</v>
      </c>
      <c r="E76" s="147">
        <v>60</v>
      </c>
      <c r="F76" s="147">
        <v>60</v>
      </c>
      <c r="G76" s="147">
        <v>60</v>
      </c>
      <c r="H76" s="147">
        <v>60</v>
      </c>
      <c r="I76" s="147">
        <v>60</v>
      </c>
      <c r="J76" s="147">
        <v>60</v>
      </c>
      <c r="K76" s="147">
        <v>60</v>
      </c>
      <c r="L76" s="147">
        <v>60</v>
      </c>
      <c r="M76" s="147">
        <v>60</v>
      </c>
      <c r="N76" s="147">
        <v>60</v>
      </c>
      <c r="O76" s="147">
        <v>60</v>
      </c>
      <c r="P76" s="147">
        <v>60</v>
      </c>
      <c r="Q76" s="147">
        <v>60</v>
      </c>
      <c r="R76" s="147">
        <v>60</v>
      </c>
      <c r="S76" s="147">
        <v>60</v>
      </c>
      <c r="T76" s="147">
        <v>60</v>
      </c>
    </row>
    <row r="77" spans="1:20">
      <c r="A77" s="128" t="s">
        <v>41</v>
      </c>
      <c r="B77" s="128" t="s">
        <v>111</v>
      </c>
      <c r="C77" s="175"/>
      <c r="D77" s="172" t="s">
        <v>12</v>
      </c>
      <c r="E77" s="147">
        <v>40</v>
      </c>
      <c r="F77" s="147">
        <v>40</v>
      </c>
      <c r="G77" s="147">
        <v>40</v>
      </c>
      <c r="H77" s="147">
        <v>40</v>
      </c>
      <c r="I77" s="147">
        <v>40</v>
      </c>
      <c r="J77" s="147">
        <v>40</v>
      </c>
      <c r="K77" s="147">
        <v>40</v>
      </c>
      <c r="L77" s="147">
        <v>40</v>
      </c>
      <c r="M77" s="147">
        <v>40</v>
      </c>
      <c r="N77" s="147">
        <v>40</v>
      </c>
      <c r="O77" s="147">
        <v>40</v>
      </c>
      <c r="P77" s="147">
        <v>40</v>
      </c>
      <c r="Q77" s="147">
        <v>40</v>
      </c>
      <c r="R77" s="147">
        <v>40</v>
      </c>
      <c r="S77" s="147">
        <v>40</v>
      </c>
      <c r="T77" s="147">
        <v>40</v>
      </c>
    </row>
    <row r="78" spans="1:20">
      <c r="A78" s="128" t="s">
        <v>41</v>
      </c>
      <c r="B78" s="128" t="s">
        <v>111</v>
      </c>
      <c r="C78" s="175"/>
      <c r="D78" s="167" t="s">
        <v>60</v>
      </c>
      <c r="E78" s="147">
        <f t="shared" ref="E78:T78" si="14">SUM(E76:E77)</f>
        <v>100</v>
      </c>
      <c r="F78" s="147">
        <f t="shared" si="14"/>
        <v>100</v>
      </c>
      <c r="G78" s="147">
        <f t="shared" si="14"/>
        <v>100</v>
      </c>
      <c r="H78" s="147">
        <f t="shared" si="14"/>
        <v>100</v>
      </c>
      <c r="I78" s="147">
        <f t="shared" si="14"/>
        <v>100</v>
      </c>
      <c r="J78" s="147">
        <f t="shared" si="14"/>
        <v>100</v>
      </c>
      <c r="K78" s="147">
        <f t="shared" si="14"/>
        <v>100</v>
      </c>
      <c r="L78" s="147">
        <f t="shared" si="14"/>
        <v>100</v>
      </c>
      <c r="M78" s="147">
        <f t="shared" si="14"/>
        <v>100</v>
      </c>
      <c r="N78" s="147">
        <f t="shared" si="14"/>
        <v>100</v>
      </c>
      <c r="O78" s="147">
        <f t="shared" si="14"/>
        <v>100</v>
      </c>
      <c r="P78" s="147">
        <f t="shared" si="14"/>
        <v>100</v>
      </c>
      <c r="Q78" s="147">
        <f t="shared" si="14"/>
        <v>100</v>
      </c>
      <c r="R78" s="147">
        <f t="shared" si="14"/>
        <v>100</v>
      </c>
      <c r="S78" s="147">
        <f t="shared" si="14"/>
        <v>100</v>
      </c>
      <c r="T78" s="147">
        <f t="shared" si="14"/>
        <v>100</v>
      </c>
    </row>
    <row r="79" spans="1:20">
      <c r="A79" s="128" t="s">
        <v>41</v>
      </c>
      <c r="B79" s="128" t="s">
        <v>56</v>
      </c>
      <c r="C79" s="175"/>
      <c r="D79" s="167" t="s">
        <v>60</v>
      </c>
      <c r="E79" s="150">
        <f t="shared" ref="E79:T79" si="15">766-670</f>
        <v>96</v>
      </c>
      <c r="F79" s="150">
        <f t="shared" si="15"/>
        <v>96</v>
      </c>
      <c r="G79" s="150">
        <f t="shared" si="15"/>
        <v>96</v>
      </c>
      <c r="H79" s="150">
        <f t="shared" si="15"/>
        <v>96</v>
      </c>
      <c r="I79" s="150">
        <f t="shared" si="15"/>
        <v>96</v>
      </c>
      <c r="J79" s="150">
        <f t="shared" si="15"/>
        <v>96</v>
      </c>
      <c r="K79" s="150">
        <f t="shared" si="15"/>
        <v>96</v>
      </c>
      <c r="L79" s="150">
        <f t="shared" si="15"/>
        <v>96</v>
      </c>
      <c r="M79" s="150">
        <f t="shared" si="15"/>
        <v>96</v>
      </c>
      <c r="N79" s="150">
        <f t="shared" si="15"/>
        <v>96</v>
      </c>
      <c r="O79" s="150">
        <f t="shared" si="15"/>
        <v>96</v>
      </c>
      <c r="P79" s="150">
        <f t="shared" si="15"/>
        <v>96</v>
      </c>
      <c r="Q79" s="150">
        <f t="shared" si="15"/>
        <v>96</v>
      </c>
      <c r="R79" s="150">
        <f t="shared" si="15"/>
        <v>96</v>
      </c>
      <c r="S79" s="150">
        <f t="shared" si="15"/>
        <v>96</v>
      </c>
      <c r="T79" s="150">
        <f t="shared" si="15"/>
        <v>96</v>
      </c>
    </row>
    <row r="80" spans="1:20">
      <c r="A80" s="128" t="s">
        <v>41</v>
      </c>
      <c r="B80" s="128" t="s">
        <v>41</v>
      </c>
      <c r="C80" s="175"/>
      <c r="D80" s="167" t="s">
        <v>60</v>
      </c>
      <c r="E80" s="282">
        <f t="shared" ref="E80:T80" si="16">E56+E59+E63+E66+E69+E72+E75+E78+E79</f>
        <v>881</v>
      </c>
      <c r="F80" s="282">
        <f t="shared" si="16"/>
        <v>881</v>
      </c>
      <c r="G80" s="282">
        <f t="shared" si="16"/>
        <v>881</v>
      </c>
      <c r="H80" s="282">
        <f t="shared" si="16"/>
        <v>973</v>
      </c>
      <c r="I80" s="282">
        <f t="shared" si="16"/>
        <v>973</v>
      </c>
      <c r="J80" s="282">
        <f t="shared" si="16"/>
        <v>973</v>
      </c>
      <c r="K80" s="282">
        <f t="shared" si="16"/>
        <v>973</v>
      </c>
      <c r="L80" s="282">
        <f t="shared" si="16"/>
        <v>973</v>
      </c>
      <c r="M80" s="282">
        <f t="shared" si="16"/>
        <v>973</v>
      </c>
      <c r="N80" s="282">
        <f t="shared" si="16"/>
        <v>973</v>
      </c>
      <c r="O80" s="282">
        <f t="shared" si="16"/>
        <v>973</v>
      </c>
      <c r="P80" s="282">
        <f t="shared" si="16"/>
        <v>973</v>
      </c>
      <c r="Q80" s="282">
        <f t="shared" si="16"/>
        <v>973</v>
      </c>
      <c r="R80" s="282">
        <f t="shared" si="16"/>
        <v>973</v>
      </c>
      <c r="S80" s="282">
        <f t="shared" si="16"/>
        <v>973</v>
      </c>
      <c r="T80" s="282">
        <f t="shared" si="16"/>
        <v>973</v>
      </c>
    </row>
    <row r="81" spans="1:20">
      <c r="A81" s="128" t="s">
        <v>40</v>
      </c>
      <c r="B81" s="128" t="s">
        <v>36</v>
      </c>
      <c r="C81" s="97" t="s">
        <v>242</v>
      </c>
      <c r="D81" s="172" t="s">
        <v>218</v>
      </c>
      <c r="E81" s="148">
        <f t="shared" ref="E81:T81" si="17">187-135</f>
        <v>52</v>
      </c>
      <c r="F81" s="148">
        <f t="shared" si="17"/>
        <v>52</v>
      </c>
      <c r="G81" s="148">
        <f t="shared" si="17"/>
        <v>52</v>
      </c>
      <c r="H81" s="148">
        <f t="shared" si="17"/>
        <v>52</v>
      </c>
      <c r="I81" s="148">
        <f t="shared" si="17"/>
        <v>52</v>
      </c>
      <c r="J81" s="148">
        <f t="shared" si="17"/>
        <v>52</v>
      </c>
      <c r="K81" s="148">
        <f t="shared" si="17"/>
        <v>52</v>
      </c>
      <c r="L81" s="148">
        <f t="shared" si="17"/>
        <v>52</v>
      </c>
      <c r="M81" s="148">
        <f t="shared" si="17"/>
        <v>52</v>
      </c>
      <c r="N81" s="148">
        <f t="shared" si="17"/>
        <v>52</v>
      </c>
      <c r="O81" s="148">
        <f t="shared" si="17"/>
        <v>52</v>
      </c>
      <c r="P81" s="148">
        <f t="shared" si="17"/>
        <v>52</v>
      </c>
      <c r="Q81" s="148">
        <f t="shared" si="17"/>
        <v>52</v>
      </c>
      <c r="R81" s="148">
        <f t="shared" si="17"/>
        <v>52</v>
      </c>
      <c r="S81" s="148">
        <f t="shared" si="17"/>
        <v>52</v>
      </c>
      <c r="T81" s="148">
        <f t="shared" si="17"/>
        <v>52</v>
      </c>
    </row>
    <row r="82" spans="1:20">
      <c r="A82" s="128" t="s">
        <v>40</v>
      </c>
      <c r="B82" s="128" t="s">
        <v>36</v>
      </c>
      <c r="C82" s="97" t="s">
        <v>296</v>
      </c>
      <c r="D82" s="168" t="s">
        <v>218</v>
      </c>
      <c r="E82" s="148">
        <v>135</v>
      </c>
      <c r="F82" s="148">
        <v>135</v>
      </c>
      <c r="G82" s="148">
        <v>135</v>
      </c>
      <c r="H82" s="148">
        <v>135</v>
      </c>
      <c r="I82" s="148">
        <v>135</v>
      </c>
      <c r="J82" s="148">
        <v>135</v>
      </c>
      <c r="K82" s="148">
        <v>135</v>
      </c>
      <c r="L82" s="148">
        <v>135</v>
      </c>
      <c r="M82" s="148">
        <v>135</v>
      </c>
      <c r="N82" s="148">
        <v>135</v>
      </c>
      <c r="O82" s="148">
        <v>135</v>
      </c>
      <c r="P82" s="148">
        <v>135</v>
      </c>
      <c r="Q82" s="148">
        <v>135</v>
      </c>
      <c r="R82" s="148">
        <v>135</v>
      </c>
      <c r="S82" s="148">
        <v>135</v>
      </c>
      <c r="T82" s="148">
        <v>135</v>
      </c>
    </row>
    <row r="83" spans="1:20">
      <c r="A83" s="128" t="s">
        <v>40</v>
      </c>
      <c r="B83" s="128" t="s">
        <v>36</v>
      </c>
      <c r="C83" s="97" t="s">
        <v>297</v>
      </c>
      <c r="D83" s="168" t="s">
        <v>215</v>
      </c>
      <c r="E83" s="147">
        <v>85</v>
      </c>
      <c r="F83" s="147">
        <v>85</v>
      </c>
      <c r="G83" s="147">
        <v>85</v>
      </c>
      <c r="H83" s="147">
        <v>85</v>
      </c>
      <c r="I83" s="147">
        <v>85</v>
      </c>
      <c r="J83" s="147">
        <v>85</v>
      </c>
      <c r="K83" s="147">
        <v>85</v>
      </c>
      <c r="L83" s="147">
        <v>85</v>
      </c>
      <c r="M83" s="147">
        <v>85</v>
      </c>
      <c r="N83" s="147">
        <v>85</v>
      </c>
      <c r="O83" s="147">
        <v>85</v>
      </c>
      <c r="P83" s="147">
        <v>85</v>
      </c>
      <c r="Q83" s="147">
        <v>85</v>
      </c>
      <c r="R83" s="147">
        <v>85</v>
      </c>
      <c r="S83" s="147">
        <v>85</v>
      </c>
      <c r="T83" s="147">
        <v>85</v>
      </c>
    </row>
    <row r="84" spans="1:20">
      <c r="A84" s="128" t="s">
        <v>40</v>
      </c>
      <c r="B84" s="128" t="s">
        <v>36</v>
      </c>
      <c r="C84" s="97" t="s">
        <v>234</v>
      </c>
      <c r="D84" s="172" t="s">
        <v>215</v>
      </c>
      <c r="E84" s="147">
        <v>165</v>
      </c>
      <c r="F84" s="147">
        <v>165</v>
      </c>
      <c r="G84" s="147">
        <v>165</v>
      </c>
      <c r="H84" s="147">
        <v>165</v>
      </c>
      <c r="I84" s="147">
        <v>165</v>
      </c>
      <c r="J84" s="147">
        <v>165</v>
      </c>
      <c r="K84" s="147">
        <v>165</v>
      </c>
      <c r="L84" s="147">
        <v>165</v>
      </c>
      <c r="M84" s="147">
        <v>165</v>
      </c>
      <c r="N84" s="147">
        <v>165</v>
      </c>
      <c r="O84" s="147">
        <v>165</v>
      </c>
      <c r="P84" s="147">
        <v>165</v>
      </c>
      <c r="Q84" s="147">
        <v>165</v>
      </c>
      <c r="R84" s="147">
        <v>165</v>
      </c>
      <c r="S84" s="147">
        <v>165</v>
      </c>
      <c r="T84" s="147">
        <v>165</v>
      </c>
    </row>
    <row r="85" spans="1:20">
      <c r="A85" s="129" t="s">
        <v>40</v>
      </c>
      <c r="B85" s="129" t="s">
        <v>36</v>
      </c>
      <c r="C85" s="129" t="s">
        <v>359</v>
      </c>
      <c r="D85" s="173" t="s">
        <v>286</v>
      </c>
      <c r="E85" s="148">
        <v>85</v>
      </c>
      <c r="F85" s="148">
        <v>85</v>
      </c>
      <c r="G85" s="148">
        <v>85</v>
      </c>
      <c r="H85" s="148">
        <v>85</v>
      </c>
      <c r="I85" s="148">
        <v>85</v>
      </c>
      <c r="J85" s="148">
        <v>85</v>
      </c>
      <c r="K85" s="148">
        <v>85</v>
      </c>
      <c r="L85" s="148">
        <v>85</v>
      </c>
      <c r="M85" s="148">
        <v>85</v>
      </c>
      <c r="N85" s="148">
        <v>85</v>
      </c>
      <c r="O85" s="148">
        <v>85</v>
      </c>
      <c r="P85" s="148">
        <v>85</v>
      </c>
      <c r="Q85" s="148">
        <v>85</v>
      </c>
      <c r="R85" s="148">
        <v>85</v>
      </c>
      <c r="S85" s="148">
        <v>85</v>
      </c>
      <c r="T85" s="148">
        <v>85</v>
      </c>
    </row>
    <row r="86" spans="1:20">
      <c r="A86" s="129" t="s">
        <v>40</v>
      </c>
      <c r="B86" s="129" t="s">
        <v>36</v>
      </c>
      <c r="C86" s="129" t="s">
        <v>298</v>
      </c>
      <c r="D86" s="176" t="s">
        <v>219</v>
      </c>
      <c r="E86" s="147">
        <v>70</v>
      </c>
      <c r="F86" s="147">
        <v>70</v>
      </c>
      <c r="G86" s="147">
        <v>70</v>
      </c>
      <c r="H86" s="147">
        <v>70</v>
      </c>
      <c r="I86" s="147">
        <v>70</v>
      </c>
      <c r="J86" s="147">
        <v>70</v>
      </c>
      <c r="K86" s="147">
        <v>70</v>
      </c>
      <c r="L86" s="147">
        <v>70</v>
      </c>
      <c r="M86" s="147">
        <v>70</v>
      </c>
      <c r="N86" s="147">
        <v>70</v>
      </c>
      <c r="O86" s="147">
        <v>70</v>
      </c>
      <c r="P86" s="147">
        <v>70</v>
      </c>
      <c r="Q86" s="147">
        <v>70</v>
      </c>
      <c r="R86" s="147">
        <v>70</v>
      </c>
      <c r="S86" s="147">
        <v>70</v>
      </c>
      <c r="T86" s="147">
        <v>70</v>
      </c>
    </row>
    <row r="87" spans="1:20">
      <c r="A87" s="129" t="s">
        <v>40</v>
      </c>
      <c r="B87" s="129" t="s">
        <v>36</v>
      </c>
      <c r="C87" s="175"/>
      <c r="D87" s="172" t="s">
        <v>12</v>
      </c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7"/>
      <c r="P87" s="197"/>
      <c r="Q87" s="197"/>
      <c r="R87" s="197"/>
      <c r="S87" s="197"/>
      <c r="T87" s="197"/>
    </row>
    <row r="88" spans="1:20">
      <c r="A88" s="129" t="s">
        <v>40</v>
      </c>
      <c r="B88" s="129" t="s">
        <v>36</v>
      </c>
      <c r="C88" s="175"/>
      <c r="D88" s="167" t="s">
        <v>60</v>
      </c>
      <c r="E88" s="147">
        <f t="shared" ref="E88:T88" si="18">SUM(E81:E87)</f>
        <v>592</v>
      </c>
      <c r="F88" s="147">
        <f t="shared" si="18"/>
        <v>592</v>
      </c>
      <c r="G88" s="147">
        <f t="shared" si="18"/>
        <v>592</v>
      </c>
      <c r="H88" s="147">
        <f t="shared" si="18"/>
        <v>592</v>
      </c>
      <c r="I88" s="147">
        <f t="shared" si="18"/>
        <v>592</v>
      </c>
      <c r="J88" s="147">
        <f t="shared" si="18"/>
        <v>592</v>
      </c>
      <c r="K88" s="147">
        <f t="shared" si="18"/>
        <v>592</v>
      </c>
      <c r="L88" s="147">
        <f t="shared" si="18"/>
        <v>592</v>
      </c>
      <c r="M88" s="147">
        <f t="shared" si="18"/>
        <v>592</v>
      </c>
      <c r="N88" s="147">
        <f t="shared" si="18"/>
        <v>592</v>
      </c>
      <c r="O88" s="147">
        <f t="shared" si="18"/>
        <v>592</v>
      </c>
      <c r="P88" s="147">
        <f t="shared" si="18"/>
        <v>592</v>
      </c>
      <c r="Q88" s="147">
        <f t="shared" si="18"/>
        <v>592</v>
      </c>
      <c r="R88" s="147">
        <f t="shared" si="18"/>
        <v>592</v>
      </c>
      <c r="S88" s="147">
        <f t="shared" si="18"/>
        <v>592</v>
      </c>
      <c r="T88" s="147">
        <f t="shared" si="18"/>
        <v>592</v>
      </c>
    </row>
    <row r="89" spans="1:20">
      <c r="A89" s="129" t="s">
        <v>40</v>
      </c>
      <c r="B89" s="128" t="s">
        <v>109</v>
      </c>
      <c r="C89" s="175"/>
      <c r="D89" s="167" t="s">
        <v>60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</row>
    <row r="90" spans="1:20">
      <c r="A90" s="129" t="s">
        <v>40</v>
      </c>
      <c r="B90" s="128" t="s">
        <v>309</v>
      </c>
      <c r="C90" s="175"/>
      <c r="D90" s="167" t="s">
        <v>60</v>
      </c>
      <c r="E90" s="127">
        <v>0</v>
      </c>
      <c r="F90" s="127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</row>
    <row r="91" spans="1:20">
      <c r="A91" s="129" t="s">
        <v>40</v>
      </c>
      <c r="B91" s="128" t="s">
        <v>40</v>
      </c>
      <c r="C91" s="175"/>
      <c r="D91" s="167" t="s">
        <v>60</v>
      </c>
      <c r="E91" s="281">
        <f t="shared" ref="E91:T91" si="19">E88+E89+E90</f>
        <v>592</v>
      </c>
      <c r="F91" s="281">
        <f t="shared" si="19"/>
        <v>592</v>
      </c>
      <c r="G91" s="281">
        <f t="shared" si="19"/>
        <v>592</v>
      </c>
      <c r="H91" s="281">
        <f t="shared" si="19"/>
        <v>592</v>
      </c>
      <c r="I91" s="281">
        <f t="shared" si="19"/>
        <v>592</v>
      </c>
      <c r="J91" s="281">
        <f t="shared" si="19"/>
        <v>592</v>
      </c>
      <c r="K91" s="281">
        <f t="shared" si="19"/>
        <v>592</v>
      </c>
      <c r="L91" s="281">
        <f t="shared" si="19"/>
        <v>592</v>
      </c>
      <c r="M91" s="281">
        <f t="shared" si="19"/>
        <v>592</v>
      </c>
      <c r="N91" s="281">
        <f t="shared" si="19"/>
        <v>592</v>
      </c>
      <c r="O91" s="281">
        <f t="shared" si="19"/>
        <v>592</v>
      </c>
      <c r="P91" s="281">
        <f t="shared" si="19"/>
        <v>592</v>
      </c>
      <c r="Q91" s="281">
        <f t="shared" si="19"/>
        <v>592</v>
      </c>
      <c r="R91" s="281">
        <f t="shared" si="19"/>
        <v>592</v>
      </c>
      <c r="S91" s="281">
        <f t="shared" si="19"/>
        <v>592</v>
      </c>
      <c r="T91" s="281">
        <f t="shared" si="19"/>
        <v>592</v>
      </c>
    </row>
    <row r="92" spans="1:20">
      <c r="A92" s="128" t="s">
        <v>42</v>
      </c>
      <c r="B92" s="128" t="s">
        <v>18</v>
      </c>
      <c r="C92" s="97" t="s">
        <v>388</v>
      </c>
      <c r="D92" s="172" t="s">
        <v>215</v>
      </c>
      <c r="E92" s="150">
        <v>33</v>
      </c>
      <c r="F92" s="150">
        <v>33</v>
      </c>
      <c r="G92" s="150">
        <v>33</v>
      </c>
      <c r="H92" s="150">
        <v>33</v>
      </c>
      <c r="I92" s="150">
        <v>33</v>
      </c>
      <c r="J92" s="150">
        <v>33</v>
      </c>
      <c r="K92" s="150">
        <v>33</v>
      </c>
      <c r="L92" s="150">
        <v>33</v>
      </c>
      <c r="M92" s="150">
        <v>33</v>
      </c>
      <c r="N92" s="150">
        <v>33</v>
      </c>
      <c r="O92" s="150">
        <v>33</v>
      </c>
      <c r="P92" s="150">
        <v>33</v>
      </c>
      <c r="Q92" s="150">
        <v>33</v>
      </c>
      <c r="R92" s="150">
        <v>33</v>
      </c>
      <c r="S92" s="150">
        <v>33</v>
      </c>
      <c r="T92" s="150">
        <v>33</v>
      </c>
    </row>
    <row r="93" spans="1:20">
      <c r="A93" s="128" t="s">
        <v>42</v>
      </c>
      <c r="B93" s="128" t="s">
        <v>18</v>
      </c>
      <c r="C93" s="97" t="s">
        <v>389</v>
      </c>
      <c r="D93" s="167" t="s">
        <v>219</v>
      </c>
      <c r="E93" s="150">
        <v>10</v>
      </c>
      <c r="F93" s="150">
        <v>10</v>
      </c>
      <c r="G93" s="150">
        <v>10</v>
      </c>
      <c r="H93" s="150">
        <v>10</v>
      </c>
      <c r="I93" s="150">
        <v>10</v>
      </c>
      <c r="J93" s="150">
        <v>10</v>
      </c>
      <c r="K93" s="150">
        <v>10</v>
      </c>
      <c r="L93" s="150">
        <v>10</v>
      </c>
      <c r="M93" s="150">
        <v>10</v>
      </c>
      <c r="N93" s="150">
        <v>10</v>
      </c>
      <c r="O93" s="150">
        <v>10</v>
      </c>
      <c r="P93" s="150">
        <v>10</v>
      </c>
      <c r="Q93" s="150">
        <v>10</v>
      </c>
      <c r="R93" s="150">
        <v>10</v>
      </c>
      <c r="S93" s="150">
        <v>10</v>
      </c>
      <c r="T93" s="150">
        <v>10</v>
      </c>
    </row>
    <row r="94" spans="1:20">
      <c r="A94" s="128" t="s">
        <v>42</v>
      </c>
      <c r="B94" s="128" t="s">
        <v>18</v>
      </c>
      <c r="C94" s="175"/>
      <c r="D94" s="172" t="s">
        <v>12</v>
      </c>
      <c r="E94" s="150">
        <v>0</v>
      </c>
      <c r="F94" s="150">
        <v>0</v>
      </c>
      <c r="G94" s="150">
        <v>0</v>
      </c>
      <c r="H94" s="150">
        <v>0</v>
      </c>
      <c r="I94" s="150">
        <v>0</v>
      </c>
      <c r="J94" s="150">
        <v>0</v>
      </c>
      <c r="K94" s="150">
        <v>0</v>
      </c>
      <c r="L94" s="150">
        <v>0</v>
      </c>
      <c r="M94" s="150">
        <v>0</v>
      </c>
      <c r="N94" s="150">
        <v>0</v>
      </c>
      <c r="O94" s="150">
        <v>0</v>
      </c>
      <c r="P94" s="150">
        <v>0</v>
      </c>
      <c r="Q94" s="150">
        <v>0</v>
      </c>
      <c r="R94" s="150">
        <v>0</v>
      </c>
      <c r="S94" s="150">
        <v>0</v>
      </c>
      <c r="T94" s="150">
        <v>0</v>
      </c>
    </row>
    <row r="95" spans="1:20">
      <c r="A95" s="128" t="s">
        <v>42</v>
      </c>
      <c r="B95" s="128" t="s">
        <v>18</v>
      </c>
      <c r="C95" s="175"/>
      <c r="D95" s="167" t="s">
        <v>60</v>
      </c>
      <c r="E95" s="150">
        <f t="shared" ref="E95:T95" si="20">SUM(E92:E94)</f>
        <v>43</v>
      </c>
      <c r="F95" s="150">
        <f t="shared" si="20"/>
        <v>43</v>
      </c>
      <c r="G95" s="150">
        <f t="shared" si="20"/>
        <v>43</v>
      </c>
      <c r="H95" s="150">
        <f t="shared" si="20"/>
        <v>43</v>
      </c>
      <c r="I95" s="150">
        <f t="shared" si="20"/>
        <v>43</v>
      </c>
      <c r="J95" s="150">
        <f t="shared" si="20"/>
        <v>43</v>
      </c>
      <c r="K95" s="150">
        <f t="shared" si="20"/>
        <v>43</v>
      </c>
      <c r="L95" s="150">
        <f t="shared" si="20"/>
        <v>43</v>
      </c>
      <c r="M95" s="150">
        <f t="shared" si="20"/>
        <v>43</v>
      </c>
      <c r="N95" s="150">
        <f t="shared" si="20"/>
        <v>43</v>
      </c>
      <c r="O95" s="150">
        <f t="shared" si="20"/>
        <v>43</v>
      </c>
      <c r="P95" s="150">
        <f t="shared" si="20"/>
        <v>43</v>
      </c>
      <c r="Q95" s="150">
        <f t="shared" si="20"/>
        <v>43</v>
      </c>
      <c r="R95" s="150">
        <f t="shared" si="20"/>
        <v>43</v>
      </c>
      <c r="S95" s="150">
        <f t="shared" si="20"/>
        <v>43</v>
      </c>
      <c r="T95" s="150">
        <f t="shared" si="20"/>
        <v>43</v>
      </c>
    </row>
    <row r="96" spans="1:20">
      <c r="A96" s="128" t="s">
        <v>42</v>
      </c>
      <c r="B96" s="128" t="s">
        <v>107</v>
      </c>
      <c r="C96" s="175"/>
      <c r="D96" s="167" t="s">
        <v>60</v>
      </c>
      <c r="E96" s="150">
        <v>0</v>
      </c>
      <c r="F96" s="150">
        <v>0</v>
      </c>
      <c r="G96" s="150">
        <v>0</v>
      </c>
      <c r="H96" s="150">
        <v>0</v>
      </c>
      <c r="I96" s="150">
        <v>0</v>
      </c>
      <c r="J96" s="150">
        <v>0</v>
      </c>
      <c r="K96" s="150">
        <v>0</v>
      </c>
      <c r="L96" s="150">
        <v>0</v>
      </c>
      <c r="M96" s="150">
        <v>0</v>
      </c>
      <c r="N96" s="150">
        <v>0</v>
      </c>
      <c r="O96" s="150">
        <v>0</v>
      </c>
      <c r="P96" s="150">
        <v>0</v>
      </c>
      <c r="Q96" s="150">
        <v>0</v>
      </c>
      <c r="R96" s="150">
        <v>0</v>
      </c>
      <c r="S96" s="150">
        <v>0</v>
      </c>
      <c r="T96" s="150">
        <v>0</v>
      </c>
    </row>
    <row r="97" spans="1:20">
      <c r="A97" s="128" t="s">
        <v>42</v>
      </c>
      <c r="B97" s="128" t="s">
        <v>62</v>
      </c>
      <c r="C97" s="175"/>
      <c r="D97" s="167" t="s">
        <v>60</v>
      </c>
      <c r="E97" s="157">
        <v>0</v>
      </c>
      <c r="F97" s="157">
        <v>0</v>
      </c>
      <c r="G97" s="157">
        <v>0</v>
      </c>
      <c r="H97" s="157">
        <v>0</v>
      </c>
      <c r="I97" s="157">
        <v>0</v>
      </c>
      <c r="J97" s="157">
        <v>0</v>
      </c>
      <c r="K97" s="157">
        <v>0</v>
      </c>
      <c r="L97" s="157">
        <v>0</v>
      </c>
      <c r="M97" s="157">
        <v>0</v>
      </c>
      <c r="N97" s="157">
        <v>0</v>
      </c>
      <c r="O97" s="157">
        <v>0</v>
      </c>
      <c r="P97" s="157">
        <v>0</v>
      </c>
      <c r="Q97" s="157">
        <v>0</v>
      </c>
      <c r="R97" s="157">
        <v>0</v>
      </c>
      <c r="S97" s="157">
        <v>0</v>
      </c>
      <c r="T97" s="157">
        <v>0</v>
      </c>
    </row>
    <row r="98" spans="1:20">
      <c r="A98" s="128" t="s">
        <v>42</v>
      </c>
      <c r="B98" s="128" t="s">
        <v>42</v>
      </c>
      <c r="C98" s="175"/>
      <c r="D98" s="167" t="s">
        <v>60</v>
      </c>
      <c r="E98" s="166">
        <f t="shared" ref="E98:T98" si="21">SUM(E95:E97)</f>
        <v>43</v>
      </c>
      <c r="F98" s="166">
        <f t="shared" si="21"/>
        <v>43</v>
      </c>
      <c r="G98" s="166">
        <f t="shared" si="21"/>
        <v>43</v>
      </c>
      <c r="H98" s="166">
        <f t="shared" si="21"/>
        <v>43</v>
      </c>
      <c r="I98" s="166">
        <f t="shared" si="21"/>
        <v>43</v>
      </c>
      <c r="J98" s="166">
        <f t="shared" si="21"/>
        <v>43</v>
      </c>
      <c r="K98" s="166">
        <f t="shared" si="21"/>
        <v>43</v>
      </c>
      <c r="L98" s="166">
        <f t="shared" si="21"/>
        <v>43</v>
      </c>
      <c r="M98" s="166">
        <f t="shared" si="21"/>
        <v>43</v>
      </c>
      <c r="N98" s="166">
        <f t="shared" si="21"/>
        <v>43</v>
      </c>
      <c r="O98" s="166">
        <f t="shared" si="21"/>
        <v>43</v>
      </c>
      <c r="P98" s="166">
        <f t="shared" si="21"/>
        <v>43</v>
      </c>
      <c r="Q98" s="166">
        <f t="shared" si="21"/>
        <v>43</v>
      </c>
      <c r="R98" s="166">
        <f t="shared" si="21"/>
        <v>43</v>
      </c>
      <c r="S98" s="166">
        <f t="shared" si="21"/>
        <v>43</v>
      </c>
      <c r="T98" s="166">
        <f t="shared" si="21"/>
        <v>43</v>
      </c>
    </row>
    <row r="99" spans="1:20">
      <c r="A99" s="128" t="s">
        <v>39</v>
      </c>
      <c r="B99" s="128" t="s">
        <v>34</v>
      </c>
      <c r="C99" s="129"/>
      <c r="D99" s="173" t="s">
        <v>269</v>
      </c>
      <c r="E99" s="148">
        <v>120</v>
      </c>
      <c r="F99" s="148">
        <v>120</v>
      </c>
      <c r="G99" s="148">
        <v>120</v>
      </c>
      <c r="H99" s="148">
        <v>120</v>
      </c>
      <c r="I99" s="148">
        <v>120</v>
      </c>
      <c r="J99" s="148">
        <v>120</v>
      </c>
      <c r="K99" s="148">
        <v>120</v>
      </c>
      <c r="L99" s="148">
        <v>120</v>
      </c>
      <c r="M99" s="148">
        <v>120</v>
      </c>
      <c r="N99" s="148">
        <v>120</v>
      </c>
      <c r="O99" s="148">
        <v>120</v>
      </c>
      <c r="P99" s="148">
        <v>120</v>
      </c>
      <c r="Q99" s="148">
        <v>120</v>
      </c>
      <c r="R99" s="148">
        <v>120</v>
      </c>
      <c r="S99" s="148">
        <v>120</v>
      </c>
      <c r="T99" s="148">
        <v>120</v>
      </c>
    </row>
    <row r="100" spans="1:20">
      <c r="A100" s="128" t="s">
        <v>39</v>
      </c>
      <c r="B100" s="128" t="s">
        <v>34</v>
      </c>
      <c r="C100" s="175"/>
      <c r="D100" s="172" t="s">
        <v>12</v>
      </c>
      <c r="E100" s="96">
        <v>0</v>
      </c>
      <c r="F100" s="96">
        <v>0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96">
        <v>0</v>
      </c>
      <c r="M100" s="96">
        <v>0</v>
      </c>
      <c r="N100" s="96">
        <v>0</v>
      </c>
      <c r="O100" s="96">
        <v>0</v>
      </c>
      <c r="P100" s="96">
        <v>0</v>
      </c>
      <c r="Q100" s="96">
        <v>0</v>
      </c>
      <c r="R100" s="96">
        <v>0</v>
      </c>
      <c r="S100" s="96">
        <v>0</v>
      </c>
      <c r="T100" s="96">
        <v>0</v>
      </c>
    </row>
    <row r="101" spans="1:20">
      <c r="A101" s="128" t="s">
        <v>39</v>
      </c>
      <c r="B101" s="128" t="s">
        <v>34</v>
      </c>
      <c r="C101" s="175"/>
      <c r="D101" s="167" t="s">
        <v>60</v>
      </c>
      <c r="E101" s="150">
        <f t="shared" ref="E101:T101" si="22">SUM(E99:E100)</f>
        <v>120</v>
      </c>
      <c r="F101" s="150">
        <f t="shared" si="22"/>
        <v>120</v>
      </c>
      <c r="G101" s="150">
        <f t="shared" si="22"/>
        <v>120</v>
      </c>
      <c r="H101" s="150">
        <f t="shared" si="22"/>
        <v>120</v>
      </c>
      <c r="I101" s="150">
        <f t="shared" si="22"/>
        <v>120</v>
      </c>
      <c r="J101" s="150">
        <f t="shared" si="22"/>
        <v>120</v>
      </c>
      <c r="K101" s="150">
        <f t="shared" si="22"/>
        <v>120</v>
      </c>
      <c r="L101" s="150">
        <f t="shared" si="22"/>
        <v>120</v>
      </c>
      <c r="M101" s="150">
        <f t="shared" si="22"/>
        <v>120</v>
      </c>
      <c r="N101" s="150">
        <f t="shared" si="22"/>
        <v>120</v>
      </c>
      <c r="O101" s="150">
        <f t="shared" si="22"/>
        <v>120</v>
      </c>
      <c r="P101" s="150">
        <f t="shared" si="22"/>
        <v>120</v>
      </c>
      <c r="Q101" s="150">
        <f t="shared" si="22"/>
        <v>120</v>
      </c>
      <c r="R101" s="150">
        <f t="shared" si="22"/>
        <v>120</v>
      </c>
      <c r="S101" s="150">
        <f t="shared" si="22"/>
        <v>120</v>
      </c>
      <c r="T101" s="150">
        <f t="shared" si="22"/>
        <v>120</v>
      </c>
    </row>
    <row r="102" spans="1:20">
      <c r="A102" s="128" t="s">
        <v>39</v>
      </c>
      <c r="B102" s="128" t="s">
        <v>207</v>
      </c>
      <c r="C102" s="175"/>
      <c r="D102" s="167" t="s">
        <v>60</v>
      </c>
      <c r="E102" s="150">
        <v>0</v>
      </c>
      <c r="F102" s="150">
        <v>0</v>
      </c>
      <c r="G102" s="150">
        <v>0</v>
      </c>
      <c r="H102" s="150">
        <v>0</v>
      </c>
      <c r="I102" s="150">
        <v>0</v>
      </c>
      <c r="J102" s="150">
        <v>0</v>
      </c>
      <c r="K102" s="150">
        <v>0</v>
      </c>
      <c r="L102" s="150">
        <v>0</v>
      </c>
      <c r="M102" s="150">
        <v>0</v>
      </c>
      <c r="N102" s="150">
        <v>0</v>
      </c>
      <c r="O102" s="150">
        <v>0</v>
      </c>
      <c r="P102" s="150">
        <v>0</v>
      </c>
      <c r="Q102" s="150">
        <v>0</v>
      </c>
      <c r="R102" s="150">
        <v>0</v>
      </c>
      <c r="S102" s="150">
        <v>0</v>
      </c>
      <c r="T102" s="150">
        <v>0</v>
      </c>
    </row>
    <row r="103" spans="1:20">
      <c r="A103" s="128" t="s">
        <v>39</v>
      </c>
      <c r="B103" s="128" t="s">
        <v>57</v>
      </c>
      <c r="C103" s="175"/>
      <c r="D103" s="174" t="s">
        <v>60</v>
      </c>
      <c r="E103" s="157">
        <v>0</v>
      </c>
      <c r="F103" s="157">
        <v>0</v>
      </c>
      <c r="G103" s="157">
        <v>0</v>
      </c>
      <c r="H103" s="157">
        <v>0</v>
      </c>
      <c r="I103" s="157">
        <v>0</v>
      </c>
      <c r="J103" s="157">
        <v>0</v>
      </c>
      <c r="K103" s="157">
        <v>0</v>
      </c>
      <c r="L103" s="157">
        <v>0</v>
      </c>
      <c r="M103" s="157">
        <v>0</v>
      </c>
      <c r="N103" s="157">
        <v>0</v>
      </c>
      <c r="O103" s="157">
        <v>0</v>
      </c>
      <c r="P103" s="157">
        <v>0</v>
      </c>
      <c r="Q103" s="157">
        <v>0</v>
      </c>
      <c r="R103" s="157">
        <v>0</v>
      </c>
      <c r="S103" s="157">
        <v>0</v>
      </c>
      <c r="T103" s="157">
        <v>0</v>
      </c>
    </row>
    <row r="104" spans="1:20">
      <c r="A104" s="128" t="s">
        <v>39</v>
      </c>
      <c r="B104" s="128" t="s">
        <v>39</v>
      </c>
      <c r="C104" s="177"/>
      <c r="D104" s="130" t="s">
        <v>60</v>
      </c>
      <c r="E104" s="165">
        <f t="shared" ref="E104:T104" si="23">SUM(E101:E103)</f>
        <v>120</v>
      </c>
      <c r="F104" s="165">
        <f t="shared" si="23"/>
        <v>120</v>
      </c>
      <c r="G104" s="165">
        <f t="shared" si="23"/>
        <v>120</v>
      </c>
      <c r="H104" s="165">
        <f t="shared" si="23"/>
        <v>120</v>
      </c>
      <c r="I104" s="165">
        <f t="shared" si="23"/>
        <v>120</v>
      </c>
      <c r="J104" s="165">
        <f t="shared" si="23"/>
        <v>120</v>
      </c>
      <c r="K104" s="165">
        <f t="shared" si="23"/>
        <v>120</v>
      </c>
      <c r="L104" s="165">
        <f t="shared" si="23"/>
        <v>120</v>
      </c>
      <c r="M104" s="165">
        <f t="shared" si="23"/>
        <v>120</v>
      </c>
      <c r="N104" s="165">
        <f t="shared" si="23"/>
        <v>120</v>
      </c>
      <c r="O104" s="165">
        <f t="shared" si="23"/>
        <v>120</v>
      </c>
      <c r="P104" s="165">
        <f t="shared" si="23"/>
        <v>120</v>
      </c>
      <c r="Q104" s="165">
        <f t="shared" si="23"/>
        <v>120</v>
      </c>
      <c r="R104" s="165">
        <f t="shared" si="23"/>
        <v>120</v>
      </c>
      <c r="S104" s="165">
        <f t="shared" si="23"/>
        <v>120</v>
      </c>
      <c r="T104" s="165">
        <f t="shared" si="23"/>
        <v>120</v>
      </c>
    </row>
    <row r="105" spans="1:20" s="39" customFormat="1">
      <c r="A105" s="115" t="s">
        <v>59</v>
      </c>
      <c r="B105" s="115" t="s">
        <v>59</v>
      </c>
      <c r="C105" s="116"/>
      <c r="D105" s="116" t="s">
        <v>60</v>
      </c>
      <c r="E105" s="117">
        <f t="shared" ref="E105:T105" si="24">SUM(E48+E80+E91+E98+E104)</f>
        <v>4716.5</v>
      </c>
      <c r="F105" s="117">
        <f t="shared" si="24"/>
        <v>4716.5</v>
      </c>
      <c r="G105" s="117">
        <f t="shared" si="24"/>
        <v>4791</v>
      </c>
      <c r="H105" s="117">
        <f t="shared" si="24"/>
        <v>4927</v>
      </c>
      <c r="I105" s="117">
        <f t="shared" si="24"/>
        <v>4927</v>
      </c>
      <c r="J105" s="117">
        <f t="shared" si="24"/>
        <v>5165</v>
      </c>
      <c r="K105" s="117">
        <f t="shared" si="24"/>
        <v>5175</v>
      </c>
      <c r="L105" s="117">
        <f t="shared" si="24"/>
        <v>5175</v>
      </c>
      <c r="M105" s="117">
        <f t="shared" si="24"/>
        <v>5175</v>
      </c>
      <c r="N105" s="117">
        <f t="shared" si="24"/>
        <v>5235</v>
      </c>
      <c r="O105" s="117">
        <f t="shared" si="24"/>
        <v>5235</v>
      </c>
      <c r="P105" s="117">
        <f t="shared" si="24"/>
        <v>5235</v>
      </c>
      <c r="Q105" s="117">
        <f t="shared" si="24"/>
        <v>5235</v>
      </c>
      <c r="R105" s="117">
        <f t="shared" si="24"/>
        <v>5235</v>
      </c>
      <c r="S105" s="117">
        <f t="shared" si="24"/>
        <v>5235</v>
      </c>
      <c r="T105" s="117">
        <f t="shared" si="24"/>
        <v>5235</v>
      </c>
    </row>
  </sheetData>
  <sortState xmlns:xlrd2="http://schemas.microsoft.com/office/spreadsheetml/2017/richdata2" ref="A5:Y164">
    <sortCondition ref="A5:A164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1491-D54E-441F-9BB2-8805BDB4ACBC}">
  <dimension ref="A1:S100"/>
  <sheetViews>
    <sheetView zoomScale="85" zoomScaleNormal="85" workbookViewId="0">
      <pane ySplit="1" topLeftCell="A2" activePane="bottomLeft" state="frozen"/>
      <selection pane="bottomLeft" activeCell="G14" sqref="G14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31.42578125" style="1" bestFit="1" customWidth="1"/>
    <col min="4" max="4" width="10.5703125" style="40" bestFit="1" customWidth="1"/>
    <col min="5" max="6" width="9" style="40"/>
    <col min="7" max="7" width="9.5703125" style="40" customWidth="1"/>
    <col min="8" max="8" width="8.5703125" style="40" customWidth="1"/>
    <col min="9" max="9" width="10.42578125" style="40" customWidth="1"/>
    <col min="10" max="10" width="8.7109375" style="40" customWidth="1"/>
    <col min="11" max="11" width="8.28515625" style="40" hidden="1" customWidth="1"/>
    <col min="12" max="12" width="10.140625" style="40" hidden="1" customWidth="1"/>
    <col min="13" max="13" width="0" style="40" hidden="1" customWidth="1"/>
    <col min="14" max="14" width="8.85546875" style="40" customWidth="1"/>
    <col min="15" max="15" width="8.7109375" style="40" hidden="1" customWidth="1"/>
    <col min="16" max="16" width="9.140625" style="40" hidden="1" customWidth="1"/>
    <col min="17" max="17" width="9.42578125" style="40" hidden="1" customWidth="1"/>
    <col min="18" max="18" width="8.28515625" style="40" hidden="1" customWidth="1"/>
    <col min="19" max="19" width="10.140625" style="40" bestFit="1" customWidth="1"/>
    <col min="20" max="16384" width="9" style="1"/>
  </cols>
  <sheetData>
    <row r="1" spans="1:19">
      <c r="A1" s="27" t="s">
        <v>31</v>
      </c>
      <c r="B1" s="27" t="s">
        <v>15</v>
      </c>
      <c r="C1" s="27" t="s">
        <v>27</v>
      </c>
      <c r="D1" s="72">
        <v>2015</v>
      </c>
      <c r="E1" s="72">
        <v>2016</v>
      </c>
      <c r="F1" s="72">
        <v>2017</v>
      </c>
      <c r="G1" s="72">
        <v>2018</v>
      </c>
      <c r="H1" s="72">
        <v>2019</v>
      </c>
      <c r="I1" s="72">
        <v>2020</v>
      </c>
      <c r="J1" s="72" t="s">
        <v>30</v>
      </c>
      <c r="K1" s="72" t="s">
        <v>3</v>
      </c>
      <c r="L1" s="72" t="s">
        <v>4</v>
      </c>
      <c r="M1" s="72" t="s">
        <v>5</v>
      </c>
      <c r="N1" s="72" t="s">
        <v>6</v>
      </c>
      <c r="O1" s="72" t="s">
        <v>7</v>
      </c>
      <c r="P1" s="72" t="s">
        <v>8</v>
      </c>
      <c r="Q1" s="72" t="s">
        <v>9</v>
      </c>
      <c r="R1" s="72" t="s">
        <v>10</v>
      </c>
      <c r="S1" s="72" t="s">
        <v>16</v>
      </c>
    </row>
    <row r="2" spans="1:19">
      <c r="A2" s="128" t="s">
        <v>32</v>
      </c>
      <c r="B2" s="128" t="s">
        <v>33</v>
      </c>
      <c r="C2" s="179" t="s">
        <v>332</v>
      </c>
      <c r="D2" s="212">
        <f>' Capacity by Company'!D2*'Operating Efficiency.'!D2</f>
        <v>0</v>
      </c>
      <c r="E2" s="212">
        <f>' Capacity by Company'!E2*'Operating Efficiency.'!E2</f>
        <v>0</v>
      </c>
      <c r="F2" s="212">
        <f>' Capacity by Company'!F2*'Operating Efficiency.'!F2</f>
        <v>0</v>
      </c>
      <c r="G2" s="212">
        <f>' Capacity by Company'!G2*'Operating Efficiency.'!G2</f>
        <v>0</v>
      </c>
      <c r="H2" s="212">
        <f>' Capacity by Company'!H2*'Operating Efficiency.'!H2</f>
        <v>0</v>
      </c>
      <c r="I2" s="212">
        <f>' Capacity by Company'!I2*'Operating Efficiency.'!I2</f>
        <v>24.800000000000004</v>
      </c>
      <c r="J2" s="212">
        <f>' Capacity by Company'!J2*'Operating Efficiency.'!J2</f>
        <v>26.492000000000004</v>
      </c>
      <c r="K2" s="212">
        <f>' Capacity by Company'!K2*'Operating Efficiency.'!K2</f>
        <v>26.712000000000003</v>
      </c>
      <c r="L2" s="212">
        <f>' Capacity by Company'!L2*'Operating Efficiency.'!L2</f>
        <v>26.844000000000001</v>
      </c>
      <c r="M2" s="212">
        <f>' Capacity by Company'!M2*'Operating Efficiency.'!M2</f>
        <v>68</v>
      </c>
      <c r="N2" s="212">
        <f>' Capacity by Company'!N2*'Operating Efficiency.'!N2</f>
        <v>73</v>
      </c>
      <c r="O2" s="212">
        <f>' Capacity by Company'!O2*'Operating Efficiency.'!O2</f>
        <v>78</v>
      </c>
      <c r="P2" s="212">
        <f>' Capacity by Company'!P2*'Operating Efficiency.'!P2</f>
        <v>83</v>
      </c>
      <c r="Q2" s="212">
        <f>' Capacity by Company'!Q2*'Operating Efficiency.'!Q2</f>
        <v>92</v>
      </c>
      <c r="R2" s="212">
        <f>' Capacity by Company'!R2*'Operating Efficiency.'!R2</f>
        <v>95</v>
      </c>
      <c r="S2" s="212">
        <f>' Capacity by Company'!S2*'Operating Efficiency.'!S2</f>
        <v>96.000000000000014</v>
      </c>
    </row>
    <row r="3" spans="1:19">
      <c r="A3" s="128" t="s">
        <v>32</v>
      </c>
      <c r="B3" s="128" t="s">
        <v>33</v>
      </c>
      <c r="C3" s="178" t="s">
        <v>278</v>
      </c>
      <c r="D3" s="212">
        <f>' Capacity by Company'!D3*'Operating Efficiency.'!D3</f>
        <v>30.799999999999997</v>
      </c>
      <c r="E3" s="212">
        <f>' Capacity by Company'!E3*'Operating Efficiency.'!E3</f>
        <v>33.800799999999995</v>
      </c>
      <c r="F3" s="212">
        <f>' Capacity by Company'!F3*'Operating Efficiency.'!F3</f>
        <v>34.32</v>
      </c>
      <c r="G3" s="212">
        <f>' Capacity by Company'!G3*'Operating Efficiency.'!G3</f>
        <v>47.787399999999998</v>
      </c>
      <c r="H3" s="212">
        <f>' Capacity by Company'!H3*'Operating Efficiency.'!H3</f>
        <v>47.58</v>
      </c>
      <c r="I3" s="212">
        <f>' Capacity by Company'!I3*'Operating Efficiency.'!I3</f>
        <v>41.480000000000004</v>
      </c>
      <c r="J3" s="212">
        <f>' Capacity by Company'!J3*'Operating Efficiency.'!J3</f>
        <v>43.646720000000009</v>
      </c>
      <c r="K3" s="212">
        <f>' Capacity by Company'!K3*'Operating Efficiency.'!K3</f>
        <v>45.140000000000008</v>
      </c>
      <c r="L3" s="212">
        <f>' Capacity by Company'!L3*'Operating Efficiency.'!L3</f>
        <v>51.850000000000009</v>
      </c>
      <c r="M3" s="212">
        <f>' Capacity by Company'!M3*'Operating Efficiency.'!M3</f>
        <v>54.031359999999999</v>
      </c>
      <c r="N3" s="212">
        <f>' Capacity by Company'!N3*'Operating Efficiency.'!N3</f>
        <v>56.091939999999994</v>
      </c>
      <c r="O3" s="212">
        <f>' Capacity by Company'!O3*'Operating Efficiency.'!O3</f>
        <v>58.839379999999991</v>
      </c>
      <c r="P3" s="212">
        <f>' Capacity by Company'!P3*'Operating Efficiency.'!P3</f>
        <v>59.17</v>
      </c>
      <c r="Q3" s="212">
        <f>' Capacity by Company'!Q3*'Operating Efficiency.'!Q3</f>
        <v>59.511600000000001</v>
      </c>
      <c r="R3" s="212">
        <f>' Capacity by Company'!R3*'Operating Efficiency.'!R3</f>
        <v>59.847099999999998</v>
      </c>
      <c r="S3" s="212">
        <f>' Capacity by Company'!S3*'Operating Efficiency.'!S3</f>
        <v>60.39</v>
      </c>
    </row>
    <row r="4" spans="1:19">
      <c r="A4" s="128" t="s">
        <v>32</v>
      </c>
      <c r="B4" s="128" t="s">
        <v>33</v>
      </c>
      <c r="C4" s="167" t="s">
        <v>275</v>
      </c>
      <c r="D4" s="212">
        <f>' Capacity by Company'!D4*'Operating Efficiency.'!D4</f>
        <v>20.099999999999998</v>
      </c>
      <c r="E4" s="212">
        <f>' Capacity by Company'!E4*'Operating Efficiency.'!E4</f>
        <v>20.399999999999999</v>
      </c>
      <c r="F4" s="212">
        <f>' Capacity by Company'!F4*'Operating Efficiency.'!F4</f>
        <v>21.599999999999998</v>
      </c>
      <c r="G4" s="212">
        <f>' Capacity by Company'!G4*'Operating Efficiency.'!G4</f>
        <v>21.9</v>
      </c>
      <c r="H4" s="212">
        <f>' Capacity by Company'!H4*'Operating Efficiency.'!H4</f>
        <v>21.599999999999998</v>
      </c>
      <c r="I4" s="212">
        <f>' Capacity by Company'!I4*'Operating Efficiency.'!I4</f>
        <v>22.800000000000004</v>
      </c>
      <c r="J4" s="212">
        <f>' Capacity by Company'!J4*'Operating Efficiency.'!J4</f>
        <v>32.400000000000006</v>
      </c>
      <c r="K4" s="212">
        <f>' Capacity by Company'!K4*'Operating Efficiency.'!K4</f>
        <v>33.200000000000003</v>
      </c>
      <c r="L4" s="212">
        <f>' Capacity by Company'!L4*'Operating Efficiency.'!L4</f>
        <v>32.800000000000004</v>
      </c>
      <c r="M4" s="212">
        <f>' Capacity by Company'!M4*'Operating Efficiency.'!M4</f>
        <v>32</v>
      </c>
      <c r="N4" s="212">
        <f>' Capacity by Company'!N4*'Operating Efficiency.'!N4</f>
        <v>34</v>
      </c>
      <c r="O4" s="212">
        <f>' Capacity by Company'!O4*'Operating Efficiency.'!O4</f>
        <v>33.20000000000001</v>
      </c>
      <c r="P4" s="212">
        <f>' Capacity by Company'!P4*'Operating Efficiency.'!P4</f>
        <v>34.799999999999997</v>
      </c>
      <c r="Q4" s="212">
        <f>' Capacity by Company'!Q4*'Operating Efficiency.'!Q4</f>
        <v>36.4</v>
      </c>
      <c r="R4" s="212">
        <f>' Capacity by Company'!R4*'Operating Efficiency.'!R4</f>
        <v>37.199999999999996</v>
      </c>
      <c r="S4" s="212">
        <f>' Capacity by Company'!S4*'Operating Efficiency.'!S4</f>
        <v>37.6</v>
      </c>
    </row>
    <row r="5" spans="1:19">
      <c r="A5" s="128" t="s">
        <v>32</v>
      </c>
      <c r="B5" s="128" t="s">
        <v>33</v>
      </c>
      <c r="C5" s="198" t="s">
        <v>274</v>
      </c>
      <c r="D5" s="212">
        <f>' Capacity by Company'!D5*'Operating Efficiency.'!D5</f>
        <v>0</v>
      </c>
      <c r="E5" s="212">
        <f>' Capacity by Company'!E5*'Operating Efficiency.'!E5</f>
        <v>0</v>
      </c>
      <c r="F5" s="212">
        <f>' Capacity by Company'!F5*'Operating Efficiency.'!F5</f>
        <v>9.36</v>
      </c>
      <c r="G5" s="212">
        <f>' Capacity by Company'!G5*'Operating Efficiency.'!G5</f>
        <v>9.9599999999999991</v>
      </c>
      <c r="H5" s="212">
        <f>' Capacity by Company'!H5*'Operating Efficiency.'!H5</f>
        <v>10.039999999999999</v>
      </c>
      <c r="I5" s="212">
        <f>' Capacity by Company'!I5*'Operating Efficiency.'!I5</f>
        <v>7.68</v>
      </c>
      <c r="J5" s="212">
        <f>' Capacity by Company'!J5*'Operating Efficiency.'!J5</f>
        <v>7.8840000000000003</v>
      </c>
      <c r="K5" s="212">
        <f>' Capacity by Company'!K5*'Operating Efficiency.'!K5</f>
        <v>8.2799999999999994</v>
      </c>
      <c r="L5" s="212">
        <f>' Capacity by Company'!L5*'Operating Efficiency.'!L5</f>
        <v>8.5559999999999992</v>
      </c>
      <c r="M5" s="212">
        <f>' Capacity by Company'!M5*'Operating Efficiency.'!M5</f>
        <v>8.64</v>
      </c>
      <c r="N5" s="212">
        <f>' Capacity by Company'!N5*'Operating Efficiency.'!N5</f>
        <v>8.7203999999999997</v>
      </c>
      <c r="O5" s="212">
        <f>' Capacity by Company'!O5*'Operating Efficiency.'!O5</f>
        <v>8.76</v>
      </c>
      <c r="P5" s="212">
        <f>' Capacity by Company'!P5*'Operating Efficiency.'!P5</f>
        <v>9</v>
      </c>
      <c r="Q5" s="212">
        <f>' Capacity by Company'!Q5*'Operating Efficiency.'!Q5</f>
        <v>9.9600000000000009</v>
      </c>
      <c r="R5" s="212">
        <f>' Capacity by Company'!R5*'Operating Efficiency.'!R5</f>
        <v>10.080000000000002</v>
      </c>
      <c r="S5" s="212">
        <f>' Capacity by Company'!S5*'Operating Efficiency.'!S5</f>
        <v>10.32</v>
      </c>
    </row>
    <row r="6" spans="1:19">
      <c r="A6" s="128" t="s">
        <v>32</v>
      </c>
      <c r="B6" s="128" t="s">
        <v>33</v>
      </c>
      <c r="C6" s="198" t="s">
        <v>370</v>
      </c>
      <c r="D6" s="212">
        <f>' Capacity by Company'!D6*'Operating Efficiency.'!D6</f>
        <v>0</v>
      </c>
      <c r="E6" s="212">
        <f>' Capacity by Company'!E6*'Operating Efficiency.'!E6</f>
        <v>0</v>
      </c>
      <c r="F6" s="212">
        <f>' Capacity by Company'!F6*'Operating Efficiency.'!F6</f>
        <v>0</v>
      </c>
      <c r="G6" s="212">
        <f>' Capacity by Company'!G6*'Operating Efficiency.'!G6</f>
        <v>10.799999999999999</v>
      </c>
      <c r="H6" s="212">
        <f>' Capacity by Company'!H6*'Operating Efficiency.'!H6</f>
        <v>11.850000000000001</v>
      </c>
      <c r="I6" s="212">
        <f>' Capacity by Company'!I6*'Operating Efficiency.'!I6</f>
        <v>10.200000000000003</v>
      </c>
      <c r="J6" s="212">
        <f>' Capacity by Company'!J6*'Operating Efficiency.'!J6</f>
        <v>11.1</v>
      </c>
      <c r="K6" s="212">
        <f>' Capacity by Company'!K6*'Operating Efficiency.'!K6</f>
        <v>11.9184</v>
      </c>
      <c r="L6" s="212">
        <f>' Capacity by Company'!L6*'Operating Efficiency.'!L6</f>
        <v>12.45</v>
      </c>
      <c r="M6" s="212">
        <f>' Capacity by Company'!M6*'Operating Efficiency.'!M6</f>
        <v>12.600000000000001</v>
      </c>
      <c r="N6" s="212">
        <f>' Capacity by Company'!N6*'Operating Efficiency.'!N6</f>
        <v>12.900000000000002</v>
      </c>
      <c r="O6" s="212">
        <f>' Capacity by Company'!O6*'Operating Efficiency.'!O6</f>
        <v>13.2</v>
      </c>
      <c r="P6" s="212">
        <f>' Capacity by Company'!P6*'Operating Efficiency.'!P6</f>
        <v>13.799999999999999</v>
      </c>
      <c r="Q6" s="212">
        <f>' Capacity by Company'!Q6*'Operating Efficiency.'!Q6</f>
        <v>14.1</v>
      </c>
      <c r="R6" s="212">
        <f>' Capacity by Company'!R6*'Operating Efficiency.'!R6</f>
        <v>14.549999999999999</v>
      </c>
      <c r="S6" s="212">
        <f>' Capacity by Company'!S6*'Operating Efficiency.'!S6</f>
        <v>14.634</v>
      </c>
    </row>
    <row r="7" spans="1:19">
      <c r="A7" s="128" t="s">
        <v>32</v>
      </c>
      <c r="B7" s="128" t="s">
        <v>33</v>
      </c>
      <c r="C7" s="179" t="s">
        <v>12</v>
      </c>
      <c r="D7" s="212">
        <f>' Capacity by Company'!D7*'Operating Efficiency.'!D7</f>
        <v>0</v>
      </c>
      <c r="E7" s="212">
        <f>' Capacity by Company'!E7*'Operating Efficiency.'!E7</f>
        <v>0</v>
      </c>
      <c r="F7" s="212">
        <f>' Capacity by Company'!F7*'Operating Efficiency.'!F7</f>
        <v>0</v>
      </c>
      <c r="G7" s="212">
        <f>' Capacity by Company'!G7*'Operating Efficiency.'!G7</f>
        <v>0</v>
      </c>
      <c r="H7" s="212">
        <f>' Capacity by Company'!H7*'Operating Efficiency.'!H7</f>
        <v>0</v>
      </c>
      <c r="I7" s="212">
        <f>' Capacity by Company'!I7*'Operating Efficiency.'!I7</f>
        <v>0</v>
      </c>
      <c r="J7" s="212">
        <f>' Capacity by Company'!J7*'Operating Efficiency.'!J7</f>
        <v>0</v>
      </c>
      <c r="K7" s="212">
        <f>' Capacity by Company'!K7*'Operating Efficiency.'!K7</f>
        <v>0</v>
      </c>
      <c r="L7" s="212">
        <f>' Capacity by Company'!L7*'Operating Efficiency.'!L7</f>
        <v>0</v>
      </c>
      <c r="M7" s="212">
        <f>' Capacity by Company'!M7*'Operating Efficiency.'!M7</f>
        <v>0</v>
      </c>
      <c r="N7" s="212">
        <f>' Capacity by Company'!N7*'Operating Efficiency.'!N7</f>
        <v>0</v>
      </c>
      <c r="O7" s="212">
        <f>' Capacity by Company'!O7*'Operating Efficiency.'!O7</f>
        <v>0</v>
      </c>
      <c r="P7" s="212">
        <f>' Capacity by Company'!P7*'Operating Efficiency.'!P7</f>
        <v>0</v>
      </c>
      <c r="Q7" s="212">
        <f>' Capacity by Company'!Q7*'Operating Efficiency.'!Q7</f>
        <v>0</v>
      </c>
      <c r="R7" s="212">
        <f>' Capacity by Company'!R7*'Operating Efficiency.'!R7</f>
        <v>0</v>
      </c>
      <c r="S7" s="212">
        <f>' Capacity by Company'!S7*'Operating Efficiency.'!S7</f>
        <v>0</v>
      </c>
    </row>
    <row r="8" spans="1:19" s="273" customFormat="1">
      <c r="A8" s="270" t="s">
        <v>32</v>
      </c>
      <c r="B8" s="270" t="s">
        <v>33</v>
      </c>
      <c r="C8" s="271" t="s">
        <v>60</v>
      </c>
      <c r="D8" s="272">
        <f t="shared" ref="D8:S8" si="0">SUM(D2:D7)</f>
        <v>50.899999999999991</v>
      </c>
      <c r="E8" s="272">
        <f t="shared" si="0"/>
        <v>54.200799999999994</v>
      </c>
      <c r="F8" s="272">
        <f t="shared" si="0"/>
        <v>65.28</v>
      </c>
      <c r="G8" s="272">
        <f t="shared" si="0"/>
        <v>90.447399999999988</v>
      </c>
      <c r="H8" s="272">
        <f t="shared" si="0"/>
        <v>91.07</v>
      </c>
      <c r="I8" s="272">
        <f t="shared" si="0"/>
        <v>106.96000000000002</v>
      </c>
      <c r="J8" s="272">
        <f t="shared" si="0"/>
        <v>121.52272000000001</v>
      </c>
      <c r="K8" s="272">
        <f t="shared" si="0"/>
        <v>125.25040000000001</v>
      </c>
      <c r="L8" s="272">
        <f t="shared" si="0"/>
        <v>132.50000000000003</v>
      </c>
      <c r="M8" s="272">
        <f t="shared" si="0"/>
        <v>175.27135999999999</v>
      </c>
      <c r="N8" s="272">
        <f t="shared" si="0"/>
        <v>184.71234000000001</v>
      </c>
      <c r="O8" s="272">
        <f t="shared" si="0"/>
        <v>191.99938</v>
      </c>
      <c r="P8" s="272">
        <f t="shared" si="0"/>
        <v>199.77000000000004</v>
      </c>
      <c r="Q8" s="272">
        <f t="shared" si="0"/>
        <v>211.9716</v>
      </c>
      <c r="R8" s="272">
        <f t="shared" si="0"/>
        <v>216.67710000000002</v>
      </c>
      <c r="S8" s="272">
        <f t="shared" si="0"/>
        <v>218.94400000000002</v>
      </c>
    </row>
    <row r="9" spans="1:19">
      <c r="A9" s="128" t="s">
        <v>32</v>
      </c>
      <c r="B9" s="128" t="s">
        <v>35</v>
      </c>
      <c r="C9" s="169" t="str">
        <f>' Capacity by Company'!C9</f>
        <v>Jiangsu Sanmu Group</v>
      </c>
      <c r="D9" s="212">
        <f>' Capacity by Company'!D9*'Operating Efficiency.'!D9</f>
        <v>197.1</v>
      </c>
      <c r="E9" s="212">
        <f>' Capacity by Company'!E9*'Operating Efficiency.'!E9</f>
        <v>200</v>
      </c>
      <c r="F9" s="212">
        <f>' Capacity by Company'!F9*'Operating Efficiency.'!F9</f>
        <v>202.5</v>
      </c>
      <c r="G9" s="212">
        <f>' Capacity by Company'!G9*'Operating Efficiency.'!G9</f>
        <v>223</v>
      </c>
      <c r="H9" s="212">
        <f>' Capacity by Company'!H9*'Operating Efficiency.'!H9</f>
        <v>222.3</v>
      </c>
      <c r="I9" s="212">
        <f>' Capacity by Company'!I9*'Operating Efficiency.'!I9</f>
        <v>213.50000000000003</v>
      </c>
      <c r="J9" s="212">
        <f>' Capacity by Company'!J9*'Operating Efficiency.'!J9</f>
        <v>242.16666666666671</v>
      </c>
      <c r="K9" s="212">
        <f>' Capacity by Company'!K9*'Operating Efficiency.'!K9</f>
        <v>246.83333333333331</v>
      </c>
      <c r="L9" s="212">
        <f>' Capacity by Company'!L9*'Operating Efficiency.'!L9</f>
        <v>238.33333333333334</v>
      </c>
      <c r="M9" s="212">
        <f>' Capacity by Company'!M9*'Operating Efficiency.'!M9</f>
        <v>238.50000000000003</v>
      </c>
      <c r="N9" s="212">
        <f>' Capacity by Company'!N9*'Operating Efficiency.'!N9</f>
        <v>245.16666666666666</v>
      </c>
      <c r="O9" s="212">
        <f>' Capacity by Company'!O9*'Operating Efficiency.'!O9</f>
        <v>254.33333333333331</v>
      </c>
      <c r="P9" s="212">
        <f>' Capacity by Company'!P9*'Operating Efficiency.'!P9</f>
        <v>266.83333333333331</v>
      </c>
      <c r="Q9" s="212">
        <f>' Capacity by Company'!Q9*'Operating Efficiency.'!Q9</f>
        <v>275.99999999999994</v>
      </c>
      <c r="R9" s="212">
        <f>' Capacity by Company'!R9*'Operating Efficiency.'!R9</f>
        <v>284.33333333333337</v>
      </c>
      <c r="S9" s="212">
        <f>' Capacity by Company'!S9*'Operating Efficiency.'!S9</f>
        <v>288.5</v>
      </c>
    </row>
    <row r="10" spans="1:19">
      <c r="A10" s="128" t="s">
        <v>32</v>
      </c>
      <c r="B10" s="129" t="s">
        <v>35</v>
      </c>
      <c r="C10" s="169" t="str">
        <f>' Capacity by Company'!C10</f>
        <v>Nan Ya Electronic Material (Kunshan) Co. Ltd.</v>
      </c>
      <c r="D10" s="212">
        <f>' Capacity by Company'!D10*'Operating Efficiency.'!D10</f>
        <v>183.52</v>
      </c>
      <c r="E10" s="212">
        <f>' Capacity by Company'!E10*'Operating Efficiency.'!E10</f>
        <v>186</v>
      </c>
      <c r="F10" s="212">
        <f>' Capacity by Company'!F10*'Operating Efficiency.'!F10</f>
        <v>190.96</v>
      </c>
      <c r="G10" s="212">
        <f>' Capacity by Company'!G10*'Operating Efficiency.'!G10</f>
        <v>203.26582278481013</v>
      </c>
      <c r="H10" s="212">
        <f>' Capacity by Company'!H10*'Operating Efficiency.'!H10</f>
        <v>205.84</v>
      </c>
      <c r="I10" s="212">
        <f>' Capacity by Company'!I10*'Operating Efficiency.'!I10</f>
        <v>252.80000000000004</v>
      </c>
      <c r="J10" s="212">
        <f>' Capacity by Company'!J10*'Operating Efficiency.'!J10</f>
        <v>274.92</v>
      </c>
      <c r="K10" s="212">
        <f>' Capacity by Company'!K10*'Operating Efficiency.'!K10</f>
        <v>278.08000000000004</v>
      </c>
      <c r="L10" s="212">
        <f>' Capacity by Company'!L10*'Operating Efficiency.'!L10</f>
        <v>268.60000000000002</v>
      </c>
      <c r="M10" s="212">
        <f>' Capacity by Company'!M10*'Operating Efficiency.'!M10</f>
        <v>271.76000000000005</v>
      </c>
      <c r="N10" s="212">
        <f>' Capacity by Company'!N10*'Operating Efficiency.'!N10</f>
        <v>278.08000000000004</v>
      </c>
      <c r="O10" s="212">
        <f>' Capacity by Company'!O10*'Operating Efficiency.'!O10</f>
        <v>281.23999999999995</v>
      </c>
      <c r="P10" s="212">
        <f>' Capacity by Company'!P10*'Operating Efficiency.'!P10</f>
        <v>287.56</v>
      </c>
      <c r="Q10" s="212">
        <f>' Capacity by Company'!Q10*'Operating Efficiency.'!Q10</f>
        <v>303.36000000000007</v>
      </c>
      <c r="R10" s="212">
        <f>' Capacity by Company'!R10*'Operating Efficiency.'!R10</f>
        <v>306.52</v>
      </c>
      <c r="S10" s="212">
        <f>' Capacity by Company'!S10*'Operating Efficiency.'!S10</f>
        <v>309.68</v>
      </c>
    </row>
    <row r="11" spans="1:19">
      <c r="A11" s="128" t="s">
        <v>32</v>
      </c>
      <c r="B11" s="129" t="s">
        <v>35</v>
      </c>
      <c r="C11" s="169" t="str">
        <f>' Capacity by Company'!C11</f>
        <v>Nantong Xincheng Synthetic Material Co Ltd</v>
      </c>
      <c r="D11" s="212">
        <f>' Capacity by Company'!D11*'Operating Efficiency.'!D11</f>
        <v>96</v>
      </c>
      <c r="E11" s="212">
        <f>' Capacity by Company'!E11*'Operating Efficiency.'!E11</f>
        <v>120</v>
      </c>
      <c r="F11" s="212">
        <f>' Capacity by Company'!F11*'Operating Efficiency.'!F11</f>
        <v>120</v>
      </c>
      <c r="G11" s="212">
        <f>' Capacity by Company'!G11*'Operating Efficiency.'!G11</f>
        <v>120</v>
      </c>
      <c r="H11" s="212">
        <f>' Capacity by Company'!H11*'Operating Efficiency.'!H11</f>
        <v>119.37560975609756</v>
      </c>
      <c r="I11" s="212">
        <f>' Capacity by Company'!I11*'Operating Efficiency.'!I11</f>
        <v>107.20000000000002</v>
      </c>
      <c r="J11" s="212">
        <f>' Capacity by Company'!J11*'Operating Efficiency.'!J11</f>
        <v>118.40000000000003</v>
      </c>
      <c r="K11" s="212">
        <f>' Capacity by Company'!K11*'Operating Efficiency.'!K11</f>
        <v>120</v>
      </c>
      <c r="L11" s="212">
        <f>' Capacity by Company'!L11*'Operating Efficiency.'!L11</f>
        <v>118.4</v>
      </c>
      <c r="M11" s="212">
        <f>' Capacity by Company'!M11*'Operating Efficiency.'!M11</f>
        <v>113.6</v>
      </c>
      <c r="N11" s="212">
        <f>' Capacity by Company'!N11*'Operating Efficiency.'!N11</f>
        <v>121.6</v>
      </c>
      <c r="O11" s="212">
        <f>' Capacity by Company'!O11*'Operating Efficiency.'!O11</f>
        <v>124.80000000000001</v>
      </c>
      <c r="P11" s="212">
        <f>' Capacity by Company'!P11*'Operating Efficiency.'!P11</f>
        <v>129.60000000000002</v>
      </c>
      <c r="Q11" s="212">
        <f>' Capacity by Company'!Q11*'Operating Efficiency.'!Q11</f>
        <v>131.20000000000002</v>
      </c>
      <c r="R11" s="212">
        <f>' Capacity by Company'!R11*'Operating Efficiency.'!R11</f>
        <v>134.4</v>
      </c>
      <c r="S11" s="212">
        <f>' Capacity by Company'!S11*'Operating Efficiency.'!S11</f>
        <v>137.60000000000002</v>
      </c>
    </row>
    <row r="12" spans="1:19">
      <c r="A12" s="128" t="s">
        <v>32</v>
      </c>
      <c r="B12" s="129" t="s">
        <v>35</v>
      </c>
      <c r="C12" s="169" t="str">
        <f>' Capacity by Company'!C12</f>
        <v>Kukdo Chemical (Kunshan) Co., Ltd.</v>
      </c>
      <c r="D12" s="212">
        <f>' Capacity by Company'!D12*'Operating Efficiency.'!D12</f>
        <v>119.87777777777778</v>
      </c>
      <c r="E12" s="212">
        <f>' Capacity by Company'!E12*'Operating Efficiency.'!E12</f>
        <v>120</v>
      </c>
      <c r="F12" s="212">
        <f>' Capacity by Company'!F12*'Operating Efficiency.'!F12</f>
        <v>101.06542056074767</v>
      </c>
      <c r="G12" s="212">
        <f>' Capacity by Company'!G12*'Operating Efficiency.'!G12</f>
        <v>103.45794392523364</v>
      </c>
      <c r="H12" s="212">
        <f>' Capacity by Company'!H12*'Operating Efficiency.'!H12</f>
        <v>102.47196261682244</v>
      </c>
      <c r="I12" s="212">
        <f>' Capacity by Company'!I12*'Operating Efficiency.'!I12</f>
        <v>108.55451713395638</v>
      </c>
      <c r="J12" s="212">
        <f>' Capacity by Company'!J12*'Operating Efficiency.'!J12</f>
        <v>121.35825545171342</v>
      </c>
      <c r="K12" s="212">
        <f>' Capacity by Company'!K12*'Operating Efficiency.'!K12</f>
        <v>121.15887850467291</v>
      </c>
      <c r="L12" s="212">
        <f>' Capacity by Company'!L12*'Operating Efficiency.'!L12</f>
        <v>122.20560747663554</v>
      </c>
      <c r="M12" s="212">
        <f>' Capacity by Company'!M12*'Operating Efficiency.'!M12</f>
        <v>117.57009345794391</v>
      </c>
      <c r="N12" s="212">
        <f>' Capacity by Company'!N12*'Operating Efficiency.'!N12</f>
        <v>120.93457943925232</v>
      </c>
      <c r="O12" s="212">
        <f>' Capacity by Company'!O12*'Operating Efficiency.'!O12</f>
        <v>122.61682242990655</v>
      </c>
      <c r="P12" s="212">
        <f>' Capacity by Company'!P12*'Operating Efficiency.'!P12</f>
        <v>123.73831775700937</v>
      </c>
      <c r="Q12" s="212">
        <f>' Capacity by Company'!Q12*'Operating Efficiency.'!Q12</f>
        <v>124.67289719626167</v>
      </c>
      <c r="R12" s="212">
        <f>' Capacity by Company'!R12*'Operating Efficiency.'!R12</f>
        <v>124.98442367601248</v>
      </c>
      <c r="S12" s="212">
        <f>' Capacity by Company'!S12*'Operating Efficiency.'!S12</f>
        <v>125.60747663551402</v>
      </c>
    </row>
    <row r="13" spans="1:19">
      <c r="A13" s="128" t="s">
        <v>32</v>
      </c>
      <c r="B13" s="129" t="s">
        <v>35</v>
      </c>
      <c r="C13" s="169" t="str">
        <f>' Capacity by Company'!C13</f>
        <v>Jiangsu Yangnong Kumho Chemical Co., Ltd.</v>
      </c>
      <c r="D13" s="212">
        <f>' Capacity by Company'!D13*'Operating Efficiency.'!D13</f>
        <v>103.49999999999999</v>
      </c>
      <c r="E13" s="212">
        <f>' Capacity by Company'!E13*'Operating Efficiency.'!E13</f>
        <v>105</v>
      </c>
      <c r="F13" s="212">
        <f>' Capacity by Company'!F13*'Operating Efficiency.'!F13</f>
        <v>99.899999999999991</v>
      </c>
      <c r="G13" s="212">
        <f>' Capacity by Company'!G13*'Operating Efficiency.'!G13</f>
        <v>117.9375</v>
      </c>
      <c r="H13" s="212">
        <f>' Capacity by Company'!H13*'Operating Efficiency.'!H13</f>
        <v>117.42</v>
      </c>
      <c r="I13" s="212">
        <f>' Capacity by Company'!I13*'Operating Efficiency.'!I13</f>
        <v>102.00000000000003</v>
      </c>
      <c r="J13" s="212">
        <f>' Capacity by Company'!J13*'Operating Efficiency.'!J13</f>
        <v>118.5</v>
      </c>
      <c r="K13" s="212">
        <f>' Capacity by Company'!K13*'Operating Efficiency.'!K13</f>
        <v>121.12500000000001</v>
      </c>
      <c r="L13" s="212">
        <f>' Capacity by Company'!L13*'Operating Efficiency.'!L13</f>
        <v>116.28749999999999</v>
      </c>
      <c r="M13" s="212">
        <f>' Capacity by Company'!M13*'Operating Efficiency.'!M13</f>
        <v>120</v>
      </c>
      <c r="N13" s="212">
        <f>' Capacity by Company'!N13*'Operating Efficiency.'!N13</f>
        <v>126.93749999999999</v>
      </c>
      <c r="O13" s="212">
        <f>' Capacity by Company'!O13*'Operating Efficiency.'!O13</f>
        <v>131.10000000000002</v>
      </c>
      <c r="P13" s="212">
        <f>' Capacity by Company'!P13*'Operating Efficiency.'!P13</f>
        <v>133.875</v>
      </c>
      <c r="Q13" s="212">
        <f>' Capacity by Company'!Q13*'Operating Efficiency.'!Q13</f>
        <v>135.26250000000002</v>
      </c>
      <c r="R13" s="212">
        <f>' Capacity by Company'!R13*'Operating Efficiency.'!R13</f>
        <v>135.75</v>
      </c>
      <c r="S13" s="212">
        <f>' Capacity by Company'!S13*'Operating Efficiency.'!S13</f>
        <v>137.25</v>
      </c>
    </row>
    <row r="14" spans="1:19">
      <c r="A14" s="128" t="s">
        <v>32</v>
      </c>
      <c r="B14" s="129" t="s">
        <v>35</v>
      </c>
      <c r="C14" s="169" t="str">
        <f>' Capacity by Company'!C14</f>
        <v>Sinopec Baling Petrochemical Co.,Ltd</v>
      </c>
      <c r="D14" s="212">
        <f>' Capacity by Company'!D14*'Operating Efficiency.'!D14</f>
        <v>97.5</v>
      </c>
      <c r="E14" s="212">
        <f>' Capacity by Company'!E14*'Operating Efficiency.'!E14</f>
        <v>100</v>
      </c>
      <c r="F14" s="212">
        <f>' Capacity by Company'!F14*'Operating Efficiency.'!F14</f>
        <v>102.5</v>
      </c>
      <c r="G14" s="212">
        <f>' Capacity by Company'!G14*'Operating Efficiency.'!G14</f>
        <v>106.25</v>
      </c>
      <c r="H14" s="212">
        <f>' Capacity by Company'!H14*'Operating Efficiency.'!H14</f>
        <v>106.75</v>
      </c>
      <c r="I14" s="212">
        <f>' Capacity by Company'!I14*'Operating Efficiency.'!I14</f>
        <v>95.000000000000014</v>
      </c>
      <c r="J14" s="212">
        <f>' Capacity by Company'!J14*'Operating Efficiency.'!J14</f>
        <v>97.5</v>
      </c>
      <c r="K14" s="212">
        <f>' Capacity by Company'!K14*'Operating Efficiency.'!K14</f>
        <v>101.25</v>
      </c>
      <c r="L14" s="212">
        <f>' Capacity by Company'!L14*'Operating Efficiency.'!L14</f>
        <v>97.5</v>
      </c>
      <c r="M14" s="212">
        <f>' Capacity by Company'!M14*'Operating Efficiency.'!M14</f>
        <v>95</v>
      </c>
      <c r="N14" s="212">
        <f>' Capacity by Company'!N14*'Operating Efficiency.'!N14</f>
        <v>107.50000000000001</v>
      </c>
      <c r="O14" s="212">
        <f>' Capacity by Company'!O14*'Operating Efficiency.'!O14</f>
        <v>109.99999999999999</v>
      </c>
      <c r="P14" s="212">
        <f>' Capacity by Company'!P14*'Operating Efficiency.'!P14</f>
        <v>113.74999999999999</v>
      </c>
      <c r="Q14" s="212">
        <f>' Capacity by Company'!Q14*'Operating Efficiency.'!Q14</f>
        <v>118.75</v>
      </c>
      <c r="R14" s="212">
        <f>' Capacity by Company'!R14*'Operating Efficiency.'!R14</f>
        <v>120</v>
      </c>
      <c r="S14" s="212">
        <f>' Capacity by Company'!S14*'Operating Efficiency.'!S14</f>
        <v>125</v>
      </c>
    </row>
    <row r="15" spans="1:19">
      <c r="A15" s="128" t="s">
        <v>32</v>
      </c>
      <c r="B15" s="129" t="s">
        <v>35</v>
      </c>
      <c r="C15" s="169" t="str">
        <f>' Capacity by Company'!C15</f>
        <v>Zhuhai Hongchang Electronic Material Co Ltd</v>
      </c>
      <c r="D15" s="212">
        <f>' Capacity by Company'!D15*'Operating Efficiency.'!D15</f>
        <v>92.430000000000021</v>
      </c>
      <c r="E15" s="212">
        <f>' Capacity by Company'!E15*'Operating Efficiency.'!E15</f>
        <v>93.600000000000009</v>
      </c>
      <c r="F15" s="212">
        <f>' Capacity by Company'!F15*'Operating Efficiency.'!F15</f>
        <v>93.600000000000009</v>
      </c>
      <c r="G15" s="212">
        <f>' Capacity by Company'!G15*'Operating Efficiency.'!G15</f>
        <v>99.45</v>
      </c>
      <c r="H15" s="212">
        <f>' Capacity by Company'!H15*'Operating Efficiency.'!H15</f>
        <v>104.13</v>
      </c>
      <c r="I15" s="212">
        <f>' Capacity by Company'!I15*'Operating Efficiency.'!I15</f>
        <v>82.485000000000014</v>
      </c>
      <c r="J15" s="212">
        <f>' Capacity by Company'!J15*'Operating Efficiency.'!J15</f>
        <v>89.310000000000016</v>
      </c>
      <c r="K15" s="212">
        <f>' Capacity by Company'!K15*'Operating Efficiency.'!K15</f>
        <v>88.92</v>
      </c>
      <c r="L15" s="212">
        <f>' Capacity by Company'!L15*'Operating Efficiency.'!L15</f>
        <v>90.09</v>
      </c>
      <c r="M15" s="212">
        <f>' Capacity by Company'!M15*'Operating Efficiency.'!M15</f>
        <v>90.089999999999975</v>
      </c>
      <c r="N15" s="212">
        <f>' Capacity by Company'!N15*'Operating Efficiency.'!N15</f>
        <v>102.96</v>
      </c>
      <c r="O15" s="212">
        <f>' Capacity by Company'!O15*'Operating Efficiency.'!O15</f>
        <v>105.29999999999998</v>
      </c>
      <c r="P15" s="212">
        <f>' Capacity by Company'!P15*'Operating Efficiency.'!P15</f>
        <v>107.63999999999999</v>
      </c>
      <c r="Q15" s="212">
        <f>' Capacity by Company'!Q15*'Operating Efficiency.'!Q15</f>
        <v>112.32</v>
      </c>
      <c r="R15" s="212">
        <f>' Capacity by Company'!R15*'Operating Efficiency.'!R15</f>
        <v>115.83</v>
      </c>
      <c r="S15" s="212">
        <f>' Capacity by Company'!S15*'Operating Efficiency.'!S15</f>
        <v>117</v>
      </c>
    </row>
    <row r="16" spans="1:19">
      <c r="A16" s="128" t="s">
        <v>32</v>
      </c>
      <c r="B16" s="129" t="s">
        <v>35</v>
      </c>
      <c r="C16" s="169" t="str">
        <f>' Capacity by Company'!C16</f>
        <v>Changchun Chemical (Jiangsu) Co., Ltd.</v>
      </c>
      <c r="D16" s="212">
        <f>' Capacity by Company'!D16*'Operating Efficiency.'!D16</f>
        <v>103.49999999999999</v>
      </c>
      <c r="E16" s="212">
        <f>' Capacity by Company'!E16*'Operating Efficiency.'!E16</f>
        <v>105</v>
      </c>
      <c r="F16" s="212">
        <f>' Capacity by Company'!F16*'Operating Efficiency.'!F16</f>
        <v>109.5</v>
      </c>
      <c r="G16" s="212">
        <f>' Capacity by Company'!G16*'Operating Efficiency.'!G16</f>
        <v>112.5</v>
      </c>
      <c r="H16" s="212">
        <f>' Capacity by Company'!H16*'Operating Efficiency.'!H16</f>
        <v>112.5</v>
      </c>
      <c r="I16" s="212">
        <f>' Capacity by Company'!I16*'Operating Efficiency.'!I16</f>
        <v>93.000000000000014</v>
      </c>
      <c r="J16" s="212">
        <f>' Capacity by Company'!J16*'Operating Efficiency.'!J16</f>
        <v>105.00000000000003</v>
      </c>
      <c r="K16" s="212">
        <f>' Capacity by Company'!K16*'Operating Efficiency.'!K16</f>
        <v>112.5</v>
      </c>
      <c r="L16" s="212">
        <f>' Capacity by Company'!L16*'Operating Efficiency.'!L16</f>
        <v>112.5</v>
      </c>
      <c r="M16" s="212">
        <f>' Capacity by Company'!M16*'Operating Efficiency.'!M16</f>
        <v>114</v>
      </c>
      <c r="N16" s="212">
        <f>' Capacity by Company'!N16*'Operating Efficiency.'!N16</f>
        <v>127.50000000000001</v>
      </c>
      <c r="O16" s="212">
        <f>' Capacity by Company'!O16*'Operating Efficiency.'!O16</f>
        <v>129.00000000000003</v>
      </c>
      <c r="P16" s="212">
        <f>' Capacity by Company'!P16*'Operating Efficiency.'!P16</f>
        <v>135</v>
      </c>
      <c r="Q16" s="212">
        <f>' Capacity by Company'!Q16*'Operating Efficiency.'!Q16</f>
        <v>141</v>
      </c>
      <c r="R16" s="212">
        <f>' Capacity by Company'!R16*'Operating Efficiency.'!R16</f>
        <v>144</v>
      </c>
      <c r="S16" s="212">
        <f>' Capacity by Company'!S16*'Operating Efficiency.'!S16</f>
        <v>147</v>
      </c>
    </row>
    <row r="17" spans="1:19">
      <c r="A17" s="128" t="s">
        <v>32</v>
      </c>
      <c r="B17" s="129" t="s">
        <v>35</v>
      </c>
      <c r="C17" s="169" t="str">
        <f>' Capacity by Company'!C17</f>
        <v>Anhui Shanfu New Material Technology Co., Ltd.</v>
      </c>
      <c r="D17" s="212">
        <f>' Capacity by Company'!D17*'Operating Efficiency.'!D17</f>
        <v>40.599999999999994</v>
      </c>
      <c r="E17" s="212">
        <f>' Capacity by Company'!E17*'Operating Efficiency.'!E17</f>
        <v>42.92</v>
      </c>
      <c r="F17" s="212">
        <f>' Capacity by Company'!F17*'Operating Efficiency.'!F17</f>
        <v>44.08</v>
      </c>
      <c r="G17" s="212">
        <f>' Capacity by Company'!G17*'Operating Efficiency.'!G17</f>
        <v>46.400000000000006</v>
      </c>
      <c r="H17" s="212">
        <f>' Capacity by Company'!H17*'Operating Efficiency.'!H17</f>
        <v>46.4696</v>
      </c>
      <c r="I17" s="212">
        <f>' Capacity by Company'!I17*'Operating Efficiency.'!I17</f>
        <v>39.440000000000012</v>
      </c>
      <c r="J17" s="212">
        <f>' Capacity by Company'!J17*'Operating Efficiency.'!J17</f>
        <v>45.24</v>
      </c>
      <c r="K17" s="212">
        <f>' Capacity by Company'!K17*'Operating Efficiency.'!K17</f>
        <v>48.720000000000006</v>
      </c>
      <c r="L17" s="212">
        <f>' Capacity by Company'!L17*'Operating Efficiency.'!L17</f>
        <v>48.720000000000006</v>
      </c>
      <c r="M17" s="212">
        <f>' Capacity by Company'!M17*'Operating Efficiency.'!M17</f>
        <v>48.720000000000006</v>
      </c>
      <c r="N17" s="212">
        <f>' Capacity by Company'!N17*'Operating Efficiency.'!N17</f>
        <v>49.88</v>
      </c>
      <c r="O17" s="212">
        <f>' Capacity by Company'!O17*'Operating Efficiency.'!O17</f>
        <v>51.039999999999992</v>
      </c>
      <c r="P17" s="212">
        <f>' Capacity by Company'!P17*'Operating Efficiency.'!P17</f>
        <v>53.36</v>
      </c>
      <c r="Q17" s="212">
        <f>' Capacity by Company'!Q17*'Operating Efficiency.'!Q17</f>
        <v>54.519999999999996</v>
      </c>
      <c r="R17" s="212">
        <f>' Capacity by Company'!R17*'Operating Efficiency.'!R17</f>
        <v>56.839999999999996</v>
      </c>
      <c r="S17" s="212">
        <f>' Capacity by Company'!S17*'Operating Efficiency.'!S17</f>
        <v>58</v>
      </c>
    </row>
    <row r="18" spans="1:19">
      <c r="A18" s="128" t="s">
        <v>32</v>
      </c>
      <c r="B18" s="129" t="s">
        <v>35</v>
      </c>
      <c r="C18" s="169" t="str">
        <f>' Capacity by Company'!C18</f>
        <v>Dalian Qihua New Material Co. Ltd.</v>
      </c>
      <c r="D18" s="212">
        <f>' Capacity by Company'!D18*'Operating Efficiency.'!D18</f>
        <v>37.5</v>
      </c>
      <c r="E18" s="212">
        <f>' Capacity by Company'!E18*'Operating Efficiency.'!E18</f>
        <v>38</v>
      </c>
      <c r="F18" s="212">
        <f>' Capacity by Company'!F18*'Operating Efficiency.'!F18</f>
        <v>39.5</v>
      </c>
      <c r="G18" s="212">
        <f>' Capacity by Company'!G18*'Operating Efficiency.'!G18</f>
        <v>40</v>
      </c>
      <c r="H18" s="212">
        <f>' Capacity by Company'!H18*'Operating Efficiency.'!H18</f>
        <v>40</v>
      </c>
      <c r="I18" s="212">
        <f>' Capacity by Company'!I18*'Operating Efficiency.'!I18</f>
        <v>32.000000000000007</v>
      </c>
      <c r="J18" s="212">
        <f>' Capacity by Company'!J18*'Operating Efficiency.'!J18</f>
        <v>35.615000000000009</v>
      </c>
      <c r="K18" s="212">
        <f>' Capacity by Company'!K18*'Operating Efficiency.'!K18</f>
        <v>35.89</v>
      </c>
      <c r="L18" s="212">
        <f>' Capacity by Company'!L18*'Operating Efficiency.'!L18</f>
        <v>35.055</v>
      </c>
      <c r="M18" s="212">
        <f>' Capacity by Company'!M18*'Operating Efficiency.'!M18</f>
        <v>35.5</v>
      </c>
      <c r="N18" s="212">
        <f>' Capacity by Company'!N18*'Operating Efficiency.'!N18</f>
        <v>38</v>
      </c>
      <c r="O18" s="212">
        <f>' Capacity by Company'!O18*'Operating Efficiency.'!O18</f>
        <v>40.5</v>
      </c>
      <c r="P18" s="212">
        <f>' Capacity by Company'!P18*'Operating Efficiency.'!P18</f>
        <v>43.000000000000007</v>
      </c>
      <c r="Q18" s="212">
        <f>' Capacity by Company'!Q18*'Operating Efficiency.'!Q18</f>
        <v>47.5</v>
      </c>
      <c r="R18" s="212">
        <f>' Capacity by Company'!R18*'Operating Efficiency.'!R18</f>
        <v>49</v>
      </c>
      <c r="S18" s="212">
        <f>' Capacity by Company'!S18*'Operating Efficiency.'!S18</f>
        <v>49.5</v>
      </c>
    </row>
    <row r="19" spans="1:19">
      <c r="A19" s="128" t="s">
        <v>32</v>
      </c>
      <c r="B19" s="129" t="s">
        <v>35</v>
      </c>
      <c r="C19" s="169" t="str">
        <f>' Capacity by Company'!C19</f>
        <v>Olin Corporation</v>
      </c>
      <c r="D19" s="212">
        <f>' Capacity by Company'!D19*'Operating Efficiency.'!D19</f>
        <v>29.52</v>
      </c>
      <c r="E19" s="212">
        <f>' Capacity by Company'!E19*'Operating Efficiency.'!E19</f>
        <v>30.34</v>
      </c>
      <c r="F19" s="212">
        <f>' Capacity by Company'!F19*'Operating Efficiency.'!F19</f>
        <v>30.75</v>
      </c>
      <c r="G19" s="212">
        <f>' Capacity by Company'!G19*'Operating Efficiency.'!G19</f>
        <v>31.390625</v>
      </c>
      <c r="H19" s="212">
        <f>' Capacity by Company'!H19*'Operating Efficiency.'!H19</f>
        <v>32.261874999999996</v>
      </c>
      <c r="I19" s="212">
        <f>' Capacity by Company'!I19*'Operating Efficiency.'!I19</f>
        <v>29.930000000000003</v>
      </c>
      <c r="J19" s="212">
        <f>' Capacity by Company'!J19*'Operating Efficiency.'!J19</f>
        <v>32.36437500000001</v>
      </c>
      <c r="K19" s="212">
        <f>' Capacity by Company'!K19*'Operating Efficiency.'!K19</f>
        <v>33.620000000000005</v>
      </c>
      <c r="L19" s="212">
        <f>' Capacity by Company'!L19*'Operating Efficiency.'!L19</f>
        <v>32.800000000000004</v>
      </c>
      <c r="M19" s="212">
        <f>' Capacity by Company'!M19*'Operating Efficiency.'!M19</f>
        <v>32.39</v>
      </c>
      <c r="N19" s="212">
        <f>' Capacity by Company'!N19*'Operating Efficiency.'!N19</f>
        <v>33.21</v>
      </c>
      <c r="O19" s="212">
        <f>' Capacity by Company'!O19*'Operating Efficiency.'!O19</f>
        <v>34.491250000000001</v>
      </c>
      <c r="P19" s="212">
        <f>' Capacity by Company'!P19*'Operating Efficiency.'!P19</f>
        <v>35.260000000000005</v>
      </c>
      <c r="Q19" s="212">
        <f>' Capacity by Company'!Q19*'Operating Efficiency.'!Q19</f>
        <v>36.08</v>
      </c>
      <c r="R19" s="212">
        <f>' Capacity by Company'!R19*'Operating Efficiency.'!R19</f>
        <v>36.9</v>
      </c>
      <c r="S19" s="212">
        <f>' Capacity by Company'!S19*'Operating Efficiency.'!S19</f>
        <v>38.949999999999996</v>
      </c>
    </row>
    <row r="20" spans="1:19">
      <c r="A20" s="128" t="s">
        <v>32</v>
      </c>
      <c r="B20" s="128" t="s">
        <v>35</v>
      </c>
      <c r="C20" s="169" t="str">
        <f>' Capacity by Company'!C20</f>
        <v>The Dow Chemical Company</v>
      </c>
      <c r="D20" s="212">
        <f>' Capacity by Company'!D20*'Operating Efficiency.'!D20</f>
        <v>28.29</v>
      </c>
      <c r="E20" s="212">
        <f>' Capacity by Company'!E20*'Operating Efficiency.'!E20</f>
        <v>28.7</v>
      </c>
      <c r="F20" s="212">
        <f>' Capacity by Company'!F20*'Operating Efficiency.'!F20</f>
        <v>30.34</v>
      </c>
      <c r="G20" s="212">
        <f>' Capacity by Company'!G20*'Operating Efficiency.'!G20</f>
        <v>30.75</v>
      </c>
      <c r="H20" s="212">
        <f>' Capacity by Company'!H20*'Operating Efficiency.'!H20</f>
        <v>30.34</v>
      </c>
      <c r="I20" s="212">
        <f>' Capacity by Company'!I20*'Operating Efficiency.'!I20</f>
        <v>31.980000000000004</v>
      </c>
      <c r="J20" s="212">
        <f>' Capacity by Company'!J20*'Operating Efficiency.'!J20</f>
        <v>35.260000000000005</v>
      </c>
      <c r="K20" s="212">
        <f>' Capacity by Company'!K20*'Operating Efficiency.'!K20</f>
        <v>36.080000000000005</v>
      </c>
      <c r="L20" s="212">
        <f>' Capacity by Company'!L20*'Operating Efficiency.'!L20</f>
        <v>34.85</v>
      </c>
      <c r="M20" s="212">
        <f>' Capacity by Company'!M20*'Operating Efficiency.'!M20</f>
        <v>34.03</v>
      </c>
      <c r="N20" s="212">
        <f>' Capacity by Company'!N20*'Operating Efficiency.'!N20</f>
        <v>36.08</v>
      </c>
      <c r="O20" s="212">
        <f>' Capacity by Company'!O20*'Operating Efficiency.'!O20</f>
        <v>35.260000000000005</v>
      </c>
      <c r="P20" s="212">
        <f>' Capacity by Company'!P20*'Operating Efficiency.'!P20</f>
        <v>36.9</v>
      </c>
      <c r="Q20" s="212">
        <f>' Capacity by Company'!Q20*'Operating Efficiency.'!Q20</f>
        <v>38.54</v>
      </c>
      <c r="R20" s="212">
        <f>' Capacity by Company'!R20*'Operating Efficiency.'!R20</f>
        <v>39.36</v>
      </c>
      <c r="S20" s="212">
        <f>' Capacity by Company'!S20*'Operating Efficiency.'!S20</f>
        <v>39.769999999999996</v>
      </c>
    </row>
    <row r="21" spans="1:19">
      <c r="A21" s="128" t="s">
        <v>32</v>
      </c>
      <c r="B21" s="128" t="s">
        <v>35</v>
      </c>
      <c r="C21" s="169" t="str">
        <f>' Capacity by Company'!C21</f>
        <v>Huntsman Corporation</v>
      </c>
      <c r="D21" s="212">
        <f>' Capacity by Company'!D21*'Operating Efficiency.'!D21</f>
        <v>44.019512195121948</v>
      </c>
      <c r="E21" s="212">
        <f>' Capacity by Company'!E21*'Operating Efficiency.'!E21</f>
        <v>45.471219512195127</v>
      </c>
      <c r="F21" s="212">
        <f>' Capacity by Company'!F21*'Operating Efficiency.'!F21</f>
        <v>47.406829268292682</v>
      </c>
      <c r="G21" s="212">
        <f>' Capacity by Company'!G21*'Operating Efficiency.'!G21</f>
        <v>47.890731707317073</v>
      </c>
      <c r="H21" s="212">
        <f>' Capacity by Company'!H21*'Operating Efficiency.'!H21</f>
        <v>48.109268292682927</v>
      </c>
      <c r="I21" s="212">
        <f>' Capacity by Company'!I21*'Operating Efficiency.'!I21</f>
        <v>38.337560975609762</v>
      </c>
      <c r="J21" s="212">
        <f>' Capacity by Company'!J21*'Operating Efficiency.'!J21</f>
        <v>42.474146341463424</v>
      </c>
      <c r="K21" s="212">
        <f>' Capacity by Company'!K21*'Operating Efficiency.'!K21</f>
        <v>43.129756097560985</v>
      </c>
      <c r="L21" s="212">
        <f>' Capacity by Company'!L21*'Operating Efficiency.'!L21</f>
        <v>41.709268292682921</v>
      </c>
      <c r="M21" s="212">
        <f>' Capacity by Company'!M21*'Operating Efficiency.'!M21</f>
        <v>40.600975609756105</v>
      </c>
      <c r="N21" s="212">
        <f>' Capacity by Company'!N21*'Operating Efficiency.'!N21</f>
        <v>46.345365853658535</v>
      </c>
      <c r="O21" s="212">
        <f>' Capacity by Company'!O21*'Operating Efficiency.'!O21</f>
        <v>49.795121951219514</v>
      </c>
      <c r="P21" s="212">
        <f>' Capacity by Company'!P21*'Operating Efficiency.'!P21</f>
        <v>50.762926829268295</v>
      </c>
      <c r="Q21" s="212">
        <f>' Capacity by Company'!Q21*'Operating Efficiency.'!Q21</f>
        <v>52.698536585365858</v>
      </c>
      <c r="R21" s="212">
        <f>' Capacity by Company'!R21*'Operating Efficiency.'!R21</f>
        <v>53.666341463414639</v>
      </c>
      <c r="S21" s="212">
        <f>' Capacity by Company'!S21*'Operating Efficiency.'!S21</f>
        <v>54.15024390243903</v>
      </c>
    </row>
    <row r="22" spans="1:19">
      <c r="A22" s="128" t="s">
        <v>32</v>
      </c>
      <c r="B22" s="129" t="s">
        <v>35</v>
      </c>
      <c r="C22" s="169" t="str">
        <f>' Capacity by Company'!C22</f>
        <v>Others</v>
      </c>
      <c r="D22" s="212">
        <f>' Capacity by Company'!D22*'Operating Efficiency.'!D22</f>
        <v>252</v>
      </c>
      <c r="E22" s="212">
        <f>' Capacity by Company'!E22*'Operating Efficiency.'!E22</f>
        <v>260</v>
      </c>
      <c r="F22" s="212">
        <f>' Capacity by Company'!F22*'Operating Efficiency.'!F22</f>
        <v>280</v>
      </c>
      <c r="G22" s="212">
        <f>' Capacity by Company'!G22*'Operating Efficiency.'!G22</f>
        <v>309</v>
      </c>
      <c r="H22" s="212">
        <f>' Capacity by Company'!H22*'Operating Efficiency.'!H22</f>
        <v>317.5</v>
      </c>
      <c r="I22" s="212">
        <f>' Capacity by Company'!I22*'Operating Efficiency.'!I22</f>
        <v>293.5</v>
      </c>
      <c r="J22" s="212">
        <f>' Capacity by Company'!J22*'Operating Efficiency.'!J22</f>
        <v>315.00000000000006</v>
      </c>
      <c r="K22" s="212">
        <f>' Capacity by Company'!K22*'Operating Efficiency.'!K22</f>
        <v>320.00000000000006</v>
      </c>
      <c r="L22" s="212">
        <f>' Capacity by Company'!L22*'Operating Efficiency.'!L22</f>
        <v>307</v>
      </c>
      <c r="M22" s="212">
        <f>' Capacity by Company'!M22*'Operating Efficiency.'!M22</f>
        <v>297</v>
      </c>
      <c r="N22" s="212">
        <f>' Capacity by Company'!N22*'Operating Efficiency.'!N22</f>
        <v>309</v>
      </c>
      <c r="O22" s="212">
        <f>' Capacity by Company'!O22*'Operating Efficiency.'!O22</f>
        <v>313</v>
      </c>
      <c r="P22" s="212">
        <f>' Capacity by Company'!P22*'Operating Efficiency.'!P22</f>
        <v>314.99999999999994</v>
      </c>
      <c r="Q22" s="212">
        <f>' Capacity by Company'!Q22*'Operating Efficiency.'!Q22</f>
        <v>319</v>
      </c>
      <c r="R22" s="212">
        <f>' Capacity by Company'!R22*'Operating Efficiency.'!R22</f>
        <v>326</v>
      </c>
      <c r="S22" s="212">
        <f>' Capacity by Company'!S22*'Operating Efficiency.'!S22</f>
        <v>332</v>
      </c>
    </row>
    <row r="23" spans="1:19" s="273" customFormat="1">
      <c r="A23" s="270" t="s">
        <v>32</v>
      </c>
      <c r="B23" s="274" t="s">
        <v>35</v>
      </c>
      <c r="C23" s="275" t="s">
        <v>60</v>
      </c>
      <c r="D23" s="272">
        <f>SUM(D9:D22)</f>
        <v>1425.3572899728997</v>
      </c>
      <c r="E23" s="272">
        <f t="shared" ref="E23:S23" si="1">SUM(E9:E22)</f>
        <v>1475.0312195121951</v>
      </c>
      <c r="F23" s="272">
        <f t="shared" si="1"/>
        <v>1492.1022498290404</v>
      </c>
      <c r="G23" s="272">
        <f t="shared" si="1"/>
        <v>1591.292623417361</v>
      </c>
      <c r="H23" s="272">
        <f t="shared" si="1"/>
        <v>1605.4683156656024</v>
      </c>
      <c r="I23" s="272">
        <f t="shared" si="1"/>
        <v>1519.7270781095665</v>
      </c>
      <c r="J23" s="272">
        <f t="shared" si="1"/>
        <v>1673.1084434598436</v>
      </c>
      <c r="K23" s="272">
        <f t="shared" si="1"/>
        <v>1707.3069679355674</v>
      </c>
      <c r="L23" s="272">
        <f t="shared" si="1"/>
        <v>1664.0507091026518</v>
      </c>
      <c r="M23" s="272">
        <f t="shared" si="1"/>
        <v>1648.7610690677002</v>
      </c>
      <c r="N23" s="272">
        <f t="shared" si="1"/>
        <v>1743.1941119595774</v>
      </c>
      <c r="O23" s="272">
        <f t="shared" si="1"/>
        <v>1782.4765277144591</v>
      </c>
      <c r="P23" s="272">
        <f t="shared" si="1"/>
        <v>1832.279577919611</v>
      </c>
      <c r="Q23" s="272">
        <f t="shared" si="1"/>
        <v>1890.9039337816275</v>
      </c>
      <c r="R23" s="272">
        <f t="shared" si="1"/>
        <v>1927.5840984727604</v>
      </c>
      <c r="S23" s="272">
        <f t="shared" si="1"/>
        <v>1960.0077205379532</v>
      </c>
    </row>
    <row r="24" spans="1:19">
      <c r="A24" s="128" t="s">
        <v>32</v>
      </c>
      <c r="B24" s="128" t="s">
        <v>43</v>
      </c>
      <c r="C24" s="183" t="s">
        <v>225</v>
      </c>
      <c r="D24" s="212">
        <f>' Capacity by Company'!D24*'Operating Efficiency.'!D24</f>
        <v>32</v>
      </c>
      <c r="E24" s="212">
        <f>' Capacity by Company'!E24*'Operating Efficiency.'!E24</f>
        <v>32.56</v>
      </c>
      <c r="F24" s="212">
        <f>' Capacity by Company'!F24*'Operating Efficiency.'!F24</f>
        <v>32.89</v>
      </c>
      <c r="G24" s="212">
        <f>' Capacity by Company'!G24*'Operating Efficiency.'!G24</f>
        <v>33.229999999999997</v>
      </c>
      <c r="H24" s="212">
        <f>' Capacity by Company'!H24*'Operating Efficiency.'!H24</f>
        <v>33.179999999999993</v>
      </c>
      <c r="I24" s="212">
        <f>' Capacity by Company'!I24*'Operating Efficiency.'!I24</f>
        <v>31.200000000000006</v>
      </c>
      <c r="J24" s="212">
        <f>' Capacity by Company'!J24*'Operating Efficiency.'!J24</f>
        <v>36.200000000000003</v>
      </c>
      <c r="K24" s="212">
        <f>' Capacity by Company'!K24*'Operating Efficiency.'!K24</f>
        <v>36.38000000000001</v>
      </c>
      <c r="L24" s="212">
        <f>' Capacity by Company'!L24*'Operating Efficiency.'!L24</f>
        <v>34.21</v>
      </c>
      <c r="M24" s="212">
        <f>' Capacity by Company'!M24*'Operating Efficiency.'!M24</f>
        <v>34.400000000000006</v>
      </c>
      <c r="N24" s="212">
        <f>' Capacity by Company'!N24*'Operating Efficiency.'!N24</f>
        <v>37.600000000000009</v>
      </c>
      <c r="O24" s="212">
        <f>' Capacity by Company'!O24*'Operating Efficiency.'!O24</f>
        <v>37.823999999999998</v>
      </c>
      <c r="P24" s="212">
        <f>' Capacity by Company'!P24*'Operating Efficiency.'!P24</f>
        <v>38.4</v>
      </c>
      <c r="Q24" s="212">
        <f>' Capacity by Company'!Q24*'Operating Efficiency.'!Q24</f>
        <v>38.532000000000004</v>
      </c>
      <c r="R24" s="212">
        <f>' Capacity by Company'!R24*'Operating Efficiency.'!R24</f>
        <v>38.799999999999997</v>
      </c>
      <c r="S24" s="212">
        <f>' Capacity by Company'!S24*'Operating Efficiency.'!S24</f>
        <v>38.936</v>
      </c>
    </row>
    <row r="25" spans="1:19">
      <c r="A25" s="128" t="s">
        <v>32</v>
      </c>
      <c r="B25" s="128" t="s">
        <v>43</v>
      </c>
      <c r="C25" s="183" t="s">
        <v>287</v>
      </c>
      <c r="D25" s="212">
        <f>' Capacity by Company'!D25*'Operating Efficiency.'!D25</f>
        <v>33.199999999999996</v>
      </c>
      <c r="E25" s="212">
        <f>' Capacity by Company'!E25*'Operating Efficiency.'!E25</f>
        <v>34</v>
      </c>
      <c r="F25" s="212">
        <f>' Capacity by Company'!F25*'Operating Efficiency.'!F25</f>
        <v>34.450000000000003</v>
      </c>
      <c r="G25" s="212">
        <f>' Capacity by Company'!G25*'Operating Efficiency.'!G25</f>
        <v>34.799999999999997</v>
      </c>
      <c r="H25" s="212">
        <f>' Capacity by Company'!H25*'Operating Efficiency.'!H25</f>
        <v>34.83</v>
      </c>
      <c r="I25" s="212">
        <f>' Capacity by Company'!I25*'Operating Efficiency.'!I25</f>
        <v>25.200000000000003</v>
      </c>
      <c r="J25" s="212">
        <f>' Capacity by Company'!J25*'Operating Efficiency.'!J25</f>
        <v>28.400000000000006</v>
      </c>
      <c r="K25" s="212">
        <f>' Capacity by Company'!K25*'Operating Efficiency.'!K25</f>
        <v>28.070000000000004</v>
      </c>
      <c r="L25" s="212">
        <f>' Capacity by Company'!L25*'Operating Efficiency.'!L25</f>
        <v>26.000000000000007</v>
      </c>
      <c r="M25" s="212">
        <f>' Capacity by Company'!M25*'Operating Efficiency.'!M25</f>
        <v>24.85</v>
      </c>
      <c r="N25" s="212">
        <f>' Capacity by Company'!N25*'Operating Efficiency.'!N25</f>
        <v>25.4</v>
      </c>
      <c r="O25" s="212">
        <f>' Capacity by Company'!O25*'Operating Efficiency.'!O25</f>
        <v>26.73</v>
      </c>
      <c r="P25" s="212">
        <f>' Capacity by Company'!P25*'Operating Efficiency.'!P25</f>
        <v>27.400000000000002</v>
      </c>
      <c r="Q25" s="212">
        <f>' Capacity by Company'!Q25*'Operating Efficiency.'!Q25</f>
        <v>27.66</v>
      </c>
      <c r="R25" s="212">
        <f>' Capacity by Company'!R25*'Operating Efficiency.'!R25</f>
        <v>28.08</v>
      </c>
      <c r="S25" s="212">
        <f>' Capacity by Company'!S25*'Operating Efficiency.'!S25</f>
        <v>28.4</v>
      </c>
    </row>
    <row r="26" spans="1:19">
      <c r="A26" s="128" t="s">
        <v>32</v>
      </c>
      <c r="B26" s="128" t="s">
        <v>43</v>
      </c>
      <c r="C26" s="183" t="s">
        <v>12</v>
      </c>
      <c r="D26" s="212">
        <f>' Capacity by Company'!D26*'Operating Efficiency.'!D26</f>
        <v>28.7</v>
      </c>
      <c r="E26" s="212">
        <f>' Capacity by Company'!E26*'Operating Efficiency.'!E26</f>
        <v>29.092000000000002</v>
      </c>
      <c r="F26" s="212">
        <f>' Capacity by Company'!F26*'Operating Efficiency.'!F26</f>
        <v>29.4</v>
      </c>
      <c r="G26" s="212">
        <f>' Capacity by Company'!G26*'Operating Efficiency.'!G26</f>
        <v>29.946000000000002</v>
      </c>
      <c r="H26" s="212">
        <f>' Capacity by Company'!H26*'Operating Efficiency.'!H26</f>
        <v>29.826999999999998</v>
      </c>
      <c r="I26" s="212">
        <f>' Capacity by Company'!I26*'Operating Efficiency.'!I26</f>
        <v>20.650000000000002</v>
      </c>
      <c r="J26" s="212">
        <f>' Capacity by Company'!J26*'Operating Efficiency.'!J26</f>
        <v>23.100000000000005</v>
      </c>
      <c r="K26" s="212">
        <f>' Capacity by Company'!K26*'Operating Efficiency.'!K26</f>
        <v>23.100000000000005</v>
      </c>
      <c r="L26" s="212">
        <f>' Capacity by Company'!L26*'Operating Efficiency.'!L26</f>
        <v>21.700000000000003</v>
      </c>
      <c r="M26" s="212">
        <f>' Capacity by Company'!M26*'Operating Efficiency.'!M26</f>
        <v>23.099999999999998</v>
      </c>
      <c r="N26" s="212">
        <f>' Capacity by Company'!N26*'Operating Efficiency.'!N26</f>
        <v>24.15</v>
      </c>
      <c r="O26" s="212">
        <f>' Capacity by Company'!O26*'Operating Efficiency.'!O26</f>
        <v>26.25</v>
      </c>
      <c r="P26" s="212">
        <f>' Capacity by Company'!P26*'Operating Efficiency.'!P26</f>
        <v>26.6</v>
      </c>
      <c r="Q26" s="212">
        <f>' Capacity by Company'!Q26*'Operating Efficiency.'!Q26</f>
        <v>27.650000000000002</v>
      </c>
      <c r="R26" s="212">
        <f>' Capacity by Company'!R26*'Operating Efficiency.'!R26</f>
        <v>28.35</v>
      </c>
      <c r="S26" s="212">
        <f>' Capacity by Company'!S26*'Operating Efficiency.'!S26</f>
        <v>29.400000000000002</v>
      </c>
    </row>
    <row r="27" spans="1:19" s="273" customFormat="1">
      <c r="A27" s="270" t="s">
        <v>32</v>
      </c>
      <c r="B27" s="270" t="s">
        <v>43</v>
      </c>
      <c r="C27" s="274" t="s">
        <v>60</v>
      </c>
      <c r="D27" s="272">
        <f>SUM(D24:D26)</f>
        <v>93.899999999999991</v>
      </c>
      <c r="E27" s="272">
        <f t="shared" ref="E27:S27" si="2">SUM(E24:E26)</f>
        <v>95.652000000000001</v>
      </c>
      <c r="F27" s="272">
        <f t="shared" si="2"/>
        <v>96.740000000000009</v>
      </c>
      <c r="G27" s="272">
        <f t="shared" si="2"/>
        <v>97.975999999999999</v>
      </c>
      <c r="H27" s="272">
        <f t="shared" si="2"/>
        <v>97.836999999999989</v>
      </c>
      <c r="I27" s="272">
        <f t="shared" si="2"/>
        <v>77.050000000000011</v>
      </c>
      <c r="J27" s="272">
        <f t="shared" si="2"/>
        <v>87.700000000000017</v>
      </c>
      <c r="K27" s="272">
        <f t="shared" si="2"/>
        <v>87.550000000000026</v>
      </c>
      <c r="L27" s="272">
        <f t="shared" si="2"/>
        <v>81.910000000000011</v>
      </c>
      <c r="M27" s="272">
        <f t="shared" si="2"/>
        <v>82.350000000000009</v>
      </c>
      <c r="N27" s="272">
        <f t="shared" si="2"/>
        <v>87.15</v>
      </c>
      <c r="O27" s="272">
        <f t="shared" si="2"/>
        <v>90.804000000000002</v>
      </c>
      <c r="P27" s="272">
        <f t="shared" si="2"/>
        <v>92.4</v>
      </c>
      <c r="Q27" s="272">
        <f t="shared" si="2"/>
        <v>93.842000000000013</v>
      </c>
      <c r="R27" s="272">
        <f t="shared" si="2"/>
        <v>95.22999999999999</v>
      </c>
      <c r="S27" s="272">
        <f t="shared" si="2"/>
        <v>96.736000000000004</v>
      </c>
    </row>
    <row r="28" spans="1:19">
      <c r="A28" s="128" t="s">
        <v>32</v>
      </c>
      <c r="B28" s="128" t="s">
        <v>51</v>
      </c>
      <c r="C28" s="58" t="s">
        <v>264</v>
      </c>
      <c r="D28" s="212">
        <f>' Capacity by Company'!D28*'Operating Efficiency.'!D28</f>
        <v>18</v>
      </c>
      <c r="E28" s="212">
        <f>' Capacity by Company'!E28*'Operating Efficiency.'!E28</f>
        <v>19.78</v>
      </c>
      <c r="F28" s="212">
        <f>' Capacity by Company'!F28*'Operating Efficiency.'!F28</f>
        <v>21</v>
      </c>
      <c r="G28" s="212">
        <f>' Capacity by Company'!G28*'Operating Efficiency.'!G28</f>
        <v>22</v>
      </c>
      <c r="H28" s="212">
        <f>' Capacity by Company'!H28*'Operating Efficiency.'!H28</f>
        <v>24.099999999999998</v>
      </c>
      <c r="I28" s="212">
        <f>' Capacity by Company'!I28*'Operating Efficiency.'!I28</f>
        <v>21.6</v>
      </c>
      <c r="J28" s="212">
        <f>' Capacity by Company'!J28*'Operating Efficiency.'!J28</f>
        <v>23.400000000000002</v>
      </c>
      <c r="K28" s="212">
        <f>' Capacity by Company'!K28*'Operating Efficiency.'!K28</f>
        <v>23.470000000000006</v>
      </c>
      <c r="L28" s="212">
        <f>' Capacity by Company'!L28*'Operating Efficiency.'!L28</f>
        <v>22.22</v>
      </c>
      <c r="M28" s="212">
        <f>' Capacity by Company'!M28*'Operating Efficiency.'!M28</f>
        <v>21.249999999999996</v>
      </c>
      <c r="N28" s="212">
        <f>' Capacity by Company'!N28*'Operating Efficiency.'!N28</f>
        <v>21.799999999999997</v>
      </c>
      <c r="O28" s="212">
        <f>' Capacity by Company'!O28*'Operating Efficiency.'!O28</f>
        <v>22.14</v>
      </c>
      <c r="P28" s="212">
        <f>' Capacity by Company'!P28*'Operating Efficiency.'!P28</f>
        <v>22.35</v>
      </c>
      <c r="Q28" s="212">
        <f>' Capacity by Company'!Q28*'Operating Efficiency.'!Q28</f>
        <v>22.58</v>
      </c>
      <c r="R28" s="212">
        <f>' Capacity by Company'!R28*'Operating Efficiency.'!R28</f>
        <v>23.249999999999996</v>
      </c>
      <c r="S28" s="212">
        <f>' Capacity by Company'!S28*'Operating Efficiency.'!S28</f>
        <v>24.14</v>
      </c>
    </row>
    <row r="29" spans="1:19">
      <c r="A29" s="128" t="s">
        <v>32</v>
      </c>
      <c r="B29" s="128" t="s">
        <v>51</v>
      </c>
      <c r="C29" s="58" t="s">
        <v>251</v>
      </c>
      <c r="D29" s="212">
        <f>' Capacity by Company'!D29*'Operating Efficiency.'!D29</f>
        <v>24.936</v>
      </c>
      <c r="E29" s="212">
        <f>' Capacity by Company'!E29*'Operating Efficiency.'!E29</f>
        <v>29.6</v>
      </c>
      <c r="F29" s="212">
        <f>' Capacity by Company'!F29*'Operating Efficiency.'!F29</f>
        <v>30</v>
      </c>
      <c r="G29" s="212">
        <f>' Capacity by Company'!G29*'Operating Efficiency.'!G29</f>
        <v>30</v>
      </c>
      <c r="H29" s="212">
        <f>' Capacity by Company'!H29*'Operating Efficiency.'!H29</f>
        <v>31.200000000000003</v>
      </c>
      <c r="I29" s="212">
        <f>' Capacity by Company'!I29*'Operating Efficiency.'!I29</f>
        <v>26.800000000000004</v>
      </c>
      <c r="J29" s="212">
        <f>' Capacity by Company'!J29*'Operating Efficiency.'!J29</f>
        <v>29.600000000000009</v>
      </c>
      <c r="K29" s="212">
        <f>' Capacity by Company'!K29*'Operating Efficiency.'!K29</f>
        <v>30</v>
      </c>
      <c r="L29" s="212">
        <f>' Capacity by Company'!L29*'Operating Efficiency.'!L29</f>
        <v>29.6</v>
      </c>
      <c r="M29" s="212">
        <f>' Capacity by Company'!M29*'Operating Efficiency.'!M29</f>
        <v>28.4</v>
      </c>
      <c r="N29" s="212">
        <f>' Capacity by Company'!N29*'Operating Efficiency.'!N29</f>
        <v>30.4</v>
      </c>
      <c r="O29" s="212">
        <f>' Capacity by Company'!O29*'Operating Efficiency.'!O29</f>
        <v>31.200000000000003</v>
      </c>
      <c r="P29" s="212">
        <f>' Capacity by Company'!P29*'Operating Efficiency.'!P29</f>
        <v>32.400000000000006</v>
      </c>
      <c r="Q29" s="212">
        <f>' Capacity by Company'!Q29*'Operating Efficiency.'!Q29</f>
        <v>32.800000000000004</v>
      </c>
      <c r="R29" s="212">
        <f>' Capacity by Company'!R29*'Operating Efficiency.'!R29</f>
        <v>33.6</v>
      </c>
      <c r="S29" s="212">
        <f>' Capacity by Company'!S29*'Operating Efficiency.'!S29</f>
        <v>34.400000000000006</v>
      </c>
    </row>
    <row r="30" spans="1:19">
      <c r="A30" s="128" t="s">
        <v>32</v>
      </c>
      <c r="B30" s="128" t="s">
        <v>51</v>
      </c>
      <c r="C30" s="169" t="s">
        <v>215</v>
      </c>
      <c r="D30" s="212">
        <f>' Capacity by Company'!D30*'Operating Efficiency.'!D30</f>
        <v>100.8</v>
      </c>
      <c r="E30" s="212">
        <f>' Capacity by Company'!E30*'Operating Efficiency.'!E30</f>
        <v>104.52799999999999</v>
      </c>
      <c r="F30" s="212">
        <f>' Capacity by Company'!F30*'Operating Efficiency.'!F30</f>
        <v>107.80311526479751</v>
      </c>
      <c r="G30" s="212">
        <f>' Capacity by Company'!G30*'Operating Efficiency.'!G30</f>
        <v>110.35514018691588</v>
      </c>
      <c r="H30" s="212">
        <f>' Capacity by Company'!H30*'Operating Efficiency.'!H30</f>
        <v>112</v>
      </c>
      <c r="I30" s="212">
        <f>' Capacity by Company'!I30*'Operating Efficiency.'!I30</f>
        <v>86.843613707165105</v>
      </c>
      <c r="J30" s="212">
        <f>' Capacity by Company'!J30*'Operating Efficiency.'!J30</f>
        <v>97.086604361370732</v>
      </c>
      <c r="K30" s="212">
        <f>' Capacity by Company'!K30*'Operating Efficiency.'!K30</f>
        <v>96.927102803738322</v>
      </c>
      <c r="L30" s="212">
        <f>' Capacity by Company'!L30*'Operating Efficiency.'!L30</f>
        <v>91.36448598130842</v>
      </c>
      <c r="M30" s="212">
        <f>' Capacity by Company'!M30*'Operating Efficiency.'!M30</f>
        <v>87.656074766355118</v>
      </c>
      <c r="N30" s="212">
        <f>' Capacity by Company'!N30*'Operating Efficiency.'!N30</f>
        <v>90.347663551401851</v>
      </c>
      <c r="O30" s="212">
        <f>' Capacity by Company'!O30*'Operating Efficiency.'!O30</f>
        <v>91.693457943925239</v>
      </c>
      <c r="P30" s="212">
        <f>' Capacity by Company'!P30*'Operating Efficiency.'!P30</f>
        <v>92.590654205607478</v>
      </c>
      <c r="Q30" s="212">
        <f>' Capacity by Company'!Q30*'Operating Efficiency.'!Q30</f>
        <v>93.338317757009321</v>
      </c>
      <c r="R30" s="212">
        <f>' Capacity by Company'!R30*'Operating Efficiency.'!R30</f>
        <v>93.587538940809978</v>
      </c>
      <c r="S30" s="212">
        <f>' Capacity by Company'!S30*'Operating Efficiency.'!S30</f>
        <v>94.085981308411206</v>
      </c>
    </row>
    <row r="31" spans="1:19">
      <c r="A31" s="128" t="s">
        <v>32</v>
      </c>
      <c r="B31" s="128" t="s">
        <v>51</v>
      </c>
      <c r="C31" s="183" t="s">
        <v>225</v>
      </c>
      <c r="D31" s="212">
        <f>' Capacity by Company'!D28*'Operating Efficiency.'!D28</f>
        <v>18</v>
      </c>
      <c r="E31" s="212">
        <f>' Capacity by Company'!E28*'Operating Efficiency.'!E28</f>
        <v>19.78</v>
      </c>
      <c r="F31" s="212">
        <f>' Capacity by Company'!F28*'Operating Efficiency.'!F28</f>
        <v>21</v>
      </c>
      <c r="G31" s="212">
        <f>' Capacity by Company'!G28*'Operating Efficiency.'!G28</f>
        <v>22</v>
      </c>
      <c r="H31" s="212">
        <f>' Capacity by Company'!H28*'Operating Efficiency.'!H28</f>
        <v>24.099999999999998</v>
      </c>
      <c r="I31" s="212">
        <f>' Capacity by Company'!I28*'Operating Efficiency.'!I28</f>
        <v>21.6</v>
      </c>
      <c r="J31" s="212">
        <f>' Capacity by Company'!J28*'Operating Efficiency.'!J28</f>
        <v>23.400000000000002</v>
      </c>
      <c r="K31" s="212">
        <f>' Capacity by Company'!K28*'Operating Efficiency.'!K28</f>
        <v>23.470000000000006</v>
      </c>
      <c r="L31" s="212">
        <f>' Capacity by Company'!L28*'Operating Efficiency.'!L28</f>
        <v>22.22</v>
      </c>
      <c r="M31" s="212">
        <f>' Capacity by Company'!M28*'Operating Efficiency.'!M28</f>
        <v>21.249999999999996</v>
      </c>
      <c r="N31" s="212">
        <f>' Capacity by Company'!N28*'Operating Efficiency.'!N28</f>
        <v>21.799999999999997</v>
      </c>
      <c r="O31" s="212">
        <f>' Capacity by Company'!O28*'Operating Efficiency.'!O28</f>
        <v>22.14</v>
      </c>
      <c r="P31" s="212">
        <f>' Capacity by Company'!P28*'Operating Efficiency.'!P28</f>
        <v>22.35</v>
      </c>
      <c r="Q31" s="212">
        <f>' Capacity by Company'!Q28*'Operating Efficiency.'!Q28</f>
        <v>22.58</v>
      </c>
      <c r="R31" s="212">
        <f>' Capacity by Company'!R28*'Operating Efficiency.'!R28</f>
        <v>23.249999999999996</v>
      </c>
      <c r="S31" s="212">
        <f>' Capacity by Company'!S28*'Operating Efficiency.'!S28</f>
        <v>24.14</v>
      </c>
    </row>
    <row r="32" spans="1:19">
      <c r="A32" s="128" t="s">
        <v>32</v>
      </c>
      <c r="B32" s="128" t="s">
        <v>51</v>
      </c>
      <c r="C32" s="169" t="s">
        <v>12</v>
      </c>
      <c r="D32" s="212">
        <f>' Capacity by Company'!D32*'Operating Efficiency.'!D32</f>
        <v>18.362500000000001</v>
      </c>
      <c r="E32" s="212">
        <f>' Capacity by Company'!E32*'Operating Efficiency.'!E32</f>
        <v>21</v>
      </c>
      <c r="F32" s="212">
        <f>' Capacity by Company'!F32*'Operating Efficiency.'!F32</f>
        <v>21.14</v>
      </c>
      <c r="G32" s="212">
        <f>' Capacity by Company'!G32*'Operating Efficiency.'!G32</f>
        <v>31.45</v>
      </c>
      <c r="H32" s="212">
        <f>' Capacity by Company'!H32*'Operating Efficiency.'!H32</f>
        <v>31.630000000000003</v>
      </c>
      <c r="I32" s="212">
        <f>' Capacity by Company'!I32*'Operating Efficiency.'!I32</f>
        <v>22.57</v>
      </c>
      <c r="J32" s="212">
        <f>' Capacity by Company'!J32*'Operating Efficiency.'!J32</f>
        <v>24.790000000000006</v>
      </c>
      <c r="K32" s="212">
        <f>' Capacity by Company'!K32*'Operating Efficiency.'!K32</f>
        <v>25.530000000000005</v>
      </c>
      <c r="L32" s="212">
        <f>' Capacity by Company'!L32*'Operating Efficiency.'!L32</f>
        <v>25.529999999999998</v>
      </c>
      <c r="M32" s="212">
        <f>' Capacity by Company'!M32*'Operating Efficiency.'!M32</f>
        <v>24.419999999999998</v>
      </c>
      <c r="N32" s="212">
        <f>' Capacity by Company'!N32*'Operating Efficiency.'!N32</f>
        <v>26.27</v>
      </c>
      <c r="O32" s="212">
        <f>' Capacity by Company'!O32*'Operating Efficiency.'!O32</f>
        <v>27.75</v>
      </c>
      <c r="P32" s="212">
        <f>' Capacity by Company'!P32*'Operating Efficiency.'!P32</f>
        <v>28.12</v>
      </c>
      <c r="Q32" s="212">
        <f>' Capacity by Company'!Q32*'Operating Efficiency.'!Q32</f>
        <v>28.490000000000002</v>
      </c>
      <c r="R32" s="212">
        <f>' Capacity by Company'!R32*'Operating Efficiency.'!R32</f>
        <v>29.970000000000002</v>
      </c>
      <c r="S32" s="212">
        <f>' Capacity by Company'!S32*'Operating Efficiency.'!S32</f>
        <v>31.450000000000003</v>
      </c>
    </row>
    <row r="33" spans="1:19" s="273" customFormat="1">
      <c r="A33" s="270" t="s">
        <v>32</v>
      </c>
      <c r="B33" s="270" t="s">
        <v>51</v>
      </c>
      <c r="C33" s="271" t="s">
        <v>60</v>
      </c>
      <c r="D33" s="272">
        <f>SUM(D28:D32)</f>
        <v>180.0985</v>
      </c>
      <c r="E33" s="272">
        <f t="shared" ref="E33:S33" si="3">SUM(E28:E32)</f>
        <v>194.68799999999999</v>
      </c>
      <c r="F33" s="272">
        <f t="shared" si="3"/>
        <v>200.94311526479748</v>
      </c>
      <c r="G33" s="272">
        <f t="shared" si="3"/>
        <v>215.80514018691588</v>
      </c>
      <c r="H33" s="272">
        <f t="shared" si="3"/>
        <v>223.03</v>
      </c>
      <c r="I33" s="272">
        <f t="shared" si="3"/>
        <v>179.4136137071651</v>
      </c>
      <c r="J33" s="272">
        <f t="shared" si="3"/>
        <v>198.27660436137074</v>
      </c>
      <c r="K33" s="272">
        <f t="shared" si="3"/>
        <v>199.39710280373833</v>
      </c>
      <c r="L33" s="272">
        <f t="shared" si="3"/>
        <v>190.93448598130843</v>
      </c>
      <c r="M33" s="272">
        <f t="shared" si="3"/>
        <v>182.97607476635508</v>
      </c>
      <c r="N33" s="272">
        <f t="shared" si="3"/>
        <v>190.61766355140188</v>
      </c>
      <c r="O33" s="272">
        <f t="shared" si="3"/>
        <v>194.92345794392526</v>
      </c>
      <c r="P33" s="272">
        <f t="shared" si="3"/>
        <v>197.81065420560748</v>
      </c>
      <c r="Q33" s="272">
        <f t="shared" si="3"/>
        <v>199.78831775700934</v>
      </c>
      <c r="R33" s="272">
        <f t="shared" si="3"/>
        <v>203.65753894080999</v>
      </c>
      <c r="S33" s="272">
        <f t="shared" si="3"/>
        <v>208.21598130841119</v>
      </c>
    </row>
    <row r="34" spans="1:19" s="273" customFormat="1">
      <c r="A34" s="270" t="s">
        <v>32</v>
      </c>
      <c r="B34" s="270" t="s">
        <v>108</v>
      </c>
      <c r="C34" s="271" t="s">
        <v>60</v>
      </c>
      <c r="D34" s="272">
        <f>' Capacity by Company'!D34*'Operating Efficiency.'!D34</f>
        <v>0</v>
      </c>
      <c r="E34" s="272">
        <f>' Capacity by Company'!E34*'Operating Efficiency.'!E34</f>
        <v>0</v>
      </c>
      <c r="F34" s="272">
        <f>' Capacity by Company'!F34*'Operating Efficiency.'!F34</f>
        <v>0</v>
      </c>
      <c r="G34" s="272">
        <f>' Capacity by Company'!G34*'Operating Efficiency.'!G34</f>
        <v>0</v>
      </c>
      <c r="H34" s="272">
        <f>' Capacity by Company'!H34*'Operating Efficiency.'!H34</f>
        <v>0</v>
      </c>
      <c r="I34" s="272">
        <f>' Capacity by Company'!I34*'Operating Efficiency.'!I34</f>
        <v>0</v>
      </c>
      <c r="J34" s="272">
        <f>' Capacity by Company'!J34*'Operating Efficiency.'!J34</f>
        <v>0</v>
      </c>
      <c r="K34" s="272">
        <f>' Capacity by Company'!K34*'Operating Efficiency.'!K34</f>
        <v>0</v>
      </c>
      <c r="L34" s="272">
        <f>' Capacity by Company'!L34*'Operating Efficiency.'!L34</f>
        <v>0</v>
      </c>
      <c r="M34" s="272">
        <f>' Capacity by Company'!M34*'Operating Efficiency.'!M34</f>
        <v>0</v>
      </c>
      <c r="N34" s="272">
        <f>' Capacity by Company'!N34*'Operating Efficiency.'!N34</f>
        <v>0</v>
      </c>
      <c r="O34" s="272">
        <f>' Capacity by Company'!O34*'Operating Efficiency.'!O34</f>
        <v>0</v>
      </c>
      <c r="P34" s="272">
        <f>' Capacity by Company'!P34*'Operating Efficiency.'!P34</f>
        <v>0</v>
      </c>
      <c r="Q34" s="272">
        <f>' Capacity by Company'!Q34*'Operating Efficiency.'!Q34</f>
        <v>0</v>
      </c>
      <c r="R34" s="272">
        <f>' Capacity by Company'!R34*'Operating Efficiency.'!R34</f>
        <v>0</v>
      </c>
      <c r="S34" s="272">
        <f>' Capacity by Company'!S34*'Operating Efficiency.'!S34</f>
        <v>0</v>
      </c>
    </row>
    <row r="35" spans="1:19">
      <c r="A35" s="128" t="s">
        <v>32</v>
      </c>
      <c r="B35" s="128" t="s">
        <v>53</v>
      </c>
      <c r="C35" s="199" t="s">
        <v>216</v>
      </c>
      <c r="D35" s="212">
        <f>' Capacity by Company'!D35*'Operating Efficiency.'!D35</f>
        <v>170</v>
      </c>
      <c r="E35" s="212">
        <f>' Capacity by Company'!E35*'Operating Efficiency.'!E35</f>
        <v>172.2</v>
      </c>
      <c r="F35" s="212">
        <f>' Capacity by Company'!F35*'Operating Efficiency.'!F35</f>
        <v>173.5</v>
      </c>
      <c r="G35" s="212">
        <f>' Capacity by Company'!G35*'Operating Efficiency.'!G35</f>
        <v>175</v>
      </c>
      <c r="H35" s="212">
        <f>' Capacity by Company'!H35*'Operating Efficiency.'!H35</f>
        <v>178.96199999999999</v>
      </c>
      <c r="I35" s="212">
        <f>' Capacity by Company'!I35*'Operating Efficiency.'!I35</f>
        <v>159.60000000000002</v>
      </c>
      <c r="J35" s="212">
        <f>' Capacity by Company'!J35*'Operating Efficiency.'!J35</f>
        <v>174.3</v>
      </c>
      <c r="K35" s="212">
        <f>' Capacity by Company'!K35*'Operating Efficiency.'!K35</f>
        <v>171.6</v>
      </c>
      <c r="L35" s="212">
        <f>' Capacity by Company'!L35*'Operating Efficiency.'!L35</f>
        <v>163.00000000000003</v>
      </c>
      <c r="M35" s="212">
        <f>' Capacity by Company'!M35*'Operating Efficiency.'!M35</f>
        <v>157.5</v>
      </c>
      <c r="N35" s="212">
        <f>' Capacity by Company'!N35*'Operating Efficiency.'!N35</f>
        <v>168</v>
      </c>
      <c r="O35" s="212">
        <f>' Capacity by Company'!O35*'Operating Efficiency.'!O35</f>
        <v>174.3</v>
      </c>
      <c r="P35" s="212">
        <f>' Capacity by Company'!P35*'Operating Efficiency.'!P35</f>
        <v>180.60000000000002</v>
      </c>
      <c r="Q35" s="212">
        <f>' Capacity by Company'!Q35*'Operating Efficiency.'!Q35</f>
        <v>184.79999999999998</v>
      </c>
      <c r="R35" s="212">
        <f>' Capacity by Company'!R35*'Operating Efficiency.'!R35</f>
        <v>189.00000000000003</v>
      </c>
      <c r="S35" s="212">
        <f>' Capacity by Company'!S35*'Operating Efficiency.'!S35</f>
        <v>193.2</v>
      </c>
    </row>
    <row r="36" spans="1:19">
      <c r="A36" s="128" t="s">
        <v>32</v>
      </c>
      <c r="B36" s="129" t="s">
        <v>53</v>
      </c>
      <c r="C36" s="199" t="s">
        <v>217</v>
      </c>
      <c r="D36" s="212">
        <f>' Capacity by Company'!D36*'Operating Efficiency.'!D36</f>
        <v>73</v>
      </c>
      <c r="E36" s="212">
        <f>' Capacity by Company'!E36*'Operating Efficiency.'!E36</f>
        <v>76</v>
      </c>
      <c r="F36" s="212">
        <f>' Capacity by Company'!F36*'Operating Efficiency.'!F36</f>
        <v>76.3</v>
      </c>
      <c r="G36" s="212">
        <f>' Capacity by Company'!G36*'Operating Efficiency.'!G36</f>
        <v>77</v>
      </c>
      <c r="H36" s="212">
        <f>' Capacity by Company'!H36*'Operating Efficiency.'!H36</f>
        <v>77</v>
      </c>
      <c r="I36" s="212">
        <f>' Capacity by Company'!I36*'Operating Efficiency.'!I36</f>
        <v>69.000000000000014</v>
      </c>
      <c r="J36" s="212">
        <f>' Capacity by Company'!J36*'Operating Efficiency.'!J36</f>
        <v>77</v>
      </c>
      <c r="K36" s="212">
        <f>' Capacity by Company'!K36*'Operating Efficiency.'!K36</f>
        <v>78</v>
      </c>
      <c r="L36" s="212">
        <f>' Capacity by Company'!L36*'Operating Efficiency.'!L36</f>
        <v>75</v>
      </c>
      <c r="M36" s="212">
        <f>' Capacity by Company'!M36*'Operating Efficiency.'!M36</f>
        <v>74</v>
      </c>
      <c r="N36" s="212">
        <f>' Capacity by Company'!N36*'Operating Efficiency.'!N36</f>
        <v>76</v>
      </c>
      <c r="O36" s="212">
        <f>' Capacity by Company'!O36*'Operating Efficiency.'!O36</f>
        <v>79</v>
      </c>
      <c r="P36" s="212">
        <f>' Capacity by Company'!P36*'Operating Efficiency.'!P36</f>
        <v>84.000000000000014</v>
      </c>
      <c r="Q36" s="212">
        <f>' Capacity by Company'!Q36*'Operating Efficiency.'!Q36</f>
        <v>88.999999999999986</v>
      </c>
      <c r="R36" s="212">
        <f>' Capacity by Company'!R36*'Operating Efficiency.'!R36</f>
        <v>94</v>
      </c>
      <c r="S36" s="212">
        <f>' Capacity by Company'!S36*'Operating Efficiency.'!S36</f>
        <v>95.78</v>
      </c>
    </row>
    <row r="37" spans="1:19">
      <c r="A37" s="128" t="s">
        <v>32</v>
      </c>
      <c r="B37" s="129" t="s">
        <v>53</v>
      </c>
      <c r="C37" s="169" t="s">
        <v>12</v>
      </c>
      <c r="D37" s="212">
        <f>' Capacity by Company'!D37*'Operating Efficiency.'!D37</f>
        <v>0</v>
      </c>
      <c r="E37" s="212">
        <f>' Capacity by Company'!E37*'Operating Efficiency.'!E37</f>
        <v>0</v>
      </c>
      <c r="F37" s="212">
        <f>' Capacity by Company'!F37*'Operating Efficiency.'!F37</f>
        <v>0</v>
      </c>
      <c r="G37" s="212">
        <f>' Capacity by Company'!G37*'Operating Efficiency.'!G37</f>
        <v>0</v>
      </c>
      <c r="H37" s="212">
        <f>' Capacity by Company'!H37*'Operating Efficiency.'!H37</f>
        <v>0</v>
      </c>
      <c r="I37" s="212">
        <f>' Capacity by Company'!I37*'Operating Efficiency.'!I37</f>
        <v>0</v>
      </c>
      <c r="J37" s="212">
        <f>' Capacity by Company'!J37*'Operating Efficiency.'!J37</f>
        <v>0</v>
      </c>
      <c r="K37" s="212">
        <f>' Capacity by Company'!K37*'Operating Efficiency.'!K37</f>
        <v>0</v>
      </c>
      <c r="L37" s="212">
        <f>' Capacity by Company'!L37*'Operating Efficiency.'!L37</f>
        <v>0</v>
      </c>
      <c r="M37" s="212">
        <f>' Capacity by Company'!M37*'Operating Efficiency.'!M37</f>
        <v>0</v>
      </c>
      <c r="N37" s="212">
        <f>' Capacity by Company'!N37*'Operating Efficiency.'!N37</f>
        <v>0</v>
      </c>
      <c r="O37" s="212">
        <f>' Capacity by Company'!O37*'Operating Efficiency.'!O37</f>
        <v>0</v>
      </c>
      <c r="P37" s="212">
        <f>' Capacity by Company'!P37*'Operating Efficiency.'!P37</f>
        <v>0</v>
      </c>
      <c r="Q37" s="212">
        <f>' Capacity by Company'!Q37*'Operating Efficiency.'!Q37</f>
        <v>0</v>
      </c>
      <c r="R37" s="212">
        <f>' Capacity by Company'!R37*'Operating Efficiency.'!R37</f>
        <v>0</v>
      </c>
      <c r="S37" s="212">
        <f>' Capacity by Company'!S37*'Operating Efficiency.'!S37</f>
        <v>0</v>
      </c>
    </row>
    <row r="38" spans="1:19" s="273" customFormat="1">
      <c r="A38" s="270" t="s">
        <v>32</v>
      </c>
      <c r="B38" s="274" t="s">
        <v>53</v>
      </c>
      <c r="C38" s="271" t="s">
        <v>60</v>
      </c>
      <c r="D38" s="272">
        <f>SUM(D35:D37)</f>
        <v>243</v>
      </c>
      <c r="E38" s="272">
        <f t="shared" ref="E38:S38" si="4">SUM(E35:E37)</f>
        <v>248.2</v>
      </c>
      <c r="F38" s="272">
        <f t="shared" si="4"/>
        <v>249.8</v>
      </c>
      <c r="G38" s="272">
        <f t="shared" si="4"/>
        <v>252</v>
      </c>
      <c r="H38" s="272">
        <f t="shared" si="4"/>
        <v>255.96199999999999</v>
      </c>
      <c r="I38" s="272">
        <f t="shared" si="4"/>
        <v>228.60000000000002</v>
      </c>
      <c r="J38" s="272">
        <f t="shared" si="4"/>
        <v>251.3</v>
      </c>
      <c r="K38" s="272">
        <f t="shared" si="4"/>
        <v>249.6</v>
      </c>
      <c r="L38" s="272">
        <f t="shared" si="4"/>
        <v>238.00000000000003</v>
      </c>
      <c r="M38" s="272">
        <f t="shared" si="4"/>
        <v>231.5</v>
      </c>
      <c r="N38" s="272">
        <f t="shared" si="4"/>
        <v>244</v>
      </c>
      <c r="O38" s="272">
        <f t="shared" si="4"/>
        <v>253.3</v>
      </c>
      <c r="P38" s="272">
        <f t="shared" si="4"/>
        <v>264.60000000000002</v>
      </c>
      <c r="Q38" s="272">
        <f t="shared" si="4"/>
        <v>273.79999999999995</v>
      </c>
      <c r="R38" s="272">
        <f t="shared" si="4"/>
        <v>283</v>
      </c>
      <c r="S38" s="272">
        <f t="shared" si="4"/>
        <v>288.98</v>
      </c>
    </row>
    <row r="39" spans="1:19" s="273" customFormat="1">
      <c r="A39" s="270" t="s">
        <v>32</v>
      </c>
      <c r="B39" s="274" t="s">
        <v>17</v>
      </c>
      <c r="C39" s="271" t="s">
        <v>60</v>
      </c>
      <c r="D39" s="272">
        <f>' Capacity by Company'!D39*'Operating Efficiency.'!D39</f>
        <v>0</v>
      </c>
      <c r="E39" s="272">
        <f>' Capacity by Company'!E39*'Operating Efficiency.'!E39</f>
        <v>0</v>
      </c>
      <c r="F39" s="272">
        <f>' Capacity by Company'!F39*'Operating Efficiency.'!F39</f>
        <v>0</v>
      </c>
      <c r="G39" s="272">
        <f>' Capacity by Company'!G39*'Operating Efficiency.'!G39</f>
        <v>0</v>
      </c>
      <c r="H39" s="272">
        <f>' Capacity by Company'!H39*'Operating Efficiency.'!H39</f>
        <v>0</v>
      </c>
      <c r="I39" s="272">
        <f>' Capacity by Company'!I39*'Operating Efficiency.'!I39</f>
        <v>0</v>
      </c>
      <c r="J39" s="272">
        <f>' Capacity by Company'!J39*'Operating Efficiency.'!J39</f>
        <v>0</v>
      </c>
      <c r="K39" s="272">
        <f>' Capacity by Company'!K39*'Operating Efficiency.'!K39</f>
        <v>0</v>
      </c>
      <c r="L39" s="272">
        <f>' Capacity by Company'!L39*'Operating Efficiency.'!L39</f>
        <v>0</v>
      </c>
      <c r="M39" s="272">
        <f>' Capacity by Company'!M39*'Operating Efficiency.'!M39</f>
        <v>0</v>
      </c>
      <c r="N39" s="272">
        <f>' Capacity by Company'!N39*'Operating Efficiency.'!N39</f>
        <v>0</v>
      </c>
      <c r="O39" s="272">
        <f>' Capacity by Company'!O39*'Operating Efficiency.'!O39</f>
        <v>0</v>
      </c>
      <c r="P39" s="272">
        <f>' Capacity by Company'!P39*'Operating Efficiency.'!P39</f>
        <v>0</v>
      </c>
      <c r="Q39" s="272">
        <f>' Capacity by Company'!Q39*'Operating Efficiency.'!Q39</f>
        <v>0</v>
      </c>
      <c r="R39" s="272">
        <f>' Capacity by Company'!R39*'Operating Efficiency.'!R39</f>
        <v>0</v>
      </c>
      <c r="S39" s="272">
        <f>' Capacity by Company'!S39*'Operating Efficiency.'!S39</f>
        <v>0</v>
      </c>
    </row>
    <row r="40" spans="1:19">
      <c r="A40" s="128" t="s">
        <v>32</v>
      </c>
      <c r="B40" s="128" t="s">
        <v>52</v>
      </c>
      <c r="C40" s="179" t="s">
        <v>267</v>
      </c>
      <c r="D40" s="212">
        <f>' Capacity by Company'!D40*'Operating Efficiency.'!D40</f>
        <v>25.500000000000004</v>
      </c>
      <c r="E40" s="212">
        <f>' Capacity by Company'!E40*'Operating Efficiency.'!E40</f>
        <v>25.874999999999996</v>
      </c>
      <c r="F40" s="212">
        <f>' Capacity by Company'!F40*'Operating Efficiency.'!F40</f>
        <v>70</v>
      </c>
      <c r="G40" s="212">
        <f>' Capacity by Company'!G40*'Operating Efficiency.'!G40</f>
        <v>80</v>
      </c>
      <c r="H40" s="212">
        <f>' Capacity by Company'!H40*'Operating Efficiency.'!H40</f>
        <v>80.099999999999994</v>
      </c>
      <c r="I40" s="212">
        <f>' Capacity by Company'!I40*'Operating Efficiency.'!I40</f>
        <v>72.000000000000014</v>
      </c>
      <c r="J40" s="212">
        <f>' Capacity by Company'!J40*'Operating Efficiency.'!J40</f>
        <v>80</v>
      </c>
      <c r="K40" s="212">
        <f>' Capacity by Company'!K40*'Operating Efficiency.'!K40</f>
        <v>94.000000000000014</v>
      </c>
      <c r="L40" s="212">
        <f>' Capacity by Company'!L40*'Operating Efficiency.'!L40</f>
        <v>89.000000000000014</v>
      </c>
      <c r="M40" s="212">
        <f>' Capacity by Company'!M40*'Operating Efficiency.'!M40</f>
        <v>87.999999999999986</v>
      </c>
      <c r="N40" s="212">
        <f>' Capacity by Company'!N40*'Operating Efficiency.'!N40</f>
        <v>90.999999999999986</v>
      </c>
      <c r="O40" s="212">
        <f>' Capacity by Company'!O40*'Operating Efficiency.'!O40</f>
        <v>95</v>
      </c>
      <c r="P40" s="212">
        <f>' Capacity by Company'!P40*'Operating Efficiency.'!P40</f>
        <v>97</v>
      </c>
      <c r="Q40" s="212">
        <f>' Capacity by Company'!Q40*'Operating Efficiency.'!Q40</f>
        <v>97.11</v>
      </c>
      <c r="R40" s="212">
        <f>' Capacity by Company'!R40*'Operating Efficiency.'!R40</f>
        <v>97.56</v>
      </c>
      <c r="S40" s="212">
        <f>' Capacity by Company'!S40*'Operating Efficiency.'!S40</f>
        <v>98</v>
      </c>
    </row>
    <row r="41" spans="1:19">
      <c r="A41" s="128" t="s">
        <v>32</v>
      </c>
      <c r="B41" s="128" t="s">
        <v>52</v>
      </c>
      <c r="C41" s="169" t="s">
        <v>12</v>
      </c>
      <c r="D41" s="212">
        <f>' Capacity by Company'!D41*'Operating Efficiency.'!D41</f>
        <v>0</v>
      </c>
      <c r="E41" s="212">
        <f>' Capacity by Company'!E41*'Operating Efficiency.'!E41</f>
        <v>0</v>
      </c>
      <c r="F41" s="212">
        <f>' Capacity by Company'!F41*'Operating Efficiency.'!F41</f>
        <v>0</v>
      </c>
      <c r="G41" s="212">
        <f>' Capacity by Company'!G41*'Operating Efficiency.'!G41</f>
        <v>0</v>
      </c>
      <c r="H41" s="212">
        <f>' Capacity by Company'!H41*'Operating Efficiency.'!H41</f>
        <v>0</v>
      </c>
      <c r="I41" s="212">
        <f>' Capacity by Company'!I41*'Operating Efficiency.'!I41</f>
        <v>0</v>
      </c>
      <c r="J41" s="212">
        <f>' Capacity by Company'!J41*'Operating Efficiency.'!J41</f>
        <v>0</v>
      </c>
      <c r="K41" s="212">
        <f>' Capacity by Company'!K41*'Operating Efficiency.'!K41</f>
        <v>0</v>
      </c>
      <c r="L41" s="212">
        <f>' Capacity by Company'!L41*'Operating Efficiency.'!L41</f>
        <v>0</v>
      </c>
      <c r="M41" s="212">
        <f>' Capacity by Company'!M41*'Operating Efficiency.'!M41</f>
        <v>0</v>
      </c>
      <c r="N41" s="212">
        <f>' Capacity by Company'!N41*'Operating Efficiency.'!N41</f>
        <v>0</v>
      </c>
      <c r="O41" s="212">
        <f>' Capacity by Company'!O41*'Operating Efficiency.'!O41</f>
        <v>0</v>
      </c>
      <c r="P41" s="212">
        <f>' Capacity by Company'!P41*'Operating Efficiency.'!P41</f>
        <v>0</v>
      </c>
      <c r="Q41" s="212">
        <f>' Capacity by Company'!Q41*'Operating Efficiency.'!Q41</f>
        <v>0</v>
      </c>
      <c r="R41" s="212">
        <f>' Capacity by Company'!R41*'Operating Efficiency.'!R41</f>
        <v>0</v>
      </c>
      <c r="S41" s="212">
        <f>' Capacity by Company'!S41*'Operating Efficiency.'!S41</f>
        <v>0</v>
      </c>
    </row>
    <row r="42" spans="1:19" s="273" customFormat="1">
      <c r="A42" s="270" t="s">
        <v>32</v>
      </c>
      <c r="B42" s="270" t="s">
        <v>52</v>
      </c>
      <c r="C42" s="271" t="s">
        <v>60</v>
      </c>
      <c r="D42" s="272">
        <f>SUM(D40:D41)</f>
        <v>25.500000000000004</v>
      </c>
      <c r="E42" s="272">
        <f t="shared" ref="E42:S42" si="5">SUM(E40:E41)</f>
        <v>25.874999999999996</v>
      </c>
      <c r="F42" s="272">
        <f t="shared" si="5"/>
        <v>70</v>
      </c>
      <c r="G42" s="272">
        <f t="shared" si="5"/>
        <v>80</v>
      </c>
      <c r="H42" s="272">
        <f t="shared" si="5"/>
        <v>80.099999999999994</v>
      </c>
      <c r="I42" s="272">
        <f t="shared" si="5"/>
        <v>72.000000000000014</v>
      </c>
      <c r="J42" s="272">
        <f t="shared" si="5"/>
        <v>80</v>
      </c>
      <c r="K42" s="272">
        <f t="shared" si="5"/>
        <v>94.000000000000014</v>
      </c>
      <c r="L42" s="272">
        <f t="shared" si="5"/>
        <v>89.000000000000014</v>
      </c>
      <c r="M42" s="272">
        <f t="shared" si="5"/>
        <v>87.999999999999986</v>
      </c>
      <c r="N42" s="272">
        <f t="shared" si="5"/>
        <v>90.999999999999986</v>
      </c>
      <c r="O42" s="272">
        <f t="shared" si="5"/>
        <v>95</v>
      </c>
      <c r="P42" s="272">
        <f t="shared" si="5"/>
        <v>97</v>
      </c>
      <c r="Q42" s="272">
        <f t="shared" si="5"/>
        <v>97.11</v>
      </c>
      <c r="R42" s="272">
        <f t="shared" si="5"/>
        <v>97.56</v>
      </c>
      <c r="S42" s="272">
        <f t="shared" si="5"/>
        <v>98</v>
      </c>
    </row>
    <row r="43" spans="1:19" s="273" customFormat="1">
      <c r="A43" s="270" t="s">
        <v>32</v>
      </c>
      <c r="B43" s="270" t="s">
        <v>54</v>
      </c>
      <c r="C43" s="271" t="s">
        <v>60</v>
      </c>
      <c r="D43" s="272">
        <f>' Capacity by Company'!D43*'Operating Efficiency.'!D43</f>
        <v>113.4</v>
      </c>
      <c r="E43" s="272">
        <f>' Capacity by Company'!E43*'Operating Efficiency.'!E43</f>
        <v>122.4</v>
      </c>
      <c r="F43" s="272">
        <f>' Capacity by Company'!F43*'Operating Efficiency.'!F43</f>
        <v>133.596</v>
      </c>
      <c r="G43" s="272">
        <f>' Capacity by Company'!G43*'Operating Efficiency.'!G43</f>
        <v>147.6</v>
      </c>
      <c r="H43" s="272">
        <f>' Capacity by Company'!H43*'Operating Efficiency.'!H43</f>
        <v>154.0627783783784</v>
      </c>
      <c r="I43" s="272">
        <f>' Capacity by Company'!I43*'Operating Efficiency.'!I43</f>
        <v>149.58097297297297</v>
      </c>
      <c r="J43" s="272">
        <f>' Capacity by Company'!J43*'Operating Efficiency.'!J43</f>
        <v>173.38086486486489</v>
      </c>
      <c r="K43" s="272">
        <f>' Capacity by Company'!K43*'Operating Efficiency.'!K43</f>
        <v>139.27906915887851</v>
      </c>
      <c r="L43" s="272">
        <f>' Capacity by Company'!L43*'Operating Efficiency.'!L43</f>
        <v>139.66885981308408</v>
      </c>
      <c r="M43" s="272">
        <f>' Capacity by Company'!M43*'Operating Efficiency.'!M43</f>
        <v>135.95360747663551</v>
      </c>
      <c r="N43" s="272">
        <f>' Capacity by Company'!N43*'Operating Efficiency.'!N43</f>
        <v>139.46677943925235</v>
      </c>
      <c r="O43" s="272">
        <f>' Capacity by Company'!O43*'Operating Efficiency.'!O43</f>
        <v>142.97995140186916</v>
      </c>
      <c r="P43" s="272">
        <f>' Capacity by Company'!P43*'Operating Efficiency.'!P43</f>
        <v>146.49312336448597</v>
      </c>
      <c r="Q43" s="272">
        <f>' Capacity by Company'!Q43*'Operating Efficiency.'!Q43</f>
        <v>150.00629532710281</v>
      </c>
      <c r="R43" s="272">
        <f>' Capacity by Company'!R43*'Operating Efficiency.'!R43</f>
        <v>153.51946728971961</v>
      </c>
      <c r="S43" s="272">
        <f>' Capacity by Company'!S43*'Operating Efficiency.'!S43</f>
        <v>157.03263925233642</v>
      </c>
    </row>
    <row r="44" spans="1:19" s="273" customFormat="1">
      <c r="A44" s="270" t="s">
        <v>32</v>
      </c>
      <c r="B44" s="270" t="s">
        <v>32</v>
      </c>
      <c r="C44" s="271" t="s">
        <v>60</v>
      </c>
      <c r="D44" s="288">
        <f t="shared" ref="D44" si="6">D8+D23+D27+D33+D34+D38+D39+D42+D43</f>
        <v>2132.1557899729</v>
      </c>
      <c r="E44" s="288">
        <f t="shared" ref="E44" si="7">E8+E23+E27+E33+E34+E38+E39+E42+E43</f>
        <v>2216.0470195121952</v>
      </c>
      <c r="F44" s="288">
        <f t="shared" ref="F44" si="8">F8+F23+F27+F33+F34+F38+F39+F42+F43</f>
        <v>2308.4613650938381</v>
      </c>
      <c r="G44" s="288">
        <f t="shared" ref="G44" si="9">G8+G23+G27+G33+G34+G38+G39+G42+G43</f>
        <v>2475.1211636042767</v>
      </c>
      <c r="H44" s="288">
        <f t="shared" ref="H44" si="10">H8+H23+H27+H33+H34+H38+H39+H42+H43</f>
        <v>2507.5300940439806</v>
      </c>
      <c r="I44" s="288">
        <f t="shared" ref="I44" si="11">I8+I23+I27+I33+I34+I38+I39+I42+I43</f>
        <v>2333.3316647897045</v>
      </c>
      <c r="J44" s="288">
        <f t="shared" ref="J44" si="12">J8+J23+J27+J33+J34+J38+J39+J42+J43</f>
        <v>2585.2886326860794</v>
      </c>
      <c r="K44" s="288">
        <f t="shared" ref="K44" si="13">K8+K23+K27+K33+K34+K38+K39+K42+K43</f>
        <v>2602.3835398981842</v>
      </c>
      <c r="L44" s="288">
        <f t="shared" ref="L44" si="14">L8+L23+L27+L33+L34+L38+L39+L42+L43</f>
        <v>2536.0640548970446</v>
      </c>
      <c r="M44" s="288">
        <f t="shared" ref="M44" si="15">M8+M23+M27+M33+M34+M38+M39+M42+M43</f>
        <v>2544.8121113106909</v>
      </c>
      <c r="N44" s="288">
        <f t="shared" ref="N44" si="16">N8+N23+N27+N33+N34+N38+N39+N42+N43</f>
        <v>2680.1408949502315</v>
      </c>
      <c r="O44" s="288">
        <f t="shared" ref="O44" si="17">O8+O23+O27+O33+O34+O38+O39+O42+O43</f>
        <v>2751.4833170602537</v>
      </c>
      <c r="P44" s="288">
        <f t="shared" ref="P44" si="18">P8+P23+P27+P33+P34+P38+P39+P42+P43</f>
        <v>2830.3533554897044</v>
      </c>
      <c r="Q44" s="288">
        <f t="shared" ref="Q44" si="19">Q8+Q23+Q27+Q33+Q34+Q38+Q39+Q42+Q43</f>
        <v>2917.4221468657393</v>
      </c>
      <c r="R44" s="288">
        <f t="shared" ref="R44" si="20">R8+R23+R27+R33+R34+R38+R39+R42+R43</f>
        <v>2977.22820470329</v>
      </c>
      <c r="S44" s="288">
        <f t="shared" ref="S44" si="21">S8+S23+S27+S33+S34+S38+S39+S42+S43</f>
        <v>3027.9163410987012</v>
      </c>
    </row>
    <row r="45" spans="1:19">
      <c r="A45" s="128" t="s">
        <v>41</v>
      </c>
      <c r="B45" s="128" t="s">
        <v>38</v>
      </c>
      <c r="C45" s="169" t="s">
        <v>215</v>
      </c>
      <c r="D45" s="212">
        <f>' Capacity by Company'!D45*'Operating Efficiency.'!D45</f>
        <v>172.25</v>
      </c>
      <c r="E45" s="212">
        <f>' Capacity by Company'!E45*'Operating Efficiency.'!E45</f>
        <v>198.75</v>
      </c>
      <c r="F45" s="212">
        <f>' Capacity by Company'!F45*'Operating Efficiency.'!F45</f>
        <v>212</v>
      </c>
      <c r="G45" s="212">
        <f>' Capacity by Company'!G45*'Operating Efficiency.'!G45</f>
        <v>225.25</v>
      </c>
      <c r="H45" s="212">
        <f>' Capacity by Company'!H45*'Operating Efficiency.'!H45</f>
        <v>224.35</v>
      </c>
      <c r="I45" s="212">
        <f>' Capacity by Company'!I45*'Operating Efficiency.'!I45</f>
        <v>135.15</v>
      </c>
      <c r="J45" s="212">
        <f>' Capacity by Company'!J45*'Operating Efficiency.'!J45</f>
        <v>159.00000000000003</v>
      </c>
      <c r="K45" s="212">
        <f>' Capacity by Company'!K45*'Operating Efficiency.'!K45</f>
        <v>166.95000000000002</v>
      </c>
      <c r="L45" s="212">
        <f>' Capacity by Company'!L45*'Operating Efficiency.'!L45</f>
        <v>166.95000000000002</v>
      </c>
      <c r="M45" s="212">
        <f>' Capacity by Company'!M45*'Operating Efficiency.'!M45</f>
        <v>174.89999999999998</v>
      </c>
      <c r="N45" s="212">
        <f>' Capacity by Company'!N45*'Operating Efficiency.'!N45</f>
        <v>185.5</v>
      </c>
      <c r="O45" s="212">
        <f>' Capacity by Company'!O45*'Operating Efficiency.'!O45</f>
        <v>190.79999999999998</v>
      </c>
      <c r="P45" s="212">
        <f>' Capacity by Company'!P45*'Operating Efficiency.'!P45</f>
        <v>201.4</v>
      </c>
      <c r="Q45" s="212">
        <f>' Capacity by Company'!Q45*'Operating Efficiency.'!Q45</f>
        <v>227.90000000000003</v>
      </c>
      <c r="R45" s="212">
        <f>' Capacity by Company'!R45*'Operating Efficiency.'!R45</f>
        <v>238.49999999999997</v>
      </c>
      <c r="S45" s="212">
        <f>' Capacity by Company'!S45*'Operating Efficiency.'!S45</f>
        <v>246.45</v>
      </c>
    </row>
    <row r="46" spans="1:19">
      <c r="A46" s="128" t="s">
        <v>41</v>
      </c>
      <c r="B46" s="128" t="s">
        <v>38</v>
      </c>
      <c r="C46" s="169" t="s">
        <v>218</v>
      </c>
      <c r="D46" s="212">
        <f>' Capacity by Company'!D46*'Operating Efficiency.'!D46</f>
        <v>14</v>
      </c>
      <c r="E46" s="212">
        <f>' Capacity by Company'!E46*'Operating Efficiency.'!E46</f>
        <v>15</v>
      </c>
      <c r="F46" s="212">
        <f>' Capacity by Company'!F46*'Operating Efficiency.'!F46</f>
        <v>16</v>
      </c>
      <c r="G46" s="212">
        <f>' Capacity by Company'!G46*'Operating Efficiency.'!G46</f>
        <v>17</v>
      </c>
      <c r="H46" s="212">
        <f>' Capacity by Company'!H46*'Operating Efficiency.'!H46</f>
        <v>17.577777777777776</v>
      </c>
      <c r="I46" s="212">
        <f>' Capacity by Company'!I46*'Operating Efficiency.'!I46</f>
        <v>14.600000000000001</v>
      </c>
      <c r="J46" s="212">
        <f>' Capacity by Company'!J46*'Operating Efficiency.'!J46</f>
        <v>15</v>
      </c>
      <c r="K46" s="212">
        <f>' Capacity by Company'!K46*'Operating Efficiency.'!K46</f>
        <v>15.600000000000001</v>
      </c>
      <c r="L46" s="212">
        <f>' Capacity by Company'!L46*'Operating Efficiency.'!L46</f>
        <v>15.600000000000001</v>
      </c>
      <c r="M46" s="212">
        <f>' Capacity by Company'!M46*'Operating Efficiency.'!M46</f>
        <v>15.2</v>
      </c>
      <c r="N46" s="212">
        <f>' Capacity by Company'!N46*'Operating Efficiency.'!N46</f>
        <v>17.200000000000003</v>
      </c>
      <c r="O46" s="212">
        <f>' Capacity by Company'!O46*'Operating Efficiency.'!O46</f>
        <v>19.8</v>
      </c>
      <c r="P46" s="212">
        <f>' Capacity by Company'!P46*'Operating Efficiency.'!P46</f>
        <v>19.867999999999999</v>
      </c>
      <c r="Q46" s="212">
        <f>' Capacity by Company'!Q46*'Operating Efficiency.'!Q46</f>
        <v>19.902000000000001</v>
      </c>
      <c r="R46" s="212">
        <f>' Capacity by Company'!R46*'Operating Efficiency.'!R46</f>
        <v>19.934000000000001</v>
      </c>
      <c r="S46" s="212">
        <f>' Capacity by Company'!S46*'Operating Efficiency.'!S46</f>
        <v>19.978000000000002</v>
      </c>
    </row>
    <row r="47" spans="1:19">
      <c r="A47" s="128" t="s">
        <v>41</v>
      </c>
      <c r="B47" s="128" t="s">
        <v>38</v>
      </c>
      <c r="C47" s="169" t="s">
        <v>260</v>
      </c>
      <c r="D47" s="212">
        <f>' Capacity by Company'!D47*'Operating Efficiency.'!D47</f>
        <v>22.5</v>
      </c>
      <c r="E47" s="212">
        <f>' Capacity by Company'!E47*'Operating Efficiency.'!E47</f>
        <v>23</v>
      </c>
      <c r="F47" s="212">
        <f>' Capacity by Company'!F47*'Operating Efficiency.'!F47</f>
        <v>24</v>
      </c>
      <c r="G47" s="212">
        <f>' Capacity by Company'!G47*'Operating Efficiency.'!G47</f>
        <v>25.5</v>
      </c>
      <c r="H47" s="212">
        <f>' Capacity by Company'!H47*'Operating Efficiency.'!H47</f>
        <v>25.7</v>
      </c>
      <c r="I47" s="212">
        <f>' Capacity by Company'!I47*'Operating Efficiency.'!I47</f>
        <v>17.7</v>
      </c>
      <c r="J47" s="212">
        <f>' Capacity by Company'!J47*'Operating Efficiency.'!J47</f>
        <v>19.800000000000004</v>
      </c>
      <c r="K47" s="212">
        <f>' Capacity by Company'!K47*'Operating Efficiency.'!K47</f>
        <v>19.500000000000004</v>
      </c>
      <c r="L47" s="212">
        <f>' Capacity by Company'!L47*'Operating Efficiency.'!L47</f>
        <v>19.800000000000004</v>
      </c>
      <c r="M47" s="212">
        <f>' Capacity by Company'!M47*'Operating Efficiency.'!M47</f>
        <v>19.799999999999997</v>
      </c>
      <c r="N47" s="212">
        <f>' Capacity by Company'!N47*'Operating Efficiency.'!N47</f>
        <v>21.599999999999998</v>
      </c>
      <c r="O47" s="212">
        <f>' Capacity by Company'!O47*'Operating Efficiency.'!O47</f>
        <v>22.8</v>
      </c>
      <c r="P47" s="212">
        <f>' Capacity by Company'!P47*'Operating Efficiency.'!P47</f>
        <v>23.400000000000002</v>
      </c>
      <c r="Q47" s="212">
        <f>' Capacity by Company'!Q47*'Operating Efficiency.'!Q47</f>
        <v>25.800000000000004</v>
      </c>
      <c r="R47" s="212">
        <f>' Capacity by Company'!R47*'Operating Efficiency.'!R47</f>
        <v>26.1</v>
      </c>
      <c r="S47" s="212">
        <f>' Capacity by Company'!S47*'Operating Efficiency.'!S47</f>
        <v>26.699999999999996</v>
      </c>
    </row>
    <row r="48" spans="1:19">
      <c r="A48" s="128" t="s">
        <v>41</v>
      </c>
      <c r="B48" s="128" t="s">
        <v>38</v>
      </c>
      <c r="C48" s="179" t="s">
        <v>302</v>
      </c>
      <c r="D48" s="212">
        <f>' Capacity by Company'!D48*'Operating Efficiency.'!D48</f>
        <v>32.799999999999997</v>
      </c>
      <c r="E48" s="212">
        <f>' Capacity by Company'!E48*'Operating Efficiency.'!E48</f>
        <v>33</v>
      </c>
      <c r="F48" s="212">
        <f>' Capacity by Company'!F48*'Operating Efficiency.'!F48</f>
        <v>33.57</v>
      </c>
      <c r="G48" s="212">
        <f>' Capacity by Company'!G48*'Operating Efficiency.'!G48</f>
        <v>34</v>
      </c>
      <c r="H48" s="212">
        <f>' Capacity by Company'!H48*'Operating Efficiency.'!H48</f>
        <v>34.6</v>
      </c>
      <c r="I48" s="212">
        <f>' Capacity by Company'!I48*'Operating Efficiency.'!I48</f>
        <v>34</v>
      </c>
      <c r="J48" s="212">
        <f>' Capacity by Company'!J48*'Operating Efficiency.'!J48</f>
        <v>38.400000000000006</v>
      </c>
      <c r="K48" s="212">
        <f>' Capacity by Company'!K48*'Operating Efficiency.'!K48</f>
        <v>38.799999999999997</v>
      </c>
      <c r="L48" s="212">
        <f>' Capacity by Company'!L48*'Operating Efficiency.'!L48</f>
        <v>38.799999999999997</v>
      </c>
      <c r="M48" s="212">
        <f>' Capacity by Company'!M48*'Operating Efficiency.'!M48</f>
        <v>38.4</v>
      </c>
      <c r="N48" s="212">
        <f>' Capacity by Company'!N48*'Operating Efficiency.'!N48</f>
        <v>39.20000000000001</v>
      </c>
      <c r="O48" s="212">
        <f>' Capacity by Company'!O48*'Operating Efficiency.'!O48</f>
        <v>38.4</v>
      </c>
      <c r="P48" s="212">
        <f>' Capacity by Company'!P48*'Operating Efficiency.'!P48</f>
        <v>38</v>
      </c>
      <c r="Q48" s="212">
        <f>' Capacity by Company'!Q48*'Operating Efficiency.'!Q48</f>
        <v>38.4</v>
      </c>
      <c r="R48" s="212">
        <f>' Capacity by Company'!R48*'Operating Efficiency.'!R48</f>
        <v>39.6</v>
      </c>
      <c r="S48" s="212">
        <f>' Capacity by Company'!S48*'Operating Efficiency.'!S48</f>
        <v>39.78</v>
      </c>
    </row>
    <row r="49" spans="1:19">
      <c r="A49" s="128" t="s">
        <v>41</v>
      </c>
      <c r="B49" s="128" t="s">
        <v>38</v>
      </c>
      <c r="C49" s="169" t="s">
        <v>12</v>
      </c>
      <c r="D49" s="212">
        <f>' Capacity by Company'!D49*'Operating Efficiency.'!D49</f>
        <v>31.288</v>
      </c>
      <c r="E49" s="212">
        <f>' Capacity by Company'!E49*'Operating Efficiency.'!E49</f>
        <v>31.744</v>
      </c>
      <c r="F49" s="212">
        <f>' Capacity by Company'!F49*'Operating Efficiency.'!F49</f>
        <v>32</v>
      </c>
      <c r="G49" s="212">
        <f>' Capacity by Company'!G49*'Operating Efficiency.'!G49</f>
        <v>32.799999999999997</v>
      </c>
      <c r="H49" s="212">
        <f>' Capacity by Company'!H49*'Operating Efficiency.'!H49</f>
        <v>32.936</v>
      </c>
      <c r="I49" s="212">
        <f>' Capacity by Company'!I49*'Operating Efficiency.'!I49</f>
        <v>28.400000000000002</v>
      </c>
      <c r="J49" s="212">
        <f>' Capacity by Company'!J49*'Operating Efficiency.'!J49</f>
        <v>31.200000000000003</v>
      </c>
      <c r="K49" s="212">
        <f>' Capacity by Company'!K49*'Operating Efficiency.'!K49</f>
        <v>33.6</v>
      </c>
      <c r="L49" s="212">
        <f>' Capacity by Company'!L49*'Operating Efficiency.'!L49</f>
        <v>34.400000000000006</v>
      </c>
      <c r="M49" s="212">
        <f>' Capacity by Company'!M49*'Operating Efficiency.'!M49</f>
        <v>35.199999999999996</v>
      </c>
      <c r="N49" s="212">
        <f>' Capacity by Company'!N49*'Operating Efficiency.'!N49</f>
        <v>36.4</v>
      </c>
      <c r="O49" s="212">
        <f>' Capacity by Company'!O49*'Operating Efficiency.'!O49</f>
        <v>37.199999999999996</v>
      </c>
      <c r="P49" s="212">
        <f>' Capacity by Company'!P49*'Operating Efficiency.'!P49</f>
        <v>37.599999999999994</v>
      </c>
      <c r="Q49" s="212">
        <f>' Capacity by Company'!Q49*'Operating Efficiency.'!Q49</f>
        <v>38.4</v>
      </c>
      <c r="R49" s="212">
        <f>' Capacity by Company'!R49*'Operating Efficiency.'!R49</f>
        <v>38.483999999999995</v>
      </c>
      <c r="S49" s="212">
        <f>' Capacity by Company'!S49*'Operating Efficiency.'!S49</f>
        <v>39.152000000000001</v>
      </c>
    </row>
    <row r="50" spans="1:19" s="273" customFormat="1">
      <c r="A50" s="270" t="s">
        <v>41</v>
      </c>
      <c r="B50" s="270" t="s">
        <v>38</v>
      </c>
      <c r="C50" s="271" t="s">
        <v>60</v>
      </c>
      <c r="D50" s="291">
        <f>SUM(D45:D49)</f>
        <v>272.83800000000002</v>
      </c>
      <c r="E50" s="291">
        <f t="shared" ref="E50:S50" si="22">SUM(E45:E49)</f>
        <v>301.49400000000003</v>
      </c>
      <c r="F50" s="291">
        <f t="shared" si="22"/>
        <v>317.57</v>
      </c>
      <c r="G50" s="291">
        <f t="shared" si="22"/>
        <v>334.55</v>
      </c>
      <c r="H50" s="291">
        <f t="shared" si="22"/>
        <v>335.1637777777778</v>
      </c>
      <c r="I50" s="291">
        <f t="shared" si="22"/>
        <v>229.85</v>
      </c>
      <c r="J50" s="291">
        <f t="shared" si="22"/>
        <v>263.40000000000003</v>
      </c>
      <c r="K50" s="291">
        <f t="shared" si="22"/>
        <v>274.45000000000005</v>
      </c>
      <c r="L50" s="291">
        <f t="shared" si="22"/>
        <v>275.55000000000007</v>
      </c>
      <c r="M50" s="291">
        <f t="shared" si="22"/>
        <v>283.5</v>
      </c>
      <c r="N50" s="291">
        <f t="shared" si="22"/>
        <v>299.89999999999998</v>
      </c>
      <c r="O50" s="291">
        <f t="shared" si="22"/>
        <v>309</v>
      </c>
      <c r="P50" s="291">
        <f t="shared" si="22"/>
        <v>320.26800000000003</v>
      </c>
      <c r="Q50" s="291">
        <f t="shared" si="22"/>
        <v>350.40199999999999</v>
      </c>
      <c r="R50" s="291">
        <f t="shared" si="22"/>
        <v>362.61799999999999</v>
      </c>
      <c r="S50" s="291">
        <f t="shared" si="22"/>
        <v>372.06</v>
      </c>
    </row>
    <row r="51" spans="1:19">
      <c r="A51" s="128" t="s">
        <v>41</v>
      </c>
      <c r="B51" s="128" t="s">
        <v>37</v>
      </c>
      <c r="C51" s="169" t="s">
        <v>218</v>
      </c>
      <c r="D51" s="212">
        <f>' Capacity by Company'!D51*'Operating Efficiency.'!D51</f>
        <v>7</v>
      </c>
      <c r="E51" s="212">
        <f>' Capacity by Company'!E51*'Operating Efficiency.'!E51</f>
        <v>7.5</v>
      </c>
      <c r="F51" s="212">
        <f>' Capacity by Company'!F51*'Operating Efficiency.'!F51</f>
        <v>7.8899999999999988</v>
      </c>
      <c r="G51" s="212">
        <f>' Capacity by Company'!G51*'Operating Efficiency.'!G51</f>
        <v>24</v>
      </c>
      <c r="H51" s="212">
        <f>' Capacity by Company'!H51*'Operating Efficiency.'!H51</f>
        <v>24.46</v>
      </c>
      <c r="I51" s="212">
        <f>' Capacity by Company'!I51*'Operating Efficiency.'!I51</f>
        <v>20.080000000000002</v>
      </c>
      <c r="J51" s="212">
        <f>' Capacity by Company'!J51*'Operating Efficiency.'!J51</f>
        <v>24</v>
      </c>
      <c r="K51" s="212">
        <f>' Capacity by Company'!K51*'Operating Efficiency.'!K51</f>
        <v>25.28</v>
      </c>
      <c r="L51" s="212">
        <f>' Capacity by Company'!L51*'Operating Efficiency.'!L51</f>
        <v>26.880000000000003</v>
      </c>
      <c r="M51" s="212">
        <f>' Capacity by Company'!M51*'Operating Efficiency.'!M51</f>
        <v>28.479999999999997</v>
      </c>
      <c r="N51" s="212">
        <f>' Capacity by Company'!N51*'Operating Efficiency.'!N51</f>
        <v>29.119999999999997</v>
      </c>
      <c r="O51" s="212">
        <f>' Capacity by Company'!O51*'Operating Efficiency.'!O51</f>
        <v>29.439999999999998</v>
      </c>
      <c r="P51" s="212">
        <f>' Capacity by Company'!P51*'Operating Efficiency.'!P51</f>
        <v>29.92</v>
      </c>
      <c r="Q51" s="212">
        <f>' Capacity by Company'!Q51*'Operating Efficiency.'!Q51</f>
        <v>30.25</v>
      </c>
      <c r="R51" s="212">
        <f>' Capacity by Company'!R51*'Operating Efficiency.'!R51</f>
        <v>30.72</v>
      </c>
      <c r="S51" s="212">
        <f>' Capacity by Company'!S51*'Operating Efficiency.'!S51</f>
        <v>31.36</v>
      </c>
    </row>
    <row r="52" spans="1:19">
      <c r="A52" s="128" t="s">
        <v>41</v>
      </c>
      <c r="B52" s="128" t="s">
        <v>37</v>
      </c>
      <c r="C52" s="169" t="s">
        <v>12</v>
      </c>
      <c r="D52" s="212">
        <f>' Capacity by Company'!D52*'Operating Efficiency.'!D52</f>
        <v>0</v>
      </c>
      <c r="E52" s="212">
        <f>' Capacity by Company'!E52*'Operating Efficiency.'!E52</f>
        <v>0</v>
      </c>
      <c r="F52" s="212">
        <f>' Capacity by Company'!F52*'Operating Efficiency.'!F52</f>
        <v>0</v>
      </c>
      <c r="G52" s="212">
        <f>' Capacity by Company'!G52*'Operating Efficiency.'!G52</f>
        <v>0</v>
      </c>
      <c r="H52" s="212">
        <f>' Capacity by Company'!H52*'Operating Efficiency.'!H52</f>
        <v>0</v>
      </c>
      <c r="I52" s="212">
        <f>' Capacity by Company'!I52*'Operating Efficiency.'!I52</f>
        <v>0</v>
      </c>
      <c r="J52" s="212">
        <f>' Capacity by Company'!J52*'Operating Efficiency.'!J52</f>
        <v>0</v>
      </c>
      <c r="K52" s="212">
        <f>' Capacity by Company'!K52*'Operating Efficiency.'!K52</f>
        <v>0</v>
      </c>
      <c r="L52" s="212">
        <f>' Capacity by Company'!L52*'Operating Efficiency.'!L52</f>
        <v>0</v>
      </c>
      <c r="M52" s="212">
        <f>' Capacity by Company'!M52*'Operating Efficiency.'!M52</f>
        <v>0</v>
      </c>
      <c r="N52" s="212">
        <f>' Capacity by Company'!N52*'Operating Efficiency.'!N52</f>
        <v>0</v>
      </c>
      <c r="O52" s="212">
        <f>' Capacity by Company'!O52*'Operating Efficiency.'!O52</f>
        <v>0</v>
      </c>
      <c r="P52" s="212">
        <f>' Capacity by Company'!P52*'Operating Efficiency.'!P52</f>
        <v>0</v>
      </c>
      <c r="Q52" s="212">
        <f>' Capacity by Company'!Q52*'Operating Efficiency.'!Q52</f>
        <v>0</v>
      </c>
      <c r="R52" s="212">
        <f>' Capacity by Company'!R52*'Operating Efficiency.'!R52</f>
        <v>0</v>
      </c>
      <c r="S52" s="212">
        <f>' Capacity by Company'!S52*'Operating Efficiency.'!S52</f>
        <v>0</v>
      </c>
    </row>
    <row r="53" spans="1:19" s="273" customFormat="1">
      <c r="A53" s="270" t="s">
        <v>41</v>
      </c>
      <c r="B53" s="270" t="s">
        <v>37</v>
      </c>
      <c r="C53" s="271" t="s">
        <v>60</v>
      </c>
      <c r="D53" s="291">
        <f>SUM(D51:D52)</f>
        <v>7</v>
      </c>
      <c r="E53" s="291">
        <f t="shared" ref="E53:S53" si="23">SUM(E51:E52)</f>
        <v>7.5</v>
      </c>
      <c r="F53" s="291">
        <f t="shared" si="23"/>
        <v>7.8899999999999988</v>
      </c>
      <c r="G53" s="291">
        <f t="shared" si="23"/>
        <v>24</v>
      </c>
      <c r="H53" s="291">
        <f t="shared" si="23"/>
        <v>24.46</v>
      </c>
      <c r="I53" s="291">
        <f t="shared" si="23"/>
        <v>20.080000000000002</v>
      </c>
      <c r="J53" s="291">
        <f t="shared" si="23"/>
        <v>24</v>
      </c>
      <c r="K53" s="291">
        <f t="shared" si="23"/>
        <v>25.28</v>
      </c>
      <c r="L53" s="291">
        <f t="shared" si="23"/>
        <v>26.880000000000003</v>
      </c>
      <c r="M53" s="291">
        <f t="shared" si="23"/>
        <v>28.479999999999997</v>
      </c>
      <c r="N53" s="291">
        <f t="shared" si="23"/>
        <v>29.119999999999997</v>
      </c>
      <c r="O53" s="291">
        <f t="shared" si="23"/>
        <v>29.439999999999998</v>
      </c>
      <c r="P53" s="291">
        <f t="shared" si="23"/>
        <v>29.92</v>
      </c>
      <c r="Q53" s="291">
        <f t="shared" si="23"/>
        <v>30.25</v>
      </c>
      <c r="R53" s="291">
        <f t="shared" si="23"/>
        <v>30.72</v>
      </c>
      <c r="S53" s="291">
        <f t="shared" si="23"/>
        <v>31.36</v>
      </c>
    </row>
    <row r="54" spans="1:19">
      <c r="A54" s="128" t="s">
        <v>41</v>
      </c>
      <c r="B54" s="128" t="s">
        <v>44</v>
      </c>
      <c r="C54" s="169" t="s">
        <v>215</v>
      </c>
      <c r="D54" s="212">
        <f>' Capacity by Company'!D54*'Operating Efficiency.'!D54</f>
        <v>14</v>
      </c>
      <c r="E54" s="212">
        <f>' Capacity by Company'!E54*'Operating Efficiency.'!E54</f>
        <v>14.399999999999999</v>
      </c>
      <c r="F54" s="212">
        <f>' Capacity by Company'!F54*'Operating Efficiency.'!F54</f>
        <v>14.534000000000001</v>
      </c>
      <c r="G54" s="212">
        <f>' Capacity by Company'!G54*'Operating Efficiency.'!G54</f>
        <v>14.8</v>
      </c>
      <c r="H54" s="212">
        <f>' Capacity by Company'!H54*'Operating Efficiency.'!H54</f>
        <v>15</v>
      </c>
      <c r="I54" s="212">
        <f>' Capacity by Company'!I54*'Operating Efficiency.'!I54</f>
        <v>12.8</v>
      </c>
      <c r="J54" s="212">
        <f>' Capacity by Company'!J54*'Operating Efficiency.'!J54</f>
        <v>14.200000000000003</v>
      </c>
      <c r="K54" s="212">
        <f>' Capacity by Company'!K54*'Operating Efficiency.'!K54</f>
        <v>15</v>
      </c>
      <c r="L54" s="212">
        <f>' Capacity by Company'!L54*'Operating Efficiency.'!L54</f>
        <v>15.8</v>
      </c>
      <c r="M54" s="212">
        <f>' Capacity by Company'!M54*'Operating Efficiency.'!M54</f>
        <v>16</v>
      </c>
      <c r="N54" s="212">
        <f>' Capacity by Company'!N54*'Operating Efficiency.'!N54</f>
        <v>17</v>
      </c>
      <c r="O54" s="212">
        <f>' Capacity by Company'!O54*'Operating Efficiency.'!O54</f>
        <v>17.799999999999997</v>
      </c>
      <c r="P54" s="212">
        <f>' Capacity by Company'!P54*'Operating Efficiency.'!P54</f>
        <v>18.2</v>
      </c>
      <c r="Q54" s="212">
        <f>' Capacity by Company'!Q54*'Operating Efficiency.'!Q54</f>
        <v>18.599999999999998</v>
      </c>
      <c r="R54" s="212">
        <f>' Capacity by Company'!R54*'Operating Efficiency.'!R54</f>
        <v>19.2</v>
      </c>
      <c r="S54" s="212">
        <f>' Capacity by Company'!S54*'Operating Efficiency.'!S54</f>
        <v>19.8</v>
      </c>
    </row>
    <row r="55" spans="1:19">
      <c r="A55" s="128" t="s">
        <v>41</v>
      </c>
      <c r="B55" s="128" t="s">
        <v>44</v>
      </c>
      <c r="C55" s="169" t="s">
        <v>294</v>
      </c>
      <c r="D55" s="212">
        <f>' Capacity by Company'!D55*'Operating Efficiency.'!D55</f>
        <v>14.62</v>
      </c>
      <c r="E55" s="212">
        <f>' Capacity by Company'!E55*'Operating Efficiency.'!E55</f>
        <v>14.64</v>
      </c>
      <c r="F55" s="212">
        <f>' Capacity by Company'!F55*'Operating Efficiency.'!F55</f>
        <v>14.8</v>
      </c>
      <c r="G55" s="212">
        <f>' Capacity by Company'!G55*'Operating Efficiency.'!G55</f>
        <v>15.8</v>
      </c>
      <c r="H55" s="212">
        <f>' Capacity by Company'!H55*'Operating Efficiency.'!H55</f>
        <v>16.422000000000001</v>
      </c>
      <c r="I55" s="212">
        <f>' Capacity by Company'!I55*'Operating Efficiency.'!I55</f>
        <v>15.2</v>
      </c>
      <c r="J55" s="212">
        <f>' Capacity by Company'!J55*'Operating Efficiency.'!J55</f>
        <v>15.4</v>
      </c>
      <c r="K55" s="212">
        <f>' Capacity by Company'!K55*'Operating Efficiency.'!K55</f>
        <v>15.778</v>
      </c>
      <c r="L55" s="212">
        <f>' Capacity by Company'!L55*'Operating Efficiency.'!L55</f>
        <v>16</v>
      </c>
      <c r="M55" s="212">
        <f>' Capacity by Company'!M55*'Operating Efficiency.'!M55</f>
        <v>16.644000000000002</v>
      </c>
      <c r="N55" s="212">
        <f>' Capacity by Company'!N55*'Operating Efficiency.'!N55</f>
        <v>17.200000000000003</v>
      </c>
      <c r="O55" s="212">
        <f>' Capacity by Company'!O55*'Operating Efficiency.'!O55</f>
        <v>17.799999999999997</v>
      </c>
      <c r="P55" s="212">
        <f>' Capacity by Company'!P55*'Operating Efficiency.'!P55</f>
        <v>18.2</v>
      </c>
      <c r="Q55" s="212">
        <f>' Capacity by Company'!Q55*'Operating Efficiency.'!Q55</f>
        <v>19.2</v>
      </c>
      <c r="R55" s="212">
        <f>' Capacity by Company'!R55*'Operating Efficiency.'!R55</f>
        <v>19.446000000000002</v>
      </c>
      <c r="S55" s="212">
        <f>' Capacity by Company'!S55*'Operating Efficiency.'!S55</f>
        <v>19.600000000000001</v>
      </c>
    </row>
    <row r="56" spans="1:19">
      <c r="A56" s="128" t="s">
        <v>41</v>
      </c>
      <c r="B56" s="128" t="s">
        <v>44</v>
      </c>
      <c r="C56" s="169" t="s">
        <v>12</v>
      </c>
      <c r="D56" s="212">
        <f>' Capacity by Company'!D56*'Operating Efficiency.'!D56</f>
        <v>0</v>
      </c>
      <c r="E56" s="212">
        <f>' Capacity by Company'!E56*'Operating Efficiency.'!E56</f>
        <v>0</v>
      </c>
      <c r="F56" s="212">
        <f>' Capacity by Company'!F56*'Operating Efficiency.'!F56</f>
        <v>0</v>
      </c>
      <c r="G56" s="212">
        <f>' Capacity by Company'!G56*'Operating Efficiency.'!G56</f>
        <v>0</v>
      </c>
      <c r="H56" s="212">
        <f>' Capacity by Company'!H56*'Operating Efficiency.'!H56</f>
        <v>0</v>
      </c>
      <c r="I56" s="212">
        <f>' Capacity by Company'!I56*'Operating Efficiency.'!I56</f>
        <v>0</v>
      </c>
      <c r="J56" s="212">
        <f>' Capacity by Company'!J56*'Operating Efficiency.'!J56</f>
        <v>0</v>
      </c>
      <c r="K56" s="212">
        <f>' Capacity by Company'!K56*'Operating Efficiency.'!K56</f>
        <v>0</v>
      </c>
      <c r="L56" s="212">
        <f>' Capacity by Company'!L56*'Operating Efficiency.'!L56</f>
        <v>0</v>
      </c>
      <c r="M56" s="212">
        <f>' Capacity by Company'!M56*'Operating Efficiency.'!M56</f>
        <v>0</v>
      </c>
      <c r="N56" s="212">
        <f>' Capacity by Company'!N56*'Operating Efficiency.'!N56</f>
        <v>0</v>
      </c>
      <c r="O56" s="212">
        <f>' Capacity by Company'!O56*'Operating Efficiency.'!O56</f>
        <v>0</v>
      </c>
      <c r="P56" s="212">
        <f>' Capacity by Company'!P56*'Operating Efficiency.'!P56</f>
        <v>0</v>
      </c>
      <c r="Q56" s="212">
        <f>' Capacity by Company'!Q56*'Operating Efficiency.'!Q56</f>
        <v>0</v>
      </c>
      <c r="R56" s="212">
        <f>' Capacity by Company'!R56*'Operating Efficiency.'!R56</f>
        <v>0</v>
      </c>
      <c r="S56" s="212">
        <f>' Capacity by Company'!S56*'Operating Efficiency.'!S56</f>
        <v>0</v>
      </c>
    </row>
    <row r="57" spans="1:19" s="273" customFormat="1">
      <c r="A57" s="270" t="s">
        <v>41</v>
      </c>
      <c r="B57" s="270" t="s">
        <v>44</v>
      </c>
      <c r="C57" s="271" t="s">
        <v>60</v>
      </c>
      <c r="D57" s="291">
        <f>SUM(D54:D56)</f>
        <v>28.619999999999997</v>
      </c>
      <c r="E57" s="291">
        <f t="shared" ref="E57:S57" si="24">SUM(E54:E56)</f>
        <v>29.04</v>
      </c>
      <c r="F57" s="291">
        <f t="shared" si="24"/>
        <v>29.334000000000003</v>
      </c>
      <c r="G57" s="291">
        <f t="shared" si="24"/>
        <v>30.6</v>
      </c>
      <c r="H57" s="291">
        <f t="shared" si="24"/>
        <v>31.422000000000001</v>
      </c>
      <c r="I57" s="291">
        <f t="shared" si="24"/>
        <v>28</v>
      </c>
      <c r="J57" s="291">
        <f t="shared" si="24"/>
        <v>29.6</v>
      </c>
      <c r="K57" s="291">
        <f t="shared" si="24"/>
        <v>30.777999999999999</v>
      </c>
      <c r="L57" s="291">
        <f t="shared" si="24"/>
        <v>31.8</v>
      </c>
      <c r="M57" s="291">
        <f t="shared" si="24"/>
        <v>32.644000000000005</v>
      </c>
      <c r="N57" s="291">
        <f t="shared" si="24"/>
        <v>34.200000000000003</v>
      </c>
      <c r="O57" s="291">
        <f t="shared" si="24"/>
        <v>35.599999999999994</v>
      </c>
      <c r="P57" s="291">
        <f t="shared" si="24"/>
        <v>36.4</v>
      </c>
      <c r="Q57" s="291">
        <f t="shared" si="24"/>
        <v>37.799999999999997</v>
      </c>
      <c r="R57" s="291">
        <f t="shared" si="24"/>
        <v>38.646000000000001</v>
      </c>
      <c r="S57" s="291">
        <f t="shared" si="24"/>
        <v>39.400000000000006</v>
      </c>
    </row>
    <row r="58" spans="1:19">
      <c r="A58" s="128" t="s">
        <v>41</v>
      </c>
      <c r="B58" s="183" t="s">
        <v>113</v>
      </c>
      <c r="C58" s="179" t="s">
        <v>219</v>
      </c>
      <c r="D58" s="212">
        <f>' Capacity by Company'!D58*'Operating Efficiency.'!D58</f>
        <v>37</v>
      </c>
      <c r="E58" s="212">
        <f>' Capacity by Company'!E58*'Operating Efficiency.'!E58</f>
        <v>37.5</v>
      </c>
      <c r="F58" s="212">
        <f>' Capacity by Company'!F58*'Operating Efficiency.'!F58</f>
        <v>38.11</v>
      </c>
      <c r="G58" s="212">
        <f>' Capacity by Company'!G58*'Operating Efficiency.'!G58</f>
        <v>91.89</v>
      </c>
      <c r="H58" s="212">
        <f>' Capacity by Company'!H58*'Operating Efficiency.'!H58</f>
        <v>90.800000000000011</v>
      </c>
      <c r="I58" s="212">
        <f>' Capacity by Company'!I58*'Operating Efficiency.'!I58</f>
        <v>73.200000000000017</v>
      </c>
      <c r="J58" s="212">
        <f>' Capacity by Company'!J58*'Operating Efficiency.'!J58</f>
        <v>78.000000000000014</v>
      </c>
      <c r="K58" s="212">
        <f>' Capacity by Company'!K58*'Operating Efficiency.'!K58</f>
        <v>87.6</v>
      </c>
      <c r="L58" s="212">
        <f>' Capacity by Company'!L58*'Operating Efficiency.'!L58</f>
        <v>88.8</v>
      </c>
      <c r="M58" s="212">
        <f>' Capacity by Company'!M58*'Operating Efficiency.'!M58</f>
        <v>86.399999999999991</v>
      </c>
      <c r="N58" s="212">
        <f>' Capacity by Company'!N58*'Operating Efficiency.'!N58</f>
        <v>90</v>
      </c>
      <c r="O58" s="212">
        <f>' Capacity by Company'!O58*'Operating Efficiency.'!O58</f>
        <v>93.600000000000009</v>
      </c>
      <c r="P58" s="212">
        <f>' Capacity by Company'!P58*'Operating Efficiency.'!P58</f>
        <v>97.2</v>
      </c>
      <c r="Q58" s="212">
        <f>' Capacity by Company'!Q58*'Operating Efficiency.'!Q58</f>
        <v>103.20000000000002</v>
      </c>
      <c r="R58" s="212">
        <f>' Capacity by Company'!R58*'Operating Efficiency.'!R58</f>
        <v>105.6</v>
      </c>
      <c r="S58" s="212">
        <f>' Capacity by Company'!S58*'Operating Efficiency.'!S58</f>
        <v>106.79999999999998</v>
      </c>
    </row>
    <row r="59" spans="1:19">
      <c r="A59" s="128" t="s">
        <v>41</v>
      </c>
      <c r="B59" s="183" t="s">
        <v>113</v>
      </c>
      <c r="C59" s="169" t="s">
        <v>12</v>
      </c>
      <c r="D59" s="212">
        <f>' Capacity by Company'!D59*'Operating Efficiency.'!D59</f>
        <v>0</v>
      </c>
      <c r="E59" s="212">
        <f>' Capacity by Company'!E59*'Operating Efficiency.'!E59</f>
        <v>0</v>
      </c>
      <c r="F59" s="212">
        <f>' Capacity by Company'!F59*'Operating Efficiency.'!F59</f>
        <v>0</v>
      </c>
      <c r="G59" s="212">
        <f>' Capacity by Company'!G59*'Operating Efficiency.'!G59</f>
        <v>0</v>
      </c>
      <c r="H59" s="212">
        <f>' Capacity by Company'!H59*'Operating Efficiency.'!H59</f>
        <v>0</v>
      </c>
      <c r="I59" s="212">
        <f>' Capacity by Company'!I59*'Operating Efficiency.'!I59</f>
        <v>0</v>
      </c>
      <c r="J59" s="212">
        <f>' Capacity by Company'!J59*'Operating Efficiency.'!J59</f>
        <v>0</v>
      </c>
      <c r="K59" s="212">
        <f>' Capacity by Company'!K59*'Operating Efficiency.'!K59</f>
        <v>0</v>
      </c>
      <c r="L59" s="212">
        <f>' Capacity by Company'!L59*'Operating Efficiency.'!L59</f>
        <v>0</v>
      </c>
      <c r="M59" s="212">
        <f>' Capacity by Company'!M59*'Operating Efficiency.'!M59</f>
        <v>0</v>
      </c>
      <c r="N59" s="212">
        <f>' Capacity by Company'!N59*'Operating Efficiency.'!N59</f>
        <v>0</v>
      </c>
      <c r="O59" s="212">
        <f>' Capacity by Company'!O59*'Operating Efficiency.'!O59</f>
        <v>0</v>
      </c>
      <c r="P59" s="212">
        <f>' Capacity by Company'!P59*'Operating Efficiency.'!P59</f>
        <v>0</v>
      </c>
      <c r="Q59" s="212">
        <f>' Capacity by Company'!Q59*'Operating Efficiency.'!Q59</f>
        <v>0</v>
      </c>
      <c r="R59" s="212">
        <f>' Capacity by Company'!R59*'Operating Efficiency.'!R59</f>
        <v>0</v>
      </c>
      <c r="S59" s="212">
        <f>' Capacity by Company'!S59*'Operating Efficiency.'!S59</f>
        <v>0</v>
      </c>
    </row>
    <row r="60" spans="1:19" s="273" customFormat="1">
      <c r="A60" s="270" t="s">
        <v>41</v>
      </c>
      <c r="B60" s="275" t="s">
        <v>113</v>
      </c>
      <c r="C60" s="271" t="s">
        <v>60</v>
      </c>
      <c r="D60" s="291">
        <f>SUM(D58:D59)</f>
        <v>37</v>
      </c>
      <c r="E60" s="291">
        <f t="shared" ref="E60:S60" si="25">SUM(E58:E59)</f>
        <v>37.5</v>
      </c>
      <c r="F60" s="291">
        <f t="shared" si="25"/>
        <v>38.11</v>
      </c>
      <c r="G60" s="291">
        <f t="shared" si="25"/>
        <v>91.89</v>
      </c>
      <c r="H60" s="291">
        <f t="shared" si="25"/>
        <v>90.800000000000011</v>
      </c>
      <c r="I60" s="291">
        <f t="shared" si="25"/>
        <v>73.200000000000017</v>
      </c>
      <c r="J60" s="291">
        <f t="shared" si="25"/>
        <v>78.000000000000014</v>
      </c>
      <c r="K60" s="291">
        <f t="shared" si="25"/>
        <v>87.6</v>
      </c>
      <c r="L60" s="291">
        <f t="shared" si="25"/>
        <v>88.8</v>
      </c>
      <c r="M60" s="291">
        <f t="shared" si="25"/>
        <v>86.399999999999991</v>
      </c>
      <c r="N60" s="291">
        <f t="shared" si="25"/>
        <v>90</v>
      </c>
      <c r="O60" s="291">
        <f t="shared" si="25"/>
        <v>93.600000000000009</v>
      </c>
      <c r="P60" s="291">
        <f t="shared" si="25"/>
        <v>97.2</v>
      </c>
      <c r="Q60" s="291">
        <f t="shared" si="25"/>
        <v>103.20000000000002</v>
      </c>
      <c r="R60" s="291">
        <f t="shared" si="25"/>
        <v>105.6</v>
      </c>
      <c r="S60" s="291">
        <f t="shared" si="25"/>
        <v>106.79999999999998</v>
      </c>
    </row>
    <row r="61" spans="1:19">
      <c r="A61" s="128" t="s">
        <v>41</v>
      </c>
      <c r="B61" s="128" t="s">
        <v>110</v>
      </c>
      <c r="C61" s="169" t="s">
        <v>218</v>
      </c>
      <c r="D61" s="212">
        <f>' Capacity by Company'!D61*'Operating Efficiency.'!D61</f>
        <v>82</v>
      </c>
      <c r="E61" s="212">
        <f>' Capacity by Company'!E61*'Operating Efficiency.'!E61</f>
        <v>85</v>
      </c>
      <c r="F61" s="212">
        <f>' Capacity by Company'!F61*'Operating Efficiency.'!F61</f>
        <v>91</v>
      </c>
      <c r="G61" s="212">
        <f>' Capacity by Company'!G61*'Operating Efficiency.'!G61</f>
        <v>82</v>
      </c>
      <c r="H61" s="212">
        <f>' Capacity by Company'!H61*'Operating Efficiency.'!H61</f>
        <v>83</v>
      </c>
      <c r="I61" s="212">
        <f>' Capacity by Company'!I61*'Operating Efficiency.'!I61</f>
        <v>72.000000000000014</v>
      </c>
      <c r="J61" s="212">
        <f>' Capacity by Company'!J61*'Operating Efficiency.'!J61</f>
        <v>82</v>
      </c>
      <c r="K61" s="212">
        <f>' Capacity by Company'!K61*'Operating Efficiency.'!K61</f>
        <v>83</v>
      </c>
      <c r="L61" s="212">
        <f>' Capacity by Company'!L61*'Operating Efficiency.'!L61</f>
        <v>82</v>
      </c>
      <c r="M61" s="212">
        <f>' Capacity by Company'!M61*'Operating Efficiency.'!M61</f>
        <v>84.000000000000014</v>
      </c>
      <c r="N61" s="212">
        <f>' Capacity by Company'!N61*'Operating Efficiency.'!N61</f>
        <v>87.999999999999986</v>
      </c>
      <c r="O61" s="212">
        <f>' Capacity by Company'!O61*'Operating Efficiency.'!O61</f>
        <v>89.999999999999986</v>
      </c>
      <c r="P61" s="212">
        <f>' Capacity by Company'!P61*'Operating Efficiency.'!P61</f>
        <v>92</v>
      </c>
      <c r="Q61" s="212">
        <f>' Capacity by Company'!Q61*'Operating Efficiency.'!Q61</f>
        <v>94</v>
      </c>
      <c r="R61" s="212">
        <f>' Capacity by Company'!R61*'Operating Efficiency.'!R61</f>
        <v>96</v>
      </c>
      <c r="S61" s="212">
        <f>' Capacity by Company'!S61*'Operating Efficiency.'!S61</f>
        <v>99</v>
      </c>
    </row>
    <row r="62" spans="1:19">
      <c r="A62" s="128" t="s">
        <v>41</v>
      </c>
      <c r="B62" s="128" t="s">
        <v>110</v>
      </c>
      <c r="C62" s="169" t="s">
        <v>12</v>
      </c>
      <c r="D62" s="212">
        <f>' Capacity by Company'!D62*'Operating Efficiency.'!D63</f>
        <v>0</v>
      </c>
      <c r="E62" s="212">
        <f>' Capacity by Company'!E62*'Operating Efficiency.'!E63</f>
        <v>0</v>
      </c>
      <c r="F62" s="212">
        <f>' Capacity by Company'!F62*'Operating Efficiency.'!F63</f>
        <v>0</v>
      </c>
      <c r="G62" s="212">
        <f>' Capacity by Company'!G62*'Operating Efficiency.'!G63</f>
        <v>0</v>
      </c>
      <c r="H62" s="212">
        <f>' Capacity by Company'!H62*'Operating Efficiency.'!H63</f>
        <v>0</v>
      </c>
      <c r="I62" s="212">
        <f>' Capacity by Company'!I62*'Operating Efficiency.'!I63</f>
        <v>0</v>
      </c>
      <c r="J62" s="212">
        <f>' Capacity by Company'!J62*'Operating Efficiency.'!J63</f>
        <v>0</v>
      </c>
      <c r="K62" s="212">
        <f>' Capacity by Company'!K62*'Operating Efficiency.'!K63</f>
        <v>0</v>
      </c>
      <c r="L62" s="212">
        <f>' Capacity by Company'!L62*'Operating Efficiency.'!L63</f>
        <v>0</v>
      </c>
      <c r="M62" s="212">
        <f>' Capacity by Company'!M62*'Operating Efficiency.'!M63</f>
        <v>0</v>
      </c>
      <c r="N62" s="212">
        <f>' Capacity by Company'!N62*'Operating Efficiency.'!N63</f>
        <v>0</v>
      </c>
      <c r="O62" s="212">
        <f>' Capacity by Company'!O62*'Operating Efficiency.'!O63</f>
        <v>0</v>
      </c>
      <c r="P62" s="212">
        <f>' Capacity by Company'!P62*'Operating Efficiency.'!P63</f>
        <v>0</v>
      </c>
      <c r="Q62" s="212">
        <f>' Capacity by Company'!Q62*'Operating Efficiency.'!Q63</f>
        <v>0</v>
      </c>
      <c r="R62" s="212">
        <f>' Capacity by Company'!R62*'Operating Efficiency.'!R63</f>
        <v>0</v>
      </c>
      <c r="S62" s="212">
        <f>' Capacity by Company'!S62*'Operating Efficiency.'!S63</f>
        <v>0</v>
      </c>
    </row>
    <row r="63" spans="1:19" s="273" customFormat="1">
      <c r="A63" s="270" t="s">
        <v>41</v>
      </c>
      <c r="B63" s="270" t="s">
        <v>110</v>
      </c>
      <c r="C63" s="271" t="s">
        <v>60</v>
      </c>
      <c r="D63" s="291">
        <f t="shared" ref="D63:S63" si="26">SUM(D61:D62)</f>
        <v>82</v>
      </c>
      <c r="E63" s="291">
        <f t="shared" si="26"/>
        <v>85</v>
      </c>
      <c r="F63" s="291">
        <f t="shared" si="26"/>
        <v>91</v>
      </c>
      <c r="G63" s="291">
        <f t="shared" si="26"/>
        <v>82</v>
      </c>
      <c r="H63" s="291">
        <f t="shared" si="26"/>
        <v>83</v>
      </c>
      <c r="I63" s="291">
        <f t="shared" si="26"/>
        <v>72.000000000000014</v>
      </c>
      <c r="J63" s="291">
        <f t="shared" si="26"/>
        <v>82</v>
      </c>
      <c r="K63" s="291">
        <f t="shared" si="26"/>
        <v>83</v>
      </c>
      <c r="L63" s="291">
        <f t="shared" si="26"/>
        <v>82</v>
      </c>
      <c r="M63" s="291">
        <f t="shared" si="26"/>
        <v>84.000000000000014</v>
      </c>
      <c r="N63" s="291">
        <f t="shared" si="26"/>
        <v>87.999999999999986</v>
      </c>
      <c r="O63" s="291">
        <f t="shared" si="26"/>
        <v>89.999999999999986</v>
      </c>
      <c r="P63" s="291">
        <f t="shared" si="26"/>
        <v>92</v>
      </c>
      <c r="Q63" s="291">
        <f t="shared" si="26"/>
        <v>94</v>
      </c>
      <c r="R63" s="291">
        <f t="shared" si="26"/>
        <v>96</v>
      </c>
      <c r="S63" s="291">
        <f t="shared" si="26"/>
        <v>99</v>
      </c>
    </row>
    <row r="64" spans="1:19">
      <c r="A64" s="128" t="s">
        <v>41</v>
      </c>
      <c r="B64" s="128" t="s">
        <v>100</v>
      </c>
      <c r="C64" s="179" t="s">
        <v>291</v>
      </c>
      <c r="D64" s="212">
        <f>' Capacity by Company'!D64*'Operating Efficiency.'!D65</f>
        <v>18</v>
      </c>
      <c r="E64" s="212">
        <f>' Capacity by Company'!E64*'Operating Efficiency.'!E65</f>
        <v>19.5</v>
      </c>
      <c r="F64" s="212">
        <f>' Capacity by Company'!F64*'Operating Efficiency.'!F65</f>
        <v>20.7</v>
      </c>
      <c r="G64" s="212">
        <f>' Capacity by Company'!G64*'Operating Efficiency.'!G65</f>
        <v>21</v>
      </c>
      <c r="H64" s="212">
        <f>' Capacity by Company'!H64*'Operating Efficiency.'!H65</f>
        <v>21.27</v>
      </c>
      <c r="I64" s="212">
        <f>' Capacity by Company'!I64*'Operating Efficiency.'!I65</f>
        <v>20.400000000000002</v>
      </c>
      <c r="J64" s="212">
        <f>' Capacity by Company'!J64*'Operating Efficiency.'!J65</f>
        <v>23.400000000000002</v>
      </c>
      <c r="K64" s="212">
        <f>' Capacity by Company'!K64*'Operating Efficiency.'!K65</f>
        <v>23.400000000000002</v>
      </c>
      <c r="L64" s="212">
        <f>' Capacity by Company'!L64*'Operating Efficiency.'!L65</f>
        <v>23.1</v>
      </c>
      <c r="M64" s="212">
        <f>' Capacity by Company'!M64*'Operating Efficiency.'!M65</f>
        <v>22.5</v>
      </c>
      <c r="N64" s="212">
        <f>' Capacity by Company'!N64*'Operating Efficiency.'!N65</f>
        <v>23.099999999999994</v>
      </c>
      <c r="O64" s="212">
        <f>' Capacity by Company'!O64*'Operating Efficiency.'!O65</f>
        <v>23.249999999999996</v>
      </c>
      <c r="P64" s="212">
        <f>' Capacity by Company'!P64*'Operating Efficiency.'!P65</f>
        <v>23.400000000000002</v>
      </c>
      <c r="Q64" s="212">
        <f>' Capacity by Company'!Q64*'Operating Efficiency.'!Q65</f>
        <v>24.3</v>
      </c>
      <c r="R64" s="212">
        <f>' Capacity by Company'!R64*'Operating Efficiency.'!R65</f>
        <v>24.900000000000002</v>
      </c>
      <c r="S64" s="212">
        <f>' Capacity by Company'!S64*'Operating Efficiency.'!S65</f>
        <v>25.800000000000004</v>
      </c>
    </row>
    <row r="65" spans="1:19">
      <c r="A65" s="128" t="s">
        <v>41</v>
      </c>
      <c r="B65" s="128" t="s">
        <v>100</v>
      </c>
      <c r="C65" s="169" t="s">
        <v>12</v>
      </c>
      <c r="D65" s="212">
        <f>' Capacity by Company'!D65*'Operating Efficiency.'!D66</f>
        <v>0</v>
      </c>
      <c r="E65" s="212">
        <f>' Capacity by Company'!E65*'Operating Efficiency.'!E66</f>
        <v>0</v>
      </c>
      <c r="F65" s="212">
        <f>' Capacity by Company'!F65*'Operating Efficiency.'!F66</f>
        <v>0</v>
      </c>
      <c r="G65" s="212">
        <f>' Capacity by Company'!G65*'Operating Efficiency.'!G66</f>
        <v>0</v>
      </c>
      <c r="H65" s="212">
        <f>' Capacity by Company'!H65*'Operating Efficiency.'!H66</f>
        <v>0</v>
      </c>
      <c r="I65" s="212">
        <f>' Capacity by Company'!I65*'Operating Efficiency.'!I66</f>
        <v>0</v>
      </c>
      <c r="J65" s="212">
        <f>' Capacity by Company'!J65*'Operating Efficiency.'!J66</f>
        <v>0</v>
      </c>
      <c r="K65" s="212">
        <f>' Capacity by Company'!K65*'Operating Efficiency.'!K66</f>
        <v>0</v>
      </c>
      <c r="L65" s="212">
        <f>' Capacity by Company'!L65*'Operating Efficiency.'!L66</f>
        <v>0</v>
      </c>
      <c r="M65" s="212">
        <f>' Capacity by Company'!M65*'Operating Efficiency.'!M66</f>
        <v>0</v>
      </c>
      <c r="N65" s="212">
        <f>' Capacity by Company'!N65*'Operating Efficiency.'!N66</f>
        <v>0</v>
      </c>
      <c r="O65" s="212">
        <f>' Capacity by Company'!O65*'Operating Efficiency.'!O66</f>
        <v>0</v>
      </c>
      <c r="P65" s="212">
        <f>' Capacity by Company'!P65*'Operating Efficiency.'!P66</f>
        <v>0</v>
      </c>
      <c r="Q65" s="212">
        <f>' Capacity by Company'!Q65*'Operating Efficiency.'!Q66</f>
        <v>0</v>
      </c>
      <c r="R65" s="212">
        <f>' Capacity by Company'!R65*'Operating Efficiency.'!R66</f>
        <v>0</v>
      </c>
      <c r="S65" s="212">
        <f>' Capacity by Company'!S65*'Operating Efficiency.'!S66</f>
        <v>0</v>
      </c>
    </row>
    <row r="66" spans="1:19" s="273" customFormat="1">
      <c r="A66" s="270" t="s">
        <v>41</v>
      </c>
      <c r="B66" s="270" t="s">
        <v>100</v>
      </c>
      <c r="C66" s="271" t="s">
        <v>60</v>
      </c>
      <c r="D66" s="291">
        <f>SUM(D64:D65)</f>
        <v>18</v>
      </c>
      <c r="E66" s="291">
        <f t="shared" ref="E66:S66" si="27">SUM(E64:E65)</f>
        <v>19.5</v>
      </c>
      <c r="F66" s="291">
        <f t="shared" si="27"/>
        <v>20.7</v>
      </c>
      <c r="G66" s="291">
        <f t="shared" si="27"/>
        <v>21</v>
      </c>
      <c r="H66" s="291">
        <f t="shared" si="27"/>
        <v>21.27</v>
      </c>
      <c r="I66" s="291">
        <f t="shared" si="27"/>
        <v>20.400000000000002</v>
      </c>
      <c r="J66" s="291">
        <f t="shared" si="27"/>
        <v>23.400000000000002</v>
      </c>
      <c r="K66" s="291">
        <f t="shared" si="27"/>
        <v>23.400000000000002</v>
      </c>
      <c r="L66" s="291">
        <f t="shared" si="27"/>
        <v>23.1</v>
      </c>
      <c r="M66" s="291">
        <f t="shared" si="27"/>
        <v>22.5</v>
      </c>
      <c r="N66" s="291">
        <f t="shared" si="27"/>
        <v>23.099999999999994</v>
      </c>
      <c r="O66" s="291">
        <f t="shared" si="27"/>
        <v>23.249999999999996</v>
      </c>
      <c r="P66" s="291">
        <f t="shared" si="27"/>
        <v>23.400000000000002</v>
      </c>
      <c r="Q66" s="291">
        <f t="shared" si="27"/>
        <v>24.3</v>
      </c>
      <c r="R66" s="291">
        <f t="shared" si="27"/>
        <v>24.900000000000002</v>
      </c>
      <c r="S66" s="291">
        <f t="shared" si="27"/>
        <v>25.800000000000004</v>
      </c>
    </row>
    <row r="67" spans="1:19">
      <c r="A67" s="128" t="s">
        <v>41</v>
      </c>
      <c r="B67" s="129" t="s">
        <v>223</v>
      </c>
      <c r="C67" s="1" t="s">
        <v>224</v>
      </c>
      <c r="D67" s="212">
        <f>' Capacity by Company'!D67*'Operating Efficiency.'!D68</f>
        <v>44.4</v>
      </c>
      <c r="E67" s="212">
        <f>' Capacity by Company'!E67*'Operating Efficiency.'!E68</f>
        <v>45.6</v>
      </c>
      <c r="F67" s="212">
        <f>' Capacity by Company'!F67*'Operating Efficiency.'!F68</f>
        <v>48</v>
      </c>
      <c r="G67" s="212">
        <f>' Capacity by Company'!G67*'Operating Efficiency.'!G68</f>
        <v>49.2</v>
      </c>
      <c r="H67" s="212">
        <f>' Capacity by Company'!H67*'Operating Efficiency.'!H68</f>
        <v>48.710000000000008</v>
      </c>
      <c r="I67" s="212">
        <f>' Capacity by Company'!I67*'Operating Efficiency.'!I68</f>
        <v>44.4</v>
      </c>
      <c r="J67" s="212">
        <f>' Capacity by Company'!J67*'Operating Efficiency.'!J68</f>
        <v>45</v>
      </c>
      <c r="K67" s="212">
        <f>' Capacity by Company'!K67*'Operating Efficiency.'!K68</f>
        <v>49.2</v>
      </c>
      <c r="L67" s="212">
        <f>' Capacity by Company'!L67*'Operating Efficiency.'!L68</f>
        <v>54.000000000000007</v>
      </c>
      <c r="M67" s="212">
        <f>' Capacity by Company'!M67*'Operating Efficiency.'!M68</f>
        <v>52.2</v>
      </c>
      <c r="N67" s="212">
        <f>' Capacity by Company'!N67*'Operating Efficiency.'!N68</f>
        <v>52.800000000000004</v>
      </c>
      <c r="O67" s="212">
        <f>' Capacity by Company'!O67*'Operating Efficiency.'!O68</f>
        <v>53.999999999999993</v>
      </c>
      <c r="P67" s="212">
        <f>' Capacity by Company'!P67*'Operating Efficiency.'!P68</f>
        <v>55.199999999999996</v>
      </c>
      <c r="Q67" s="212">
        <f>' Capacity by Company'!Q67*'Operating Efficiency.'!Q68</f>
        <v>57.599999999999994</v>
      </c>
      <c r="R67" s="212">
        <f>' Capacity by Company'!R67*'Operating Efficiency.'!R68</f>
        <v>58.8</v>
      </c>
      <c r="S67" s="212">
        <f>' Capacity by Company'!S67*'Operating Efficiency.'!S68</f>
        <v>60</v>
      </c>
    </row>
    <row r="68" spans="1:19">
      <c r="A68" s="128" t="s">
        <v>41</v>
      </c>
      <c r="B68" s="129" t="s">
        <v>223</v>
      </c>
      <c r="C68" s="172" t="s">
        <v>12</v>
      </c>
      <c r="D68" s="212">
        <f>' Capacity by Company'!D68*'Operating Efficiency.'!D69</f>
        <v>0</v>
      </c>
      <c r="E68" s="212">
        <f>' Capacity by Company'!E68*'Operating Efficiency.'!E69</f>
        <v>0</v>
      </c>
      <c r="F68" s="212">
        <f>' Capacity by Company'!F68*'Operating Efficiency.'!F69</f>
        <v>0</v>
      </c>
      <c r="G68" s="212">
        <f>' Capacity by Company'!G68*'Operating Efficiency.'!G69</f>
        <v>0</v>
      </c>
      <c r="H68" s="212">
        <f>' Capacity by Company'!H68*'Operating Efficiency.'!H69</f>
        <v>0</v>
      </c>
      <c r="I68" s="212">
        <f>' Capacity by Company'!I68*'Operating Efficiency.'!I69</f>
        <v>0</v>
      </c>
      <c r="J68" s="212">
        <f>' Capacity by Company'!J68*'Operating Efficiency.'!J69</f>
        <v>0</v>
      </c>
      <c r="K68" s="212">
        <f>' Capacity by Company'!K68*'Operating Efficiency.'!K69</f>
        <v>0</v>
      </c>
      <c r="L68" s="212">
        <f>' Capacity by Company'!L68*'Operating Efficiency.'!L69</f>
        <v>0</v>
      </c>
      <c r="M68" s="212">
        <f>' Capacity by Company'!M68*'Operating Efficiency.'!M69</f>
        <v>0</v>
      </c>
      <c r="N68" s="212">
        <f>' Capacity by Company'!N68*'Operating Efficiency.'!N69</f>
        <v>0</v>
      </c>
      <c r="O68" s="212">
        <f>' Capacity by Company'!O68*'Operating Efficiency.'!O69</f>
        <v>0</v>
      </c>
      <c r="P68" s="212">
        <f>' Capacity by Company'!P68*'Operating Efficiency.'!P69</f>
        <v>0</v>
      </c>
      <c r="Q68" s="212">
        <f>' Capacity by Company'!Q68*'Operating Efficiency.'!Q69</f>
        <v>0</v>
      </c>
      <c r="R68" s="212">
        <f>' Capacity by Company'!R68*'Operating Efficiency.'!R69</f>
        <v>0</v>
      </c>
      <c r="S68" s="212">
        <f>' Capacity by Company'!S68*'Operating Efficiency.'!S69</f>
        <v>0</v>
      </c>
    </row>
    <row r="69" spans="1:19" s="273" customFormat="1">
      <c r="A69" s="270" t="s">
        <v>41</v>
      </c>
      <c r="B69" s="274" t="s">
        <v>223</v>
      </c>
      <c r="C69" s="276" t="s">
        <v>60</v>
      </c>
      <c r="D69" s="291">
        <f>SUM(D67:D68)</f>
        <v>44.4</v>
      </c>
      <c r="E69" s="291">
        <f t="shared" ref="E69:S69" si="28">SUM(E67:E68)</f>
        <v>45.6</v>
      </c>
      <c r="F69" s="291">
        <f t="shared" si="28"/>
        <v>48</v>
      </c>
      <c r="G69" s="291">
        <f t="shared" si="28"/>
        <v>49.2</v>
      </c>
      <c r="H69" s="291">
        <f t="shared" si="28"/>
        <v>48.710000000000008</v>
      </c>
      <c r="I69" s="291">
        <f t="shared" si="28"/>
        <v>44.4</v>
      </c>
      <c r="J69" s="291">
        <f t="shared" si="28"/>
        <v>45</v>
      </c>
      <c r="K69" s="291">
        <f t="shared" si="28"/>
        <v>49.2</v>
      </c>
      <c r="L69" s="291">
        <f t="shared" si="28"/>
        <v>54.000000000000007</v>
      </c>
      <c r="M69" s="291">
        <f t="shared" si="28"/>
        <v>52.2</v>
      </c>
      <c r="N69" s="291">
        <f t="shared" si="28"/>
        <v>52.800000000000004</v>
      </c>
      <c r="O69" s="291">
        <f t="shared" si="28"/>
        <v>53.999999999999993</v>
      </c>
      <c r="P69" s="291">
        <f t="shared" si="28"/>
        <v>55.199999999999996</v>
      </c>
      <c r="Q69" s="291">
        <f t="shared" si="28"/>
        <v>57.599999999999994</v>
      </c>
      <c r="R69" s="291">
        <f t="shared" si="28"/>
        <v>58.8</v>
      </c>
      <c r="S69" s="291">
        <f t="shared" si="28"/>
        <v>60</v>
      </c>
    </row>
    <row r="70" spans="1:19">
      <c r="A70" s="128" t="s">
        <v>41</v>
      </c>
      <c r="B70" s="128" t="s">
        <v>111</v>
      </c>
      <c r="C70" s="167" t="s">
        <v>343</v>
      </c>
      <c r="D70" s="212">
        <f>' Capacity by Company'!D70*'Operating Efficiency.'!D71</f>
        <v>48</v>
      </c>
      <c r="E70" s="212">
        <f>' Capacity by Company'!E70*'Operating Efficiency.'!E71</f>
        <v>48</v>
      </c>
      <c r="F70" s="212">
        <f>' Capacity by Company'!F70*'Operating Efficiency.'!F71</f>
        <v>51</v>
      </c>
      <c r="G70" s="212">
        <f>' Capacity by Company'!G70*'Operating Efficiency.'!G71</f>
        <v>51</v>
      </c>
      <c r="H70" s="212">
        <f>' Capacity by Company'!H70*'Operating Efficiency.'!H71</f>
        <v>51.070000000000007</v>
      </c>
      <c r="I70" s="212">
        <f>' Capacity by Company'!I70*'Operating Efficiency.'!I71</f>
        <v>42.000000000000007</v>
      </c>
      <c r="J70" s="212">
        <f>' Capacity by Company'!J70*'Operating Efficiency.'!J71</f>
        <v>47.400000000000006</v>
      </c>
      <c r="K70" s="212">
        <f>' Capacity by Company'!K70*'Operating Efficiency.'!K71</f>
        <v>50.400000000000006</v>
      </c>
      <c r="L70" s="212">
        <f>' Capacity by Company'!L70*'Operating Efficiency.'!L71</f>
        <v>51.000000000000007</v>
      </c>
      <c r="M70" s="212">
        <f>' Capacity by Company'!M70*'Operating Efficiency.'!M71</f>
        <v>51.000000000000007</v>
      </c>
      <c r="N70" s="212">
        <f>' Capacity by Company'!N70*'Operating Efficiency.'!N71</f>
        <v>51.600000000000009</v>
      </c>
      <c r="O70" s="212">
        <f>' Capacity by Company'!O70*'Operating Efficiency.'!O71</f>
        <v>53.399999999999991</v>
      </c>
      <c r="P70" s="212">
        <f>' Capacity by Company'!P70*'Operating Efficiency.'!P71</f>
        <v>53.999999999999993</v>
      </c>
      <c r="Q70" s="212">
        <f>' Capacity by Company'!Q70*'Operating Efficiency.'!Q71</f>
        <v>56.4</v>
      </c>
      <c r="R70" s="212">
        <f>' Capacity by Company'!R70*'Operating Efficiency.'!R71</f>
        <v>57.599999999999994</v>
      </c>
      <c r="S70" s="212">
        <f>' Capacity by Company'!S70*'Operating Efficiency.'!S71</f>
        <v>58.8</v>
      </c>
    </row>
    <row r="71" spans="1:19">
      <c r="A71" s="128" t="s">
        <v>41</v>
      </c>
      <c r="B71" s="128" t="s">
        <v>111</v>
      </c>
      <c r="C71" s="172" t="s">
        <v>12</v>
      </c>
      <c r="D71" s="212">
        <f>' Capacity by Company'!D71*'Operating Efficiency.'!D72</f>
        <v>16</v>
      </c>
      <c r="E71" s="212">
        <f>' Capacity by Company'!E71*'Operating Efficiency.'!E72</f>
        <v>17.333333333333336</v>
      </c>
      <c r="F71" s="212">
        <f>' Capacity by Company'!F71*'Operating Efficiency.'!F72</f>
        <v>18.666666666666668</v>
      </c>
      <c r="G71" s="212">
        <f>' Capacity by Company'!G71*'Operating Efficiency.'!G72</f>
        <v>21.333333333333332</v>
      </c>
      <c r="H71" s="212">
        <f>' Capacity by Company'!H71*'Operating Efficiency.'!H72</f>
        <v>21.6</v>
      </c>
      <c r="I71" s="212">
        <f>' Capacity by Company'!I71*'Operating Efficiency.'!I72</f>
        <v>20.133333333333333</v>
      </c>
      <c r="J71" s="212">
        <f>' Capacity by Company'!J71*'Operating Efficiency.'!J72</f>
        <v>22.933333333333334</v>
      </c>
      <c r="K71" s="212">
        <f>' Capacity by Company'!K71*'Operating Efficiency.'!K72</f>
        <v>26.400000000000006</v>
      </c>
      <c r="L71" s="212">
        <f>' Capacity by Company'!L71*'Operating Efficiency.'!L72</f>
        <v>25.06666666666667</v>
      </c>
      <c r="M71" s="212">
        <f>' Capacity by Company'!M71*'Operating Efficiency.'!M72</f>
        <v>24.266666666666666</v>
      </c>
      <c r="N71" s="212">
        <f>' Capacity by Company'!N71*'Operating Efficiency.'!N72</f>
        <v>25.06666666666667</v>
      </c>
      <c r="O71" s="212">
        <f>' Capacity by Company'!O71*'Operating Efficiency.'!O72</f>
        <v>26.133333333333333</v>
      </c>
      <c r="P71" s="212">
        <f>' Capacity by Company'!P71*'Operating Efficiency.'!P72</f>
        <v>26.666666666666671</v>
      </c>
      <c r="Q71" s="212">
        <f>' Capacity by Company'!Q71*'Operating Efficiency.'!Q72</f>
        <v>27.466666666666661</v>
      </c>
      <c r="R71" s="212">
        <f>' Capacity by Company'!R71*'Operating Efficiency.'!R72</f>
        <v>27.733333333333334</v>
      </c>
      <c r="S71" s="212">
        <f>' Capacity by Company'!S71*'Operating Efficiency.'!S72</f>
        <v>28.266666666666662</v>
      </c>
    </row>
    <row r="72" spans="1:19" s="273" customFormat="1">
      <c r="A72" s="270" t="s">
        <v>41</v>
      </c>
      <c r="B72" s="270" t="s">
        <v>111</v>
      </c>
      <c r="C72" s="276" t="s">
        <v>60</v>
      </c>
      <c r="D72" s="291">
        <f>SUM(D70:D71)</f>
        <v>64</v>
      </c>
      <c r="E72" s="291">
        <f t="shared" ref="E72:S72" si="29">SUM(E70:E71)</f>
        <v>65.333333333333343</v>
      </c>
      <c r="F72" s="291">
        <f t="shared" si="29"/>
        <v>69.666666666666671</v>
      </c>
      <c r="G72" s="291">
        <f t="shared" si="29"/>
        <v>72.333333333333329</v>
      </c>
      <c r="H72" s="291">
        <f t="shared" si="29"/>
        <v>72.670000000000016</v>
      </c>
      <c r="I72" s="291">
        <f t="shared" si="29"/>
        <v>62.13333333333334</v>
      </c>
      <c r="J72" s="291">
        <f t="shared" si="29"/>
        <v>70.333333333333343</v>
      </c>
      <c r="K72" s="291">
        <f t="shared" si="29"/>
        <v>76.800000000000011</v>
      </c>
      <c r="L72" s="291">
        <f t="shared" si="29"/>
        <v>76.066666666666677</v>
      </c>
      <c r="M72" s="291">
        <f t="shared" si="29"/>
        <v>75.26666666666668</v>
      </c>
      <c r="N72" s="291">
        <f t="shared" si="29"/>
        <v>76.666666666666686</v>
      </c>
      <c r="O72" s="291">
        <f t="shared" si="29"/>
        <v>79.533333333333331</v>
      </c>
      <c r="P72" s="291">
        <f t="shared" si="29"/>
        <v>80.666666666666657</v>
      </c>
      <c r="Q72" s="291">
        <f t="shared" si="29"/>
        <v>83.86666666666666</v>
      </c>
      <c r="R72" s="291">
        <f t="shared" si="29"/>
        <v>85.333333333333329</v>
      </c>
      <c r="S72" s="291">
        <f t="shared" si="29"/>
        <v>87.066666666666663</v>
      </c>
    </row>
    <row r="73" spans="1:19" s="273" customFormat="1">
      <c r="A73" s="270" t="s">
        <v>41</v>
      </c>
      <c r="B73" s="270" t="s">
        <v>56</v>
      </c>
      <c r="C73" s="276" t="s">
        <v>60</v>
      </c>
      <c r="D73" s="272">
        <f>' Capacity by Company'!D73*'Operating Efficiency.'!D74</f>
        <v>78.72</v>
      </c>
      <c r="E73" s="272">
        <f>' Capacity by Company'!E73*'Operating Efficiency.'!E74</f>
        <v>80</v>
      </c>
      <c r="F73" s="272">
        <f>' Capacity by Company'!F73*'Operating Efficiency.'!F74</f>
        <v>81.599999999999994</v>
      </c>
      <c r="G73" s="272">
        <f>' Capacity by Company'!G73*'Operating Efficiency.'!G74</f>
        <v>82</v>
      </c>
      <c r="H73" s="272">
        <f>' Capacity by Company'!H73*'Operating Efficiency.'!H74</f>
        <v>82.56</v>
      </c>
      <c r="I73" s="272">
        <f>' Capacity by Company'!I73*'Operating Efficiency.'!I74</f>
        <v>77.759999999999991</v>
      </c>
      <c r="J73" s="272">
        <f>' Capacity by Company'!J73*'Operating Efficiency.'!J74</f>
        <v>83.360000000000014</v>
      </c>
      <c r="K73" s="272">
        <f>' Capacity by Company'!K73*'Operating Efficiency.'!K74</f>
        <v>82.300000000000011</v>
      </c>
      <c r="L73" s="272">
        <f>' Capacity by Company'!L73*'Operating Efficiency.'!L74</f>
        <v>78.600000000000009</v>
      </c>
      <c r="M73" s="272">
        <f>' Capacity by Company'!M73*'Operating Efficiency.'!M74</f>
        <v>75.759999999999991</v>
      </c>
      <c r="N73" s="272">
        <f>' Capacity by Company'!N73*'Operating Efficiency.'!N74</f>
        <v>76.799999999999983</v>
      </c>
      <c r="O73" s="272">
        <f>' Capacity by Company'!O73*'Operating Efficiency.'!O74</f>
        <v>79.680000000000007</v>
      </c>
      <c r="P73" s="272">
        <f>' Capacity by Company'!P73*'Operating Efficiency.'!P74</f>
        <v>82.56</v>
      </c>
      <c r="Q73" s="272">
        <f>' Capacity by Company'!Q73*'Operating Efficiency.'!Q74</f>
        <v>84.47999999999999</v>
      </c>
      <c r="R73" s="272">
        <f>' Capacity by Company'!R73*'Operating Efficiency.'!R74</f>
        <v>86.399999999999991</v>
      </c>
      <c r="S73" s="272">
        <f>' Capacity by Company'!S73*'Operating Efficiency.'!S74</f>
        <v>88.32</v>
      </c>
    </row>
    <row r="74" spans="1:19" s="273" customFormat="1">
      <c r="A74" s="270" t="s">
        <v>41</v>
      </c>
      <c r="B74" s="270" t="s">
        <v>41</v>
      </c>
      <c r="C74" s="276" t="s">
        <v>60</v>
      </c>
      <c r="D74" s="292">
        <f t="shared" ref="D74:S74" si="30">D50+D53+D57+D60+D63+D66+D69+D72+D73</f>
        <v>632.57799999999997</v>
      </c>
      <c r="E74" s="292">
        <f t="shared" si="30"/>
        <v>670.96733333333339</v>
      </c>
      <c r="F74" s="292">
        <f t="shared" si="30"/>
        <v>703.87066666666669</v>
      </c>
      <c r="G74" s="292">
        <f t="shared" si="30"/>
        <v>787.57333333333338</v>
      </c>
      <c r="H74" s="292">
        <f t="shared" si="30"/>
        <v>790.05577777777785</v>
      </c>
      <c r="I74" s="292">
        <f t="shared" si="30"/>
        <v>627.82333333333327</v>
      </c>
      <c r="J74" s="292">
        <f t="shared" si="30"/>
        <v>699.09333333333348</v>
      </c>
      <c r="K74" s="292">
        <f t="shared" si="30"/>
        <v>732.80799999999999</v>
      </c>
      <c r="L74" s="292">
        <f t="shared" si="30"/>
        <v>736.79666666666685</v>
      </c>
      <c r="M74" s="292">
        <f t="shared" si="30"/>
        <v>740.75066666666669</v>
      </c>
      <c r="N74" s="292">
        <f t="shared" si="30"/>
        <v>770.58666666666659</v>
      </c>
      <c r="O74" s="292">
        <f t="shared" si="30"/>
        <v>794.10333333333324</v>
      </c>
      <c r="P74" s="292">
        <f t="shared" si="30"/>
        <v>817.61466666666661</v>
      </c>
      <c r="Q74" s="292">
        <f t="shared" si="30"/>
        <v>865.89866666666671</v>
      </c>
      <c r="R74" s="292">
        <f t="shared" si="30"/>
        <v>889.01733333333323</v>
      </c>
      <c r="S74" s="292">
        <f t="shared" si="30"/>
        <v>909.80666666666662</v>
      </c>
    </row>
    <row r="75" spans="1:19">
      <c r="A75" s="128" t="s">
        <v>40</v>
      </c>
      <c r="B75" s="128" t="s">
        <v>36</v>
      </c>
      <c r="C75" s="172" t="s">
        <v>218</v>
      </c>
      <c r="D75" s="212">
        <f>' Capacity by Company'!D75*'Operating Efficiency.'!D76</f>
        <v>168.3</v>
      </c>
      <c r="E75" s="212">
        <f>' Capacity by Company'!E75*'Operating Efficiency.'!E76</f>
        <v>170.17000000000002</v>
      </c>
      <c r="F75" s="212">
        <f>' Capacity by Company'!F75*'Operating Efficiency.'!F76</f>
        <v>172.04000000000002</v>
      </c>
      <c r="G75" s="212">
        <f>' Capacity by Company'!G75*'Operating Efficiency.'!G76</f>
        <v>173.91</v>
      </c>
      <c r="H75" s="212">
        <f>' Capacity by Company'!H75*'Operating Efficiency.'!H76</f>
        <v>173.13</v>
      </c>
      <c r="I75" s="212">
        <f>' Capacity by Company'!I75*'Operating Efficiency.'!I76</f>
        <v>129.57000000000002</v>
      </c>
      <c r="J75" s="212">
        <f>' Capacity by Company'!J75*'Operating Efficiency.'!J76</f>
        <v>160.82000000000002</v>
      </c>
      <c r="K75" s="212">
        <f>' Capacity by Company'!K75*'Operating Efficiency.'!K76</f>
        <v>174.18000000000004</v>
      </c>
      <c r="L75" s="212">
        <f>' Capacity by Company'!L75*'Operating Efficiency.'!L76</f>
        <v>174.34010000000001</v>
      </c>
      <c r="M75" s="212">
        <f>' Capacity by Company'!M75*'Operating Efficiency.'!M76</f>
        <v>174.54580000000001</v>
      </c>
      <c r="N75" s="212">
        <f>' Capacity by Company'!N75*'Operating Efficiency.'!N76</f>
        <v>174.9572</v>
      </c>
      <c r="O75" s="212">
        <f>' Capacity by Company'!O75*'Operating Efficiency.'!O76</f>
        <v>175.10679999999999</v>
      </c>
      <c r="P75" s="212">
        <f>' Capacity by Company'!P75*'Operating Efficiency.'!P76</f>
        <v>175.70519999999999</v>
      </c>
      <c r="Q75" s="212">
        <f>' Capacity by Company'!Q75*'Operating Efficiency.'!Q76</f>
        <v>176.22880000000001</v>
      </c>
      <c r="R75" s="212">
        <f>' Capacity by Company'!R75*'Operating Efficiency.'!R76</f>
        <v>176.8646</v>
      </c>
      <c r="S75" s="212">
        <f>' Capacity by Company'!S75*'Operating Efficiency.'!S76</f>
        <v>177.1825</v>
      </c>
    </row>
    <row r="76" spans="1:19">
      <c r="A76" s="128" t="s">
        <v>40</v>
      </c>
      <c r="B76" s="128" t="s">
        <v>36</v>
      </c>
      <c r="C76" s="168" t="s">
        <v>215</v>
      </c>
      <c r="D76" s="212">
        <f>' Capacity by Company'!D76*'Operating Efficiency.'!D77</f>
        <v>185</v>
      </c>
      <c r="E76" s="212">
        <f>' Capacity by Company'!E76*'Operating Efficiency.'!E77</f>
        <v>187.5</v>
      </c>
      <c r="F76" s="212">
        <f>' Capacity by Company'!F76*'Operating Efficiency.'!F77</f>
        <v>188</v>
      </c>
      <c r="G76" s="212">
        <f>' Capacity by Company'!G76*'Operating Efficiency.'!G77</f>
        <v>189.45</v>
      </c>
      <c r="H76" s="212">
        <f>' Capacity by Company'!H76*'Operating Efficiency.'!H77</f>
        <v>187.5</v>
      </c>
      <c r="I76" s="212">
        <f>' Capacity by Company'!I76*'Operating Efficiency.'!I77</f>
        <v>162.50000000000003</v>
      </c>
      <c r="J76" s="212">
        <f>' Capacity by Company'!J76*'Operating Efficiency.'!J77</f>
        <v>187.5</v>
      </c>
      <c r="K76" s="212">
        <f>' Capacity by Company'!K76*'Operating Efficiency.'!K77</f>
        <v>197.5</v>
      </c>
      <c r="L76" s="212">
        <f>' Capacity by Company'!L76*'Operating Efficiency.'!L77</f>
        <v>210.00000000000003</v>
      </c>
      <c r="M76" s="212">
        <f>' Capacity by Company'!M76*'Operating Efficiency.'!M77</f>
        <v>222.49999999999997</v>
      </c>
      <c r="N76" s="212">
        <f>' Capacity by Company'!N76*'Operating Efficiency.'!N77</f>
        <v>227.49999999999997</v>
      </c>
      <c r="O76" s="212">
        <f>' Capacity by Company'!O76*'Operating Efficiency.'!O77</f>
        <v>229.99999999999997</v>
      </c>
      <c r="P76" s="212">
        <f>' Capacity by Company'!P76*'Operating Efficiency.'!P77</f>
        <v>231.99999999999997</v>
      </c>
      <c r="Q76" s="212">
        <f>' Capacity by Company'!Q76*'Operating Efficiency.'!Q77</f>
        <v>233.56</v>
      </c>
      <c r="R76" s="212">
        <f>' Capacity by Company'!R76*'Operating Efficiency.'!R77</f>
        <v>240</v>
      </c>
      <c r="S76" s="212">
        <f>' Capacity by Company'!S76*'Operating Efficiency.'!S77</f>
        <v>245</v>
      </c>
    </row>
    <row r="77" spans="1:19">
      <c r="A77" s="129" t="s">
        <v>40</v>
      </c>
      <c r="B77" s="129" t="s">
        <v>36</v>
      </c>
      <c r="C77" s="173" t="s">
        <v>286</v>
      </c>
      <c r="D77" s="212">
        <f>' Capacity by Company'!D77*'Operating Efficiency.'!D78</f>
        <v>62</v>
      </c>
      <c r="E77" s="212">
        <f>' Capacity by Company'!E77*'Operating Efficiency.'!E78</f>
        <v>63</v>
      </c>
      <c r="F77" s="212">
        <f>' Capacity by Company'!F77*'Operating Efficiency.'!F78</f>
        <v>63.75</v>
      </c>
      <c r="G77" s="212">
        <f>' Capacity by Company'!G77*'Operating Efficiency.'!G78</f>
        <v>65</v>
      </c>
      <c r="H77" s="212">
        <f>' Capacity by Company'!H77*'Operating Efficiency.'!H78</f>
        <v>67.150000000000006</v>
      </c>
      <c r="I77" s="212">
        <f>' Capacity by Company'!I77*'Operating Efficiency.'!I78</f>
        <v>56.100000000000009</v>
      </c>
      <c r="J77" s="212">
        <f>' Capacity by Company'!J77*'Operating Efficiency.'!J78</f>
        <v>68.600000000000009</v>
      </c>
      <c r="K77" s="212">
        <f>' Capacity by Company'!K77*'Operating Efficiency.'!K78</f>
        <v>73.100000000000009</v>
      </c>
      <c r="L77" s="212">
        <f>' Capacity by Company'!L77*'Operating Efficiency.'!L78</f>
        <v>71.400000000000006</v>
      </c>
      <c r="M77" s="212">
        <f>' Capacity by Company'!M77*'Operating Efficiency.'!M78</f>
        <v>72.250000000000014</v>
      </c>
      <c r="N77" s="212">
        <f>' Capacity by Company'!N77*'Operating Efficiency.'!N78</f>
        <v>73.95</v>
      </c>
      <c r="O77" s="212">
        <f>' Capacity by Company'!O77*'Operating Efficiency.'!O78</f>
        <v>76.499999999999986</v>
      </c>
      <c r="P77" s="212">
        <f>' Capacity by Company'!P77*'Operating Efficiency.'!P78</f>
        <v>77.349999999999994</v>
      </c>
      <c r="Q77" s="212">
        <f>' Capacity by Company'!Q77*'Operating Efficiency.'!Q78</f>
        <v>79.899999999999991</v>
      </c>
      <c r="R77" s="212">
        <f>' Capacity by Company'!R77*'Operating Efficiency.'!R78</f>
        <v>81.599999999999994</v>
      </c>
      <c r="S77" s="212">
        <f>' Capacity by Company'!S77*'Operating Efficiency.'!S78</f>
        <v>84.15</v>
      </c>
    </row>
    <row r="78" spans="1:19">
      <c r="A78" s="129" t="s">
        <v>40</v>
      </c>
      <c r="B78" s="129" t="s">
        <v>36</v>
      </c>
      <c r="C78" s="176" t="s">
        <v>219</v>
      </c>
      <c r="D78" s="212">
        <f>' Capacity by Company'!D78*'Operating Efficiency.'!D79</f>
        <v>49</v>
      </c>
      <c r="E78" s="212">
        <f>' Capacity by Company'!E78*'Operating Efficiency.'!E79</f>
        <v>50</v>
      </c>
      <c r="F78" s="212">
        <f>' Capacity by Company'!F78*'Operating Efficiency.'!F79</f>
        <v>50.4</v>
      </c>
      <c r="G78" s="212">
        <f>' Capacity by Company'!G78*'Operating Efficiency.'!G79</f>
        <v>51.1</v>
      </c>
      <c r="H78" s="212">
        <f>' Capacity by Company'!H78*'Operating Efficiency.'!H79</f>
        <v>51.300000000000004</v>
      </c>
      <c r="I78" s="212">
        <f>' Capacity by Company'!I78*'Operating Efficiency.'!I79</f>
        <v>46.20000000000001</v>
      </c>
      <c r="J78" s="212">
        <f>' Capacity by Company'!J78*'Operating Efficiency.'!J79</f>
        <v>52.5</v>
      </c>
      <c r="K78" s="212">
        <f>' Capacity by Company'!K78*'Operating Efficiency.'!K79</f>
        <v>56</v>
      </c>
      <c r="L78" s="212">
        <f>' Capacity by Company'!L78*'Operating Efficiency.'!L79</f>
        <v>54.6</v>
      </c>
      <c r="M78" s="212">
        <f>' Capacity by Company'!M78*'Operating Efficiency.'!M79</f>
        <v>54.6</v>
      </c>
      <c r="N78" s="212">
        <f>' Capacity by Company'!N78*'Operating Efficiency.'!N79</f>
        <v>55.300000000000004</v>
      </c>
      <c r="O78" s="212">
        <f>' Capacity by Company'!O78*'Operating Efficiency.'!O79</f>
        <v>56.7</v>
      </c>
      <c r="P78" s="212">
        <f>' Capacity by Company'!P78*'Operating Efficiency.'!P79</f>
        <v>58.800000000000004</v>
      </c>
      <c r="Q78" s="212">
        <f>' Capacity by Company'!Q78*'Operating Efficiency.'!Q79</f>
        <v>60.20000000000001</v>
      </c>
      <c r="R78" s="212">
        <f>' Capacity by Company'!R78*'Operating Efficiency.'!R79</f>
        <v>62.999999999999993</v>
      </c>
      <c r="S78" s="212">
        <f>' Capacity by Company'!S78*'Operating Efficiency.'!S79</f>
        <v>64.399999999999991</v>
      </c>
    </row>
    <row r="79" spans="1:19">
      <c r="A79" s="129" t="s">
        <v>40</v>
      </c>
      <c r="B79" s="129" t="s">
        <v>36</v>
      </c>
      <c r="C79" s="172" t="s">
        <v>12</v>
      </c>
      <c r="D79" s="212">
        <f>' Capacity by Company'!D79*'Operating Efficiency.'!D80</f>
        <v>0</v>
      </c>
      <c r="E79" s="212">
        <f>' Capacity by Company'!E79*'Operating Efficiency.'!E80</f>
        <v>0</v>
      </c>
      <c r="F79" s="212">
        <f>' Capacity by Company'!F79*'Operating Efficiency.'!F80</f>
        <v>0</v>
      </c>
      <c r="G79" s="212">
        <f>' Capacity by Company'!G79*'Operating Efficiency.'!G80</f>
        <v>0</v>
      </c>
      <c r="H79" s="212">
        <f>' Capacity by Company'!H79*'Operating Efficiency.'!H80</f>
        <v>0</v>
      </c>
      <c r="I79" s="212">
        <f>' Capacity by Company'!I79*'Operating Efficiency.'!I80</f>
        <v>0</v>
      </c>
      <c r="J79" s="212">
        <f>' Capacity by Company'!J79*'Operating Efficiency.'!J80</f>
        <v>0</v>
      </c>
      <c r="K79" s="212">
        <f>' Capacity by Company'!K79*'Operating Efficiency.'!K80</f>
        <v>0</v>
      </c>
      <c r="L79" s="212">
        <f>' Capacity by Company'!L79*'Operating Efficiency.'!L80</f>
        <v>0</v>
      </c>
      <c r="M79" s="212">
        <f>' Capacity by Company'!M79*'Operating Efficiency.'!M80</f>
        <v>0</v>
      </c>
      <c r="N79" s="212">
        <f>' Capacity by Company'!N79*'Operating Efficiency.'!N80</f>
        <v>0</v>
      </c>
      <c r="O79" s="212">
        <f>' Capacity by Company'!O79*'Operating Efficiency.'!O80</f>
        <v>0</v>
      </c>
      <c r="P79" s="212">
        <f>' Capacity by Company'!P79*'Operating Efficiency.'!P80</f>
        <v>0</v>
      </c>
      <c r="Q79" s="212">
        <f>' Capacity by Company'!Q79*'Operating Efficiency.'!Q80</f>
        <v>0</v>
      </c>
      <c r="R79" s="212">
        <f>' Capacity by Company'!R79*'Operating Efficiency.'!R80</f>
        <v>0</v>
      </c>
      <c r="S79" s="212">
        <f>' Capacity by Company'!S79*'Operating Efficiency.'!S80</f>
        <v>0</v>
      </c>
    </row>
    <row r="80" spans="1:19" s="273" customFormat="1">
      <c r="A80" s="274" t="s">
        <v>40</v>
      </c>
      <c r="B80" s="274" t="s">
        <v>36</v>
      </c>
      <c r="C80" s="276" t="s">
        <v>60</v>
      </c>
      <c r="D80" s="291">
        <f t="shared" ref="D80:S80" si="31">SUM(D75:D79)</f>
        <v>464.3</v>
      </c>
      <c r="E80" s="291">
        <f t="shared" si="31"/>
        <v>470.67</v>
      </c>
      <c r="F80" s="291">
        <f t="shared" si="31"/>
        <v>474.19</v>
      </c>
      <c r="G80" s="291">
        <f t="shared" si="31"/>
        <v>479.46000000000004</v>
      </c>
      <c r="H80" s="291">
        <f t="shared" si="31"/>
        <v>479.08</v>
      </c>
      <c r="I80" s="291">
        <f t="shared" si="31"/>
        <v>394.37000000000006</v>
      </c>
      <c r="J80" s="291">
        <f t="shared" si="31"/>
        <v>469.42000000000007</v>
      </c>
      <c r="K80" s="291">
        <f t="shared" si="31"/>
        <v>500.78000000000009</v>
      </c>
      <c r="L80" s="291">
        <f t="shared" si="31"/>
        <v>510.34010000000001</v>
      </c>
      <c r="M80" s="291">
        <f t="shared" si="31"/>
        <v>523.89580000000001</v>
      </c>
      <c r="N80" s="291">
        <f t="shared" si="31"/>
        <v>531.70719999999994</v>
      </c>
      <c r="O80" s="291">
        <f t="shared" si="31"/>
        <v>538.30679999999995</v>
      </c>
      <c r="P80" s="291">
        <f t="shared" si="31"/>
        <v>543.85519999999997</v>
      </c>
      <c r="Q80" s="291">
        <f t="shared" si="31"/>
        <v>549.88880000000006</v>
      </c>
      <c r="R80" s="291">
        <f t="shared" si="31"/>
        <v>561.46460000000002</v>
      </c>
      <c r="S80" s="291">
        <f t="shared" si="31"/>
        <v>570.73249999999996</v>
      </c>
    </row>
    <row r="81" spans="1:19" s="273" customFormat="1">
      <c r="A81" s="274" t="s">
        <v>40</v>
      </c>
      <c r="B81" s="270" t="s">
        <v>109</v>
      </c>
      <c r="C81" s="276" t="s">
        <v>60</v>
      </c>
      <c r="D81" s="293">
        <f>' Capacity by Company'!D81*'Operating Efficiency.'!D82</f>
        <v>0</v>
      </c>
      <c r="E81" s="293">
        <f>' Capacity by Company'!E81*'Operating Efficiency.'!E82</f>
        <v>0</v>
      </c>
      <c r="F81" s="293">
        <f>' Capacity by Company'!F81*'Operating Efficiency.'!F82</f>
        <v>0</v>
      </c>
      <c r="G81" s="293">
        <f>' Capacity by Company'!G81*'Operating Efficiency.'!G82</f>
        <v>0</v>
      </c>
      <c r="H81" s="293">
        <f>' Capacity by Company'!H81*'Operating Efficiency.'!H82</f>
        <v>0</v>
      </c>
      <c r="I81" s="293">
        <f>' Capacity by Company'!I81*'Operating Efficiency.'!I82</f>
        <v>0</v>
      </c>
      <c r="J81" s="293">
        <f>' Capacity by Company'!J81*'Operating Efficiency.'!J82</f>
        <v>0</v>
      </c>
      <c r="K81" s="293">
        <f>' Capacity by Company'!K81*'Operating Efficiency.'!K82</f>
        <v>0</v>
      </c>
      <c r="L81" s="293">
        <f>' Capacity by Company'!L81*'Operating Efficiency.'!L82</f>
        <v>0</v>
      </c>
      <c r="M81" s="293">
        <f>' Capacity by Company'!M81*'Operating Efficiency.'!M82</f>
        <v>0</v>
      </c>
      <c r="N81" s="293">
        <f>' Capacity by Company'!N81*'Operating Efficiency.'!N82</f>
        <v>0</v>
      </c>
      <c r="O81" s="293">
        <f>' Capacity by Company'!O81*'Operating Efficiency.'!O82</f>
        <v>0</v>
      </c>
      <c r="P81" s="293">
        <f>' Capacity by Company'!P81*'Operating Efficiency.'!P82</f>
        <v>0</v>
      </c>
      <c r="Q81" s="293">
        <f>' Capacity by Company'!Q81*'Operating Efficiency.'!Q82</f>
        <v>0</v>
      </c>
      <c r="R81" s="293">
        <f>' Capacity by Company'!R81*'Operating Efficiency.'!R82</f>
        <v>0</v>
      </c>
      <c r="S81" s="293">
        <f>' Capacity by Company'!S81*'Operating Efficiency.'!S82</f>
        <v>0</v>
      </c>
    </row>
    <row r="82" spans="1:19" s="273" customFormat="1">
      <c r="A82" s="274" t="s">
        <v>40</v>
      </c>
      <c r="B82" s="270" t="s">
        <v>309</v>
      </c>
      <c r="C82" s="276" t="s">
        <v>60</v>
      </c>
      <c r="D82" s="272">
        <f>' Capacity by Company'!D82*'Operating Efficiency.'!D83</f>
        <v>0</v>
      </c>
      <c r="E82" s="272">
        <f>' Capacity by Company'!E82*'Operating Efficiency.'!E83</f>
        <v>0</v>
      </c>
      <c r="F82" s="272">
        <f>' Capacity by Company'!F82*'Operating Efficiency.'!F83</f>
        <v>0</v>
      </c>
      <c r="G82" s="272">
        <f>' Capacity by Company'!G82*'Operating Efficiency.'!G83</f>
        <v>0</v>
      </c>
      <c r="H82" s="272">
        <f>' Capacity by Company'!H82*'Operating Efficiency.'!H83</f>
        <v>0</v>
      </c>
      <c r="I82" s="272">
        <f>' Capacity by Company'!I82*'Operating Efficiency.'!I83</f>
        <v>0</v>
      </c>
      <c r="J82" s="272">
        <f>' Capacity by Company'!J82*'Operating Efficiency.'!J83</f>
        <v>0</v>
      </c>
      <c r="K82" s="272">
        <f>' Capacity by Company'!K82*'Operating Efficiency.'!K83</f>
        <v>0</v>
      </c>
      <c r="L82" s="272">
        <f>' Capacity by Company'!L82*'Operating Efficiency.'!L83</f>
        <v>0</v>
      </c>
      <c r="M82" s="272">
        <f>' Capacity by Company'!M82*'Operating Efficiency.'!M83</f>
        <v>0</v>
      </c>
      <c r="N82" s="272">
        <f>' Capacity by Company'!N82*'Operating Efficiency.'!N83</f>
        <v>0</v>
      </c>
      <c r="O82" s="272">
        <f>' Capacity by Company'!O82*'Operating Efficiency.'!O83</f>
        <v>0</v>
      </c>
      <c r="P82" s="272">
        <f>' Capacity by Company'!P82*'Operating Efficiency.'!P83</f>
        <v>0</v>
      </c>
      <c r="Q82" s="272">
        <f>' Capacity by Company'!Q82*'Operating Efficiency.'!Q83</f>
        <v>0</v>
      </c>
      <c r="R82" s="272">
        <f>' Capacity by Company'!R82*'Operating Efficiency.'!R83</f>
        <v>0</v>
      </c>
      <c r="S82" s="272">
        <f>' Capacity by Company'!S82*'Operating Efficiency.'!S83</f>
        <v>0</v>
      </c>
    </row>
    <row r="83" spans="1:19" s="273" customFormat="1">
      <c r="A83" s="274" t="s">
        <v>40</v>
      </c>
      <c r="B83" s="270" t="s">
        <v>40</v>
      </c>
      <c r="C83" s="276" t="s">
        <v>60</v>
      </c>
      <c r="D83" s="292">
        <f t="shared" ref="D83:S83" si="32">D80+D81+D82</f>
        <v>464.3</v>
      </c>
      <c r="E83" s="292">
        <f t="shared" si="32"/>
        <v>470.67</v>
      </c>
      <c r="F83" s="292">
        <f t="shared" si="32"/>
        <v>474.19</v>
      </c>
      <c r="G83" s="292">
        <f t="shared" si="32"/>
        <v>479.46000000000004</v>
      </c>
      <c r="H83" s="292">
        <f t="shared" si="32"/>
        <v>479.08</v>
      </c>
      <c r="I83" s="292">
        <f t="shared" si="32"/>
        <v>394.37000000000006</v>
      </c>
      <c r="J83" s="292">
        <f t="shared" si="32"/>
        <v>469.42000000000007</v>
      </c>
      <c r="K83" s="292">
        <f t="shared" si="32"/>
        <v>500.78000000000009</v>
      </c>
      <c r="L83" s="292">
        <f t="shared" si="32"/>
        <v>510.34010000000001</v>
      </c>
      <c r="M83" s="292">
        <f t="shared" si="32"/>
        <v>523.89580000000001</v>
      </c>
      <c r="N83" s="292">
        <f t="shared" si="32"/>
        <v>531.70719999999994</v>
      </c>
      <c r="O83" s="292">
        <f t="shared" si="32"/>
        <v>538.30679999999995</v>
      </c>
      <c r="P83" s="292">
        <f t="shared" si="32"/>
        <v>543.85519999999997</v>
      </c>
      <c r="Q83" s="292">
        <f t="shared" si="32"/>
        <v>549.88880000000006</v>
      </c>
      <c r="R83" s="292">
        <f t="shared" si="32"/>
        <v>561.46460000000002</v>
      </c>
      <c r="S83" s="292">
        <f t="shared" si="32"/>
        <v>570.73249999999996</v>
      </c>
    </row>
    <row r="84" spans="1:19">
      <c r="A84" s="128" t="s">
        <v>42</v>
      </c>
      <c r="B84" s="128" t="s">
        <v>18</v>
      </c>
      <c r="C84" s="172" t="s">
        <v>215</v>
      </c>
      <c r="D84" s="212">
        <f>' Capacity by Company'!D84*'Operating Efficiency.'!D85</f>
        <v>26</v>
      </c>
      <c r="E84" s="212">
        <f>' Capacity by Company'!E84*'Operating Efficiency.'!E85</f>
        <v>26.400000000000002</v>
      </c>
      <c r="F84" s="212">
        <f>' Capacity by Company'!F84*'Operating Efficiency.'!F85</f>
        <v>28.05</v>
      </c>
      <c r="G84" s="212">
        <f>' Capacity by Company'!G84*'Operating Efficiency.'!G85</f>
        <v>29</v>
      </c>
      <c r="H84" s="212">
        <f>' Capacity by Company'!H84*'Operating Efficiency.'!H85</f>
        <v>29.12</v>
      </c>
      <c r="I84" s="212">
        <f>' Capacity by Company'!I84*'Operating Efficiency.'!I85</f>
        <v>23.1</v>
      </c>
      <c r="J84" s="212">
        <f>' Capacity by Company'!J84*'Operating Efficiency.'!J85</f>
        <v>26.07</v>
      </c>
      <c r="K84" s="212">
        <f>' Capacity by Company'!K84*'Operating Efficiency.'!K85</f>
        <v>27.720000000000002</v>
      </c>
      <c r="L84" s="212">
        <f>' Capacity by Company'!L84*'Operating Efficiency.'!L85</f>
        <v>28.050000000000004</v>
      </c>
      <c r="M84" s="212">
        <f>' Capacity by Company'!M84*'Operating Efficiency.'!M85</f>
        <v>28.050000000000004</v>
      </c>
      <c r="N84" s="212">
        <f>' Capacity by Company'!N84*'Operating Efficiency.'!N85</f>
        <v>28.380000000000003</v>
      </c>
      <c r="O84" s="212">
        <f>' Capacity by Company'!O84*'Operating Efficiency.'!O85</f>
        <v>29.369999999999997</v>
      </c>
      <c r="P84" s="212">
        <f>' Capacity by Company'!P84*'Operating Efficiency.'!P85</f>
        <v>29.699999999999996</v>
      </c>
      <c r="Q84" s="212">
        <f>' Capacity by Company'!Q84*'Operating Efficiency.'!Q85</f>
        <v>31.02</v>
      </c>
      <c r="R84" s="212">
        <f>' Capacity by Company'!R84*'Operating Efficiency.'!R85</f>
        <v>31.68</v>
      </c>
      <c r="S84" s="212">
        <f>' Capacity by Company'!S84*'Operating Efficiency.'!S85</f>
        <v>32.339999999999996</v>
      </c>
    </row>
    <row r="85" spans="1:19" s="39" customFormat="1">
      <c r="A85" s="128" t="s">
        <v>42</v>
      </c>
      <c r="B85" s="128" t="s">
        <v>18</v>
      </c>
      <c r="C85" s="167" t="s">
        <v>219</v>
      </c>
      <c r="D85" s="212">
        <f>' Capacity by Company'!D85*'Operating Efficiency.'!D86</f>
        <v>6</v>
      </c>
      <c r="E85" s="212">
        <f>' Capacity by Company'!E85*'Operating Efficiency.'!E86</f>
        <v>6.3</v>
      </c>
      <c r="F85" s="212">
        <f>' Capacity by Company'!F85*'Operating Efficiency.'!F86</f>
        <v>6.5</v>
      </c>
      <c r="G85" s="212">
        <f>' Capacity by Company'!G85*'Operating Efficiency.'!G86</f>
        <v>6.7</v>
      </c>
      <c r="H85" s="212">
        <f>' Capacity by Company'!H85*'Operating Efficiency.'!H86</f>
        <v>6.7899999999999991</v>
      </c>
      <c r="I85" s="212">
        <f>' Capacity by Company'!I85*'Operating Efficiency.'!I86</f>
        <v>7.0000000000000009</v>
      </c>
      <c r="J85" s="212">
        <f>' Capacity by Company'!J85*'Operating Efficiency.'!J86</f>
        <v>6.9000000000000021</v>
      </c>
      <c r="K85" s="212">
        <f>' Capacity by Company'!K85*'Operating Efficiency.'!K86</f>
        <v>7.6</v>
      </c>
      <c r="L85" s="212">
        <f>' Capacity by Company'!L85*'Operating Efficiency.'!L86</f>
        <v>8.5</v>
      </c>
      <c r="M85" s="212">
        <f>' Capacity by Company'!M85*'Operating Efficiency.'!M86</f>
        <v>8.6000000000000014</v>
      </c>
      <c r="N85" s="212">
        <f>' Capacity by Company'!N85*'Operating Efficiency.'!N86</f>
        <v>8.7999999999999989</v>
      </c>
      <c r="O85" s="212">
        <f>' Capacity by Company'!O85*'Operating Efficiency.'!O86</f>
        <v>9.0000000000000018</v>
      </c>
      <c r="P85" s="212">
        <f>' Capacity by Company'!P85*'Operating Efficiency.'!P86</f>
        <v>9.4000000000000021</v>
      </c>
      <c r="Q85" s="212">
        <f>' Capacity by Company'!Q85*'Operating Efficiency.'!Q86</f>
        <v>9.6</v>
      </c>
      <c r="R85" s="212">
        <f>' Capacity by Company'!R85*'Operating Efficiency.'!R86</f>
        <v>9.8000000000000025</v>
      </c>
      <c r="S85" s="212">
        <f>' Capacity by Company'!S85*'Operating Efficiency.'!S86</f>
        <v>9.9</v>
      </c>
    </row>
    <row r="86" spans="1:19">
      <c r="A86" s="128" t="s">
        <v>42</v>
      </c>
      <c r="B86" s="128" t="s">
        <v>18</v>
      </c>
      <c r="C86" s="172" t="s">
        <v>12</v>
      </c>
      <c r="D86" s="212">
        <f>' Capacity by Company'!D86*'Operating Efficiency.'!D87</f>
        <v>0</v>
      </c>
      <c r="E86" s="212">
        <f>' Capacity by Company'!E86*'Operating Efficiency.'!E87</f>
        <v>0</v>
      </c>
      <c r="F86" s="212">
        <f>' Capacity by Company'!F86*'Operating Efficiency.'!F87</f>
        <v>0</v>
      </c>
      <c r="G86" s="212">
        <f>' Capacity by Company'!G86*'Operating Efficiency.'!G87</f>
        <v>0</v>
      </c>
      <c r="H86" s="212">
        <f>' Capacity by Company'!H86*'Operating Efficiency.'!H87</f>
        <v>0</v>
      </c>
      <c r="I86" s="212">
        <f>' Capacity by Company'!I86*'Operating Efficiency.'!I87</f>
        <v>0</v>
      </c>
      <c r="J86" s="212">
        <f>' Capacity by Company'!J86*'Operating Efficiency.'!J87</f>
        <v>0</v>
      </c>
      <c r="K86" s="212">
        <f>' Capacity by Company'!K86*'Operating Efficiency.'!K87</f>
        <v>0</v>
      </c>
      <c r="L86" s="212">
        <f>' Capacity by Company'!L86*'Operating Efficiency.'!L87</f>
        <v>0</v>
      </c>
      <c r="M86" s="212">
        <f>' Capacity by Company'!M86*'Operating Efficiency.'!M87</f>
        <v>0</v>
      </c>
      <c r="N86" s="212">
        <f>' Capacity by Company'!N86*'Operating Efficiency.'!N87</f>
        <v>0</v>
      </c>
      <c r="O86" s="212">
        <f>' Capacity by Company'!O86*'Operating Efficiency.'!O87</f>
        <v>0</v>
      </c>
      <c r="P86" s="212">
        <f>' Capacity by Company'!P86*'Operating Efficiency.'!P87</f>
        <v>0</v>
      </c>
      <c r="Q86" s="212">
        <f>' Capacity by Company'!Q86*'Operating Efficiency.'!Q87</f>
        <v>0</v>
      </c>
      <c r="R86" s="212">
        <f>' Capacity by Company'!R86*'Operating Efficiency.'!R87</f>
        <v>0</v>
      </c>
      <c r="S86" s="212">
        <f>' Capacity by Company'!S86*'Operating Efficiency.'!S87</f>
        <v>0</v>
      </c>
    </row>
    <row r="87" spans="1:19" s="273" customFormat="1">
      <c r="A87" s="270" t="s">
        <v>42</v>
      </c>
      <c r="B87" s="270" t="s">
        <v>18</v>
      </c>
      <c r="C87" s="276" t="s">
        <v>60</v>
      </c>
      <c r="D87" s="294">
        <f>SUM(D84:D86)</f>
        <v>32</v>
      </c>
      <c r="E87" s="294">
        <f t="shared" ref="E87:S87" si="33">SUM(E84:E86)</f>
        <v>32.700000000000003</v>
      </c>
      <c r="F87" s="294">
        <f t="shared" si="33"/>
        <v>34.549999999999997</v>
      </c>
      <c r="G87" s="294">
        <f t="shared" si="33"/>
        <v>35.700000000000003</v>
      </c>
      <c r="H87" s="294">
        <f t="shared" si="33"/>
        <v>35.909999999999997</v>
      </c>
      <c r="I87" s="294">
        <f t="shared" si="33"/>
        <v>30.1</v>
      </c>
      <c r="J87" s="294">
        <f t="shared" si="33"/>
        <v>32.97</v>
      </c>
      <c r="K87" s="294">
        <f t="shared" si="33"/>
        <v>35.32</v>
      </c>
      <c r="L87" s="294">
        <f t="shared" si="33"/>
        <v>36.550000000000004</v>
      </c>
      <c r="M87" s="294">
        <f t="shared" si="33"/>
        <v>36.650000000000006</v>
      </c>
      <c r="N87" s="294">
        <f t="shared" si="33"/>
        <v>37.18</v>
      </c>
      <c r="O87" s="294">
        <f t="shared" si="33"/>
        <v>38.369999999999997</v>
      </c>
      <c r="P87" s="294">
        <f t="shared" si="33"/>
        <v>39.099999999999994</v>
      </c>
      <c r="Q87" s="294">
        <f t="shared" si="33"/>
        <v>40.619999999999997</v>
      </c>
      <c r="R87" s="294">
        <f t="shared" si="33"/>
        <v>41.480000000000004</v>
      </c>
      <c r="S87" s="294">
        <f t="shared" si="33"/>
        <v>42.239999999999995</v>
      </c>
    </row>
    <row r="88" spans="1:19" s="273" customFormat="1">
      <c r="A88" s="270" t="s">
        <v>42</v>
      </c>
      <c r="B88" s="270" t="s">
        <v>107</v>
      </c>
      <c r="C88" s="276" t="s">
        <v>60</v>
      </c>
      <c r="D88" s="272">
        <f>' Capacity by Company'!D88*'Operating Efficiency.'!D89</f>
        <v>0</v>
      </c>
      <c r="E88" s="272">
        <f>' Capacity by Company'!E88*'Operating Efficiency.'!E89</f>
        <v>0</v>
      </c>
      <c r="F88" s="272">
        <f>' Capacity by Company'!F88*'Operating Efficiency.'!F89</f>
        <v>0</v>
      </c>
      <c r="G88" s="272">
        <f>' Capacity by Company'!G88*'Operating Efficiency.'!G89</f>
        <v>0</v>
      </c>
      <c r="H88" s="272">
        <f>' Capacity by Company'!H88*'Operating Efficiency.'!H89</f>
        <v>0</v>
      </c>
      <c r="I88" s="272">
        <f>' Capacity by Company'!I88*'Operating Efficiency.'!I89</f>
        <v>0</v>
      </c>
      <c r="J88" s="272">
        <f>' Capacity by Company'!J88*'Operating Efficiency.'!J89</f>
        <v>0</v>
      </c>
      <c r="K88" s="272">
        <f>' Capacity by Company'!K88*'Operating Efficiency.'!K89</f>
        <v>0</v>
      </c>
      <c r="L88" s="272">
        <f>' Capacity by Company'!L88*'Operating Efficiency.'!L89</f>
        <v>0</v>
      </c>
      <c r="M88" s="272">
        <f>' Capacity by Company'!M88*'Operating Efficiency.'!M89</f>
        <v>0</v>
      </c>
      <c r="N88" s="272">
        <f>' Capacity by Company'!N88*'Operating Efficiency.'!N89</f>
        <v>0</v>
      </c>
      <c r="O88" s="272">
        <f>' Capacity by Company'!O88*'Operating Efficiency.'!O89</f>
        <v>0</v>
      </c>
      <c r="P88" s="272">
        <f>' Capacity by Company'!P88*'Operating Efficiency.'!P89</f>
        <v>0</v>
      </c>
      <c r="Q88" s="272">
        <f>' Capacity by Company'!Q88*'Operating Efficiency.'!Q89</f>
        <v>0</v>
      </c>
      <c r="R88" s="272">
        <f>' Capacity by Company'!R88*'Operating Efficiency.'!R89</f>
        <v>0</v>
      </c>
      <c r="S88" s="272">
        <f>' Capacity by Company'!S88*'Operating Efficiency.'!S89</f>
        <v>0</v>
      </c>
    </row>
    <row r="89" spans="1:19" s="273" customFormat="1">
      <c r="A89" s="270" t="s">
        <v>42</v>
      </c>
      <c r="B89" s="270" t="s">
        <v>62</v>
      </c>
      <c r="C89" s="276" t="s">
        <v>60</v>
      </c>
      <c r="D89" s="272">
        <f>' Capacity by Company'!D89*'Operating Efficiency.'!D90</f>
        <v>0</v>
      </c>
      <c r="E89" s="272">
        <f>' Capacity by Company'!E89*'Operating Efficiency.'!E90</f>
        <v>0</v>
      </c>
      <c r="F89" s="272">
        <f>' Capacity by Company'!F89*'Operating Efficiency.'!F90</f>
        <v>0</v>
      </c>
      <c r="G89" s="272">
        <f>' Capacity by Company'!G89*'Operating Efficiency.'!G90</f>
        <v>0</v>
      </c>
      <c r="H89" s="272">
        <f>' Capacity by Company'!H89*'Operating Efficiency.'!H90</f>
        <v>0</v>
      </c>
      <c r="I89" s="272">
        <f>' Capacity by Company'!I89*'Operating Efficiency.'!I90</f>
        <v>0</v>
      </c>
      <c r="J89" s="272">
        <f>' Capacity by Company'!J89*'Operating Efficiency.'!J90</f>
        <v>0</v>
      </c>
      <c r="K89" s="272">
        <f>' Capacity by Company'!K89*'Operating Efficiency.'!K90</f>
        <v>0</v>
      </c>
      <c r="L89" s="272">
        <f>' Capacity by Company'!L89*'Operating Efficiency.'!L90</f>
        <v>0</v>
      </c>
      <c r="M89" s="272">
        <f>' Capacity by Company'!M89*'Operating Efficiency.'!M90</f>
        <v>0</v>
      </c>
      <c r="N89" s="272">
        <f>' Capacity by Company'!N89*'Operating Efficiency.'!N90</f>
        <v>0</v>
      </c>
      <c r="O89" s="272">
        <f>' Capacity by Company'!O89*'Operating Efficiency.'!O90</f>
        <v>0</v>
      </c>
      <c r="P89" s="272">
        <f>' Capacity by Company'!P89*'Operating Efficiency.'!P90</f>
        <v>0</v>
      </c>
      <c r="Q89" s="272">
        <f>' Capacity by Company'!Q89*'Operating Efficiency.'!Q90</f>
        <v>0</v>
      </c>
      <c r="R89" s="272">
        <f>' Capacity by Company'!R89*'Operating Efficiency.'!R90</f>
        <v>0</v>
      </c>
      <c r="S89" s="272">
        <f>' Capacity by Company'!S89*'Operating Efficiency.'!S90</f>
        <v>0</v>
      </c>
    </row>
    <row r="90" spans="1:19" s="273" customFormat="1">
      <c r="A90" s="270" t="s">
        <v>42</v>
      </c>
      <c r="B90" s="270" t="s">
        <v>42</v>
      </c>
      <c r="C90" s="276" t="s">
        <v>60</v>
      </c>
      <c r="D90" s="288">
        <f>SUM(D87:D89)</f>
        <v>32</v>
      </c>
      <c r="E90" s="288">
        <f t="shared" ref="E90:S90" si="34">SUM(E87:E89)</f>
        <v>32.700000000000003</v>
      </c>
      <c r="F90" s="288">
        <f t="shared" si="34"/>
        <v>34.549999999999997</v>
      </c>
      <c r="G90" s="288">
        <f t="shared" si="34"/>
        <v>35.700000000000003</v>
      </c>
      <c r="H90" s="288">
        <f t="shared" si="34"/>
        <v>35.909999999999997</v>
      </c>
      <c r="I90" s="288">
        <f t="shared" si="34"/>
        <v>30.1</v>
      </c>
      <c r="J90" s="288">
        <f t="shared" si="34"/>
        <v>32.97</v>
      </c>
      <c r="K90" s="288">
        <f t="shared" si="34"/>
        <v>35.32</v>
      </c>
      <c r="L90" s="288">
        <f t="shared" si="34"/>
        <v>36.550000000000004</v>
      </c>
      <c r="M90" s="288">
        <f t="shared" si="34"/>
        <v>36.650000000000006</v>
      </c>
      <c r="N90" s="288">
        <f t="shared" si="34"/>
        <v>37.18</v>
      </c>
      <c r="O90" s="288">
        <f t="shared" si="34"/>
        <v>38.369999999999997</v>
      </c>
      <c r="P90" s="288">
        <f t="shared" si="34"/>
        <v>39.099999999999994</v>
      </c>
      <c r="Q90" s="288">
        <f t="shared" si="34"/>
        <v>40.619999999999997</v>
      </c>
      <c r="R90" s="288">
        <f t="shared" si="34"/>
        <v>41.480000000000004</v>
      </c>
      <c r="S90" s="288">
        <f t="shared" si="34"/>
        <v>42.239999999999995</v>
      </c>
    </row>
    <row r="91" spans="1:19">
      <c r="A91" s="128" t="s">
        <v>39</v>
      </c>
      <c r="B91" s="128" t="s">
        <v>34</v>
      </c>
      <c r="C91" s="173" t="s">
        <v>269</v>
      </c>
      <c r="D91" s="212">
        <f>' Capacity by Company'!D91*'Operating Efficiency.'!D92</f>
        <v>84</v>
      </c>
      <c r="E91" s="212">
        <f>' Capacity by Company'!E91*'Operating Efficiency.'!E92</f>
        <v>85</v>
      </c>
      <c r="F91" s="212">
        <f>' Capacity by Company'!F91*'Operating Efficiency.'!F92</f>
        <v>96</v>
      </c>
      <c r="G91" s="212">
        <f>' Capacity by Company'!G91*'Operating Efficiency.'!G92</f>
        <v>97</v>
      </c>
      <c r="H91" s="212">
        <f>' Capacity by Company'!H91*'Operating Efficiency.'!H92</f>
        <v>96.36</v>
      </c>
      <c r="I91" s="212">
        <f>' Capacity by Company'!I91*'Operating Efficiency.'!I92</f>
        <v>73.200000000000017</v>
      </c>
      <c r="J91" s="212">
        <f>' Capacity by Company'!J91*'Operating Efficiency.'!J92</f>
        <v>85.200000000000017</v>
      </c>
      <c r="K91" s="212">
        <f>' Capacity by Company'!K91*'Operating Efficiency.'!K92</f>
        <v>98.4</v>
      </c>
      <c r="L91" s="212">
        <f>' Capacity by Company'!L91*'Operating Efficiency.'!L92</f>
        <v>98.4</v>
      </c>
      <c r="M91" s="212">
        <f>' Capacity by Company'!M91*'Operating Efficiency.'!M92</f>
        <v>98.4</v>
      </c>
      <c r="N91" s="212">
        <f>' Capacity by Company'!N91*'Operating Efficiency.'!N92</f>
        <v>102.00000000000001</v>
      </c>
      <c r="O91" s="212">
        <f>' Capacity by Company'!O91*'Operating Efficiency.'!O92</f>
        <v>106.79999999999998</v>
      </c>
      <c r="P91" s="212">
        <f>' Capacity by Company'!P91*'Operating Efficiency.'!P92</f>
        <v>109.19999999999999</v>
      </c>
      <c r="Q91" s="212">
        <f>' Capacity by Company'!Q91*'Operating Efficiency.'!Q92</f>
        <v>111.6</v>
      </c>
      <c r="R91" s="212">
        <f>' Capacity by Company'!R91*'Operating Efficiency.'!R92</f>
        <v>115.19999999999999</v>
      </c>
      <c r="S91" s="212">
        <f>' Capacity by Company'!S91*'Operating Efficiency.'!S92</f>
        <v>118.8</v>
      </c>
    </row>
    <row r="92" spans="1:19">
      <c r="A92" s="128" t="s">
        <v>39</v>
      </c>
      <c r="B92" s="128" t="s">
        <v>34</v>
      </c>
      <c r="C92" s="172" t="s">
        <v>12</v>
      </c>
      <c r="D92" s="212">
        <f>' Capacity by Company'!D92*'Operating Efficiency.'!D93</f>
        <v>0</v>
      </c>
      <c r="E92" s="212">
        <f>' Capacity by Company'!E92*'Operating Efficiency.'!E93</f>
        <v>0</v>
      </c>
      <c r="F92" s="212">
        <f>' Capacity by Company'!F92*'Operating Efficiency.'!F93</f>
        <v>0</v>
      </c>
      <c r="G92" s="212">
        <f>' Capacity by Company'!G92*'Operating Efficiency.'!G93</f>
        <v>0</v>
      </c>
      <c r="H92" s="212">
        <f>' Capacity by Company'!H92*'Operating Efficiency.'!H93</f>
        <v>0</v>
      </c>
      <c r="I92" s="212">
        <f>' Capacity by Company'!I92*'Operating Efficiency.'!I93</f>
        <v>0</v>
      </c>
      <c r="J92" s="212">
        <f>' Capacity by Company'!J92*'Operating Efficiency.'!J93</f>
        <v>0</v>
      </c>
      <c r="K92" s="212">
        <f>' Capacity by Company'!K92*'Operating Efficiency.'!K93</f>
        <v>0</v>
      </c>
      <c r="L92" s="212">
        <f>' Capacity by Company'!L92*'Operating Efficiency.'!L93</f>
        <v>0</v>
      </c>
      <c r="M92" s="212">
        <f>' Capacity by Company'!M92*'Operating Efficiency.'!M93</f>
        <v>0</v>
      </c>
      <c r="N92" s="212">
        <f>' Capacity by Company'!N92*'Operating Efficiency.'!N93</f>
        <v>0</v>
      </c>
      <c r="O92" s="212">
        <f>' Capacity by Company'!O92*'Operating Efficiency.'!O93</f>
        <v>0</v>
      </c>
      <c r="P92" s="212">
        <f>' Capacity by Company'!P92*'Operating Efficiency.'!P93</f>
        <v>0</v>
      </c>
      <c r="Q92" s="212">
        <f>' Capacity by Company'!Q92*'Operating Efficiency.'!Q93</f>
        <v>0</v>
      </c>
      <c r="R92" s="212">
        <f>' Capacity by Company'!R92*'Operating Efficiency.'!R93</f>
        <v>0</v>
      </c>
      <c r="S92" s="212">
        <f>' Capacity by Company'!S92*'Operating Efficiency.'!S93</f>
        <v>0</v>
      </c>
    </row>
    <row r="93" spans="1:19" s="273" customFormat="1">
      <c r="A93" s="270" t="s">
        <v>39</v>
      </c>
      <c r="B93" s="270" t="s">
        <v>34</v>
      </c>
      <c r="C93" s="276" t="s">
        <v>60</v>
      </c>
      <c r="D93" s="294">
        <f>SUM(D91:D92)</f>
        <v>84</v>
      </c>
      <c r="E93" s="294">
        <f t="shared" ref="E93:S93" si="35">SUM(E91:E92)</f>
        <v>85</v>
      </c>
      <c r="F93" s="294">
        <f t="shared" si="35"/>
        <v>96</v>
      </c>
      <c r="G93" s="294">
        <f t="shared" si="35"/>
        <v>97</v>
      </c>
      <c r="H93" s="294">
        <f t="shared" si="35"/>
        <v>96.36</v>
      </c>
      <c r="I93" s="294">
        <f t="shared" si="35"/>
        <v>73.200000000000017</v>
      </c>
      <c r="J93" s="294">
        <f t="shared" si="35"/>
        <v>85.200000000000017</v>
      </c>
      <c r="K93" s="294">
        <f t="shared" si="35"/>
        <v>98.4</v>
      </c>
      <c r="L93" s="294">
        <f t="shared" si="35"/>
        <v>98.4</v>
      </c>
      <c r="M93" s="294">
        <f t="shared" si="35"/>
        <v>98.4</v>
      </c>
      <c r="N93" s="294">
        <f t="shared" si="35"/>
        <v>102.00000000000001</v>
      </c>
      <c r="O93" s="294">
        <f t="shared" si="35"/>
        <v>106.79999999999998</v>
      </c>
      <c r="P93" s="294">
        <f t="shared" si="35"/>
        <v>109.19999999999999</v>
      </c>
      <c r="Q93" s="294">
        <f t="shared" si="35"/>
        <v>111.6</v>
      </c>
      <c r="R93" s="294">
        <f t="shared" si="35"/>
        <v>115.19999999999999</v>
      </c>
      <c r="S93" s="294">
        <f t="shared" si="35"/>
        <v>118.8</v>
      </c>
    </row>
    <row r="94" spans="1:19" s="273" customFormat="1">
      <c r="A94" s="270" t="s">
        <v>39</v>
      </c>
      <c r="B94" s="270" t="s">
        <v>207</v>
      </c>
      <c r="C94" s="276" t="s">
        <v>60</v>
      </c>
      <c r="D94" s="272">
        <f>' Capacity by Company'!D94*'Operating Efficiency.'!D95</f>
        <v>0</v>
      </c>
      <c r="E94" s="272">
        <f>' Capacity by Company'!E94*'Operating Efficiency.'!E95</f>
        <v>0</v>
      </c>
      <c r="F94" s="272">
        <f>' Capacity by Company'!F94*'Operating Efficiency.'!F95</f>
        <v>0</v>
      </c>
      <c r="G94" s="272">
        <f>' Capacity by Company'!G94*'Operating Efficiency.'!G95</f>
        <v>0</v>
      </c>
      <c r="H94" s="272">
        <f>' Capacity by Company'!H94*'Operating Efficiency.'!H95</f>
        <v>0</v>
      </c>
      <c r="I94" s="272">
        <f>' Capacity by Company'!I94*'Operating Efficiency.'!I95</f>
        <v>0</v>
      </c>
      <c r="J94" s="272">
        <f>' Capacity by Company'!J94*'Operating Efficiency.'!J95</f>
        <v>0</v>
      </c>
      <c r="K94" s="272">
        <f>' Capacity by Company'!K94*'Operating Efficiency.'!K95</f>
        <v>0</v>
      </c>
      <c r="L94" s="272">
        <f>' Capacity by Company'!L94*'Operating Efficiency.'!L95</f>
        <v>0</v>
      </c>
      <c r="M94" s="272">
        <f>' Capacity by Company'!M94*'Operating Efficiency.'!M95</f>
        <v>0</v>
      </c>
      <c r="N94" s="272">
        <f>' Capacity by Company'!N94*'Operating Efficiency.'!N95</f>
        <v>0</v>
      </c>
      <c r="O94" s="272">
        <f>' Capacity by Company'!O94*'Operating Efficiency.'!O95</f>
        <v>0</v>
      </c>
      <c r="P94" s="272">
        <f>' Capacity by Company'!P94*'Operating Efficiency.'!P95</f>
        <v>0</v>
      </c>
      <c r="Q94" s="272">
        <f>' Capacity by Company'!Q94*'Operating Efficiency.'!Q95</f>
        <v>0</v>
      </c>
      <c r="R94" s="272">
        <f>' Capacity by Company'!R94*'Operating Efficiency.'!R95</f>
        <v>0</v>
      </c>
      <c r="S94" s="272">
        <f>' Capacity by Company'!S94*'Operating Efficiency.'!S95</f>
        <v>0</v>
      </c>
    </row>
    <row r="95" spans="1:19" s="273" customFormat="1">
      <c r="A95" s="270" t="s">
        <v>39</v>
      </c>
      <c r="B95" s="270" t="s">
        <v>57</v>
      </c>
      <c r="C95" s="277" t="s">
        <v>60</v>
      </c>
      <c r="D95" s="272">
        <f>' Capacity by Company'!D95*'Operating Efficiency.'!D96</f>
        <v>0</v>
      </c>
      <c r="E95" s="272">
        <f>' Capacity by Company'!E95*'Operating Efficiency.'!E96</f>
        <v>0</v>
      </c>
      <c r="F95" s="272">
        <f>' Capacity by Company'!F95*'Operating Efficiency.'!F96</f>
        <v>0</v>
      </c>
      <c r="G95" s="272">
        <f>' Capacity by Company'!G95*'Operating Efficiency.'!G96</f>
        <v>0</v>
      </c>
      <c r="H95" s="272">
        <f>' Capacity by Company'!H95*'Operating Efficiency.'!H96</f>
        <v>0</v>
      </c>
      <c r="I95" s="272">
        <f>' Capacity by Company'!I95*'Operating Efficiency.'!I96</f>
        <v>0</v>
      </c>
      <c r="J95" s="272">
        <f>' Capacity by Company'!J95*'Operating Efficiency.'!J96</f>
        <v>0</v>
      </c>
      <c r="K95" s="272">
        <f>' Capacity by Company'!K95*'Operating Efficiency.'!K96</f>
        <v>0</v>
      </c>
      <c r="L95" s="272">
        <f>' Capacity by Company'!L95*'Operating Efficiency.'!L96</f>
        <v>0</v>
      </c>
      <c r="M95" s="272">
        <f>' Capacity by Company'!M95*'Operating Efficiency.'!M96</f>
        <v>0</v>
      </c>
      <c r="N95" s="272">
        <f>' Capacity by Company'!N95*'Operating Efficiency.'!N96</f>
        <v>0</v>
      </c>
      <c r="O95" s="272">
        <f>' Capacity by Company'!O95*'Operating Efficiency.'!O96</f>
        <v>0</v>
      </c>
      <c r="P95" s="272">
        <f>' Capacity by Company'!P95*'Operating Efficiency.'!P96</f>
        <v>0</v>
      </c>
      <c r="Q95" s="272">
        <f>' Capacity by Company'!Q95*'Operating Efficiency.'!Q96</f>
        <v>0</v>
      </c>
      <c r="R95" s="272">
        <f>' Capacity by Company'!R95*'Operating Efficiency.'!R96</f>
        <v>0</v>
      </c>
      <c r="S95" s="272">
        <f>' Capacity by Company'!S95*'Operating Efficiency.'!S96</f>
        <v>0</v>
      </c>
    </row>
    <row r="96" spans="1:19" s="273" customFormat="1">
      <c r="A96" s="270" t="s">
        <v>39</v>
      </c>
      <c r="B96" s="270" t="s">
        <v>39</v>
      </c>
      <c r="C96" s="130" t="s">
        <v>60</v>
      </c>
      <c r="D96" s="294">
        <f t="shared" ref="D96:S96" si="36">SUM(D93:D95)</f>
        <v>84</v>
      </c>
      <c r="E96" s="294">
        <f t="shared" si="36"/>
        <v>85</v>
      </c>
      <c r="F96" s="294">
        <f t="shared" si="36"/>
        <v>96</v>
      </c>
      <c r="G96" s="294">
        <f t="shared" si="36"/>
        <v>97</v>
      </c>
      <c r="H96" s="294">
        <f t="shared" si="36"/>
        <v>96.36</v>
      </c>
      <c r="I96" s="294">
        <f t="shared" si="36"/>
        <v>73.200000000000017</v>
      </c>
      <c r="J96" s="294">
        <f t="shared" si="36"/>
        <v>85.200000000000017</v>
      </c>
      <c r="K96" s="294">
        <f t="shared" si="36"/>
        <v>98.4</v>
      </c>
      <c r="L96" s="294">
        <f t="shared" si="36"/>
        <v>98.4</v>
      </c>
      <c r="M96" s="294">
        <f t="shared" si="36"/>
        <v>98.4</v>
      </c>
      <c r="N96" s="294">
        <f t="shared" si="36"/>
        <v>102.00000000000001</v>
      </c>
      <c r="O96" s="294">
        <f t="shared" si="36"/>
        <v>106.79999999999998</v>
      </c>
      <c r="P96" s="294">
        <f t="shared" si="36"/>
        <v>109.19999999999999</v>
      </c>
      <c r="Q96" s="294">
        <f t="shared" si="36"/>
        <v>111.6</v>
      </c>
      <c r="R96" s="294">
        <f t="shared" si="36"/>
        <v>115.19999999999999</v>
      </c>
      <c r="S96" s="294">
        <f t="shared" si="36"/>
        <v>118.8</v>
      </c>
    </row>
    <row r="97" spans="1:19" s="273" customFormat="1">
      <c r="A97" s="115" t="s">
        <v>59</v>
      </c>
      <c r="B97" s="115" t="s">
        <v>59</v>
      </c>
      <c r="C97" s="116" t="s">
        <v>60</v>
      </c>
      <c r="D97" s="117">
        <f t="shared" ref="D97:S97" si="37">SUM(D44+D74+D83+D90+D96)</f>
        <v>3345.0337899729002</v>
      </c>
      <c r="E97" s="117">
        <f t="shared" si="37"/>
        <v>3475.3843528455286</v>
      </c>
      <c r="F97" s="117">
        <f t="shared" si="37"/>
        <v>3617.0720317605051</v>
      </c>
      <c r="G97" s="117">
        <f t="shared" si="37"/>
        <v>3874.8544969376098</v>
      </c>
      <c r="H97" s="117">
        <f t="shared" si="37"/>
        <v>3908.9358718217586</v>
      </c>
      <c r="I97" s="117">
        <f t="shared" si="37"/>
        <v>3458.8249981230374</v>
      </c>
      <c r="J97" s="117">
        <f t="shared" si="37"/>
        <v>3871.9719660194128</v>
      </c>
      <c r="K97" s="117">
        <f t="shared" si="37"/>
        <v>3969.6915398981846</v>
      </c>
      <c r="L97" s="117">
        <f t="shared" si="37"/>
        <v>3918.1508215637114</v>
      </c>
      <c r="M97" s="117">
        <f t="shared" si="37"/>
        <v>3944.5085779773581</v>
      </c>
      <c r="N97" s="117">
        <f t="shared" si="37"/>
        <v>4121.6147616168982</v>
      </c>
      <c r="O97" s="117">
        <f t="shared" si="37"/>
        <v>4229.0634503935871</v>
      </c>
      <c r="P97" s="117">
        <f t="shared" si="37"/>
        <v>4340.1232221563714</v>
      </c>
      <c r="Q97" s="117">
        <f t="shared" si="37"/>
        <v>4485.4296135324057</v>
      </c>
      <c r="R97" s="117">
        <f t="shared" si="37"/>
        <v>4584.3901380366224</v>
      </c>
      <c r="S97" s="117">
        <f t="shared" si="37"/>
        <v>4669.4955077653676</v>
      </c>
    </row>
    <row r="98" spans="1:19">
      <c r="D98" s="220"/>
      <c r="E98" s="220"/>
      <c r="F98" s="220"/>
      <c r="G98" s="220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</row>
    <row r="100" spans="1:19">
      <c r="D100" s="220">
        <f>1212.91/D97</f>
        <v>0.3626002235420846</v>
      </c>
    </row>
  </sheetData>
  <sortState xmlns:xlrd2="http://schemas.microsoft.com/office/spreadsheetml/2017/richdata2" ref="A5:Q136">
    <sortCondition ref="A5:A136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E2EA-9C52-4481-B305-4C874D7C35A1}">
  <dimension ref="A1:T98"/>
  <sheetViews>
    <sheetView topLeftCell="A26" workbookViewId="0">
      <selection activeCell="H56" sqref="H56"/>
    </sheetView>
  </sheetViews>
  <sheetFormatPr defaultRowHeight="15"/>
  <cols>
    <col min="3" max="3" width="36.5703125" bestFit="1" customWidth="1"/>
  </cols>
  <sheetData>
    <row r="1" spans="1:19">
      <c r="A1" s="27" t="s">
        <v>31</v>
      </c>
      <c r="B1" s="27" t="s">
        <v>15</v>
      </c>
      <c r="C1" s="27" t="s">
        <v>27</v>
      </c>
      <c r="D1" s="72">
        <v>2015</v>
      </c>
      <c r="E1" s="72">
        <v>2016</v>
      </c>
      <c r="F1" s="72">
        <v>2017</v>
      </c>
      <c r="G1" s="72">
        <v>2018</v>
      </c>
      <c r="H1" s="72">
        <v>2018.95</v>
      </c>
      <c r="I1" s="72">
        <v>2020</v>
      </c>
      <c r="J1" s="142" t="s">
        <v>30</v>
      </c>
      <c r="K1" s="142" t="s">
        <v>3</v>
      </c>
      <c r="L1" s="142" t="s">
        <v>4</v>
      </c>
      <c r="M1" s="142" t="s">
        <v>5</v>
      </c>
      <c r="N1" s="142" t="s">
        <v>6</v>
      </c>
      <c r="O1" s="142" t="s">
        <v>7</v>
      </c>
      <c r="P1" s="142" t="s">
        <v>8</v>
      </c>
      <c r="Q1" s="142" t="s">
        <v>9</v>
      </c>
      <c r="R1" s="142" t="s">
        <v>10</v>
      </c>
      <c r="S1" s="142" t="s">
        <v>16</v>
      </c>
    </row>
    <row r="2" spans="1:19">
      <c r="A2" s="128" t="s">
        <v>32</v>
      </c>
      <c r="B2" s="128" t="s">
        <v>33</v>
      </c>
      <c r="C2" s="179" t="s">
        <v>332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0.62000000000000011</v>
      </c>
      <c r="J2" s="160">
        <v>0.66230000000000011</v>
      </c>
      <c r="K2" s="160">
        <v>0.66780000000000006</v>
      </c>
      <c r="L2" s="160">
        <v>0.67110000000000003</v>
      </c>
      <c r="M2" s="160">
        <v>0.68</v>
      </c>
      <c r="N2" s="160">
        <v>0.73</v>
      </c>
      <c r="O2" s="160">
        <v>0.78</v>
      </c>
      <c r="P2" s="160">
        <v>0.83000000000000007</v>
      </c>
      <c r="Q2" s="160">
        <v>0.92</v>
      </c>
      <c r="R2" s="160">
        <v>0.95000000000000007</v>
      </c>
      <c r="S2" s="160">
        <v>0.96000000000000008</v>
      </c>
    </row>
    <row r="3" spans="1:19">
      <c r="A3" s="128" t="s">
        <v>32</v>
      </c>
      <c r="B3" s="128" t="s">
        <v>33</v>
      </c>
      <c r="C3" s="178" t="s">
        <v>278</v>
      </c>
      <c r="D3" s="160">
        <v>0.7</v>
      </c>
      <c r="E3" s="160">
        <v>0.76819999999999988</v>
      </c>
      <c r="F3" s="160">
        <v>0.78</v>
      </c>
      <c r="G3" s="160">
        <v>0.78339999999999999</v>
      </c>
      <c r="H3" s="160">
        <v>0.78</v>
      </c>
      <c r="I3" s="160">
        <v>0.68</v>
      </c>
      <c r="J3" s="160">
        <v>0.71552000000000016</v>
      </c>
      <c r="K3" s="160">
        <v>0.7400000000000001</v>
      </c>
      <c r="L3" s="160">
        <v>0.85000000000000009</v>
      </c>
      <c r="M3" s="160">
        <v>0.88575999999999999</v>
      </c>
      <c r="N3" s="160">
        <v>0.91953999999999991</v>
      </c>
      <c r="O3" s="160">
        <v>0.96457999999999988</v>
      </c>
      <c r="P3" s="160">
        <v>0.97</v>
      </c>
      <c r="Q3" s="160">
        <v>0.97560000000000002</v>
      </c>
      <c r="R3" s="160">
        <v>0.98109999999999997</v>
      </c>
      <c r="S3" s="160">
        <v>0.99</v>
      </c>
    </row>
    <row r="4" spans="1:19">
      <c r="A4" s="128" t="s">
        <v>32</v>
      </c>
      <c r="B4" s="128" t="s">
        <v>33</v>
      </c>
      <c r="C4" s="179" t="s">
        <v>275</v>
      </c>
      <c r="D4" s="160">
        <v>0.66999999999999993</v>
      </c>
      <c r="E4" s="160">
        <v>0.67999999999999994</v>
      </c>
      <c r="F4" s="160">
        <v>0.72</v>
      </c>
      <c r="G4" s="160">
        <v>0.73</v>
      </c>
      <c r="H4" s="160">
        <v>0.72</v>
      </c>
      <c r="I4" s="160">
        <v>0.76000000000000012</v>
      </c>
      <c r="J4" s="160">
        <v>0.81000000000000016</v>
      </c>
      <c r="K4" s="160">
        <v>0.83000000000000007</v>
      </c>
      <c r="L4" s="160">
        <v>0.82000000000000006</v>
      </c>
      <c r="M4" s="160">
        <v>0.8</v>
      </c>
      <c r="N4" s="160">
        <v>0.85</v>
      </c>
      <c r="O4" s="160">
        <v>0.83000000000000018</v>
      </c>
      <c r="P4" s="160">
        <v>0.87</v>
      </c>
      <c r="Q4" s="160">
        <v>0.91</v>
      </c>
      <c r="R4" s="160">
        <v>0.92999999999999994</v>
      </c>
      <c r="S4" s="160">
        <v>0.94000000000000006</v>
      </c>
    </row>
    <row r="5" spans="1:19">
      <c r="A5" s="128" t="s">
        <v>32</v>
      </c>
      <c r="B5" s="128" t="s">
        <v>33</v>
      </c>
      <c r="C5" s="198" t="s">
        <v>274</v>
      </c>
      <c r="D5" s="160">
        <v>0</v>
      </c>
      <c r="E5" s="160">
        <v>0</v>
      </c>
      <c r="F5" s="160">
        <v>0.78</v>
      </c>
      <c r="G5" s="160">
        <v>0.83</v>
      </c>
      <c r="H5" s="160">
        <v>0.83666666666666667</v>
      </c>
      <c r="I5" s="160">
        <v>0.64</v>
      </c>
      <c r="J5" s="160">
        <v>0.65700000000000003</v>
      </c>
      <c r="K5" s="160">
        <v>0.69</v>
      </c>
      <c r="L5" s="160">
        <v>0.71299999999999997</v>
      </c>
      <c r="M5" s="160">
        <v>0.72</v>
      </c>
      <c r="N5" s="160">
        <v>0.72670000000000001</v>
      </c>
      <c r="O5" s="160">
        <v>0.73</v>
      </c>
      <c r="P5" s="160">
        <v>0.75</v>
      </c>
      <c r="Q5" s="160">
        <v>0.83000000000000007</v>
      </c>
      <c r="R5" s="160">
        <v>0.84000000000000008</v>
      </c>
      <c r="S5" s="160">
        <v>0.86</v>
      </c>
    </row>
    <row r="6" spans="1:19">
      <c r="A6" s="128" t="s">
        <v>32</v>
      </c>
      <c r="B6" s="128" t="s">
        <v>33</v>
      </c>
      <c r="C6" s="198" t="str">
        <f>' Capacity by Location'!D6</f>
        <v>Hindustan Speciality Chemicals Ltd.</v>
      </c>
      <c r="D6" s="160">
        <v>0</v>
      </c>
      <c r="E6" s="160">
        <v>0</v>
      </c>
      <c r="F6" s="160">
        <v>0</v>
      </c>
      <c r="G6" s="160">
        <v>0.72</v>
      </c>
      <c r="H6" s="160">
        <v>0.79</v>
      </c>
      <c r="I6" s="160">
        <v>0.68000000000000016</v>
      </c>
      <c r="J6" s="160">
        <v>0.74</v>
      </c>
      <c r="K6" s="160">
        <v>0.79456000000000004</v>
      </c>
      <c r="L6" s="160">
        <v>0.83</v>
      </c>
      <c r="M6" s="160">
        <v>0.84000000000000008</v>
      </c>
      <c r="N6" s="160">
        <v>0.8600000000000001</v>
      </c>
      <c r="O6" s="160">
        <v>0.87999999999999989</v>
      </c>
      <c r="P6" s="160">
        <v>0.91999999999999993</v>
      </c>
      <c r="Q6" s="160">
        <v>0.94</v>
      </c>
      <c r="R6" s="160">
        <v>0.97</v>
      </c>
      <c r="S6" s="160">
        <v>0.97560000000000002</v>
      </c>
    </row>
    <row r="7" spans="1:19">
      <c r="A7" s="128" t="s">
        <v>32</v>
      </c>
      <c r="B7" s="128" t="s">
        <v>33</v>
      </c>
      <c r="C7" s="179" t="s">
        <v>12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</row>
    <row r="8" spans="1:19">
      <c r="A8" s="128" t="s">
        <v>32</v>
      </c>
      <c r="B8" s="128" t="s">
        <v>33</v>
      </c>
      <c r="C8" s="179" t="s">
        <v>60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</row>
    <row r="9" spans="1:19">
      <c r="A9" s="128" t="s">
        <v>32</v>
      </c>
      <c r="B9" s="128" t="s">
        <v>35</v>
      </c>
      <c r="C9" s="169" t="str">
        <f>' Capacity by Company'!C9</f>
        <v>Jiangsu Sanmu Group</v>
      </c>
      <c r="D9" s="160">
        <v>0.73</v>
      </c>
      <c r="E9" s="160">
        <v>0.7407407407407407</v>
      </c>
      <c r="F9" s="160">
        <v>0.75</v>
      </c>
      <c r="G9" s="160">
        <v>0.82592592592592595</v>
      </c>
      <c r="H9" s="160">
        <v>0.82333333333333336</v>
      </c>
      <c r="I9" s="160">
        <v>0.6100000000000001</v>
      </c>
      <c r="J9" s="160">
        <v>0.69190476190476202</v>
      </c>
      <c r="K9" s="160">
        <v>0.70523809523809522</v>
      </c>
      <c r="L9" s="160">
        <v>0.68095238095238098</v>
      </c>
      <c r="M9" s="160">
        <v>0.68142857142857149</v>
      </c>
      <c r="N9" s="160">
        <v>0.70047619047619047</v>
      </c>
      <c r="O9" s="160">
        <v>0.72666666666666657</v>
      </c>
      <c r="P9" s="160">
        <v>0.76238095238095238</v>
      </c>
      <c r="Q9" s="160">
        <v>0.78857142857142848</v>
      </c>
      <c r="R9" s="160">
        <v>0.81238095238095243</v>
      </c>
      <c r="S9" s="160">
        <v>0.82428571428571429</v>
      </c>
    </row>
    <row r="10" spans="1:19">
      <c r="A10" s="128" t="s">
        <v>32</v>
      </c>
      <c r="B10" s="129" t="s">
        <v>35</v>
      </c>
      <c r="C10" s="169" t="str">
        <f>' Capacity by Company'!C10</f>
        <v>Nan Ya Electronic Material (Kunshan) Co. Ltd.</v>
      </c>
      <c r="D10" s="160">
        <v>0.74</v>
      </c>
      <c r="E10" s="160">
        <v>0.75</v>
      </c>
      <c r="F10" s="160">
        <v>0.77</v>
      </c>
      <c r="G10" s="160">
        <v>0.819620253164557</v>
      </c>
      <c r="H10" s="160">
        <v>0.83</v>
      </c>
      <c r="I10" s="160">
        <v>0.80000000000000016</v>
      </c>
      <c r="J10" s="160">
        <v>0.87000000000000011</v>
      </c>
      <c r="K10" s="160">
        <v>0.88000000000000012</v>
      </c>
      <c r="L10" s="160">
        <v>0.85000000000000009</v>
      </c>
      <c r="M10" s="160">
        <v>0.8600000000000001</v>
      </c>
      <c r="N10" s="160">
        <v>0.88000000000000012</v>
      </c>
      <c r="O10" s="160">
        <v>0.8899999999999999</v>
      </c>
      <c r="P10" s="160">
        <v>0.90999999999999992</v>
      </c>
      <c r="Q10" s="160">
        <v>0.96000000000000019</v>
      </c>
      <c r="R10" s="160">
        <v>0.97</v>
      </c>
      <c r="S10" s="160">
        <v>0.98</v>
      </c>
    </row>
    <row r="11" spans="1:19">
      <c r="A11" s="128" t="s">
        <v>32</v>
      </c>
      <c r="B11" s="129" t="s">
        <v>35</v>
      </c>
      <c r="C11" s="169" t="str">
        <f>' Capacity by Company'!C11</f>
        <v>Nantong Xincheng Synthetic Material Co Ltd</v>
      </c>
      <c r="D11" s="160">
        <v>0.6</v>
      </c>
      <c r="E11" s="160">
        <v>0.75</v>
      </c>
      <c r="F11" s="160">
        <v>0.75</v>
      </c>
      <c r="G11" s="160">
        <v>0.75</v>
      </c>
      <c r="H11" s="160">
        <v>0.74609756097560975</v>
      </c>
      <c r="I11" s="160">
        <v>0.67000000000000015</v>
      </c>
      <c r="J11" s="160">
        <v>0.74000000000000021</v>
      </c>
      <c r="K11" s="160">
        <v>0.75</v>
      </c>
      <c r="L11" s="160">
        <v>0.74</v>
      </c>
      <c r="M11" s="160">
        <v>0.71</v>
      </c>
      <c r="N11" s="160">
        <v>0.76</v>
      </c>
      <c r="O11" s="160">
        <v>0.78</v>
      </c>
      <c r="P11" s="160">
        <v>0.81</v>
      </c>
      <c r="Q11" s="160">
        <v>0.82000000000000006</v>
      </c>
      <c r="R11" s="160">
        <v>0.84000000000000008</v>
      </c>
      <c r="S11" s="160">
        <v>0.8600000000000001</v>
      </c>
    </row>
    <row r="12" spans="1:19">
      <c r="A12" s="128" t="s">
        <v>32</v>
      </c>
      <c r="B12" s="129" t="s">
        <v>35</v>
      </c>
      <c r="C12" s="169" t="str">
        <f>' Capacity by Company'!C12</f>
        <v>Kukdo Chemical (Kunshan) Co., Ltd.</v>
      </c>
      <c r="D12" s="160">
        <v>0.79918518518518522</v>
      </c>
      <c r="E12" s="160">
        <v>0.8</v>
      </c>
      <c r="F12" s="160">
        <v>0.67376947040498447</v>
      </c>
      <c r="G12" s="160">
        <v>0.68971962616822424</v>
      </c>
      <c r="H12" s="160">
        <v>0.68314641744548288</v>
      </c>
      <c r="I12" s="160">
        <v>0.54277258566978193</v>
      </c>
      <c r="J12" s="160">
        <v>0.60679127725856707</v>
      </c>
      <c r="K12" s="160">
        <v>0.60579439252336453</v>
      </c>
      <c r="L12" s="160">
        <v>0.61102803738317768</v>
      </c>
      <c r="M12" s="160">
        <v>0.58785046728971957</v>
      </c>
      <c r="N12" s="160">
        <v>0.60467289719626161</v>
      </c>
      <c r="O12" s="160">
        <v>0.61308411214953273</v>
      </c>
      <c r="P12" s="160">
        <v>0.61869158878504682</v>
      </c>
      <c r="Q12" s="160">
        <v>0.62336448598130834</v>
      </c>
      <c r="R12" s="160">
        <v>0.6249221183800624</v>
      </c>
      <c r="S12" s="160">
        <v>0.62803738317757007</v>
      </c>
    </row>
    <row r="13" spans="1:19">
      <c r="A13" s="128" t="s">
        <v>32</v>
      </c>
      <c r="B13" s="129" t="s">
        <v>35</v>
      </c>
      <c r="C13" s="169" t="str">
        <f>' Capacity by Company'!C13</f>
        <v>Jiangsu Yangnong Kumho Chemical Co., Ltd.</v>
      </c>
      <c r="D13" s="160">
        <v>0.69</v>
      </c>
      <c r="E13" s="160">
        <v>0.7</v>
      </c>
      <c r="F13" s="160">
        <v>0.66599999999999993</v>
      </c>
      <c r="G13" s="160">
        <v>0.78625</v>
      </c>
      <c r="H13" s="160">
        <v>0.78280000000000005</v>
      </c>
      <c r="I13" s="160">
        <v>0.68000000000000016</v>
      </c>
      <c r="J13" s="160">
        <v>0.79</v>
      </c>
      <c r="K13" s="160">
        <v>0.80750000000000011</v>
      </c>
      <c r="L13" s="160">
        <v>0.77524999999999999</v>
      </c>
      <c r="M13" s="160">
        <v>0.8</v>
      </c>
      <c r="N13" s="160">
        <v>0.84624999999999995</v>
      </c>
      <c r="O13" s="160">
        <v>0.87400000000000011</v>
      </c>
      <c r="P13" s="160">
        <v>0.89250000000000007</v>
      </c>
      <c r="Q13" s="160">
        <v>0.90175000000000005</v>
      </c>
      <c r="R13" s="160">
        <v>0.90500000000000003</v>
      </c>
      <c r="S13" s="160">
        <v>0.91500000000000004</v>
      </c>
    </row>
    <row r="14" spans="1:19">
      <c r="A14" s="128" t="s">
        <v>32</v>
      </c>
      <c r="B14" s="129" t="s">
        <v>35</v>
      </c>
      <c r="C14" s="169" t="str">
        <f>' Capacity by Company'!C14</f>
        <v>Sinopec Baling Petrochemical Co.,Ltd</v>
      </c>
      <c r="D14" s="160">
        <v>0.78</v>
      </c>
      <c r="E14" s="160">
        <v>0.8</v>
      </c>
      <c r="F14" s="160">
        <v>0.82</v>
      </c>
      <c r="G14" s="160">
        <v>0.85</v>
      </c>
      <c r="H14" s="160">
        <v>0.85399999999999998</v>
      </c>
      <c r="I14" s="160">
        <v>0.76000000000000012</v>
      </c>
      <c r="J14" s="160">
        <v>0.78</v>
      </c>
      <c r="K14" s="160">
        <v>0.81</v>
      </c>
      <c r="L14" s="160">
        <v>0.78</v>
      </c>
      <c r="M14" s="160">
        <v>0.76</v>
      </c>
      <c r="N14" s="160">
        <v>0.8600000000000001</v>
      </c>
      <c r="O14" s="160">
        <v>0.87999999999999989</v>
      </c>
      <c r="P14" s="160">
        <v>0.90999999999999992</v>
      </c>
      <c r="Q14" s="160">
        <v>0.95</v>
      </c>
      <c r="R14" s="160">
        <v>0.96</v>
      </c>
      <c r="S14" s="160">
        <v>1</v>
      </c>
    </row>
    <row r="15" spans="1:19">
      <c r="A15" s="128" t="s">
        <v>32</v>
      </c>
      <c r="B15" s="129" t="s">
        <v>35</v>
      </c>
      <c r="C15" s="169" t="str">
        <f>' Capacity by Company'!C15</f>
        <v>Zhuhai Hongchang Electronic Material Co Ltd</v>
      </c>
      <c r="D15" s="160">
        <v>0.79000000000000015</v>
      </c>
      <c r="E15" s="160">
        <v>0.8</v>
      </c>
      <c r="F15" s="160">
        <v>0.8</v>
      </c>
      <c r="G15" s="160">
        <v>0.85</v>
      </c>
      <c r="H15" s="160">
        <v>0.89</v>
      </c>
      <c r="I15" s="160">
        <v>0.70500000000000007</v>
      </c>
      <c r="J15" s="160">
        <v>0.76333333333333342</v>
      </c>
      <c r="K15" s="160">
        <v>0.76</v>
      </c>
      <c r="L15" s="160">
        <v>0.77</v>
      </c>
      <c r="M15" s="160">
        <v>0.7699999999999998</v>
      </c>
      <c r="N15" s="160">
        <v>0.87999999999999989</v>
      </c>
      <c r="O15" s="160">
        <v>0.89999999999999991</v>
      </c>
      <c r="P15" s="160">
        <v>0.91999999999999993</v>
      </c>
      <c r="Q15" s="160">
        <v>0.96</v>
      </c>
      <c r="R15" s="160">
        <v>0.99</v>
      </c>
      <c r="S15" s="160">
        <v>1</v>
      </c>
    </row>
    <row r="16" spans="1:19">
      <c r="A16" s="128" t="s">
        <v>32</v>
      </c>
      <c r="B16" s="129" t="s">
        <v>35</v>
      </c>
      <c r="C16" s="169" t="str">
        <f>' Capacity by Company'!C16</f>
        <v>Changchun Chemical (Jiangsu) Co., Ltd.</v>
      </c>
      <c r="D16" s="160">
        <v>0.69</v>
      </c>
      <c r="E16" s="160">
        <v>0.7</v>
      </c>
      <c r="F16" s="160">
        <v>0.73</v>
      </c>
      <c r="G16" s="160">
        <v>0.75</v>
      </c>
      <c r="H16" s="160">
        <v>0.75</v>
      </c>
      <c r="I16" s="160">
        <v>0.62000000000000011</v>
      </c>
      <c r="J16" s="160">
        <v>0.70000000000000018</v>
      </c>
      <c r="K16" s="160">
        <v>0.75</v>
      </c>
      <c r="L16" s="160">
        <v>0.75</v>
      </c>
      <c r="M16" s="160">
        <v>0.76</v>
      </c>
      <c r="N16" s="160">
        <v>0.85000000000000009</v>
      </c>
      <c r="O16" s="160">
        <v>0.8600000000000001</v>
      </c>
      <c r="P16" s="160">
        <v>0.89999999999999991</v>
      </c>
      <c r="Q16" s="160">
        <v>0.94</v>
      </c>
      <c r="R16" s="160">
        <v>0.96</v>
      </c>
      <c r="S16" s="160">
        <v>0.98</v>
      </c>
    </row>
    <row r="17" spans="1:19">
      <c r="A17" s="128" t="s">
        <v>32</v>
      </c>
      <c r="B17" s="129" t="s">
        <v>35</v>
      </c>
      <c r="C17" s="169" t="str">
        <f>' Capacity by Company'!C17</f>
        <v>Anhui Shanfu New Material Technology Co., Ltd.</v>
      </c>
      <c r="D17" s="160">
        <v>0.7</v>
      </c>
      <c r="E17" s="160">
        <v>0.74</v>
      </c>
      <c r="F17" s="160">
        <v>0.76</v>
      </c>
      <c r="G17" s="160">
        <v>0.8</v>
      </c>
      <c r="H17" s="160">
        <v>0.80120000000000002</v>
      </c>
      <c r="I17" s="160">
        <v>0.68000000000000016</v>
      </c>
      <c r="J17" s="160">
        <v>0.78</v>
      </c>
      <c r="K17" s="160">
        <v>0.84000000000000008</v>
      </c>
      <c r="L17" s="160">
        <v>0.84000000000000008</v>
      </c>
      <c r="M17" s="160">
        <v>0.84000000000000008</v>
      </c>
      <c r="N17" s="160">
        <v>0.8600000000000001</v>
      </c>
      <c r="O17" s="160">
        <v>0.87999999999999989</v>
      </c>
      <c r="P17" s="160">
        <v>0.91999999999999993</v>
      </c>
      <c r="Q17" s="160">
        <v>0.94</v>
      </c>
      <c r="R17" s="160">
        <v>0.98</v>
      </c>
      <c r="S17" s="160">
        <v>1</v>
      </c>
    </row>
    <row r="18" spans="1:19">
      <c r="A18" s="128" t="s">
        <v>32</v>
      </c>
      <c r="B18" s="129" t="s">
        <v>35</v>
      </c>
      <c r="C18" s="169" t="str">
        <f>' Capacity by Company'!C18</f>
        <v>Dalian Qihua New Material Co. Ltd.</v>
      </c>
      <c r="D18" s="160">
        <v>0.75</v>
      </c>
      <c r="E18" s="160">
        <v>0.76</v>
      </c>
      <c r="F18" s="160">
        <v>0.79</v>
      </c>
      <c r="G18" s="160">
        <v>0.8</v>
      </c>
      <c r="H18" s="160">
        <v>0.8</v>
      </c>
      <c r="I18" s="160">
        <v>0.64000000000000012</v>
      </c>
      <c r="J18" s="160">
        <v>0.71230000000000016</v>
      </c>
      <c r="K18" s="160">
        <v>0.71779999999999999</v>
      </c>
      <c r="L18" s="160">
        <v>0.70110000000000006</v>
      </c>
      <c r="M18" s="160">
        <v>0.71</v>
      </c>
      <c r="N18" s="160">
        <v>0.76</v>
      </c>
      <c r="O18" s="160">
        <v>0.81</v>
      </c>
      <c r="P18" s="160">
        <v>0.8600000000000001</v>
      </c>
      <c r="Q18" s="160">
        <v>0.95</v>
      </c>
      <c r="R18" s="160">
        <v>0.98</v>
      </c>
      <c r="S18" s="160">
        <v>0.99</v>
      </c>
    </row>
    <row r="19" spans="1:19">
      <c r="A19" s="128" t="s">
        <v>32</v>
      </c>
      <c r="B19" s="129" t="s">
        <v>35</v>
      </c>
      <c r="C19" s="169" t="str">
        <f>' Capacity by Company'!C19</f>
        <v>Olin Corporation</v>
      </c>
      <c r="D19" s="160">
        <v>0.72</v>
      </c>
      <c r="E19" s="160">
        <v>0.74</v>
      </c>
      <c r="F19" s="160">
        <v>0.75</v>
      </c>
      <c r="G19" s="160">
        <v>0.765625</v>
      </c>
      <c r="H19" s="160">
        <v>0.78687499999999999</v>
      </c>
      <c r="I19" s="160">
        <v>0.73000000000000009</v>
      </c>
      <c r="J19" s="160">
        <v>0.78937500000000016</v>
      </c>
      <c r="K19" s="160">
        <v>0.82000000000000006</v>
      </c>
      <c r="L19" s="160">
        <v>0.8</v>
      </c>
      <c r="M19" s="160">
        <v>0.79</v>
      </c>
      <c r="N19" s="160">
        <v>0.81</v>
      </c>
      <c r="O19" s="160">
        <v>0.84125000000000005</v>
      </c>
      <c r="P19" s="160">
        <v>0.8600000000000001</v>
      </c>
      <c r="Q19" s="160">
        <v>0.87999999999999989</v>
      </c>
      <c r="R19" s="160">
        <v>0.89999999999999991</v>
      </c>
      <c r="S19" s="160">
        <v>0.95</v>
      </c>
    </row>
    <row r="20" spans="1:19">
      <c r="A20" s="128" t="s">
        <v>32</v>
      </c>
      <c r="B20" s="128" t="s">
        <v>35</v>
      </c>
      <c r="C20" s="169" t="str">
        <f>' Capacity by Company'!C20</f>
        <v>The Dow Chemical Company</v>
      </c>
      <c r="D20" s="160">
        <v>0.69</v>
      </c>
      <c r="E20" s="160">
        <v>0.7</v>
      </c>
      <c r="F20" s="160">
        <v>0.74</v>
      </c>
      <c r="G20" s="160">
        <v>0.75</v>
      </c>
      <c r="H20" s="160">
        <v>0.74</v>
      </c>
      <c r="I20" s="160">
        <v>0.78000000000000014</v>
      </c>
      <c r="J20" s="160">
        <v>0.8600000000000001</v>
      </c>
      <c r="K20" s="160">
        <v>0.88000000000000012</v>
      </c>
      <c r="L20" s="160">
        <v>0.85000000000000009</v>
      </c>
      <c r="M20" s="160">
        <v>0.83000000000000007</v>
      </c>
      <c r="N20" s="160">
        <v>0.87999999999999989</v>
      </c>
      <c r="O20" s="160">
        <v>0.8600000000000001</v>
      </c>
      <c r="P20" s="160">
        <v>0.89999999999999991</v>
      </c>
      <c r="Q20" s="160">
        <v>0.94</v>
      </c>
      <c r="R20" s="160">
        <v>0.96</v>
      </c>
      <c r="S20" s="160">
        <v>0.97</v>
      </c>
    </row>
    <row r="21" spans="1:19">
      <c r="A21" s="128" t="s">
        <v>32</v>
      </c>
      <c r="B21" s="128" t="s">
        <v>35</v>
      </c>
      <c r="C21" s="169" t="str">
        <f>' Capacity by Company'!C21</f>
        <v>Huntsman Corporation</v>
      </c>
      <c r="D21" s="160">
        <v>0.68780487804878043</v>
      </c>
      <c r="E21" s="160">
        <v>0.71048780487804886</v>
      </c>
      <c r="F21" s="160">
        <v>0.74073170731707316</v>
      </c>
      <c r="G21" s="160">
        <v>0.74829268292682927</v>
      </c>
      <c r="H21" s="160">
        <v>0.75170731707317073</v>
      </c>
      <c r="I21" s="160">
        <v>0.59902439024390253</v>
      </c>
      <c r="J21" s="160">
        <v>0.663658536585366</v>
      </c>
      <c r="K21" s="160">
        <v>0.6739024390243904</v>
      </c>
      <c r="L21" s="160">
        <v>0.65170731707317064</v>
      </c>
      <c r="M21" s="160">
        <v>0.63439024390243914</v>
      </c>
      <c r="N21" s="160">
        <v>0.72414634146341461</v>
      </c>
      <c r="O21" s="160">
        <v>0.7780487804878049</v>
      </c>
      <c r="P21" s="160">
        <v>0.79317073170731711</v>
      </c>
      <c r="Q21" s="160">
        <v>0.82341463414634153</v>
      </c>
      <c r="R21" s="160">
        <v>0.83853658536585374</v>
      </c>
      <c r="S21" s="160">
        <v>0.84609756097560984</v>
      </c>
    </row>
    <row r="22" spans="1:19">
      <c r="A22" s="128" t="s">
        <v>32</v>
      </c>
      <c r="B22" s="129" t="s">
        <v>35</v>
      </c>
      <c r="C22" s="169" t="str">
        <f>' Capacity by Company'!C22</f>
        <v>Others</v>
      </c>
      <c r="D22" s="160">
        <v>0.72</v>
      </c>
      <c r="E22" s="160">
        <v>0.74285714285714288</v>
      </c>
      <c r="F22" s="160">
        <v>0.8</v>
      </c>
      <c r="G22" s="160">
        <v>0.8828571428571429</v>
      </c>
      <c r="H22" s="160">
        <v>0.90714285714285714</v>
      </c>
      <c r="I22" s="160">
        <v>0.83857142857142863</v>
      </c>
      <c r="J22" s="160">
        <v>0.90000000000000013</v>
      </c>
      <c r="K22" s="160">
        <v>0.91428571428571437</v>
      </c>
      <c r="L22" s="160">
        <v>0.87714285714285722</v>
      </c>
      <c r="M22" s="160">
        <v>0.84857142857142853</v>
      </c>
      <c r="N22" s="160">
        <v>0.88285714285714278</v>
      </c>
      <c r="O22" s="160">
        <v>0.89428571428571435</v>
      </c>
      <c r="P22" s="160">
        <v>0.89999999999999991</v>
      </c>
      <c r="Q22" s="160">
        <v>0.91142857142857148</v>
      </c>
      <c r="R22" s="160">
        <v>0.93142857142857149</v>
      </c>
      <c r="S22" s="160">
        <v>0.94857142857142862</v>
      </c>
    </row>
    <row r="23" spans="1:19">
      <c r="A23" s="128" t="s">
        <v>32</v>
      </c>
      <c r="B23" s="129" t="s">
        <v>35</v>
      </c>
      <c r="C23" s="183" t="s">
        <v>60</v>
      </c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>
      <c r="A24" s="128" t="s">
        <v>32</v>
      </c>
      <c r="B24" s="128" t="s">
        <v>43</v>
      </c>
      <c r="C24" s="183" t="s">
        <v>225</v>
      </c>
      <c r="D24" s="160">
        <v>0.8</v>
      </c>
      <c r="E24" s="160">
        <v>0.81400000000000006</v>
      </c>
      <c r="F24" s="160">
        <v>0.82225000000000004</v>
      </c>
      <c r="G24" s="160">
        <v>0.83074999999999988</v>
      </c>
      <c r="H24" s="160">
        <v>0.8294999999999999</v>
      </c>
      <c r="I24" s="160">
        <v>0.78000000000000014</v>
      </c>
      <c r="J24" s="160">
        <v>0.90500000000000003</v>
      </c>
      <c r="K24" s="160">
        <v>0.9095000000000002</v>
      </c>
      <c r="L24" s="160">
        <v>0.85525000000000007</v>
      </c>
      <c r="M24" s="160">
        <v>0.8600000000000001</v>
      </c>
      <c r="N24" s="160">
        <v>0.94000000000000017</v>
      </c>
      <c r="O24" s="160">
        <v>0.9456</v>
      </c>
      <c r="P24" s="160">
        <v>0.96</v>
      </c>
      <c r="Q24" s="160">
        <v>0.96330000000000005</v>
      </c>
      <c r="R24" s="160">
        <v>0.97</v>
      </c>
      <c r="S24" s="160">
        <v>0.97340000000000004</v>
      </c>
    </row>
    <row r="25" spans="1:19">
      <c r="A25" s="128" t="s">
        <v>32</v>
      </c>
      <c r="B25" s="128" t="s">
        <v>43</v>
      </c>
      <c r="C25" s="183" t="s">
        <v>287</v>
      </c>
      <c r="D25" s="160">
        <v>0.82999999999999985</v>
      </c>
      <c r="E25" s="160">
        <v>0.85</v>
      </c>
      <c r="F25" s="160">
        <v>0.86125000000000007</v>
      </c>
      <c r="G25" s="160">
        <v>0.86999999999999988</v>
      </c>
      <c r="H25" s="160">
        <v>0.87074999999999991</v>
      </c>
      <c r="I25" s="160">
        <v>0.63000000000000012</v>
      </c>
      <c r="J25" s="160">
        <v>0.71000000000000019</v>
      </c>
      <c r="K25" s="160">
        <v>0.7017500000000001</v>
      </c>
      <c r="L25" s="160">
        <v>0.65000000000000013</v>
      </c>
      <c r="M25" s="160">
        <v>0.62125000000000008</v>
      </c>
      <c r="N25" s="160">
        <v>0.63500000000000001</v>
      </c>
      <c r="O25" s="160">
        <v>0.66825000000000001</v>
      </c>
      <c r="P25" s="160">
        <v>0.68500000000000005</v>
      </c>
      <c r="Q25" s="160">
        <v>0.6915</v>
      </c>
      <c r="R25" s="160">
        <v>0.70199999999999996</v>
      </c>
      <c r="S25" s="160">
        <v>0.71</v>
      </c>
    </row>
    <row r="26" spans="1:19">
      <c r="A26" s="128" t="s">
        <v>32</v>
      </c>
      <c r="B26" s="128" t="s">
        <v>43</v>
      </c>
      <c r="C26" s="183" t="s">
        <v>12</v>
      </c>
      <c r="D26" s="160">
        <v>0.82</v>
      </c>
      <c r="E26" s="160">
        <v>0.83120000000000005</v>
      </c>
      <c r="F26" s="160">
        <v>0.84</v>
      </c>
      <c r="G26" s="160">
        <v>0.85560000000000003</v>
      </c>
      <c r="H26" s="160">
        <v>0.85219999999999996</v>
      </c>
      <c r="I26" s="160">
        <v>0.59000000000000008</v>
      </c>
      <c r="J26" s="160">
        <v>0.66000000000000014</v>
      </c>
      <c r="K26" s="160">
        <v>0.66000000000000014</v>
      </c>
      <c r="L26" s="160">
        <v>0.62000000000000011</v>
      </c>
      <c r="M26" s="160">
        <v>0.65999999999999992</v>
      </c>
      <c r="N26" s="160">
        <v>0.69</v>
      </c>
      <c r="O26" s="160">
        <v>0.75</v>
      </c>
      <c r="P26" s="160">
        <v>0.76</v>
      </c>
      <c r="Q26" s="160">
        <v>0.79</v>
      </c>
      <c r="R26" s="160">
        <v>0.81</v>
      </c>
      <c r="S26" s="160">
        <v>0.84000000000000008</v>
      </c>
    </row>
    <row r="27" spans="1:19">
      <c r="A27" s="128" t="s">
        <v>32</v>
      </c>
      <c r="B27" s="128" t="s">
        <v>43</v>
      </c>
      <c r="C27" s="129" t="s">
        <v>60</v>
      </c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>
      <c r="A28" s="128" t="s">
        <v>32</v>
      </c>
      <c r="B28" s="128" t="s">
        <v>51</v>
      </c>
      <c r="C28" s="183" t="s">
        <v>225</v>
      </c>
      <c r="D28" s="160">
        <v>0.6</v>
      </c>
      <c r="E28" s="160">
        <v>0.65933333333333333</v>
      </c>
      <c r="F28" s="160">
        <v>0.7</v>
      </c>
      <c r="G28" s="160">
        <v>0.73333333333333328</v>
      </c>
      <c r="H28" s="160">
        <v>0.80333333333333323</v>
      </c>
      <c r="I28" s="160">
        <v>0.72000000000000008</v>
      </c>
      <c r="J28" s="160">
        <v>0.78</v>
      </c>
      <c r="K28" s="160">
        <v>0.78233333333333355</v>
      </c>
      <c r="L28" s="160">
        <v>0.74066666666666658</v>
      </c>
      <c r="M28" s="160">
        <v>0.70833333333333326</v>
      </c>
      <c r="N28" s="160">
        <v>0.72666666666666657</v>
      </c>
      <c r="O28" s="160">
        <v>0.73799999999999999</v>
      </c>
      <c r="P28" s="160">
        <v>0.74500000000000011</v>
      </c>
      <c r="Q28" s="160">
        <v>0.7526666666666666</v>
      </c>
      <c r="R28" s="160">
        <v>0.77499999999999991</v>
      </c>
      <c r="S28" s="160">
        <v>0.80466666666666664</v>
      </c>
    </row>
    <row r="29" spans="1:19">
      <c r="A29" s="128" t="s">
        <v>32</v>
      </c>
      <c r="B29" s="128" t="s">
        <v>51</v>
      </c>
      <c r="C29" s="169" t="s">
        <v>215</v>
      </c>
      <c r="D29" s="160">
        <v>0.62339999999999995</v>
      </c>
      <c r="E29" s="160">
        <v>0.74</v>
      </c>
      <c r="F29" s="160">
        <v>0.75</v>
      </c>
      <c r="G29" s="160">
        <v>0.75</v>
      </c>
      <c r="H29" s="160">
        <v>0.78</v>
      </c>
      <c r="I29" s="160">
        <v>0.67000000000000015</v>
      </c>
      <c r="J29" s="160">
        <v>0.74000000000000021</v>
      </c>
      <c r="K29" s="160">
        <v>0.75</v>
      </c>
      <c r="L29" s="160">
        <v>0.74</v>
      </c>
      <c r="M29" s="160">
        <v>0.71</v>
      </c>
      <c r="N29" s="160">
        <v>0.76</v>
      </c>
      <c r="O29" s="160">
        <v>0.78</v>
      </c>
      <c r="P29" s="160">
        <v>0.81</v>
      </c>
      <c r="Q29" s="160">
        <v>0.82000000000000006</v>
      </c>
      <c r="R29" s="160">
        <v>0.84000000000000008</v>
      </c>
      <c r="S29" s="160">
        <v>0.8600000000000001</v>
      </c>
    </row>
    <row r="30" spans="1:19">
      <c r="A30" s="128" t="s">
        <v>32</v>
      </c>
      <c r="B30" s="128" t="s">
        <v>51</v>
      </c>
      <c r="C30" s="58" t="s">
        <v>264</v>
      </c>
      <c r="D30" s="160">
        <v>0.63</v>
      </c>
      <c r="E30" s="160">
        <v>0.65329999999999999</v>
      </c>
      <c r="F30" s="160">
        <v>0.67376947040498447</v>
      </c>
      <c r="G30" s="160">
        <v>0.68971962616822424</v>
      </c>
      <c r="H30" s="160">
        <v>0.7</v>
      </c>
      <c r="I30" s="160">
        <v>0.54277258566978193</v>
      </c>
      <c r="J30" s="160">
        <v>0.60679127725856707</v>
      </c>
      <c r="K30" s="160">
        <v>0.60579439252336453</v>
      </c>
      <c r="L30" s="160">
        <v>0.57102803738317764</v>
      </c>
      <c r="M30" s="160">
        <v>0.54785046728971953</v>
      </c>
      <c r="N30" s="160">
        <v>0.56467289719626157</v>
      </c>
      <c r="O30" s="160">
        <v>0.5730841121495327</v>
      </c>
      <c r="P30" s="160">
        <v>0.57869158878504678</v>
      </c>
      <c r="Q30" s="160">
        <v>0.5833644859813083</v>
      </c>
      <c r="R30" s="160">
        <v>0.58492211838006236</v>
      </c>
      <c r="S30" s="160">
        <v>0.58803738317757004</v>
      </c>
    </row>
    <row r="31" spans="1:19">
      <c r="A31" s="128" t="s">
        <v>32</v>
      </c>
      <c r="B31" s="128" t="s">
        <v>51</v>
      </c>
      <c r="C31" s="58" t="s">
        <v>251</v>
      </c>
      <c r="D31" s="160">
        <v>0.79</v>
      </c>
      <c r="E31" s="160">
        <v>0.83</v>
      </c>
      <c r="F31" s="160">
        <v>0.84099999999999997</v>
      </c>
      <c r="G31" s="160">
        <v>0.85</v>
      </c>
      <c r="H31" s="160">
        <v>0.87</v>
      </c>
      <c r="I31" s="160">
        <v>0.71518518518518526</v>
      </c>
      <c r="J31" s="160">
        <v>0.77703703703703719</v>
      </c>
      <c r="K31" s="160">
        <v>0.77481481481481485</v>
      </c>
      <c r="L31" s="160">
        <v>0.74</v>
      </c>
      <c r="M31" s="160">
        <v>0.76</v>
      </c>
      <c r="N31" s="160">
        <v>0.81</v>
      </c>
      <c r="O31" s="160">
        <v>0.8600000000000001</v>
      </c>
      <c r="P31" s="160">
        <v>0.8899999999999999</v>
      </c>
      <c r="Q31" s="160">
        <v>0.95</v>
      </c>
      <c r="R31" s="160">
        <v>0.98</v>
      </c>
      <c r="S31" s="160">
        <v>0.98109999999999997</v>
      </c>
    </row>
    <row r="32" spans="1:19">
      <c r="A32" s="128" t="s">
        <v>32</v>
      </c>
      <c r="B32" s="128" t="s">
        <v>51</v>
      </c>
      <c r="C32" s="169" t="s">
        <v>12</v>
      </c>
      <c r="D32" s="160">
        <v>0.73450000000000004</v>
      </c>
      <c r="E32" s="160">
        <v>0.84</v>
      </c>
      <c r="F32" s="160">
        <v>0.84560000000000002</v>
      </c>
      <c r="G32" s="160">
        <v>0.85</v>
      </c>
      <c r="H32" s="160">
        <v>0.8548648648648649</v>
      </c>
      <c r="I32" s="160">
        <v>0.61</v>
      </c>
      <c r="J32" s="160">
        <v>0.67000000000000015</v>
      </c>
      <c r="K32" s="160">
        <v>0.69000000000000017</v>
      </c>
      <c r="L32" s="160">
        <v>0.69</v>
      </c>
      <c r="M32" s="160">
        <v>0.65999999999999992</v>
      </c>
      <c r="N32" s="160">
        <v>0.71</v>
      </c>
      <c r="O32" s="160">
        <v>0.75</v>
      </c>
      <c r="P32" s="160">
        <v>0.76</v>
      </c>
      <c r="Q32" s="160">
        <v>0.77</v>
      </c>
      <c r="R32" s="160">
        <v>0.81</v>
      </c>
      <c r="S32" s="160">
        <v>0.85000000000000009</v>
      </c>
    </row>
    <row r="33" spans="1:19">
      <c r="A33" s="128" t="s">
        <v>32</v>
      </c>
      <c r="B33" s="128" t="s">
        <v>51</v>
      </c>
      <c r="C33" s="179" t="s">
        <v>60</v>
      </c>
      <c r="D33" s="160">
        <v>0.6956</v>
      </c>
      <c r="E33" s="160">
        <v>0.72399999999999998</v>
      </c>
      <c r="F33" s="160">
        <v>0.73</v>
      </c>
      <c r="G33" s="160">
        <v>0.73672316384180792</v>
      </c>
      <c r="H33" s="160">
        <v>0.75</v>
      </c>
      <c r="I33" s="160">
        <v>0.58378531073446338</v>
      </c>
      <c r="J33" s="160">
        <v>0.64744632768361599</v>
      </c>
      <c r="K33" s="160">
        <v>0.64776271186440693</v>
      </c>
      <c r="L33" s="160">
        <v>0.61535593220338991</v>
      </c>
      <c r="M33" s="160">
        <v>0.59785310734463271</v>
      </c>
      <c r="N33" s="160">
        <v>0.62271186440677972</v>
      </c>
      <c r="O33" s="160">
        <v>0.63942372881355936</v>
      </c>
      <c r="P33" s="160">
        <v>0.65011299435028258</v>
      </c>
      <c r="Q33" s="160">
        <v>0.66379661016949143</v>
      </c>
      <c r="R33" s="160">
        <v>0.67285875706214693</v>
      </c>
      <c r="S33" s="160">
        <v>0.68329943502824864</v>
      </c>
    </row>
    <row r="34" spans="1:19">
      <c r="A34" s="128" t="s">
        <v>32</v>
      </c>
      <c r="B34" s="128" t="s">
        <v>108</v>
      </c>
      <c r="C34" s="179" t="s">
        <v>60</v>
      </c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1:19">
      <c r="A35" s="128" t="s">
        <v>32</v>
      </c>
      <c r="B35" s="128" t="s">
        <v>53</v>
      </c>
      <c r="C35" s="199" t="s">
        <v>216</v>
      </c>
      <c r="D35" s="160">
        <v>0.80952380952380953</v>
      </c>
      <c r="E35" s="160">
        <v>0.82</v>
      </c>
      <c r="F35" s="160">
        <v>0.82619047619047614</v>
      </c>
      <c r="G35" s="160">
        <v>0.83333333333333337</v>
      </c>
      <c r="H35" s="160">
        <v>0.85219999999999996</v>
      </c>
      <c r="I35" s="160">
        <v>0.76000000000000012</v>
      </c>
      <c r="J35" s="160">
        <v>0.83000000000000007</v>
      </c>
      <c r="K35" s="160">
        <v>0.81714285714285717</v>
      </c>
      <c r="L35" s="160">
        <v>0.77619047619047632</v>
      </c>
      <c r="M35" s="160">
        <v>0.75</v>
      </c>
      <c r="N35" s="160">
        <v>0.8</v>
      </c>
      <c r="O35" s="160">
        <v>0.83000000000000007</v>
      </c>
      <c r="P35" s="160">
        <v>0.8600000000000001</v>
      </c>
      <c r="Q35" s="160">
        <v>0.87999999999999989</v>
      </c>
      <c r="R35" s="160">
        <v>0.90000000000000013</v>
      </c>
      <c r="S35" s="160">
        <v>0.91999999999999993</v>
      </c>
    </row>
    <row r="36" spans="1:19">
      <c r="A36" s="128" t="s">
        <v>32</v>
      </c>
      <c r="B36" s="129" t="s">
        <v>53</v>
      </c>
      <c r="C36" s="199" t="s">
        <v>217</v>
      </c>
      <c r="D36" s="160">
        <v>0.73</v>
      </c>
      <c r="E36" s="160">
        <v>0.76</v>
      </c>
      <c r="F36" s="160">
        <v>0.76300000000000001</v>
      </c>
      <c r="G36" s="160">
        <v>0.77</v>
      </c>
      <c r="H36" s="160">
        <v>0.77</v>
      </c>
      <c r="I36" s="160">
        <v>0.69000000000000017</v>
      </c>
      <c r="J36" s="160">
        <v>0.77</v>
      </c>
      <c r="K36" s="160">
        <v>0.78</v>
      </c>
      <c r="L36" s="160">
        <v>0.75</v>
      </c>
      <c r="M36" s="160">
        <v>0.74</v>
      </c>
      <c r="N36" s="160">
        <v>0.76</v>
      </c>
      <c r="O36" s="160">
        <v>0.79</v>
      </c>
      <c r="P36" s="160">
        <v>0.84000000000000008</v>
      </c>
      <c r="Q36" s="160">
        <v>0.8899999999999999</v>
      </c>
      <c r="R36" s="160">
        <v>0.94</v>
      </c>
      <c r="S36" s="160">
        <v>0.95779999999999998</v>
      </c>
    </row>
    <row r="37" spans="1:19">
      <c r="A37" s="128" t="s">
        <v>32</v>
      </c>
      <c r="B37" s="129" t="s">
        <v>53</v>
      </c>
      <c r="C37" s="169" t="s">
        <v>12</v>
      </c>
      <c r="D37" s="160">
        <v>0.75</v>
      </c>
      <c r="E37" s="160">
        <v>0.76666666666666672</v>
      </c>
      <c r="F37" s="160">
        <v>0.79</v>
      </c>
      <c r="G37" s="160">
        <v>0.85</v>
      </c>
      <c r="H37" s="160">
        <v>0.85666666666666669</v>
      </c>
      <c r="I37" s="160">
        <v>0.61</v>
      </c>
      <c r="J37" s="160">
        <v>0.68000000000000016</v>
      </c>
      <c r="K37" s="160">
        <v>0.67000000000000015</v>
      </c>
      <c r="L37" s="160">
        <v>0.66000000000000014</v>
      </c>
      <c r="M37" s="160">
        <v>0.65999999999999992</v>
      </c>
      <c r="N37" s="160">
        <v>0.72</v>
      </c>
      <c r="O37" s="160">
        <v>0.76</v>
      </c>
      <c r="P37" s="160">
        <v>0.78</v>
      </c>
      <c r="Q37" s="160">
        <v>0.8600000000000001</v>
      </c>
      <c r="R37" s="160">
        <v>0.87000000000000011</v>
      </c>
      <c r="S37" s="160">
        <v>0.8899999999999999</v>
      </c>
    </row>
    <row r="38" spans="1:19">
      <c r="A38" s="128" t="s">
        <v>32</v>
      </c>
      <c r="B38" s="129" t="s">
        <v>53</v>
      </c>
      <c r="C38" s="179" t="s">
        <v>60</v>
      </c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1:19">
      <c r="A39" s="128" t="s">
        <v>32</v>
      </c>
      <c r="B39" s="129" t="s">
        <v>17</v>
      </c>
      <c r="C39" s="179" t="s">
        <v>60</v>
      </c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1:19">
      <c r="A40" s="128" t="s">
        <v>32</v>
      </c>
      <c r="B40" s="128" t="s">
        <v>52</v>
      </c>
      <c r="C40" s="179" t="s">
        <v>267</v>
      </c>
      <c r="D40" s="160">
        <v>0.68</v>
      </c>
      <c r="E40" s="160">
        <v>0.69</v>
      </c>
      <c r="F40" s="160">
        <v>0.7</v>
      </c>
      <c r="G40" s="160">
        <v>0.8</v>
      </c>
      <c r="H40" s="160">
        <v>0.80099999999999993</v>
      </c>
      <c r="I40" s="160">
        <v>0.72000000000000008</v>
      </c>
      <c r="J40" s="160">
        <v>0.8</v>
      </c>
      <c r="K40" s="160">
        <v>0.94000000000000017</v>
      </c>
      <c r="L40" s="160">
        <v>0.89000000000000012</v>
      </c>
      <c r="M40" s="160">
        <v>0.87999999999999989</v>
      </c>
      <c r="N40" s="160">
        <v>0.90999999999999992</v>
      </c>
      <c r="O40" s="160">
        <v>0.95</v>
      </c>
      <c r="P40" s="160">
        <v>0.97</v>
      </c>
      <c r="Q40" s="160">
        <v>0.97109999999999996</v>
      </c>
      <c r="R40" s="160">
        <v>0.97560000000000002</v>
      </c>
      <c r="S40" s="160">
        <v>0.98</v>
      </c>
    </row>
    <row r="41" spans="1:19">
      <c r="A41" s="128" t="s">
        <v>32</v>
      </c>
      <c r="B41" s="128" t="s">
        <v>52</v>
      </c>
      <c r="C41" s="169" t="s">
        <v>12</v>
      </c>
      <c r="D41" s="160">
        <v>0.73099999999999998</v>
      </c>
      <c r="E41" s="160">
        <v>0.73199999999999998</v>
      </c>
      <c r="F41" s="160">
        <v>0.74</v>
      </c>
      <c r="G41" s="160">
        <v>0.84</v>
      </c>
      <c r="H41" s="160">
        <v>0.88450000000000006</v>
      </c>
      <c r="I41" s="160">
        <v>0.78000000000000014</v>
      </c>
      <c r="J41" s="160">
        <v>0.8600000000000001</v>
      </c>
      <c r="K41" s="160">
        <v>0.8600000000000001</v>
      </c>
      <c r="L41" s="160">
        <v>0.84000000000000008</v>
      </c>
      <c r="M41" s="160">
        <v>0.85000000000000009</v>
      </c>
      <c r="N41" s="160">
        <v>0.8600000000000001</v>
      </c>
      <c r="O41" s="160">
        <v>0.8899999999999999</v>
      </c>
      <c r="P41" s="160">
        <v>0.90999999999999992</v>
      </c>
      <c r="Q41" s="160">
        <v>0.96</v>
      </c>
      <c r="R41" s="160">
        <v>0.97340000000000004</v>
      </c>
      <c r="S41" s="160">
        <v>0.99</v>
      </c>
    </row>
    <row r="42" spans="1:19">
      <c r="A42" s="128" t="s">
        <v>32</v>
      </c>
      <c r="B42" s="128" t="s">
        <v>52</v>
      </c>
      <c r="C42" s="179" t="s">
        <v>60</v>
      </c>
      <c r="D42" s="160">
        <v>0.72</v>
      </c>
      <c r="E42" s="160">
        <v>0.72399999999999998</v>
      </c>
      <c r="F42" s="160">
        <v>0.70199999999999996</v>
      </c>
      <c r="G42" s="160">
        <v>0.81541533333333327</v>
      </c>
      <c r="H42" s="160">
        <v>0.83208199999999999</v>
      </c>
      <c r="I42" s="160">
        <v>0.83826666666666672</v>
      </c>
      <c r="J42" s="160">
        <v>0.94956666666666689</v>
      </c>
      <c r="K42" s="160">
        <v>0.74766222222222245</v>
      </c>
      <c r="L42" s="160">
        <v>0.69814944444444449</v>
      </c>
      <c r="M42" s="160">
        <v>0.66863666666666677</v>
      </c>
      <c r="N42" s="160">
        <v>0.67912388888888886</v>
      </c>
      <c r="O42" s="160">
        <v>0.68961111111111117</v>
      </c>
      <c r="P42" s="160">
        <v>0.70009833333333327</v>
      </c>
      <c r="Q42" s="160">
        <v>0.71058555555555558</v>
      </c>
      <c r="R42" s="160">
        <v>0.7210727777777779</v>
      </c>
      <c r="S42" s="160">
        <v>0.73155999999999999</v>
      </c>
    </row>
    <row r="43" spans="1:19">
      <c r="A43" s="128" t="s">
        <v>32</v>
      </c>
      <c r="B43" s="128" t="s">
        <v>54</v>
      </c>
      <c r="C43" s="179" t="s">
        <v>60</v>
      </c>
      <c r="D43" s="160">
        <v>0.63</v>
      </c>
      <c r="E43" s="160">
        <v>0.68</v>
      </c>
      <c r="F43" s="160">
        <v>0.74219999999999997</v>
      </c>
      <c r="G43" s="160">
        <v>0.82</v>
      </c>
      <c r="H43" s="160">
        <v>0.85590432432432439</v>
      </c>
      <c r="I43" s="160">
        <v>0.83100540540540535</v>
      </c>
      <c r="J43" s="160">
        <v>0.96322702702702712</v>
      </c>
      <c r="K43" s="160">
        <v>0.77377260643821399</v>
      </c>
      <c r="L43" s="160">
        <v>0.77593811007268942</v>
      </c>
      <c r="M43" s="160">
        <v>0.75529781931464179</v>
      </c>
      <c r="N43" s="160">
        <v>0.77481544132917968</v>
      </c>
      <c r="O43" s="160">
        <v>0.79433306334371756</v>
      </c>
      <c r="P43" s="160">
        <v>0.81385068535825544</v>
      </c>
      <c r="Q43" s="160">
        <v>0.83336830737279333</v>
      </c>
      <c r="R43" s="160">
        <v>0.85288592938733121</v>
      </c>
      <c r="S43" s="160">
        <v>0.87240355140186909</v>
      </c>
    </row>
    <row r="44" spans="1:19">
      <c r="A44" s="128" t="s">
        <v>32</v>
      </c>
      <c r="B44" s="128" t="s">
        <v>32</v>
      </c>
      <c r="C44" s="179" t="s">
        <v>60</v>
      </c>
      <c r="D44" s="40">
        <v>0.73211136363636353</v>
      </c>
      <c r="E44" s="40">
        <v>0.82097727272727272</v>
      </c>
      <c r="F44" s="40">
        <v>0.86661363636363642</v>
      </c>
      <c r="G44" s="40">
        <v>0.9157227272727273</v>
      </c>
      <c r="H44" s="160">
        <v>0.94793181818181815</v>
      </c>
      <c r="I44" s="160">
        <v>0.9107727272727274</v>
      </c>
      <c r="J44" s="160">
        <v>0.82465909090909117</v>
      </c>
      <c r="K44" s="160">
        <v>0.8325535353535356</v>
      </c>
      <c r="L44" s="160">
        <v>0.82044797979798001</v>
      </c>
      <c r="M44" s="160">
        <v>0.80834242424242442</v>
      </c>
      <c r="N44" s="160">
        <v>0.83623686868686886</v>
      </c>
      <c r="O44" s="160">
        <v>0.86413131313131331</v>
      </c>
      <c r="P44" s="160">
        <v>0.89202575757575775</v>
      </c>
      <c r="Q44" s="160">
        <v>0.91992020202020219</v>
      </c>
      <c r="R44" s="160">
        <v>0.94781464646464664</v>
      </c>
      <c r="S44" s="160">
        <v>0.97570909090909108</v>
      </c>
    </row>
    <row r="45" spans="1:19">
      <c r="A45" s="128" t="s">
        <v>41</v>
      </c>
      <c r="B45" s="128" t="s">
        <v>38</v>
      </c>
      <c r="C45" s="169" t="s">
        <v>215</v>
      </c>
      <c r="D45" s="159">
        <v>0.65</v>
      </c>
      <c r="E45" s="159">
        <v>0.75</v>
      </c>
      <c r="F45" s="159">
        <v>0.8</v>
      </c>
      <c r="G45" s="159">
        <v>0.85</v>
      </c>
      <c r="H45" s="160">
        <v>0.84660377358490568</v>
      </c>
      <c r="I45" s="160">
        <v>0.51</v>
      </c>
      <c r="J45" s="160">
        <v>0.60000000000000009</v>
      </c>
      <c r="K45" s="160">
        <v>0.63000000000000012</v>
      </c>
      <c r="L45" s="160">
        <v>0.63000000000000012</v>
      </c>
      <c r="M45" s="160">
        <v>0.65999999999999992</v>
      </c>
      <c r="N45" s="160">
        <v>0.7</v>
      </c>
      <c r="O45" s="160">
        <v>0.72</v>
      </c>
      <c r="P45" s="160">
        <v>0.76</v>
      </c>
      <c r="Q45" s="160">
        <v>0.8600000000000001</v>
      </c>
      <c r="R45" s="160">
        <v>0.89999999999999991</v>
      </c>
      <c r="S45" s="160">
        <v>0.92999999999999994</v>
      </c>
    </row>
    <row r="46" spans="1:19">
      <c r="A46" s="128" t="s">
        <v>41</v>
      </c>
      <c r="B46" s="128" t="s">
        <v>38</v>
      </c>
      <c r="C46" s="169" t="s">
        <v>218</v>
      </c>
      <c r="D46" s="159">
        <v>0.7</v>
      </c>
      <c r="E46" s="159">
        <v>0.75</v>
      </c>
      <c r="F46" s="159">
        <v>0.8</v>
      </c>
      <c r="G46" s="159">
        <v>0.85</v>
      </c>
      <c r="H46" s="160">
        <v>0.87888888888888883</v>
      </c>
      <c r="I46" s="160">
        <v>0.73000000000000009</v>
      </c>
      <c r="J46" s="160">
        <v>0.75</v>
      </c>
      <c r="K46" s="160">
        <v>0.78</v>
      </c>
      <c r="L46" s="160">
        <v>0.78</v>
      </c>
      <c r="M46" s="160">
        <v>0.76</v>
      </c>
      <c r="N46" s="160">
        <v>0.8600000000000001</v>
      </c>
      <c r="O46" s="160">
        <v>0.99</v>
      </c>
      <c r="P46" s="160">
        <v>0.99339999999999995</v>
      </c>
      <c r="Q46" s="160">
        <v>0.99509999999999998</v>
      </c>
      <c r="R46" s="160">
        <v>0.99670000000000003</v>
      </c>
      <c r="S46" s="160">
        <v>0.99890000000000001</v>
      </c>
    </row>
    <row r="47" spans="1:19">
      <c r="A47" s="128" t="s">
        <v>41</v>
      </c>
      <c r="B47" s="128" t="s">
        <v>38</v>
      </c>
      <c r="C47" s="169" t="s">
        <v>260</v>
      </c>
      <c r="D47" s="159">
        <v>0.75</v>
      </c>
      <c r="E47" s="159">
        <v>0.76666666666666672</v>
      </c>
      <c r="F47" s="159">
        <v>0.8</v>
      </c>
      <c r="G47" s="159">
        <v>0.85</v>
      </c>
      <c r="H47" s="160">
        <v>0.85666666666666669</v>
      </c>
      <c r="I47" s="160">
        <v>0.59</v>
      </c>
      <c r="J47" s="160">
        <v>0.66000000000000014</v>
      </c>
      <c r="K47" s="160">
        <v>0.65000000000000013</v>
      </c>
      <c r="L47" s="160">
        <v>0.66000000000000014</v>
      </c>
      <c r="M47" s="160">
        <v>0.65999999999999992</v>
      </c>
      <c r="N47" s="160">
        <v>0.72</v>
      </c>
      <c r="O47" s="160">
        <v>0.76</v>
      </c>
      <c r="P47" s="160">
        <v>0.78</v>
      </c>
      <c r="Q47" s="160">
        <v>0.8600000000000001</v>
      </c>
      <c r="R47" s="160">
        <v>0.87000000000000011</v>
      </c>
      <c r="S47" s="160">
        <v>0.8899999999999999</v>
      </c>
    </row>
    <row r="48" spans="1:19">
      <c r="A48" s="128" t="s">
        <v>41</v>
      </c>
      <c r="B48" s="128" t="s">
        <v>38</v>
      </c>
      <c r="C48" s="179" t="s">
        <v>302</v>
      </c>
      <c r="D48" s="159">
        <v>0.82</v>
      </c>
      <c r="E48" s="159">
        <v>0.82499999999999996</v>
      </c>
      <c r="F48" s="159">
        <v>0.83925000000000005</v>
      </c>
      <c r="G48" s="159">
        <v>0.85</v>
      </c>
      <c r="H48" s="160">
        <v>0.86499999999999999</v>
      </c>
      <c r="I48" s="160">
        <v>0.85000000000000009</v>
      </c>
      <c r="J48" s="160">
        <v>0.96000000000000019</v>
      </c>
      <c r="K48" s="160">
        <v>0.97</v>
      </c>
      <c r="L48" s="160">
        <v>0.97</v>
      </c>
      <c r="M48" s="160">
        <v>0.96</v>
      </c>
      <c r="N48" s="160">
        <v>0.9800000000000002</v>
      </c>
      <c r="O48" s="160">
        <v>0.96</v>
      </c>
      <c r="P48" s="160">
        <v>0.95</v>
      </c>
      <c r="Q48" s="160">
        <v>0.96</v>
      </c>
      <c r="R48" s="160">
        <v>0.99</v>
      </c>
      <c r="S48" s="160">
        <v>0.99450000000000005</v>
      </c>
    </row>
    <row r="49" spans="1:20">
      <c r="A49" s="128" t="s">
        <v>41</v>
      </c>
      <c r="B49" s="128" t="s">
        <v>38</v>
      </c>
      <c r="C49" s="169" t="s">
        <v>12</v>
      </c>
      <c r="D49" s="159">
        <v>0.78220000000000001</v>
      </c>
      <c r="E49" s="159">
        <v>0.79359999999999997</v>
      </c>
      <c r="F49" s="159">
        <v>0.8</v>
      </c>
      <c r="G49" s="159">
        <v>0.82</v>
      </c>
      <c r="H49" s="160">
        <v>0.82340000000000002</v>
      </c>
      <c r="I49" s="160">
        <v>0.71000000000000008</v>
      </c>
      <c r="J49" s="160">
        <v>0.78</v>
      </c>
      <c r="K49" s="160">
        <v>0.84000000000000008</v>
      </c>
      <c r="L49" s="160">
        <v>0.8600000000000001</v>
      </c>
      <c r="M49" s="160">
        <v>0.87999999999999989</v>
      </c>
      <c r="N49" s="160">
        <v>0.90999999999999992</v>
      </c>
      <c r="O49" s="160">
        <v>0.92999999999999994</v>
      </c>
      <c r="P49" s="160">
        <v>0.94</v>
      </c>
      <c r="Q49" s="160">
        <v>0.96</v>
      </c>
      <c r="R49" s="160">
        <v>0.96209999999999996</v>
      </c>
      <c r="S49" s="160">
        <v>0.9788</v>
      </c>
    </row>
    <row r="50" spans="1:20">
      <c r="A50" s="128" t="s">
        <v>41</v>
      </c>
      <c r="B50" s="128" t="s">
        <v>38</v>
      </c>
      <c r="C50" s="179" t="s">
        <v>60</v>
      </c>
      <c r="D50" s="40"/>
      <c r="E50" s="40"/>
      <c r="F50" s="40"/>
      <c r="G50" s="4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1:20">
      <c r="A51" s="128" t="s">
        <v>41</v>
      </c>
      <c r="B51" s="128" t="s">
        <v>37</v>
      </c>
      <c r="C51" s="169" t="s">
        <v>218</v>
      </c>
      <c r="D51" s="159">
        <v>0.7</v>
      </c>
      <c r="E51" s="159">
        <v>0.75</v>
      </c>
      <c r="F51" s="159">
        <v>0.78899999999999992</v>
      </c>
      <c r="G51" s="159">
        <v>0.75</v>
      </c>
      <c r="H51" s="160">
        <v>0.76437500000000003</v>
      </c>
      <c r="I51" s="160">
        <v>0.62750000000000006</v>
      </c>
      <c r="J51" s="160">
        <v>0.75</v>
      </c>
      <c r="K51" s="160">
        <v>0.79</v>
      </c>
      <c r="L51" s="160">
        <v>0.84000000000000008</v>
      </c>
      <c r="M51" s="160">
        <v>0.8899999999999999</v>
      </c>
      <c r="N51" s="160">
        <v>0.90999999999999992</v>
      </c>
      <c r="O51" s="160">
        <v>0.91999999999999993</v>
      </c>
      <c r="P51" s="160">
        <v>0.93500000000000005</v>
      </c>
      <c r="Q51" s="160">
        <v>0.9453125</v>
      </c>
      <c r="R51" s="160">
        <v>0.96</v>
      </c>
      <c r="S51" s="160">
        <v>0.98</v>
      </c>
    </row>
    <row r="52" spans="1:20">
      <c r="A52" s="128" t="s">
        <v>41</v>
      </c>
      <c r="B52" s="128" t="s">
        <v>37</v>
      </c>
      <c r="C52" s="169" t="s">
        <v>12</v>
      </c>
      <c r="D52" s="159">
        <v>0.811680487804878</v>
      </c>
      <c r="E52" s="159">
        <v>0.82797560975609752</v>
      </c>
      <c r="F52" s="159">
        <v>0.85273658536585373</v>
      </c>
      <c r="G52" s="159">
        <v>0.85468780487804885</v>
      </c>
      <c r="H52" s="160">
        <v>0.86958536585365853</v>
      </c>
      <c r="I52" s="363">
        <v>0.89</v>
      </c>
      <c r="J52" s="363">
        <v>0.9</v>
      </c>
      <c r="K52" s="363">
        <v>0.97</v>
      </c>
      <c r="L52" s="363">
        <v>0.98002943089430894</v>
      </c>
      <c r="M52" s="363">
        <v>0.94805390243902443</v>
      </c>
      <c r="N52" s="363">
        <v>0.95607837398373974</v>
      </c>
      <c r="O52" s="363">
        <v>0.96410284552845527</v>
      </c>
      <c r="P52" s="363">
        <v>0.97212731707317079</v>
      </c>
      <c r="Q52" s="363">
        <v>0.9801517886178861</v>
      </c>
      <c r="R52" s="363">
        <v>0.98817626016260163</v>
      </c>
      <c r="S52" s="363">
        <v>0.99620073170731693</v>
      </c>
      <c r="T52" s="362"/>
    </row>
    <row r="53" spans="1:20">
      <c r="A53" s="128" t="s">
        <v>41</v>
      </c>
      <c r="B53" s="128" t="s">
        <v>37</v>
      </c>
      <c r="C53" s="179" t="s">
        <v>60</v>
      </c>
      <c r="D53" s="40"/>
      <c r="E53" s="40"/>
      <c r="F53" s="40"/>
      <c r="G53" s="4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1:20">
      <c r="A54" s="128" t="s">
        <v>41</v>
      </c>
      <c r="B54" s="128" t="s">
        <v>44</v>
      </c>
      <c r="C54" s="169" t="s">
        <v>215</v>
      </c>
      <c r="D54" s="159">
        <v>0.7</v>
      </c>
      <c r="E54" s="159">
        <v>0.72</v>
      </c>
      <c r="F54" s="159">
        <v>0.72670000000000001</v>
      </c>
      <c r="G54" s="159">
        <v>0.74</v>
      </c>
      <c r="H54" s="160">
        <v>0.75</v>
      </c>
      <c r="I54" s="160">
        <v>0.64</v>
      </c>
      <c r="J54" s="160">
        <v>0.71000000000000019</v>
      </c>
      <c r="K54" s="160">
        <v>0.75</v>
      </c>
      <c r="L54" s="160">
        <v>0.79</v>
      </c>
      <c r="M54" s="160">
        <v>0.8</v>
      </c>
      <c r="N54" s="160">
        <v>0.85000000000000009</v>
      </c>
      <c r="O54" s="160">
        <v>0.8899999999999999</v>
      </c>
      <c r="P54" s="160">
        <v>0.90999999999999992</v>
      </c>
      <c r="Q54" s="160">
        <v>0.92999999999999994</v>
      </c>
      <c r="R54" s="160">
        <v>0.96</v>
      </c>
      <c r="S54" s="160">
        <v>0.99</v>
      </c>
    </row>
    <row r="55" spans="1:20">
      <c r="A55" s="128" t="s">
        <v>41</v>
      </c>
      <c r="B55" s="128" t="s">
        <v>44</v>
      </c>
      <c r="C55" s="169" t="s">
        <v>294</v>
      </c>
      <c r="D55" s="160">
        <v>0.73099999999999998</v>
      </c>
      <c r="E55" s="160">
        <v>0.73199999999999998</v>
      </c>
      <c r="F55" s="160">
        <v>0.74</v>
      </c>
      <c r="G55" s="160">
        <v>0.79</v>
      </c>
      <c r="H55" s="160">
        <v>0.82110000000000005</v>
      </c>
      <c r="I55" s="160">
        <v>0.76</v>
      </c>
      <c r="J55" s="160">
        <v>0.77</v>
      </c>
      <c r="K55" s="160">
        <v>0.78890000000000005</v>
      </c>
      <c r="L55" s="160">
        <v>0.8</v>
      </c>
      <c r="M55" s="160">
        <v>0.83220000000000005</v>
      </c>
      <c r="N55" s="160">
        <v>0.8600000000000001</v>
      </c>
      <c r="O55" s="160">
        <v>0.8899999999999999</v>
      </c>
      <c r="P55" s="160">
        <v>0.90999999999999992</v>
      </c>
      <c r="Q55" s="160">
        <v>0.96</v>
      </c>
      <c r="R55" s="160">
        <v>0.97230000000000005</v>
      </c>
      <c r="S55" s="160">
        <v>0.98</v>
      </c>
    </row>
    <row r="56" spans="1:20">
      <c r="A56" s="128" t="s">
        <v>41</v>
      </c>
      <c r="B56" s="128" t="s">
        <v>44</v>
      </c>
      <c r="C56" s="169" t="s">
        <v>12</v>
      </c>
      <c r="D56" s="159">
        <v>0.74</v>
      </c>
      <c r="E56" s="159">
        <v>0.76</v>
      </c>
      <c r="F56" s="159">
        <v>0.77329999999999999</v>
      </c>
      <c r="G56" s="159">
        <v>0.79</v>
      </c>
      <c r="H56" s="160">
        <v>0.79559999999999997</v>
      </c>
      <c r="I56" s="160">
        <v>0.66300000000000003</v>
      </c>
      <c r="J56" s="160">
        <v>0.69</v>
      </c>
      <c r="K56" s="160">
        <v>0.75</v>
      </c>
      <c r="L56" s="160">
        <v>0.78</v>
      </c>
      <c r="M56" s="160">
        <v>0.82</v>
      </c>
      <c r="N56" s="160">
        <v>0.88000000000000012</v>
      </c>
      <c r="O56" s="160">
        <v>0.89999999999999991</v>
      </c>
      <c r="P56" s="160">
        <v>0.91999999999999993</v>
      </c>
      <c r="Q56" s="160">
        <v>0.96</v>
      </c>
      <c r="R56" s="160">
        <v>0.98</v>
      </c>
      <c r="S56" s="160">
        <v>1</v>
      </c>
    </row>
    <row r="57" spans="1:20">
      <c r="A57" s="128" t="s">
        <v>41</v>
      </c>
      <c r="B57" s="128" t="s">
        <v>44</v>
      </c>
      <c r="C57" s="179" t="s">
        <v>60</v>
      </c>
      <c r="D57" s="40"/>
      <c r="E57" s="40"/>
      <c r="F57" s="40"/>
      <c r="G57" s="4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1:20">
      <c r="A58" s="128" t="s">
        <v>41</v>
      </c>
      <c r="B58" s="183" t="s">
        <v>113</v>
      </c>
      <c r="C58" s="179" t="s">
        <v>219</v>
      </c>
      <c r="D58" s="159">
        <v>0.74</v>
      </c>
      <c r="E58" s="159">
        <v>0.75</v>
      </c>
      <c r="F58" s="159">
        <v>0.76219999999999999</v>
      </c>
      <c r="G58" s="159">
        <v>0.76575000000000004</v>
      </c>
      <c r="H58" s="160">
        <v>0.75666666666666671</v>
      </c>
      <c r="I58" s="160">
        <v>0.6100000000000001</v>
      </c>
      <c r="J58" s="160">
        <v>0.65000000000000013</v>
      </c>
      <c r="K58" s="160">
        <v>0.73</v>
      </c>
      <c r="L58" s="160">
        <v>0.74</v>
      </c>
      <c r="M58" s="160">
        <v>0.72</v>
      </c>
      <c r="N58" s="160">
        <v>0.75</v>
      </c>
      <c r="O58" s="160">
        <v>0.78</v>
      </c>
      <c r="P58" s="160">
        <v>0.81</v>
      </c>
      <c r="Q58" s="160">
        <v>0.8600000000000001</v>
      </c>
      <c r="R58" s="160">
        <v>0.87999999999999989</v>
      </c>
      <c r="S58" s="160">
        <v>0.8899999999999999</v>
      </c>
    </row>
    <row r="59" spans="1:20">
      <c r="A59" s="128" t="s">
        <v>41</v>
      </c>
      <c r="B59" s="183" t="s">
        <v>113</v>
      </c>
      <c r="C59" s="169" t="s">
        <v>12</v>
      </c>
      <c r="D59" s="159">
        <v>0.83553846153846156</v>
      </c>
      <c r="E59" s="159">
        <v>0.86481384615384616</v>
      </c>
      <c r="F59" s="159">
        <v>0.89712153846153841</v>
      </c>
      <c r="G59" s="159">
        <v>0.9266446153846154</v>
      </c>
      <c r="H59" s="160">
        <v>0.93326153846153836</v>
      </c>
      <c r="I59" s="160">
        <v>0.87020000000000008</v>
      </c>
      <c r="J59" s="160">
        <v>0.99430769230769234</v>
      </c>
      <c r="K59" s="160">
        <v>0.98950427350427361</v>
      </c>
      <c r="L59" s="160">
        <v>0.96470085470085465</v>
      </c>
      <c r="M59" s="160">
        <v>0.93989743589743591</v>
      </c>
      <c r="N59" s="160">
        <v>0.95509401709401698</v>
      </c>
      <c r="O59" s="160">
        <v>0.97029059829059827</v>
      </c>
      <c r="P59" s="160">
        <v>0.98548717948717957</v>
      </c>
      <c r="Q59" s="160">
        <v>0.9889</v>
      </c>
      <c r="R59" s="160">
        <v>0.99</v>
      </c>
      <c r="S59" s="160">
        <v>0.99339999999999995</v>
      </c>
    </row>
    <row r="60" spans="1:20">
      <c r="A60" s="128" t="s">
        <v>41</v>
      </c>
      <c r="B60" s="183" t="s">
        <v>113</v>
      </c>
      <c r="C60" s="179" t="s">
        <v>60</v>
      </c>
      <c r="D60" s="40"/>
      <c r="E60" s="40"/>
      <c r="F60" s="40"/>
      <c r="G60" s="4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1:20">
      <c r="A61" s="128" t="s">
        <v>41</v>
      </c>
      <c r="B61" s="128" t="s">
        <v>110</v>
      </c>
      <c r="C61" s="169" t="s">
        <v>218</v>
      </c>
      <c r="D61" s="159">
        <v>0.82</v>
      </c>
      <c r="E61" s="159">
        <v>0.85</v>
      </c>
      <c r="F61" s="159">
        <v>0.91</v>
      </c>
      <c r="G61" s="159">
        <v>0.82</v>
      </c>
      <c r="H61" s="160">
        <v>0.83</v>
      </c>
      <c r="I61" s="160">
        <v>0.72000000000000008</v>
      </c>
      <c r="J61" s="160">
        <v>0.82000000000000006</v>
      </c>
      <c r="K61" s="160">
        <v>0.83000000000000007</v>
      </c>
      <c r="L61" s="160">
        <v>0.82000000000000006</v>
      </c>
      <c r="M61" s="160">
        <v>0.84000000000000008</v>
      </c>
      <c r="N61" s="160">
        <v>0.87999999999999989</v>
      </c>
      <c r="O61" s="160">
        <v>0.89999999999999991</v>
      </c>
      <c r="P61" s="160">
        <v>0.91999999999999993</v>
      </c>
      <c r="Q61" s="160">
        <v>0.94</v>
      </c>
      <c r="R61" s="160">
        <v>0.96</v>
      </c>
      <c r="S61" s="160">
        <v>0.99</v>
      </c>
    </row>
    <row r="62" spans="1:20">
      <c r="A62" s="128" t="s">
        <v>41</v>
      </c>
      <c r="B62" s="128" t="s">
        <v>110</v>
      </c>
      <c r="C62" s="169" t="s">
        <v>215</v>
      </c>
      <c r="D62" s="159">
        <v>0.74109999999999998</v>
      </c>
      <c r="E62" s="159">
        <v>0.75</v>
      </c>
      <c r="F62" s="159">
        <v>0.8</v>
      </c>
      <c r="G62" s="159">
        <v>0.85</v>
      </c>
      <c r="H62" s="160">
        <v>0.87888888888888883</v>
      </c>
      <c r="I62" s="160">
        <v>0.73000000000000009</v>
      </c>
      <c r="J62" s="160">
        <v>0.75</v>
      </c>
      <c r="K62" s="160">
        <v>0.78</v>
      </c>
      <c r="L62" s="160">
        <v>0.78</v>
      </c>
      <c r="M62" s="160">
        <v>0.76</v>
      </c>
      <c r="N62" s="363">
        <v>0.8</v>
      </c>
      <c r="O62" s="363">
        <v>0.92999999999999994</v>
      </c>
      <c r="P62" s="363">
        <v>0.95999999999999974</v>
      </c>
      <c r="Q62" s="363">
        <v>0.98</v>
      </c>
      <c r="R62" s="363">
        <v>0.99</v>
      </c>
      <c r="S62" s="363">
        <v>1</v>
      </c>
    </row>
    <row r="63" spans="1:20">
      <c r="A63" s="128" t="s">
        <v>41</v>
      </c>
      <c r="B63" s="128" t="s">
        <v>110</v>
      </c>
      <c r="C63" s="169" t="s">
        <v>12</v>
      </c>
      <c r="D63" s="159">
        <v>0.72119999999999995</v>
      </c>
      <c r="E63" s="159">
        <v>0.74280000000000002</v>
      </c>
      <c r="F63" s="159">
        <v>0.78700000000000003</v>
      </c>
      <c r="G63" s="159">
        <v>0.8912000000000001</v>
      </c>
      <c r="H63" s="160">
        <v>0.91100000000000003</v>
      </c>
      <c r="I63" s="160">
        <v>0.74900000000000011</v>
      </c>
      <c r="J63" s="160">
        <v>0.98350000000000004</v>
      </c>
      <c r="K63" s="160">
        <v>0.95437777777777799</v>
      </c>
      <c r="L63" s="160">
        <v>0.90525555555555548</v>
      </c>
      <c r="M63" s="160">
        <v>0.85613333333333341</v>
      </c>
      <c r="N63" s="160">
        <v>0.84701111111111116</v>
      </c>
      <c r="O63" s="160">
        <v>0.83788888888888891</v>
      </c>
      <c r="P63" s="160">
        <v>0.82876666666666665</v>
      </c>
      <c r="Q63" s="160">
        <v>0.8196444444444444</v>
      </c>
      <c r="R63" s="160">
        <v>0.81052222222222237</v>
      </c>
      <c r="S63" s="160">
        <v>0.80140000000000011</v>
      </c>
    </row>
    <row r="64" spans="1:20">
      <c r="A64" s="128" t="s">
        <v>41</v>
      </c>
      <c r="B64" s="128" t="s">
        <v>110</v>
      </c>
      <c r="C64" s="179" t="s">
        <v>60</v>
      </c>
      <c r="D64" s="40"/>
      <c r="E64" s="40"/>
      <c r="F64" s="40"/>
      <c r="G64" s="4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1:20">
      <c r="A65" s="128" t="s">
        <v>41</v>
      </c>
      <c r="B65" s="128" t="s">
        <v>100</v>
      </c>
      <c r="C65" s="179" t="s">
        <v>291</v>
      </c>
      <c r="D65" s="159">
        <v>0.6</v>
      </c>
      <c r="E65" s="159">
        <v>0.65</v>
      </c>
      <c r="F65" s="159">
        <v>0.69</v>
      </c>
      <c r="G65" s="159">
        <v>0.7</v>
      </c>
      <c r="H65" s="160">
        <v>0.70899999999999996</v>
      </c>
      <c r="I65" s="160">
        <v>0.68</v>
      </c>
      <c r="J65" s="160">
        <v>0.78</v>
      </c>
      <c r="K65" s="160">
        <v>0.78</v>
      </c>
      <c r="L65" s="160">
        <v>0.77</v>
      </c>
      <c r="M65" s="160">
        <v>0.75</v>
      </c>
      <c r="N65" s="160">
        <v>0.7699999999999998</v>
      </c>
      <c r="O65" s="160">
        <v>0.77499999999999991</v>
      </c>
      <c r="P65" s="160">
        <v>0.78</v>
      </c>
      <c r="Q65" s="160">
        <v>0.81</v>
      </c>
      <c r="R65" s="160">
        <v>0.83000000000000007</v>
      </c>
      <c r="S65" s="160">
        <v>0.8600000000000001</v>
      </c>
    </row>
    <row r="66" spans="1:20">
      <c r="A66" s="128" t="s">
        <v>41</v>
      </c>
      <c r="B66" s="128" t="s">
        <v>100</v>
      </c>
      <c r="C66" s="169" t="s">
        <v>12</v>
      </c>
      <c r="D66" s="159">
        <v>0.61639999999999995</v>
      </c>
      <c r="E66" s="159">
        <v>0.77115</v>
      </c>
      <c r="F66" s="159">
        <v>0.8715949999999999</v>
      </c>
      <c r="G66" s="159">
        <v>0.92114999999999991</v>
      </c>
      <c r="H66" s="160">
        <v>0.9556</v>
      </c>
      <c r="I66" s="160">
        <v>0.81615000000000004</v>
      </c>
      <c r="J66" s="160">
        <v>0.97155000000000014</v>
      </c>
      <c r="K66" s="160">
        <v>0.94155000000000011</v>
      </c>
      <c r="L66" s="160">
        <v>0.95155000000000012</v>
      </c>
      <c r="M66" s="160">
        <v>0.93989743589743591</v>
      </c>
      <c r="N66" s="160">
        <v>0.95509401709401698</v>
      </c>
      <c r="O66" s="160">
        <v>0.97029059829059827</v>
      </c>
      <c r="P66" s="160">
        <v>0.98548717948717957</v>
      </c>
      <c r="Q66" s="363">
        <v>0.94068376068376058</v>
      </c>
      <c r="R66" s="363">
        <v>0.95588034188034166</v>
      </c>
      <c r="S66" s="363">
        <v>0.97107692307692295</v>
      </c>
      <c r="T66" s="362"/>
    </row>
    <row r="67" spans="1:20">
      <c r="A67" s="128" t="s">
        <v>41</v>
      </c>
      <c r="B67" s="128" t="s">
        <v>100</v>
      </c>
      <c r="C67" s="179" t="s">
        <v>60</v>
      </c>
      <c r="D67" s="40"/>
      <c r="E67" s="40"/>
      <c r="F67" s="40"/>
      <c r="G67" s="4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1:20">
      <c r="A68" s="128" t="s">
        <v>41</v>
      </c>
      <c r="B68" s="129" t="s">
        <v>223</v>
      </c>
      <c r="C68" s="1" t="s">
        <v>224</v>
      </c>
      <c r="D68" s="159">
        <v>0.74</v>
      </c>
      <c r="E68" s="159">
        <v>0.76</v>
      </c>
      <c r="F68" s="159">
        <v>0.8</v>
      </c>
      <c r="G68" s="159">
        <v>0.82000000000000006</v>
      </c>
      <c r="H68" s="160">
        <v>0.81183333333333341</v>
      </c>
      <c r="I68" s="160">
        <v>0.74</v>
      </c>
      <c r="J68" s="160">
        <v>0.75</v>
      </c>
      <c r="K68" s="160">
        <v>0.82000000000000006</v>
      </c>
      <c r="L68" s="160">
        <v>0.90000000000000013</v>
      </c>
      <c r="M68" s="160">
        <v>0.87</v>
      </c>
      <c r="N68" s="160">
        <v>0.88000000000000012</v>
      </c>
      <c r="O68" s="160">
        <v>0.89999999999999991</v>
      </c>
      <c r="P68" s="160">
        <v>0.91999999999999993</v>
      </c>
      <c r="Q68" s="160">
        <v>0.96</v>
      </c>
      <c r="R68" s="160">
        <v>0.98</v>
      </c>
      <c r="S68" s="160">
        <v>1</v>
      </c>
    </row>
    <row r="69" spans="1:20">
      <c r="A69" s="128" t="s">
        <v>41</v>
      </c>
      <c r="B69" s="129" t="s">
        <v>223</v>
      </c>
      <c r="C69" s="169" t="s">
        <v>12</v>
      </c>
      <c r="D69" s="159">
        <v>0.72175376344086017</v>
      </c>
      <c r="E69" s="159">
        <v>0.74325913978494618</v>
      </c>
      <c r="F69" s="159">
        <v>0.76679569892473121</v>
      </c>
      <c r="G69" s="159">
        <v>0.7981827956989247</v>
      </c>
      <c r="H69" s="160">
        <v>0.82238709677419364</v>
      </c>
      <c r="I69" s="160">
        <v>0.71</v>
      </c>
      <c r="J69" s="160">
        <v>0.73560000000000003</v>
      </c>
      <c r="K69" s="160">
        <v>0.79</v>
      </c>
      <c r="L69" s="160">
        <v>0.80961481481481479</v>
      </c>
      <c r="M69" s="160">
        <v>0.79458888888888879</v>
      </c>
      <c r="N69" s="160">
        <v>0.81956296296296305</v>
      </c>
      <c r="O69" s="160">
        <v>0.84453703703703709</v>
      </c>
      <c r="P69" s="160">
        <v>0.86951111111111112</v>
      </c>
      <c r="Q69" s="160">
        <v>0.89448518518518516</v>
      </c>
      <c r="R69" s="160">
        <v>0.91945925925925942</v>
      </c>
      <c r="S69" s="160">
        <v>0.94443333333333346</v>
      </c>
    </row>
    <row r="70" spans="1:20">
      <c r="A70" s="128" t="s">
        <v>41</v>
      </c>
      <c r="B70" s="129" t="s">
        <v>223</v>
      </c>
      <c r="C70" s="179" t="s">
        <v>60</v>
      </c>
      <c r="D70" s="40"/>
      <c r="E70" s="40"/>
      <c r="F70" s="40"/>
      <c r="G70" s="4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1:20">
      <c r="A71" s="128" t="s">
        <v>41</v>
      </c>
      <c r="B71" s="128" t="s">
        <v>111</v>
      </c>
      <c r="C71" s="179" t="s">
        <v>262</v>
      </c>
      <c r="D71" s="159">
        <v>0.8</v>
      </c>
      <c r="E71" s="159">
        <v>0.8</v>
      </c>
      <c r="F71" s="159">
        <v>0.85</v>
      </c>
      <c r="G71" s="159">
        <v>0.85</v>
      </c>
      <c r="H71" s="160">
        <v>0.85116666666666674</v>
      </c>
      <c r="I71" s="160">
        <v>0.70000000000000007</v>
      </c>
      <c r="J71" s="160">
        <v>0.79</v>
      </c>
      <c r="K71" s="160">
        <v>0.84000000000000008</v>
      </c>
      <c r="L71" s="160">
        <v>0.85000000000000009</v>
      </c>
      <c r="M71" s="160">
        <v>0.85000000000000009</v>
      </c>
      <c r="N71" s="160">
        <v>0.8600000000000001</v>
      </c>
      <c r="O71" s="160">
        <v>0.8899999999999999</v>
      </c>
      <c r="P71" s="160">
        <v>0.89999999999999991</v>
      </c>
      <c r="Q71" s="160">
        <v>0.94</v>
      </c>
      <c r="R71" s="160">
        <v>0.96</v>
      </c>
      <c r="S71" s="160">
        <v>0.98</v>
      </c>
    </row>
    <row r="72" spans="1:20">
      <c r="A72" s="128" t="s">
        <v>41</v>
      </c>
      <c r="B72" s="128" t="s">
        <v>111</v>
      </c>
      <c r="C72" s="169" t="s">
        <v>12</v>
      </c>
      <c r="D72" s="159">
        <v>0.4</v>
      </c>
      <c r="E72" s="159">
        <v>0.43333333333333335</v>
      </c>
      <c r="F72" s="159">
        <v>0.46666666666666667</v>
      </c>
      <c r="G72" s="159">
        <v>0.53333333333333333</v>
      </c>
      <c r="H72" s="160">
        <v>0.54</v>
      </c>
      <c r="I72" s="160">
        <v>0.5033333333333333</v>
      </c>
      <c r="J72" s="160">
        <v>0.57333333333333336</v>
      </c>
      <c r="K72" s="160">
        <v>0.66000000000000014</v>
      </c>
      <c r="L72" s="160">
        <v>0.62666666666666671</v>
      </c>
      <c r="M72" s="160">
        <v>0.60666666666666669</v>
      </c>
      <c r="N72" s="160">
        <v>0.62666666666666671</v>
      </c>
      <c r="O72" s="160">
        <v>0.65333333333333332</v>
      </c>
      <c r="P72" s="160">
        <v>0.66666666666666674</v>
      </c>
      <c r="Q72" s="160">
        <v>0.68666666666666654</v>
      </c>
      <c r="R72" s="160">
        <v>0.69333333333333336</v>
      </c>
      <c r="S72" s="160">
        <v>0.70666666666666655</v>
      </c>
    </row>
    <row r="73" spans="1:20">
      <c r="A73" s="128" t="s">
        <v>41</v>
      </c>
      <c r="B73" s="128" t="s">
        <v>111</v>
      </c>
      <c r="C73" s="179" t="s">
        <v>60</v>
      </c>
      <c r="D73" s="40"/>
      <c r="E73" s="40"/>
      <c r="F73" s="40"/>
      <c r="G73" s="4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1:20">
      <c r="A74" s="128" t="s">
        <v>41</v>
      </c>
      <c r="B74" s="128" t="s">
        <v>56</v>
      </c>
      <c r="C74" s="179" t="s">
        <v>60</v>
      </c>
      <c r="D74" s="159">
        <v>0.82</v>
      </c>
      <c r="E74" s="159">
        <v>0.83333333333333337</v>
      </c>
      <c r="F74" s="159">
        <v>0.85</v>
      </c>
      <c r="G74" s="159">
        <v>0.85416666666666663</v>
      </c>
      <c r="H74" s="160">
        <v>0.86</v>
      </c>
      <c r="I74" s="160">
        <v>0.80999999999999994</v>
      </c>
      <c r="J74" s="160">
        <v>0.8683333333333334</v>
      </c>
      <c r="K74" s="160">
        <v>0.85729166666666679</v>
      </c>
      <c r="L74" s="160">
        <v>0.81875000000000009</v>
      </c>
      <c r="M74" s="160">
        <v>0.78916666666666657</v>
      </c>
      <c r="N74" s="160">
        <v>0.79999999999999982</v>
      </c>
      <c r="O74" s="160">
        <v>0.83000000000000007</v>
      </c>
      <c r="P74" s="160">
        <v>0.8600000000000001</v>
      </c>
      <c r="Q74" s="160">
        <v>0.87999999999999989</v>
      </c>
      <c r="R74" s="160">
        <v>0.89999999999999991</v>
      </c>
      <c r="S74" s="160">
        <v>0.91999999999999993</v>
      </c>
    </row>
    <row r="75" spans="1:20">
      <c r="A75" s="128" t="s">
        <v>41</v>
      </c>
      <c r="B75" s="128" t="s">
        <v>41</v>
      </c>
      <c r="C75" s="179" t="s">
        <v>60</v>
      </c>
      <c r="D75" s="40"/>
      <c r="E75" s="40"/>
      <c r="F75" s="40"/>
      <c r="G75" s="4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1:20">
      <c r="A76" s="128" t="s">
        <v>40</v>
      </c>
      <c r="B76" s="128" t="s">
        <v>36</v>
      </c>
      <c r="C76" s="169" t="s">
        <v>218</v>
      </c>
      <c r="D76" s="159">
        <v>0.9</v>
      </c>
      <c r="E76" s="159">
        <v>0.91</v>
      </c>
      <c r="F76" s="159">
        <v>0.92000000000000015</v>
      </c>
      <c r="G76" s="159">
        <v>0.92999999999999994</v>
      </c>
      <c r="H76" s="160">
        <v>0.92582887700534755</v>
      </c>
      <c r="I76" s="160">
        <v>0.69288770053475945</v>
      </c>
      <c r="J76" s="160">
        <v>0.8600000000000001</v>
      </c>
      <c r="K76" s="160">
        <v>0.93144385026737986</v>
      </c>
      <c r="L76" s="160">
        <v>0.93230000000000002</v>
      </c>
      <c r="M76" s="160">
        <v>0.93340000000000001</v>
      </c>
      <c r="N76" s="160">
        <v>0.93559999999999999</v>
      </c>
      <c r="O76" s="160">
        <v>0.93640000000000001</v>
      </c>
      <c r="P76" s="160">
        <v>0.93959999999999999</v>
      </c>
      <c r="Q76" s="160">
        <v>0.94240000000000002</v>
      </c>
      <c r="R76" s="160">
        <v>0.94579999999999997</v>
      </c>
      <c r="S76" s="160">
        <v>0.94750000000000001</v>
      </c>
    </row>
    <row r="77" spans="1:20">
      <c r="A77" s="128" t="s">
        <v>40</v>
      </c>
      <c r="B77" s="128" t="s">
        <v>36</v>
      </c>
      <c r="C77" s="169" t="s">
        <v>215</v>
      </c>
      <c r="D77" s="159">
        <v>0.74</v>
      </c>
      <c r="E77" s="159">
        <v>0.75</v>
      </c>
      <c r="F77" s="159">
        <v>0.752</v>
      </c>
      <c r="G77" s="159">
        <v>0.75779999999999992</v>
      </c>
      <c r="H77" s="160">
        <v>0.75</v>
      </c>
      <c r="I77" s="160">
        <v>0.65000000000000013</v>
      </c>
      <c r="J77" s="160">
        <v>0.75</v>
      </c>
      <c r="K77" s="160">
        <v>0.79</v>
      </c>
      <c r="L77" s="160">
        <v>0.84000000000000008</v>
      </c>
      <c r="M77" s="160">
        <v>0.8899999999999999</v>
      </c>
      <c r="N77" s="160">
        <v>0.90999999999999992</v>
      </c>
      <c r="O77" s="160">
        <v>0.91999999999999993</v>
      </c>
      <c r="P77" s="160">
        <v>0.92799999999999994</v>
      </c>
      <c r="Q77" s="160">
        <v>0.93423999999999996</v>
      </c>
      <c r="R77" s="160">
        <v>0.96</v>
      </c>
      <c r="S77" s="160">
        <v>0.98</v>
      </c>
    </row>
    <row r="78" spans="1:20">
      <c r="A78" s="129" t="s">
        <v>40</v>
      </c>
      <c r="B78" s="129" t="s">
        <v>36</v>
      </c>
      <c r="C78" s="58" t="s">
        <v>286</v>
      </c>
      <c r="D78" s="159">
        <v>0.72941176470588232</v>
      </c>
      <c r="E78" s="159">
        <v>0.74117647058823533</v>
      </c>
      <c r="F78" s="159">
        <v>0.75</v>
      </c>
      <c r="G78" s="159">
        <v>0.76470588235294112</v>
      </c>
      <c r="H78" s="160">
        <v>0.79</v>
      </c>
      <c r="I78" s="160">
        <v>0.66000000000000014</v>
      </c>
      <c r="J78" s="160">
        <v>0.80705882352941183</v>
      </c>
      <c r="K78" s="160">
        <v>0.8600000000000001</v>
      </c>
      <c r="L78" s="160">
        <v>0.84000000000000008</v>
      </c>
      <c r="M78" s="160">
        <v>0.85000000000000009</v>
      </c>
      <c r="N78" s="160">
        <v>0.87000000000000011</v>
      </c>
      <c r="O78" s="160">
        <v>0.89999999999999991</v>
      </c>
      <c r="P78" s="160">
        <v>0.90999999999999992</v>
      </c>
      <c r="Q78" s="160">
        <v>0.94</v>
      </c>
      <c r="R78" s="160">
        <v>0.96</v>
      </c>
      <c r="S78" s="160">
        <v>0.99</v>
      </c>
    </row>
    <row r="79" spans="1:20">
      <c r="A79" s="129" t="s">
        <v>40</v>
      </c>
      <c r="B79" s="129" t="s">
        <v>36</v>
      </c>
      <c r="C79" s="179" t="s">
        <v>219</v>
      </c>
      <c r="D79" s="159">
        <v>0.7</v>
      </c>
      <c r="E79" s="159">
        <v>0.7142857142857143</v>
      </c>
      <c r="F79" s="159">
        <v>0.72</v>
      </c>
      <c r="G79" s="159">
        <v>0.73</v>
      </c>
      <c r="H79" s="160">
        <v>0.73285714285714287</v>
      </c>
      <c r="I79" s="160">
        <v>0.66000000000000014</v>
      </c>
      <c r="J79" s="160">
        <v>0.75</v>
      </c>
      <c r="K79" s="160">
        <v>0.8</v>
      </c>
      <c r="L79" s="160">
        <v>0.78</v>
      </c>
      <c r="M79" s="160">
        <v>0.78</v>
      </c>
      <c r="N79" s="160">
        <v>0.79</v>
      </c>
      <c r="O79" s="160">
        <v>0.81</v>
      </c>
      <c r="P79" s="160">
        <v>0.84000000000000008</v>
      </c>
      <c r="Q79" s="160">
        <v>0.8600000000000001</v>
      </c>
      <c r="R79" s="160">
        <v>0.89999999999999991</v>
      </c>
      <c r="S79" s="160">
        <v>0.91999999999999993</v>
      </c>
    </row>
    <row r="80" spans="1:20">
      <c r="A80" s="129" t="s">
        <v>40</v>
      </c>
      <c r="B80" s="129" t="s">
        <v>36</v>
      </c>
      <c r="C80" s="169" t="s">
        <v>12</v>
      </c>
      <c r="D80" s="159">
        <v>0.69333333333333336</v>
      </c>
      <c r="E80" s="159">
        <v>0.71333333333333337</v>
      </c>
      <c r="F80" s="159">
        <v>0.75</v>
      </c>
      <c r="G80" s="159">
        <v>0.7533333333333333</v>
      </c>
      <c r="H80" s="160">
        <v>0.76333333333333331</v>
      </c>
      <c r="I80" s="160">
        <v>0.63666666666666671</v>
      </c>
      <c r="J80" s="160">
        <v>0.76</v>
      </c>
      <c r="K80" s="160">
        <v>0.81</v>
      </c>
      <c r="L80" s="160">
        <v>0.83000000000000007</v>
      </c>
      <c r="M80" s="160">
        <v>0.81</v>
      </c>
      <c r="N80" s="160">
        <v>0.85000000000000009</v>
      </c>
      <c r="O80" s="160">
        <v>0.87000000000000011</v>
      </c>
      <c r="P80" s="160">
        <v>0.8899999999999999</v>
      </c>
      <c r="Q80" s="160">
        <v>0.92999999999999994</v>
      </c>
      <c r="R80" s="160">
        <v>0.99</v>
      </c>
      <c r="S80" s="160">
        <v>0.99560000000000004</v>
      </c>
    </row>
    <row r="81" spans="1:20">
      <c r="A81" s="129" t="s">
        <v>40</v>
      </c>
      <c r="B81" s="129" t="s">
        <v>36</v>
      </c>
      <c r="C81" s="179" t="s">
        <v>60</v>
      </c>
      <c r="D81" s="40"/>
      <c r="E81" s="40"/>
      <c r="F81" s="40"/>
      <c r="G81" s="4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</row>
    <row r="82" spans="1:20">
      <c r="A82" s="129" t="s">
        <v>40</v>
      </c>
      <c r="B82" s="128" t="s">
        <v>109</v>
      </c>
      <c r="C82" s="179" t="s">
        <v>60</v>
      </c>
      <c r="D82" s="159">
        <v>0.73432290000000011</v>
      </c>
      <c r="E82" s="159">
        <v>0.81344000000000005</v>
      </c>
      <c r="F82" s="159">
        <v>0.83467999999999987</v>
      </c>
      <c r="G82" s="159">
        <v>0.82651399999999997</v>
      </c>
      <c r="H82" s="160">
        <v>0.82965999999999995</v>
      </c>
      <c r="I82" s="160">
        <v>0.83549090000000004</v>
      </c>
      <c r="J82" s="160">
        <v>0.94425900000000018</v>
      </c>
      <c r="K82" s="160">
        <v>0.93822133333333357</v>
      </c>
      <c r="L82" s="160">
        <v>0.91218366666666673</v>
      </c>
      <c r="M82" s="160">
        <v>0.8861460000000001</v>
      </c>
      <c r="N82" s="160">
        <v>0.90010833333333329</v>
      </c>
      <c r="O82" s="160">
        <v>0.9140706666666667</v>
      </c>
      <c r="P82" s="160">
        <v>0.92803299999999989</v>
      </c>
      <c r="Q82" s="160">
        <v>0.94199533333333352</v>
      </c>
      <c r="R82" s="160">
        <v>0.95595766666666671</v>
      </c>
      <c r="S82" s="160">
        <v>0.96992000000000012</v>
      </c>
    </row>
    <row r="83" spans="1:20">
      <c r="A83" s="129" t="s">
        <v>40</v>
      </c>
      <c r="B83" s="128" t="s">
        <v>309</v>
      </c>
      <c r="C83" s="167" t="s">
        <v>60</v>
      </c>
      <c r="D83" s="159">
        <v>0.54559999999999997</v>
      </c>
      <c r="E83" s="159">
        <v>0.68774000000000002</v>
      </c>
      <c r="F83" s="159">
        <v>0.70192857142857135</v>
      </c>
      <c r="G83" s="159">
        <v>0.7161171428571429</v>
      </c>
      <c r="H83" s="160">
        <v>0.72030571428571422</v>
      </c>
      <c r="I83" s="160">
        <v>0.85449428571428576</v>
      </c>
      <c r="J83" s="160">
        <v>0.91868285714285736</v>
      </c>
      <c r="K83" s="160">
        <v>0.91287142857142856</v>
      </c>
      <c r="L83" s="160">
        <v>0.88705999999999996</v>
      </c>
      <c r="M83" s="160">
        <v>0.86124857142857136</v>
      </c>
      <c r="N83" s="160">
        <v>0.8754371428571428</v>
      </c>
      <c r="O83" s="160">
        <v>0.88962571428571446</v>
      </c>
      <c r="P83" s="160">
        <v>0.90381428571428568</v>
      </c>
      <c r="Q83" s="160">
        <v>0.91800285714285712</v>
      </c>
      <c r="R83" s="160">
        <v>0.93219142857142856</v>
      </c>
      <c r="S83" s="160">
        <v>0.94638</v>
      </c>
    </row>
    <row r="84" spans="1:20">
      <c r="A84" s="129" t="s">
        <v>40</v>
      </c>
      <c r="B84" s="128" t="s">
        <v>40</v>
      </c>
      <c r="C84" s="167" t="s">
        <v>60</v>
      </c>
      <c r="D84" s="40"/>
      <c r="E84" s="40"/>
      <c r="F84" s="40"/>
      <c r="G84" s="4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</row>
    <row r="85" spans="1:20">
      <c r="A85" s="128" t="s">
        <v>42</v>
      </c>
      <c r="B85" s="128" t="s">
        <v>18</v>
      </c>
      <c r="C85" s="172" t="s">
        <v>215</v>
      </c>
      <c r="D85" s="159">
        <v>0.78787878787878785</v>
      </c>
      <c r="E85" s="159">
        <v>0.8</v>
      </c>
      <c r="F85" s="159">
        <v>0.85</v>
      </c>
      <c r="G85" s="159">
        <v>0.87878787878787878</v>
      </c>
      <c r="H85" s="160">
        <v>0.88242424242424244</v>
      </c>
      <c r="I85" s="160">
        <v>0.70000000000000007</v>
      </c>
      <c r="J85" s="160">
        <v>0.79</v>
      </c>
      <c r="K85" s="160">
        <v>0.84000000000000008</v>
      </c>
      <c r="L85" s="160">
        <v>0.85000000000000009</v>
      </c>
      <c r="M85" s="160">
        <v>0.85000000000000009</v>
      </c>
      <c r="N85" s="160">
        <v>0.8600000000000001</v>
      </c>
      <c r="O85" s="160">
        <v>0.8899999999999999</v>
      </c>
      <c r="P85" s="160">
        <v>0.89999999999999991</v>
      </c>
      <c r="Q85" s="160">
        <v>0.94</v>
      </c>
      <c r="R85" s="160">
        <v>0.96</v>
      </c>
      <c r="S85" s="160">
        <v>0.98</v>
      </c>
    </row>
    <row r="86" spans="1:20">
      <c r="A86" s="128" t="s">
        <v>42</v>
      </c>
      <c r="B86" s="128" t="s">
        <v>18</v>
      </c>
      <c r="C86" s="167" t="s">
        <v>219</v>
      </c>
      <c r="D86" s="159">
        <v>0.6</v>
      </c>
      <c r="E86" s="159">
        <v>0.63</v>
      </c>
      <c r="F86" s="159">
        <v>0.65</v>
      </c>
      <c r="G86" s="159">
        <v>0.67</v>
      </c>
      <c r="H86" s="160">
        <v>0.67899999999999994</v>
      </c>
      <c r="I86" s="160">
        <v>0.70000000000000007</v>
      </c>
      <c r="J86" s="160">
        <v>0.69000000000000017</v>
      </c>
      <c r="K86" s="160">
        <v>0.76</v>
      </c>
      <c r="L86" s="160">
        <v>0.85000000000000009</v>
      </c>
      <c r="M86" s="160">
        <v>0.8600000000000001</v>
      </c>
      <c r="N86" s="160">
        <v>0.87999999999999989</v>
      </c>
      <c r="O86" s="160">
        <v>0.90000000000000013</v>
      </c>
      <c r="P86" s="160">
        <v>0.94000000000000017</v>
      </c>
      <c r="Q86" s="160">
        <v>0.96</v>
      </c>
      <c r="R86" s="160">
        <v>0.9800000000000002</v>
      </c>
      <c r="S86" s="160">
        <v>0.99</v>
      </c>
      <c r="T86" s="364"/>
    </row>
    <row r="87" spans="1:20">
      <c r="A87" s="128" t="s">
        <v>42</v>
      </c>
      <c r="B87" s="128" t="s">
        <v>18</v>
      </c>
      <c r="C87" s="172" t="s">
        <v>12</v>
      </c>
      <c r="D87" s="159">
        <v>0.73297499999999993</v>
      </c>
      <c r="E87" s="159">
        <v>0.78210000000000002</v>
      </c>
      <c r="F87" s="159">
        <v>0.83729999999999993</v>
      </c>
      <c r="G87" s="159">
        <v>0.88677499999999987</v>
      </c>
      <c r="H87" s="160">
        <v>0.94797500000000001</v>
      </c>
      <c r="I87" s="160">
        <v>0.84631750000000006</v>
      </c>
      <c r="J87" s="364">
        <v>0.88</v>
      </c>
      <c r="K87" s="364">
        <v>0.92</v>
      </c>
      <c r="L87" s="364">
        <v>0.92559999999999998</v>
      </c>
      <c r="M87" s="364">
        <v>0.93109999999999982</v>
      </c>
      <c r="N87" s="364">
        <v>0.94055</v>
      </c>
      <c r="O87" s="364">
        <v>0.95</v>
      </c>
      <c r="P87" s="364">
        <v>0.95944999999999991</v>
      </c>
      <c r="Q87" s="364">
        <v>0.96889999999999987</v>
      </c>
      <c r="R87" s="364">
        <v>0.97834999999999983</v>
      </c>
      <c r="S87" s="364">
        <v>0.98780000000000001</v>
      </c>
    </row>
    <row r="88" spans="1:20">
      <c r="A88" s="128" t="s">
        <v>42</v>
      </c>
      <c r="B88" s="128" t="s">
        <v>18</v>
      </c>
      <c r="C88" s="167" t="s">
        <v>60</v>
      </c>
      <c r="D88" s="40"/>
      <c r="E88" s="40"/>
      <c r="F88" s="40"/>
      <c r="G88" s="4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</row>
    <row r="89" spans="1:20">
      <c r="A89" s="128" t="s">
        <v>42</v>
      </c>
      <c r="B89" s="128" t="s">
        <v>107</v>
      </c>
      <c r="C89" s="167" t="s">
        <v>60</v>
      </c>
      <c r="D89" s="159">
        <v>0.79208196721311475</v>
      </c>
      <c r="E89" s="159">
        <v>0.84095081967213114</v>
      </c>
      <c r="F89" s="159">
        <v>0.9065245901639345</v>
      </c>
      <c r="G89" s="159">
        <v>0.93910163934426238</v>
      </c>
      <c r="H89" s="160">
        <v>0.92736065573770499</v>
      </c>
      <c r="I89" s="160">
        <v>0.83586885245901643</v>
      </c>
      <c r="J89" s="160">
        <v>0.67295081967213122</v>
      </c>
      <c r="K89" s="160">
        <v>0.86752459016393435</v>
      </c>
      <c r="L89" s="160">
        <v>0.86578688524590164</v>
      </c>
      <c r="M89" s="160">
        <v>0.90175409836065579</v>
      </c>
      <c r="N89" s="160">
        <v>0.93668852459016394</v>
      </c>
      <c r="O89" s="160">
        <v>0.76672178217821774</v>
      </c>
      <c r="P89" s="160">
        <v>0.81847945544554457</v>
      </c>
      <c r="Q89" s="160">
        <v>0.8702371287128714</v>
      </c>
      <c r="R89" s="160">
        <v>0.92199480198019801</v>
      </c>
      <c r="S89" s="160">
        <v>0.97375247524752484</v>
      </c>
    </row>
    <row r="90" spans="1:20">
      <c r="A90" s="128" t="s">
        <v>42</v>
      </c>
      <c r="B90" s="128" t="s">
        <v>62</v>
      </c>
      <c r="C90" s="167" t="s">
        <v>60</v>
      </c>
      <c r="D90" s="159">
        <v>0.84007692307692305</v>
      </c>
      <c r="E90" s="159">
        <v>0.84782564102564095</v>
      </c>
      <c r="F90" s="159">
        <v>0.85557435897435896</v>
      </c>
      <c r="G90" s="159">
        <v>0.86332307692307686</v>
      </c>
      <c r="H90" s="160">
        <v>0.86107179487179475</v>
      </c>
      <c r="I90" s="160">
        <v>0.88882051282051544</v>
      </c>
      <c r="J90" s="160">
        <v>0.94656923076923061</v>
      </c>
      <c r="K90" s="160">
        <v>0.98431794871794875</v>
      </c>
      <c r="L90" s="160">
        <v>0.95206666666666662</v>
      </c>
      <c r="M90" s="160">
        <v>0.96981538461538452</v>
      </c>
      <c r="N90" s="160">
        <v>0.97756410256410264</v>
      </c>
      <c r="O90" s="160">
        <v>0.98</v>
      </c>
      <c r="P90" s="160">
        <v>0.98340000000000005</v>
      </c>
      <c r="Q90" s="160">
        <v>0.99</v>
      </c>
      <c r="R90" s="160">
        <v>0.99560000000000004</v>
      </c>
      <c r="S90" s="160">
        <v>0.99780000000000002</v>
      </c>
    </row>
    <row r="91" spans="1:20">
      <c r="A91" s="128" t="s">
        <v>42</v>
      </c>
      <c r="B91" s="128" t="s">
        <v>42</v>
      </c>
      <c r="C91" s="167" t="s">
        <v>60</v>
      </c>
      <c r="D91" s="40"/>
      <c r="E91" s="40"/>
      <c r="F91" s="40"/>
      <c r="G91" s="4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</row>
    <row r="92" spans="1:20">
      <c r="A92" s="128" t="s">
        <v>39</v>
      </c>
      <c r="B92" s="128" t="s">
        <v>34</v>
      </c>
      <c r="C92" s="173" t="s">
        <v>269</v>
      </c>
      <c r="D92" s="159">
        <v>0.7</v>
      </c>
      <c r="E92" s="159">
        <v>0.70833333333333337</v>
      </c>
      <c r="F92" s="159">
        <v>0.8</v>
      </c>
      <c r="G92" s="159">
        <v>0.80833333333333335</v>
      </c>
      <c r="H92" s="160">
        <v>0.80300000000000005</v>
      </c>
      <c r="I92" s="160">
        <v>0.6100000000000001</v>
      </c>
      <c r="J92" s="160">
        <v>0.71000000000000019</v>
      </c>
      <c r="K92" s="160">
        <v>0.82000000000000006</v>
      </c>
      <c r="L92" s="160">
        <v>0.82000000000000006</v>
      </c>
      <c r="M92" s="160">
        <v>0.82000000000000006</v>
      </c>
      <c r="N92" s="160">
        <v>0.85000000000000009</v>
      </c>
      <c r="O92" s="160">
        <v>0.8899999999999999</v>
      </c>
      <c r="P92" s="160">
        <v>0.90999999999999992</v>
      </c>
      <c r="Q92" s="160">
        <v>0.92999999999999994</v>
      </c>
      <c r="R92" s="160">
        <v>0.96</v>
      </c>
      <c r="S92" s="160">
        <v>0.99</v>
      </c>
    </row>
    <row r="93" spans="1:20">
      <c r="A93" s="128" t="s">
        <v>39</v>
      </c>
      <c r="B93" s="128" t="s">
        <v>34</v>
      </c>
      <c r="C93" s="172" t="s">
        <v>12</v>
      </c>
      <c r="D93" s="159">
        <v>0.73432290000000011</v>
      </c>
      <c r="E93" s="159">
        <v>0.81344000000000005</v>
      </c>
      <c r="F93" s="159">
        <v>0.83467999999999987</v>
      </c>
      <c r="G93" s="159">
        <v>0.82651399999999997</v>
      </c>
      <c r="H93" s="160">
        <v>0.82965999999999995</v>
      </c>
      <c r="I93" s="160">
        <v>0.83549090000000004</v>
      </c>
      <c r="J93" s="160">
        <v>0.94425900000000018</v>
      </c>
      <c r="K93" s="160">
        <v>0.93822133333333357</v>
      </c>
      <c r="L93" s="160">
        <v>0.91218366666666673</v>
      </c>
      <c r="M93" s="160">
        <v>0.8861460000000001</v>
      </c>
      <c r="N93" s="160">
        <v>0.90010833333333329</v>
      </c>
      <c r="O93" s="160">
        <v>0.9140706666666667</v>
      </c>
      <c r="P93" s="160">
        <v>0.92803299999999989</v>
      </c>
      <c r="Q93" s="160">
        <v>0.94199533333333352</v>
      </c>
      <c r="R93" s="160">
        <v>0.95595766666666671</v>
      </c>
      <c r="S93" s="160">
        <v>0.96992000000000012</v>
      </c>
    </row>
    <row r="94" spans="1:20">
      <c r="A94" s="128" t="s">
        <v>39</v>
      </c>
      <c r="B94" s="128" t="s">
        <v>34</v>
      </c>
      <c r="C94" s="167" t="s">
        <v>60</v>
      </c>
      <c r="D94" s="40"/>
      <c r="E94" s="40"/>
      <c r="F94" s="40"/>
      <c r="G94" s="4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</row>
    <row r="95" spans="1:20">
      <c r="A95" s="128" t="s">
        <v>39</v>
      </c>
      <c r="B95" s="128" t="s">
        <v>207</v>
      </c>
      <c r="C95" s="167" t="s">
        <v>60</v>
      </c>
      <c r="D95" s="269">
        <v>0.7722</v>
      </c>
      <c r="E95" s="269">
        <v>0.7802</v>
      </c>
      <c r="F95" s="269">
        <v>0.78820000000000001</v>
      </c>
      <c r="G95" s="269">
        <v>0.79620000000000002</v>
      </c>
      <c r="H95" s="160">
        <v>0.79430000000000001</v>
      </c>
      <c r="I95" s="160">
        <v>0.85230000000000017</v>
      </c>
      <c r="J95" s="160">
        <v>0.94230000000000014</v>
      </c>
      <c r="K95" s="160">
        <v>0.94000000000000017</v>
      </c>
      <c r="L95" s="160">
        <v>0.90000000000000013</v>
      </c>
      <c r="M95" s="160">
        <v>0.88000000000000012</v>
      </c>
      <c r="N95" s="160">
        <v>0.88000000000000012</v>
      </c>
      <c r="O95" s="160">
        <v>0.89999999999999991</v>
      </c>
      <c r="P95" s="160">
        <v>0.89999999999999991</v>
      </c>
      <c r="Q95" s="160">
        <v>0.92999999999999994</v>
      </c>
      <c r="R95" s="160">
        <v>0.96</v>
      </c>
      <c r="S95" s="160">
        <v>0.96</v>
      </c>
    </row>
    <row r="96" spans="1:20">
      <c r="A96" s="128" t="s">
        <v>39</v>
      </c>
      <c r="B96" s="128" t="s">
        <v>57</v>
      </c>
      <c r="C96" s="174" t="s">
        <v>60</v>
      </c>
      <c r="D96" s="269">
        <v>0.745</v>
      </c>
      <c r="E96" s="269">
        <v>0.7641</v>
      </c>
      <c r="F96" s="269">
        <v>0.74209999999999998</v>
      </c>
      <c r="G96" s="269">
        <v>0.75</v>
      </c>
      <c r="H96" s="160">
        <v>0.71060000000000001</v>
      </c>
      <c r="I96" s="160">
        <v>0.78760000000000008</v>
      </c>
      <c r="J96" s="160">
        <v>0.86540000000000017</v>
      </c>
      <c r="K96" s="160">
        <v>0.8600000000000001</v>
      </c>
      <c r="L96" s="160">
        <v>0.82000000000000006</v>
      </c>
      <c r="M96" s="160">
        <v>0.8</v>
      </c>
      <c r="N96" s="160">
        <v>0.8</v>
      </c>
      <c r="O96" s="160">
        <v>0.83000000000000007</v>
      </c>
      <c r="P96" s="160">
        <v>0.83000000000000007</v>
      </c>
      <c r="Q96" s="160">
        <v>0.8600000000000001</v>
      </c>
      <c r="R96" s="160">
        <v>0.8600000000000001</v>
      </c>
      <c r="S96" s="160">
        <v>0.88000000000000012</v>
      </c>
    </row>
    <row r="97" spans="1:19">
      <c r="A97" s="128" t="s">
        <v>39</v>
      </c>
      <c r="B97" s="128" t="s">
        <v>39</v>
      </c>
      <c r="C97" s="130" t="s">
        <v>60</v>
      </c>
      <c r="D97" s="159">
        <v>0.7</v>
      </c>
      <c r="E97" s="159">
        <v>0.70833333333333337</v>
      </c>
      <c r="F97" s="159">
        <v>0.8</v>
      </c>
      <c r="G97" s="159">
        <v>0.80833333333333335</v>
      </c>
      <c r="H97" s="287">
        <v>0.80300000000000005</v>
      </c>
      <c r="I97" s="287">
        <v>0.6100000000000001</v>
      </c>
      <c r="J97" s="287">
        <v>0.71000000000000019</v>
      </c>
      <c r="K97" s="160">
        <v>0.82000000000000006</v>
      </c>
      <c r="L97" s="160">
        <v>0.82000000000000006</v>
      </c>
      <c r="M97" s="160">
        <v>0.82000000000000006</v>
      </c>
      <c r="N97" s="160">
        <v>0.85000000000000009</v>
      </c>
      <c r="O97" s="160">
        <v>0.8899999999999999</v>
      </c>
      <c r="P97" s="160">
        <v>0.90999999999999992</v>
      </c>
      <c r="Q97" s="160">
        <v>0.92999999999999994</v>
      </c>
      <c r="R97" s="160">
        <v>0.96</v>
      </c>
      <c r="S97" s="160">
        <v>0.99</v>
      </c>
    </row>
    <row r="98" spans="1:19">
      <c r="A98" s="115" t="s">
        <v>59</v>
      </c>
      <c r="B98" s="115" t="s">
        <v>59</v>
      </c>
      <c r="C98" s="116" t="s">
        <v>60</v>
      </c>
      <c r="D98" s="189"/>
      <c r="E98" s="189"/>
      <c r="F98" s="189"/>
      <c r="G98" s="189"/>
      <c r="H98" s="189"/>
      <c r="I98" s="160"/>
      <c r="J98" s="189"/>
      <c r="K98" s="189"/>
      <c r="L98" s="189"/>
      <c r="M98" s="189"/>
      <c r="N98" s="189"/>
      <c r="O98" s="189"/>
      <c r="P98" s="189"/>
      <c r="Q98" s="189"/>
      <c r="R98" s="189"/>
      <c r="S98" s="18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AA5B-041E-4D22-9B5D-E0207C037278}">
  <dimension ref="A1:AM106"/>
  <sheetViews>
    <sheetView topLeftCell="C1" workbookViewId="0">
      <selection activeCell="AD6" sqref="AD6"/>
    </sheetView>
  </sheetViews>
  <sheetFormatPr defaultColWidth="9" defaultRowHeight="12.75"/>
  <cols>
    <col min="1" max="1" width="4.140625" style="28" customWidth="1"/>
    <col min="2" max="2" width="10.42578125" style="28" customWidth="1"/>
    <col min="3" max="3" width="9" style="28" customWidth="1"/>
    <col min="4" max="4" width="8.28515625" style="95" hidden="1" customWidth="1"/>
    <col min="5" max="5" width="9" style="95" hidden="1" customWidth="1"/>
    <col min="6" max="6" width="8.42578125" style="95" hidden="1" customWidth="1"/>
    <col min="7" max="7" width="9.28515625" style="95" hidden="1" customWidth="1"/>
    <col min="8" max="10" width="10.140625" style="95" hidden="1" customWidth="1"/>
    <col min="11" max="11" width="8" style="95" hidden="1" customWidth="1"/>
    <col min="12" max="12" width="8.7109375" style="95" hidden="1" customWidth="1"/>
    <col min="13" max="13" width="8.42578125" style="95" hidden="1" customWidth="1"/>
    <col min="14" max="15" width="8.7109375" style="95" hidden="1" customWidth="1"/>
    <col min="16" max="16" width="8.42578125" style="95" hidden="1" customWidth="1"/>
    <col min="17" max="17" width="8.140625" style="95" hidden="1" customWidth="1"/>
    <col min="18" max="20" width="8.7109375" style="95" hidden="1" customWidth="1"/>
    <col min="21" max="21" width="6.42578125" style="323" hidden="1" customWidth="1"/>
    <col min="22" max="23" width="9.5703125" style="28" customWidth="1"/>
    <col min="24" max="24" width="10.5703125" style="28" bestFit="1" customWidth="1"/>
    <col min="25" max="25" width="10.140625" style="28" customWidth="1"/>
    <col min="26" max="26" width="9.85546875" style="28" customWidth="1"/>
    <col min="27" max="27" width="9.42578125" style="28" customWidth="1"/>
    <col min="28" max="28" width="9.5703125" style="28" customWidth="1"/>
    <col min="29" max="29" width="10.28515625" style="28" customWidth="1"/>
    <col min="30" max="30" width="10.42578125" style="28" customWidth="1"/>
    <col min="31" max="31" width="8" style="28" customWidth="1"/>
    <col min="32" max="32" width="8.42578125" style="28" customWidth="1"/>
    <col min="33" max="33" width="9.140625" style="28" customWidth="1"/>
    <col min="34" max="35" width="9.7109375" style="28" customWidth="1"/>
    <col min="36" max="37" width="9.42578125" style="28" customWidth="1"/>
    <col min="38" max="16384" width="9" style="28"/>
  </cols>
  <sheetData>
    <row r="1" spans="1:39">
      <c r="A1" s="29" t="s">
        <v>31</v>
      </c>
      <c r="B1" s="29" t="s">
        <v>15</v>
      </c>
      <c r="C1" s="29" t="s">
        <v>381</v>
      </c>
      <c r="D1" s="228">
        <v>2015</v>
      </c>
      <c r="E1" s="228">
        <v>2016</v>
      </c>
      <c r="F1" s="228">
        <v>2017</v>
      </c>
      <c r="G1" s="228">
        <v>2018</v>
      </c>
      <c r="H1" s="228">
        <v>2019</v>
      </c>
      <c r="I1" s="228">
        <v>2020</v>
      </c>
      <c r="J1" s="228" t="s">
        <v>30</v>
      </c>
      <c r="K1" s="228" t="s">
        <v>3</v>
      </c>
      <c r="L1" s="228" t="s">
        <v>4</v>
      </c>
      <c r="M1" s="228" t="s">
        <v>5</v>
      </c>
      <c r="N1" s="228" t="s">
        <v>6</v>
      </c>
      <c r="O1" s="228" t="s">
        <v>7</v>
      </c>
      <c r="P1" s="228" t="s">
        <v>8</v>
      </c>
      <c r="Q1" s="228" t="s">
        <v>9</v>
      </c>
      <c r="R1" s="228" t="s">
        <v>10</v>
      </c>
      <c r="S1" s="229" t="s">
        <v>16</v>
      </c>
      <c r="T1" s="301"/>
      <c r="U1" s="232"/>
      <c r="V1" s="230">
        <v>2015</v>
      </c>
      <c r="W1" s="231">
        <v>2016</v>
      </c>
      <c r="X1" s="231">
        <v>2017</v>
      </c>
      <c r="Y1" s="231">
        <v>2018</v>
      </c>
      <c r="Z1" s="231">
        <v>2019</v>
      </c>
      <c r="AA1" s="231">
        <v>2020</v>
      </c>
      <c r="AB1" s="231" t="s">
        <v>30</v>
      </c>
      <c r="AC1" s="231" t="s">
        <v>3</v>
      </c>
      <c r="AD1" s="231" t="s">
        <v>4</v>
      </c>
      <c r="AE1" s="231" t="s">
        <v>5</v>
      </c>
      <c r="AF1" s="231" t="s">
        <v>6</v>
      </c>
      <c r="AG1" s="231" t="s">
        <v>7</v>
      </c>
      <c r="AH1" s="231" t="s">
        <v>8</v>
      </c>
      <c r="AI1" s="231" t="s">
        <v>9</v>
      </c>
      <c r="AJ1" s="231" t="s">
        <v>10</v>
      </c>
      <c r="AK1" s="31" t="s">
        <v>16</v>
      </c>
    </row>
    <row r="2" spans="1:39">
      <c r="A2" s="32" t="s">
        <v>32</v>
      </c>
      <c r="B2" s="32" t="s">
        <v>33</v>
      </c>
      <c r="C2" s="32" t="s">
        <v>383</v>
      </c>
      <c r="D2" s="34">
        <f>ROUND(V2*' Demand-Supply Gap'!D$8,2)</f>
        <v>73.760000000000005</v>
      </c>
      <c r="E2" s="34">
        <f>ROUND(W2*' Demand-Supply Gap'!E$8,2)</f>
        <v>77.03</v>
      </c>
      <c r="F2" s="34">
        <f>ROUND(X2*' Demand-Supply Gap'!F$8,2)</f>
        <v>86</v>
      </c>
      <c r="G2" s="34">
        <f>ROUND(Y2*' Demand-Supply Gap'!G$8,2)</f>
        <v>96</v>
      </c>
      <c r="H2" s="34">
        <f>ROUND(Z2*' Demand-Supply Gap'!H$8,2)</f>
        <v>104.71</v>
      </c>
      <c r="I2" s="34">
        <f>ROUND(AA2*' Demand-Supply Gap'!I$8,2)</f>
        <v>120.71</v>
      </c>
      <c r="J2" s="34">
        <f>ROUND(AB2*' Demand-Supply Gap'!J$8,2)</f>
        <v>127.03</v>
      </c>
      <c r="K2" s="34">
        <f>ROUND(AC2*' Demand-Supply Gap'!K$8,2)</f>
        <v>135.12</v>
      </c>
      <c r="L2" s="34">
        <f>ROUND(AD2*' Demand-Supply Gap'!L$8,2)</f>
        <v>144.07</v>
      </c>
      <c r="M2" s="34">
        <f>ROUND(AE2*' Demand-Supply Gap'!M$8,2)</f>
        <v>152.63</v>
      </c>
      <c r="N2" s="34">
        <f>ROUND(AF2*' Demand-Supply Gap'!N$8,2)</f>
        <v>161.30000000000001</v>
      </c>
      <c r="O2" s="34">
        <f>ROUND(AG2*' Demand-Supply Gap'!O$8,2)</f>
        <v>170.24</v>
      </c>
      <c r="P2" s="34">
        <f>ROUND(AH2*' Demand-Supply Gap'!P$8,2)</f>
        <v>179.22</v>
      </c>
      <c r="Q2" s="34">
        <f>ROUND(AI2*' Demand-Supply Gap'!Q$8,2)</f>
        <v>188.31</v>
      </c>
      <c r="R2" s="34">
        <f>ROUND(AJ2*' Demand-Supply Gap'!R$8,2)</f>
        <v>197.59</v>
      </c>
      <c r="S2" s="34">
        <f>ROUND(AK2*' Demand-Supply Gap'!S$8,2)</f>
        <v>208.3</v>
      </c>
      <c r="T2" s="34"/>
      <c r="U2" s="232"/>
      <c r="V2" s="232">
        <v>0.91000000000000014</v>
      </c>
      <c r="W2" s="232">
        <v>0.91106666666666669</v>
      </c>
      <c r="X2" s="232">
        <v>0.91213333333333346</v>
      </c>
      <c r="Y2" s="232">
        <v>0.91320000000000001</v>
      </c>
      <c r="Z2" s="232">
        <v>0.91426666666666678</v>
      </c>
      <c r="AA2" s="232">
        <v>0.91533333333333333</v>
      </c>
      <c r="AB2" s="232">
        <v>0.9164000000000001</v>
      </c>
      <c r="AC2" s="232">
        <v>0.91746666666666665</v>
      </c>
      <c r="AD2" s="232">
        <v>0.91853333333333342</v>
      </c>
      <c r="AE2" s="232">
        <v>0.91959999999999997</v>
      </c>
      <c r="AF2" s="232">
        <v>0.92066666666666674</v>
      </c>
      <c r="AG2" s="232">
        <v>0.92173333333333352</v>
      </c>
      <c r="AH2" s="232">
        <v>0.92280000000000006</v>
      </c>
      <c r="AI2" s="232">
        <v>0.92386666666666684</v>
      </c>
      <c r="AJ2" s="232">
        <v>0.92493333333333339</v>
      </c>
      <c r="AK2" s="232">
        <v>0.92600000000000016</v>
      </c>
    </row>
    <row r="3" spans="1:39">
      <c r="A3" s="32" t="s">
        <v>32</v>
      </c>
      <c r="B3" s="32" t="s">
        <v>33</v>
      </c>
      <c r="C3" s="32" t="s">
        <v>384</v>
      </c>
      <c r="D3" s="34">
        <f>ROUND(V3*' Demand-Supply Gap'!D$8,2)</f>
        <v>7.3</v>
      </c>
      <c r="E3" s="34">
        <f>ROUND(W3*' Demand-Supply Gap'!E$8,2)</f>
        <v>7.52</v>
      </c>
      <c r="F3" s="34">
        <f>ROUND(X3*' Demand-Supply Gap'!F$8,2)</f>
        <v>8.2799999999999994</v>
      </c>
      <c r="G3" s="34">
        <f>ROUND(Y3*' Demand-Supply Gap'!G$8,2)</f>
        <v>9.1300000000000008</v>
      </c>
      <c r="H3" s="34">
        <f>ROUND(Z3*' Demand-Supply Gap'!H$8,2)</f>
        <v>9.82</v>
      </c>
      <c r="I3" s="34">
        <f>ROUND(AA3*' Demand-Supply Gap'!I$8,2)</f>
        <v>11.17</v>
      </c>
      <c r="J3" s="34">
        <f>ROUND(AB3*' Demand-Supply Gap'!J$8,2)</f>
        <v>11.59</v>
      </c>
      <c r="K3" s="34">
        <f>ROUND(AC3*' Demand-Supply Gap'!K$8,2)</f>
        <v>12.15</v>
      </c>
      <c r="L3" s="34">
        <f>ROUND(AD3*' Demand-Supply Gap'!L$8,2)</f>
        <v>12.78</v>
      </c>
      <c r="M3" s="34">
        <f>ROUND(AE3*' Demand-Supply Gap'!M$8,2)</f>
        <v>13.34</v>
      </c>
      <c r="N3" s="34">
        <f>ROUND(AF3*' Demand-Supply Gap'!N$8,2)</f>
        <v>13.9</v>
      </c>
      <c r="O3" s="34">
        <f>ROUND(AG3*' Demand-Supply Gap'!O$8,2)</f>
        <v>14.46</v>
      </c>
      <c r="P3" s="34">
        <f>ROUND(AH3*' Demand-Supply Gap'!P$8,2)</f>
        <v>14.99</v>
      </c>
      <c r="Q3" s="34">
        <f>ROUND(AI3*' Demand-Supply Gap'!Q$8,2)</f>
        <v>15.52</v>
      </c>
      <c r="R3" s="34">
        <f>ROUND(AJ3*' Demand-Supply Gap'!R$8,2)</f>
        <v>16.04</v>
      </c>
      <c r="S3" s="34">
        <f>ROUND(AK3*' Demand-Supply Gap'!S$8,2)</f>
        <v>16.649999999999999</v>
      </c>
      <c r="T3" s="34"/>
      <c r="U3" s="232"/>
      <c r="V3" s="232">
        <f>1-V2</f>
        <v>8.9999999999999858E-2</v>
      </c>
      <c r="W3" s="232">
        <f t="shared" ref="W3:AK3" si="0">1-W2</f>
        <v>8.8933333333333309E-2</v>
      </c>
      <c r="X3" s="232">
        <f t="shared" si="0"/>
        <v>8.7866666666666537E-2</v>
      </c>
      <c r="Y3" s="232">
        <f t="shared" si="0"/>
        <v>8.6799999999999988E-2</v>
      </c>
      <c r="Z3" s="232">
        <f t="shared" si="0"/>
        <v>8.5733333333333217E-2</v>
      </c>
      <c r="AA3" s="232">
        <f t="shared" si="0"/>
        <v>8.4666666666666668E-2</v>
      </c>
      <c r="AB3" s="232">
        <f t="shared" si="0"/>
        <v>8.3599999999999897E-2</v>
      </c>
      <c r="AC3" s="232">
        <f t="shared" si="0"/>
        <v>8.2533333333333347E-2</v>
      </c>
      <c r="AD3" s="232">
        <f t="shared" si="0"/>
        <v>8.1466666666666576E-2</v>
      </c>
      <c r="AE3" s="232">
        <f t="shared" si="0"/>
        <v>8.0400000000000027E-2</v>
      </c>
      <c r="AF3" s="232">
        <f t="shared" si="0"/>
        <v>7.9333333333333256E-2</v>
      </c>
      <c r="AG3" s="232">
        <f t="shared" si="0"/>
        <v>7.8266666666666485E-2</v>
      </c>
      <c r="AH3" s="232">
        <f t="shared" si="0"/>
        <v>7.7199999999999935E-2</v>
      </c>
      <c r="AI3" s="232">
        <f t="shared" si="0"/>
        <v>7.6133333333333164E-2</v>
      </c>
      <c r="AJ3" s="232">
        <f t="shared" si="0"/>
        <v>7.5066666666666615E-2</v>
      </c>
      <c r="AK3" s="232">
        <f t="shared" si="0"/>
        <v>7.3999999999999844E-2</v>
      </c>
    </row>
    <row r="4" spans="1:39" ht="13.5" thickBot="1">
      <c r="A4" s="233" t="s">
        <v>32</v>
      </c>
      <c r="B4" s="233" t="s">
        <v>33</v>
      </c>
      <c r="C4" s="233" t="s">
        <v>60</v>
      </c>
      <c r="D4" s="34">
        <f t="shared" ref="D4:S4" si="1">SUM(D2:D3)</f>
        <v>81.06</v>
      </c>
      <c r="E4" s="34">
        <f t="shared" si="1"/>
        <v>84.55</v>
      </c>
      <c r="F4" s="34">
        <f t="shared" si="1"/>
        <v>94.28</v>
      </c>
      <c r="G4" s="34">
        <f t="shared" si="1"/>
        <v>105.13</v>
      </c>
      <c r="H4" s="34">
        <f t="shared" si="1"/>
        <v>114.53</v>
      </c>
      <c r="I4" s="34">
        <f t="shared" si="1"/>
        <v>131.88</v>
      </c>
      <c r="J4" s="34">
        <f t="shared" si="1"/>
        <v>138.62</v>
      </c>
      <c r="K4" s="34">
        <f t="shared" si="1"/>
        <v>147.27000000000001</v>
      </c>
      <c r="L4" s="34">
        <f t="shared" si="1"/>
        <v>156.85</v>
      </c>
      <c r="M4" s="34">
        <f t="shared" si="1"/>
        <v>165.97</v>
      </c>
      <c r="N4" s="34">
        <f t="shared" si="1"/>
        <v>175.20000000000002</v>
      </c>
      <c r="O4" s="34">
        <f t="shared" si="1"/>
        <v>184.70000000000002</v>
      </c>
      <c r="P4" s="34">
        <f t="shared" si="1"/>
        <v>194.21</v>
      </c>
      <c r="Q4" s="34">
        <f t="shared" si="1"/>
        <v>203.83</v>
      </c>
      <c r="R4" s="34">
        <f t="shared" si="1"/>
        <v>213.63</v>
      </c>
      <c r="S4" s="34">
        <f t="shared" si="1"/>
        <v>224.95000000000002</v>
      </c>
      <c r="T4" s="34"/>
      <c r="U4" s="241"/>
      <c r="V4" s="232">
        <f>SUM(V2:V3)</f>
        <v>1</v>
      </c>
      <c r="W4" s="232">
        <f t="shared" ref="W4:AK4" si="2">SUM(W2:W3)</f>
        <v>1</v>
      </c>
      <c r="X4" s="232">
        <f t="shared" si="2"/>
        <v>1</v>
      </c>
      <c r="Y4" s="232">
        <f t="shared" si="2"/>
        <v>1</v>
      </c>
      <c r="Z4" s="232">
        <f t="shared" si="2"/>
        <v>1</v>
      </c>
      <c r="AA4" s="232">
        <f t="shared" si="2"/>
        <v>1</v>
      </c>
      <c r="AB4" s="232">
        <f t="shared" si="2"/>
        <v>1</v>
      </c>
      <c r="AC4" s="232">
        <f t="shared" si="2"/>
        <v>1</v>
      </c>
      <c r="AD4" s="232">
        <f t="shared" si="2"/>
        <v>1</v>
      </c>
      <c r="AE4" s="232">
        <f t="shared" si="2"/>
        <v>1</v>
      </c>
      <c r="AF4" s="232">
        <f t="shared" si="2"/>
        <v>1</v>
      </c>
      <c r="AG4" s="232">
        <f t="shared" si="2"/>
        <v>1</v>
      </c>
      <c r="AH4" s="232">
        <f t="shared" si="2"/>
        <v>1</v>
      </c>
      <c r="AI4" s="232">
        <f t="shared" si="2"/>
        <v>1</v>
      </c>
      <c r="AJ4" s="232">
        <f t="shared" si="2"/>
        <v>1</v>
      </c>
      <c r="AK4" s="232">
        <f t="shared" si="2"/>
        <v>1</v>
      </c>
    </row>
    <row r="5" spans="1:39">
      <c r="A5" s="236" t="s">
        <v>32</v>
      </c>
      <c r="B5" s="236" t="s">
        <v>35</v>
      </c>
      <c r="C5" s="236" t="s">
        <v>383</v>
      </c>
      <c r="D5" s="34">
        <f>V5*' Demand-Supply Gap'!D$17</f>
        <v>1497.4912608834688</v>
      </c>
      <c r="E5" s="34">
        <f>W5*' Demand-Supply Gap'!E$17</f>
        <v>1535.6165621789387</v>
      </c>
      <c r="F5" s="34">
        <f>X5*' Demand-Supply Gap'!F$17</f>
        <v>1520.9458749299208</v>
      </c>
      <c r="G5" s="34">
        <f>Y5*' Demand-Supply Gap'!G$17</f>
        <v>1672.9081823909657</v>
      </c>
      <c r="H5" s="34">
        <f>Z5*' Demand-Supply Gap'!H$17</f>
        <v>1671.573704018841</v>
      </c>
      <c r="I5" s="34">
        <f>AA5*' Demand-Supply Gap'!I$17</f>
        <v>1685.1978186486224</v>
      </c>
      <c r="J5" s="34">
        <f>AB5*' Demand-Supply Gap'!J$17</f>
        <v>1821.2709051783002</v>
      </c>
      <c r="K5" s="34">
        <f>AC5*' Demand-Supply Gap'!K$17</f>
        <v>1985.4621842758063</v>
      </c>
      <c r="L5" s="34">
        <f>AD5*' Demand-Supply Gap'!L$17</f>
        <v>2132.6653018330298</v>
      </c>
      <c r="M5" s="34">
        <f>AE5*' Demand-Supply Gap'!M$17</f>
        <v>2289.9273862041109</v>
      </c>
      <c r="N5" s="34">
        <f>AF5*' Demand-Supply Gap'!N$17</f>
        <v>2448.4729894339648</v>
      </c>
      <c r="O5" s="34">
        <f>AG5*' Demand-Supply Gap'!O$17</f>
        <v>2612.359063824963</v>
      </c>
      <c r="P5" s="34">
        <f>AH5*' Demand-Supply Gap'!P$17</f>
        <v>2781.7236404222517</v>
      </c>
      <c r="Q5" s="34">
        <f>AI5*' Demand-Supply Gap'!Q$17</f>
        <v>2960.3968870936615</v>
      </c>
      <c r="R5" s="34">
        <f>AJ5*' Demand-Supply Gap'!R$17</f>
        <v>3143.7314403732712</v>
      </c>
      <c r="S5" s="34">
        <f>AK5*' Demand-Supply Gap'!S$17</f>
        <v>3329.9242518562696</v>
      </c>
      <c r="T5" s="34"/>
      <c r="U5" s="232"/>
      <c r="V5" s="232">
        <v>0.9425</v>
      </c>
      <c r="W5" s="232">
        <v>0.9431533333333334</v>
      </c>
      <c r="X5" s="232">
        <v>0.94380666666666668</v>
      </c>
      <c r="Y5" s="232">
        <v>0.94446000000000008</v>
      </c>
      <c r="Z5" s="232">
        <v>0.94511333333333336</v>
      </c>
      <c r="AA5" s="232">
        <v>0.94576666666666664</v>
      </c>
      <c r="AB5" s="232">
        <v>0.94642000000000004</v>
      </c>
      <c r="AC5" s="232">
        <v>0.94707333333333332</v>
      </c>
      <c r="AD5" s="232">
        <v>0.94772666666666672</v>
      </c>
      <c r="AE5" s="232">
        <v>0.94838</v>
      </c>
      <c r="AF5" s="232">
        <v>0.94903333333333328</v>
      </c>
      <c r="AG5" s="232">
        <v>0.94968666666666668</v>
      </c>
      <c r="AH5" s="232">
        <v>0.95033999999999996</v>
      </c>
      <c r="AI5" s="232">
        <v>0.95099333333333336</v>
      </c>
      <c r="AJ5" s="232">
        <v>0.95164666666666664</v>
      </c>
      <c r="AK5" s="232">
        <v>0.95229999999999992</v>
      </c>
      <c r="AM5" s="95">
        <v>3.85E-2</v>
      </c>
    </row>
    <row r="6" spans="1:39">
      <c r="A6" s="32" t="s">
        <v>32</v>
      </c>
      <c r="B6" s="32" t="s">
        <v>35</v>
      </c>
      <c r="C6" s="32" t="s">
        <v>384</v>
      </c>
      <c r="D6" s="34">
        <f>V6*' Demand-Supply Gap'!D$17</f>
        <v>91.358883289972894</v>
      </c>
      <c r="E6" s="34">
        <f>W6*' Demand-Supply Gap'!E$17</f>
        <v>92.556193943012403</v>
      </c>
      <c r="F6" s="34">
        <f>X6*' Demand-Supply Gap'!F$17</f>
        <v>90.555641902538639</v>
      </c>
      <c r="G6" s="34">
        <f>Y6*' Demand-Supply Gap'!G$17</f>
        <v>98.377189558048087</v>
      </c>
      <c r="H6" s="34">
        <f>Z6*' Demand-Supply Gap'!H$17</f>
        <v>97.075245333449331</v>
      </c>
      <c r="I6" s="34">
        <f>AA6*' Demand-Supply Gap'!I$17</f>
        <v>96.634717898752683</v>
      </c>
      <c r="J6" s="34">
        <f>AB6*' Demand-Supply Gap'!J$17</f>
        <v>103.10823429286496</v>
      </c>
      <c r="K6" s="34">
        <f>AC6*' Demand-Supply Gap'!K$17</f>
        <v>110.95645026408114</v>
      </c>
      <c r="L6" s="34">
        <f>AD6*' Demand-Supply Gap'!L$17</f>
        <v>117.63046048208534</v>
      </c>
      <c r="M6" s="34">
        <f>AE6*' Demand-Supply Gap'!M$17</f>
        <v>124.63996676000779</v>
      </c>
      <c r="N6" s="34">
        <f>AF6*' Demand-Supply Gap'!N$17</f>
        <v>131.49222720819557</v>
      </c>
      <c r="O6" s="34">
        <f>AG6*' Demand-Supply Gap'!O$17</f>
        <v>138.39985015890849</v>
      </c>
      <c r="P6" s="34">
        <f>AH6*' Demand-Supply Gap'!P$17</f>
        <v>145.35891994798612</v>
      </c>
      <c r="Q6" s="34">
        <f>AI6*' Demand-Supply Gap'!Q$17</f>
        <v>152.55541586008661</v>
      </c>
      <c r="R6" s="34">
        <f>AJ6*' Demand-Supply Gap'!R$17</f>
        <v>159.73354352124633</v>
      </c>
      <c r="S6" s="34">
        <f>AK6*' Demand-Supply Gap'!S$17</f>
        <v>166.79343359607722</v>
      </c>
      <c r="T6" s="34"/>
      <c r="U6" s="232"/>
      <c r="V6" s="232">
        <f>1-V5</f>
        <v>5.7499999999999996E-2</v>
      </c>
      <c r="W6" s="232">
        <f t="shared" ref="W6" si="3">1-W5</f>
        <v>5.6846666666666601E-2</v>
      </c>
      <c r="X6" s="232">
        <f t="shared" ref="X6" si="4">1-X5</f>
        <v>5.6193333333333317E-2</v>
      </c>
      <c r="Y6" s="232">
        <f t="shared" ref="Y6" si="5">1-Y5</f>
        <v>5.5539999999999923E-2</v>
      </c>
      <c r="Z6" s="232">
        <f t="shared" ref="Z6" si="6">1-Z5</f>
        <v>5.4886666666666639E-2</v>
      </c>
      <c r="AA6" s="232">
        <f t="shared" ref="AA6" si="7">1-AA5</f>
        <v>5.4233333333333356E-2</v>
      </c>
      <c r="AB6" s="232">
        <f t="shared" ref="AB6" si="8">1-AB5</f>
        <v>5.3579999999999961E-2</v>
      </c>
      <c r="AC6" s="232">
        <f t="shared" ref="AC6" si="9">1-AC5</f>
        <v>5.2926666666666677E-2</v>
      </c>
      <c r="AD6" s="232">
        <f t="shared" ref="AD6" si="10">1-AD5</f>
        <v>5.2273333333333283E-2</v>
      </c>
      <c r="AE6" s="232">
        <f t="shared" ref="AE6" si="11">1-AE5</f>
        <v>5.1619999999999999E-2</v>
      </c>
      <c r="AF6" s="232">
        <f t="shared" ref="AF6" si="12">1-AF5</f>
        <v>5.0966666666666716E-2</v>
      </c>
      <c r="AG6" s="232">
        <f t="shared" ref="AG6" si="13">1-AG5</f>
        <v>5.0313333333333321E-2</v>
      </c>
      <c r="AH6" s="232">
        <f t="shared" ref="AH6" si="14">1-AH5</f>
        <v>4.9660000000000037E-2</v>
      </c>
      <c r="AI6" s="232">
        <f t="shared" ref="AI6" si="15">1-AI5</f>
        <v>4.9006666666666643E-2</v>
      </c>
      <c r="AJ6" s="232">
        <f t="shared" ref="AJ6" si="16">1-AJ5</f>
        <v>4.8353333333333359E-2</v>
      </c>
      <c r="AK6" s="232">
        <f t="shared" ref="AK6" si="17">1-AK5</f>
        <v>4.7700000000000076E-2</v>
      </c>
    </row>
    <row r="7" spans="1:39" ht="13.5" thickBot="1">
      <c r="A7" s="233" t="s">
        <v>32</v>
      </c>
      <c r="B7" s="233" t="s">
        <v>35</v>
      </c>
      <c r="C7" s="233" t="s">
        <v>60</v>
      </c>
      <c r="D7" s="34">
        <f t="shared" ref="D7:S7" si="18">SUM(D5:D6)</f>
        <v>1588.8501441734418</v>
      </c>
      <c r="E7" s="34">
        <f t="shared" si="18"/>
        <v>1628.1727561219511</v>
      </c>
      <c r="F7" s="34">
        <f t="shared" si="18"/>
        <v>1611.5015168324594</v>
      </c>
      <c r="G7" s="34">
        <f t="shared" si="18"/>
        <v>1771.2853719490138</v>
      </c>
      <c r="H7" s="34">
        <f t="shared" si="18"/>
        <v>1768.6489493522904</v>
      </c>
      <c r="I7" s="34">
        <f t="shared" si="18"/>
        <v>1781.8325365473752</v>
      </c>
      <c r="J7" s="34">
        <f t="shared" si="18"/>
        <v>1924.3791394711652</v>
      </c>
      <c r="K7" s="34">
        <f t="shared" si="18"/>
        <v>2096.4186345398875</v>
      </c>
      <c r="L7" s="34">
        <f t="shared" si="18"/>
        <v>2250.2957623151151</v>
      </c>
      <c r="M7" s="34">
        <f t="shared" si="18"/>
        <v>2414.5673529641185</v>
      </c>
      <c r="N7" s="34">
        <f t="shared" si="18"/>
        <v>2579.9652166421602</v>
      </c>
      <c r="O7" s="34">
        <f t="shared" si="18"/>
        <v>2750.7589139838715</v>
      </c>
      <c r="P7" s="34">
        <f t="shared" si="18"/>
        <v>2927.0825603702378</v>
      </c>
      <c r="Q7" s="34">
        <f t="shared" si="18"/>
        <v>3112.9523029537481</v>
      </c>
      <c r="R7" s="34">
        <f t="shared" si="18"/>
        <v>3303.4649838945174</v>
      </c>
      <c r="S7" s="34">
        <f t="shared" si="18"/>
        <v>3496.7176854523468</v>
      </c>
      <c r="T7" s="34"/>
      <c r="U7" s="241"/>
      <c r="V7" s="232">
        <f>SUM(V5:V6)</f>
        <v>1</v>
      </c>
      <c r="W7" s="232">
        <f t="shared" ref="W7" si="19">SUM(W5:W6)</f>
        <v>1</v>
      </c>
      <c r="X7" s="232">
        <f t="shared" ref="X7" si="20">SUM(X5:X6)</f>
        <v>1</v>
      </c>
      <c r="Y7" s="232">
        <f t="shared" ref="Y7" si="21">SUM(Y5:Y6)</f>
        <v>1</v>
      </c>
      <c r="Z7" s="232">
        <f t="shared" ref="Z7" si="22">SUM(Z5:Z6)</f>
        <v>1</v>
      </c>
      <c r="AA7" s="232">
        <f>SUM(AA5:AA6)</f>
        <v>1</v>
      </c>
      <c r="AB7" s="232">
        <f t="shared" ref="AB7" si="23">SUM(AB5:AB6)</f>
        <v>1</v>
      </c>
      <c r="AC7" s="232">
        <f t="shared" ref="AC7" si="24">SUM(AC5:AC6)</f>
        <v>1</v>
      </c>
      <c r="AD7" s="232">
        <f t="shared" ref="AD7" si="25">SUM(AD5:AD6)</f>
        <v>1</v>
      </c>
      <c r="AE7" s="232">
        <f t="shared" ref="AE7" si="26">SUM(AE5:AE6)</f>
        <v>1</v>
      </c>
      <c r="AF7" s="232">
        <f t="shared" ref="AF7" si="27">SUM(AF5:AF6)</f>
        <v>1</v>
      </c>
      <c r="AG7" s="232">
        <f t="shared" ref="AG7" si="28">SUM(AG5:AG6)</f>
        <v>1</v>
      </c>
      <c r="AH7" s="232">
        <f t="shared" ref="AH7" si="29">SUM(AH5:AH6)</f>
        <v>1</v>
      </c>
      <c r="AI7" s="232">
        <f t="shared" ref="AI7" si="30">SUM(AI5:AI6)</f>
        <v>1</v>
      </c>
      <c r="AJ7" s="232">
        <f t="shared" ref="AJ7" si="31">SUM(AJ5:AJ6)</f>
        <v>1</v>
      </c>
      <c r="AK7" s="232">
        <f t="shared" ref="AK7" si="32">SUM(AK5:AK6)</f>
        <v>1</v>
      </c>
    </row>
    <row r="8" spans="1:39" ht="12" customHeight="1">
      <c r="A8" s="236" t="s">
        <v>32</v>
      </c>
      <c r="B8" s="236" t="s">
        <v>43</v>
      </c>
      <c r="C8" s="236" t="s">
        <v>383</v>
      </c>
      <c r="D8" s="34">
        <f>ROUND(V8*' Demand-Supply Gap'!D$26,2)</f>
        <v>87.12</v>
      </c>
      <c r="E8" s="34">
        <f>ROUND(W8*' Demand-Supply Gap'!E$26,2)</f>
        <v>87.71</v>
      </c>
      <c r="F8" s="34">
        <f>ROUND(X8*' Demand-Supply Gap'!F$26,2)</f>
        <v>89.11</v>
      </c>
      <c r="G8" s="34">
        <f>ROUND(Y8*' Demand-Supply Gap'!G$26,2)</f>
        <v>87.96</v>
      </c>
      <c r="H8" s="34">
        <f>ROUND(Z8*' Demand-Supply Gap'!H$26,2)</f>
        <v>91.11</v>
      </c>
      <c r="I8" s="34">
        <f>ROUND(AA8*' Demand-Supply Gap'!I$26,2)</f>
        <v>69.56</v>
      </c>
      <c r="J8" s="34">
        <f>ROUND(AB8*' Demand-Supply Gap'!J$26,2)</f>
        <v>71.930000000000007</v>
      </c>
      <c r="K8" s="34">
        <f>ROUND(AC8*' Demand-Supply Gap'!K$26,2)</f>
        <v>74.540000000000006</v>
      </c>
      <c r="L8" s="34">
        <f>ROUND(AD8*' Demand-Supply Gap'!L$26,2)</f>
        <v>77.900000000000006</v>
      </c>
      <c r="M8" s="34">
        <f>ROUND(AE8*' Demand-Supply Gap'!M$26,2)</f>
        <v>82.35</v>
      </c>
      <c r="N8" s="34">
        <f>ROUND(AF8*' Demand-Supply Gap'!N$26,2)</f>
        <v>85.31</v>
      </c>
      <c r="O8" s="34">
        <f>ROUND(AG8*' Demand-Supply Gap'!O$26,2)</f>
        <v>88.65</v>
      </c>
      <c r="P8" s="34">
        <f>ROUND(AH8*' Demand-Supply Gap'!P$26,2)</f>
        <v>92.3</v>
      </c>
      <c r="Q8" s="34">
        <f>ROUND(AI8*' Demand-Supply Gap'!Q$26,2)</f>
        <v>96.25</v>
      </c>
      <c r="R8" s="34">
        <f>ROUND(AJ8*' Demand-Supply Gap'!R$26,2)</f>
        <v>100.59</v>
      </c>
      <c r="S8" s="34">
        <f>ROUND(AK8*' Demand-Supply Gap'!S$26,2)</f>
        <v>105.31</v>
      </c>
      <c r="T8" s="34"/>
      <c r="U8" s="232"/>
      <c r="V8" s="232">
        <v>0.89400000000000013</v>
      </c>
      <c r="W8" s="232">
        <v>0.89240000000000008</v>
      </c>
      <c r="X8" s="232">
        <v>0.89080000000000004</v>
      </c>
      <c r="Y8" s="232">
        <v>0.88919999999999999</v>
      </c>
      <c r="Z8" s="232">
        <v>0.88759999999999994</v>
      </c>
      <c r="AA8" s="232">
        <v>0.88600000000000012</v>
      </c>
      <c r="AB8" s="232">
        <v>0.88440000000000007</v>
      </c>
      <c r="AC8" s="232">
        <v>0.88280000000000003</v>
      </c>
      <c r="AD8" s="232">
        <v>0.88119999999999998</v>
      </c>
      <c r="AE8" s="232">
        <v>0.87960000000000016</v>
      </c>
      <c r="AF8" s="232">
        <v>0.87800000000000011</v>
      </c>
      <c r="AG8" s="232">
        <v>0.87640000000000007</v>
      </c>
      <c r="AH8" s="232">
        <v>0.87480000000000002</v>
      </c>
      <c r="AI8" s="232">
        <v>0.87319999999999998</v>
      </c>
      <c r="AJ8" s="232">
        <v>0.87160000000000015</v>
      </c>
      <c r="AK8" s="232">
        <v>0.87000000000000011</v>
      </c>
      <c r="AM8" s="95">
        <v>1.9199999999999998E-2</v>
      </c>
    </row>
    <row r="9" spans="1:39">
      <c r="A9" s="32" t="s">
        <v>32</v>
      </c>
      <c r="B9" s="32" t="s">
        <v>43</v>
      </c>
      <c r="C9" s="32" t="s">
        <v>384</v>
      </c>
      <c r="D9" s="34">
        <f>ROUND(V9*' Demand-Supply Gap'!D$26,2)</f>
        <v>10.33</v>
      </c>
      <c r="E9" s="34">
        <f>ROUND(W9*' Demand-Supply Gap'!E$26,2)</f>
        <v>10.33</v>
      </c>
      <c r="F9" s="34">
        <f>ROUND(X9*' Demand-Supply Gap'!F$26,2)</f>
        <v>10.42</v>
      </c>
      <c r="G9" s="34">
        <f>ROUND(Y9*' Demand-Supply Gap'!G$26,2)</f>
        <v>10.220000000000001</v>
      </c>
      <c r="H9" s="34">
        <f>ROUND(Z9*' Demand-Supply Gap'!H$26,2)</f>
        <v>10.51</v>
      </c>
      <c r="I9" s="34">
        <f>ROUND(AA9*' Demand-Supply Gap'!I$26,2)</f>
        <v>7.96</v>
      </c>
      <c r="J9" s="34">
        <f>ROUND(AB9*' Demand-Supply Gap'!J$26,2)</f>
        <v>8.18</v>
      </c>
      <c r="K9" s="34">
        <f>ROUND(AC9*' Demand-Supply Gap'!K$26,2)</f>
        <v>8.41</v>
      </c>
      <c r="L9" s="34">
        <f>ROUND(AD9*' Demand-Supply Gap'!L$26,2)</f>
        <v>8.7200000000000006</v>
      </c>
      <c r="M9" s="34">
        <f>ROUND(AE9*' Demand-Supply Gap'!M$26,2)</f>
        <v>9.15</v>
      </c>
      <c r="N9" s="34">
        <f>ROUND(AF9*' Demand-Supply Gap'!N$26,2)</f>
        <v>9.41</v>
      </c>
      <c r="O9" s="34">
        <f>ROUND(AG9*' Demand-Supply Gap'!O$26,2)</f>
        <v>9.7100000000000009</v>
      </c>
      <c r="P9" s="34">
        <f>ROUND(AH9*' Demand-Supply Gap'!P$26,2)</f>
        <v>10.029999999999999</v>
      </c>
      <c r="Q9" s="34">
        <f>ROUND(AI9*' Demand-Supply Gap'!Q$26,2)</f>
        <v>10.37</v>
      </c>
      <c r="R9" s="34">
        <f>ROUND(AJ9*' Demand-Supply Gap'!R$26,2)</f>
        <v>10.76</v>
      </c>
      <c r="S9" s="34">
        <f>ROUND(AK9*' Demand-Supply Gap'!S$26,2)</f>
        <v>11.17</v>
      </c>
      <c r="T9" s="34"/>
      <c r="U9" s="232"/>
      <c r="V9" s="232">
        <v>0.10599999999999987</v>
      </c>
      <c r="W9" s="232">
        <v>0.10508666666666655</v>
      </c>
      <c r="X9" s="232">
        <v>0.10417333333333322</v>
      </c>
      <c r="Y9" s="232">
        <v>0.10325999999999989</v>
      </c>
      <c r="Z9" s="232">
        <v>0.10234666666666657</v>
      </c>
      <c r="AA9" s="232">
        <v>0.10143333333333325</v>
      </c>
      <c r="AB9" s="232">
        <v>0.10051999999999991</v>
      </c>
      <c r="AC9" s="232">
        <v>9.9606666666666593E-2</v>
      </c>
      <c r="AD9" s="232">
        <v>9.8693333333333272E-2</v>
      </c>
      <c r="AE9" s="232">
        <v>9.777999999999995E-2</v>
      </c>
      <c r="AF9" s="232">
        <v>9.6866666666666615E-2</v>
      </c>
      <c r="AG9" s="232">
        <v>9.5953333333333293E-2</v>
      </c>
      <c r="AH9" s="232">
        <v>9.5039999999999972E-2</v>
      </c>
      <c r="AI9" s="232">
        <v>9.412666666666665E-2</v>
      </c>
      <c r="AJ9" s="232">
        <v>9.3213333333333315E-2</v>
      </c>
      <c r="AK9" s="232">
        <v>9.2299999999999993E-2</v>
      </c>
    </row>
    <row r="10" spans="1:39" ht="13.5" thickBot="1">
      <c r="A10" s="233" t="s">
        <v>32</v>
      </c>
      <c r="B10" s="233" t="s">
        <v>43</v>
      </c>
      <c r="C10" s="233" t="s">
        <v>60</v>
      </c>
      <c r="D10" s="34">
        <f t="shared" ref="D10:S10" si="33">SUM(D8:D9)</f>
        <v>97.45</v>
      </c>
      <c r="E10" s="34">
        <f t="shared" si="33"/>
        <v>98.039999999999992</v>
      </c>
      <c r="F10" s="34">
        <f t="shared" si="33"/>
        <v>99.53</v>
      </c>
      <c r="G10" s="34">
        <f t="shared" si="33"/>
        <v>98.179999999999993</v>
      </c>
      <c r="H10" s="34">
        <f t="shared" si="33"/>
        <v>101.62</v>
      </c>
      <c r="I10" s="34">
        <f t="shared" si="33"/>
        <v>77.52</v>
      </c>
      <c r="J10" s="34">
        <f t="shared" si="33"/>
        <v>80.110000000000014</v>
      </c>
      <c r="K10" s="34">
        <f t="shared" si="33"/>
        <v>82.95</v>
      </c>
      <c r="L10" s="34">
        <f t="shared" si="33"/>
        <v>86.62</v>
      </c>
      <c r="M10" s="34">
        <f t="shared" si="33"/>
        <v>91.5</v>
      </c>
      <c r="N10" s="34">
        <f t="shared" si="33"/>
        <v>94.72</v>
      </c>
      <c r="O10" s="34">
        <f t="shared" si="33"/>
        <v>98.360000000000014</v>
      </c>
      <c r="P10" s="34">
        <f t="shared" si="33"/>
        <v>102.33</v>
      </c>
      <c r="Q10" s="34">
        <f t="shared" si="33"/>
        <v>106.62</v>
      </c>
      <c r="R10" s="34">
        <f t="shared" si="33"/>
        <v>111.35000000000001</v>
      </c>
      <c r="S10" s="34">
        <f t="shared" si="33"/>
        <v>116.48</v>
      </c>
      <c r="T10" s="34"/>
      <c r="U10" s="237"/>
      <c r="V10" s="232">
        <f>SUM(V8:V9)</f>
        <v>1</v>
      </c>
      <c r="W10" s="232">
        <f t="shared" ref="W10" si="34">SUM(W8:W9)</f>
        <v>0.99748666666666663</v>
      </c>
      <c r="X10" s="232">
        <f t="shared" ref="X10" si="35">SUM(X8:X9)</f>
        <v>0.99497333333333327</v>
      </c>
      <c r="Y10" s="232">
        <f t="shared" ref="Y10" si="36">SUM(Y8:Y9)</f>
        <v>0.9924599999999999</v>
      </c>
      <c r="Z10" s="232">
        <f t="shared" ref="Z10" si="37">SUM(Z8:Z9)</f>
        <v>0.98994666666666653</v>
      </c>
      <c r="AA10" s="232">
        <f t="shared" ref="AA10" si="38">SUM(AA8:AA9)</f>
        <v>0.98743333333333339</v>
      </c>
      <c r="AB10" s="232">
        <f t="shared" ref="AB10" si="39">SUM(AB8:AB9)</f>
        <v>0.98492000000000002</v>
      </c>
      <c r="AC10" s="232">
        <f t="shared" ref="AC10" si="40">SUM(AC8:AC9)</f>
        <v>0.98240666666666665</v>
      </c>
      <c r="AD10" s="232">
        <f t="shared" ref="AD10" si="41">SUM(AD8:AD9)</f>
        <v>0.97989333333333328</v>
      </c>
      <c r="AE10" s="232">
        <f t="shared" ref="AE10" si="42">SUM(AE8:AE9)</f>
        <v>0.97738000000000014</v>
      </c>
      <c r="AF10" s="232">
        <f t="shared" ref="AF10" si="43">SUM(AF8:AF9)</f>
        <v>0.97486666666666677</v>
      </c>
      <c r="AG10" s="232">
        <f t="shared" ref="AG10" si="44">SUM(AG8:AG9)</f>
        <v>0.9723533333333334</v>
      </c>
      <c r="AH10" s="232">
        <f t="shared" ref="AH10" si="45">SUM(AH8:AH9)</f>
        <v>0.96984000000000004</v>
      </c>
      <c r="AI10" s="232">
        <f t="shared" ref="AI10" si="46">SUM(AI8:AI9)</f>
        <v>0.96732666666666667</v>
      </c>
      <c r="AJ10" s="232">
        <f t="shared" ref="AJ10" si="47">SUM(AJ8:AJ9)</f>
        <v>0.96481333333333352</v>
      </c>
      <c r="AK10" s="232">
        <f t="shared" ref="AK10" si="48">SUM(AK8:AK9)</f>
        <v>0.96230000000000016</v>
      </c>
    </row>
    <row r="11" spans="1:39">
      <c r="A11" s="236" t="s">
        <v>32</v>
      </c>
      <c r="B11" s="236" t="s">
        <v>51</v>
      </c>
      <c r="C11" s="236" t="s">
        <v>383</v>
      </c>
      <c r="D11" s="34">
        <f>ROUND(V11*' Demand-Supply Gap'!D$35,2)</f>
        <v>-42.72</v>
      </c>
      <c r="E11" s="34">
        <f>ROUND(W11*' Demand-Supply Gap'!E$35,2)</f>
        <v>-50.86</v>
      </c>
      <c r="F11" s="34">
        <f>ROUND(X11*' Demand-Supply Gap'!F$35,2)</f>
        <v>-52.43</v>
      </c>
      <c r="G11" s="34">
        <f>ROUND(Y11*' Demand-Supply Gap'!G$35,2)</f>
        <v>-64.099999999999994</v>
      </c>
      <c r="H11" s="34">
        <f>ROUND(Z11*' Demand-Supply Gap'!H$35,2)</f>
        <v>-72.239999999999995</v>
      </c>
      <c r="I11" s="34">
        <f>ROUND(AA11*' Demand-Supply Gap'!I$35,2)</f>
        <v>-93.62</v>
      </c>
      <c r="J11" s="34">
        <f>ROUND(AB11*' Demand-Supply Gap'!J$35,2)</f>
        <v>-98.87</v>
      </c>
      <c r="K11" s="34">
        <f>ROUND(AC11*' Demand-Supply Gap'!K$35,2)</f>
        <v>-104.4</v>
      </c>
      <c r="L11" s="34">
        <f>ROUND(AD11*' Demand-Supply Gap'!L$35,2)</f>
        <v>-111.81</v>
      </c>
      <c r="M11" s="34">
        <f>ROUND(AE11*' Demand-Supply Gap'!M$35,2)</f>
        <v>-120.09</v>
      </c>
      <c r="N11" s="34">
        <f>ROUND(AF11*' Demand-Supply Gap'!N$35,2)</f>
        <v>-129.5</v>
      </c>
      <c r="O11" s="34">
        <f>ROUND(AG11*' Demand-Supply Gap'!O$35,2)</f>
        <v>-139.08000000000001</v>
      </c>
      <c r="P11" s="34">
        <f>ROUND(AH11*' Demand-Supply Gap'!P$35,2)</f>
        <v>-149.46</v>
      </c>
      <c r="Q11" s="34">
        <f>ROUND(AI11*' Demand-Supply Gap'!Q$35,2)</f>
        <v>-160.97</v>
      </c>
      <c r="R11" s="34">
        <f>ROUND(AJ11*' Demand-Supply Gap'!R$35,2)</f>
        <v>-171.11</v>
      </c>
      <c r="S11" s="34">
        <f>ROUND(AK11*' Demand-Supply Gap'!S$35,2)</f>
        <v>-182.24</v>
      </c>
      <c r="T11" s="34"/>
      <c r="U11" s="232"/>
      <c r="V11" s="232">
        <v>0.88100000000000001</v>
      </c>
      <c r="W11" s="232">
        <v>0.88020000000000009</v>
      </c>
      <c r="X11" s="232">
        <v>0.87939999999999996</v>
      </c>
      <c r="Y11" s="232">
        <v>0.87860000000000005</v>
      </c>
      <c r="Z11" s="232">
        <v>0.87780000000000014</v>
      </c>
      <c r="AA11" s="232">
        <v>0.877</v>
      </c>
      <c r="AB11" s="232">
        <v>0.87620000000000009</v>
      </c>
      <c r="AC11" s="232">
        <v>0.87539999999999996</v>
      </c>
      <c r="AD11" s="232">
        <v>0.87460000000000004</v>
      </c>
      <c r="AE11" s="232">
        <v>0.87380000000000013</v>
      </c>
      <c r="AF11" s="232">
        <v>0.873</v>
      </c>
      <c r="AG11" s="232">
        <v>0.87220000000000009</v>
      </c>
      <c r="AH11" s="232">
        <v>0.87139999999999995</v>
      </c>
      <c r="AI11" s="232">
        <v>0.87060000000000004</v>
      </c>
      <c r="AJ11" s="232">
        <v>0.86980000000000013</v>
      </c>
      <c r="AK11" s="232">
        <v>0.86899999999999999</v>
      </c>
    </row>
    <row r="12" spans="1:39">
      <c r="A12" s="32" t="s">
        <v>32</v>
      </c>
      <c r="B12" s="32" t="s">
        <v>51</v>
      </c>
      <c r="C12" s="32" t="s">
        <v>384</v>
      </c>
      <c r="D12" s="34">
        <f>ROUND(V12*' Demand-Supply Gap'!D$35,2)</f>
        <v>-5.77</v>
      </c>
      <c r="E12" s="34">
        <f>ROUND(W12*' Demand-Supply Gap'!E$35,2)</f>
        <v>-6.79</v>
      </c>
      <c r="F12" s="34">
        <f>ROUND(X12*' Demand-Supply Gap'!F$35,2)</f>
        <v>-6.93</v>
      </c>
      <c r="G12" s="34">
        <f>ROUND(Y12*' Demand-Supply Gap'!G$35,2)</f>
        <v>-8.3699999999999992</v>
      </c>
      <c r="H12" s="34">
        <f>ROUND(Z12*' Demand-Supply Gap'!H$35,2)</f>
        <v>-9.33</v>
      </c>
      <c r="I12" s="34">
        <f>ROUND(AA12*' Demand-Supply Gap'!I$35,2)</f>
        <v>-11.95</v>
      </c>
      <c r="J12" s="34">
        <f>ROUND(AB12*' Demand-Supply Gap'!J$35,2)</f>
        <v>-12.47</v>
      </c>
      <c r="K12" s="34">
        <f>ROUND(AC12*' Demand-Supply Gap'!K$35,2)</f>
        <v>-13.01</v>
      </c>
      <c r="L12" s="34">
        <f>ROUND(AD12*' Demand-Supply Gap'!L$35,2)</f>
        <v>-13.77</v>
      </c>
      <c r="M12" s="34">
        <f>ROUND(AE12*' Demand-Supply Gap'!M$35,2)</f>
        <v>-14.61</v>
      </c>
      <c r="N12" s="34">
        <f>ROUND(AF12*' Demand-Supply Gap'!N$35,2)</f>
        <v>-15.56</v>
      </c>
      <c r="O12" s="34">
        <f>ROUND(AG12*' Demand-Supply Gap'!O$35,2)</f>
        <v>-16.5</v>
      </c>
      <c r="P12" s="34">
        <f>ROUND(AH12*' Demand-Supply Gap'!P$35,2)</f>
        <v>-17.5</v>
      </c>
      <c r="Q12" s="34">
        <f>ROUND(AI12*' Demand-Supply Gap'!Q$35,2)</f>
        <v>-18.61</v>
      </c>
      <c r="R12" s="34">
        <f>ROUND(AJ12*' Demand-Supply Gap'!R$35,2)</f>
        <v>-19.52</v>
      </c>
      <c r="S12" s="34">
        <f>ROUND(AK12*' Demand-Supply Gap'!S$35,2)</f>
        <v>-20.51</v>
      </c>
      <c r="T12" s="34"/>
      <c r="U12" s="232"/>
      <c r="V12" s="232">
        <v>0.11899999999999999</v>
      </c>
      <c r="W12" s="232">
        <v>0.11758666666666666</v>
      </c>
      <c r="X12" s="232">
        <v>0.11617333333333334</v>
      </c>
      <c r="Y12" s="232">
        <v>0.11476</v>
      </c>
      <c r="Z12" s="232">
        <v>0.11334666666666667</v>
      </c>
      <c r="AA12" s="232">
        <v>0.11193333333333333</v>
      </c>
      <c r="AB12" s="232">
        <v>0.11052000000000001</v>
      </c>
      <c r="AC12" s="232">
        <v>0.10910666666666667</v>
      </c>
      <c r="AD12" s="232">
        <v>0.10769333333333334</v>
      </c>
      <c r="AE12" s="232">
        <v>0.10628</v>
      </c>
      <c r="AF12" s="232">
        <v>0.10486666666666666</v>
      </c>
      <c r="AG12" s="232">
        <v>0.10345333333333334</v>
      </c>
      <c r="AH12" s="232">
        <v>0.10204000000000001</v>
      </c>
      <c r="AI12" s="232">
        <v>0.10062666666666667</v>
      </c>
      <c r="AJ12" s="232">
        <v>9.9213333333333334E-2</v>
      </c>
      <c r="AK12" s="232">
        <v>9.7799999999999998E-2</v>
      </c>
    </row>
    <row r="13" spans="1:39" ht="13.5" thickBot="1">
      <c r="A13" s="233" t="s">
        <v>32</v>
      </c>
      <c r="B13" s="233" t="s">
        <v>51</v>
      </c>
      <c r="C13" s="233" t="s">
        <v>60</v>
      </c>
      <c r="D13" s="34">
        <f t="shared" ref="D13:S13" si="49">SUM(D11:D12)</f>
        <v>-48.489999999999995</v>
      </c>
      <c r="E13" s="34">
        <f t="shared" si="49"/>
        <v>-57.65</v>
      </c>
      <c r="F13" s="34">
        <f t="shared" si="49"/>
        <v>-59.36</v>
      </c>
      <c r="G13" s="34">
        <f t="shared" si="49"/>
        <v>-72.47</v>
      </c>
      <c r="H13" s="34">
        <f t="shared" si="49"/>
        <v>-81.569999999999993</v>
      </c>
      <c r="I13" s="34">
        <f t="shared" si="49"/>
        <v>-105.57000000000001</v>
      </c>
      <c r="J13" s="34">
        <f t="shared" si="49"/>
        <v>-111.34</v>
      </c>
      <c r="K13" s="34">
        <f t="shared" si="49"/>
        <v>-117.41000000000001</v>
      </c>
      <c r="L13" s="34">
        <f t="shared" si="49"/>
        <v>-125.58</v>
      </c>
      <c r="M13" s="34">
        <f t="shared" si="49"/>
        <v>-134.69999999999999</v>
      </c>
      <c r="N13" s="34">
        <f t="shared" si="49"/>
        <v>-145.06</v>
      </c>
      <c r="O13" s="34">
        <f t="shared" si="49"/>
        <v>-155.58000000000001</v>
      </c>
      <c r="P13" s="34">
        <f t="shared" si="49"/>
        <v>-166.96</v>
      </c>
      <c r="Q13" s="34">
        <f t="shared" si="49"/>
        <v>-179.57999999999998</v>
      </c>
      <c r="R13" s="34">
        <f t="shared" si="49"/>
        <v>-190.63000000000002</v>
      </c>
      <c r="S13" s="34">
        <f t="shared" si="49"/>
        <v>-202.75</v>
      </c>
      <c r="T13" s="34"/>
      <c r="U13" s="237"/>
      <c r="V13" s="232">
        <f>SUM(V11:V12)</f>
        <v>1</v>
      </c>
      <c r="W13" s="232">
        <f t="shared" ref="W13" si="50">SUM(W11:W12)</f>
        <v>0.99778666666666671</v>
      </c>
      <c r="X13" s="232">
        <f t="shared" ref="X13" si="51">SUM(X11:X12)</f>
        <v>0.99557333333333331</v>
      </c>
      <c r="Y13" s="232">
        <f t="shared" ref="Y13" si="52">SUM(Y11:Y12)</f>
        <v>0.99336000000000002</v>
      </c>
      <c r="Z13" s="232">
        <f t="shared" ref="Z13" si="53">SUM(Z11:Z12)</f>
        <v>0.99114666666666684</v>
      </c>
      <c r="AA13" s="232">
        <f t="shared" ref="AA13" si="54">SUM(AA11:AA12)</f>
        <v>0.98893333333333333</v>
      </c>
      <c r="AB13" s="232">
        <f t="shared" ref="AB13" si="55">SUM(AB11:AB12)</f>
        <v>0.98672000000000004</v>
      </c>
      <c r="AC13" s="232">
        <f t="shared" ref="AC13" si="56">SUM(AC11:AC12)</f>
        <v>0.98450666666666664</v>
      </c>
      <c r="AD13" s="232">
        <f t="shared" ref="AD13" si="57">SUM(AD11:AD12)</f>
        <v>0.98229333333333335</v>
      </c>
      <c r="AE13" s="232">
        <f t="shared" ref="AE13" si="58">SUM(AE11:AE12)</f>
        <v>0.98008000000000017</v>
      </c>
      <c r="AF13" s="232">
        <f t="shared" ref="AF13" si="59">SUM(AF11:AF12)</f>
        <v>0.97786666666666666</v>
      </c>
      <c r="AG13" s="232">
        <f t="shared" ref="AG13" si="60">SUM(AG11:AG12)</f>
        <v>0.97565333333333348</v>
      </c>
      <c r="AH13" s="232">
        <f t="shared" ref="AH13" si="61">SUM(AH11:AH12)</f>
        <v>0.97343999999999997</v>
      </c>
      <c r="AI13" s="232">
        <f t="shared" ref="AI13" si="62">SUM(AI11:AI12)</f>
        <v>0.97122666666666668</v>
      </c>
      <c r="AJ13" s="232">
        <f t="shared" ref="AJ13" si="63">SUM(AJ11:AJ12)</f>
        <v>0.9690133333333335</v>
      </c>
      <c r="AK13" s="232">
        <f t="shared" ref="AK13" si="64">SUM(AK11:AK12)</f>
        <v>0.96679999999999999</v>
      </c>
    </row>
    <row r="14" spans="1:39">
      <c r="A14" s="236" t="s">
        <v>32</v>
      </c>
      <c r="B14" s="236" t="s">
        <v>108</v>
      </c>
      <c r="C14" s="236" t="s">
        <v>383</v>
      </c>
      <c r="D14" s="34">
        <f>ROUND(V14*' Demand-Supply Gap'!D$44,2)</f>
        <v>6.77</v>
      </c>
      <c r="E14" s="34">
        <f>ROUND(W14*' Demand-Supply Gap'!E$44,2)</f>
        <v>6.06</v>
      </c>
      <c r="F14" s="34">
        <f>ROUND(X14*' Demand-Supply Gap'!F$44,2)</f>
        <v>5.25</v>
      </c>
      <c r="G14" s="34">
        <f>ROUND(Y14*' Demand-Supply Gap'!G$44,2)</f>
        <v>4.53</v>
      </c>
      <c r="H14" s="34">
        <f>ROUND(Z14*' Demand-Supply Gap'!H$44,2)</f>
        <v>6.55</v>
      </c>
      <c r="I14" s="34">
        <f>ROUND(AA14*' Demand-Supply Gap'!I$44,2)</f>
        <v>5.74</v>
      </c>
      <c r="J14" s="34">
        <f>ROUND(AB14*' Demand-Supply Gap'!J$44,2)</f>
        <v>6.1</v>
      </c>
      <c r="K14" s="34">
        <f>ROUND(AC14*' Demand-Supply Gap'!K$44,2)</f>
        <v>6.6</v>
      </c>
      <c r="L14" s="34">
        <f>ROUND(AD14*' Demand-Supply Gap'!L$44,2)</f>
        <v>7.08</v>
      </c>
      <c r="M14" s="34">
        <f>ROUND(AE14*' Demand-Supply Gap'!M$44,2)</f>
        <v>7.6</v>
      </c>
      <c r="N14" s="34">
        <f>ROUND(AF14*' Demand-Supply Gap'!N$44,2)</f>
        <v>8.19</v>
      </c>
      <c r="O14" s="34">
        <f>ROUND(AG14*' Demand-Supply Gap'!O$44,2)</f>
        <v>8.8699999999999992</v>
      </c>
      <c r="P14" s="34">
        <f>ROUND(AH14*' Demand-Supply Gap'!P$44,2)</f>
        <v>9.5</v>
      </c>
      <c r="Q14" s="34">
        <f>ROUND(AI14*' Demand-Supply Gap'!Q$44,2)</f>
        <v>10.19</v>
      </c>
      <c r="R14" s="34">
        <f>ROUND(AJ14*' Demand-Supply Gap'!R$44,2)</f>
        <v>10.93</v>
      </c>
      <c r="S14" s="34">
        <f>ROUND(AK14*' Demand-Supply Gap'!S$44,2)</f>
        <v>11.77</v>
      </c>
      <c r="T14" s="34"/>
      <c r="U14" s="232"/>
      <c r="V14" s="232">
        <v>0.91000000000000014</v>
      </c>
      <c r="W14" s="232">
        <v>0.90893333333333337</v>
      </c>
      <c r="X14" s="232">
        <v>0.90786666666666682</v>
      </c>
      <c r="Y14" s="232">
        <v>0.90680000000000005</v>
      </c>
      <c r="Z14" s="232">
        <v>0.9057333333333335</v>
      </c>
      <c r="AA14" s="232">
        <v>0.90466666666666673</v>
      </c>
      <c r="AB14" s="232">
        <v>0.90360000000000018</v>
      </c>
      <c r="AC14" s="232">
        <v>0.90253333333333341</v>
      </c>
      <c r="AD14" s="232">
        <v>0.90146666666666686</v>
      </c>
      <c r="AE14" s="232">
        <v>0.90040000000000009</v>
      </c>
      <c r="AF14" s="232">
        <v>0.89933333333333332</v>
      </c>
      <c r="AG14" s="232">
        <v>0.89826666666666677</v>
      </c>
      <c r="AH14" s="232">
        <v>0.8972</v>
      </c>
      <c r="AI14" s="232">
        <v>0.89613333333333345</v>
      </c>
      <c r="AJ14" s="232">
        <v>0.89506666666666668</v>
      </c>
      <c r="AK14" s="232">
        <v>0.89400000000000013</v>
      </c>
    </row>
    <row r="15" spans="1:39">
      <c r="A15" s="32" t="s">
        <v>32</v>
      </c>
      <c r="B15" s="32" t="s">
        <v>108</v>
      </c>
      <c r="C15" s="32" t="s">
        <v>384</v>
      </c>
      <c r="D15" s="34">
        <f>ROUND(V15*' Demand-Supply Gap'!D$44,2)</f>
        <v>0.67</v>
      </c>
      <c r="E15" s="34">
        <f>ROUND(W15*' Demand-Supply Gap'!E$44,2)</f>
        <v>0.6</v>
      </c>
      <c r="F15" s="34">
        <f>ROUND(X15*' Demand-Supply Gap'!F$44,2)</f>
        <v>0.51</v>
      </c>
      <c r="G15" s="34">
        <f>ROUND(Y15*' Demand-Supply Gap'!G$44,2)</f>
        <v>0.44</v>
      </c>
      <c r="H15" s="34">
        <f>ROUND(Z15*' Demand-Supply Gap'!H$44,2)</f>
        <v>0.64</v>
      </c>
      <c r="I15" s="34">
        <f>ROUND(AA15*' Demand-Supply Gap'!I$44,2)</f>
        <v>0.55000000000000004</v>
      </c>
      <c r="J15" s="34">
        <f>ROUND(AB15*' Demand-Supply Gap'!J$44,2)</f>
        <v>0.59</v>
      </c>
      <c r="K15" s="34">
        <f>ROUND(AC15*' Demand-Supply Gap'!K$44,2)</f>
        <v>0.63</v>
      </c>
      <c r="L15" s="34">
        <f>ROUND(AD15*' Demand-Supply Gap'!L$44,2)</f>
        <v>0.67</v>
      </c>
      <c r="M15" s="34">
        <f>ROUND(AE15*' Demand-Supply Gap'!M$44,2)</f>
        <v>0.72</v>
      </c>
      <c r="N15" s="34">
        <f>ROUND(AF15*' Demand-Supply Gap'!N$44,2)</f>
        <v>0.77</v>
      </c>
      <c r="O15" s="34">
        <f>ROUND(AG15*' Demand-Supply Gap'!O$44,2)</f>
        <v>0.83</v>
      </c>
      <c r="P15" s="34">
        <f>ROUND(AH15*' Demand-Supply Gap'!P$44,2)</f>
        <v>0.89</v>
      </c>
      <c r="Q15" s="34">
        <f>ROUND(AI15*' Demand-Supply Gap'!Q$44,2)</f>
        <v>0.95</v>
      </c>
      <c r="R15" s="34">
        <f>ROUND(AJ15*' Demand-Supply Gap'!R$44,2)</f>
        <v>1.01</v>
      </c>
      <c r="S15" s="34">
        <f>ROUND(AK15*' Demand-Supply Gap'!S$44,2)</f>
        <v>1.08</v>
      </c>
      <c r="T15" s="34"/>
      <c r="U15" s="232"/>
      <c r="V15" s="232">
        <v>8.9999999999999858E-2</v>
      </c>
      <c r="W15" s="232">
        <v>8.9479999999999865E-2</v>
      </c>
      <c r="X15" s="232">
        <v>8.8959999999999873E-2</v>
      </c>
      <c r="Y15" s="232">
        <v>8.8439999999999894E-2</v>
      </c>
      <c r="Z15" s="232">
        <v>8.7919999999999901E-2</v>
      </c>
      <c r="AA15" s="232">
        <v>8.7399999999999908E-2</v>
      </c>
      <c r="AB15" s="232">
        <v>8.6879999999999916E-2</v>
      </c>
      <c r="AC15" s="232">
        <v>8.6359999999999923E-2</v>
      </c>
      <c r="AD15" s="232">
        <v>8.583999999999993E-2</v>
      </c>
      <c r="AE15" s="232">
        <v>8.5319999999999951E-2</v>
      </c>
      <c r="AF15" s="232">
        <v>8.4799999999999959E-2</v>
      </c>
      <c r="AG15" s="232">
        <v>8.4279999999999966E-2</v>
      </c>
      <c r="AH15" s="232">
        <v>8.3759999999999973E-2</v>
      </c>
      <c r="AI15" s="232">
        <v>8.3239999999999981E-2</v>
      </c>
      <c r="AJ15" s="232">
        <v>8.2719999999999988E-2</v>
      </c>
      <c r="AK15" s="232">
        <v>8.2199999999999995E-2</v>
      </c>
    </row>
    <row r="16" spans="1:39" ht="13.5" thickBot="1">
      <c r="A16" s="233" t="s">
        <v>32</v>
      </c>
      <c r="B16" s="233" t="s">
        <v>108</v>
      </c>
      <c r="C16" s="233" t="s">
        <v>60</v>
      </c>
      <c r="D16" s="34">
        <f t="shared" ref="D16:S16" si="65">SUM(D14:D15)</f>
        <v>7.4399999999999995</v>
      </c>
      <c r="E16" s="34">
        <f t="shared" si="65"/>
        <v>6.6599999999999993</v>
      </c>
      <c r="F16" s="34">
        <f t="shared" si="65"/>
        <v>5.76</v>
      </c>
      <c r="G16" s="34">
        <f t="shared" si="65"/>
        <v>4.9700000000000006</v>
      </c>
      <c r="H16" s="34">
        <f t="shared" si="65"/>
        <v>7.1899999999999995</v>
      </c>
      <c r="I16" s="34">
        <f t="shared" si="65"/>
        <v>6.29</v>
      </c>
      <c r="J16" s="34">
        <f t="shared" si="65"/>
        <v>6.6899999999999995</v>
      </c>
      <c r="K16" s="34">
        <f t="shared" si="65"/>
        <v>7.2299999999999995</v>
      </c>
      <c r="L16" s="34">
        <f t="shared" si="65"/>
        <v>7.75</v>
      </c>
      <c r="M16" s="34">
        <f t="shared" si="65"/>
        <v>8.32</v>
      </c>
      <c r="N16" s="34">
        <f t="shared" si="65"/>
        <v>8.9599999999999991</v>
      </c>
      <c r="O16" s="34">
        <f t="shared" si="65"/>
        <v>9.6999999999999993</v>
      </c>
      <c r="P16" s="34">
        <f t="shared" si="65"/>
        <v>10.39</v>
      </c>
      <c r="Q16" s="34">
        <f t="shared" si="65"/>
        <v>11.139999999999999</v>
      </c>
      <c r="R16" s="34">
        <f t="shared" si="65"/>
        <v>11.94</v>
      </c>
      <c r="S16" s="34">
        <f t="shared" si="65"/>
        <v>12.85</v>
      </c>
      <c r="T16" s="34"/>
      <c r="U16" s="237"/>
      <c r="V16" s="232">
        <f>SUM(V14:V15)</f>
        <v>1</v>
      </c>
      <c r="W16" s="232">
        <f t="shared" ref="W16" si="66">SUM(W14:W15)</f>
        <v>0.99841333333333326</v>
      </c>
      <c r="X16" s="232">
        <f t="shared" ref="X16" si="67">SUM(X14:X15)</f>
        <v>0.99682666666666675</v>
      </c>
      <c r="Y16" s="232">
        <f t="shared" ref="Y16" si="68">SUM(Y14:Y15)</f>
        <v>0.9952399999999999</v>
      </c>
      <c r="Z16" s="232">
        <f t="shared" ref="Z16" si="69">SUM(Z14:Z15)</f>
        <v>0.99365333333333339</v>
      </c>
      <c r="AA16" s="232">
        <f t="shared" ref="AA16" si="70">SUM(AA14:AA15)</f>
        <v>0.99206666666666665</v>
      </c>
      <c r="AB16" s="232">
        <f t="shared" ref="AB16" si="71">SUM(AB14:AB15)</f>
        <v>0.99048000000000014</v>
      </c>
      <c r="AC16" s="232">
        <f t="shared" ref="AC16" si="72">SUM(AC14:AC15)</f>
        <v>0.98889333333333329</v>
      </c>
      <c r="AD16" s="232">
        <f t="shared" ref="AD16" si="73">SUM(AD14:AD15)</f>
        <v>0.98730666666666678</v>
      </c>
      <c r="AE16" s="232">
        <f t="shared" ref="AE16" si="74">SUM(AE14:AE15)</f>
        <v>0.98572000000000004</v>
      </c>
      <c r="AF16" s="232">
        <f t="shared" ref="AF16" si="75">SUM(AF14:AF15)</f>
        <v>0.9841333333333333</v>
      </c>
      <c r="AG16" s="232">
        <f t="shared" ref="AG16" si="76">SUM(AG14:AG15)</f>
        <v>0.98254666666666668</v>
      </c>
      <c r="AH16" s="232">
        <f t="shared" ref="AH16" si="77">SUM(AH14:AH15)</f>
        <v>0.98095999999999994</v>
      </c>
      <c r="AI16" s="232">
        <f t="shared" ref="AI16" si="78">SUM(AI14:AI15)</f>
        <v>0.97937333333333343</v>
      </c>
      <c r="AJ16" s="232">
        <f t="shared" ref="AJ16" si="79">SUM(AJ14:AJ15)</f>
        <v>0.97778666666666669</v>
      </c>
      <c r="AK16" s="232">
        <f t="shared" ref="AK16" si="80">SUM(AK14:AK15)</f>
        <v>0.97620000000000018</v>
      </c>
    </row>
    <row r="17" spans="1:37">
      <c r="A17" s="236" t="s">
        <v>32</v>
      </c>
      <c r="B17" s="236" t="s">
        <v>53</v>
      </c>
      <c r="C17" s="236" t="s">
        <v>383</v>
      </c>
      <c r="D17" s="34">
        <f>ROUND(V17*' Demand-Supply Gap'!D$53,2)</f>
        <v>113.6</v>
      </c>
      <c r="E17" s="34">
        <f>ROUND(W17*' Demand-Supply Gap'!E$53,2)</f>
        <v>113.03</v>
      </c>
      <c r="F17" s="34">
        <f>ROUND(X17*' Demand-Supply Gap'!F$53,2)</f>
        <v>120.87</v>
      </c>
      <c r="G17" s="34">
        <f>ROUND(Y17*' Demand-Supply Gap'!G$53,2)</f>
        <v>129.09</v>
      </c>
      <c r="H17" s="34">
        <f>ROUND(Z17*' Demand-Supply Gap'!H$53,2)</f>
        <v>122.75</v>
      </c>
      <c r="I17" s="34">
        <f>ROUND(AA17*' Demand-Supply Gap'!I$53,2)</f>
        <v>86.97</v>
      </c>
      <c r="J17" s="34">
        <f>ROUND(AB17*' Demand-Supply Gap'!J$53,2)</f>
        <v>91.35</v>
      </c>
      <c r="K17" s="34">
        <f>ROUND(AC17*' Demand-Supply Gap'!K$53,2)</f>
        <v>96.12</v>
      </c>
      <c r="L17" s="34">
        <f>ROUND(AD17*' Demand-Supply Gap'!L$53,2)</f>
        <v>103.82</v>
      </c>
      <c r="M17" s="34">
        <f>ROUND(AE17*' Demand-Supply Gap'!M$53,2)</f>
        <v>112.83</v>
      </c>
      <c r="N17" s="34">
        <f>ROUND(AF17*' Demand-Supply Gap'!N$53,2)</f>
        <v>123.04</v>
      </c>
      <c r="O17" s="34">
        <f>ROUND(AG17*' Demand-Supply Gap'!O$53,2)</f>
        <v>134.53</v>
      </c>
      <c r="P17" s="34">
        <f>ROUND(AH17*' Demand-Supply Gap'!P$53,2)</f>
        <v>146.84</v>
      </c>
      <c r="Q17" s="34">
        <f>ROUND(AI17*' Demand-Supply Gap'!Q$53,2)</f>
        <v>159.9</v>
      </c>
      <c r="R17" s="34">
        <f>ROUND(AJ17*' Demand-Supply Gap'!R$53,2)</f>
        <v>173.05</v>
      </c>
      <c r="S17" s="34">
        <f>ROUND(AK17*' Demand-Supply Gap'!S$53,2)</f>
        <v>188.07</v>
      </c>
      <c r="T17" s="34"/>
      <c r="U17" s="232"/>
      <c r="V17" s="232">
        <v>0.94559999999999989</v>
      </c>
      <c r="W17" s="232">
        <v>0.94663333333333322</v>
      </c>
      <c r="X17" s="232">
        <v>0.94766666666666655</v>
      </c>
      <c r="Y17" s="232">
        <v>0.94869999999999988</v>
      </c>
      <c r="Z17" s="232">
        <v>0.94973333333333321</v>
      </c>
      <c r="AA17" s="232">
        <v>0.95076666666666654</v>
      </c>
      <c r="AB17" s="232">
        <v>0.95179999999999987</v>
      </c>
      <c r="AC17" s="232">
        <v>0.9528333333333332</v>
      </c>
      <c r="AD17" s="232">
        <v>0.95386666666666653</v>
      </c>
      <c r="AE17" s="232">
        <v>0.95489999999999986</v>
      </c>
      <c r="AF17" s="232">
        <v>0.95593333333333319</v>
      </c>
      <c r="AG17" s="232">
        <v>0.95696666666666652</v>
      </c>
      <c r="AH17" s="232">
        <v>0.95799999999999985</v>
      </c>
      <c r="AI17" s="232">
        <v>0.95903333333333318</v>
      </c>
      <c r="AJ17" s="232">
        <v>0.96006666666666651</v>
      </c>
      <c r="AK17" s="232">
        <v>0.96109999999999984</v>
      </c>
    </row>
    <row r="18" spans="1:37">
      <c r="A18" s="32" t="s">
        <v>32</v>
      </c>
      <c r="B18" s="32" t="s">
        <v>53</v>
      </c>
      <c r="C18" s="32" t="s">
        <v>384</v>
      </c>
      <c r="D18" s="34">
        <f>ROUND(V18*' Demand-Supply Gap'!D$53,2)</f>
        <v>6.54</v>
      </c>
      <c r="E18" s="34">
        <f>ROUND(W18*' Demand-Supply Gap'!E$53,2)</f>
        <v>6.37</v>
      </c>
      <c r="F18" s="34">
        <f>ROUND(X18*' Demand-Supply Gap'!F$53,2)</f>
        <v>6.68</v>
      </c>
      <c r="G18" s="34">
        <f>ROUND(Y18*' Demand-Supply Gap'!G$53,2)</f>
        <v>6.98</v>
      </c>
      <c r="H18" s="34">
        <f>ROUND(Z18*' Demand-Supply Gap'!H$53,2)</f>
        <v>6.5</v>
      </c>
      <c r="I18" s="34">
        <f>ROUND(AA18*' Demand-Supply Gap'!I$53,2)</f>
        <v>4.5</v>
      </c>
      <c r="J18" s="34">
        <f>ROUND(AB18*' Demand-Supply Gap'!J$53,2)</f>
        <v>4.63</v>
      </c>
      <c r="K18" s="34">
        <f>ROUND(AC18*' Demand-Supply Gap'!K$53,2)</f>
        <v>4.76</v>
      </c>
      <c r="L18" s="34">
        <f>ROUND(AD18*' Demand-Supply Gap'!L$53,2)</f>
        <v>5.0199999999999996</v>
      </c>
      <c r="M18" s="34">
        <f>ROUND(AE18*' Demand-Supply Gap'!M$53,2)</f>
        <v>5.33</v>
      </c>
      <c r="N18" s="34">
        <f>ROUND(AF18*' Demand-Supply Gap'!N$53,2)</f>
        <v>5.67</v>
      </c>
      <c r="O18" s="34">
        <f>ROUND(AG18*' Demand-Supply Gap'!O$53,2)</f>
        <v>6.05</v>
      </c>
      <c r="P18" s="34">
        <f>ROUND(AH18*' Demand-Supply Gap'!P$53,2)</f>
        <v>6.44</v>
      </c>
      <c r="Q18" s="34">
        <f>ROUND(AI18*' Demand-Supply Gap'!Q$53,2)</f>
        <v>6.83</v>
      </c>
      <c r="R18" s="34">
        <f>ROUND(AJ18*' Demand-Supply Gap'!R$53,2)</f>
        <v>7.2</v>
      </c>
      <c r="S18" s="34">
        <f>ROUND(AK18*' Demand-Supply Gap'!S$53,2)</f>
        <v>7.61</v>
      </c>
      <c r="T18" s="34"/>
      <c r="U18" s="232"/>
      <c r="V18" s="232">
        <f>1-V17</f>
        <v>5.4400000000000115E-2</v>
      </c>
      <c r="W18" s="232">
        <f t="shared" ref="W18" si="81">1-W17</f>
        <v>5.3366666666666784E-2</v>
      </c>
      <c r="X18" s="232">
        <f t="shared" ref="X18" si="82">1-X17</f>
        <v>5.2333333333333454E-2</v>
      </c>
      <c r="Y18" s="232">
        <f t="shared" ref="Y18" si="83">1-Y17</f>
        <v>5.1300000000000123E-2</v>
      </c>
      <c r="Z18" s="232">
        <f t="shared" ref="Z18" si="84">1-Z17</f>
        <v>5.0266666666666793E-2</v>
      </c>
      <c r="AA18" s="232">
        <f t="shared" ref="AA18" si="85">1-AA17</f>
        <v>4.9233333333333462E-2</v>
      </c>
      <c r="AB18" s="232">
        <f t="shared" ref="AB18" si="86">1-AB17</f>
        <v>4.8200000000000132E-2</v>
      </c>
      <c r="AC18" s="232">
        <f t="shared" ref="AC18" si="87">1-AC17</f>
        <v>4.7166666666666801E-2</v>
      </c>
      <c r="AD18" s="232">
        <f t="shared" ref="AD18" si="88">1-AD17</f>
        <v>4.6133333333333471E-2</v>
      </c>
      <c r="AE18" s="232">
        <f t="shared" ref="AE18" si="89">1-AE17</f>
        <v>4.510000000000014E-2</v>
      </c>
      <c r="AF18" s="232">
        <f t="shared" ref="AF18" si="90">1-AF17</f>
        <v>4.4066666666666809E-2</v>
      </c>
      <c r="AG18" s="232">
        <f t="shared" ref="AG18" si="91">1-AG17</f>
        <v>4.3033333333333479E-2</v>
      </c>
      <c r="AH18" s="232">
        <f t="shared" ref="AH18" si="92">1-AH17</f>
        <v>4.2000000000000148E-2</v>
      </c>
      <c r="AI18" s="232">
        <f t="shared" ref="AI18" si="93">1-AI17</f>
        <v>4.0966666666666818E-2</v>
      </c>
      <c r="AJ18" s="232">
        <f t="shared" ref="AJ18" si="94">1-AJ17</f>
        <v>3.9933333333333487E-2</v>
      </c>
      <c r="AK18" s="232">
        <f t="shared" ref="AK18" si="95">1-AK17</f>
        <v>3.8900000000000157E-2</v>
      </c>
    </row>
    <row r="19" spans="1:37" ht="13.5" thickBot="1">
      <c r="A19" s="233" t="s">
        <v>32</v>
      </c>
      <c r="B19" s="233" t="s">
        <v>53</v>
      </c>
      <c r="C19" s="233" t="s">
        <v>60</v>
      </c>
      <c r="D19" s="34">
        <f t="shared" ref="D19:S19" si="96">SUM(D17:D18)</f>
        <v>120.14</v>
      </c>
      <c r="E19" s="34">
        <f t="shared" si="96"/>
        <v>119.4</v>
      </c>
      <c r="F19" s="34">
        <f t="shared" si="96"/>
        <v>127.55000000000001</v>
      </c>
      <c r="G19" s="34">
        <f t="shared" si="96"/>
        <v>136.07</v>
      </c>
      <c r="H19" s="34">
        <f t="shared" si="96"/>
        <v>129.25</v>
      </c>
      <c r="I19" s="34">
        <f t="shared" si="96"/>
        <v>91.47</v>
      </c>
      <c r="J19" s="34">
        <f t="shared" si="96"/>
        <v>95.97999999999999</v>
      </c>
      <c r="K19" s="34">
        <f t="shared" si="96"/>
        <v>100.88000000000001</v>
      </c>
      <c r="L19" s="34">
        <f t="shared" si="96"/>
        <v>108.83999999999999</v>
      </c>
      <c r="M19" s="34">
        <f t="shared" si="96"/>
        <v>118.16</v>
      </c>
      <c r="N19" s="34">
        <f t="shared" si="96"/>
        <v>128.71</v>
      </c>
      <c r="O19" s="34">
        <f t="shared" si="96"/>
        <v>140.58000000000001</v>
      </c>
      <c r="P19" s="34">
        <f t="shared" si="96"/>
        <v>153.28</v>
      </c>
      <c r="Q19" s="34">
        <f t="shared" si="96"/>
        <v>166.73000000000002</v>
      </c>
      <c r="R19" s="34">
        <f t="shared" si="96"/>
        <v>180.25</v>
      </c>
      <c r="S19" s="34">
        <f t="shared" si="96"/>
        <v>195.68</v>
      </c>
      <c r="T19" s="34"/>
      <c r="U19" s="237"/>
      <c r="V19" s="232">
        <f>SUM(V17:V18)</f>
        <v>1</v>
      </c>
      <c r="W19" s="232">
        <f t="shared" ref="W19" si="97">SUM(W17:W18)</f>
        <v>1</v>
      </c>
      <c r="X19" s="232">
        <f t="shared" ref="X19" si="98">SUM(X17:X18)</f>
        <v>1</v>
      </c>
      <c r="Y19" s="232">
        <f t="shared" ref="Y19" si="99">SUM(Y17:Y18)</f>
        <v>1</v>
      </c>
      <c r="Z19" s="232">
        <f t="shared" ref="Z19" si="100">SUM(Z17:Z18)</f>
        <v>1</v>
      </c>
      <c r="AA19" s="232">
        <f t="shared" ref="AA19" si="101">SUM(AA17:AA18)</f>
        <v>1</v>
      </c>
      <c r="AB19" s="232">
        <f t="shared" ref="AB19" si="102">SUM(AB17:AB18)</f>
        <v>1</v>
      </c>
      <c r="AC19" s="232">
        <f t="shared" ref="AC19" si="103">SUM(AC17:AC18)</f>
        <v>1</v>
      </c>
      <c r="AD19" s="232">
        <f t="shared" ref="AD19" si="104">SUM(AD17:AD18)</f>
        <v>1</v>
      </c>
      <c r="AE19" s="232">
        <f t="shared" ref="AE19" si="105">SUM(AE17:AE18)</f>
        <v>1</v>
      </c>
      <c r="AF19" s="232">
        <f t="shared" ref="AF19" si="106">SUM(AF17:AF18)</f>
        <v>1</v>
      </c>
      <c r="AG19" s="232">
        <f t="shared" ref="AG19" si="107">SUM(AG17:AG18)</f>
        <v>1</v>
      </c>
      <c r="AH19" s="232">
        <f t="shared" ref="AH19" si="108">SUM(AH17:AH18)</f>
        <v>1</v>
      </c>
      <c r="AI19" s="232">
        <f t="shared" ref="AI19" si="109">SUM(AI17:AI18)</f>
        <v>1</v>
      </c>
      <c r="AJ19" s="232">
        <f t="shared" ref="AJ19" si="110">SUM(AJ17:AJ18)</f>
        <v>1</v>
      </c>
      <c r="AK19" s="232">
        <f t="shared" ref="AK19" si="111">SUM(AK17:AK18)</f>
        <v>1</v>
      </c>
    </row>
    <row r="20" spans="1:37">
      <c r="A20" s="236" t="s">
        <v>32</v>
      </c>
      <c r="B20" s="236" t="s">
        <v>17</v>
      </c>
      <c r="C20" s="236" t="s">
        <v>383</v>
      </c>
      <c r="D20" s="34">
        <f>ROUND(V20*' Demand-Supply Gap'!D$62,2)</f>
        <v>10.6</v>
      </c>
      <c r="E20" s="34">
        <f>ROUND(W20*' Demand-Supply Gap'!E$62,2)</f>
        <v>6.47</v>
      </c>
      <c r="F20" s="34">
        <f>ROUND(X20*' Demand-Supply Gap'!F$62,2)</f>
        <v>6.38</v>
      </c>
      <c r="G20" s="34">
        <f>ROUND(Y20*' Demand-Supply Gap'!G$62,2)</f>
        <v>8.9600000000000009</v>
      </c>
      <c r="H20" s="34">
        <f>ROUND(Z20*' Demand-Supply Gap'!H$62,2)</f>
        <v>8.58</v>
      </c>
      <c r="I20" s="34">
        <f>ROUND(AA20*' Demand-Supply Gap'!I$62,2)</f>
        <v>8.11</v>
      </c>
      <c r="J20" s="34">
        <f>ROUND(AB20*' Demand-Supply Gap'!J$62,2)</f>
        <v>8.43</v>
      </c>
      <c r="K20" s="34">
        <f>ROUND(AC20*' Demand-Supply Gap'!K$62,2)</f>
        <v>8.77</v>
      </c>
      <c r="L20" s="34">
        <f>ROUND(AD20*' Demand-Supply Gap'!L$62,2)</f>
        <v>9.15</v>
      </c>
      <c r="M20" s="34">
        <f>ROUND(AE20*' Demand-Supply Gap'!M$62,2)</f>
        <v>9.6300000000000008</v>
      </c>
      <c r="N20" s="34">
        <f>ROUND(AF20*' Demand-Supply Gap'!N$62,2)</f>
        <v>10.1</v>
      </c>
      <c r="O20" s="34">
        <f>ROUND(AG20*' Demand-Supply Gap'!O$62,2)</f>
        <v>10.6</v>
      </c>
      <c r="P20" s="34">
        <f>ROUND(AH20*' Demand-Supply Gap'!P$62,2)</f>
        <v>11.06</v>
      </c>
      <c r="Q20" s="34">
        <f>ROUND(AI20*' Demand-Supply Gap'!Q$62,2)</f>
        <v>11.57</v>
      </c>
      <c r="R20" s="34">
        <f>ROUND(AJ20*' Demand-Supply Gap'!R$62,2)</f>
        <v>12.12</v>
      </c>
      <c r="S20" s="34">
        <f>ROUND(AK20*' Demand-Supply Gap'!S$62,2)</f>
        <v>12.71</v>
      </c>
      <c r="T20" s="34"/>
      <c r="U20" s="232"/>
      <c r="V20" s="232">
        <v>0.94</v>
      </c>
      <c r="W20" s="232">
        <v>0.94068666666666656</v>
      </c>
      <c r="X20" s="232">
        <v>0.94137333333333328</v>
      </c>
      <c r="Y20" s="232">
        <v>0.9420599999999999</v>
      </c>
      <c r="Z20" s="232">
        <v>0.94274666666666662</v>
      </c>
      <c r="AA20" s="232">
        <v>0.94343333333333323</v>
      </c>
      <c r="AB20" s="232">
        <v>0.94411999999999996</v>
      </c>
      <c r="AC20" s="232">
        <v>0.94480666666666657</v>
      </c>
      <c r="AD20" s="232">
        <v>0.9454933333333333</v>
      </c>
      <c r="AE20" s="232">
        <v>0.94617999999999991</v>
      </c>
      <c r="AF20" s="232">
        <v>0.94686666666666663</v>
      </c>
      <c r="AG20" s="232">
        <v>0.94755333333333325</v>
      </c>
      <c r="AH20" s="232">
        <v>0.94823999999999997</v>
      </c>
      <c r="AI20" s="232">
        <v>0.94892666666666659</v>
      </c>
      <c r="AJ20" s="232">
        <v>0.94961333333333331</v>
      </c>
      <c r="AK20" s="232">
        <v>0.95029999999999992</v>
      </c>
    </row>
    <row r="21" spans="1:37">
      <c r="A21" s="32" t="s">
        <v>32</v>
      </c>
      <c r="B21" s="32" t="s">
        <v>17</v>
      </c>
      <c r="C21" s="32" t="s">
        <v>384</v>
      </c>
      <c r="D21" s="34">
        <f>ROUND(V21*' Demand-Supply Gap'!D$62,2)</f>
        <v>0.68</v>
      </c>
      <c r="E21" s="34">
        <f>ROUND(W21*' Demand-Supply Gap'!E$62,2)</f>
        <v>0.41</v>
      </c>
      <c r="F21" s="34">
        <f>ROUND(X21*' Demand-Supply Gap'!F$62,2)</f>
        <v>0.4</v>
      </c>
      <c r="G21" s="34">
        <f>ROUND(Y21*' Demand-Supply Gap'!G$62,2)</f>
        <v>0.55000000000000004</v>
      </c>
      <c r="H21" s="34">
        <f>ROUND(Z21*' Demand-Supply Gap'!H$62,2)</f>
        <v>0.52</v>
      </c>
      <c r="I21" s="34">
        <f>ROUND(AA21*' Demand-Supply Gap'!I$62,2)</f>
        <v>0.49</v>
      </c>
      <c r="J21" s="34">
        <f>ROUND(AB21*' Demand-Supply Gap'!J$62,2)</f>
        <v>0.5</v>
      </c>
      <c r="K21" s="34">
        <f>ROUND(AC21*' Demand-Supply Gap'!K$62,2)</f>
        <v>0.51</v>
      </c>
      <c r="L21" s="34">
        <f>ROUND(AD21*' Demand-Supply Gap'!L$62,2)</f>
        <v>0.53</v>
      </c>
      <c r="M21" s="34">
        <f>ROUND(AE21*' Demand-Supply Gap'!M$62,2)</f>
        <v>0.55000000000000004</v>
      </c>
      <c r="N21" s="34">
        <f>ROUND(AF21*' Demand-Supply Gap'!N$62,2)</f>
        <v>0.56999999999999995</v>
      </c>
      <c r="O21" s="34">
        <f>ROUND(AG21*' Demand-Supply Gap'!O$62,2)</f>
        <v>0.59</v>
      </c>
      <c r="P21" s="34">
        <f>ROUND(AH21*' Demand-Supply Gap'!P$62,2)</f>
        <v>0.6</v>
      </c>
      <c r="Q21" s="34">
        <f>ROUND(AI21*' Demand-Supply Gap'!Q$62,2)</f>
        <v>0.62</v>
      </c>
      <c r="R21" s="34">
        <f>ROUND(AJ21*' Demand-Supply Gap'!R$62,2)</f>
        <v>0.64</v>
      </c>
      <c r="S21" s="34">
        <f>ROUND(AK21*' Demand-Supply Gap'!S$62,2)</f>
        <v>0.66</v>
      </c>
      <c r="T21" s="34"/>
      <c r="U21" s="232"/>
      <c r="V21" s="232">
        <f>1-V20</f>
        <v>6.0000000000000053E-2</v>
      </c>
      <c r="W21" s="232">
        <f t="shared" ref="W21" si="112">1-W20</f>
        <v>5.931333333333344E-2</v>
      </c>
      <c r="X21" s="232">
        <f t="shared" ref="X21" si="113">1-X20</f>
        <v>5.8626666666666716E-2</v>
      </c>
      <c r="Y21" s="232">
        <f t="shared" ref="Y21" si="114">1-Y20</f>
        <v>5.7940000000000103E-2</v>
      </c>
      <c r="Z21" s="232">
        <f t="shared" ref="Z21" si="115">1-Z20</f>
        <v>5.7253333333333378E-2</v>
      </c>
      <c r="AA21" s="232">
        <f t="shared" ref="AA21" si="116">1-AA20</f>
        <v>5.6566666666666765E-2</v>
      </c>
      <c r="AB21" s="232">
        <f t="shared" ref="AB21" si="117">1-AB20</f>
        <v>5.5880000000000041E-2</v>
      </c>
      <c r="AC21" s="232">
        <f t="shared" ref="AC21" si="118">1-AC20</f>
        <v>5.5193333333333428E-2</v>
      </c>
      <c r="AD21" s="232">
        <f t="shared" ref="AD21" si="119">1-AD20</f>
        <v>5.4506666666666703E-2</v>
      </c>
      <c r="AE21" s="232">
        <f t="shared" ref="AE21" si="120">1-AE20</f>
        <v>5.382000000000009E-2</v>
      </c>
      <c r="AF21" s="232">
        <f t="shared" ref="AF21" si="121">1-AF20</f>
        <v>5.3133333333333366E-2</v>
      </c>
      <c r="AG21" s="232">
        <f t="shared" ref="AG21" si="122">1-AG20</f>
        <v>5.2446666666666752E-2</v>
      </c>
      <c r="AH21" s="232">
        <f t="shared" ref="AH21" si="123">1-AH20</f>
        <v>5.1760000000000028E-2</v>
      </c>
      <c r="AI21" s="232">
        <f t="shared" ref="AI21" si="124">1-AI20</f>
        <v>5.1073333333333415E-2</v>
      </c>
      <c r="AJ21" s="232">
        <f t="shared" ref="AJ21" si="125">1-AJ20</f>
        <v>5.0386666666666691E-2</v>
      </c>
      <c r="AK21" s="232">
        <f t="shared" ref="AK21" si="126">1-AK20</f>
        <v>4.9700000000000077E-2</v>
      </c>
    </row>
    <row r="22" spans="1:37" ht="13.5" thickBot="1">
      <c r="A22" s="233" t="s">
        <v>32</v>
      </c>
      <c r="B22" s="233" t="s">
        <v>17</v>
      </c>
      <c r="C22" s="233" t="s">
        <v>60</v>
      </c>
      <c r="D22" s="34">
        <f t="shared" ref="D22:S22" si="127">SUM(D20:D21)</f>
        <v>11.28</v>
      </c>
      <c r="E22" s="34">
        <f t="shared" si="127"/>
        <v>6.88</v>
      </c>
      <c r="F22" s="34">
        <f t="shared" si="127"/>
        <v>6.78</v>
      </c>
      <c r="G22" s="34">
        <f t="shared" si="127"/>
        <v>9.5100000000000016</v>
      </c>
      <c r="H22" s="34">
        <f t="shared" si="127"/>
        <v>9.1</v>
      </c>
      <c r="I22" s="34">
        <f t="shared" si="127"/>
        <v>8.6</v>
      </c>
      <c r="J22" s="34">
        <f t="shared" si="127"/>
        <v>8.93</v>
      </c>
      <c r="K22" s="34">
        <f t="shared" si="127"/>
        <v>9.2799999999999994</v>
      </c>
      <c r="L22" s="34">
        <f t="shared" si="127"/>
        <v>9.68</v>
      </c>
      <c r="M22" s="34">
        <f t="shared" si="127"/>
        <v>10.180000000000001</v>
      </c>
      <c r="N22" s="34">
        <f t="shared" si="127"/>
        <v>10.67</v>
      </c>
      <c r="O22" s="34">
        <f t="shared" si="127"/>
        <v>11.19</v>
      </c>
      <c r="P22" s="34">
        <f t="shared" si="127"/>
        <v>11.66</v>
      </c>
      <c r="Q22" s="34">
        <f t="shared" si="127"/>
        <v>12.19</v>
      </c>
      <c r="R22" s="34">
        <f t="shared" si="127"/>
        <v>12.76</v>
      </c>
      <c r="S22" s="34">
        <f t="shared" si="127"/>
        <v>13.370000000000001</v>
      </c>
      <c r="T22" s="34"/>
      <c r="U22" s="237"/>
      <c r="V22" s="232">
        <f>SUM(V20:V21)</f>
        <v>1</v>
      </c>
      <c r="W22" s="232">
        <f t="shared" ref="W22" si="128">SUM(W20:W21)</f>
        <v>1</v>
      </c>
      <c r="X22" s="232">
        <f t="shared" ref="X22" si="129">SUM(X20:X21)</f>
        <v>1</v>
      </c>
      <c r="Y22" s="232">
        <f t="shared" ref="Y22" si="130">SUM(Y20:Y21)</f>
        <v>1</v>
      </c>
      <c r="Z22" s="232">
        <f t="shared" ref="Z22" si="131">SUM(Z20:Z21)</f>
        <v>1</v>
      </c>
      <c r="AA22" s="232">
        <f t="shared" ref="AA22" si="132">SUM(AA20:AA21)</f>
        <v>1</v>
      </c>
      <c r="AB22" s="232">
        <f t="shared" ref="AB22" si="133">SUM(AB20:AB21)</f>
        <v>1</v>
      </c>
      <c r="AC22" s="232">
        <f t="shared" ref="AC22" si="134">SUM(AC20:AC21)</f>
        <v>1</v>
      </c>
      <c r="AD22" s="232">
        <f t="shared" ref="AD22" si="135">SUM(AD20:AD21)</f>
        <v>1</v>
      </c>
      <c r="AE22" s="232">
        <f t="shared" ref="AE22" si="136">SUM(AE20:AE21)</f>
        <v>1</v>
      </c>
      <c r="AF22" s="232">
        <f t="shared" ref="AF22" si="137">SUM(AF20:AF21)</f>
        <v>1</v>
      </c>
      <c r="AG22" s="232">
        <f t="shared" ref="AG22" si="138">SUM(AG20:AG21)</f>
        <v>1</v>
      </c>
      <c r="AH22" s="232">
        <f t="shared" ref="AH22" si="139">SUM(AH20:AH21)</f>
        <v>1</v>
      </c>
      <c r="AI22" s="232">
        <f t="shared" ref="AI22" si="140">SUM(AI20:AI21)</f>
        <v>1</v>
      </c>
      <c r="AJ22" s="232">
        <f t="shared" ref="AJ22" si="141">SUM(AJ20:AJ21)</f>
        <v>1</v>
      </c>
      <c r="AK22" s="232">
        <f t="shared" ref="AK22" si="142">SUM(AK20:AK21)</f>
        <v>1</v>
      </c>
    </row>
    <row r="23" spans="1:37">
      <c r="A23" s="236" t="s">
        <v>32</v>
      </c>
      <c r="B23" s="236" t="s">
        <v>52</v>
      </c>
      <c r="C23" s="236" t="s">
        <v>383</v>
      </c>
      <c r="D23" s="34">
        <f>ROUND(V23*' Demand-Supply Gap'!D$71,2)</f>
        <v>5.27</v>
      </c>
      <c r="E23" s="34">
        <f>ROUND(W23*' Demand-Supply Gap'!E$71,2)</f>
        <v>10.18</v>
      </c>
      <c r="F23" s="34">
        <f>ROUND(X23*' Demand-Supply Gap'!F$71,2)</f>
        <v>47.08</v>
      </c>
      <c r="G23" s="34">
        <f>ROUND(Y23*' Demand-Supply Gap'!G$71,2)</f>
        <v>48.29</v>
      </c>
      <c r="H23" s="34">
        <f>ROUND(Z23*' Demand-Supply Gap'!H$71,2)</f>
        <v>54.82</v>
      </c>
      <c r="I23" s="34">
        <f>ROUND(AA23*' Demand-Supply Gap'!I$71,2)</f>
        <v>56.1</v>
      </c>
      <c r="J23" s="34">
        <f>ROUND(AB23*' Demand-Supply Gap'!J$71,2)</f>
        <v>57.56</v>
      </c>
      <c r="K23" s="34">
        <f>ROUND(AC23*' Demand-Supply Gap'!K$71,2)</f>
        <v>59.24</v>
      </c>
      <c r="L23" s="34">
        <f>ROUND(AD23*' Demand-Supply Gap'!L$71,2)</f>
        <v>61.33</v>
      </c>
      <c r="M23" s="34">
        <f>ROUND(AE23*' Demand-Supply Gap'!M$71,2)</f>
        <v>63.75</v>
      </c>
      <c r="N23" s="34">
        <f>ROUND(AF23*' Demand-Supply Gap'!N$71,2)</f>
        <v>66.39</v>
      </c>
      <c r="O23" s="34">
        <f>ROUND(AG23*' Demand-Supply Gap'!O$71,2)</f>
        <v>69.209999999999994</v>
      </c>
      <c r="P23" s="34">
        <f>ROUND(AH23*' Demand-Supply Gap'!P$71,2)</f>
        <v>72.010000000000005</v>
      </c>
      <c r="Q23" s="34">
        <f>ROUND(AI23*' Demand-Supply Gap'!Q$71,2)</f>
        <v>75.08</v>
      </c>
      <c r="R23" s="34">
        <f>ROUND(AJ23*' Demand-Supply Gap'!R$71,2)</f>
        <v>78.44</v>
      </c>
      <c r="S23" s="34">
        <f>ROUND(AK23*' Demand-Supply Gap'!S$71,2)</f>
        <v>82.13</v>
      </c>
      <c r="T23" s="34"/>
      <c r="U23" s="232"/>
      <c r="V23" s="232">
        <v>0.93200000000000005</v>
      </c>
      <c r="W23" s="232">
        <v>0.9332733333333334</v>
      </c>
      <c r="X23" s="232">
        <v>0.93454666666666664</v>
      </c>
      <c r="Y23" s="232">
        <v>0.93581999999999999</v>
      </c>
      <c r="Z23" s="232">
        <v>0.93709333333333333</v>
      </c>
      <c r="AA23" s="232">
        <v>0.93836666666666668</v>
      </c>
      <c r="AB23" s="232">
        <v>0.93964000000000003</v>
      </c>
      <c r="AC23" s="232">
        <v>0.94091333333333327</v>
      </c>
      <c r="AD23" s="232">
        <v>0.94218666666666662</v>
      </c>
      <c r="AE23" s="232">
        <v>0.94345999999999997</v>
      </c>
      <c r="AF23" s="232">
        <v>0.94473333333333331</v>
      </c>
      <c r="AG23" s="232">
        <v>0.94600666666666666</v>
      </c>
      <c r="AH23" s="232">
        <v>0.9472799999999999</v>
      </c>
      <c r="AI23" s="232">
        <v>0.94855333333333325</v>
      </c>
      <c r="AJ23" s="232">
        <v>0.9498266666666666</v>
      </c>
      <c r="AK23" s="232">
        <v>0.95109999999999995</v>
      </c>
    </row>
    <row r="24" spans="1:37">
      <c r="A24" s="32" t="s">
        <v>32</v>
      </c>
      <c r="B24" s="32" t="s">
        <v>52</v>
      </c>
      <c r="C24" s="32" t="s">
        <v>384</v>
      </c>
      <c r="D24" s="34">
        <f>ROUND(V24*' Demand-Supply Gap'!D$71,2)</f>
        <v>0.38</v>
      </c>
      <c r="E24" s="34">
        <f>ROUND(W24*' Demand-Supply Gap'!E$71,2)</f>
        <v>0.73</v>
      </c>
      <c r="F24" s="34">
        <f>ROUND(X24*' Demand-Supply Gap'!F$71,2)</f>
        <v>3.3</v>
      </c>
      <c r="G24" s="34">
        <f>ROUND(Y24*' Demand-Supply Gap'!G$71,2)</f>
        <v>3.31</v>
      </c>
      <c r="H24" s="34">
        <f>ROUND(Z24*' Demand-Supply Gap'!H$71,2)</f>
        <v>3.68</v>
      </c>
      <c r="I24" s="34">
        <f>ROUND(AA24*' Demand-Supply Gap'!I$71,2)</f>
        <v>3.69</v>
      </c>
      <c r="J24" s="34">
        <f>ROUND(AB24*' Demand-Supply Gap'!J$71,2)</f>
        <v>3.7</v>
      </c>
      <c r="K24" s="34">
        <f>ROUND(AC24*' Demand-Supply Gap'!K$71,2)</f>
        <v>3.72</v>
      </c>
      <c r="L24" s="34">
        <f>ROUND(AD24*' Demand-Supply Gap'!L$71,2)</f>
        <v>3.76</v>
      </c>
      <c r="M24" s="34">
        <f>ROUND(AE24*' Demand-Supply Gap'!M$71,2)</f>
        <v>3.82</v>
      </c>
      <c r="N24" s="34">
        <f>ROUND(AF24*' Demand-Supply Gap'!N$71,2)</f>
        <v>3.88</v>
      </c>
      <c r="O24" s="34">
        <f>ROUND(AG24*' Demand-Supply Gap'!O$71,2)</f>
        <v>3.95</v>
      </c>
      <c r="P24" s="34">
        <f>ROUND(AH24*' Demand-Supply Gap'!P$71,2)</f>
        <v>4.01</v>
      </c>
      <c r="Q24" s="34">
        <f>ROUND(AI24*' Demand-Supply Gap'!Q$71,2)</f>
        <v>4.07</v>
      </c>
      <c r="R24" s="34">
        <f>ROUND(AJ24*' Demand-Supply Gap'!R$71,2)</f>
        <v>4.1399999999999997</v>
      </c>
      <c r="S24" s="34">
        <f>ROUND(AK24*' Demand-Supply Gap'!S$71,2)</f>
        <v>4.22</v>
      </c>
      <c r="T24" s="34"/>
      <c r="U24" s="232"/>
      <c r="V24" s="232">
        <f>1-V23</f>
        <v>6.7999999999999949E-2</v>
      </c>
      <c r="W24" s="232">
        <f t="shared" ref="W24" si="143">1-W23</f>
        <v>6.6726666666666601E-2</v>
      </c>
      <c r="X24" s="232">
        <f t="shared" ref="X24" si="144">1-X23</f>
        <v>6.5453333333333363E-2</v>
      </c>
      <c r="Y24" s="232">
        <f t="shared" ref="Y24" si="145">1-Y23</f>
        <v>6.4180000000000015E-2</v>
      </c>
      <c r="Z24" s="232">
        <f t="shared" ref="Z24" si="146">1-Z23</f>
        <v>6.2906666666666666E-2</v>
      </c>
      <c r="AA24" s="232">
        <f t="shared" ref="AA24" si="147">1-AA23</f>
        <v>6.1633333333333318E-2</v>
      </c>
      <c r="AB24" s="232">
        <f t="shared" ref="AB24" si="148">1-AB23</f>
        <v>6.0359999999999969E-2</v>
      </c>
      <c r="AC24" s="232">
        <f t="shared" ref="AC24" si="149">1-AC23</f>
        <v>5.9086666666666732E-2</v>
      </c>
      <c r="AD24" s="232">
        <f t="shared" ref="AD24" si="150">1-AD23</f>
        <v>5.7813333333333383E-2</v>
      </c>
      <c r="AE24" s="232">
        <f t="shared" ref="AE24" si="151">1-AE23</f>
        <v>5.6540000000000035E-2</v>
      </c>
      <c r="AF24" s="232">
        <f t="shared" ref="AF24" si="152">1-AF23</f>
        <v>5.5266666666666686E-2</v>
      </c>
      <c r="AG24" s="232">
        <f t="shared" ref="AG24" si="153">1-AG23</f>
        <v>5.3993333333333338E-2</v>
      </c>
      <c r="AH24" s="232">
        <f t="shared" ref="AH24" si="154">1-AH23</f>
        <v>5.27200000000001E-2</v>
      </c>
      <c r="AI24" s="232">
        <f t="shared" ref="AI24" si="155">1-AI23</f>
        <v>5.1446666666666752E-2</v>
      </c>
      <c r="AJ24" s="232">
        <f t="shared" ref="AJ24" si="156">1-AJ23</f>
        <v>5.0173333333333403E-2</v>
      </c>
      <c r="AK24" s="232">
        <f t="shared" ref="AK24" si="157">1-AK23</f>
        <v>4.8900000000000055E-2</v>
      </c>
    </row>
    <row r="25" spans="1:37" ht="13.5" thickBot="1">
      <c r="A25" s="233" t="s">
        <v>32</v>
      </c>
      <c r="B25" s="233" t="s">
        <v>52</v>
      </c>
      <c r="C25" s="233" t="s">
        <v>60</v>
      </c>
      <c r="D25" s="34">
        <f t="shared" ref="D25:S25" si="158">SUM(D23:D24)</f>
        <v>5.6499999999999995</v>
      </c>
      <c r="E25" s="34">
        <f t="shared" si="158"/>
        <v>10.91</v>
      </c>
      <c r="F25" s="34">
        <f t="shared" si="158"/>
        <v>50.379999999999995</v>
      </c>
      <c r="G25" s="34">
        <f t="shared" si="158"/>
        <v>51.6</v>
      </c>
      <c r="H25" s="34">
        <f t="shared" si="158"/>
        <v>58.5</v>
      </c>
      <c r="I25" s="34">
        <f t="shared" si="158"/>
        <v>59.79</v>
      </c>
      <c r="J25" s="34">
        <f t="shared" si="158"/>
        <v>61.260000000000005</v>
      </c>
      <c r="K25" s="34">
        <f t="shared" si="158"/>
        <v>62.96</v>
      </c>
      <c r="L25" s="34">
        <f t="shared" si="158"/>
        <v>65.09</v>
      </c>
      <c r="M25" s="34">
        <f t="shared" si="158"/>
        <v>67.569999999999993</v>
      </c>
      <c r="N25" s="34">
        <f t="shared" si="158"/>
        <v>70.27</v>
      </c>
      <c r="O25" s="34">
        <f t="shared" si="158"/>
        <v>73.16</v>
      </c>
      <c r="P25" s="34">
        <f t="shared" si="158"/>
        <v>76.02000000000001</v>
      </c>
      <c r="Q25" s="34">
        <f t="shared" si="158"/>
        <v>79.150000000000006</v>
      </c>
      <c r="R25" s="34">
        <f t="shared" si="158"/>
        <v>82.58</v>
      </c>
      <c r="S25" s="34">
        <f t="shared" si="158"/>
        <v>86.35</v>
      </c>
      <c r="T25" s="34"/>
      <c r="U25" s="237"/>
      <c r="V25" s="232">
        <f>SUM(V23:V24)</f>
        <v>1</v>
      </c>
      <c r="W25" s="232">
        <f t="shared" ref="W25" si="159">SUM(W23:W24)</f>
        <v>1</v>
      </c>
      <c r="X25" s="232">
        <f t="shared" ref="X25" si="160">SUM(X23:X24)</f>
        <v>1</v>
      </c>
      <c r="Y25" s="232">
        <f t="shared" ref="Y25" si="161">SUM(Y23:Y24)</f>
        <v>1</v>
      </c>
      <c r="Z25" s="232">
        <f t="shared" ref="Z25" si="162">SUM(Z23:Z24)</f>
        <v>1</v>
      </c>
      <c r="AA25" s="232">
        <f t="shared" ref="AA25" si="163">SUM(AA23:AA24)</f>
        <v>1</v>
      </c>
      <c r="AB25" s="232">
        <f t="shared" ref="AB25" si="164">SUM(AB23:AB24)</f>
        <v>1</v>
      </c>
      <c r="AC25" s="232">
        <f t="shared" ref="AC25" si="165">SUM(AC23:AC24)</f>
        <v>1</v>
      </c>
      <c r="AD25" s="232">
        <f t="shared" ref="AD25" si="166">SUM(AD23:AD24)</f>
        <v>1</v>
      </c>
      <c r="AE25" s="232">
        <f t="shared" ref="AE25" si="167">SUM(AE23:AE24)</f>
        <v>1</v>
      </c>
      <c r="AF25" s="232">
        <f t="shared" ref="AF25" si="168">SUM(AF23:AF24)</f>
        <v>1</v>
      </c>
      <c r="AG25" s="232">
        <f t="shared" ref="AG25" si="169">SUM(AG23:AG24)</f>
        <v>1</v>
      </c>
      <c r="AH25" s="232">
        <f t="shared" ref="AH25" si="170">SUM(AH23:AH24)</f>
        <v>1</v>
      </c>
      <c r="AI25" s="232">
        <f t="shared" ref="AI25" si="171">SUM(AI23:AI24)</f>
        <v>1</v>
      </c>
      <c r="AJ25" s="232">
        <f t="shared" ref="AJ25" si="172">SUM(AJ23:AJ24)</f>
        <v>1</v>
      </c>
      <c r="AK25" s="232">
        <f t="shared" ref="AK25" si="173">SUM(AK23:AK24)</f>
        <v>1</v>
      </c>
    </row>
    <row r="26" spans="1:37">
      <c r="A26" s="236" t="s">
        <v>32</v>
      </c>
      <c r="B26" s="236" t="s">
        <v>54</v>
      </c>
      <c r="C26" s="236" t="s">
        <v>383</v>
      </c>
      <c r="D26" s="34">
        <f>ROUND(V26*' Demand-Supply Gap'!D$80,2)</f>
        <v>77.48</v>
      </c>
      <c r="E26" s="34">
        <f>ROUND(W26*' Demand-Supply Gap'!E$80,2)</f>
        <v>87.67</v>
      </c>
      <c r="F26" s="34">
        <f>ROUND(X26*' Demand-Supply Gap'!F$80,2)</f>
        <v>100.09</v>
      </c>
      <c r="G26" s="34">
        <f>ROUND(Y26*' Demand-Supply Gap'!G$80,2)</f>
        <v>112.84</v>
      </c>
      <c r="H26" s="34">
        <f>ROUND(Z26*' Demand-Supply Gap'!H$80,2)</f>
        <v>122.52</v>
      </c>
      <c r="I26" s="34">
        <f>ROUND(AA26*' Demand-Supply Gap'!I$80,2)</f>
        <v>114.11</v>
      </c>
      <c r="J26" s="34">
        <f>ROUND(AB26*' Demand-Supply Gap'!J$80,2)</f>
        <v>117.38</v>
      </c>
      <c r="K26" s="34">
        <f>ROUND(AC26*' Demand-Supply Gap'!K$80,2)</f>
        <v>121.01</v>
      </c>
      <c r="L26" s="34">
        <f>ROUND(AD26*' Demand-Supply Gap'!L$80,2)</f>
        <v>125.23</v>
      </c>
      <c r="M26" s="34">
        <f>ROUND(AE26*' Demand-Supply Gap'!M$80,2)</f>
        <v>130.1</v>
      </c>
      <c r="N26" s="34">
        <f>ROUND(AF26*' Demand-Supply Gap'!N$80,2)</f>
        <v>135.43</v>
      </c>
      <c r="O26" s="34">
        <f>ROUND(AG26*' Demand-Supply Gap'!O$80,2)</f>
        <v>141.11000000000001</v>
      </c>
      <c r="P26" s="34">
        <f>ROUND(AH26*' Demand-Supply Gap'!P$80,2)</f>
        <v>146.74</v>
      </c>
      <c r="Q26" s="34">
        <f>ROUND(AI26*' Demand-Supply Gap'!Q$80,2)</f>
        <v>152.91999999999999</v>
      </c>
      <c r="R26" s="34">
        <f>ROUND(AJ26*' Demand-Supply Gap'!R$80,2)</f>
        <v>159.69</v>
      </c>
      <c r="S26" s="34">
        <f>ROUND(AK26*' Demand-Supply Gap'!S$80,2)</f>
        <v>167.12</v>
      </c>
      <c r="T26" s="34"/>
      <c r="U26" s="232"/>
      <c r="V26" s="232">
        <v>0.9345</v>
      </c>
      <c r="W26" s="232">
        <v>0.93531333333333333</v>
      </c>
      <c r="X26" s="232">
        <v>0.93612666666666666</v>
      </c>
      <c r="Y26" s="232">
        <v>0.93694</v>
      </c>
      <c r="Z26" s="232">
        <v>0.93775333333333333</v>
      </c>
      <c r="AA26" s="232">
        <v>0.93856666666666666</v>
      </c>
      <c r="AB26" s="232">
        <v>0.93937999999999999</v>
      </c>
      <c r="AC26" s="232">
        <v>0.94019333333333333</v>
      </c>
      <c r="AD26" s="232">
        <v>0.94100666666666666</v>
      </c>
      <c r="AE26" s="232">
        <v>0.94181999999999999</v>
      </c>
      <c r="AF26" s="232">
        <v>0.94263333333333332</v>
      </c>
      <c r="AG26" s="232">
        <v>0.94344666666666666</v>
      </c>
      <c r="AH26" s="232">
        <v>0.94425999999999999</v>
      </c>
      <c r="AI26" s="232">
        <v>0.94507333333333332</v>
      </c>
      <c r="AJ26" s="232">
        <v>0.94588666666666665</v>
      </c>
      <c r="AK26" s="232">
        <v>0.94669999999999999</v>
      </c>
    </row>
    <row r="27" spans="1:37">
      <c r="A27" s="32" t="s">
        <v>32</v>
      </c>
      <c r="B27" s="32" t="s">
        <v>54</v>
      </c>
      <c r="C27" s="32" t="s">
        <v>384</v>
      </c>
      <c r="D27" s="34">
        <f>ROUND(V27*' Demand-Supply Gap'!D$80,2)</f>
        <v>5.43</v>
      </c>
      <c r="E27" s="34">
        <f>ROUND(W27*' Demand-Supply Gap'!E$80,2)</f>
        <v>6.06</v>
      </c>
      <c r="F27" s="34">
        <f>ROUND(X27*' Demand-Supply Gap'!F$80,2)</f>
        <v>6.83</v>
      </c>
      <c r="G27" s="34">
        <f>ROUND(Y27*' Demand-Supply Gap'!G$80,2)</f>
        <v>7.59</v>
      </c>
      <c r="H27" s="34">
        <f>ROUND(Z27*' Demand-Supply Gap'!H$80,2)</f>
        <v>8.1300000000000008</v>
      </c>
      <c r="I27" s="34">
        <f>ROUND(AA27*' Demand-Supply Gap'!I$80,2)</f>
        <v>7.47</v>
      </c>
      <c r="J27" s="34">
        <f>ROUND(AB27*' Demand-Supply Gap'!J$80,2)</f>
        <v>7.58</v>
      </c>
      <c r="K27" s="34">
        <f>ROUND(AC27*' Demand-Supply Gap'!K$80,2)</f>
        <v>7.7</v>
      </c>
      <c r="L27" s="34">
        <f>ROUND(AD27*' Demand-Supply Gap'!L$80,2)</f>
        <v>7.85</v>
      </c>
      <c r="M27" s="34">
        <f>ROUND(AE27*' Demand-Supply Gap'!M$80,2)</f>
        <v>8.0399999999999991</v>
      </c>
      <c r="N27" s="34">
        <f>ROUND(AF27*' Demand-Supply Gap'!N$80,2)</f>
        <v>8.24</v>
      </c>
      <c r="O27" s="34">
        <f>ROUND(AG27*' Demand-Supply Gap'!O$80,2)</f>
        <v>8.4600000000000009</v>
      </c>
      <c r="P27" s="34">
        <f>ROUND(AH27*' Demand-Supply Gap'!P$80,2)</f>
        <v>8.66</v>
      </c>
      <c r="Q27" s="34">
        <f>ROUND(AI27*' Demand-Supply Gap'!Q$80,2)</f>
        <v>8.89</v>
      </c>
      <c r="R27" s="34">
        <f>ROUND(AJ27*' Demand-Supply Gap'!R$80,2)</f>
        <v>9.14</v>
      </c>
      <c r="S27" s="34">
        <f>ROUND(AK27*' Demand-Supply Gap'!S$80,2)</f>
        <v>9.41</v>
      </c>
      <c r="T27" s="34"/>
      <c r="U27" s="232"/>
      <c r="V27" s="232">
        <f>1-V26</f>
        <v>6.5500000000000003E-2</v>
      </c>
      <c r="W27" s="232">
        <f t="shared" ref="W27" si="174">1-W26</f>
        <v>6.468666666666667E-2</v>
      </c>
      <c r="X27" s="232">
        <f t="shared" ref="X27" si="175">1-X26</f>
        <v>6.3873333333333338E-2</v>
      </c>
      <c r="Y27" s="232">
        <f t="shared" ref="Y27" si="176">1-Y26</f>
        <v>6.3060000000000005E-2</v>
      </c>
      <c r="Z27" s="232">
        <f t="shared" ref="Z27" si="177">1-Z26</f>
        <v>6.2246666666666672E-2</v>
      </c>
      <c r="AA27" s="232">
        <f t="shared" ref="AA27" si="178">1-AA26</f>
        <v>6.143333333333334E-2</v>
      </c>
      <c r="AB27" s="232">
        <f t="shared" ref="AB27" si="179">1-AB26</f>
        <v>6.0620000000000007E-2</v>
      </c>
      <c r="AC27" s="232">
        <f t="shared" ref="AC27" si="180">1-AC26</f>
        <v>5.9806666666666675E-2</v>
      </c>
      <c r="AD27" s="232">
        <f t="shared" ref="AD27" si="181">1-AD26</f>
        <v>5.8993333333333342E-2</v>
      </c>
      <c r="AE27" s="232">
        <f t="shared" ref="AE27" si="182">1-AE26</f>
        <v>5.8180000000000009E-2</v>
      </c>
      <c r="AF27" s="232">
        <f t="shared" ref="AF27" si="183">1-AF26</f>
        <v>5.7366666666666677E-2</v>
      </c>
      <c r="AG27" s="232">
        <f t="shared" ref="AG27" si="184">1-AG26</f>
        <v>5.6553333333333344E-2</v>
      </c>
      <c r="AH27" s="232">
        <f t="shared" ref="AH27" si="185">1-AH26</f>
        <v>5.5740000000000012E-2</v>
      </c>
      <c r="AI27" s="232">
        <f t="shared" ref="AI27" si="186">1-AI26</f>
        <v>5.4926666666666679E-2</v>
      </c>
      <c r="AJ27" s="232">
        <f t="shared" ref="AJ27" si="187">1-AJ26</f>
        <v>5.4113333333333347E-2</v>
      </c>
      <c r="AK27" s="232">
        <f t="shared" ref="AK27" si="188">1-AK26</f>
        <v>5.3300000000000014E-2</v>
      </c>
    </row>
    <row r="28" spans="1:37" ht="13.5" thickBot="1">
      <c r="A28" s="233" t="s">
        <v>32</v>
      </c>
      <c r="B28" s="233" t="s">
        <v>54</v>
      </c>
      <c r="C28" s="233" t="s">
        <v>60</v>
      </c>
      <c r="D28" s="34">
        <f t="shared" ref="D28:S28" si="189">SUM(D26:D27)</f>
        <v>82.91</v>
      </c>
      <c r="E28" s="34">
        <f t="shared" si="189"/>
        <v>93.73</v>
      </c>
      <c r="F28" s="34">
        <f t="shared" si="189"/>
        <v>106.92</v>
      </c>
      <c r="G28" s="34">
        <f t="shared" si="189"/>
        <v>120.43</v>
      </c>
      <c r="H28" s="34">
        <f t="shared" si="189"/>
        <v>130.65</v>
      </c>
      <c r="I28" s="34">
        <f t="shared" si="189"/>
        <v>121.58</v>
      </c>
      <c r="J28" s="34">
        <f t="shared" si="189"/>
        <v>124.96</v>
      </c>
      <c r="K28" s="34">
        <f t="shared" si="189"/>
        <v>128.71</v>
      </c>
      <c r="L28" s="34">
        <f t="shared" si="189"/>
        <v>133.08000000000001</v>
      </c>
      <c r="M28" s="34">
        <f t="shared" si="189"/>
        <v>138.13999999999999</v>
      </c>
      <c r="N28" s="34">
        <f t="shared" si="189"/>
        <v>143.67000000000002</v>
      </c>
      <c r="O28" s="34">
        <f t="shared" si="189"/>
        <v>149.57000000000002</v>
      </c>
      <c r="P28" s="34">
        <f t="shared" si="189"/>
        <v>155.4</v>
      </c>
      <c r="Q28" s="34">
        <f t="shared" si="189"/>
        <v>161.81</v>
      </c>
      <c r="R28" s="34">
        <f t="shared" si="189"/>
        <v>168.82999999999998</v>
      </c>
      <c r="S28" s="34">
        <f t="shared" si="189"/>
        <v>176.53</v>
      </c>
      <c r="T28" s="34"/>
      <c r="U28" s="237"/>
      <c r="V28" s="232">
        <f>SUM(V26:V27)</f>
        <v>1</v>
      </c>
      <c r="W28" s="232">
        <f t="shared" ref="W28" si="190">SUM(W26:W27)</f>
        <v>1</v>
      </c>
      <c r="X28" s="232">
        <f t="shared" ref="X28" si="191">SUM(X26:X27)</f>
        <v>1</v>
      </c>
      <c r="Y28" s="232">
        <f t="shared" ref="Y28" si="192">SUM(Y26:Y27)</f>
        <v>1</v>
      </c>
      <c r="Z28" s="232">
        <f t="shared" ref="Z28" si="193">SUM(Z26:Z27)</f>
        <v>1</v>
      </c>
      <c r="AA28" s="232">
        <f t="shared" ref="AA28" si="194">SUM(AA26:AA27)</f>
        <v>1</v>
      </c>
      <c r="AB28" s="232">
        <f t="shared" ref="AB28" si="195">SUM(AB26:AB27)</f>
        <v>1</v>
      </c>
      <c r="AC28" s="232">
        <f t="shared" ref="AC28" si="196">SUM(AC26:AC27)</f>
        <v>1</v>
      </c>
      <c r="AD28" s="232">
        <f t="shared" ref="AD28" si="197">SUM(AD26:AD27)</f>
        <v>1</v>
      </c>
      <c r="AE28" s="232">
        <f t="shared" ref="AE28" si="198">SUM(AE26:AE27)</f>
        <v>1</v>
      </c>
      <c r="AF28" s="232">
        <f t="shared" ref="AF28" si="199">SUM(AF26:AF27)</f>
        <v>1</v>
      </c>
      <c r="AG28" s="232">
        <f t="shared" ref="AG28" si="200">SUM(AG26:AG27)</f>
        <v>1</v>
      </c>
      <c r="AH28" s="232">
        <f t="shared" ref="AH28" si="201">SUM(AH26:AH27)</f>
        <v>1</v>
      </c>
      <c r="AI28" s="232">
        <f t="shared" ref="AI28" si="202">SUM(AI26:AI27)</f>
        <v>1</v>
      </c>
      <c r="AJ28" s="232">
        <f t="shared" ref="AJ28" si="203">SUM(AJ26:AJ27)</f>
        <v>1</v>
      </c>
      <c r="AK28" s="232">
        <f t="shared" ref="AK28" si="204">SUM(AK26:AK27)</f>
        <v>1</v>
      </c>
    </row>
    <row r="29" spans="1:37" s="320" customFormat="1">
      <c r="A29" s="318" t="s">
        <v>32</v>
      </c>
      <c r="B29" s="318" t="s">
        <v>32</v>
      </c>
      <c r="C29" s="318" t="s">
        <v>383</v>
      </c>
      <c r="D29" s="314">
        <f>D2+D5+D8+D11+D14+D17+D20+D23+D26</f>
        <v>1829.3712608834687</v>
      </c>
      <c r="E29" s="314">
        <f t="shared" ref="E29:S29" si="205">E2+E5+E8+E11+E14+E17+E20+E23+E26</f>
        <v>1872.9065621789389</v>
      </c>
      <c r="F29" s="314">
        <f t="shared" si="205"/>
        <v>1923.2958749299207</v>
      </c>
      <c r="G29" s="314">
        <f t="shared" si="205"/>
        <v>2096.4781823909657</v>
      </c>
      <c r="H29" s="314">
        <f t="shared" si="205"/>
        <v>2110.3737040188407</v>
      </c>
      <c r="I29" s="314">
        <f t="shared" si="205"/>
        <v>2052.877818648622</v>
      </c>
      <c r="J29" s="314">
        <f t="shared" si="205"/>
        <v>2202.1809051783002</v>
      </c>
      <c r="K29" s="314">
        <f t="shared" si="205"/>
        <v>2382.4621842758061</v>
      </c>
      <c r="L29" s="314">
        <f t="shared" si="205"/>
        <v>2549.4353018330303</v>
      </c>
      <c r="M29" s="314">
        <f t="shared" si="205"/>
        <v>2728.7273862041106</v>
      </c>
      <c r="N29" s="314">
        <f t="shared" si="205"/>
        <v>2908.7329894339646</v>
      </c>
      <c r="O29" s="314">
        <f t="shared" si="205"/>
        <v>3096.4890638249635</v>
      </c>
      <c r="P29" s="314">
        <f t="shared" si="205"/>
        <v>3289.9336404222522</v>
      </c>
      <c r="Q29" s="314">
        <f t="shared" si="205"/>
        <v>3493.6468870936619</v>
      </c>
      <c r="R29" s="314">
        <f t="shared" si="205"/>
        <v>3705.0314403732714</v>
      </c>
      <c r="S29" s="314">
        <f t="shared" si="205"/>
        <v>3923.0942518562697</v>
      </c>
      <c r="T29" s="237">
        <f>(I29/D29)^(1/5)-1</f>
        <v>2.3321856410192243E-2</v>
      </c>
      <c r="U29" s="237">
        <f>(S29/J29)^(1/9)-1</f>
        <v>6.6262098939247949E-2</v>
      </c>
      <c r="V29" s="319">
        <f>D29/D$31</f>
        <v>0.93992731061194046</v>
      </c>
      <c r="W29" s="319">
        <f t="shared" ref="W29:AK30" si="206">E29/E$31</f>
        <v>0.94083155545686992</v>
      </c>
      <c r="X29" s="319">
        <f t="shared" si="206"/>
        <v>0.94125032897651362</v>
      </c>
      <c r="Y29" s="319">
        <f t="shared" si="206"/>
        <v>0.94236217021145996</v>
      </c>
      <c r="Z29" s="319">
        <f t="shared" si="206"/>
        <v>0.94300720972474716</v>
      </c>
      <c r="AA29" s="319">
        <f t="shared" si="206"/>
        <v>0.94454995318507862</v>
      </c>
      <c r="AB29" s="319">
        <f t="shared" si="206"/>
        <v>0.94530871039268849</v>
      </c>
      <c r="AC29" s="319">
        <f t="shared" si="206"/>
        <v>0.94606398631152222</v>
      </c>
      <c r="AD29" s="319">
        <f t="shared" si="206"/>
        <v>0.94682125437328868</v>
      </c>
      <c r="AE29" s="319">
        <f t="shared" si="206"/>
        <v>0.94757107294093545</v>
      </c>
      <c r="AF29" s="319">
        <f t="shared" si="206"/>
        <v>0.94836426662219953</v>
      </c>
      <c r="AG29" s="319">
        <f t="shared" si="206"/>
        <v>0.94913319313118971</v>
      </c>
      <c r="AH29" s="319">
        <f t="shared" si="206"/>
        <v>0.94991098607974067</v>
      </c>
      <c r="AI29" s="319">
        <f t="shared" si="206"/>
        <v>0.95069300913553589</v>
      </c>
      <c r="AJ29" s="319">
        <f t="shared" si="206"/>
        <v>0.95142911032413702</v>
      </c>
      <c r="AK29" s="319">
        <f t="shared" si="206"/>
        <v>0.95216627809719334</v>
      </c>
    </row>
    <row r="30" spans="1:37" s="320" customFormat="1">
      <c r="A30" s="313" t="s">
        <v>32</v>
      </c>
      <c r="B30" s="313" t="s">
        <v>32</v>
      </c>
      <c r="C30" s="313" t="s">
        <v>384</v>
      </c>
      <c r="D30" s="314">
        <f>D3+D6+D9+D12+D15+D18+D21+D24+D27</f>
        <v>116.91888328997291</v>
      </c>
      <c r="E30" s="314">
        <f t="shared" ref="E30:S30" si="207">E3+E6+E9+E12+E15+E18+E21+E24+E27</f>
        <v>117.78619394301239</v>
      </c>
      <c r="F30" s="314">
        <f t="shared" si="207"/>
        <v>120.04564190253865</v>
      </c>
      <c r="G30" s="314">
        <f t="shared" si="207"/>
        <v>128.22718955804808</v>
      </c>
      <c r="H30" s="314">
        <f t="shared" si="207"/>
        <v>127.54524533344934</v>
      </c>
      <c r="I30" s="314">
        <f t="shared" si="207"/>
        <v>120.51471789875266</v>
      </c>
      <c r="J30" s="314">
        <f t="shared" si="207"/>
        <v>127.40823429286496</v>
      </c>
      <c r="K30" s="314">
        <f t="shared" si="207"/>
        <v>135.82645026408116</v>
      </c>
      <c r="L30" s="314">
        <f t="shared" si="207"/>
        <v>143.19046048208534</v>
      </c>
      <c r="M30" s="314">
        <f t="shared" si="207"/>
        <v>150.97996676000778</v>
      </c>
      <c r="N30" s="314">
        <f t="shared" si="207"/>
        <v>158.37222720819557</v>
      </c>
      <c r="O30" s="314">
        <f t="shared" si="207"/>
        <v>165.94985015890853</v>
      </c>
      <c r="P30" s="314">
        <f t="shared" si="207"/>
        <v>173.4789199479861</v>
      </c>
      <c r="Q30" s="314">
        <f t="shared" si="207"/>
        <v>181.19541586008665</v>
      </c>
      <c r="R30" s="314">
        <f t="shared" si="207"/>
        <v>189.14354352124627</v>
      </c>
      <c r="S30" s="314">
        <f t="shared" si="207"/>
        <v>197.08343359607724</v>
      </c>
      <c r="T30" s="237">
        <f t="shared" ref="T30" si="208">(I30/D30)^(1/5)-1</f>
        <v>6.0766879259410711E-3</v>
      </c>
      <c r="U30" s="237">
        <f t="shared" ref="U30" si="209">(S30/J30)^(1/9)-1</f>
        <v>4.9663973036777387E-2</v>
      </c>
      <c r="V30" s="319">
        <f>D30/D$31</f>
        <v>6.0072689388059611E-2</v>
      </c>
      <c r="W30" s="319">
        <f t="shared" si="206"/>
        <v>5.9168444543130048E-2</v>
      </c>
      <c r="X30" s="319">
        <f t="shared" si="206"/>
        <v>5.8749671023486383E-2</v>
      </c>
      <c r="Y30" s="319">
        <f t="shared" si="206"/>
        <v>5.7637829788540117E-2</v>
      </c>
      <c r="Z30" s="319">
        <f t="shared" si="206"/>
        <v>5.6992790275252884E-2</v>
      </c>
      <c r="AA30" s="319">
        <f t="shared" si="206"/>
        <v>5.5450046814921383E-2</v>
      </c>
      <c r="AB30" s="319">
        <f t="shared" si="206"/>
        <v>5.4691289607311448E-2</v>
      </c>
      <c r="AC30" s="319">
        <f t="shared" si="206"/>
        <v>5.3936013688477689E-2</v>
      </c>
      <c r="AD30" s="319">
        <f t="shared" si="206"/>
        <v>5.3178745626711377E-2</v>
      </c>
      <c r="AE30" s="319">
        <f t="shared" si="206"/>
        <v>5.2428927059064608E-2</v>
      </c>
      <c r="AF30" s="319">
        <f t="shared" si="206"/>
        <v>5.1635733377800482E-2</v>
      </c>
      <c r="AG30" s="319">
        <f t="shared" si="206"/>
        <v>5.0866806868810205E-2</v>
      </c>
      <c r="AH30" s="319">
        <f t="shared" si="206"/>
        <v>5.0089013920259398E-2</v>
      </c>
      <c r="AI30" s="319">
        <f t="shared" si="206"/>
        <v>4.9306990864464093E-2</v>
      </c>
      <c r="AJ30" s="319">
        <f t="shared" si="206"/>
        <v>4.8570889675863024E-2</v>
      </c>
      <c r="AK30" s="319">
        <f t="shared" si="206"/>
        <v>4.7833721902806679E-2</v>
      </c>
    </row>
    <row r="31" spans="1:37" s="320" customFormat="1" ht="13.5" thickBot="1">
      <c r="A31" s="321" t="s">
        <v>32</v>
      </c>
      <c r="B31" s="321" t="s">
        <v>32</v>
      </c>
      <c r="C31" s="321" t="s">
        <v>60</v>
      </c>
      <c r="D31" s="314">
        <f>SUM(D29:D30)</f>
        <v>1946.2901441734416</v>
      </c>
      <c r="E31" s="314">
        <f t="shared" ref="E31:S31" si="210">SUM(E29:E30)</f>
        <v>1990.6927561219513</v>
      </c>
      <c r="F31" s="314">
        <f t="shared" si="210"/>
        <v>2043.3415168324593</v>
      </c>
      <c r="G31" s="314">
        <f t="shared" si="210"/>
        <v>2224.7053719490136</v>
      </c>
      <c r="H31" s="314">
        <f t="shared" si="210"/>
        <v>2237.9189493522899</v>
      </c>
      <c r="I31" s="314">
        <f t="shared" si="210"/>
        <v>2173.3925365473747</v>
      </c>
      <c r="J31" s="314">
        <f t="shared" si="210"/>
        <v>2329.5891394711653</v>
      </c>
      <c r="K31" s="314">
        <f t="shared" si="210"/>
        <v>2518.2886345398874</v>
      </c>
      <c r="L31" s="314">
        <f t="shared" si="210"/>
        <v>2692.6257623151155</v>
      </c>
      <c r="M31" s="314">
        <f t="shared" si="210"/>
        <v>2879.7073529641184</v>
      </c>
      <c r="N31" s="314">
        <f t="shared" si="210"/>
        <v>3067.10521664216</v>
      </c>
      <c r="O31" s="314">
        <f t="shared" si="210"/>
        <v>3262.4389139838722</v>
      </c>
      <c r="P31" s="314">
        <f t="shared" si="210"/>
        <v>3463.4125603702382</v>
      </c>
      <c r="Q31" s="314">
        <f t="shared" si="210"/>
        <v>3674.8423029537485</v>
      </c>
      <c r="R31" s="314">
        <f t="shared" si="210"/>
        <v>3894.1749838945175</v>
      </c>
      <c r="S31" s="314">
        <f t="shared" si="210"/>
        <v>4120.1776854523469</v>
      </c>
      <c r="T31" s="237">
        <f t="shared" ref="T31" si="211">(I31/D31)^(1/5)-1</f>
        <v>2.2318259128612405E-2</v>
      </c>
      <c r="U31" s="237">
        <f t="shared" ref="U31" si="212">(S31/J31)^(1/9)-1</f>
        <v>6.5406100429649117E-2</v>
      </c>
      <c r="V31" s="319">
        <f>SUM(V29:V30)</f>
        <v>1</v>
      </c>
      <c r="W31" s="319">
        <f t="shared" ref="W31:AK31" si="213">SUM(W29:W30)</f>
        <v>1</v>
      </c>
      <c r="X31" s="319">
        <f t="shared" si="213"/>
        <v>1</v>
      </c>
      <c r="Y31" s="319">
        <f t="shared" si="213"/>
        <v>1</v>
      </c>
      <c r="Z31" s="319">
        <f t="shared" si="213"/>
        <v>1</v>
      </c>
      <c r="AA31" s="319">
        <f t="shared" si="213"/>
        <v>1</v>
      </c>
      <c r="AB31" s="319">
        <f t="shared" si="213"/>
        <v>0.99999999999999989</v>
      </c>
      <c r="AC31" s="319">
        <f t="shared" si="213"/>
        <v>0.99999999999999989</v>
      </c>
      <c r="AD31" s="319">
        <f t="shared" si="213"/>
        <v>1</v>
      </c>
      <c r="AE31" s="319">
        <f t="shared" si="213"/>
        <v>1</v>
      </c>
      <c r="AF31" s="319">
        <f t="shared" si="213"/>
        <v>1</v>
      </c>
      <c r="AG31" s="319">
        <f t="shared" si="213"/>
        <v>0.99999999999999989</v>
      </c>
      <c r="AH31" s="319">
        <f t="shared" si="213"/>
        <v>1</v>
      </c>
      <c r="AI31" s="319">
        <f t="shared" si="213"/>
        <v>1</v>
      </c>
      <c r="AJ31" s="319">
        <f t="shared" si="213"/>
        <v>1</v>
      </c>
      <c r="AK31" s="319">
        <f t="shared" si="213"/>
        <v>1</v>
      </c>
    </row>
    <row r="32" spans="1:37" ht="13.5" thickBot="1">
      <c r="A32" s="254"/>
      <c r="B32" s="254"/>
      <c r="C32" s="254"/>
      <c r="D32" s="34" t="b">
        <f>D31=' Demand-Supply Gap'!D89</f>
        <v>0</v>
      </c>
      <c r="E32" s="34" t="b">
        <f>E31=' Demand-Supply Gap'!E89</f>
        <v>0</v>
      </c>
      <c r="F32" s="34" t="b">
        <f>F31=' Demand-Supply Gap'!F89</f>
        <v>0</v>
      </c>
      <c r="G32" s="34" t="b">
        <f>G31=' Demand-Supply Gap'!G89</f>
        <v>0</v>
      </c>
      <c r="H32" s="34" t="b">
        <f>H31=' Demand-Supply Gap'!H89</f>
        <v>0</v>
      </c>
      <c r="I32" s="34" t="b">
        <f>I31=' Demand-Supply Gap'!I89</f>
        <v>0</v>
      </c>
      <c r="J32" s="34" t="b">
        <f>J31=' Demand-Supply Gap'!J89</f>
        <v>0</v>
      </c>
      <c r="K32" s="34" t="b">
        <f>K31=' Demand-Supply Gap'!K89</f>
        <v>0</v>
      </c>
      <c r="L32" s="34" t="b">
        <f>L31=' Demand-Supply Gap'!L89</f>
        <v>0</v>
      </c>
      <c r="M32" s="34" t="b">
        <f>M31=' Demand-Supply Gap'!M89</f>
        <v>0</v>
      </c>
      <c r="N32" s="34" t="b">
        <f>N31=' Demand-Supply Gap'!N89</f>
        <v>0</v>
      </c>
      <c r="O32" s="34" t="b">
        <f>O31=' Demand-Supply Gap'!O89</f>
        <v>0</v>
      </c>
      <c r="P32" s="34" t="b">
        <f>P31=' Demand-Supply Gap'!P89</f>
        <v>0</v>
      </c>
      <c r="Q32" s="34" t="b">
        <f>Q31=' Demand-Supply Gap'!Q89</f>
        <v>0</v>
      </c>
      <c r="R32" s="34" t="b">
        <f>R31=' Demand-Supply Gap'!R89</f>
        <v>0</v>
      </c>
      <c r="S32" s="34" t="b">
        <f>S31=' Demand-Supply Gap'!S89</f>
        <v>0</v>
      </c>
      <c r="T32" s="34"/>
      <c r="U32" s="241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</row>
    <row r="33" spans="1:38">
      <c r="A33" s="236" t="s">
        <v>41</v>
      </c>
      <c r="B33" s="236" t="s">
        <v>38</v>
      </c>
      <c r="C33" s="236" t="s">
        <v>383</v>
      </c>
      <c r="D33" s="34">
        <f>ROUND(V33*' Demand-Supply Gap'!D$98,2)</f>
        <v>163.16</v>
      </c>
      <c r="E33" s="34">
        <f>ROUND(W33*' Demand-Supply Gap'!E$98,2)</f>
        <v>185.21</v>
      </c>
      <c r="F33" s="34">
        <f>ROUND(X33*' Demand-Supply Gap'!F$98,2)</f>
        <v>199.73</v>
      </c>
      <c r="G33" s="34">
        <f>ROUND(Y33*' Demand-Supply Gap'!G$98,2)</f>
        <v>200.74</v>
      </c>
      <c r="H33" s="34">
        <f>ROUND(Z33*' Demand-Supply Gap'!H$98,2)</f>
        <v>202.81</v>
      </c>
      <c r="I33" s="34">
        <f>ROUND(AA33*' Demand-Supply Gap'!I$98,2)</f>
        <v>92.82</v>
      </c>
      <c r="J33" s="34">
        <f>ROUND(AB33*' Demand-Supply Gap'!J$98,2)</f>
        <v>95.91</v>
      </c>
      <c r="K33" s="34">
        <f>ROUND(AC33*' Demand-Supply Gap'!K$98,2)</f>
        <v>99.25</v>
      </c>
      <c r="L33" s="34">
        <f>ROUND(AD33*' Demand-Supply Gap'!L$98,2)</f>
        <v>102.83</v>
      </c>
      <c r="M33" s="34">
        <f>ROUND(AE33*' Demand-Supply Gap'!M$98,2)</f>
        <v>106.51</v>
      </c>
      <c r="N33" s="34">
        <f>ROUND(AF33*' Demand-Supply Gap'!N$98,2)</f>
        <v>110.41</v>
      </c>
      <c r="O33" s="34">
        <f>ROUND(AG33*' Demand-Supply Gap'!O$98,2)</f>
        <v>114.64</v>
      </c>
      <c r="P33" s="34">
        <f>ROUND(AH33*' Demand-Supply Gap'!P$98,2)</f>
        <v>119.12</v>
      </c>
      <c r="Q33" s="34">
        <f>ROUND(AI33*' Demand-Supply Gap'!Q$98,2)</f>
        <v>123.96</v>
      </c>
      <c r="R33" s="34">
        <f>ROUND(AJ33*' Demand-Supply Gap'!R$98,2)</f>
        <v>129.28</v>
      </c>
      <c r="S33" s="34">
        <f>ROUND(AK33*' Demand-Supply Gap'!S$98,2)</f>
        <v>135</v>
      </c>
      <c r="T33" s="34"/>
      <c r="U33" s="232"/>
      <c r="V33" s="232">
        <v>0.94650000000000001</v>
      </c>
      <c r="W33" s="232">
        <v>0.94680666666666669</v>
      </c>
      <c r="X33" s="232">
        <v>0.94711333333333336</v>
      </c>
      <c r="Y33" s="232">
        <v>0.94742000000000004</v>
      </c>
      <c r="Z33" s="232">
        <v>0.94772666666666672</v>
      </c>
      <c r="AA33" s="232">
        <v>0.94803333333333339</v>
      </c>
      <c r="AB33" s="232">
        <v>0.94834000000000007</v>
      </c>
      <c r="AC33" s="232">
        <v>0.94864666666666664</v>
      </c>
      <c r="AD33" s="232">
        <v>0.94895333333333332</v>
      </c>
      <c r="AE33" s="232">
        <v>0.94925999999999999</v>
      </c>
      <c r="AF33" s="232">
        <v>0.94956666666666667</v>
      </c>
      <c r="AG33" s="232">
        <v>0.94987333333333335</v>
      </c>
      <c r="AH33" s="232">
        <v>0.95018000000000002</v>
      </c>
      <c r="AI33" s="232">
        <v>0.9504866666666667</v>
      </c>
      <c r="AJ33" s="232">
        <v>0.95079333333333338</v>
      </c>
      <c r="AK33" s="232">
        <v>0.95110000000000006</v>
      </c>
    </row>
    <row r="34" spans="1:38">
      <c r="A34" s="32" t="s">
        <v>41</v>
      </c>
      <c r="B34" s="32" t="s">
        <v>38</v>
      </c>
      <c r="C34" s="32" t="s">
        <v>384</v>
      </c>
      <c r="D34" s="34">
        <f>ROUND(V34*' Demand-Supply Gap'!D$98,2)</f>
        <v>9.2200000000000006</v>
      </c>
      <c r="E34" s="34">
        <f>ROUND(W34*' Demand-Supply Gap'!E$98,2)</f>
        <v>10.41</v>
      </c>
      <c r="F34" s="34">
        <f>ROUND(X34*' Demand-Supply Gap'!F$98,2)</f>
        <v>11.15</v>
      </c>
      <c r="G34" s="34">
        <f>ROUND(Y34*' Demand-Supply Gap'!G$98,2)</f>
        <v>11.14</v>
      </c>
      <c r="H34" s="34">
        <f>ROUND(Z34*' Demand-Supply Gap'!H$98,2)</f>
        <v>11.19</v>
      </c>
      <c r="I34" s="34">
        <f>ROUND(AA34*' Demand-Supply Gap'!I$98,2)</f>
        <v>5.09</v>
      </c>
      <c r="J34" s="34">
        <f>ROUND(AB34*' Demand-Supply Gap'!J$98,2)</f>
        <v>5.22</v>
      </c>
      <c r="K34" s="34">
        <f>ROUND(AC34*' Demand-Supply Gap'!K$98,2)</f>
        <v>5.37</v>
      </c>
      <c r="L34" s="34">
        <f>ROUND(AD34*' Demand-Supply Gap'!L$98,2)</f>
        <v>5.53</v>
      </c>
      <c r="M34" s="34">
        <f>ROUND(AE34*' Demand-Supply Gap'!M$98,2)</f>
        <v>5.69</v>
      </c>
      <c r="N34" s="34">
        <f>ROUND(AF34*' Demand-Supply Gap'!N$98,2)</f>
        <v>5.86</v>
      </c>
      <c r="O34" s="34">
        <f>ROUND(AG34*' Demand-Supply Gap'!O$98,2)</f>
        <v>6.05</v>
      </c>
      <c r="P34" s="34">
        <f>ROUND(AH34*' Demand-Supply Gap'!P$98,2)</f>
        <v>6.25</v>
      </c>
      <c r="Q34" s="34">
        <f>ROUND(AI34*' Demand-Supply Gap'!Q$98,2)</f>
        <v>6.46</v>
      </c>
      <c r="R34" s="34">
        <f>ROUND(AJ34*' Demand-Supply Gap'!R$98,2)</f>
        <v>6.69</v>
      </c>
      <c r="S34" s="34">
        <f>ROUND(AK34*' Demand-Supply Gap'!S$98,2)</f>
        <v>6.94</v>
      </c>
      <c r="T34" s="34"/>
      <c r="U34" s="232"/>
      <c r="V34" s="232">
        <f>1-V33</f>
        <v>5.3499999999999992E-2</v>
      </c>
      <c r="W34" s="232">
        <f t="shared" ref="W34" si="214">1-W33</f>
        <v>5.3193333333333315E-2</v>
      </c>
      <c r="X34" s="232">
        <f t="shared" ref="X34" si="215">1-X33</f>
        <v>5.2886666666666637E-2</v>
      </c>
      <c r="Y34" s="232">
        <f t="shared" ref="Y34" si="216">1-Y33</f>
        <v>5.257999999999996E-2</v>
      </c>
      <c r="Z34" s="232">
        <f t="shared" ref="Z34" si="217">1-Z33</f>
        <v>5.2273333333333283E-2</v>
      </c>
      <c r="AA34" s="232">
        <f t="shared" ref="AA34" si="218">1-AA33</f>
        <v>5.1966666666666606E-2</v>
      </c>
      <c r="AB34" s="232">
        <f t="shared" ref="AB34" si="219">1-AB33</f>
        <v>5.1659999999999928E-2</v>
      </c>
      <c r="AC34" s="232">
        <f t="shared" ref="AC34" si="220">1-AC33</f>
        <v>5.1353333333333362E-2</v>
      </c>
      <c r="AD34" s="232">
        <f t="shared" ref="AD34" si="221">1-AD33</f>
        <v>5.1046666666666685E-2</v>
      </c>
      <c r="AE34" s="232">
        <f t="shared" ref="AE34" si="222">1-AE33</f>
        <v>5.0740000000000007E-2</v>
      </c>
      <c r="AF34" s="232">
        <f t="shared" ref="AF34" si="223">1-AF33</f>
        <v>5.043333333333333E-2</v>
      </c>
      <c r="AG34" s="232">
        <f t="shared" ref="AG34" si="224">1-AG33</f>
        <v>5.0126666666666653E-2</v>
      </c>
      <c r="AH34" s="232">
        <f t="shared" ref="AH34" si="225">1-AH33</f>
        <v>4.9819999999999975E-2</v>
      </c>
      <c r="AI34" s="232">
        <f t="shared" ref="AI34" si="226">1-AI33</f>
        <v>4.9513333333333298E-2</v>
      </c>
      <c r="AJ34" s="232">
        <f t="shared" ref="AJ34" si="227">1-AJ33</f>
        <v>4.9206666666666621E-2</v>
      </c>
      <c r="AK34" s="232">
        <f t="shared" ref="AK34" si="228">1-AK33</f>
        <v>4.8899999999999944E-2</v>
      </c>
      <c r="AL34" s="95"/>
    </row>
    <row r="35" spans="1:38" ht="13.5" thickBot="1">
      <c r="A35" s="233" t="s">
        <v>41</v>
      </c>
      <c r="B35" s="233" t="s">
        <v>38</v>
      </c>
      <c r="C35" s="233" t="s">
        <v>60</v>
      </c>
      <c r="D35" s="34">
        <f t="shared" ref="D35:S35" si="229">SUM(D33:D34)</f>
        <v>172.38</v>
      </c>
      <c r="E35" s="34">
        <f t="shared" si="229"/>
        <v>195.62</v>
      </c>
      <c r="F35" s="34">
        <f t="shared" si="229"/>
        <v>210.88</v>
      </c>
      <c r="G35" s="34">
        <f t="shared" si="229"/>
        <v>211.88</v>
      </c>
      <c r="H35" s="34">
        <f t="shared" si="229"/>
        <v>214</v>
      </c>
      <c r="I35" s="34">
        <f t="shared" si="229"/>
        <v>97.91</v>
      </c>
      <c r="J35" s="34">
        <f t="shared" si="229"/>
        <v>101.13</v>
      </c>
      <c r="K35" s="34">
        <f t="shared" si="229"/>
        <v>104.62</v>
      </c>
      <c r="L35" s="34">
        <f t="shared" si="229"/>
        <v>108.36</v>
      </c>
      <c r="M35" s="34">
        <f t="shared" si="229"/>
        <v>112.2</v>
      </c>
      <c r="N35" s="34">
        <f t="shared" si="229"/>
        <v>116.27</v>
      </c>
      <c r="O35" s="34">
        <f t="shared" si="229"/>
        <v>120.69</v>
      </c>
      <c r="P35" s="34">
        <f t="shared" si="229"/>
        <v>125.37</v>
      </c>
      <c r="Q35" s="34">
        <f t="shared" si="229"/>
        <v>130.41999999999999</v>
      </c>
      <c r="R35" s="34">
        <f t="shared" si="229"/>
        <v>135.97</v>
      </c>
      <c r="S35" s="34">
        <f t="shared" si="229"/>
        <v>141.94</v>
      </c>
      <c r="T35" s="34"/>
      <c r="U35" s="237"/>
      <c r="V35" s="232">
        <f>SUM(V33:V34)</f>
        <v>1</v>
      </c>
      <c r="W35" s="232">
        <f t="shared" ref="W35" si="230">SUM(W33:W34)</f>
        <v>1</v>
      </c>
      <c r="X35" s="232">
        <f t="shared" ref="X35" si="231">SUM(X33:X34)</f>
        <v>1</v>
      </c>
      <c r="Y35" s="232">
        <f t="shared" ref="Y35" si="232">SUM(Y33:Y34)</f>
        <v>1</v>
      </c>
      <c r="Z35" s="232">
        <f t="shared" ref="Z35" si="233">SUM(Z33:Z34)</f>
        <v>1</v>
      </c>
      <c r="AA35" s="232">
        <f t="shared" ref="AA35" si="234">SUM(AA33:AA34)</f>
        <v>1</v>
      </c>
      <c r="AB35" s="232">
        <f t="shared" ref="AB35" si="235">SUM(AB33:AB34)</f>
        <v>1</v>
      </c>
      <c r="AC35" s="232">
        <f t="shared" ref="AC35" si="236">SUM(AC33:AC34)</f>
        <v>1</v>
      </c>
      <c r="AD35" s="232">
        <f t="shared" ref="AD35" si="237">SUM(AD33:AD34)</f>
        <v>1</v>
      </c>
      <c r="AE35" s="232">
        <f t="shared" ref="AE35" si="238">SUM(AE33:AE34)</f>
        <v>1</v>
      </c>
      <c r="AF35" s="232">
        <f t="shared" ref="AF35" si="239">SUM(AF33:AF34)</f>
        <v>1</v>
      </c>
      <c r="AG35" s="232">
        <f t="shared" ref="AG35" si="240">SUM(AG33:AG34)</f>
        <v>1</v>
      </c>
      <c r="AH35" s="232">
        <f t="shared" ref="AH35" si="241">SUM(AH33:AH34)</f>
        <v>1</v>
      </c>
      <c r="AI35" s="232">
        <f t="shared" ref="AI35" si="242">SUM(AI33:AI34)</f>
        <v>1</v>
      </c>
      <c r="AJ35" s="232">
        <f t="shared" ref="AJ35" si="243">SUM(AJ33:AJ34)</f>
        <v>1</v>
      </c>
      <c r="AK35" s="232">
        <f t="shared" ref="AK35" si="244">SUM(AK33:AK34)</f>
        <v>1</v>
      </c>
    </row>
    <row r="36" spans="1:38" ht="13.5" thickBot="1">
      <c r="A36" s="236" t="s">
        <v>41</v>
      </c>
      <c r="B36" s="236" t="s">
        <v>37</v>
      </c>
      <c r="C36" s="236" t="s">
        <v>383</v>
      </c>
      <c r="D36" s="34">
        <f>ROUND(V36*' Demand-Supply Gap'!D$107,2)</f>
        <v>15.48</v>
      </c>
      <c r="E36" s="34">
        <f>ROUND(W36*' Demand-Supply Gap'!E$107,2)</f>
        <v>21.69</v>
      </c>
      <c r="F36" s="34">
        <f>ROUND(X36*' Demand-Supply Gap'!F$107,2)</f>
        <v>25.04</v>
      </c>
      <c r="G36" s="34">
        <f>ROUND(Y36*' Demand-Supply Gap'!G$107,2)</f>
        <v>39.549999999999997</v>
      </c>
      <c r="H36" s="34">
        <f>ROUND(Z36*' Demand-Supply Gap'!H$107,2)</f>
        <v>39.1</v>
      </c>
      <c r="I36" s="34">
        <f>ROUND(AA36*' Demand-Supply Gap'!I$107,2)</f>
        <v>37.369999999999997</v>
      </c>
      <c r="J36" s="34">
        <f>ROUND(AB36*' Demand-Supply Gap'!J$107,2)</f>
        <v>38.799999999999997</v>
      </c>
      <c r="K36" s="34">
        <f>ROUND(AC36*' Demand-Supply Gap'!K$107,2)</f>
        <v>40.33</v>
      </c>
      <c r="L36" s="34">
        <f>ROUND(AD36*' Demand-Supply Gap'!L$107,2)</f>
        <v>41.97</v>
      </c>
      <c r="M36" s="34">
        <f>ROUND(AE36*' Demand-Supply Gap'!M$107,2)</f>
        <v>43.77</v>
      </c>
      <c r="N36" s="34">
        <f>ROUND(AF36*' Demand-Supply Gap'!N$107,2)</f>
        <v>45.7</v>
      </c>
      <c r="O36" s="34">
        <f>ROUND(AG36*' Demand-Supply Gap'!O$107,2)</f>
        <v>47.79</v>
      </c>
      <c r="P36" s="34">
        <f>ROUND(AH36*' Demand-Supply Gap'!P$107,2)</f>
        <v>50.04</v>
      </c>
      <c r="Q36" s="34">
        <f>ROUND(AI36*' Demand-Supply Gap'!Q$107,2)</f>
        <v>52.47</v>
      </c>
      <c r="R36" s="34">
        <f>ROUND(AJ36*' Demand-Supply Gap'!R$107,2)</f>
        <v>55.05</v>
      </c>
      <c r="S36" s="34">
        <f>ROUND(AK36*' Demand-Supply Gap'!S$107,2)</f>
        <v>57.81</v>
      </c>
      <c r="T36" s="34"/>
      <c r="U36" s="232"/>
      <c r="V36" s="232">
        <v>0.94000000000000006</v>
      </c>
      <c r="W36" s="232">
        <v>0.94059999999999999</v>
      </c>
      <c r="X36" s="232">
        <v>0.94119999999999993</v>
      </c>
      <c r="Y36" s="232">
        <v>0.94180000000000008</v>
      </c>
      <c r="Z36" s="232">
        <v>0.94240000000000002</v>
      </c>
      <c r="AA36" s="232">
        <v>0.94299999999999995</v>
      </c>
      <c r="AB36" s="232">
        <v>0.94359999999999988</v>
      </c>
      <c r="AC36" s="232">
        <v>0.94420000000000004</v>
      </c>
      <c r="AD36" s="232">
        <v>0.94479999999999997</v>
      </c>
      <c r="AE36" s="232">
        <v>0.94539999999999991</v>
      </c>
      <c r="AF36" s="232">
        <v>0.94600000000000006</v>
      </c>
      <c r="AG36" s="232">
        <v>0.9466</v>
      </c>
      <c r="AH36" s="232">
        <v>0.94719999999999993</v>
      </c>
      <c r="AI36" s="232">
        <v>0.94780000000000009</v>
      </c>
      <c r="AJ36" s="232">
        <v>0.94840000000000002</v>
      </c>
      <c r="AK36" s="232">
        <v>0.94899999999999995</v>
      </c>
    </row>
    <row r="37" spans="1:38" ht="13.5" thickBot="1">
      <c r="A37" s="32" t="s">
        <v>41</v>
      </c>
      <c r="B37" s="236" t="s">
        <v>37</v>
      </c>
      <c r="C37" s="236" t="s">
        <v>384</v>
      </c>
      <c r="D37" s="34">
        <f>ROUND(V37*' Demand-Supply Gap'!D$107,2)</f>
        <v>0.99</v>
      </c>
      <c r="E37" s="34">
        <f>ROUND(W37*' Demand-Supply Gap'!E$107,2)</f>
        <v>1.37</v>
      </c>
      <c r="F37" s="34">
        <f>ROUND(X37*' Demand-Supply Gap'!F$107,2)</f>
        <v>1.56</v>
      </c>
      <c r="G37" s="34">
        <f>ROUND(Y37*' Demand-Supply Gap'!G$107,2)</f>
        <v>2.44</v>
      </c>
      <c r="H37" s="34">
        <f>ROUND(Z37*' Demand-Supply Gap'!H$107,2)</f>
        <v>2.39</v>
      </c>
      <c r="I37" s="34">
        <f>ROUND(AA37*' Demand-Supply Gap'!I$107,2)</f>
        <v>2.2599999999999998</v>
      </c>
      <c r="J37" s="34">
        <f>ROUND(AB37*' Demand-Supply Gap'!J$107,2)</f>
        <v>2.3199999999999998</v>
      </c>
      <c r="K37" s="34">
        <f>ROUND(AC37*' Demand-Supply Gap'!K$107,2)</f>
        <v>2.38</v>
      </c>
      <c r="L37" s="34">
        <f>ROUND(AD37*' Demand-Supply Gap'!L$107,2)</f>
        <v>2.4500000000000002</v>
      </c>
      <c r="M37" s="34">
        <f>ROUND(AE37*' Demand-Supply Gap'!M$107,2)</f>
        <v>2.5299999999999998</v>
      </c>
      <c r="N37" s="34">
        <f>ROUND(AF37*' Demand-Supply Gap'!N$107,2)</f>
        <v>2.61</v>
      </c>
      <c r="O37" s="34">
        <f>ROUND(AG37*' Demand-Supply Gap'!O$107,2)</f>
        <v>2.7</v>
      </c>
      <c r="P37" s="34">
        <f>ROUND(AH37*' Demand-Supply Gap'!P$107,2)</f>
        <v>2.79</v>
      </c>
      <c r="Q37" s="34">
        <f>ROUND(AI37*' Demand-Supply Gap'!Q$107,2)</f>
        <v>2.89</v>
      </c>
      <c r="R37" s="34">
        <f>ROUND(AJ37*' Demand-Supply Gap'!R$107,2)</f>
        <v>3</v>
      </c>
      <c r="S37" s="34">
        <f>ROUND(AK37*' Demand-Supply Gap'!S$107,2)</f>
        <v>3.11</v>
      </c>
      <c r="T37" s="34"/>
      <c r="U37" s="232"/>
      <c r="V37" s="232">
        <f>1-V36</f>
        <v>5.9999999999999942E-2</v>
      </c>
      <c r="W37" s="232">
        <f t="shared" ref="W37" si="245">1-W36</f>
        <v>5.9400000000000008E-2</v>
      </c>
      <c r="X37" s="232">
        <f t="shared" ref="X37" si="246">1-X36</f>
        <v>5.8800000000000074E-2</v>
      </c>
      <c r="Y37" s="232">
        <f t="shared" ref="Y37" si="247">1-Y36</f>
        <v>5.8199999999999918E-2</v>
      </c>
      <c r="Z37" s="232">
        <f t="shared" ref="Z37" si="248">1-Z36</f>
        <v>5.7599999999999985E-2</v>
      </c>
      <c r="AA37" s="232">
        <f t="shared" ref="AA37" si="249">1-AA36</f>
        <v>5.7000000000000051E-2</v>
      </c>
      <c r="AB37" s="232">
        <f t="shared" ref="AB37" si="250">1-AB36</f>
        <v>5.6400000000000117E-2</v>
      </c>
      <c r="AC37" s="232">
        <f t="shared" ref="AC37" si="251">1-AC36</f>
        <v>5.5799999999999961E-2</v>
      </c>
      <c r="AD37" s="232">
        <f t="shared" ref="AD37" si="252">1-AD36</f>
        <v>5.5200000000000027E-2</v>
      </c>
      <c r="AE37" s="232">
        <f t="shared" ref="AE37" si="253">1-AE36</f>
        <v>5.4600000000000093E-2</v>
      </c>
      <c r="AF37" s="232">
        <f t="shared" ref="AF37" si="254">1-AF36</f>
        <v>5.3999999999999937E-2</v>
      </c>
      <c r="AG37" s="232">
        <f t="shared" ref="AG37" si="255">1-AG36</f>
        <v>5.3400000000000003E-2</v>
      </c>
      <c r="AH37" s="232">
        <f t="shared" ref="AH37" si="256">1-AH36</f>
        <v>5.2800000000000069E-2</v>
      </c>
      <c r="AI37" s="232">
        <f t="shared" ref="AI37" si="257">1-AI36</f>
        <v>5.2199999999999913E-2</v>
      </c>
      <c r="AJ37" s="232">
        <f t="shared" ref="AJ37" si="258">1-AJ36</f>
        <v>5.1599999999999979E-2</v>
      </c>
      <c r="AK37" s="232">
        <f t="shared" ref="AK37" si="259">1-AK36</f>
        <v>5.1000000000000045E-2</v>
      </c>
    </row>
    <row r="38" spans="1:38" ht="13.5" thickBot="1">
      <c r="A38" s="233" t="s">
        <v>41</v>
      </c>
      <c r="B38" s="244" t="s">
        <v>37</v>
      </c>
      <c r="C38" s="244" t="s">
        <v>60</v>
      </c>
      <c r="D38" s="34">
        <f t="shared" ref="D38:S38" si="260">SUM(D36:D37)</f>
        <v>16.47</v>
      </c>
      <c r="E38" s="34">
        <f t="shared" si="260"/>
        <v>23.060000000000002</v>
      </c>
      <c r="F38" s="34">
        <f t="shared" si="260"/>
        <v>26.599999999999998</v>
      </c>
      <c r="G38" s="34">
        <f t="shared" si="260"/>
        <v>41.989999999999995</v>
      </c>
      <c r="H38" s="34">
        <f t="shared" si="260"/>
        <v>41.49</v>
      </c>
      <c r="I38" s="34">
        <f t="shared" si="260"/>
        <v>39.629999999999995</v>
      </c>
      <c r="J38" s="34">
        <f t="shared" si="260"/>
        <v>41.12</v>
      </c>
      <c r="K38" s="34">
        <f t="shared" si="260"/>
        <v>42.71</v>
      </c>
      <c r="L38" s="34">
        <f t="shared" si="260"/>
        <v>44.42</v>
      </c>
      <c r="M38" s="34">
        <f t="shared" si="260"/>
        <v>46.300000000000004</v>
      </c>
      <c r="N38" s="34">
        <f t="shared" si="260"/>
        <v>48.31</v>
      </c>
      <c r="O38" s="34">
        <f t="shared" si="260"/>
        <v>50.49</v>
      </c>
      <c r="P38" s="34">
        <f t="shared" si="260"/>
        <v>52.83</v>
      </c>
      <c r="Q38" s="34">
        <f t="shared" si="260"/>
        <v>55.36</v>
      </c>
      <c r="R38" s="34">
        <f t="shared" si="260"/>
        <v>58.05</v>
      </c>
      <c r="S38" s="34">
        <f t="shared" si="260"/>
        <v>60.92</v>
      </c>
      <c r="T38" s="34"/>
      <c r="U38" s="237"/>
      <c r="V38" s="232">
        <f>SUM(V36:V37)</f>
        <v>1</v>
      </c>
      <c r="W38" s="232">
        <f t="shared" ref="W38" si="261">SUM(W36:W37)</f>
        <v>1</v>
      </c>
      <c r="X38" s="232">
        <f t="shared" ref="X38" si="262">SUM(X36:X37)</f>
        <v>1</v>
      </c>
      <c r="Y38" s="232">
        <f t="shared" ref="Y38" si="263">SUM(Y36:Y37)</f>
        <v>1</v>
      </c>
      <c r="Z38" s="232">
        <f t="shared" ref="Z38" si="264">SUM(Z36:Z37)</f>
        <v>1</v>
      </c>
      <c r="AA38" s="232">
        <f t="shared" ref="AA38" si="265">SUM(AA36:AA37)</f>
        <v>1</v>
      </c>
      <c r="AB38" s="232">
        <f t="shared" ref="AB38" si="266">SUM(AB36:AB37)</f>
        <v>1</v>
      </c>
      <c r="AC38" s="232">
        <f t="shared" ref="AC38" si="267">SUM(AC36:AC37)</f>
        <v>1</v>
      </c>
      <c r="AD38" s="232">
        <f t="shared" ref="AD38" si="268">SUM(AD36:AD37)</f>
        <v>1</v>
      </c>
      <c r="AE38" s="232">
        <f t="shared" ref="AE38" si="269">SUM(AE36:AE37)</f>
        <v>1</v>
      </c>
      <c r="AF38" s="232">
        <f t="shared" ref="AF38" si="270">SUM(AF36:AF37)</f>
        <v>1</v>
      </c>
      <c r="AG38" s="232">
        <f t="shared" ref="AG38" si="271">SUM(AG36:AG37)</f>
        <v>1</v>
      </c>
      <c r="AH38" s="232">
        <f t="shared" ref="AH38" si="272">SUM(AH36:AH37)</f>
        <v>1</v>
      </c>
      <c r="AI38" s="232">
        <f t="shared" ref="AI38" si="273">SUM(AI36:AI37)</f>
        <v>1</v>
      </c>
      <c r="AJ38" s="232">
        <f t="shared" ref="AJ38" si="274">SUM(AJ36:AJ37)</f>
        <v>1</v>
      </c>
      <c r="AK38" s="232">
        <f t="shared" ref="AK38" si="275">SUM(AK36:AK37)</f>
        <v>1</v>
      </c>
    </row>
    <row r="39" spans="1:38">
      <c r="A39" s="236" t="s">
        <v>41</v>
      </c>
      <c r="B39" s="236" t="s">
        <v>44</v>
      </c>
      <c r="C39" s="236" t="s">
        <v>383</v>
      </c>
      <c r="D39" s="34">
        <f>ROUND(V39*' Demand-Supply Gap'!D$116,2)</f>
        <v>54.18</v>
      </c>
      <c r="E39" s="34">
        <f>ROUND(W39*' Demand-Supply Gap'!E$116,2)</f>
        <v>54.67</v>
      </c>
      <c r="F39" s="34">
        <f>ROUND(X39*' Demand-Supply Gap'!F$116,2)</f>
        <v>56.78</v>
      </c>
      <c r="G39" s="34">
        <f>ROUND(Y39*' Demand-Supply Gap'!G$116,2)</f>
        <v>53.86</v>
      </c>
      <c r="H39" s="34">
        <f>ROUND(Z39*' Demand-Supply Gap'!H$116,2)</f>
        <v>57.46</v>
      </c>
      <c r="I39" s="34">
        <f>ROUND(AA39*' Demand-Supply Gap'!I$116,2)</f>
        <v>46.14</v>
      </c>
      <c r="J39" s="34">
        <f>ROUND(AB39*' Demand-Supply Gap'!J$116,2)</f>
        <v>47.74</v>
      </c>
      <c r="K39" s="34">
        <f>ROUND(AC39*' Demand-Supply Gap'!K$116,2)</f>
        <v>49.55</v>
      </c>
      <c r="L39" s="34">
        <f>ROUND(AD39*' Demand-Supply Gap'!L$116,2)</f>
        <v>51.62</v>
      </c>
      <c r="M39" s="34">
        <f>ROUND(AE39*' Demand-Supply Gap'!M$116,2)</f>
        <v>53.88</v>
      </c>
      <c r="N39" s="34">
        <f>ROUND(AF39*' Demand-Supply Gap'!N$116,2)</f>
        <v>56.3</v>
      </c>
      <c r="O39" s="34">
        <f>ROUND(AG39*' Demand-Supply Gap'!O$116,2)</f>
        <v>58.91</v>
      </c>
      <c r="P39" s="34">
        <f>ROUND(AH39*' Demand-Supply Gap'!P$116,2)</f>
        <v>61.74</v>
      </c>
      <c r="Q39" s="34">
        <f>ROUND(AI39*' Demand-Supply Gap'!Q$116,2)</f>
        <v>64.8</v>
      </c>
      <c r="R39" s="34">
        <f>ROUND(AJ39*' Demand-Supply Gap'!R$116,2)</f>
        <v>68.069999999999993</v>
      </c>
      <c r="S39" s="34">
        <f>ROUND(AK39*' Demand-Supply Gap'!S$116,2)</f>
        <v>71.44</v>
      </c>
      <c r="T39" s="34"/>
      <c r="U39" s="232"/>
      <c r="V39" s="232">
        <v>0.94899999999999995</v>
      </c>
      <c r="W39" s="232">
        <v>0.94973333333333321</v>
      </c>
      <c r="X39" s="232">
        <v>0.95046666666666668</v>
      </c>
      <c r="Y39" s="232">
        <v>0.95119999999999993</v>
      </c>
      <c r="Z39" s="232">
        <v>0.95193333333333319</v>
      </c>
      <c r="AA39" s="232">
        <v>0.95266666666666666</v>
      </c>
      <c r="AB39" s="232">
        <v>0.95339999999999991</v>
      </c>
      <c r="AC39" s="232">
        <v>0.95413333333333339</v>
      </c>
      <c r="AD39" s="232">
        <v>0.95486666666666664</v>
      </c>
      <c r="AE39" s="232">
        <v>0.95559999999999989</v>
      </c>
      <c r="AF39" s="232">
        <v>0.95633333333333337</v>
      </c>
      <c r="AG39" s="232">
        <v>0.95706666666666662</v>
      </c>
      <c r="AH39" s="232">
        <v>0.95779999999999987</v>
      </c>
      <c r="AI39" s="232">
        <v>0.95853333333333335</v>
      </c>
      <c r="AJ39" s="232">
        <v>0.9592666666666666</v>
      </c>
      <c r="AK39" s="232">
        <v>0.95999999999999985</v>
      </c>
    </row>
    <row r="40" spans="1:38">
      <c r="A40" s="32" t="s">
        <v>41</v>
      </c>
      <c r="B40" s="32" t="s">
        <v>44</v>
      </c>
      <c r="C40" s="32" t="s">
        <v>384</v>
      </c>
      <c r="D40" s="34">
        <f>ROUND(V40*' Demand-Supply Gap'!D$116,2)</f>
        <v>2.91</v>
      </c>
      <c r="E40" s="34">
        <f>ROUND(W40*' Demand-Supply Gap'!E$116,2)</f>
        <v>2.89</v>
      </c>
      <c r="F40" s="34">
        <f>ROUND(X40*' Demand-Supply Gap'!F$116,2)</f>
        <v>2.96</v>
      </c>
      <c r="G40" s="34">
        <f>ROUND(Y40*' Demand-Supply Gap'!G$116,2)</f>
        <v>2.76</v>
      </c>
      <c r="H40" s="34">
        <f>ROUND(Z40*' Demand-Supply Gap'!H$116,2)</f>
        <v>2.9</v>
      </c>
      <c r="I40" s="34">
        <f>ROUND(AA40*' Demand-Supply Gap'!I$116,2)</f>
        <v>2.29</v>
      </c>
      <c r="J40" s="34">
        <f>ROUND(AB40*' Demand-Supply Gap'!J$116,2)</f>
        <v>2.33</v>
      </c>
      <c r="K40" s="34">
        <f>ROUND(AC40*' Demand-Supply Gap'!K$116,2)</f>
        <v>2.38</v>
      </c>
      <c r="L40" s="34">
        <f>ROUND(AD40*' Demand-Supply Gap'!L$116,2)</f>
        <v>2.44</v>
      </c>
      <c r="M40" s="34">
        <f>ROUND(AE40*' Demand-Supply Gap'!M$116,2)</f>
        <v>2.5</v>
      </c>
      <c r="N40" s="34">
        <f>ROUND(AF40*' Demand-Supply Gap'!N$116,2)</f>
        <v>2.57</v>
      </c>
      <c r="O40" s="34">
        <f>ROUND(AG40*' Demand-Supply Gap'!O$116,2)</f>
        <v>2.64</v>
      </c>
      <c r="P40" s="34">
        <f>ROUND(AH40*' Demand-Supply Gap'!P$116,2)</f>
        <v>2.72</v>
      </c>
      <c r="Q40" s="34">
        <f>ROUND(AI40*' Demand-Supply Gap'!Q$116,2)</f>
        <v>2.8</v>
      </c>
      <c r="R40" s="34">
        <f>ROUND(AJ40*' Demand-Supply Gap'!R$116,2)</f>
        <v>2.89</v>
      </c>
      <c r="S40" s="34">
        <f>ROUND(AK40*' Demand-Supply Gap'!S$116,2)</f>
        <v>2.98</v>
      </c>
      <c r="T40" s="34"/>
      <c r="U40" s="232"/>
      <c r="V40" s="232">
        <f>1-V39</f>
        <v>5.1000000000000045E-2</v>
      </c>
      <c r="W40" s="232">
        <f t="shared" ref="W40" si="276">1-W39</f>
        <v>5.0266666666666793E-2</v>
      </c>
      <c r="X40" s="232">
        <f t="shared" ref="X40" si="277">1-X39</f>
        <v>4.9533333333333318E-2</v>
      </c>
      <c r="Y40" s="232">
        <f t="shared" ref="Y40" si="278">1-Y39</f>
        <v>4.8800000000000066E-2</v>
      </c>
      <c r="Z40" s="232">
        <f t="shared" ref="Z40" si="279">1-Z39</f>
        <v>4.8066666666666813E-2</v>
      </c>
      <c r="AA40" s="232">
        <f t="shared" ref="AA40" si="280">1-AA39</f>
        <v>4.7333333333333338E-2</v>
      </c>
      <c r="AB40" s="232">
        <f t="shared" ref="AB40" si="281">1-AB39</f>
        <v>4.6600000000000086E-2</v>
      </c>
      <c r="AC40" s="232">
        <f t="shared" ref="AC40" si="282">1-AC39</f>
        <v>4.5866666666666611E-2</v>
      </c>
      <c r="AD40" s="232">
        <f t="shared" ref="AD40" si="283">1-AD39</f>
        <v>4.5133333333333359E-2</v>
      </c>
      <c r="AE40" s="232">
        <f t="shared" ref="AE40" si="284">1-AE39</f>
        <v>4.4400000000000106E-2</v>
      </c>
      <c r="AF40" s="232">
        <f t="shared" ref="AF40" si="285">1-AF39</f>
        <v>4.3666666666666631E-2</v>
      </c>
      <c r="AG40" s="232">
        <f t="shared" ref="AG40" si="286">1-AG39</f>
        <v>4.2933333333333379E-2</v>
      </c>
      <c r="AH40" s="232">
        <f t="shared" ref="AH40" si="287">1-AH39</f>
        <v>4.2200000000000126E-2</v>
      </c>
      <c r="AI40" s="232">
        <f t="shared" ref="AI40" si="288">1-AI39</f>
        <v>4.1466666666666652E-2</v>
      </c>
      <c r="AJ40" s="232">
        <f t="shared" ref="AJ40" si="289">1-AJ39</f>
        <v>4.0733333333333399E-2</v>
      </c>
      <c r="AK40" s="232">
        <f t="shared" ref="AK40" si="290">1-AK39</f>
        <v>4.0000000000000147E-2</v>
      </c>
    </row>
    <row r="41" spans="1:38" ht="13.5" thickBot="1">
      <c r="A41" s="233" t="s">
        <v>41</v>
      </c>
      <c r="B41" s="233" t="s">
        <v>44</v>
      </c>
      <c r="C41" s="233" t="s">
        <v>60</v>
      </c>
      <c r="D41" s="34">
        <f t="shared" ref="D41:S41" si="291">SUM(D39:D40)</f>
        <v>57.09</v>
      </c>
      <c r="E41" s="34">
        <f t="shared" si="291"/>
        <v>57.56</v>
      </c>
      <c r="F41" s="34">
        <f t="shared" si="291"/>
        <v>59.74</v>
      </c>
      <c r="G41" s="34">
        <f t="shared" si="291"/>
        <v>56.62</v>
      </c>
      <c r="H41" s="34">
        <f t="shared" si="291"/>
        <v>60.36</v>
      </c>
      <c r="I41" s="34">
        <f t="shared" si="291"/>
        <v>48.43</v>
      </c>
      <c r="J41" s="34">
        <f t="shared" si="291"/>
        <v>50.07</v>
      </c>
      <c r="K41" s="34">
        <f t="shared" si="291"/>
        <v>51.93</v>
      </c>
      <c r="L41" s="34">
        <f t="shared" si="291"/>
        <v>54.059999999999995</v>
      </c>
      <c r="M41" s="34">
        <f t="shared" si="291"/>
        <v>56.38</v>
      </c>
      <c r="N41" s="34">
        <f t="shared" si="291"/>
        <v>58.87</v>
      </c>
      <c r="O41" s="34">
        <f t="shared" si="291"/>
        <v>61.55</v>
      </c>
      <c r="P41" s="34">
        <f t="shared" si="291"/>
        <v>64.460000000000008</v>
      </c>
      <c r="Q41" s="34">
        <f t="shared" si="291"/>
        <v>67.599999999999994</v>
      </c>
      <c r="R41" s="34">
        <f t="shared" si="291"/>
        <v>70.959999999999994</v>
      </c>
      <c r="S41" s="34">
        <f t="shared" si="291"/>
        <v>74.42</v>
      </c>
      <c r="T41" s="34"/>
      <c r="U41" s="237"/>
      <c r="V41" s="232">
        <f>SUM(V39:V40)</f>
        <v>1</v>
      </c>
      <c r="W41" s="232">
        <f t="shared" ref="W41" si="292">SUM(W39:W40)</f>
        <v>1</v>
      </c>
      <c r="X41" s="232">
        <f t="shared" ref="X41" si="293">SUM(X39:X40)</f>
        <v>1</v>
      </c>
      <c r="Y41" s="232">
        <f t="shared" ref="Y41" si="294">SUM(Y39:Y40)</f>
        <v>1</v>
      </c>
      <c r="Z41" s="232">
        <f t="shared" ref="Z41" si="295">SUM(Z39:Z40)</f>
        <v>1</v>
      </c>
      <c r="AA41" s="232">
        <f t="shared" ref="AA41" si="296">SUM(AA39:AA40)</f>
        <v>1</v>
      </c>
      <c r="AB41" s="232">
        <f t="shared" ref="AB41" si="297">SUM(AB39:AB40)</f>
        <v>1</v>
      </c>
      <c r="AC41" s="232">
        <f t="shared" ref="AC41" si="298">SUM(AC39:AC40)</f>
        <v>1</v>
      </c>
      <c r="AD41" s="232">
        <f t="shared" ref="AD41" si="299">SUM(AD39:AD40)</f>
        <v>1</v>
      </c>
      <c r="AE41" s="232">
        <f t="shared" ref="AE41" si="300">SUM(AE39:AE40)</f>
        <v>1</v>
      </c>
      <c r="AF41" s="232">
        <f t="shared" ref="AF41" si="301">SUM(AF39:AF40)</f>
        <v>1</v>
      </c>
      <c r="AG41" s="232">
        <f t="shared" ref="AG41" si="302">SUM(AG39:AG40)</f>
        <v>1</v>
      </c>
      <c r="AH41" s="232">
        <f t="shared" ref="AH41" si="303">SUM(AH39:AH40)</f>
        <v>1</v>
      </c>
      <c r="AI41" s="232">
        <f t="shared" ref="AI41" si="304">SUM(AI39:AI40)</f>
        <v>1</v>
      </c>
      <c r="AJ41" s="232">
        <f t="shared" ref="AJ41" si="305">SUM(AJ39:AJ40)</f>
        <v>1</v>
      </c>
      <c r="AK41" s="232">
        <f t="shared" ref="AK41" si="306">SUM(AK39:AK40)</f>
        <v>1</v>
      </c>
    </row>
    <row r="42" spans="1:38">
      <c r="A42" s="236" t="s">
        <v>41</v>
      </c>
      <c r="B42" s="236" t="s">
        <v>113</v>
      </c>
      <c r="C42" s="236" t="s">
        <v>383</v>
      </c>
      <c r="D42" s="34">
        <f>ROUND(V42*' Demand-Supply Gap'!D$125,2)</f>
        <v>-6.62</v>
      </c>
      <c r="E42" s="34">
        <f>ROUND(W42*' Demand-Supply Gap'!E$125,2)</f>
        <v>-3.5</v>
      </c>
      <c r="F42" s="34">
        <f>ROUND(X42*' Demand-Supply Gap'!F$125,2)</f>
        <v>-7.04</v>
      </c>
      <c r="G42" s="34">
        <f>ROUND(Y42*' Demand-Supply Gap'!G$125,2)</f>
        <v>38.57</v>
      </c>
      <c r="H42" s="34">
        <f>ROUND(Z42*' Demand-Supply Gap'!H$125,2)</f>
        <v>47.04</v>
      </c>
      <c r="I42" s="34">
        <f>ROUND(AA42*' Demand-Supply Gap'!I$125,2)</f>
        <v>37.67</v>
      </c>
      <c r="J42" s="34">
        <f>ROUND(AB42*' Demand-Supply Gap'!J$125,2)</f>
        <v>39.24</v>
      </c>
      <c r="K42" s="34">
        <f>ROUND(AC42*' Demand-Supply Gap'!K$125,2)</f>
        <v>41.05</v>
      </c>
      <c r="L42" s="34">
        <f>ROUND(AD42*' Demand-Supply Gap'!L$125,2)</f>
        <v>42.99</v>
      </c>
      <c r="M42" s="34">
        <f>ROUND(AE42*' Demand-Supply Gap'!M$125,2)</f>
        <v>45.08</v>
      </c>
      <c r="N42" s="34">
        <f>ROUND(AF42*' Demand-Supply Gap'!N$125,2)</f>
        <v>47.14</v>
      </c>
      <c r="O42" s="34">
        <f>ROUND(AG42*' Demand-Supply Gap'!O$125,2)</f>
        <v>49.14</v>
      </c>
      <c r="P42" s="34">
        <f>ROUND(AH42*' Demand-Supply Gap'!P$125,2)</f>
        <v>51.29</v>
      </c>
      <c r="Q42" s="34">
        <f>ROUND(AI42*' Demand-Supply Gap'!Q$125,2)</f>
        <v>53.62</v>
      </c>
      <c r="R42" s="34">
        <f>ROUND(AJ42*' Demand-Supply Gap'!R$125,2)</f>
        <v>56.38</v>
      </c>
      <c r="S42" s="34">
        <f>ROUND(AK42*' Demand-Supply Gap'!S$125,2)</f>
        <v>59.35</v>
      </c>
      <c r="T42" s="34"/>
      <c r="U42" s="232"/>
      <c r="V42" s="232">
        <v>0.94899999999999995</v>
      </c>
      <c r="W42" s="232">
        <v>0.94939999999999991</v>
      </c>
      <c r="X42" s="232">
        <v>0.94979999999999987</v>
      </c>
      <c r="Y42" s="232">
        <v>0.95019999999999982</v>
      </c>
      <c r="Z42" s="232">
        <v>0.9506</v>
      </c>
      <c r="AA42" s="232">
        <v>0.95099999999999996</v>
      </c>
      <c r="AB42" s="232">
        <v>0.95139999999999991</v>
      </c>
      <c r="AC42" s="232">
        <v>0.95179999999999987</v>
      </c>
      <c r="AD42" s="232">
        <v>0.95219999999999982</v>
      </c>
      <c r="AE42" s="232">
        <v>0.9526</v>
      </c>
      <c r="AF42" s="232">
        <v>0.95299999999999996</v>
      </c>
      <c r="AG42" s="232">
        <v>0.95339999999999991</v>
      </c>
      <c r="AH42" s="232">
        <v>0.95379999999999987</v>
      </c>
      <c r="AI42" s="232">
        <v>0.95419999999999983</v>
      </c>
      <c r="AJ42" s="232">
        <v>0.9546</v>
      </c>
      <c r="AK42" s="232">
        <v>0.95499999999999996</v>
      </c>
    </row>
    <row r="43" spans="1:38">
      <c r="A43" s="32" t="s">
        <v>41</v>
      </c>
      <c r="B43" s="32" t="s">
        <v>113</v>
      </c>
      <c r="C43" s="32" t="s">
        <v>384</v>
      </c>
      <c r="D43" s="34">
        <f>ROUND(V43*' Demand-Supply Gap'!D$125,2)</f>
        <v>-0.36</v>
      </c>
      <c r="E43" s="34">
        <f>ROUND(W43*' Demand-Supply Gap'!E$125,2)</f>
        <v>-0.19</v>
      </c>
      <c r="F43" s="34">
        <f>ROUND(X43*' Demand-Supply Gap'!F$125,2)</f>
        <v>-0.37</v>
      </c>
      <c r="G43" s="34">
        <f>ROUND(Y43*' Demand-Supply Gap'!G$125,2)</f>
        <v>2.02</v>
      </c>
      <c r="H43" s="34">
        <f>ROUND(Z43*' Demand-Supply Gap'!H$125,2)</f>
        <v>2.44</v>
      </c>
      <c r="I43" s="34">
        <f>ROUND(AA43*' Demand-Supply Gap'!I$125,2)</f>
        <v>1.94</v>
      </c>
      <c r="J43" s="34">
        <f>ROUND(AB43*' Demand-Supply Gap'!J$125,2)</f>
        <v>2</v>
      </c>
      <c r="K43" s="34">
        <f>ROUND(AC43*' Demand-Supply Gap'!K$125,2)</f>
        <v>2.08</v>
      </c>
      <c r="L43" s="34">
        <f>ROUND(AD43*' Demand-Supply Gap'!L$125,2)</f>
        <v>2.16</v>
      </c>
      <c r="M43" s="34">
        <f>ROUND(AE43*' Demand-Supply Gap'!M$125,2)</f>
        <v>2.2400000000000002</v>
      </c>
      <c r="N43" s="34">
        <f>ROUND(AF43*' Demand-Supply Gap'!N$125,2)</f>
        <v>2.3199999999999998</v>
      </c>
      <c r="O43" s="34">
        <f>ROUND(AG43*' Demand-Supply Gap'!O$125,2)</f>
        <v>2.4</v>
      </c>
      <c r="P43" s="34">
        <f>ROUND(AH43*' Demand-Supply Gap'!P$125,2)</f>
        <v>2.48</v>
      </c>
      <c r="Q43" s="34">
        <f>ROUND(AI43*' Demand-Supply Gap'!Q$125,2)</f>
        <v>2.57</v>
      </c>
      <c r="R43" s="34">
        <f>ROUND(AJ43*' Demand-Supply Gap'!R$125,2)</f>
        <v>2.68</v>
      </c>
      <c r="S43" s="34">
        <f>ROUND(AK43*' Demand-Supply Gap'!S$125,2)</f>
        <v>2.8</v>
      </c>
      <c r="T43" s="34"/>
      <c r="U43" s="232"/>
      <c r="V43" s="232">
        <f>1-V42</f>
        <v>5.1000000000000045E-2</v>
      </c>
      <c r="W43" s="232">
        <f t="shared" ref="W43" si="307">1-W42</f>
        <v>5.0600000000000089E-2</v>
      </c>
      <c r="X43" s="232">
        <f t="shared" ref="X43" si="308">1-X42</f>
        <v>5.0200000000000133E-2</v>
      </c>
      <c r="Y43" s="232">
        <f t="shared" ref="Y43" si="309">1-Y42</f>
        <v>4.9800000000000177E-2</v>
      </c>
      <c r="Z43" s="232">
        <f t="shared" ref="Z43" si="310">1-Z42</f>
        <v>4.9399999999999999E-2</v>
      </c>
      <c r="AA43" s="232">
        <f t="shared" ref="AA43" si="311">1-AA42</f>
        <v>4.9000000000000044E-2</v>
      </c>
      <c r="AB43" s="232">
        <f t="shared" ref="AB43" si="312">1-AB42</f>
        <v>4.8600000000000088E-2</v>
      </c>
      <c r="AC43" s="232">
        <f t="shared" ref="AC43" si="313">1-AC42</f>
        <v>4.8200000000000132E-2</v>
      </c>
      <c r="AD43" s="232">
        <f t="shared" ref="AD43" si="314">1-AD42</f>
        <v>4.7800000000000176E-2</v>
      </c>
      <c r="AE43" s="232">
        <f t="shared" ref="AE43" si="315">1-AE42</f>
        <v>4.7399999999999998E-2</v>
      </c>
      <c r="AF43" s="232">
        <f t="shared" ref="AF43" si="316">1-AF42</f>
        <v>4.7000000000000042E-2</v>
      </c>
      <c r="AG43" s="232">
        <f t="shared" ref="AG43" si="317">1-AG42</f>
        <v>4.6600000000000086E-2</v>
      </c>
      <c r="AH43" s="232">
        <f t="shared" ref="AH43" si="318">1-AH42</f>
        <v>4.620000000000013E-2</v>
      </c>
      <c r="AI43" s="232">
        <f t="shared" ref="AI43" si="319">1-AI42</f>
        <v>4.5800000000000174E-2</v>
      </c>
      <c r="AJ43" s="232">
        <f t="shared" ref="AJ43" si="320">1-AJ42</f>
        <v>4.5399999999999996E-2</v>
      </c>
      <c r="AK43" s="232">
        <f t="shared" ref="AK43" si="321">1-AK42</f>
        <v>4.500000000000004E-2</v>
      </c>
    </row>
    <row r="44" spans="1:38" ht="13.5" thickBot="1">
      <c r="A44" s="233" t="s">
        <v>41</v>
      </c>
      <c r="B44" s="233" t="s">
        <v>113</v>
      </c>
      <c r="C44" s="233" t="s">
        <v>60</v>
      </c>
      <c r="D44" s="34">
        <f t="shared" ref="D44:S44" si="322">SUM(D42:D43)</f>
        <v>-6.98</v>
      </c>
      <c r="E44" s="34">
        <f t="shared" si="322"/>
        <v>-3.69</v>
      </c>
      <c r="F44" s="34">
        <f t="shared" si="322"/>
        <v>-7.41</v>
      </c>
      <c r="G44" s="34">
        <f t="shared" si="322"/>
        <v>40.590000000000003</v>
      </c>
      <c r="H44" s="34">
        <f t="shared" si="322"/>
        <v>49.48</v>
      </c>
      <c r="I44" s="34">
        <f t="shared" si="322"/>
        <v>39.61</v>
      </c>
      <c r="J44" s="34">
        <f t="shared" si="322"/>
        <v>41.24</v>
      </c>
      <c r="K44" s="34">
        <f t="shared" si="322"/>
        <v>43.129999999999995</v>
      </c>
      <c r="L44" s="34">
        <f t="shared" si="322"/>
        <v>45.150000000000006</v>
      </c>
      <c r="M44" s="34">
        <f t="shared" si="322"/>
        <v>47.32</v>
      </c>
      <c r="N44" s="34">
        <f t="shared" si="322"/>
        <v>49.46</v>
      </c>
      <c r="O44" s="34">
        <f t="shared" si="322"/>
        <v>51.54</v>
      </c>
      <c r="P44" s="34">
        <f t="shared" si="322"/>
        <v>53.769999999999996</v>
      </c>
      <c r="Q44" s="34">
        <f t="shared" si="322"/>
        <v>56.19</v>
      </c>
      <c r="R44" s="34">
        <f t="shared" si="322"/>
        <v>59.06</v>
      </c>
      <c r="S44" s="34">
        <f t="shared" si="322"/>
        <v>62.15</v>
      </c>
      <c r="T44" s="34"/>
      <c r="U44" s="237"/>
      <c r="V44" s="232">
        <f>SUM(V42:V43)</f>
        <v>1</v>
      </c>
      <c r="W44" s="232">
        <f t="shared" ref="W44" si="323">SUM(W42:W43)</f>
        <v>1</v>
      </c>
      <c r="X44" s="232">
        <f t="shared" ref="X44" si="324">SUM(X42:X43)</f>
        <v>1</v>
      </c>
      <c r="Y44" s="232">
        <f t="shared" ref="Y44" si="325">SUM(Y42:Y43)</f>
        <v>1</v>
      </c>
      <c r="Z44" s="232">
        <f t="shared" ref="Z44" si="326">SUM(Z42:Z43)</f>
        <v>1</v>
      </c>
      <c r="AA44" s="232">
        <f t="shared" ref="AA44" si="327">SUM(AA42:AA43)</f>
        <v>1</v>
      </c>
      <c r="AB44" s="232">
        <f t="shared" ref="AB44" si="328">SUM(AB42:AB43)</f>
        <v>1</v>
      </c>
      <c r="AC44" s="232">
        <f t="shared" ref="AC44" si="329">SUM(AC42:AC43)</f>
        <v>1</v>
      </c>
      <c r="AD44" s="232">
        <f t="shared" ref="AD44" si="330">SUM(AD42:AD43)</f>
        <v>1</v>
      </c>
      <c r="AE44" s="232">
        <f t="shared" ref="AE44" si="331">SUM(AE42:AE43)</f>
        <v>1</v>
      </c>
      <c r="AF44" s="232">
        <f t="shared" ref="AF44" si="332">SUM(AF42:AF43)</f>
        <v>1</v>
      </c>
      <c r="AG44" s="232">
        <f t="shared" ref="AG44" si="333">SUM(AG42:AG43)</f>
        <v>1</v>
      </c>
      <c r="AH44" s="232">
        <f t="shared" ref="AH44" si="334">SUM(AH42:AH43)</f>
        <v>1</v>
      </c>
      <c r="AI44" s="232">
        <f t="shared" ref="AI44" si="335">SUM(AI42:AI43)</f>
        <v>1</v>
      </c>
      <c r="AJ44" s="232">
        <f t="shared" ref="AJ44" si="336">SUM(AJ42:AJ43)</f>
        <v>1</v>
      </c>
      <c r="AK44" s="232">
        <f t="shared" ref="AK44" si="337">SUM(AK42:AK43)</f>
        <v>1</v>
      </c>
    </row>
    <row r="45" spans="1:38">
      <c r="A45" s="236" t="s">
        <v>41</v>
      </c>
      <c r="B45" s="236" t="s">
        <v>110</v>
      </c>
      <c r="C45" s="236" t="s">
        <v>383</v>
      </c>
      <c r="D45" s="34">
        <f>ROUND(V45*' Demand-Supply Gap'!D$134,2)</f>
        <v>-31.81</v>
      </c>
      <c r="E45" s="34">
        <f>ROUND(W45*' Demand-Supply Gap'!E$134,2)</f>
        <v>-16.68</v>
      </c>
      <c r="F45" s="34">
        <f>ROUND(X45*' Demand-Supply Gap'!F$134,2)</f>
        <v>-11.83</v>
      </c>
      <c r="G45" s="34">
        <f>ROUND(Y45*' Demand-Supply Gap'!G$134,2)</f>
        <v>-3.98</v>
      </c>
      <c r="H45" s="34">
        <f>ROUND(Z45*' Demand-Supply Gap'!H$134,2)</f>
        <v>-8.25</v>
      </c>
      <c r="I45" s="34">
        <f>ROUND(AA45*' Demand-Supply Gap'!I$134,2)</f>
        <v>-6.93</v>
      </c>
      <c r="J45" s="34">
        <f>ROUND(AB45*' Demand-Supply Gap'!J$134,2)</f>
        <v>-7.25</v>
      </c>
      <c r="K45" s="34">
        <f>ROUND(AC45*' Demand-Supply Gap'!K$134,2)</f>
        <v>-7.63</v>
      </c>
      <c r="L45" s="34">
        <f>ROUND(AD45*' Demand-Supply Gap'!L$134,2)</f>
        <v>-7.98</v>
      </c>
      <c r="M45" s="34">
        <f>ROUND(AE45*' Demand-Supply Gap'!M$134,2)</f>
        <v>-8.32</v>
      </c>
      <c r="N45" s="34">
        <f>ROUND(AF45*' Demand-Supply Gap'!N$134,2)</f>
        <v>-8.69</v>
      </c>
      <c r="O45" s="34">
        <f>ROUND(AG45*' Demand-Supply Gap'!O$134,2)</f>
        <v>-9.09</v>
      </c>
      <c r="P45" s="34">
        <f>ROUND(AH45*' Demand-Supply Gap'!P$134,2)</f>
        <v>-9.52</v>
      </c>
      <c r="Q45" s="34">
        <f>ROUND(AI45*' Demand-Supply Gap'!Q$134,2)</f>
        <v>-9.98</v>
      </c>
      <c r="R45" s="34">
        <f>ROUND(AJ45*' Demand-Supply Gap'!R$134,2)</f>
        <v>-10.49</v>
      </c>
      <c r="S45" s="34">
        <f>ROUND(AK45*' Demand-Supply Gap'!S$134,2)</f>
        <v>-11.03</v>
      </c>
      <c r="T45" s="34"/>
      <c r="U45" s="232"/>
      <c r="V45" s="232">
        <v>0.90699999999999992</v>
      </c>
      <c r="W45" s="232">
        <v>0.90739999999999987</v>
      </c>
      <c r="X45" s="232">
        <v>0.90779999999999983</v>
      </c>
      <c r="Y45" s="232">
        <v>0.90819999999999979</v>
      </c>
      <c r="Z45" s="232">
        <v>0.90859999999999996</v>
      </c>
      <c r="AA45" s="232">
        <v>0.90899999999999992</v>
      </c>
      <c r="AB45" s="232">
        <v>0.90939999999999988</v>
      </c>
      <c r="AC45" s="232">
        <v>0.90979999999999983</v>
      </c>
      <c r="AD45" s="232">
        <v>0.91019999999999979</v>
      </c>
      <c r="AE45" s="232">
        <v>0.91059999999999997</v>
      </c>
      <c r="AF45" s="232">
        <v>0.91099999999999992</v>
      </c>
      <c r="AG45" s="232">
        <v>0.91139999999999988</v>
      </c>
      <c r="AH45" s="232">
        <v>0.91179999999999983</v>
      </c>
      <c r="AI45" s="232">
        <v>0.91219999999999979</v>
      </c>
      <c r="AJ45" s="232">
        <v>0.91259999999999997</v>
      </c>
      <c r="AK45" s="232">
        <v>0.91299999999999992</v>
      </c>
    </row>
    <row r="46" spans="1:38">
      <c r="A46" s="32" t="s">
        <v>41</v>
      </c>
      <c r="B46" s="32" t="s">
        <v>110</v>
      </c>
      <c r="C46" s="32" t="s">
        <v>384</v>
      </c>
      <c r="D46" s="34">
        <f>ROUND(V46*' Demand-Supply Gap'!D$134,2)</f>
        <v>-3.26</v>
      </c>
      <c r="E46" s="34">
        <f>ROUND(W46*' Demand-Supply Gap'!E$134,2)</f>
        <v>-1.7</v>
      </c>
      <c r="F46" s="34">
        <f>ROUND(X46*' Demand-Supply Gap'!F$134,2)</f>
        <v>-1.2</v>
      </c>
      <c r="G46" s="34">
        <f>ROUND(Y46*' Demand-Supply Gap'!G$134,2)</f>
        <v>-0.4</v>
      </c>
      <c r="H46" s="34">
        <f>ROUND(Z46*' Demand-Supply Gap'!H$134,2)</f>
        <v>-0.83</v>
      </c>
      <c r="I46" s="34">
        <f>ROUND(AA46*' Demand-Supply Gap'!I$134,2)</f>
        <v>-0.69</v>
      </c>
      <c r="J46" s="34">
        <f>ROUND(AB46*' Demand-Supply Gap'!J$134,2)</f>
        <v>-0.72</v>
      </c>
      <c r="K46" s="34">
        <f>ROUND(AC46*' Demand-Supply Gap'!K$134,2)</f>
        <v>-0.76</v>
      </c>
      <c r="L46" s="34">
        <f>ROUND(AD46*' Demand-Supply Gap'!L$134,2)</f>
        <v>-0.79</v>
      </c>
      <c r="M46" s="34">
        <f>ROUND(AE46*' Demand-Supply Gap'!M$134,2)</f>
        <v>-0.82</v>
      </c>
      <c r="N46" s="34">
        <f>ROUND(AF46*' Demand-Supply Gap'!N$134,2)</f>
        <v>-0.85</v>
      </c>
      <c r="O46" s="34">
        <f>ROUND(AG46*' Demand-Supply Gap'!O$134,2)</f>
        <v>-0.88</v>
      </c>
      <c r="P46" s="34">
        <f>ROUND(AH46*' Demand-Supply Gap'!P$134,2)</f>
        <v>-0.92</v>
      </c>
      <c r="Q46" s="34">
        <f>ROUND(AI46*' Demand-Supply Gap'!Q$134,2)</f>
        <v>-0.96</v>
      </c>
      <c r="R46" s="34">
        <f>ROUND(AJ46*' Demand-Supply Gap'!R$134,2)</f>
        <v>-1</v>
      </c>
      <c r="S46" s="34">
        <f>ROUND(AK46*' Demand-Supply Gap'!S$134,2)</f>
        <v>-1.05</v>
      </c>
      <c r="T46" s="34"/>
      <c r="U46" s="232"/>
      <c r="V46" s="232">
        <f>1-V45</f>
        <v>9.3000000000000083E-2</v>
      </c>
      <c r="W46" s="232">
        <f t="shared" ref="W46" si="338">1-W45</f>
        <v>9.2600000000000127E-2</v>
      </c>
      <c r="X46" s="232">
        <f t="shared" ref="X46" si="339">1-X45</f>
        <v>9.2200000000000171E-2</v>
      </c>
      <c r="Y46" s="232">
        <f t="shared" ref="Y46" si="340">1-Y45</f>
        <v>9.1800000000000215E-2</v>
      </c>
      <c r="Z46" s="232">
        <f t="shared" ref="Z46" si="341">1-Z45</f>
        <v>9.1400000000000037E-2</v>
      </c>
      <c r="AA46" s="232">
        <f t="shared" ref="AA46" si="342">1-AA45</f>
        <v>9.1000000000000081E-2</v>
      </c>
      <c r="AB46" s="232">
        <f t="shared" ref="AB46" si="343">1-AB45</f>
        <v>9.0600000000000125E-2</v>
      </c>
      <c r="AC46" s="232">
        <f t="shared" ref="AC46" si="344">1-AC45</f>
        <v>9.0200000000000169E-2</v>
      </c>
      <c r="AD46" s="232">
        <f t="shared" ref="AD46" si="345">1-AD45</f>
        <v>8.9800000000000213E-2</v>
      </c>
      <c r="AE46" s="232">
        <f t="shared" ref="AE46" si="346">1-AE45</f>
        <v>8.9400000000000035E-2</v>
      </c>
      <c r="AF46" s="232">
        <f t="shared" ref="AF46" si="347">1-AF45</f>
        <v>8.9000000000000079E-2</v>
      </c>
      <c r="AG46" s="232">
        <f t="shared" ref="AG46" si="348">1-AG45</f>
        <v>8.8600000000000123E-2</v>
      </c>
      <c r="AH46" s="232">
        <f t="shared" ref="AH46" si="349">1-AH45</f>
        <v>8.8200000000000167E-2</v>
      </c>
      <c r="AI46" s="232">
        <f t="shared" ref="AI46" si="350">1-AI45</f>
        <v>8.7800000000000211E-2</v>
      </c>
      <c r="AJ46" s="232">
        <f t="shared" ref="AJ46" si="351">1-AJ45</f>
        <v>8.7400000000000033E-2</v>
      </c>
      <c r="AK46" s="232">
        <f t="shared" ref="AK46" si="352">1-AK45</f>
        <v>8.7000000000000077E-2</v>
      </c>
    </row>
    <row r="47" spans="1:38" ht="13.5" thickBot="1">
      <c r="A47" s="233" t="s">
        <v>41</v>
      </c>
      <c r="B47" s="233" t="s">
        <v>110</v>
      </c>
      <c r="C47" s="233" t="s">
        <v>60</v>
      </c>
      <c r="D47" s="34">
        <f t="shared" ref="D47:S47" si="353">SUM(D45:D46)</f>
        <v>-35.07</v>
      </c>
      <c r="E47" s="34">
        <f t="shared" si="353"/>
        <v>-18.38</v>
      </c>
      <c r="F47" s="34">
        <f t="shared" si="353"/>
        <v>-13.03</v>
      </c>
      <c r="G47" s="34">
        <f t="shared" si="353"/>
        <v>-4.38</v>
      </c>
      <c r="H47" s="34">
        <f t="shared" si="353"/>
        <v>-9.08</v>
      </c>
      <c r="I47" s="34">
        <f t="shared" si="353"/>
        <v>-7.6199999999999992</v>
      </c>
      <c r="J47" s="34">
        <f t="shared" si="353"/>
        <v>-7.97</v>
      </c>
      <c r="K47" s="34">
        <f t="shared" si="353"/>
        <v>-8.39</v>
      </c>
      <c r="L47" s="34">
        <f t="shared" si="353"/>
        <v>-8.77</v>
      </c>
      <c r="M47" s="34">
        <f t="shared" si="353"/>
        <v>-9.14</v>
      </c>
      <c r="N47" s="34">
        <f t="shared" si="353"/>
        <v>-9.5399999999999991</v>
      </c>
      <c r="O47" s="34">
        <f t="shared" si="353"/>
        <v>-9.9700000000000006</v>
      </c>
      <c r="P47" s="34">
        <f t="shared" si="353"/>
        <v>-10.44</v>
      </c>
      <c r="Q47" s="34">
        <f t="shared" si="353"/>
        <v>-10.940000000000001</v>
      </c>
      <c r="R47" s="34">
        <f t="shared" si="353"/>
        <v>-11.49</v>
      </c>
      <c r="S47" s="34">
        <f t="shared" si="353"/>
        <v>-12.08</v>
      </c>
      <c r="T47" s="34"/>
      <c r="U47" s="237"/>
      <c r="V47" s="232">
        <f>SUM(V45:V46)</f>
        <v>1</v>
      </c>
      <c r="W47" s="232">
        <f t="shared" ref="W47" si="354">SUM(W45:W46)</f>
        <v>1</v>
      </c>
      <c r="X47" s="232">
        <f t="shared" ref="X47" si="355">SUM(X45:X46)</f>
        <v>1</v>
      </c>
      <c r="Y47" s="232">
        <f t="shared" ref="Y47" si="356">SUM(Y45:Y46)</f>
        <v>1</v>
      </c>
      <c r="Z47" s="232">
        <f t="shared" ref="Z47" si="357">SUM(Z45:Z46)</f>
        <v>1</v>
      </c>
      <c r="AA47" s="232">
        <f t="shared" ref="AA47" si="358">SUM(AA45:AA46)</f>
        <v>1</v>
      </c>
      <c r="AB47" s="232">
        <f t="shared" ref="AB47" si="359">SUM(AB45:AB46)</f>
        <v>1</v>
      </c>
      <c r="AC47" s="232">
        <f t="shared" ref="AC47" si="360">SUM(AC45:AC46)</f>
        <v>1</v>
      </c>
      <c r="AD47" s="232">
        <f t="shared" ref="AD47" si="361">SUM(AD45:AD46)</f>
        <v>1</v>
      </c>
      <c r="AE47" s="232">
        <f t="shared" ref="AE47" si="362">SUM(AE45:AE46)</f>
        <v>1</v>
      </c>
      <c r="AF47" s="232">
        <f t="shared" ref="AF47" si="363">SUM(AF45:AF46)</f>
        <v>1</v>
      </c>
      <c r="AG47" s="232">
        <f t="shared" ref="AG47" si="364">SUM(AG45:AG46)</f>
        <v>1</v>
      </c>
      <c r="AH47" s="232">
        <f t="shared" ref="AH47" si="365">SUM(AH45:AH46)</f>
        <v>1</v>
      </c>
      <c r="AI47" s="232">
        <f t="shared" ref="AI47" si="366">SUM(AI45:AI46)</f>
        <v>1</v>
      </c>
      <c r="AJ47" s="232">
        <f t="shared" ref="AJ47" si="367">SUM(AJ45:AJ46)</f>
        <v>1</v>
      </c>
      <c r="AK47" s="232">
        <f t="shared" ref="AK47" si="368">SUM(AK45:AK46)</f>
        <v>1</v>
      </c>
    </row>
    <row r="48" spans="1:38" ht="13.5" thickBot="1">
      <c r="A48" s="236" t="s">
        <v>41</v>
      </c>
      <c r="B48" s="236" t="s">
        <v>100</v>
      </c>
      <c r="C48" s="236" t="s">
        <v>383</v>
      </c>
      <c r="D48" s="34">
        <f>ROUND(V48*' Demand-Supply Gap'!D$143,2)</f>
        <v>17.75</v>
      </c>
      <c r="E48" s="34">
        <f>ROUND(W48*' Demand-Supply Gap'!E$143,2)</f>
        <v>24.94</v>
      </c>
      <c r="F48" s="34">
        <f>ROUND(X48*' Demand-Supply Gap'!F$143,2)</f>
        <v>27.95</v>
      </c>
      <c r="G48" s="34">
        <f>ROUND(Y48*' Demand-Supply Gap'!G$143,2)</f>
        <v>31.02</v>
      </c>
      <c r="H48" s="34">
        <f>ROUND(Z48*' Demand-Supply Gap'!H$143,2)</f>
        <v>29.91</v>
      </c>
      <c r="I48" s="34">
        <f>ROUND(AA48*' Demand-Supply Gap'!I$143,2)</f>
        <v>25.28</v>
      </c>
      <c r="J48" s="34">
        <f>ROUND(AB48*' Demand-Supply Gap'!J$143,2)</f>
        <v>26.05</v>
      </c>
      <c r="K48" s="34">
        <f>ROUND(AC48*' Demand-Supply Gap'!K$143,2)</f>
        <v>27</v>
      </c>
      <c r="L48" s="34">
        <f>ROUND(AD48*' Demand-Supply Gap'!L$143,2)</f>
        <v>27.88</v>
      </c>
      <c r="M48" s="34">
        <f>ROUND(AE48*' Demand-Supply Gap'!M$143,2)</f>
        <v>28.61</v>
      </c>
      <c r="N48" s="34">
        <f>ROUND(AF48*' Demand-Supply Gap'!N$143,2)</f>
        <v>29.41</v>
      </c>
      <c r="O48" s="34">
        <f>ROUND(AG48*' Demand-Supply Gap'!O$143,2)</f>
        <v>30.31</v>
      </c>
      <c r="P48" s="34">
        <f>ROUND(AH48*' Demand-Supply Gap'!P$143,2)</f>
        <v>31.27</v>
      </c>
      <c r="Q48" s="34">
        <f>ROUND(AI48*' Demand-Supply Gap'!Q$143,2)</f>
        <v>32.29</v>
      </c>
      <c r="R48" s="34">
        <f>ROUND(AJ48*' Demand-Supply Gap'!R$143,2)</f>
        <v>33.409999999999997</v>
      </c>
      <c r="S48" s="34">
        <f>ROUND(AK48*' Demand-Supply Gap'!S$143,2)</f>
        <v>34.590000000000003</v>
      </c>
      <c r="T48" s="34"/>
      <c r="U48" s="232"/>
      <c r="V48" s="232">
        <v>0.91359999999999986</v>
      </c>
      <c r="W48" s="232">
        <v>0.91400000000000003</v>
      </c>
      <c r="X48" s="232">
        <v>0.91439999999999999</v>
      </c>
      <c r="Y48" s="232">
        <v>0.91479999999999995</v>
      </c>
      <c r="Z48" s="232">
        <v>0.9151999999999999</v>
      </c>
      <c r="AA48" s="232">
        <v>0.91559999999999986</v>
      </c>
      <c r="AB48" s="232">
        <v>0.91600000000000004</v>
      </c>
      <c r="AC48" s="232">
        <v>0.91639999999999999</v>
      </c>
      <c r="AD48" s="232">
        <v>0.91679999999999995</v>
      </c>
      <c r="AE48" s="232">
        <v>0.9171999999999999</v>
      </c>
      <c r="AF48" s="232">
        <v>0.91759999999999986</v>
      </c>
      <c r="AG48" s="232">
        <v>0.91800000000000004</v>
      </c>
      <c r="AH48" s="232">
        <v>0.91839999999999999</v>
      </c>
      <c r="AI48" s="232">
        <v>0.91879999999999995</v>
      </c>
      <c r="AJ48" s="232">
        <v>0.91919999999999991</v>
      </c>
      <c r="AK48" s="232">
        <v>0.91959999999999986</v>
      </c>
    </row>
    <row r="49" spans="1:37" ht="13.5" thickBot="1">
      <c r="A49" s="32" t="s">
        <v>41</v>
      </c>
      <c r="B49" s="236" t="s">
        <v>100</v>
      </c>
      <c r="C49" s="236" t="s">
        <v>384</v>
      </c>
      <c r="D49" s="34">
        <f>ROUND(V49*' Demand-Supply Gap'!D$143,2)</f>
        <v>1.68</v>
      </c>
      <c r="E49" s="34">
        <f>ROUND(W49*' Demand-Supply Gap'!E$143,2)</f>
        <v>2.35</v>
      </c>
      <c r="F49" s="34">
        <f>ROUND(X49*' Demand-Supply Gap'!F$143,2)</f>
        <v>2.62</v>
      </c>
      <c r="G49" s="34">
        <f>ROUND(Y49*' Demand-Supply Gap'!G$143,2)</f>
        <v>2.89</v>
      </c>
      <c r="H49" s="34">
        <f>ROUND(Z49*' Demand-Supply Gap'!H$143,2)</f>
        <v>2.77</v>
      </c>
      <c r="I49" s="34">
        <f>ROUND(AA49*' Demand-Supply Gap'!I$143,2)</f>
        <v>2.33</v>
      </c>
      <c r="J49" s="34">
        <f>ROUND(AB49*' Demand-Supply Gap'!J$143,2)</f>
        <v>2.39</v>
      </c>
      <c r="K49" s="34">
        <f>ROUND(AC49*' Demand-Supply Gap'!K$143,2)</f>
        <v>2.46</v>
      </c>
      <c r="L49" s="34">
        <f>ROUND(AD49*' Demand-Supply Gap'!L$143,2)</f>
        <v>2.5299999999999998</v>
      </c>
      <c r="M49" s="34">
        <f>ROUND(AE49*' Demand-Supply Gap'!M$143,2)</f>
        <v>2.58</v>
      </c>
      <c r="N49" s="34">
        <f>ROUND(AF49*' Demand-Supply Gap'!N$143,2)</f>
        <v>2.64</v>
      </c>
      <c r="O49" s="34">
        <f>ROUND(AG49*' Demand-Supply Gap'!O$143,2)</f>
        <v>2.71</v>
      </c>
      <c r="P49" s="34">
        <f>ROUND(AH49*' Demand-Supply Gap'!P$143,2)</f>
        <v>2.78</v>
      </c>
      <c r="Q49" s="34">
        <f>ROUND(AI49*' Demand-Supply Gap'!Q$143,2)</f>
        <v>2.85</v>
      </c>
      <c r="R49" s="34">
        <f>ROUND(AJ49*' Demand-Supply Gap'!R$143,2)</f>
        <v>2.94</v>
      </c>
      <c r="S49" s="34">
        <f>ROUND(AK49*' Demand-Supply Gap'!S$143,2)</f>
        <v>3.02</v>
      </c>
      <c r="T49" s="34"/>
      <c r="U49" s="232"/>
      <c r="V49" s="232">
        <f>1-V48</f>
        <v>8.6400000000000143E-2</v>
      </c>
      <c r="W49" s="232">
        <f t="shared" ref="W49" si="369">1-W48</f>
        <v>8.5999999999999965E-2</v>
      </c>
      <c r="X49" s="232">
        <f t="shared" ref="X49" si="370">1-X48</f>
        <v>8.5600000000000009E-2</v>
      </c>
      <c r="Y49" s="232">
        <f t="shared" ref="Y49" si="371">1-Y48</f>
        <v>8.5200000000000053E-2</v>
      </c>
      <c r="Z49" s="232">
        <f t="shared" ref="Z49" si="372">1-Z48</f>
        <v>8.4800000000000098E-2</v>
      </c>
      <c r="AA49" s="232">
        <f t="shared" ref="AA49" si="373">1-AA48</f>
        <v>8.4400000000000142E-2</v>
      </c>
      <c r="AB49" s="232">
        <f t="shared" ref="AB49" si="374">1-AB48</f>
        <v>8.3999999999999964E-2</v>
      </c>
      <c r="AC49" s="232">
        <f t="shared" ref="AC49" si="375">1-AC48</f>
        <v>8.3600000000000008E-2</v>
      </c>
      <c r="AD49" s="232">
        <f t="shared" ref="AD49" si="376">1-AD48</f>
        <v>8.3200000000000052E-2</v>
      </c>
      <c r="AE49" s="232">
        <f t="shared" ref="AE49" si="377">1-AE48</f>
        <v>8.2800000000000096E-2</v>
      </c>
      <c r="AF49" s="232">
        <f t="shared" ref="AF49" si="378">1-AF48</f>
        <v>8.240000000000014E-2</v>
      </c>
      <c r="AG49" s="232">
        <f t="shared" ref="AG49" si="379">1-AG48</f>
        <v>8.1999999999999962E-2</v>
      </c>
      <c r="AH49" s="232">
        <f t="shared" ref="AH49" si="380">1-AH48</f>
        <v>8.1600000000000006E-2</v>
      </c>
      <c r="AI49" s="232">
        <f t="shared" ref="AI49" si="381">1-AI48</f>
        <v>8.120000000000005E-2</v>
      </c>
      <c r="AJ49" s="232">
        <f t="shared" ref="AJ49" si="382">1-AJ48</f>
        <v>8.0800000000000094E-2</v>
      </c>
      <c r="AK49" s="232">
        <f t="shared" ref="AK49" si="383">1-AK48</f>
        <v>8.0400000000000138E-2</v>
      </c>
    </row>
    <row r="50" spans="1:37" ht="13.5" thickBot="1">
      <c r="A50" s="233" t="s">
        <v>41</v>
      </c>
      <c r="B50" s="244" t="s">
        <v>100</v>
      </c>
      <c r="C50" s="244" t="s">
        <v>60</v>
      </c>
      <c r="D50" s="34">
        <f t="shared" ref="D50:S50" si="384">SUM(D48:D49)</f>
        <v>19.43</v>
      </c>
      <c r="E50" s="34">
        <f t="shared" si="384"/>
        <v>27.290000000000003</v>
      </c>
      <c r="F50" s="34">
        <f t="shared" si="384"/>
        <v>30.57</v>
      </c>
      <c r="G50" s="34">
        <f t="shared" si="384"/>
        <v>33.909999999999997</v>
      </c>
      <c r="H50" s="34">
        <f t="shared" si="384"/>
        <v>32.68</v>
      </c>
      <c r="I50" s="34">
        <f t="shared" si="384"/>
        <v>27.61</v>
      </c>
      <c r="J50" s="34">
        <f t="shared" si="384"/>
        <v>28.44</v>
      </c>
      <c r="K50" s="34">
        <f t="shared" si="384"/>
        <v>29.46</v>
      </c>
      <c r="L50" s="34">
        <f t="shared" si="384"/>
        <v>30.41</v>
      </c>
      <c r="M50" s="34">
        <f t="shared" si="384"/>
        <v>31.189999999999998</v>
      </c>
      <c r="N50" s="34">
        <f t="shared" si="384"/>
        <v>32.049999999999997</v>
      </c>
      <c r="O50" s="34">
        <f t="shared" si="384"/>
        <v>33.019999999999996</v>
      </c>
      <c r="P50" s="34">
        <f t="shared" si="384"/>
        <v>34.049999999999997</v>
      </c>
      <c r="Q50" s="34">
        <f t="shared" si="384"/>
        <v>35.14</v>
      </c>
      <c r="R50" s="34">
        <f t="shared" si="384"/>
        <v>36.349999999999994</v>
      </c>
      <c r="S50" s="34">
        <f t="shared" si="384"/>
        <v>37.610000000000007</v>
      </c>
      <c r="T50" s="34"/>
      <c r="U50" s="237"/>
      <c r="V50" s="232">
        <f>SUM(V48:V49)</f>
        <v>1</v>
      </c>
      <c r="W50" s="232">
        <f t="shared" ref="W50" si="385">SUM(W48:W49)</f>
        <v>1</v>
      </c>
      <c r="X50" s="232">
        <f t="shared" ref="X50" si="386">SUM(X48:X49)</f>
        <v>1</v>
      </c>
      <c r="Y50" s="232">
        <f t="shared" ref="Y50" si="387">SUM(Y48:Y49)</f>
        <v>1</v>
      </c>
      <c r="Z50" s="232">
        <f t="shared" ref="Z50" si="388">SUM(Z48:Z49)</f>
        <v>1</v>
      </c>
      <c r="AA50" s="232">
        <f t="shared" ref="AA50" si="389">SUM(AA48:AA49)</f>
        <v>1</v>
      </c>
      <c r="AB50" s="232">
        <f t="shared" ref="AB50" si="390">SUM(AB48:AB49)</f>
        <v>1</v>
      </c>
      <c r="AC50" s="232">
        <f t="shared" ref="AC50" si="391">SUM(AC48:AC49)</f>
        <v>1</v>
      </c>
      <c r="AD50" s="232">
        <f t="shared" ref="AD50" si="392">SUM(AD48:AD49)</f>
        <v>1</v>
      </c>
      <c r="AE50" s="232">
        <f t="shared" ref="AE50" si="393">SUM(AE48:AE49)</f>
        <v>1</v>
      </c>
      <c r="AF50" s="232">
        <f t="shared" ref="AF50" si="394">SUM(AF48:AF49)</f>
        <v>1</v>
      </c>
      <c r="AG50" s="232">
        <f t="shared" ref="AG50" si="395">SUM(AG48:AG49)</f>
        <v>1</v>
      </c>
      <c r="AH50" s="232">
        <f t="shared" ref="AH50" si="396">SUM(AH48:AH49)</f>
        <v>1</v>
      </c>
      <c r="AI50" s="232">
        <f t="shared" ref="AI50" si="397">SUM(AI48:AI49)</f>
        <v>1</v>
      </c>
      <c r="AJ50" s="232">
        <f t="shared" ref="AJ50" si="398">SUM(AJ48:AJ49)</f>
        <v>1</v>
      </c>
      <c r="AK50" s="232">
        <f t="shared" ref="AK50" si="399">SUM(AK48:AK49)</f>
        <v>1</v>
      </c>
    </row>
    <row r="51" spans="1:37" ht="13.5" thickBot="1">
      <c r="A51" s="236" t="s">
        <v>41</v>
      </c>
      <c r="B51" s="236" t="s">
        <v>223</v>
      </c>
      <c r="C51" s="236" t="s">
        <v>383</v>
      </c>
      <c r="D51" s="34">
        <f>ROUND(V51*' Demand-Supply Gap'!D$152,2)</f>
        <v>14.41</v>
      </c>
      <c r="E51" s="34">
        <f>ROUND(W51*' Demand-Supply Gap'!E$152,2)</f>
        <v>13.91</v>
      </c>
      <c r="F51" s="34">
        <f>ROUND(X51*' Demand-Supply Gap'!F$152,2)</f>
        <v>10.53</v>
      </c>
      <c r="G51" s="34">
        <f>ROUND(Y51*' Demand-Supply Gap'!G$152,2)</f>
        <v>3.42</v>
      </c>
      <c r="H51" s="34">
        <f>ROUND(Z51*' Demand-Supply Gap'!H$152,2)</f>
        <v>1.86</v>
      </c>
      <c r="I51" s="34">
        <f>ROUND(AA51*' Demand-Supply Gap'!I$152,2)</f>
        <v>-2.6</v>
      </c>
      <c r="J51" s="34">
        <f>ROUND(AB51*' Demand-Supply Gap'!J$152,2)</f>
        <v>-2.71</v>
      </c>
      <c r="K51" s="34">
        <f>ROUND(AC51*' Demand-Supply Gap'!K$152,2)</f>
        <v>-2.83</v>
      </c>
      <c r="L51" s="34">
        <f>ROUND(AD51*' Demand-Supply Gap'!L$152,2)</f>
        <v>-2.97</v>
      </c>
      <c r="M51" s="34">
        <f>ROUND(AE51*' Demand-Supply Gap'!M$152,2)</f>
        <v>-3.12</v>
      </c>
      <c r="N51" s="34">
        <f>ROUND(AF51*' Demand-Supply Gap'!N$152,2)</f>
        <v>-3.27</v>
      </c>
      <c r="O51" s="34">
        <f>ROUND(AG51*' Demand-Supply Gap'!O$152,2)</f>
        <v>-3.41</v>
      </c>
      <c r="P51" s="34">
        <f>ROUND(AH51*' Demand-Supply Gap'!P$152,2)</f>
        <v>-3.55</v>
      </c>
      <c r="Q51" s="34">
        <f>ROUND(AI51*' Demand-Supply Gap'!Q$152,2)</f>
        <v>-3.69</v>
      </c>
      <c r="R51" s="34">
        <f>ROUND(AJ51*' Demand-Supply Gap'!R$152,2)</f>
        <v>-3.84</v>
      </c>
      <c r="S51" s="34">
        <f>ROUND(AK51*' Demand-Supply Gap'!S$152,2)</f>
        <v>-3.98</v>
      </c>
      <c r="T51" s="34"/>
      <c r="U51" s="232"/>
      <c r="V51" s="232">
        <v>0.9123</v>
      </c>
      <c r="W51" s="232">
        <v>0.91269999999999996</v>
      </c>
      <c r="X51" s="232">
        <v>0.91309999999999991</v>
      </c>
      <c r="Y51" s="232">
        <v>0.91349999999999987</v>
      </c>
      <c r="Z51" s="232">
        <v>0.91390000000000005</v>
      </c>
      <c r="AA51" s="232">
        <v>0.9143</v>
      </c>
      <c r="AB51" s="232">
        <v>0.91469999999999996</v>
      </c>
      <c r="AC51" s="232">
        <v>0.91509999999999991</v>
      </c>
      <c r="AD51" s="232">
        <v>0.91549999999999987</v>
      </c>
      <c r="AE51" s="232">
        <v>0.91590000000000005</v>
      </c>
      <c r="AF51" s="232">
        <v>0.9163</v>
      </c>
      <c r="AG51" s="232">
        <v>0.91669999999999996</v>
      </c>
      <c r="AH51" s="232">
        <v>0.91709999999999992</v>
      </c>
      <c r="AI51" s="232">
        <v>0.91749999999999987</v>
      </c>
      <c r="AJ51" s="232">
        <v>0.91790000000000005</v>
      </c>
      <c r="AK51" s="232">
        <v>0.91830000000000001</v>
      </c>
    </row>
    <row r="52" spans="1:37" ht="13.5" thickBot="1">
      <c r="A52" s="32" t="s">
        <v>41</v>
      </c>
      <c r="B52" s="236" t="s">
        <v>223</v>
      </c>
      <c r="C52" s="236" t="s">
        <v>384</v>
      </c>
      <c r="D52" s="34">
        <f>ROUND(V52*' Demand-Supply Gap'!D$152,2)</f>
        <v>1.38</v>
      </c>
      <c r="E52" s="34">
        <f>ROUND(W52*' Demand-Supply Gap'!E$152,2)</f>
        <v>1.33</v>
      </c>
      <c r="F52" s="34">
        <f>ROUND(X52*' Demand-Supply Gap'!F$152,2)</f>
        <v>1</v>
      </c>
      <c r="G52" s="34">
        <f>ROUND(Y52*' Demand-Supply Gap'!G$152,2)</f>
        <v>0.32</v>
      </c>
      <c r="H52" s="34">
        <f>ROUND(Z52*' Demand-Supply Gap'!H$152,2)</f>
        <v>0.17</v>
      </c>
      <c r="I52" s="34">
        <f>ROUND(AA52*' Demand-Supply Gap'!I$152,2)</f>
        <v>-0.24</v>
      </c>
      <c r="J52" s="34">
        <f>ROUND(AB52*' Demand-Supply Gap'!J$152,2)</f>
        <v>-0.25</v>
      </c>
      <c r="K52" s="34">
        <f>ROUND(AC52*' Demand-Supply Gap'!K$152,2)</f>
        <v>-0.26</v>
      </c>
      <c r="L52" s="34">
        <f>ROUND(AD52*' Demand-Supply Gap'!L$152,2)</f>
        <v>-0.27</v>
      </c>
      <c r="M52" s="34">
        <f>ROUND(AE52*' Demand-Supply Gap'!M$152,2)</f>
        <v>-0.28999999999999998</v>
      </c>
      <c r="N52" s="34">
        <f>ROUND(AF52*' Demand-Supply Gap'!N$152,2)</f>
        <v>-0.3</v>
      </c>
      <c r="O52" s="34">
        <f>ROUND(AG52*' Demand-Supply Gap'!O$152,2)</f>
        <v>-0.31</v>
      </c>
      <c r="P52" s="34">
        <f>ROUND(AH52*' Demand-Supply Gap'!P$152,2)</f>
        <v>-0.32</v>
      </c>
      <c r="Q52" s="34">
        <f>ROUND(AI52*' Demand-Supply Gap'!Q$152,2)</f>
        <v>-0.33</v>
      </c>
      <c r="R52" s="34">
        <f>ROUND(AJ52*' Demand-Supply Gap'!R$152,2)</f>
        <v>-0.34</v>
      </c>
      <c r="S52" s="34">
        <f>ROUND(AK52*' Demand-Supply Gap'!S$152,2)</f>
        <v>-0.35</v>
      </c>
      <c r="T52" s="34"/>
      <c r="U52" s="232"/>
      <c r="V52" s="232">
        <f>1-V51</f>
        <v>8.77E-2</v>
      </c>
      <c r="W52" s="232">
        <f t="shared" ref="W52" si="400">1-W51</f>
        <v>8.7300000000000044E-2</v>
      </c>
      <c r="X52" s="232">
        <f t="shared" ref="X52" si="401">1-X51</f>
        <v>8.6900000000000088E-2</v>
      </c>
      <c r="Y52" s="232">
        <f t="shared" ref="Y52" si="402">1-Y51</f>
        <v>8.6500000000000132E-2</v>
      </c>
      <c r="Z52" s="232">
        <f t="shared" ref="Z52" si="403">1-Z51</f>
        <v>8.6099999999999954E-2</v>
      </c>
      <c r="AA52" s="232">
        <f t="shared" ref="AA52" si="404">1-AA51</f>
        <v>8.5699999999999998E-2</v>
      </c>
      <c r="AB52" s="232">
        <f t="shared" ref="AB52" si="405">1-AB51</f>
        <v>8.5300000000000042E-2</v>
      </c>
      <c r="AC52" s="232">
        <f t="shared" ref="AC52" si="406">1-AC51</f>
        <v>8.4900000000000087E-2</v>
      </c>
      <c r="AD52" s="232">
        <f t="shared" ref="AD52" si="407">1-AD51</f>
        <v>8.4500000000000131E-2</v>
      </c>
      <c r="AE52" s="232">
        <f t="shared" ref="AE52" si="408">1-AE51</f>
        <v>8.4099999999999953E-2</v>
      </c>
      <c r="AF52" s="232">
        <f t="shared" ref="AF52" si="409">1-AF51</f>
        <v>8.3699999999999997E-2</v>
      </c>
      <c r="AG52" s="232">
        <f t="shared" ref="AG52" si="410">1-AG51</f>
        <v>8.3300000000000041E-2</v>
      </c>
      <c r="AH52" s="232">
        <f t="shared" ref="AH52" si="411">1-AH51</f>
        <v>8.2900000000000085E-2</v>
      </c>
      <c r="AI52" s="232">
        <f t="shared" ref="AI52" si="412">1-AI51</f>
        <v>8.2500000000000129E-2</v>
      </c>
      <c r="AJ52" s="232">
        <f t="shared" ref="AJ52" si="413">1-AJ51</f>
        <v>8.2099999999999951E-2</v>
      </c>
      <c r="AK52" s="232">
        <f t="shared" ref="AK52" si="414">1-AK51</f>
        <v>8.1699999999999995E-2</v>
      </c>
    </row>
    <row r="53" spans="1:37" ht="13.5" thickBot="1">
      <c r="A53" s="233" t="s">
        <v>41</v>
      </c>
      <c r="B53" s="244" t="s">
        <v>223</v>
      </c>
      <c r="C53" s="244" t="s">
        <v>60</v>
      </c>
      <c r="D53" s="34">
        <f t="shared" ref="D53:S53" si="415">SUM(D51:D52)</f>
        <v>15.79</v>
      </c>
      <c r="E53" s="34">
        <f t="shared" si="415"/>
        <v>15.24</v>
      </c>
      <c r="F53" s="34">
        <f t="shared" si="415"/>
        <v>11.53</v>
      </c>
      <c r="G53" s="34">
        <f t="shared" si="415"/>
        <v>3.7399999999999998</v>
      </c>
      <c r="H53" s="34">
        <f t="shared" si="415"/>
        <v>2.0300000000000002</v>
      </c>
      <c r="I53" s="34">
        <f t="shared" si="415"/>
        <v>-2.84</v>
      </c>
      <c r="J53" s="34">
        <f t="shared" si="415"/>
        <v>-2.96</v>
      </c>
      <c r="K53" s="34">
        <f t="shared" si="415"/>
        <v>-3.09</v>
      </c>
      <c r="L53" s="34">
        <f t="shared" si="415"/>
        <v>-3.24</v>
      </c>
      <c r="M53" s="34">
        <f t="shared" si="415"/>
        <v>-3.41</v>
      </c>
      <c r="N53" s="34">
        <f t="shared" si="415"/>
        <v>-3.57</v>
      </c>
      <c r="O53" s="34">
        <f t="shared" si="415"/>
        <v>-3.72</v>
      </c>
      <c r="P53" s="34">
        <f t="shared" si="415"/>
        <v>-3.8699999999999997</v>
      </c>
      <c r="Q53" s="34">
        <f t="shared" si="415"/>
        <v>-4.0199999999999996</v>
      </c>
      <c r="R53" s="34">
        <f t="shared" si="415"/>
        <v>-4.18</v>
      </c>
      <c r="S53" s="34">
        <f t="shared" si="415"/>
        <v>-4.33</v>
      </c>
      <c r="T53" s="34"/>
      <c r="U53" s="237"/>
      <c r="V53" s="232">
        <f>SUM(V51:V52)</f>
        <v>1</v>
      </c>
      <c r="W53" s="232">
        <f t="shared" ref="W53" si="416">SUM(W51:W52)</f>
        <v>1</v>
      </c>
      <c r="X53" s="232">
        <f t="shared" ref="X53" si="417">SUM(X51:X52)</f>
        <v>1</v>
      </c>
      <c r="Y53" s="232">
        <f t="shared" ref="Y53" si="418">SUM(Y51:Y52)</f>
        <v>1</v>
      </c>
      <c r="Z53" s="232">
        <f t="shared" ref="Z53" si="419">SUM(Z51:Z52)</f>
        <v>1</v>
      </c>
      <c r="AA53" s="232">
        <f t="shared" ref="AA53" si="420">SUM(AA51:AA52)</f>
        <v>1</v>
      </c>
      <c r="AB53" s="232">
        <f t="shared" ref="AB53" si="421">SUM(AB51:AB52)</f>
        <v>1</v>
      </c>
      <c r="AC53" s="232">
        <f t="shared" ref="AC53" si="422">SUM(AC51:AC52)</f>
        <v>1</v>
      </c>
      <c r="AD53" s="232">
        <f t="shared" ref="AD53" si="423">SUM(AD51:AD52)</f>
        <v>1</v>
      </c>
      <c r="AE53" s="232">
        <f t="shared" ref="AE53" si="424">SUM(AE51:AE52)</f>
        <v>1</v>
      </c>
      <c r="AF53" s="232">
        <f t="shared" ref="AF53" si="425">SUM(AF51:AF52)</f>
        <v>1</v>
      </c>
      <c r="AG53" s="232">
        <f t="shared" ref="AG53" si="426">SUM(AG51:AG52)</f>
        <v>1</v>
      </c>
      <c r="AH53" s="232">
        <f t="shared" ref="AH53" si="427">SUM(AH51:AH52)</f>
        <v>1</v>
      </c>
      <c r="AI53" s="232">
        <f t="shared" ref="AI53" si="428">SUM(AI51:AI52)</f>
        <v>1</v>
      </c>
      <c r="AJ53" s="232">
        <f t="shared" ref="AJ53" si="429">SUM(AJ51:AJ52)</f>
        <v>1</v>
      </c>
      <c r="AK53" s="232">
        <f t="shared" ref="AK53" si="430">SUM(AK51:AK52)</f>
        <v>1</v>
      </c>
    </row>
    <row r="54" spans="1:37">
      <c r="A54" s="236" t="s">
        <v>41</v>
      </c>
      <c r="B54" s="236" t="s">
        <v>111</v>
      </c>
      <c r="C54" s="236" t="s">
        <v>383</v>
      </c>
      <c r="D54" s="34">
        <f>ROUND(V54*' Demand-Supply Gap'!D$161,2)</f>
        <v>93.6</v>
      </c>
      <c r="E54" s="34">
        <f>ROUND(W54*' Demand-Supply Gap'!E$161,2)</f>
        <v>99.91</v>
      </c>
      <c r="F54" s="34">
        <f>ROUND(X54*' Demand-Supply Gap'!F$161,2)</f>
        <v>106.34</v>
      </c>
      <c r="G54" s="34">
        <f>ROUND(Y54*' Demand-Supply Gap'!G$161,2)</f>
        <v>105.71</v>
      </c>
      <c r="H54" s="34">
        <f>ROUND(Z54*' Demand-Supply Gap'!H$161,2)</f>
        <v>107.69</v>
      </c>
      <c r="I54" s="34">
        <f>ROUND(AA54*' Demand-Supply Gap'!I$161,2)</f>
        <v>90.37</v>
      </c>
      <c r="J54" s="34">
        <f>ROUND(AB54*' Demand-Supply Gap'!J$161,2)</f>
        <v>94.87</v>
      </c>
      <c r="K54" s="34">
        <f>ROUND(AC54*' Demand-Supply Gap'!K$161,2)</f>
        <v>99.36</v>
      </c>
      <c r="L54" s="34">
        <f>ROUND(AD54*' Demand-Supply Gap'!L$161,2)</f>
        <v>103.82</v>
      </c>
      <c r="M54" s="34">
        <f>ROUND(AE54*' Demand-Supply Gap'!M$161,2)</f>
        <v>107.92</v>
      </c>
      <c r="N54" s="34">
        <f>ROUND(AF54*' Demand-Supply Gap'!N$161,2)</f>
        <v>111.75</v>
      </c>
      <c r="O54" s="34">
        <f>ROUND(AG54*' Demand-Supply Gap'!O$161,2)</f>
        <v>115.95</v>
      </c>
      <c r="P54" s="34">
        <f>ROUND(AH54*' Demand-Supply Gap'!P$161,2)</f>
        <v>120.54</v>
      </c>
      <c r="Q54" s="34">
        <f>ROUND(AI54*' Demand-Supply Gap'!Q$161,2)</f>
        <v>125.29</v>
      </c>
      <c r="R54" s="34">
        <f>ROUND(AJ54*' Demand-Supply Gap'!R$161,2)</f>
        <v>130.28</v>
      </c>
      <c r="S54" s="34">
        <f>ROUND(AK54*' Demand-Supply Gap'!S$161,2)</f>
        <v>135.6</v>
      </c>
      <c r="T54" s="34"/>
      <c r="U54" s="232"/>
      <c r="V54" s="232">
        <v>0.94000000000000006</v>
      </c>
      <c r="W54" s="232">
        <v>0.94040000000000001</v>
      </c>
      <c r="X54" s="232">
        <v>0.94079999999999997</v>
      </c>
      <c r="Y54" s="232">
        <v>0.94119999999999993</v>
      </c>
      <c r="Z54" s="232">
        <v>0.94159999999999988</v>
      </c>
      <c r="AA54" s="232">
        <v>0.94200000000000006</v>
      </c>
      <c r="AB54" s="232">
        <v>0.94240000000000002</v>
      </c>
      <c r="AC54" s="232">
        <v>0.94279999999999997</v>
      </c>
      <c r="AD54" s="232">
        <v>0.94319999999999993</v>
      </c>
      <c r="AE54" s="232">
        <v>0.94359999999999988</v>
      </c>
      <c r="AF54" s="232">
        <v>0.94400000000000006</v>
      </c>
      <c r="AG54" s="232">
        <v>0.94440000000000002</v>
      </c>
      <c r="AH54" s="232">
        <v>0.94479999999999997</v>
      </c>
      <c r="AI54" s="232">
        <v>0.94519999999999993</v>
      </c>
      <c r="AJ54" s="232">
        <v>0.94559999999999989</v>
      </c>
      <c r="AK54" s="232">
        <v>0.94600000000000006</v>
      </c>
    </row>
    <row r="55" spans="1:37">
      <c r="A55" s="32" t="s">
        <v>41</v>
      </c>
      <c r="B55" s="32" t="s">
        <v>111</v>
      </c>
      <c r="C55" s="32" t="s">
        <v>384</v>
      </c>
      <c r="D55" s="34">
        <f>ROUND(V55*' Demand-Supply Gap'!D$161,2)</f>
        <v>5.97</v>
      </c>
      <c r="E55" s="34">
        <f>ROUND(W55*' Demand-Supply Gap'!E$161,2)</f>
        <v>6.33</v>
      </c>
      <c r="F55" s="34">
        <f>ROUND(X55*' Demand-Supply Gap'!F$161,2)</f>
        <v>6.69</v>
      </c>
      <c r="G55" s="34">
        <f>ROUND(Y55*' Demand-Supply Gap'!G$161,2)</f>
        <v>6.6</v>
      </c>
      <c r="H55" s="34">
        <f>ROUND(Z55*' Demand-Supply Gap'!H$161,2)</f>
        <v>6.68</v>
      </c>
      <c r="I55" s="34">
        <f>ROUND(AA55*' Demand-Supply Gap'!I$161,2)</f>
        <v>5.56</v>
      </c>
      <c r="J55" s="34">
        <f>ROUND(AB55*' Demand-Supply Gap'!J$161,2)</f>
        <v>5.8</v>
      </c>
      <c r="K55" s="34">
        <f>ROUND(AC55*' Demand-Supply Gap'!K$161,2)</f>
        <v>6.03</v>
      </c>
      <c r="L55" s="34">
        <f>ROUND(AD55*' Demand-Supply Gap'!L$161,2)</f>
        <v>6.25</v>
      </c>
      <c r="M55" s="34">
        <f>ROUND(AE55*' Demand-Supply Gap'!M$161,2)</f>
        <v>6.45</v>
      </c>
      <c r="N55" s="34">
        <f>ROUND(AF55*' Demand-Supply Gap'!N$161,2)</f>
        <v>6.63</v>
      </c>
      <c r="O55" s="34">
        <f>ROUND(AG55*' Demand-Supply Gap'!O$161,2)</f>
        <v>6.83</v>
      </c>
      <c r="P55" s="34">
        <f>ROUND(AH55*' Demand-Supply Gap'!P$161,2)</f>
        <v>7.04</v>
      </c>
      <c r="Q55" s="34">
        <f>ROUND(AI55*' Demand-Supply Gap'!Q$161,2)</f>
        <v>7.26</v>
      </c>
      <c r="R55" s="34">
        <f>ROUND(AJ55*' Demand-Supply Gap'!R$161,2)</f>
        <v>7.49</v>
      </c>
      <c r="S55" s="34">
        <f>ROUND(AK55*' Demand-Supply Gap'!S$161,2)</f>
        <v>7.74</v>
      </c>
      <c r="T55" s="34"/>
      <c r="U55" s="232"/>
      <c r="V55" s="232">
        <f>1-V54</f>
        <v>5.9999999999999942E-2</v>
      </c>
      <c r="W55" s="232">
        <f t="shared" ref="W55" si="431">1-W54</f>
        <v>5.9599999999999986E-2</v>
      </c>
      <c r="X55" s="232">
        <f t="shared" ref="X55" si="432">1-X54</f>
        <v>5.920000000000003E-2</v>
      </c>
      <c r="Y55" s="232">
        <f t="shared" ref="Y55" si="433">1-Y54</f>
        <v>5.8800000000000074E-2</v>
      </c>
      <c r="Z55" s="232">
        <f t="shared" ref="Z55" si="434">1-Z54</f>
        <v>5.8400000000000118E-2</v>
      </c>
      <c r="AA55" s="232">
        <f t="shared" ref="AA55" si="435">1-AA54</f>
        <v>5.799999999999994E-2</v>
      </c>
      <c r="AB55" s="232">
        <f t="shared" ref="AB55" si="436">1-AB54</f>
        <v>5.7599999999999985E-2</v>
      </c>
      <c r="AC55" s="232">
        <f t="shared" ref="AC55" si="437">1-AC54</f>
        <v>5.7200000000000029E-2</v>
      </c>
      <c r="AD55" s="232">
        <f t="shared" ref="AD55" si="438">1-AD54</f>
        <v>5.6800000000000073E-2</v>
      </c>
      <c r="AE55" s="232">
        <f t="shared" ref="AE55" si="439">1-AE54</f>
        <v>5.6400000000000117E-2</v>
      </c>
      <c r="AF55" s="232">
        <f t="shared" ref="AF55" si="440">1-AF54</f>
        <v>5.5999999999999939E-2</v>
      </c>
      <c r="AG55" s="232">
        <f t="shared" ref="AG55" si="441">1-AG54</f>
        <v>5.5599999999999983E-2</v>
      </c>
      <c r="AH55" s="232">
        <f t="shared" ref="AH55" si="442">1-AH54</f>
        <v>5.5200000000000027E-2</v>
      </c>
      <c r="AI55" s="232">
        <f t="shared" ref="AI55" si="443">1-AI54</f>
        <v>5.4800000000000071E-2</v>
      </c>
      <c r="AJ55" s="232">
        <f t="shared" ref="AJ55" si="444">1-AJ54</f>
        <v>5.4400000000000115E-2</v>
      </c>
      <c r="AK55" s="232">
        <f t="shared" ref="AK55" si="445">1-AK54</f>
        <v>5.3999999999999937E-2</v>
      </c>
    </row>
    <row r="56" spans="1:37" ht="13.5" thickBot="1">
      <c r="A56" s="233" t="s">
        <v>41</v>
      </c>
      <c r="B56" s="233" t="s">
        <v>111</v>
      </c>
      <c r="C56" s="233" t="s">
        <v>60</v>
      </c>
      <c r="D56" s="34">
        <f t="shared" ref="D56:S56" si="446">SUM(D54:D55)</f>
        <v>99.57</v>
      </c>
      <c r="E56" s="34">
        <f t="shared" si="446"/>
        <v>106.24</v>
      </c>
      <c r="F56" s="34">
        <f t="shared" si="446"/>
        <v>113.03</v>
      </c>
      <c r="G56" s="34">
        <f t="shared" si="446"/>
        <v>112.30999999999999</v>
      </c>
      <c r="H56" s="34">
        <f t="shared" si="446"/>
        <v>114.37</v>
      </c>
      <c r="I56" s="34">
        <f t="shared" si="446"/>
        <v>95.93</v>
      </c>
      <c r="J56" s="34">
        <f t="shared" si="446"/>
        <v>100.67</v>
      </c>
      <c r="K56" s="34">
        <f t="shared" si="446"/>
        <v>105.39</v>
      </c>
      <c r="L56" s="34">
        <f t="shared" si="446"/>
        <v>110.07</v>
      </c>
      <c r="M56" s="34">
        <f t="shared" si="446"/>
        <v>114.37</v>
      </c>
      <c r="N56" s="34">
        <f t="shared" si="446"/>
        <v>118.38</v>
      </c>
      <c r="O56" s="34">
        <f t="shared" si="446"/>
        <v>122.78</v>
      </c>
      <c r="P56" s="34">
        <f t="shared" si="446"/>
        <v>127.58000000000001</v>
      </c>
      <c r="Q56" s="34">
        <f t="shared" si="446"/>
        <v>132.55000000000001</v>
      </c>
      <c r="R56" s="34">
        <f t="shared" si="446"/>
        <v>137.77000000000001</v>
      </c>
      <c r="S56" s="34">
        <f t="shared" si="446"/>
        <v>143.34</v>
      </c>
      <c r="T56" s="34"/>
      <c r="U56" s="237"/>
      <c r="V56" s="232">
        <f>SUM(V54:V55)</f>
        <v>1</v>
      </c>
      <c r="W56" s="232">
        <f t="shared" ref="W56" si="447">SUM(W54:W55)</f>
        <v>1</v>
      </c>
      <c r="X56" s="232">
        <f t="shared" ref="X56" si="448">SUM(X54:X55)</f>
        <v>1</v>
      </c>
      <c r="Y56" s="232">
        <f t="shared" ref="Y56" si="449">SUM(Y54:Y55)</f>
        <v>1</v>
      </c>
      <c r="Z56" s="232">
        <f t="shared" ref="Z56" si="450">SUM(Z54:Z55)</f>
        <v>1</v>
      </c>
      <c r="AA56" s="232">
        <f t="shared" ref="AA56" si="451">SUM(AA54:AA55)</f>
        <v>1</v>
      </c>
      <c r="AB56" s="232">
        <f t="shared" ref="AB56" si="452">SUM(AB54:AB55)</f>
        <v>1</v>
      </c>
      <c r="AC56" s="232">
        <f t="shared" ref="AC56" si="453">SUM(AC54:AC55)</f>
        <v>1</v>
      </c>
      <c r="AD56" s="232">
        <f t="shared" ref="AD56" si="454">SUM(AD54:AD55)</f>
        <v>1</v>
      </c>
      <c r="AE56" s="232">
        <f t="shared" ref="AE56" si="455">SUM(AE54:AE55)</f>
        <v>1</v>
      </c>
      <c r="AF56" s="232">
        <f t="shared" ref="AF56" si="456">SUM(AF54:AF55)</f>
        <v>1</v>
      </c>
      <c r="AG56" s="232">
        <f t="shared" ref="AG56" si="457">SUM(AG54:AG55)</f>
        <v>1</v>
      </c>
      <c r="AH56" s="232">
        <f t="shared" ref="AH56" si="458">SUM(AH54:AH55)</f>
        <v>1</v>
      </c>
      <c r="AI56" s="232">
        <f t="shared" ref="AI56" si="459">SUM(AI54:AI55)</f>
        <v>1</v>
      </c>
      <c r="AJ56" s="232">
        <f t="shared" ref="AJ56" si="460">SUM(AJ54:AJ55)</f>
        <v>1</v>
      </c>
      <c r="AK56" s="232">
        <f t="shared" ref="AK56" si="461">SUM(AK54:AK55)</f>
        <v>1</v>
      </c>
    </row>
    <row r="57" spans="1:37">
      <c r="A57" s="236" t="s">
        <v>41</v>
      </c>
      <c r="B57" s="236" t="s">
        <v>56</v>
      </c>
      <c r="C57" s="236" t="s">
        <v>383</v>
      </c>
      <c r="D57" s="34">
        <f>ROUND(V57*' Demand-Supply Gap'!D$170,2)</f>
        <v>114.14</v>
      </c>
      <c r="E57" s="34">
        <f>ROUND(W57*' Demand-Supply Gap'!E$170,2)</f>
        <v>116.18</v>
      </c>
      <c r="F57" s="34">
        <f>ROUND(X57*' Demand-Supply Gap'!F$170,2)</f>
        <v>122.59</v>
      </c>
      <c r="G57" s="34">
        <f>ROUND(Y57*' Demand-Supply Gap'!G$170,2)</f>
        <v>121.63</v>
      </c>
      <c r="H57" s="34">
        <f>ROUND(Z57*' Demand-Supply Gap'!H$170,2)</f>
        <v>134.15</v>
      </c>
      <c r="I57" s="34">
        <f>ROUND(AA57*' Demand-Supply Gap'!I$170,2)</f>
        <v>138.94</v>
      </c>
      <c r="J57" s="34">
        <f>ROUND(AB57*' Demand-Supply Gap'!J$170,2)</f>
        <v>79.69</v>
      </c>
      <c r="K57" s="34">
        <f>ROUND(AC57*' Demand-Supply Gap'!K$170,2)</f>
        <v>78.28</v>
      </c>
      <c r="L57" s="34">
        <f>ROUND(AD57*' Demand-Supply Gap'!L$170,2)</f>
        <v>75.3</v>
      </c>
      <c r="M57" s="34">
        <f>ROUND(AE57*' Demand-Supply Gap'!M$170,2)</f>
        <v>72.650000000000006</v>
      </c>
      <c r="N57" s="34">
        <f>ROUND(AF57*' Demand-Supply Gap'!N$170,2)</f>
        <v>73.73</v>
      </c>
      <c r="O57" s="34">
        <f>ROUND(AG57*' Demand-Supply Gap'!O$170,2)</f>
        <v>76.569999999999993</v>
      </c>
      <c r="P57" s="34">
        <f>ROUND(AH57*' Demand-Supply Gap'!P$170,2)</f>
        <v>79.42</v>
      </c>
      <c r="Q57" s="34">
        <f>ROUND(AI57*' Demand-Supply Gap'!Q$170,2)</f>
        <v>81.349999999999994</v>
      </c>
      <c r="R57" s="34">
        <f>ROUND(AJ57*' Demand-Supply Gap'!R$170,2)</f>
        <v>83.29</v>
      </c>
      <c r="S57" s="34">
        <f>ROUND(AK57*' Demand-Supply Gap'!S$170,2)</f>
        <v>85.23</v>
      </c>
      <c r="T57" s="34"/>
      <c r="U57" s="232"/>
      <c r="V57" s="232">
        <v>0.95</v>
      </c>
      <c r="W57" s="232">
        <v>0.95100000000000007</v>
      </c>
      <c r="X57" s="232">
        <v>0.95199999999999996</v>
      </c>
      <c r="Y57" s="232">
        <v>0.95300000000000007</v>
      </c>
      <c r="Z57" s="232">
        <v>0.95399999999999996</v>
      </c>
      <c r="AA57" s="232">
        <v>0.95500000000000007</v>
      </c>
      <c r="AB57" s="232">
        <v>0.95599999999999996</v>
      </c>
      <c r="AC57" s="232">
        <v>0.95700000000000007</v>
      </c>
      <c r="AD57" s="232">
        <v>0.95799999999999996</v>
      </c>
      <c r="AE57" s="232">
        <v>0.95900000000000007</v>
      </c>
      <c r="AF57" s="232">
        <v>0.96</v>
      </c>
      <c r="AG57" s="232">
        <v>0.96100000000000008</v>
      </c>
      <c r="AH57" s="232">
        <v>0.96199999999999997</v>
      </c>
      <c r="AI57" s="232">
        <v>0.96300000000000008</v>
      </c>
      <c r="AJ57" s="232">
        <v>0.96399999999999997</v>
      </c>
      <c r="AK57" s="232">
        <v>0.96500000000000008</v>
      </c>
    </row>
    <row r="58" spans="1:37">
      <c r="A58" s="32" t="s">
        <v>41</v>
      </c>
      <c r="B58" s="32" t="s">
        <v>56</v>
      </c>
      <c r="C58" s="32" t="s">
        <v>384</v>
      </c>
      <c r="D58" s="34">
        <f>ROUND(V58*' Demand-Supply Gap'!D$170,2)</f>
        <v>6.01</v>
      </c>
      <c r="E58" s="34">
        <f>ROUND(W58*' Demand-Supply Gap'!E$170,2)</f>
        <v>5.99</v>
      </c>
      <c r="F58" s="34">
        <f>ROUND(X58*' Demand-Supply Gap'!F$170,2)</f>
        <v>6.18</v>
      </c>
      <c r="G58" s="34">
        <f>ROUND(Y58*' Demand-Supply Gap'!G$170,2)</f>
        <v>6</v>
      </c>
      <c r="H58" s="34">
        <f>ROUND(Z58*' Demand-Supply Gap'!H$170,2)</f>
        <v>6.47</v>
      </c>
      <c r="I58" s="34">
        <f>ROUND(AA58*' Demand-Supply Gap'!I$170,2)</f>
        <v>6.55</v>
      </c>
      <c r="J58" s="34">
        <f>ROUND(AB58*' Demand-Supply Gap'!J$170,2)</f>
        <v>3.67</v>
      </c>
      <c r="K58" s="34">
        <f>ROUND(AC58*' Demand-Supply Gap'!K$170,2)</f>
        <v>3.52</v>
      </c>
      <c r="L58" s="34">
        <f>ROUND(AD58*' Demand-Supply Gap'!L$170,2)</f>
        <v>3.3</v>
      </c>
      <c r="M58" s="34">
        <f>ROUND(AE58*' Demand-Supply Gap'!M$170,2)</f>
        <v>3.11</v>
      </c>
      <c r="N58" s="34">
        <f>ROUND(AF58*' Demand-Supply Gap'!N$170,2)</f>
        <v>3.07</v>
      </c>
      <c r="O58" s="34">
        <f>ROUND(AG58*' Demand-Supply Gap'!O$170,2)</f>
        <v>3.11</v>
      </c>
      <c r="P58" s="34">
        <f>ROUND(AH58*' Demand-Supply Gap'!P$170,2)</f>
        <v>3.14</v>
      </c>
      <c r="Q58" s="34">
        <f>ROUND(AI58*' Demand-Supply Gap'!Q$170,2)</f>
        <v>3.13</v>
      </c>
      <c r="R58" s="34">
        <f>ROUND(AJ58*' Demand-Supply Gap'!R$170,2)</f>
        <v>3.11</v>
      </c>
      <c r="S58" s="34">
        <f>ROUND(AK58*' Demand-Supply Gap'!S$170,2)</f>
        <v>3.09</v>
      </c>
      <c r="T58" s="34"/>
      <c r="U58" s="232"/>
      <c r="V58" s="232">
        <f>1-V57</f>
        <v>5.0000000000000044E-2</v>
      </c>
      <c r="W58" s="232">
        <f t="shared" ref="W58" si="462">1-W57</f>
        <v>4.8999999999999932E-2</v>
      </c>
      <c r="X58" s="232">
        <f t="shared" ref="X58" si="463">1-X57</f>
        <v>4.8000000000000043E-2</v>
      </c>
      <c r="Y58" s="232">
        <f t="shared" ref="Y58" si="464">1-Y57</f>
        <v>4.6999999999999931E-2</v>
      </c>
      <c r="Z58" s="232">
        <f t="shared" ref="Z58" si="465">1-Z57</f>
        <v>4.6000000000000041E-2</v>
      </c>
      <c r="AA58" s="232">
        <f t="shared" ref="AA58" si="466">1-AA57</f>
        <v>4.4999999999999929E-2</v>
      </c>
      <c r="AB58" s="232">
        <f t="shared" ref="AB58" si="467">1-AB57</f>
        <v>4.4000000000000039E-2</v>
      </c>
      <c r="AC58" s="232">
        <f t="shared" ref="AC58" si="468">1-AC57</f>
        <v>4.2999999999999927E-2</v>
      </c>
      <c r="AD58" s="232">
        <f t="shared" ref="AD58" si="469">1-AD57</f>
        <v>4.2000000000000037E-2</v>
      </c>
      <c r="AE58" s="232">
        <f t="shared" ref="AE58" si="470">1-AE57</f>
        <v>4.0999999999999925E-2</v>
      </c>
      <c r="AF58" s="232">
        <f t="shared" ref="AF58" si="471">1-AF57</f>
        <v>4.0000000000000036E-2</v>
      </c>
      <c r="AG58" s="232">
        <f t="shared" ref="AG58" si="472">1-AG57</f>
        <v>3.8999999999999924E-2</v>
      </c>
      <c r="AH58" s="232">
        <f t="shared" ref="AH58" si="473">1-AH57</f>
        <v>3.8000000000000034E-2</v>
      </c>
      <c r="AI58" s="232">
        <f t="shared" ref="AI58" si="474">1-AI57</f>
        <v>3.6999999999999922E-2</v>
      </c>
      <c r="AJ58" s="232">
        <f t="shared" ref="AJ58" si="475">1-AJ57</f>
        <v>3.6000000000000032E-2</v>
      </c>
      <c r="AK58" s="232">
        <f t="shared" ref="AK58" si="476">1-AK57</f>
        <v>3.499999999999992E-2</v>
      </c>
    </row>
    <row r="59" spans="1:37" ht="13.5" thickBot="1">
      <c r="A59" s="245" t="s">
        <v>41</v>
      </c>
      <c r="B59" s="245" t="s">
        <v>56</v>
      </c>
      <c r="C59" s="245" t="s">
        <v>60</v>
      </c>
      <c r="D59" s="246">
        <f t="shared" ref="D59:S59" si="477">SUM(D57:D58)</f>
        <v>120.15</v>
      </c>
      <c r="E59" s="246">
        <f t="shared" si="477"/>
        <v>122.17</v>
      </c>
      <c r="F59" s="246">
        <f t="shared" si="477"/>
        <v>128.77000000000001</v>
      </c>
      <c r="G59" s="246">
        <f t="shared" si="477"/>
        <v>127.63</v>
      </c>
      <c r="H59" s="246">
        <f t="shared" si="477"/>
        <v>140.62</v>
      </c>
      <c r="I59" s="246">
        <f t="shared" si="477"/>
        <v>145.49</v>
      </c>
      <c r="J59" s="246">
        <f t="shared" si="477"/>
        <v>83.36</v>
      </c>
      <c r="K59" s="246">
        <f t="shared" si="477"/>
        <v>81.8</v>
      </c>
      <c r="L59" s="246">
        <f t="shared" si="477"/>
        <v>78.599999999999994</v>
      </c>
      <c r="M59" s="246">
        <f t="shared" si="477"/>
        <v>75.760000000000005</v>
      </c>
      <c r="N59" s="246">
        <f t="shared" si="477"/>
        <v>76.8</v>
      </c>
      <c r="O59" s="246">
        <f t="shared" si="477"/>
        <v>79.679999999999993</v>
      </c>
      <c r="P59" s="246">
        <f t="shared" si="477"/>
        <v>82.56</v>
      </c>
      <c r="Q59" s="246">
        <f t="shared" si="477"/>
        <v>84.47999999999999</v>
      </c>
      <c r="R59" s="246">
        <f t="shared" si="477"/>
        <v>86.4</v>
      </c>
      <c r="S59" s="246">
        <f t="shared" si="477"/>
        <v>88.320000000000007</v>
      </c>
      <c r="T59" s="246"/>
      <c r="U59" s="237"/>
      <c r="V59" s="232">
        <f>SUM(V57:V58)</f>
        <v>1</v>
      </c>
      <c r="W59" s="232">
        <f t="shared" ref="W59" si="478">SUM(W57:W58)</f>
        <v>1</v>
      </c>
      <c r="X59" s="232">
        <f t="shared" ref="X59" si="479">SUM(X57:X58)</f>
        <v>1</v>
      </c>
      <c r="Y59" s="232">
        <f t="shared" ref="Y59" si="480">SUM(Y57:Y58)</f>
        <v>1</v>
      </c>
      <c r="Z59" s="232">
        <f t="shared" ref="Z59" si="481">SUM(Z57:Z58)</f>
        <v>1</v>
      </c>
      <c r="AA59" s="232">
        <f t="shared" ref="AA59" si="482">SUM(AA57:AA58)</f>
        <v>1</v>
      </c>
      <c r="AB59" s="232">
        <f t="shared" ref="AB59" si="483">SUM(AB57:AB58)</f>
        <v>1</v>
      </c>
      <c r="AC59" s="232">
        <f t="shared" ref="AC59" si="484">SUM(AC57:AC58)</f>
        <v>1</v>
      </c>
      <c r="AD59" s="232">
        <f t="shared" ref="AD59" si="485">SUM(AD57:AD58)</f>
        <v>1</v>
      </c>
      <c r="AE59" s="232">
        <f t="shared" ref="AE59" si="486">SUM(AE57:AE58)</f>
        <v>1</v>
      </c>
      <c r="AF59" s="232">
        <f t="shared" ref="AF59" si="487">SUM(AF57:AF58)</f>
        <v>1</v>
      </c>
      <c r="AG59" s="232">
        <f t="shared" ref="AG59" si="488">SUM(AG57:AG58)</f>
        <v>1</v>
      </c>
      <c r="AH59" s="232">
        <f t="shared" ref="AH59" si="489">SUM(AH57:AH58)</f>
        <v>1</v>
      </c>
      <c r="AI59" s="232">
        <f t="shared" ref="AI59" si="490">SUM(AI57:AI58)</f>
        <v>1</v>
      </c>
      <c r="AJ59" s="232">
        <f t="shared" ref="AJ59" si="491">SUM(AJ57:AJ58)</f>
        <v>1</v>
      </c>
      <c r="AK59" s="232">
        <f t="shared" ref="AK59" si="492">SUM(AK57:AK58)</f>
        <v>1</v>
      </c>
    </row>
    <row r="60" spans="1:37" s="94" customFormat="1" ht="13.5" thickBot="1">
      <c r="A60" s="249" t="s">
        <v>41</v>
      </c>
      <c r="B60" s="238" t="s">
        <v>41</v>
      </c>
      <c r="C60" s="238" t="s">
        <v>383</v>
      </c>
      <c r="D60" s="250">
        <f>D51+D54+D57+D33+D36+D39+D42+D45+D48</f>
        <v>434.28999999999996</v>
      </c>
      <c r="E60" s="250">
        <f t="shared" ref="E60:S60" si="493">E51+E54+E57+E33+E36+E39+E42+E45+E48</f>
        <v>496.33000000000004</v>
      </c>
      <c r="F60" s="250">
        <f t="shared" si="493"/>
        <v>530.09</v>
      </c>
      <c r="G60" s="250">
        <f t="shared" si="493"/>
        <v>590.52</v>
      </c>
      <c r="H60" s="250">
        <f t="shared" si="493"/>
        <v>611.77</v>
      </c>
      <c r="I60" s="250">
        <f t="shared" si="493"/>
        <v>459.05999999999995</v>
      </c>
      <c r="J60" s="250">
        <f t="shared" si="493"/>
        <v>412.34000000000003</v>
      </c>
      <c r="K60" s="250">
        <f t="shared" si="493"/>
        <v>424.36</v>
      </c>
      <c r="L60" s="250">
        <f t="shared" si="493"/>
        <v>435.45999999999992</v>
      </c>
      <c r="M60" s="250">
        <f t="shared" si="493"/>
        <v>446.97999999999996</v>
      </c>
      <c r="N60" s="250">
        <f t="shared" si="493"/>
        <v>462.48</v>
      </c>
      <c r="O60" s="250">
        <f t="shared" si="493"/>
        <v>480.81000000000006</v>
      </c>
      <c r="P60" s="250">
        <f t="shared" si="493"/>
        <v>500.35000000000008</v>
      </c>
      <c r="Q60" s="250">
        <f t="shared" si="493"/>
        <v>520.11</v>
      </c>
      <c r="R60" s="250">
        <f t="shared" si="493"/>
        <v>541.42999999999995</v>
      </c>
      <c r="S60" s="250">
        <f t="shared" si="493"/>
        <v>564.0100000000001</v>
      </c>
      <c r="T60" s="237">
        <f>(I60/D60)^(1/5)-1</f>
        <v>1.1155444415812177E-2</v>
      </c>
      <c r="U60" s="237">
        <f>(S60/J60)^(1/9)-1</f>
        <v>3.5415335621297839E-2</v>
      </c>
      <c r="V60" s="241">
        <f>D60/D$62</f>
        <v>0.94651613887496455</v>
      </c>
      <c r="W60" s="241">
        <f t="shared" ref="W60:AK61" si="494">E60/E$62</f>
        <v>0.94519243587057955</v>
      </c>
      <c r="X60" s="241">
        <f t="shared" si="494"/>
        <v>0.94544124991082257</v>
      </c>
      <c r="Y60" s="241">
        <f t="shared" si="494"/>
        <v>0.94590654984061895</v>
      </c>
      <c r="Z60" s="241">
        <f t="shared" si="494"/>
        <v>0.94708568774672974</v>
      </c>
      <c r="AA60" s="241">
        <f t="shared" si="494"/>
        <v>0.94817721780439945</v>
      </c>
      <c r="AB60" s="241">
        <f t="shared" si="494"/>
        <v>0.94769018616410028</v>
      </c>
      <c r="AC60" s="241">
        <f t="shared" si="494"/>
        <v>0.94816337474305123</v>
      </c>
      <c r="AD60" s="241">
        <f t="shared" si="494"/>
        <v>0.94859059817888725</v>
      </c>
      <c r="AE60" s="241">
        <f t="shared" si="494"/>
        <v>0.94906257298766372</v>
      </c>
      <c r="AF60" s="241">
        <f t="shared" si="494"/>
        <v>0.94959242757119677</v>
      </c>
      <c r="AG60" s="241">
        <f t="shared" si="494"/>
        <v>0.95010473066434808</v>
      </c>
      <c r="AH60" s="241">
        <f t="shared" si="494"/>
        <v>0.95067545743003179</v>
      </c>
      <c r="AI60" s="241">
        <f t="shared" si="494"/>
        <v>0.9512235268298036</v>
      </c>
      <c r="AJ60" s="241">
        <f t="shared" si="494"/>
        <v>0.95173056302624404</v>
      </c>
      <c r="AK60" s="241">
        <f t="shared" si="494"/>
        <v>0.95225311924901657</v>
      </c>
    </row>
    <row r="61" spans="1:37" s="94" customFormat="1">
      <c r="A61" s="251" t="s">
        <v>41</v>
      </c>
      <c r="B61" s="240" t="s">
        <v>41</v>
      </c>
      <c r="C61" s="240" t="s">
        <v>384</v>
      </c>
      <c r="D61" s="250">
        <f>D52+D55+D58+D34+D37+D40+D43+D46+D49</f>
        <v>24.54</v>
      </c>
      <c r="E61" s="250">
        <f t="shared" ref="E61:S61" si="495">E52+E55+E58+E34+E37+E40+E43+E46+E49</f>
        <v>28.780000000000005</v>
      </c>
      <c r="F61" s="250">
        <f t="shared" si="495"/>
        <v>30.590000000000003</v>
      </c>
      <c r="G61" s="250">
        <f t="shared" si="495"/>
        <v>33.770000000000003</v>
      </c>
      <c r="H61" s="250">
        <f t="shared" si="495"/>
        <v>34.18</v>
      </c>
      <c r="I61" s="250">
        <f t="shared" si="495"/>
        <v>25.089999999999996</v>
      </c>
      <c r="J61" s="250">
        <f t="shared" si="495"/>
        <v>22.759999999999998</v>
      </c>
      <c r="K61" s="250">
        <f t="shared" si="495"/>
        <v>23.2</v>
      </c>
      <c r="L61" s="250">
        <f t="shared" si="495"/>
        <v>23.600000000000005</v>
      </c>
      <c r="M61" s="250">
        <f t="shared" si="495"/>
        <v>23.990000000000002</v>
      </c>
      <c r="N61" s="250">
        <f t="shared" si="495"/>
        <v>24.55</v>
      </c>
      <c r="O61" s="250">
        <f t="shared" si="495"/>
        <v>25.25</v>
      </c>
      <c r="P61" s="250">
        <f t="shared" si="495"/>
        <v>25.959999999999997</v>
      </c>
      <c r="Q61" s="250">
        <f t="shared" si="495"/>
        <v>26.67</v>
      </c>
      <c r="R61" s="250">
        <f t="shared" si="495"/>
        <v>27.46</v>
      </c>
      <c r="S61" s="250">
        <f t="shared" si="495"/>
        <v>28.28</v>
      </c>
      <c r="T61" s="237">
        <f t="shared" ref="T61" si="496">(I61/D61)^(1/5)-1</f>
        <v>4.4428244287815222E-3</v>
      </c>
      <c r="U61" s="237">
        <f t="shared" ref="U61" si="497">(S61/J61)^(1/9)-1</f>
        <v>2.4421234174623718E-2</v>
      </c>
      <c r="V61" s="241">
        <f>D61/D$62</f>
        <v>5.3483861125035413E-2</v>
      </c>
      <c r="W61" s="241">
        <f t="shared" si="494"/>
        <v>5.4807564129420512E-2</v>
      </c>
      <c r="X61" s="241">
        <f t="shared" si="494"/>
        <v>5.4558750089177425E-2</v>
      </c>
      <c r="Y61" s="241">
        <f t="shared" si="494"/>
        <v>5.4093450159381065E-2</v>
      </c>
      <c r="Z61" s="241">
        <f t="shared" si="494"/>
        <v>5.2914312253270382E-2</v>
      </c>
      <c r="AA61" s="241">
        <f t="shared" si="494"/>
        <v>5.1822782195600541E-2</v>
      </c>
      <c r="AB61" s="241">
        <f t="shared" si="494"/>
        <v>5.2309813835899784E-2</v>
      </c>
      <c r="AC61" s="241">
        <f t="shared" si="494"/>
        <v>5.1836625256948786E-2</v>
      </c>
      <c r="AD61" s="241">
        <f t="shared" si="494"/>
        <v>5.1409401821112727E-2</v>
      </c>
      <c r="AE61" s="241">
        <f t="shared" si="494"/>
        <v>5.093742701233625E-2</v>
      </c>
      <c r="AF61" s="241">
        <f t="shared" si="494"/>
        <v>5.040757242880315E-2</v>
      </c>
      <c r="AG61" s="241">
        <f t="shared" si="494"/>
        <v>4.9895269335651894E-2</v>
      </c>
      <c r="AH61" s="241">
        <f t="shared" si="494"/>
        <v>4.9324542569968259E-2</v>
      </c>
      <c r="AI61" s="241">
        <f t="shared" si="494"/>
        <v>4.8776473170196427E-2</v>
      </c>
      <c r="AJ61" s="241">
        <f t="shared" si="494"/>
        <v>4.8269436973755915E-2</v>
      </c>
      <c r="AK61" s="241">
        <f t="shared" si="494"/>
        <v>4.7746880750983468E-2</v>
      </c>
    </row>
    <row r="62" spans="1:37" s="94" customFormat="1" ht="13.5" thickBot="1">
      <c r="A62" s="252" t="s">
        <v>41</v>
      </c>
      <c r="B62" s="242" t="s">
        <v>41</v>
      </c>
      <c r="C62" s="242" t="s">
        <v>60</v>
      </c>
      <c r="D62" s="234">
        <f t="shared" ref="D62:S62" si="498">SUM(D60:D61)</f>
        <v>458.83</v>
      </c>
      <c r="E62" s="234">
        <f t="shared" si="498"/>
        <v>525.11</v>
      </c>
      <c r="F62" s="234">
        <f t="shared" si="498"/>
        <v>560.68000000000006</v>
      </c>
      <c r="G62" s="234">
        <f t="shared" si="498"/>
        <v>624.29</v>
      </c>
      <c r="H62" s="234">
        <f t="shared" si="498"/>
        <v>645.94999999999993</v>
      </c>
      <c r="I62" s="234">
        <f t="shared" si="498"/>
        <v>484.14999999999992</v>
      </c>
      <c r="J62" s="234">
        <f t="shared" si="498"/>
        <v>435.1</v>
      </c>
      <c r="K62" s="234">
        <f t="shared" si="498"/>
        <v>447.56</v>
      </c>
      <c r="L62" s="234">
        <f t="shared" si="498"/>
        <v>459.05999999999995</v>
      </c>
      <c r="M62" s="234">
        <f t="shared" si="498"/>
        <v>470.96999999999997</v>
      </c>
      <c r="N62" s="234">
        <f t="shared" si="498"/>
        <v>487.03000000000003</v>
      </c>
      <c r="O62" s="234">
        <f t="shared" si="498"/>
        <v>506.06000000000006</v>
      </c>
      <c r="P62" s="234">
        <f t="shared" si="498"/>
        <v>526.31000000000006</v>
      </c>
      <c r="Q62" s="234">
        <f t="shared" si="498"/>
        <v>546.78</v>
      </c>
      <c r="R62" s="234">
        <f t="shared" si="498"/>
        <v>568.89</v>
      </c>
      <c r="S62" s="253">
        <f t="shared" si="498"/>
        <v>592.29000000000008</v>
      </c>
      <c r="T62" s="237"/>
      <c r="U62" s="237"/>
      <c r="V62" s="241">
        <f>SUM(V60:V61)</f>
        <v>1</v>
      </c>
      <c r="W62" s="241">
        <f t="shared" ref="W62:AK62" si="499">SUM(W60:W61)</f>
        <v>1</v>
      </c>
      <c r="X62" s="241">
        <f t="shared" si="499"/>
        <v>1</v>
      </c>
      <c r="Y62" s="241">
        <f t="shared" si="499"/>
        <v>1</v>
      </c>
      <c r="Z62" s="241">
        <f t="shared" si="499"/>
        <v>1.0000000000000002</v>
      </c>
      <c r="AA62" s="241">
        <f t="shared" si="499"/>
        <v>1</v>
      </c>
      <c r="AB62" s="241">
        <f t="shared" si="499"/>
        <v>1</v>
      </c>
      <c r="AC62" s="241">
        <f t="shared" si="499"/>
        <v>1</v>
      </c>
      <c r="AD62" s="241">
        <f t="shared" si="499"/>
        <v>1</v>
      </c>
      <c r="AE62" s="241">
        <f t="shared" si="499"/>
        <v>1</v>
      </c>
      <c r="AF62" s="241">
        <f t="shared" si="499"/>
        <v>0.99999999999999989</v>
      </c>
      <c r="AG62" s="241">
        <f t="shared" si="499"/>
        <v>1</v>
      </c>
      <c r="AH62" s="241">
        <f t="shared" si="499"/>
        <v>1</v>
      </c>
      <c r="AI62" s="241">
        <f t="shared" si="499"/>
        <v>1</v>
      </c>
      <c r="AJ62" s="241">
        <f t="shared" si="499"/>
        <v>1</v>
      </c>
      <c r="AK62" s="241">
        <f t="shared" si="499"/>
        <v>1</v>
      </c>
    </row>
    <row r="63" spans="1:37">
      <c r="A63" s="255"/>
      <c r="B63" s="254"/>
      <c r="C63" s="254"/>
      <c r="D63" s="256" t="b">
        <f>D62=' Demand-Supply Gap'!D179</f>
        <v>0</v>
      </c>
      <c r="E63" s="256" t="b">
        <f>E62=' Demand-Supply Gap'!E179</f>
        <v>0</v>
      </c>
      <c r="F63" s="256" t="b">
        <f>F62=' Demand-Supply Gap'!F179</f>
        <v>0</v>
      </c>
      <c r="G63" s="256" t="b">
        <f>G62=' Demand-Supply Gap'!G179</f>
        <v>0</v>
      </c>
      <c r="H63" s="256" t="b">
        <f>H62=' Demand-Supply Gap'!H179</f>
        <v>0</v>
      </c>
      <c r="I63" s="256" t="b">
        <f>I62=' Demand-Supply Gap'!I179</f>
        <v>0</v>
      </c>
      <c r="J63" s="256" t="b">
        <f>J62=' Demand-Supply Gap'!J179</f>
        <v>0</v>
      </c>
      <c r="K63" s="256" t="b">
        <f>K62=' Demand-Supply Gap'!K179</f>
        <v>0</v>
      </c>
      <c r="L63" s="256" t="b">
        <f>L62=' Demand-Supply Gap'!L179</f>
        <v>0</v>
      </c>
      <c r="M63" s="256" t="b">
        <f>M62=' Demand-Supply Gap'!M179</f>
        <v>0</v>
      </c>
      <c r="N63" s="256" t="b">
        <f>N62=' Demand-Supply Gap'!N179</f>
        <v>0</v>
      </c>
      <c r="O63" s="256" t="b">
        <f>O62=' Demand-Supply Gap'!O179</f>
        <v>0</v>
      </c>
      <c r="P63" s="256" t="b">
        <f>P62=' Demand-Supply Gap'!P179</f>
        <v>0</v>
      </c>
      <c r="Q63" s="256" t="b">
        <f>Q62=' Demand-Supply Gap'!Q179</f>
        <v>0</v>
      </c>
      <c r="R63" s="256" t="b">
        <f>R62=' Demand-Supply Gap'!R179</f>
        <v>0</v>
      </c>
      <c r="S63" s="256" t="b">
        <f>S62=' Demand-Supply Gap'!S179</f>
        <v>0</v>
      </c>
      <c r="T63" s="302"/>
      <c r="U63" s="322"/>
      <c r="V63" s="232">
        <v>0.35</v>
      </c>
      <c r="W63" s="232">
        <v>0.35</v>
      </c>
      <c r="X63" s="232">
        <v>0.35</v>
      </c>
      <c r="Y63" s="232">
        <v>0.35</v>
      </c>
      <c r="Z63" s="232">
        <v>0.35</v>
      </c>
      <c r="AA63" s="232">
        <v>0.35</v>
      </c>
      <c r="AB63" s="232">
        <v>0.35</v>
      </c>
      <c r="AC63" s="232">
        <v>0.35</v>
      </c>
      <c r="AD63" s="232">
        <v>0.35</v>
      </c>
      <c r="AE63" s="232">
        <v>0.35</v>
      </c>
      <c r="AF63" s="232">
        <v>0.35</v>
      </c>
      <c r="AG63" s="232">
        <v>0.35</v>
      </c>
      <c r="AH63" s="232">
        <v>0.35</v>
      </c>
      <c r="AI63" s="232">
        <v>0.35</v>
      </c>
      <c r="AJ63" s="232">
        <v>0.35</v>
      </c>
      <c r="AK63" s="232">
        <v>0.35</v>
      </c>
    </row>
    <row r="64" spans="1:37">
      <c r="A64" s="247" t="s">
        <v>40</v>
      </c>
      <c r="B64" s="247" t="s">
        <v>36</v>
      </c>
      <c r="C64" s="247" t="s">
        <v>383</v>
      </c>
      <c r="D64" s="248">
        <f>ROUND(V64*' Demand-Supply Gap'!D$188,2)</f>
        <v>389.01</v>
      </c>
      <c r="E64" s="248">
        <f>ROUND(W64*' Demand-Supply Gap'!E$188,2)</f>
        <v>363.42</v>
      </c>
      <c r="F64" s="248">
        <f>ROUND(X64*' Demand-Supply Gap'!F$188,2)</f>
        <v>364.77</v>
      </c>
      <c r="G64" s="248">
        <f>ROUND(Y64*' Demand-Supply Gap'!G$188,2)</f>
        <v>405.2</v>
      </c>
      <c r="H64" s="248">
        <f>ROUND(Z64*' Demand-Supply Gap'!H$188,2)</f>
        <v>354.16</v>
      </c>
      <c r="I64" s="248">
        <f>ROUND(AA64*' Demand-Supply Gap'!I$188,2)</f>
        <v>284.12</v>
      </c>
      <c r="J64" s="248">
        <f>ROUND(AB64*' Demand-Supply Gap'!J$188,2)</f>
        <v>296.42</v>
      </c>
      <c r="K64" s="248">
        <f>ROUND(AC64*' Demand-Supply Gap'!K$188,2)</f>
        <v>311.01</v>
      </c>
      <c r="L64" s="248">
        <f>ROUND(AD64*' Demand-Supply Gap'!L$188,2)</f>
        <v>325.47000000000003</v>
      </c>
      <c r="M64" s="248">
        <f>ROUND(AE64*' Demand-Supply Gap'!M$188,2)</f>
        <v>339.62</v>
      </c>
      <c r="N64" s="248">
        <f>ROUND(AF64*' Demand-Supply Gap'!N$188,2)</f>
        <v>353.41</v>
      </c>
      <c r="O64" s="248">
        <f>ROUND(AG64*' Demand-Supply Gap'!O$188,2)</f>
        <v>367.65</v>
      </c>
      <c r="P64" s="248">
        <f>ROUND(AH64*' Demand-Supply Gap'!P$188,2)</f>
        <v>380.73</v>
      </c>
      <c r="Q64" s="248">
        <f>ROUND(AI64*' Demand-Supply Gap'!Q$188,2)</f>
        <v>392.98</v>
      </c>
      <c r="R64" s="248">
        <f>ROUND(AJ64*' Demand-Supply Gap'!R$188,2)</f>
        <v>404.58</v>
      </c>
      <c r="S64" s="248">
        <f>ROUND(AK64*' Demand-Supply Gap'!S$188,2)</f>
        <v>416.95</v>
      </c>
      <c r="T64" s="248"/>
      <c r="U64" s="232"/>
      <c r="V64" s="232">
        <v>0.9467000000000001</v>
      </c>
      <c r="W64" s="232">
        <v>0.94769999999999999</v>
      </c>
      <c r="X64" s="232">
        <v>0.9487000000000001</v>
      </c>
      <c r="Y64" s="232">
        <v>0.94969999999999999</v>
      </c>
      <c r="Z64" s="232">
        <v>0.9507000000000001</v>
      </c>
      <c r="AA64" s="232">
        <v>0.95169999999999999</v>
      </c>
      <c r="AB64" s="232">
        <v>0.9527000000000001</v>
      </c>
      <c r="AC64" s="232">
        <v>0.95369999999999999</v>
      </c>
      <c r="AD64" s="232">
        <v>0.9547000000000001</v>
      </c>
      <c r="AE64" s="232">
        <v>0.95569999999999999</v>
      </c>
      <c r="AF64" s="232">
        <v>0.95670000000000011</v>
      </c>
      <c r="AG64" s="232">
        <v>0.9577</v>
      </c>
      <c r="AH64" s="232">
        <v>0.95870000000000011</v>
      </c>
      <c r="AI64" s="232">
        <v>0.9597</v>
      </c>
      <c r="AJ64" s="232">
        <v>0.96070000000000011</v>
      </c>
      <c r="AK64" s="232">
        <v>0.9617</v>
      </c>
    </row>
    <row r="65" spans="1:37">
      <c r="A65" s="32" t="s">
        <v>40</v>
      </c>
      <c r="B65" s="32" t="s">
        <v>36</v>
      </c>
      <c r="C65" s="32" t="s">
        <v>384</v>
      </c>
      <c r="D65" s="248">
        <f>ROUND(V65*' Demand-Supply Gap'!D$188,2)</f>
        <v>21.9</v>
      </c>
      <c r="E65" s="248">
        <f>ROUND(W65*' Demand-Supply Gap'!E$188,2)</f>
        <v>20.059999999999999</v>
      </c>
      <c r="F65" s="248">
        <f>ROUND(X65*' Demand-Supply Gap'!F$188,2)</f>
        <v>19.72</v>
      </c>
      <c r="G65" s="248">
        <f>ROUND(Y65*' Demand-Supply Gap'!G$188,2)</f>
        <v>21.46</v>
      </c>
      <c r="H65" s="248">
        <f>ROUND(Z65*' Demand-Supply Gap'!H$188,2)</f>
        <v>18.37</v>
      </c>
      <c r="I65" s="248">
        <f>ROUND(AA65*' Demand-Supply Gap'!I$188,2)</f>
        <v>14.42</v>
      </c>
      <c r="J65" s="248">
        <f>ROUND(AB65*' Demand-Supply Gap'!J$188,2)</f>
        <v>14.72</v>
      </c>
      <c r="K65" s="248">
        <f>ROUND(AC65*' Demand-Supply Gap'!K$188,2)</f>
        <v>15.1</v>
      </c>
      <c r="L65" s="248">
        <f>ROUND(AD65*' Demand-Supply Gap'!L$188,2)</f>
        <v>15.44</v>
      </c>
      <c r="M65" s="248">
        <f>ROUND(AE65*' Demand-Supply Gap'!M$188,2)</f>
        <v>15.74</v>
      </c>
      <c r="N65" s="248">
        <f>ROUND(AF65*' Demand-Supply Gap'!N$188,2)</f>
        <v>16</v>
      </c>
      <c r="O65" s="248">
        <f>ROUND(AG65*' Demand-Supply Gap'!O$188,2)</f>
        <v>16.239999999999998</v>
      </c>
      <c r="P65" s="248">
        <f>ROUND(AH65*' Demand-Supply Gap'!P$188,2)</f>
        <v>16.399999999999999</v>
      </c>
      <c r="Q65" s="248">
        <f>ROUND(AI65*' Demand-Supply Gap'!Q$188,2)</f>
        <v>16.5</v>
      </c>
      <c r="R65" s="248">
        <f>ROUND(AJ65*' Demand-Supply Gap'!R$188,2)</f>
        <v>16.55</v>
      </c>
      <c r="S65" s="248">
        <f>ROUND(AK65*' Demand-Supply Gap'!S$188,2)</f>
        <v>16.61</v>
      </c>
      <c r="T65" s="248"/>
      <c r="U65" s="232"/>
      <c r="V65" s="232">
        <f>1-V64</f>
        <v>5.3299999999999903E-2</v>
      </c>
      <c r="W65" s="232">
        <f t="shared" ref="W65" si="500">1-W64</f>
        <v>5.2300000000000013E-2</v>
      </c>
      <c r="X65" s="232">
        <f t="shared" ref="X65" si="501">1-X64</f>
        <v>5.1299999999999901E-2</v>
      </c>
      <c r="Y65" s="232">
        <f t="shared" ref="Y65" si="502">1-Y64</f>
        <v>5.0300000000000011E-2</v>
      </c>
      <c r="Z65" s="232">
        <f t="shared" ref="Z65" si="503">1-Z64</f>
        <v>4.9299999999999899E-2</v>
      </c>
      <c r="AA65" s="232">
        <f t="shared" ref="AA65" si="504">1-AA64</f>
        <v>4.830000000000001E-2</v>
      </c>
      <c r="AB65" s="232">
        <f t="shared" ref="AB65" si="505">1-AB64</f>
        <v>4.7299999999999898E-2</v>
      </c>
      <c r="AC65" s="232">
        <f t="shared" ref="AC65" si="506">1-AC64</f>
        <v>4.6300000000000008E-2</v>
      </c>
      <c r="AD65" s="232">
        <f t="shared" ref="AD65" si="507">1-AD64</f>
        <v>4.5299999999999896E-2</v>
      </c>
      <c r="AE65" s="232">
        <f t="shared" ref="AE65" si="508">1-AE64</f>
        <v>4.4300000000000006E-2</v>
      </c>
      <c r="AF65" s="232">
        <f t="shared" ref="AF65" si="509">1-AF64</f>
        <v>4.3299999999999894E-2</v>
      </c>
      <c r="AG65" s="232">
        <f t="shared" ref="AG65" si="510">1-AG64</f>
        <v>4.2300000000000004E-2</v>
      </c>
      <c r="AH65" s="232">
        <f t="shared" ref="AH65" si="511">1-AH64</f>
        <v>4.1299999999999892E-2</v>
      </c>
      <c r="AI65" s="232">
        <f t="shared" ref="AI65" si="512">1-AI64</f>
        <v>4.0300000000000002E-2</v>
      </c>
      <c r="AJ65" s="232">
        <f t="shared" ref="AJ65" si="513">1-AJ64</f>
        <v>3.9299999999999891E-2</v>
      </c>
      <c r="AK65" s="232">
        <f t="shared" ref="AK65" si="514">1-AK64</f>
        <v>3.8300000000000001E-2</v>
      </c>
    </row>
    <row r="66" spans="1:37" ht="13.5" thickBot="1">
      <c r="A66" s="233" t="s">
        <v>40</v>
      </c>
      <c r="B66" s="233" t="s">
        <v>36</v>
      </c>
      <c r="C66" s="233" t="s">
        <v>60</v>
      </c>
      <c r="D66" s="34">
        <f t="shared" ref="D66:S66" si="515">SUM(D64:D65)</f>
        <v>410.90999999999997</v>
      </c>
      <c r="E66" s="34">
        <f t="shared" si="515"/>
        <v>383.48</v>
      </c>
      <c r="F66" s="34">
        <f t="shared" si="515"/>
        <v>384.49</v>
      </c>
      <c r="G66" s="34">
        <f t="shared" si="515"/>
        <v>426.65999999999997</v>
      </c>
      <c r="H66" s="34">
        <f t="shared" si="515"/>
        <v>372.53000000000003</v>
      </c>
      <c r="I66" s="34">
        <f t="shared" si="515"/>
        <v>298.54000000000002</v>
      </c>
      <c r="J66" s="34">
        <f t="shared" si="515"/>
        <v>311.14000000000004</v>
      </c>
      <c r="K66" s="34">
        <f t="shared" si="515"/>
        <v>326.11</v>
      </c>
      <c r="L66" s="34">
        <f t="shared" si="515"/>
        <v>340.91</v>
      </c>
      <c r="M66" s="34">
        <f t="shared" si="515"/>
        <v>355.36</v>
      </c>
      <c r="N66" s="34">
        <f t="shared" si="515"/>
        <v>369.41</v>
      </c>
      <c r="O66" s="34">
        <f t="shared" si="515"/>
        <v>383.89</v>
      </c>
      <c r="P66" s="34">
        <f t="shared" si="515"/>
        <v>397.13</v>
      </c>
      <c r="Q66" s="34">
        <f t="shared" si="515"/>
        <v>409.48</v>
      </c>
      <c r="R66" s="34">
        <f t="shared" si="515"/>
        <v>421.13</v>
      </c>
      <c r="S66" s="34">
        <f t="shared" si="515"/>
        <v>433.56</v>
      </c>
      <c r="T66" s="34"/>
      <c r="U66" s="237"/>
      <c r="V66" s="232">
        <f>SUM(V64:V65)</f>
        <v>1</v>
      </c>
      <c r="W66" s="232">
        <f t="shared" ref="W66" si="516">SUM(W64:W65)</f>
        <v>1</v>
      </c>
      <c r="X66" s="232">
        <f t="shared" ref="X66" si="517">SUM(X64:X65)</f>
        <v>1</v>
      </c>
      <c r="Y66" s="232">
        <f t="shared" ref="Y66" si="518">SUM(Y64:Y65)</f>
        <v>1</v>
      </c>
      <c r="Z66" s="232">
        <f t="shared" ref="Z66" si="519">SUM(Z64:Z65)</f>
        <v>1</v>
      </c>
      <c r="AA66" s="232">
        <f t="shared" ref="AA66" si="520">SUM(AA64:AA65)</f>
        <v>1</v>
      </c>
      <c r="AB66" s="232">
        <f t="shared" ref="AB66" si="521">SUM(AB64:AB65)</f>
        <v>1</v>
      </c>
      <c r="AC66" s="232">
        <f t="shared" ref="AC66" si="522">SUM(AC64:AC65)</f>
        <v>1</v>
      </c>
      <c r="AD66" s="232">
        <f t="shared" ref="AD66" si="523">SUM(AD64:AD65)</f>
        <v>1</v>
      </c>
      <c r="AE66" s="232">
        <f t="shared" ref="AE66" si="524">SUM(AE64:AE65)</f>
        <v>1</v>
      </c>
      <c r="AF66" s="232">
        <f t="shared" ref="AF66" si="525">SUM(AF64:AF65)</f>
        <v>1</v>
      </c>
      <c r="AG66" s="232">
        <f t="shared" ref="AG66" si="526">SUM(AG64:AG65)</f>
        <v>1</v>
      </c>
      <c r="AH66" s="232">
        <f t="shared" ref="AH66" si="527">SUM(AH64:AH65)</f>
        <v>1</v>
      </c>
      <c r="AI66" s="232">
        <f t="shared" ref="AI66" si="528">SUM(AI64:AI65)</f>
        <v>1</v>
      </c>
      <c r="AJ66" s="232">
        <f t="shared" ref="AJ66" si="529">SUM(AJ64:AJ65)</f>
        <v>1</v>
      </c>
      <c r="AK66" s="232">
        <f t="shared" ref="AK66" si="530">SUM(AK64:AK65)</f>
        <v>1</v>
      </c>
    </row>
    <row r="67" spans="1:37">
      <c r="A67" s="236" t="s">
        <v>40</v>
      </c>
      <c r="B67" s="236" t="s">
        <v>109</v>
      </c>
      <c r="C67" s="236" t="s">
        <v>383</v>
      </c>
      <c r="D67" s="34">
        <f>ROUND(V67*' Demand-Supply Gap'!D$197,2)</f>
        <v>37.1</v>
      </c>
      <c r="E67" s="34">
        <f>ROUND(W67*' Demand-Supply Gap'!E$197,2)</f>
        <v>38.83</v>
      </c>
      <c r="F67" s="34">
        <f>ROUND(X67*' Demand-Supply Gap'!F$197,2)</f>
        <v>39.25</v>
      </c>
      <c r="G67" s="34">
        <f>ROUND(Y67*' Demand-Supply Gap'!G$197,2)</f>
        <v>35.94</v>
      </c>
      <c r="H67" s="34">
        <f>ROUND(Z67*' Demand-Supply Gap'!H$197,2)</f>
        <v>32.53</v>
      </c>
      <c r="I67" s="34">
        <f>ROUND(AA67*' Demand-Supply Gap'!I$197,2)</f>
        <v>27.27</v>
      </c>
      <c r="J67" s="34">
        <f>ROUND(AB67*' Demand-Supply Gap'!J$197,2)</f>
        <v>28.62</v>
      </c>
      <c r="K67" s="34">
        <f>ROUND(AC67*' Demand-Supply Gap'!K$197,2)</f>
        <v>30.11</v>
      </c>
      <c r="L67" s="34">
        <f>ROUND(AD67*' Demand-Supply Gap'!L$197,2)</f>
        <v>31.74</v>
      </c>
      <c r="M67" s="34">
        <f>ROUND(AE67*' Demand-Supply Gap'!M$197,2)</f>
        <v>33.19</v>
      </c>
      <c r="N67" s="34">
        <f>ROUND(AF67*' Demand-Supply Gap'!N$197,2)</f>
        <v>34.64</v>
      </c>
      <c r="O67" s="34">
        <f>ROUND(AG67*' Demand-Supply Gap'!O$197,2)</f>
        <v>36</v>
      </c>
      <c r="P67" s="34">
        <f>ROUND(AH67*' Demand-Supply Gap'!P$197,2)</f>
        <v>37.369999999999997</v>
      </c>
      <c r="Q67" s="34">
        <f>ROUND(AI67*' Demand-Supply Gap'!Q$197,2)</f>
        <v>38.76</v>
      </c>
      <c r="R67" s="34">
        <f>ROUND(AJ67*' Demand-Supply Gap'!R$197,2)</f>
        <v>40.119999999999997</v>
      </c>
      <c r="S67" s="34">
        <f>ROUND(AK67*' Demand-Supply Gap'!S$197,2)</f>
        <v>41.45</v>
      </c>
      <c r="T67" s="34"/>
      <c r="U67" s="232"/>
      <c r="V67" s="232">
        <v>1.007863</v>
      </c>
      <c r="W67" s="232">
        <v>1.0014173117530001</v>
      </c>
      <c r="X67" s="232">
        <v>0.99951219241000011</v>
      </c>
      <c r="Y67" s="232">
        <v>1.0026412310000001</v>
      </c>
      <c r="Z67" s="232">
        <v>1.0052971592916999</v>
      </c>
      <c r="AA67" s="232">
        <v>1.0059848077533999</v>
      </c>
      <c r="AB67" s="232">
        <v>1.0066724562150999</v>
      </c>
      <c r="AC67" s="232">
        <v>1.0073601046767999</v>
      </c>
      <c r="AD67" s="232">
        <v>1.0080477531385001</v>
      </c>
      <c r="AE67" s="232">
        <v>1.0087354016002001</v>
      </c>
      <c r="AF67" s="232">
        <v>1.009985415727614</v>
      </c>
      <c r="AG67" s="232">
        <v>1.0108839513139571</v>
      </c>
      <c r="AH67" s="232">
        <v>1.0117824869003</v>
      </c>
      <c r="AI67" s="232">
        <v>1.0126810224866429</v>
      </c>
      <c r="AJ67" s="232">
        <v>1.0135795580729861</v>
      </c>
      <c r="AK67" s="232">
        <v>1.0144780936593289</v>
      </c>
    </row>
    <row r="68" spans="1:37">
      <c r="A68" s="32" t="s">
        <v>40</v>
      </c>
      <c r="B68" s="32" t="s">
        <v>109</v>
      </c>
      <c r="C68" s="32" t="s">
        <v>384</v>
      </c>
      <c r="D68" s="34">
        <f>ROUND(V68*' Demand-Supply Gap'!D$197,2)</f>
        <v>-0.28999999999999998</v>
      </c>
      <c r="E68" s="34">
        <f>ROUND(W68*' Demand-Supply Gap'!E$197,2)</f>
        <v>-0.05</v>
      </c>
      <c r="F68" s="34">
        <f>ROUND(X68*' Demand-Supply Gap'!F$197,2)</f>
        <v>0.02</v>
      </c>
      <c r="G68" s="34">
        <f>ROUND(Y68*' Demand-Supply Gap'!G$197,2)</f>
        <v>-0.09</v>
      </c>
      <c r="H68" s="34">
        <f>ROUND(Z68*' Demand-Supply Gap'!H$197,2)</f>
        <v>-0.17</v>
      </c>
      <c r="I68" s="34">
        <f>ROUND(AA68*' Demand-Supply Gap'!I$197,2)</f>
        <v>-0.16</v>
      </c>
      <c r="J68" s="34">
        <f>ROUND(AB68*' Demand-Supply Gap'!J$197,2)</f>
        <v>-0.19</v>
      </c>
      <c r="K68" s="34">
        <f>ROUND(AC68*' Demand-Supply Gap'!K$197,2)</f>
        <v>-0.22</v>
      </c>
      <c r="L68" s="34">
        <f>ROUND(AD68*' Demand-Supply Gap'!L$197,2)</f>
        <v>-0.25</v>
      </c>
      <c r="M68" s="34">
        <f>ROUND(AE68*' Demand-Supply Gap'!M$197,2)</f>
        <v>-0.28999999999999998</v>
      </c>
      <c r="N68" s="34">
        <f>ROUND(AF68*' Demand-Supply Gap'!N$197,2)</f>
        <v>-0.34</v>
      </c>
      <c r="O68" s="34">
        <f>ROUND(AG68*' Demand-Supply Gap'!O$197,2)</f>
        <v>-0.39</v>
      </c>
      <c r="P68" s="34">
        <f>ROUND(AH68*' Demand-Supply Gap'!P$197,2)</f>
        <v>-0.44</v>
      </c>
      <c r="Q68" s="34">
        <f>ROUND(AI68*' Demand-Supply Gap'!Q$197,2)</f>
        <v>-0.49</v>
      </c>
      <c r="R68" s="34">
        <f>ROUND(AJ68*' Demand-Supply Gap'!R$197,2)</f>
        <v>-0.54</v>
      </c>
      <c r="S68" s="34">
        <f>ROUND(AK68*' Demand-Supply Gap'!S$197,2)</f>
        <v>-0.59</v>
      </c>
      <c r="T68" s="34"/>
      <c r="U68" s="232"/>
      <c r="V68" s="232">
        <f>1-V67</f>
        <v>-7.8629999999999534E-3</v>
      </c>
      <c r="W68" s="232">
        <f t="shared" ref="W68" si="531">1-W67</f>
        <v>-1.4173117530000834E-3</v>
      </c>
      <c r="X68" s="232">
        <f t="shared" ref="X68" si="532">1-X67</f>
        <v>4.8780758999988905E-4</v>
      </c>
      <c r="Y68" s="232">
        <f t="shared" ref="Y68" si="533">1-Y67</f>
        <v>-2.6412310000001327E-3</v>
      </c>
      <c r="Z68" s="232">
        <f t="shared" ref="Z68" si="534">1-Z67</f>
        <v>-5.2971592916999377E-3</v>
      </c>
      <c r="AA68" s="232">
        <f t="shared" ref="AA68" si="535">1-AA67</f>
        <v>-5.9848077533999344E-3</v>
      </c>
      <c r="AB68" s="232">
        <f t="shared" ref="AB68" si="536">1-AB67</f>
        <v>-6.6724562150999311E-3</v>
      </c>
      <c r="AC68" s="232">
        <f t="shared" ref="AC68" si="537">1-AC67</f>
        <v>-7.3601046767999279E-3</v>
      </c>
      <c r="AD68" s="232">
        <f t="shared" ref="AD68" si="538">1-AD67</f>
        <v>-8.0477531385001466E-3</v>
      </c>
      <c r="AE68" s="232">
        <f t="shared" ref="AE68" si="539">1-AE67</f>
        <v>-8.7354016002001433E-3</v>
      </c>
      <c r="AF68" s="232">
        <f t="shared" ref="AF68" si="540">1-AF67</f>
        <v>-9.9854157276140221E-3</v>
      </c>
      <c r="AG68" s="232">
        <f t="shared" ref="AG68" si="541">1-AG67</f>
        <v>-1.0883951313957141E-2</v>
      </c>
      <c r="AH68" s="232">
        <f t="shared" ref="AH68" si="542">1-AH67</f>
        <v>-1.1782486900300038E-2</v>
      </c>
      <c r="AI68" s="232">
        <f t="shared" ref="AI68" si="543">1-AI67</f>
        <v>-1.2681022486642934E-2</v>
      </c>
      <c r="AJ68" s="232">
        <f t="shared" ref="AJ68" si="544">1-AJ67</f>
        <v>-1.3579558072986053E-2</v>
      </c>
      <c r="AK68" s="232">
        <f t="shared" ref="AK68" si="545">1-AK67</f>
        <v>-1.447809365932895E-2</v>
      </c>
    </row>
    <row r="69" spans="1:37" ht="13.5" thickBot="1">
      <c r="A69" s="233" t="s">
        <v>40</v>
      </c>
      <c r="B69" s="233" t="s">
        <v>109</v>
      </c>
      <c r="C69" s="233" t="s">
        <v>60</v>
      </c>
      <c r="D69" s="34">
        <f t="shared" ref="D69:S69" si="546">SUM(D67:D68)</f>
        <v>36.81</v>
      </c>
      <c r="E69" s="34">
        <f t="shared" si="546"/>
        <v>38.78</v>
      </c>
      <c r="F69" s="34">
        <f t="shared" si="546"/>
        <v>39.270000000000003</v>
      </c>
      <c r="G69" s="34">
        <f t="shared" si="546"/>
        <v>35.849999999999994</v>
      </c>
      <c r="H69" s="34">
        <f t="shared" si="546"/>
        <v>32.36</v>
      </c>
      <c r="I69" s="34">
        <f t="shared" si="546"/>
        <v>27.11</v>
      </c>
      <c r="J69" s="34">
        <f t="shared" si="546"/>
        <v>28.43</v>
      </c>
      <c r="K69" s="34">
        <f t="shared" si="546"/>
        <v>29.89</v>
      </c>
      <c r="L69" s="34">
        <f t="shared" si="546"/>
        <v>31.49</v>
      </c>
      <c r="M69" s="34">
        <f t="shared" si="546"/>
        <v>32.9</v>
      </c>
      <c r="N69" s="34">
        <f t="shared" si="546"/>
        <v>34.299999999999997</v>
      </c>
      <c r="O69" s="34">
        <f t="shared" si="546"/>
        <v>35.61</v>
      </c>
      <c r="P69" s="34">
        <f t="shared" si="546"/>
        <v>36.93</v>
      </c>
      <c r="Q69" s="34">
        <f t="shared" si="546"/>
        <v>38.269999999999996</v>
      </c>
      <c r="R69" s="34">
        <f t="shared" si="546"/>
        <v>39.58</v>
      </c>
      <c r="S69" s="34">
        <f t="shared" si="546"/>
        <v>40.86</v>
      </c>
      <c r="T69" s="34"/>
      <c r="U69" s="237"/>
      <c r="V69" s="232">
        <f>SUM(V67:V68)</f>
        <v>1</v>
      </c>
      <c r="W69" s="232">
        <f t="shared" ref="W69" si="547">SUM(W67:W68)</f>
        <v>1</v>
      </c>
      <c r="X69" s="232">
        <f t="shared" ref="X69" si="548">SUM(X67:X68)</f>
        <v>1</v>
      </c>
      <c r="Y69" s="232">
        <f t="shared" ref="Y69" si="549">SUM(Y67:Y68)</f>
        <v>1</v>
      </c>
      <c r="Z69" s="232">
        <f t="shared" ref="Z69" si="550">SUM(Z67:Z68)</f>
        <v>1</v>
      </c>
      <c r="AA69" s="232">
        <f t="shared" ref="AA69" si="551">SUM(AA67:AA68)</f>
        <v>1</v>
      </c>
      <c r="AB69" s="232">
        <f t="shared" ref="AB69" si="552">SUM(AB67:AB68)</f>
        <v>1</v>
      </c>
      <c r="AC69" s="232">
        <f t="shared" ref="AC69" si="553">SUM(AC67:AC68)</f>
        <v>1</v>
      </c>
      <c r="AD69" s="232">
        <f t="shared" ref="AD69" si="554">SUM(AD67:AD68)</f>
        <v>1</v>
      </c>
      <c r="AE69" s="232">
        <f t="shared" ref="AE69" si="555">SUM(AE67:AE68)</f>
        <v>1</v>
      </c>
      <c r="AF69" s="232">
        <f t="shared" ref="AF69" si="556">SUM(AF67:AF68)</f>
        <v>1</v>
      </c>
      <c r="AG69" s="232">
        <f t="shared" ref="AG69" si="557">SUM(AG67:AG68)</f>
        <v>1</v>
      </c>
      <c r="AH69" s="232">
        <f t="shared" ref="AH69" si="558">SUM(AH67:AH68)</f>
        <v>1</v>
      </c>
      <c r="AI69" s="232">
        <f t="shared" ref="AI69" si="559">SUM(AI67:AI68)</f>
        <v>1</v>
      </c>
      <c r="AJ69" s="232">
        <f t="shared" ref="AJ69" si="560">SUM(AJ67:AJ68)</f>
        <v>1</v>
      </c>
      <c r="AK69" s="232">
        <f t="shared" ref="AK69" si="561">SUM(AK67:AK68)</f>
        <v>1</v>
      </c>
    </row>
    <row r="70" spans="1:37">
      <c r="A70" s="236" t="s">
        <v>40</v>
      </c>
      <c r="B70" s="236" t="s">
        <v>309</v>
      </c>
      <c r="C70" s="236" t="s">
        <v>383</v>
      </c>
      <c r="D70" s="34">
        <f>ROUND(V70*' Demand-Supply Gap'!D$206,2)</f>
        <v>39.06</v>
      </c>
      <c r="E70" s="34">
        <f>ROUND(W70*' Demand-Supply Gap'!E$206,2)</f>
        <v>41.53</v>
      </c>
      <c r="F70" s="34">
        <f>ROUND(X70*' Demand-Supply Gap'!F$206,2)</f>
        <v>42.67</v>
      </c>
      <c r="G70" s="34">
        <f>ROUND(Y70*' Demand-Supply Gap'!G$206,2)</f>
        <v>48.84</v>
      </c>
      <c r="H70" s="34">
        <f>ROUND(Z70*' Demand-Supply Gap'!H$206,2)</f>
        <v>50.54</v>
      </c>
      <c r="I70" s="34">
        <f>ROUND(AA70*' Demand-Supply Gap'!I$206,2)</f>
        <v>32.32</v>
      </c>
      <c r="J70" s="34">
        <f>ROUND(AB70*' Demand-Supply Gap'!J$206,2)</f>
        <v>33.6</v>
      </c>
      <c r="K70" s="34">
        <f>ROUND(AC70*' Demand-Supply Gap'!K$206,2)</f>
        <v>35.03</v>
      </c>
      <c r="L70" s="34">
        <f>ROUND(AD70*' Demand-Supply Gap'!L$206,2)</f>
        <v>36.76</v>
      </c>
      <c r="M70" s="34">
        <f>ROUND(AE70*' Demand-Supply Gap'!M$206,2)</f>
        <v>38.22</v>
      </c>
      <c r="N70" s="34">
        <f>ROUND(AF70*' Demand-Supply Gap'!N$206,2)</f>
        <v>39.61</v>
      </c>
      <c r="O70" s="34">
        <f>ROUND(AG70*' Demand-Supply Gap'!O$206,2)</f>
        <v>40.93</v>
      </c>
      <c r="P70" s="34">
        <f>ROUND(AH70*' Demand-Supply Gap'!P$206,2)</f>
        <v>42.16</v>
      </c>
      <c r="Q70" s="34">
        <f>ROUND(AI70*' Demand-Supply Gap'!Q$206,2)</f>
        <v>43.35</v>
      </c>
      <c r="R70" s="34">
        <f>ROUND(AJ70*' Demand-Supply Gap'!R$206,2)</f>
        <v>44.53</v>
      </c>
      <c r="S70" s="34">
        <f>ROUND(AK70*' Demand-Supply Gap'!S$206,2)</f>
        <v>45.7</v>
      </c>
      <c r="T70" s="34"/>
      <c r="U70" s="232"/>
      <c r="V70" s="232">
        <v>0.96541300000000008</v>
      </c>
      <c r="W70" s="232">
        <v>0.95896731175299998</v>
      </c>
      <c r="X70" s="232">
        <v>0.95706219241000001</v>
      </c>
      <c r="Y70" s="232">
        <v>0.96019123100000003</v>
      </c>
      <c r="Z70" s="232">
        <v>0.96284715929170006</v>
      </c>
      <c r="AA70" s="232">
        <v>0.96353480775340006</v>
      </c>
      <c r="AB70" s="232">
        <v>0.96422245621510005</v>
      </c>
      <c r="AC70" s="232">
        <v>0.96491010467680005</v>
      </c>
      <c r="AD70" s="232">
        <v>0.96559775313850005</v>
      </c>
      <c r="AE70" s="232">
        <v>0.96628540160020004</v>
      </c>
      <c r="AF70" s="232">
        <v>0.96753541572761415</v>
      </c>
      <c r="AG70" s="232">
        <v>0.96843395131395704</v>
      </c>
      <c r="AH70" s="232">
        <v>0.96933248690029994</v>
      </c>
      <c r="AI70" s="232">
        <v>0.97023102248664306</v>
      </c>
      <c r="AJ70" s="232">
        <v>0.97112955807298595</v>
      </c>
      <c r="AK70" s="232">
        <v>0.97202809365932907</v>
      </c>
    </row>
    <row r="71" spans="1:37">
      <c r="A71" s="32" t="s">
        <v>40</v>
      </c>
      <c r="B71" s="32" t="s">
        <v>309</v>
      </c>
      <c r="C71" s="32" t="s">
        <v>384</v>
      </c>
      <c r="D71" s="34">
        <f>ROUND(V71*' Demand-Supply Gap'!D$206,2)</f>
        <v>1.4</v>
      </c>
      <c r="E71" s="34">
        <f>ROUND(W71*' Demand-Supply Gap'!E$206,2)</f>
        <v>1.78</v>
      </c>
      <c r="F71" s="34">
        <f>ROUND(X71*' Demand-Supply Gap'!F$206,2)</f>
        <v>1.91</v>
      </c>
      <c r="G71" s="34">
        <f>ROUND(Y71*' Demand-Supply Gap'!G$206,2)</f>
        <v>2.02</v>
      </c>
      <c r="H71" s="34">
        <f>ROUND(Z71*' Demand-Supply Gap'!H$206,2)</f>
        <v>1.95</v>
      </c>
      <c r="I71" s="34">
        <f>ROUND(AA71*' Demand-Supply Gap'!I$206,2)</f>
        <v>1.22</v>
      </c>
      <c r="J71" s="34">
        <f>ROUND(AB71*' Demand-Supply Gap'!J$206,2)</f>
        <v>1.25</v>
      </c>
      <c r="K71" s="34">
        <f>ROUND(AC71*' Demand-Supply Gap'!K$206,2)</f>
        <v>1.27</v>
      </c>
      <c r="L71" s="34">
        <f>ROUND(AD71*' Demand-Supply Gap'!L$206,2)</f>
        <v>1.31</v>
      </c>
      <c r="M71" s="34">
        <f>ROUND(AE71*' Demand-Supply Gap'!M$206,2)</f>
        <v>1.33</v>
      </c>
      <c r="N71" s="34">
        <f>ROUND(AF71*' Demand-Supply Gap'!N$206,2)</f>
        <v>1.33</v>
      </c>
      <c r="O71" s="34">
        <f>ROUND(AG71*' Demand-Supply Gap'!O$206,2)</f>
        <v>1.33</v>
      </c>
      <c r="P71" s="34">
        <f>ROUND(AH71*' Demand-Supply Gap'!P$206,2)</f>
        <v>1.33</v>
      </c>
      <c r="Q71" s="34">
        <f>ROUND(AI71*' Demand-Supply Gap'!Q$206,2)</f>
        <v>1.33</v>
      </c>
      <c r="R71" s="34">
        <f>ROUND(AJ71*' Demand-Supply Gap'!R$206,2)</f>
        <v>1.32</v>
      </c>
      <c r="S71" s="34">
        <f>ROUND(AK71*' Demand-Supply Gap'!S$206,2)</f>
        <v>1.32</v>
      </c>
      <c r="T71" s="34"/>
      <c r="U71" s="232"/>
      <c r="V71" s="232">
        <f>1-V70</f>
        <v>3.4586999999999923E-2</v>
      </c>
      <c r="W71" s="232">
        <f t="shared" ref="W71" si="562">1-W70</f>
        <v>4.1032688247000015E-2</v>
      </c>
      <c r="X71" s="232">
        <f t="shared" ref="X71" si="563">1-X70</f>
        <v>4.2937807589999988E-2</v>
      </c>
      <c r="Y71" s="232">
        <f t="shared" ref="Y71" si="564">1-Y70</f>
        <v>3.9808768999999966E-2</v>
      </c>
      <c r="Z71" s="232">
        <f t="shared" ref="Z71" si="565">1-Z70</f>
        <v>3.7152840708299939E-2</v>
      </c>
      <c r="AA71" s="232">
        <f t="shared" ref="AA71" si="566">1-AA70</f>
        <v>3.6465192246599942E-2</v>
      </c>
      <c r="AB71" s="232">
        <f t="shared" ref="AB71" si="567">1-AB70</f>
        <v>3.5777543784899946E-2</v>
      </c>
      <c r="AC71" s="232">
        <f t="shared" ref="AC71" si="568">1-AC70</f>
        <v>3.5089895323199949E-2</v>
      </c>
      <c r="AD71" s="232">
        <f t="shared" ref="AD71" si="569">1-AD70</f>
        <v>3.4402246861499952E-2</v>
      </c>
      <c r="AE71" s="232">
        <f t="shared" ref="AE71" si="570">1-AE70</f>
        <v>3.3714598399799955E-2</v>
      </c>
      <c r="AF71" s="232">
        <f t="shared" ref="AF71" si="571">1-AF70</f>
        <v>3.2464584272385855E-2</v>
      </c>
      <c r="AG71" s="232">
        <f t="shared" ref="AG71" si="572">1-AG70</f>
        <v>3.1566048686042958E-2</v>
      </c>
      <c r="AH71" s="232">
        <f t="shared" ref="AH71" si="573">1-AH70</f>
        <v>3.0667513099700061E-2</v>
      </c>
      <c r="AI71" s="232">
        <f t="shared" ref="AI71" si="574">1-AI70</f>
        <v>2.9768977513356942E-2</v>
      </c>
      <c r="AJ71" s="232">
        <f t="shared" ref="AJ71" si="575">1-AJ70</f>
        <v>2.8870441927014046E-2</v>
      </c>
      <c r="AK71" s="232">
        <f t="shared" ref="AK71" si="576">1-AK70</f>
        <v>2.7971906340670927E-2</v>
      </c>
    </row>
    <row r="72" spans="1:37" ht="13.5" thickBot="1">
      <c r="A72" s="233" t="s">
        <v>40</v>
      </c>
      <c r="B72" s="233" t="s">
        <v>309</v>
      </c>
      <c r="C72" s="233" t="s">
        <v>60</v>
      </c>
      <c r="D72" s="34">
        <f t="shared" ref="D72:S72" si="577">SUM(D70:D71)</f>
        <v>40.46</v>
      </c>
      <c r="E72" s="34">
        <f t="shared" si="577"/>
        <v>43.31</v>
      </c>
      <c r="F72" s="34">
        <f t="shared" si="577"/>
        <v>44.58</v>
      </c>
      <c r="G72" s="34">
        <f t="shared" si="577"/>
        <v>50.860000000000007</v>
      </c>
      <c r="H72" s="34">
        <f t="shared" si="577"/>
        <v>52.49</v>
      </c>
      <c r="I72" s="34">
        <f t="shared" si="577"/>
        <v>33.54</v>
      </c>
      <c r="J72" s="34">
        <f t="shared" si="577"/>
        <v>34.85</v>
      </c>
      <c r="K72" s="34">
        <f t="shared" si="577"/>
        <v>36.300000000000004</v>
      </c>
      <c r="L72" s="34">
        <f t="shared" si="577"/>
        <v>38.07</v>
      </c>
      <c r="M72" s="34">
        <f t="shared" si="577"/>
        <v>39.549999999999997</v>
      </c>
      <c r="N72" s="34">
        <f t="shared" si="577"/>
        <v>40.94</v>
      </c>
      <c r="O72" s="34">
        <f t="shared" si="577"/>
        <v>42.26</v>
      </c>
      <c r="P72" s="34">
        <f t="shared" si="577"/>
        <v>43.489999999999995</v>
      </c>
      <c r="Q72" s="34">
        <f t="shared" si="577"/>
        <v>44.68</v>
      </c>
      <c r="R72" s="34">
        <f t="shared" si="577"/>
        <v>45.85</v>
      </c>
      <c r="S72" s="34">
        <f t="shared" si="577"/>
        <v>47.02</v>
      </c>
      <c r="T72" s="34"/>
      <c r="U72" s="237"/>
      <c r="V72" s="232">
        <f>SUM(V70:V71)</f>
        <v>1</v>
      </c>
      <c r="W72" s="232">
        <f t="shared" ref="W72" si="578">SUM(W70:W71)</f>
        <v>1</v>
      </c>
      <c r="X72" s="232">
        <f t="shared" ref="X72" si="579">SUM(X70:X71)</f>
        <v>1</v>
      </c>
      <c r="Y72" s="232">
        <f t="shared" ref="Y72" si="580">SUM(Y70:Y71)</f>
        <v>1</v>
      </c>
      <c r="Z72" s="232">
        <f t="shared" ref="Z72" si="581">SUM(Z70:Z71)</f>
        <v>1</v>
      </c>
      <c r="AA72" s="232">
        <f t="shared" ref="AA72" si="582">SUM(AA70:AA71)</f>
        <v>1</v>
      </c>
      <c r="AB72" s="232">
        <f t="shared" ref="AB72" si="583">SUM(AB70:AB71)</f>
        <v>1</v>
      </c>
      <c r="AC72" s="232">
        <f t="shared" ref="AC72" si="584">SUM(AC70:AC71)</f>
        <v>1</v>
      </c>
      <c r="AD72" s="232">
        <f t="shared" ref="AD72" si="585">SUM(AD70:AD71)</f>
        <v>1</v>
      </c>
      <c r="AE72" s="232">
        <f t="shared" ref="AE72" si="586">SUM(AE70:AE71)</f>
        <v>1</v>
      </c>
      <c r="AF72" s="232">
        <f t="shared" ref="AF72" si="587">SUM(AF70:AF71)</f>
        <v>1</v>
      </c>
      <c r="AG72" s="232">
        <f t="shared" ref="AG72" si="588">SUM(AG70:AG71)</f>
        <v>1</v>
      </c>
      <c r="AH72" s="232">
        <f t="shared" ref="AH72" si="589">SUM(AH70:AH71)</f>
        <v>1</v>
      </c>
      <c r="AI72" s="232">
        <f t="shared" ref="AI72" si="590">SUM(AI70:AI71)</f>
        <v>1</v>
      </c>
      <c r="AJ72" s="232">
        <f t="shared" ref="AJ72" si="591">SUM(AJ70:AJ71)</f>
        <v>1</v>
      </c>
      <c r="AK72" s="232">
        <f t="shared" ref="AK72" si="592">SUM(AK70:AK71)</f>
        <v>1</v>
      </c>
    </row>
    <row r="73" spans="1:37" s="94" customFormat="1">
      <c r="A73" s="244" t="s">
        <v>40</v>
      </c>
      <c r="B73" s="244" t="s">
        <v>40</v>
      </c>
      <c r="C73" s="244" t="s">
        <v>383</v>
      </c>
      <c r="D73" s="61">
        <f>D64+D67+D70</f>
        <v>465.17</v>
      </c>
      <c r="E73" s="61">
        <f t="shared" ref="E73:S73" si="593">E64+E67+E70</f>
        <v>443.78</v>
      </c>
      <c r="F73" s="61">
        <f t="shared" si="593"/>
        <v>446.69</v>
      </c>
      <c r="G73" s="61">
        <f t="shared" si="593"/>
        <v>489.98</v>
      </c>
      <c r="H73" s="61">
        <f t="shared" si="593"/>
        <v>437.23000000000008</v>
      </c>
      <c r="I73" s="61">
        <f t="shared" si="593"/>
        <v>343.71</v>
      </c>
      <c r="J73" s="61">
        <f t="shared" si="593"/>
        <v>358.64000000000004</v>
      </c>
      <c r="K73" s="61">
        <f t="shared" si="593"/>
        <v>376.15</v>
      </c>
      <c r="L73" s="61">
        <f t="shared" si="593"/>
        <v>393.97</v>
      </c>
      <c r="M73" s="61">
        <f t="shared" si="593"/>
        <v>411.03</v>
      </c>
      <c r="N73" s="61">
        <f t="shared" si="593"/>
        <v>427.66</v>
      </c>
      <c r="O73" s="61">
        <f t="shared" si="593"/>
        <v>444.58</v>
      </c>
      <c r="P73" s="61">
        <f t="shared" si="593"/>
        <v>460.26</v>
      </c>
      <c r="Q73" s="61">
        <f t="shared" si="593"/>
        <v>475.09000000000003</v>
      </c>
      <c r="R73" s="61">
        <f t="shared" si="593"/>
        <v>489.23</v>
      </c>
      <c r="S73" s="61">
        <f t="shared" si="593"/>
        <v>504.09999999999997</v>
      </c>
      <c r="T73" s="237">
        <f>(I73/D73)^(1/5)-1</f>
        <v>-5.8725932355085275E-2</v>
      </c>
      <c r="U73" s="237">
        <f>(S73/J73)^(1/9)-1</f>
        <v>3.8552997419051938E-2</v>
      </c>
      <c r="V73" s="241">
        <f>D73/D$75</f>
        <v>0.95286574624114062</v>
      </c>
      <c r="W73" s="241">
        <f t="shared" ref="W73:AK74" si="594">E73/E$75</f>
        <v>0.95319715617415202</v>
      </c>
      <c r="X73" s="241">
        <f t="shared" si="594"/>
        <v>0.9537729000298929</v>
      </c>
      <c r="Y73" s="241">
        <f t="shared" si="594"/>
        <v>0.95443831934082635</v>
      </c>
      <c r="Z73" s="241">
        <f t="shared" si="594"/>
        <v>0.95594472867200142</v>
      </c>
      <c r="AA73" s="241">
        <f t="shared" si="594"/>
        <v>0.95690303182159853</v>
      </c>
      <c r="AB73" s="241">
        <f t="shared" si="594"/>
        <v>0.95785481544789264</v>
      </c>
      <c r="AC73" s="241">
        <f t="shared" si="594"/>
        <v>0.95883252612796332</v>
      </c>
      <c r="AD73" s="241">
        <f t="shared" si="594"/>
        <v>0.95980217799108336</v>
      </c>
      <c r="AE73" s="241">
        <f t="shared" si="594"/>
        <v>0.96077698043523996</v>
      </c>
      <c r="AF73" s="241">
        <f t="shared" si="594"/>
        <v>0.96179017204542894</v>
      </c>
      <c r="AG73" s="241">
        <f t="shared" si="594"/>
        <v>0.96279452529452525</v>
      </c>
      <c r="AH73" s="241">
        <f t="shared" si="594"/>
        <v>0.96379436708198085</v>
      </c>
      <c r="AI73" s="241">
        <f t="shared" si="594"/>
        <v>0.96478687326117407</v>
      </c>
      <c r="AJ73" s="241">
        <f t="shared" si="594"/>
        <v>0.96578885028427042</v>
      </c>
      <c r="AK73" s="241">
        <f t="shared" si="594"/>
        <v>0.96674593433568579</v>
      </c>
    </row>
    <row r="74" spans="1:37" s="94" customFormat="1">
      <c r="A74" s="60" t="s">
        <v>40</v>
      </c>
      <c r="B74" s="60" t="s">
        <v>40</v>
      </c>
      <c r="C74" s="60" t="s">
        <v>384</v>
      </c>
      <c r="D74" s="61">
        <f>D65+D68+D71</f>
        <v>23.009999999999998</v>
      </c>
      <c r="E74" s="61">
        <f t="shared" ref="E74:S74" si="595">E65+E68+E71</f>
        <v>21.79</v>
      </c>
      <c r="F74" s="61">
        <f t="shared" si="595"/>
        <v>21.65</v>
      </c>
      <c r="G74" s="61">
        <f t="shared" si="595"/>
        <v>23.39</v>
      </c>
      <c r="H74" s="61">
        <f t="shared" si="595"/>
        <v>20.149999999999999</v>
      </c>
      <c r="I74" s="61">
        <f t="shared" si="595"/>
        <v>15.48</v>
      </c>
      <c r="J74" s="61">
        <f t="shared" si="595"/>
        <v>15.780000000000001</v>
      </c>
      <c r="K74" s="61">
        <f t="shared" si="595"/>
        <v>16.149999999999999</v>
      </c>
      <c r="L74" s="61">
        <f t="shared" si="595"/>
        <v>16.5</v>
      </c>
      <c r="M74" s="61">
        <f t="shared" si="595"/>
        <v>16.78</v>
      </c>
      <c r="N74" s="61">
        <f t="shared" si="595"/>
        <v>16.990000000000002</v>
      </c>
      <c r="O74" s="61">
        <f t="shared" si="595"/>
        <v>17.18</v>
      </c>
      <c r="P74" s="61">
        <f t="shared" si="595"/>
        <v>17.29</v>
      </c>
      <c r="Q74" s="61">
        <f t="shared" si="595"/>
        <v>17.340000000000003</v>
      </c>
      <c r="R74" s="61">
        <f t="shared" si="595"/>
        <v>17.330000000000002</v>
      </c>
      <c r="S74" s="61">
        <f t="shared" si="595"/>
        <v>17.34</v>
      </c>
      <c r="T74" s="237">
        <f t="shared" ref="T74" si="596">(I74/D74)^(1/5)-1</f>
        <v>-7.6215082012597635E-2</v>
      </c>
      <c r="U74" s="237">
        <f t="shared" ref="U74" si="597">(S74/J74)^(1/9)-1</f>
        <v>1.0529791683621115E-2</v>
      </c>
      <c r="V74" s="241">
        <f>D74/D$75</f>
        <v>4.7134253758859435E-2</v>
      </c>
      <c r="W74" s="241">
        <f t="shared" si="594"/>
        <v>4.6802843825847887E-2</v>
      </c>
      <c r="X74" s="241">
        <f t="shared" si="594"/>
        <v>4.622709997010719E-2</v>
      </c>
      <c r="Y74" s="241">
        <f t="shared" si="594"/>
        <v>4.5561680659173695E-2</v>
      </c>
      <c r="Z74" s="241">
        <f t="shared" si="594"/>
        <v>4.4055271327998594E-2</v>
      </c>
      <c r="AA74" s="241">
        <f t="shared" si="594"/>
        <v>4.3096968178401404E-2</v>
      </c>
      <c r="AB74" s="241">
        <f t="shared" si="594"/>
        <v>4.2145184552107251E-2</v>
      </c>
      <c r="AC74" s="241">
        <f t="shared" si="594"/>
        <v>4.116747387203671E-2</v>
      </c>
      <c r="AD74" s="241">
        <f t="shared" si="594"/>
        <v>4.0197822008916605E-2</v>
      </c>
      <c r="AE74" s="241">
        <f t="shared" si="594"/>
        <v>3.9223019564760063E-2</v>
      </c>
      <c r="AF74" s="241">
        <f t="shared" si="594"/>
        <v>3.8209827954571014E-2</v>
      </c>
      <c r="AG74" s="241">
        <f t="shared" si="594"/>
        <v>3.7205474705474709E-2</v>
      </c>
      <c r="AH74" s="241">
        <f t="shared" si="594"/>
        <v>3.6205632918019051E-2</v>
      </c>
      <c r="AI74" s="241">
        <f t="shared" si="594"/>
        <v>3.5213126738825824E-2</v>
      </c>
      <c r="AJ74" s="241">
        <f t="shared" si="594"/>
        <v>3.4211149715729632E-2</v>
      </c>
      <c r="AK74" s="241">
        <f t="shared" si="594"/>
        <v>3.3254065664314207E-2</v>
      </c>
    </row>
    <row r="75" spans="1:37" s="94" customFormat="1" ht="13.5" thickBot="1">
      <c r="A75" s="233" t="s">
        <v>40</v>
      </c>
      <c r="B75" s="233" t="s">
        <v>40</v>
      </c>
      <c r="C75" s="233" t="s">
        <v>60</v>
      </c>
      <c r="D75" s="61">
        <f t="shared" ref="D75:R75" si="598">SUM(D73:D74)</f>
        <v>488.18</v>
      </c>
      <c r="E75" s="61">
        <f t="shared" si="598"/>
        <v>465.57</v>
      </c>
      <c r="F75" s="61">
        <f t="shared" si="598"/>
        <v>468.34</v>
      </c>
      <c r="G75" s="61">
        <f t="shared" si="598"/>
        <v>513.37</v>
      </c>
      <c r="H75" s="61">
        <f t="shared" si="598"/>
        <v>457.38000000000005</v>
      </c>
      <c r="I75" s="61">
        <f t="shared" si="598"/>
        <v>359.19</v>
      </c>
      <c r="J75" s="61">
        <f t="shared" si="598"/>
        <v>374.42000000000007</v>
      </c>
      <c r="K75" s="61">
        <f t="shared" si="598"/>
        <v>392.29999999999995</v>
      </c>
      <c r="L75" s="61">
        <f t="shared" si="598"/>
        <v>410.47</v>
      </c>
      <c r="M75" s="61">
        <f t="shared" si="598"/>
        <v>427.80999999999995</v>
      </c>
      <c r="N75" s="61">
        <f t="shared" si="598"/>
        <v>444.65000000000003</v>
      </c>
      <c r="O75" s="61">
        <f t="shared" si="598"/>
        <v>461.76</v>
      </c>
      <c r="P75" s="61">
        <f t="shared" si="598"/>
        <v>477.55</v>
      </c>
      <c r="Q75" s="61">
        <f t="shared" si="598"/>
        <v>492.43000000000006</v>
      </c>
      <c r="R75" s="61">
        <f t="shared" si="598"/>
        <v>506.56</v>
      </c>
      <c r="S75" s="61">
        <f>SUM(S73:S74)</f>
        <v>521.43999999999994</v>
      </c>
      <c r="T75" s="61"/>
      <c r="U75" s="237"/>
      <c r="V75" s="241">
        <f>SUM(V73:V74)</f>
        <v>1</v>
      </c>
      <c r="W75" s="241">
        <f t="shared" ref="W75:AK75" si="599">SUM(W73:W74)</f>
        <v>0.99999999999999989</v>
      </c>
      <c r="X75" s="241">
        <f t="shared" si="599"/>
        <v>1</v>
      </c>
      <c r="Y75" s="241">
        <f t="shared" si="599"/>
        <v>1</v>
      </c>
      <c r="Z75" s="241">
        <f t="shared" si="599"/>
        <v>1</v>
      </c>
      <c r="AA75" s="241">
        <f t="shared" si="599"/>
        <v>0.99999999999999989</v>
      </c>
      <c r="AB75" s="241">
        <f t="shared" si="599"/>
        <v>0.99999999999999989</v>
      </c>
      <c r="AC75" s="241">
        <f t="shared" si="599"/>
        <v>1</v>
      </c>
      <c r="AD75" s="241">
        <f t="shared" si="599"/>
        <v>1</v>
      </c>
      <c r="AE75" s="241">
        <f t="shared" si="599"/>
        <v>1</v>
      </c>
      <c r="AF75" s="241">
        <f t="shared" si="599"/>
        <v>1</v>
      </c>
      <c r="AG75" s="241">
        <f t="shared" si="599"/>
        <v>1</v>
      </c>
      <c r="AH75" s="241">
        <f t="shared" si="599"/>
        <v>0.99999999999999989</v>
      </c>
      <c r="AI75" s="241">
        <f t="shared" si="599"/>
        <v>0.99999999999999989</v>
      </c>
      <c r="AJ75" s="241">
        <f t="shared" si="599"/>
        <v>1</v>
      </c>
      <c r="AK75" s="241">
        <f t="shared" si="599"/>
        <v>1</v>
      </c>
    </row>
    <row r="76" spans="1:37" ht="13.5" thickBot="1">
      <c r="A76" s="257"/>
      <c r="B76" s="257"/>
      <c r="C76" s="257"/>
      <c r="D76" s="34" t="b">
        <f>D75=' Demand-Supply Gap'!D215</f>
        <v>0</v>
      </c>
      <c r="E76" s="34" t="b">
        <f>E75=' Demand-Supply Gap'!E215</f>
        <v>0</v>
      </c>
      <c r="F76" s="34" t="b">
        <f>F75=' Demand-Supply Gap'!F215</f>
        <v>0</v>
      </c>
      <c r="G76" s="34" t="b">
        <f>G75=' Demand-Supply Gap'!G215</f>
        <v>0</v>
      </c>
      <c r="H76" s="34" t="b">
        <f>H75=' Demand-Supply Gap'!H215</f>
        <v>0</v>
      </c>
      <c r="I76" s="34" t="b">
        <f>I75=' Demand-Supply Gap'!I215</f>
        <v>0</v>
      </c>
      <c r="J76" s="34" t="b">
        <f>J75=' Demand-Supply Gap'!J215</f>
        <v>0</v>
      </c>
      <c r="K76" s="34" t="b">
        <f>K75=' Demand-Supply Gap'!K215</f>
        <v>0</v>
      </c>
      <c r="L76" s="34" t="b">
        <f>L75=' Demand-Supply Gap'!L215</f>
        <v>0</v>
      </c>
      <c r="M76" s="34" t="b">
        <f>M75=' Demand-Supply Gap'!M215</f>
        <v>0</v>
      </c>
      <c r="N76" s="34" t="b">
        <f>N75=' Demand-Supply Gap'!N215</f>
        <v>0</v>
      </c>
      <c r="O76" s="34" t="b">
        <f>O75=' Demand-Supply Gap'!O215</f>
        <v>0</v>
      </c>
      <c r="P76" s="34" t="b">
        <f>P75=' Demand-Supply Gap'!P215</f>
        <v>0</v>
      </c>
      <c r="Q76" s="34" t="b">
        <f>Q75=' Demand-Supply Gap'!Q215</f>
        <v>0</v>
      </c>
      <c r="R76" s="34" t="b">
        <f>R75=' Demand-Supply Gap'!R215</f>
        <v>0</v>
      </c>
      <c r="S76" s="34" t="b">
        <f>S75=' Demand-Supply Gap'!S215</f>
        <v>0</v>
      </c>
      <c r="T76" s="34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</row>
    <row r="77" spans="1:37">
      <c r="A77" s="236" t="s">
        <v>42</v>
      </c>
      <c r="B77" s="236" t="s">
        <v>18</v>
      </c>
      <c r="C77" s="236" t="s">
        <v>383</v>
      </c>
      <c r="D77" s="34">
        <f>ROUND(V77*' Demand-Supply Gap'!D$224,2)</f>
        <v>65</v>
      </c>
      <c r="E77" s="34">
        <f>ROUND(W77*' Demand-Supply Gap'!E$224,2)</f>
        <v>53.91</v>
      </c>
      <c r="F77" s="34">
        <f>ROUND(X77*' Demand-Supply Gap'!F$224,2)</f>
        <v>52.42</v>
      </c>
      <c r="G77" s="34">
        <f>ROUND(Y77*' Demand-Supply Gap'!G$224,2)</f>
        <v>54</v>
      </c>
      <c r="H77" s="34">
        <f>ROUND(Z77*' Demand-Supply Gap'!H$224,2)</f>
        <v>57.2</v>
      </c>
      <c r="I77" s="34">
        <f>ROUND(AA77*' Demand-Supply Gap'!I$224,2)</f>
        <v>55.6</v>
      </c>
      <c r="J77" s="34">
        <f>ROUND(AB77*' Demand-Supply Gap'!J$224,2)</f>
        <v>58.58</v>
      </c>
      <c r="K77" s="34">
        <f>ROUND(AC77*' Demand-Supply Gap'!K$224,2)</f>
        <v>62.14</v>
      </c>
      <c r="L77" s="34">
        <f>ROUND(AD77*' Demand-Supply Gap'!L$224,2)</f>
        <v>65.59</v>
      </c>
      <c r="M77" s="34">
        <f>ROUND(AE77*' Demand-Supply Gap'!M$224,2)</f>
        <v>68.83</v>
      </c>
      <c r="N77" s="34">
        <f>ROUND(AF77*' Demand-Supply Gap'!N$224,2)</f>
        <v>71.95</v>
      </c>
      <c r="O77" s="34">
        <f>ROUND(AG77*' Demand-Supply Gap'!O$224,2)</f>
        <v>75.22</v>
      </c>
      <c r="P77" s="34">
        <f>ROUND(AH77*' Demand-Supply Gap'!P$224,2)</f>
        <v>78.349999999999994</v>
      </c>
      <c r="Q77" s="34">
        <f>ROUND(AI77*' Demand-Supply Gap'!Q$224,2)</f>
        <v>81.42</v>
      </c>
      <c r="R77" s="34">
        <f>ROUND(AJ77*' Demand-Supply Gap'!R$224,2)</f>
        <v>84.47</v>
      </c>
      <c r="S77" s="34">
        <f>ROUND(AK77*' Demand-Supply Gap'!S$224,2)</f>
        <v>87.62</v>
      </c>
      <c r="T77" s="34"/>
      <c r="U77" s="232"/>
      <c r="V77" s="88">
        <v>0.93345630000000002</v>
      </c>
      <c r="W77" s="88">
        <v>0.93281173117529992</v>
      </c>
      <c r="X77" s="88">
        <v>0.94062121924099995</v>
      </c>
      <c r="Y77" s="88">
        <v>0.93893412310000013</v>
      </c>
      <c r="Z77" s="88">
        <v>0.93619971592916995</v>
      </c>
      <c r="AA77" s="88">
        <v>0.93936480775340003</v>
      </c>
      <c r="AB77" s="88">
        <v>0.94069992255523904</v>
      </c>
      <c r="AC77" s="88">
        <v>0.94178619103774208</v>
      </c>
      <c r="AD77" s="88">
        <v>0.94287245952024601</v>
      </c>
      <c r="AE77" s="88">
        <v>0.94395872800274905</v>
      </c>
      <c r="AF77" s="88">
        <v>0.94504499648525209</v>
      </c>
      <c r="AG77" s="88">
        <v>0.94613126496775513</v>
      </c>
      <c r="AH77" s="88">
        <v>0.94721753345025794</v>
      </c>
      <c r="AI77" s="88">
        <v>0.94830380193276098</v>
      </c>
      <c r="AJ77" s="88">
        <v>0.94939007041526402</v>
      </c>
      <c r="AK77" s="88">
        <v>0.95047633889776795</v>
      </c>
    </row>
    <row r="78" spans="1:37">
      <c r="A78" s="32" t="s">
        <v>42</v>
      </c>
      <c r="B78" s="32" t="s">
        <v>18</v>
      </c>
      <c r="C78" s="32" t="s">
        <v>384</v>
      </c>
      <c r="D78" s="34">
        <f>ROUND(V78*' Demand-Supply Gap'!D$224,2)</f>
        <v>4.63</v>
      </c>
      <c r="E78" s="34">
        <f>ROUND(W78*' Demand-Supply Gap'!E$224,2)</f>
        <v>3.88</v>
      </c>
      <c r="F78" s="34">
        <f>ROUND(X78*' Demand-Supply Gap'!F$224,2)</f>
        <v>3.31</v>
      </c>
      <c r="G78" s="34">
        <f>ROUND(Y78*' Demand-Supply Gap'!G$224,2)</f>
        <v>3.51</v>
      </c>
      <c r="H78" s="34">
        <f>ROUND(Z78*' Demand-Supply Gap'!H$224,2)</f>
        <v>3.9</v>
      </c>
      <c r="I78" s="34">
        <f>ROUND(AA78*' Demand-Supply Gap'!I$224,2)</f>
        <v>3.59</v>
      </c>
      <c r="J78" s="34">
        <f>ROUND(AB78*' Demand-Supply Gap'!J$224,2)</f>
        <v>3.69</v>
      </c>
      <c r="K78" s="34">
        <f>ROUND(AC78*' Demand-Supply Gap'!K$224,2)</f>
        <v>3.84</v>
      </c>
      <c r="L78" s="34">
        <f>ROUND(AD78*' Demand-Supply Gap'!L$224,2)</f>
        <v>3.97</v>
      </c>
      <c r="M78" s="34">
        <f>ROUND(AE78*' Demand-Supply Gap'!M$224,2)</f>
        <v>4.09</v>
      </c>
      <c r="N78" s="34">
        <f>ROUND(AF78*' Demand-Supply Gap'!N$224,2)</f>
        <v>4.18</v>
      </c>
      <c r="O78" s="34">
        <f>ROUND(AG78*' Demand-Supply Gap'!O$224,2)</f>
        <v>4.28</v>
      </c>
      <c r="P78" s="34">
        <f>ROUND(AH78*' Demand-Supply Gap'!P$224,2)</f>
        <v>4.37</v>
      </c>
      <c r="Q78" s="34">
        <f>ROUND(AI78*' Demand-Supply Gap'!Q$224,2)</f>
        <v>4.4400000000000004</v>
      </c>
      <c r="R78" s="34">
        <f>ROUND(AJ78*' Demand-Supply Gap'!R$224,2)</f>
        <v>4.5</v>
      </c>
      <c r="S78" s="34">
        <f>ROUND(AK78*' Demand-Supply Gap'!S$224,2)</f>
        <v>4.57</v>
      </c>
      <c r="T78" s="34"/>
      <c r="U78" s="232"/>
      <c r="V78" s="232">
        <f>1-V77</f>
        <v>6.6543699999999983E-2</v>
      </c>
      <c r="W78" s="232">
        <f t="shared" ref="W78" si="600">1-W77</f>
        <v>6.7188268824700081E-2</v>
      </c>
      <c r="X78" s="232">
        <f t="shared" ref="X78" si="601">1-X77</f>
        <v>5.9378780759000049E-2</v>
      </c>
      <c r="Y78" s="232">
        <f t="shared" ref="Y78" si="602">1-Y77</f>
        <v>6.1065876899999871E-2</v>
      </c>
      <c r="Z78" s="232">
        <f t="shared" ref="Z78" si="603">1-Z77</f>
        <v>6.3800284070830049E-2</v>
      </c>
      <c r="AA78" s="232">
        <f t="shared" ref="AA78" si="604">1-AA77</f>
        <v>6.0635192246599967E-2</v>
      </c>
      <c r="AB78" s="232">
        <f t="shared" ref="AB78" si="605">1-AB77</f>
        <v>5.9300077444760957E-2</v>
      </c>
      <c r="AC78" s="232">
        <f t="shared" ref="AC78" si="606">1-AC77</f>
        <v>5.8213808962257918E-2</v>
      </c>
      <c r="AD78" s="232">
        <f t="shared" ref="AD78" si="607">1-AD77</f>
        <v>5.7127540479753991E-2</v>
      </c>
      <c r="AE78" s="232">
        <f t="shared" ref="AE78" si="608">1-AE77</f>
        <v>5.6041271997250952E-2</v>
      </c>
      <c r="AF78" s="232">
        <f t="shared" ref="AF78" si="609">1-AF77</f>
        <v>5.4955003514747913E-2</v>
      </c>
      <c r="AG78" s="232">
        <f t="shared" ref="AG78" si="610">1-AG77</f>
        <v>5.3868735032244874E-2</v>
      </c>
      <c r="AH78" s="232">
        <f t="shared" ref="AH78" si="611">1-AH77</f>
        <v>5.2782466549742058E-2</v>
      </c>
      <c r="AI78" s="232">
        <f t="shared" ref="AI78" si="612">1-AI77</f>
        <v>5.1696198067239019E-2</v>
      </c>
      <c r="AJ78" s="232">
        <f t="shared" ref="AJ78" si="613">1-AJ77</f>
        <v>5.060992958473598E-2</v>
      </c>
      <c r="AK78" s="232">
        <f t="shared" ref="AK78" si="614">1-AK77</f>
        <v>4.9523661102232053E-2</v>
      </c>
    </row>
    <row r="79" spans="1:37" ht="13.5" thickBot="1">
      <c r="A79" s="233" t="s">
        <v>42</v>
      </c>
      <c r="B79" s="233" t="s">
        <v>18</v>
      </c>
      <c r="C79" s="233" t="s">
        <v>60</v>
      </c>
      <c r="D79" s="34">
        <f t="shared" ref="D79:S79" si="615">SUM(D77:D78)</f>
        <v>69.63</v>
      </c>
      <c r="E79" s="34">
        <f t="shared" si="615"/>
        <v>57.79</v>
      </c>
      <c r="F79" s="34">
        <f t="shared" si="615"/>
        <v>55.730000000000004</v>
      </c>
      <c r="G79" s="34">
        <f t="shared" si="615"/>
        <v>57.51</v>
      </c>
      <c r="H79" s="34">
        <f t="shared" si="615"/>
        <v>61.1</v>
      </c>
      <c r="I79" s="34">
        <f t="shared" si="615"/>
        <v>59.19</v>
      </c>
      <c r="J79" s="34">
        <f t="shared" si="615"/>
        <v>62.269999999999996</v>
      </c>
      <c r="K79" s="34">
        <f t="shared" si="615"/>
        <v>65.98</v>
      </c>
      <c r="L79" s="34">
        <f t="shared" si="615"/>
        <v>69.56</v>
      </c>
      <c r="M79" s="34">
        <f t="shared" si="615"/>
        <v>72.92</v>
      </c>
      <c r="N79" s="34">
        <f t="shared" si="615"/>
        <v>76.13</v>
      </c>
      <c r="O79" s="34">
        <f t="shared" si="615"/>
        <v>79.5</v>
      </c>
      <c r="P79" s="34">
        <f t="shared" si="615"/>
        <v>82.72</v>
      </c>
      <c r="Q79" s="34">
        <f t="shared" si="615"/>
        <v>85.86</v>
      </c>
      <c r="R79" s="34">
        <f t="shared" si="615"/>
        <v>88.97</v>
      </c>
      <c r="S79" s="34">
        <f t="shared" si="615"/>
        <v>92.19</v>
      </c>
      <c r="T79" s="34"/>
      <c r="U79" s="237"/>
      <c r="V79" s="232">
        <f>SUM(V77:V78)</f>
        <v>1</v>
      </c>
      <c r="W79" s="232">
        <f t="shared" ref="W79" si="616">SUM(W77:W78)</f>
        <v>1</v>
      </c>
      <c r="X79" s="232">
        <f t="shared" ref="X79" si="617">SUM(X77:X78)</f>
        <v>1</v>
      </c>
      <c r="Y79" s="232">
        <f t="shared" ref="Y79" si="618">SUM(Y77:Y78)</f>
        <v>1</v>
      </c>
      <c r="Z79" s="232">
        <f t="shared" ref="Z79" si="619">SUM(Z77:Z78)</f>
        <v>1</v>
      </c>
      <c r="AA79" s="232">
        <f t="shared" ref="AA79" si="620">SUM(AA77:AA78)</f>
        <v>1</v>
      </c>
      <c r="AB79" s="232">
        <f t="shared" ref="AB79" si="621">SUM(AB77:AB78)</f>
        <v>1</v>
      </c>
      <c r="AC79" s="232">
        <f t="shared" ref="AC79" si="622">SUM(AC77:AC78)</f>
        <v>1</v>
      </c>
      <c r="AD79" s="232">
        <f t="shared" ref="AD79" si="623">SUM(AD77:AD78)</f>
        <v>1</v>
      </c>
      <c r="AE79" s="232">
        <f t="shared" ref="AE79" si="624">SUM(AE77:AE78)</f>
        <v>1</v>
      </c>
      <c r="AF79" s="232">
        <f t="shared" ref="AF79" si="625">SUM(AF77:AF78)</f>
        <v>1</v>
      </c>
      <c r="AG79" s="232">
        <f t="shared" ref="AG79" si="626">SUM(AG77:AG78)</f>
        <v>1</v>
      </c>
      <c r="AH79" s="232">
        <f t="shared" ref="AH79" si="627">SUM(AH77:AH78)</f>
        <v>1</v>
      </c>
      <c r="AI79" s="232">
        <f t="shared" ref="AI79" si="628">SUM(AI77:AI78)</f>
        <v>1</v>
      </c>
      <c r="AJ79" s="232">
        <f t="shared" ref="AJ79" si="629">SUM(AJ77:AJ78)</f>
        <v>1</v>
      </c>
      <c r="AK79" s="232">
        <f t="shared" ref="AK79" si="630">SUM(AK77:AK78)</f>
        <v>1</v>
      </c>
    </row>
    <row r="80" spans="1:37">
      <c r="A80" s="236" t="s">
        <v>42</v>
      </c>
      <c r="B80" s="236" t="s">
        <v>107</v>
      </c>
      <c r="C80" s="236" t="s">
        <v>383</v>
      </c>
      <c r="D80" s="34">
        <f>ROUND(V80*' Demand-Supply Gap'!D$233,2)</f>
        <v>8.93</v>
      </c>
      <c r="E80" s="34">
        <f>ROUND(W80*' Demand-Supply Gap'!E$233,2)</f>
        <v>6.32</v>
      </c>
      <c r="F80" s="34">
        <f>ROUND(X80*' Demand-Supply Gap'!F$233,2)</f>
        <v>6.75</v>
      </c>
      <c r="G80" s="34">
        <f>ROUND(Y80*' Demand-Supply Gap'!G$233,2)</f>
        <v>7.06</v>
      </c>
      <c r="H80" s="34">
        <f>ROUND(Z80*' Demand-Supply Gap'!H$233,2)</f>
        <v>6.65</v>
      </c>
      <c r="I80" s="34">
        <f>ROUND(AA80*' Demand-Supply Gap'!I$233,2)</f>
        <v>7.4</v>
      </c>
      <c r="J80" s="34">
        <f>ROUND(AB80*' Demand-Supply Gap'!J$233,2)</f>
        <v>7.77</v>
      </c>
      <c r="K80" s="34">
        <f>ROUND(AC80*' Demand-Supply Gap'!K$233,2)</f>
        <v>8.16</v>
      </c>
      <c r="L80" s="34">
        <f>ROUND(AD80*' Demand-Supply Gap'!L$233,2)</f>
        <v>8.5</v>
      </c>
      <c r="M80" s="34">
        <f>ROUND(AE80*' Demand-Supply Gap'!M$233,2)</f>
        <v>8.84</v>
      </c>
      <c r="N80" s="34">
        <f>ROUND(AF80*' Demand-Supply Gap'!N$233,2)</f>
        <v>9.19</v>
      </c>
      <c r="O80" s="34">
        <f>ROUND(AG80*' Demand-Supply Gap'!O$233,2)</f>
        <v>9.5399999999999991</v>
      </c>
      <c r="P80" s="34">
        <f>ROUND(AH80*' Demand-Supply Gap'!P$233,2)</f>
        <v>9.8800000000000008</v>
      </c>
      <c r="Q80" s="34">
        <f>ROUND(AI80*' Demand-Supply Gap'!Q$233,2)</f>
        <v>10.24</v>
      </c>
      <c r="R80" s="34">
        <f>ROUND(AJ80*' Demand-Supply Gap'!R$233,2)</f>
        <v>10.61</v>
      </c>
      <c r="S80" s="34">
        <f>ROUND(AK80*' Demand-Supply Gap'!S$233,2)</f>
        <v>10.98</v>
      </c>
      <c r="T80" s="34"/>
      <c r="U80" s="232"/>
      <c r="V80" s="232">
        <v>0.9523600000000001</v>
      </c>
      <c r="W80" s="232">
        <v>0.95009999999999994</v>
      </c>
      <c r="X80" s="232">
        <v>0.94785999999999992</v>
      </c>
      <c r="Y80" s="232">
        <v>0.95118000000000014</v>
      </c>
      <c r="Z80" s="232">
        <v>0.95565999999999995</v>
      </c>
      <c r="AA80" s="232">
        <v>0.95306000000000002</v>
      </c>
      <c r="AB80" s="232">
        <v>0.95412000000000008</v>
      </c>
      <c r="AC80" s="232">
        <v>0.95447714285714302</v>
      </c>
      <c r="AD80" s="232">
        <v>0.95483428571428597</v>
      </c>
      <c r="AE80" s="232">
        <v>0.95519142857142914</v>
      </c>
      <c r="AF80" s="232">
        <v>0.95554857142857097</v>
      </c>
      <c r="AG80" s="232">
        <v>0.95590571428571414</v>
      </c>
      <c r="AH80" s="232">
        <v>0.95626285714285708</v>
      </c>
      <c r="AI80" s="232">
        <v>0.95662000000000003</v>
      </c>
      <c r="AJ80" s="232">
        <v>0.95697714285714297</v>
      </c>
      <c r="AK80" s="232">
        <v>0.95733428571428614</v>
      </c>
    </row>
    <row r="81" spans="1:39">
      <c r="A81" s="32" t="s">
        <v>42</v>
      </c>
      <c r="B81" s="32" t="s">
        <v>107</v>
      </c>
      <c r="C81" s="32" t="s">
        <v>384</v>
      </c>
      <c r="D81" s="34">
        <f>ROUND(V81*' Demand-Supply Gap'!D$233,2)</f>
        <v>0.45</v>
      </c>
      <c r="E81" s="34">
        <f>ROUND(W81*' Demand-Supply Gap'!E$233,2)</f>
        <v>0.33</v>
      </c>
      <c r="F81" s="34">
        <f>ROUND(X81*' Demand-Supply Gap'!F$233,2)</f>
        <v>0.37</v>
      </c>
      <c r="G81" s="34">
        <f>ROUND(Y81*' Demand-Supply Gap'!G$233,2)</f>
        <v>0.36</v>
      </c>
      <c r="H81" s="34">
        <f>ROUND(Z81*' Demand-Supply Gap'!H$233,2)</f>
        <v>0.31</v>
      </c>
      <c r="I81" s="34">
        <f>ROUND(AA81*' Demand-Supply Gap'!I$233,2)</f>
        <v>0.36</v>
      </c>
      <c r="J81" s="34">
        <f>ROUND(AB81*' Demand-Supply Gap'!J$233,2)</f>
        <v>0.37</v>
      </c>
      <c r="K81" s="34">
        <f>ROUND(AC81*' Demand-Supply Gap'!K$233,2)</f>
        <v>0.39</v>
      </c>
      <c r="L81" s="34">
        <f>ROUND(AD81*' Demand-Supply Gap'!L$233,2)</f>
        <v>0.4</v>
      </c>
      <c r="M81" s="34">
        <f>ROUND(AE81*' Demand-Supply Gap'!M$233,2)</f>
        <v>0.41</v>
      </c>
      <c r="N81" s="34">
        <f>ROUND(AF81*' Demand-Supply Gap'!N$233,2)</f>
        <v>0.43</v>
      </c>
      <c r="O81" s="34">
        <f>ROUND(AG81*' Demand-Supply Gap'!O$233,2)</f>
        <v>0.44</v>
      </c>
      <c r="P81" s="34">
        <f>ROUND(AH81*' Demand-Supply Gap'!P$233,2)</f>
        <v>0.45</v>
      </c>
      <c r="Q81" s="34">
        <f>ROUND(AI81*' Demand-Supply Gap'!Q$233,2)</f>
        <v>0.46</v>
      </c>
      <c r="R81" s="34">
        <f>ROUND(AJ81*' Demand-Supply Gap'!R$233,2)</f>
        <v>0.48</v>
      </c>
      <c r="S81" s="34">
        <f>ROUND(AK81*' Demand-Supply Gap'!S$233,2)</f>
        <v>0.49</v>
      </c>
      <c r="T81" s="34"/>
      <c r="U81" s="232"/>
      <c r="V81" s="232">
        <f>1-V80</f>
        <v>4.7639999999999905E-2</v>
      </c>
      <c r="W81" s="232">
        <f t="shared" ref="W81" si="631">1-W80</f>
        <v>4.9900000000000055E-2</v>
      </c>
      <c r="X81" s="232">
        <f t="shared" ref="X81" si="632">1-X80</f>
        <v>5.2140000000000075E-2</v>
      </c>
      <c r="Y81" s="232">
        <f t="shared" ref="Y81" si="633">1-Y80</f>
        <v>4.8819999999999864E-2</v>
      </c>
      <c r="Z81" s="232">
        <f t="shared" ref="Z81" si="634">1-Z80</f>
        <v>4.4340000000000046E-2</v>
      </c>
      <c r="AA81" s="232">
        <f t="shared" ref="AA81" si="635">1-AA80</f>
        <v>4.6939999999999982E-2</v>
      </c>
      <c r="AB81" s="232">
        <f t="shared" ref="AB81" si="636">1-AB80</f>
        <v>4.5879999999999921E-2</v>
      </c>
      <c r="AC81" s="232">
        <f t="shared" ref="AC81" si="637">1-AC80</f>
        <v>4.5522857142856976E-2</v>
      </c>
      <c r="AD81" s="232">
        <f t="shared" ref="AD81" si="638">1-AD80</f>
        <v>4.5165714285714031E-2</v>
      </c>
      <c r="AE81" s="232">
        <f t="shared" ref="AE81" si="639">1-AE80</f>
        <v>4.4808571428570865E-2</v>
      </c>
      <c r="AF81" s="232">
        <f t="shared" ref="AF81" si="640">1-AF80</f>
        <v>4.445142857142903E-2</v>
      </c>
      <c r="AG81" s="232">
        <f t="shared" ref="AG81" si="641">1-AG80</f>
        <v>4.4094285714285864E-2</v>
      </c>
      <c r="AH81" s="232">
        <f t="shared" ref="AH81" si="642">1-AH80</f>
        <v>4.3737142857142919E-2</v>
      </c>
      <c r="AI81" s="232">
        <f t="shared" ref="AI81" si="643">1-AI80</f>
        <v>4.3379999999999974E-2</v>
      </c>
      <c r="AJ81" s="232">
        <f t="shared" ref="AJ81" si="644">1-AJ80</f>
        <v>4.3022857142857029E-2</v>
      </c>
      <c r="AK81" s="232">
        <f t="shared" ref="AK81" si="645">1-AK80</f>
        <v>4.2665714285713863E-2</v>
      </c>
      <c r="AM81" s="95">
        <v>2.23E-2</v>
      </c>
    </row>
    <row r="82" spans="1:39" ht="13.5" thickBot="1">
      <c r="A82" s="233" t="s">
        <v>42</v>
      </c>
      <c r="B82" s="233" t="s">
        <v>107</v>
      </c>
      <c r="C82" s="233" t="s">
        <v>60</v>
      </c>
      <c r="D82" s="34">
        <f t="shared" ref="D82:S82" si="646">SUM(D80:D81)</f>
        <v>9.379999999999999</v>
      </c>
      <c r="E82" s="34">
        <f t="shared" si="646"/>
        <v>6.65</v>
      </c>
      <c r="F82" s="34">
        <f t="shared" si="646"/>
        <v>7.12</v>
      </c>
      <c r="G82" s="34">
        <f t="shared" si="646"/>
        <v>7.42</v>
      </c>
      <c r="H82" s="34">
        <f t="shared" si="646"/>
        <v>6.96</v>
      </c>
      <c r="I82" s="34">
        <f t="shared" si="646"/>
        <v>7.7600000000000007</v>
      </c>
      <c r="J82" s="34">
        <f t="shared" si="646"/>
        <v>8.1399999999999988</v>
      </c>
      <c r="K82" s="34">
        <f t="shared" si="646"/>
        <v>8.5500000000000007</v>
      </c>
      <c r="L82" s="34">
        <f t="shared" si="646"/>
        <v>8.9</v>
      </c>
      <c r="M82" s="34">
        <f t="shared" si="646"/>
        <v>9.25</v>
      </c>
      <c r="N82" s="34">
        <f t="shared" si="646"/>
        <v>9.6199999999999992</v>
      </c>
      <c r="O82" s="34">
        <f t="shared" si="646"/>
        <v>9.9799999999999986</v>
      </c>
      <c r="P82" s="34">
        <f t="shared" si="646"/>
        <v>10.33</v>
      </c>
      <c r="Q82" s="34">
        <f t="shared" si="646"/>
        <v>10.700000000000001</v>
      </c>
      <c r="R82" s="34">
        <f t="shared" si="646"/>
        <v>11.09</v>
      </c>
      <c r="S82" s="34">
        <f t="shared" si="646"/>
        <v>11.47</v>
      </c>
      <c r="T82" s="34"/>
      <c r="U82" s="237"/>
      <c r="V82" s="232">
        <f>SUM(V80:V81)</f>
        <v>1</v>
      </c>
      <c r="W82" s="232">
        <f t="shared" ref="W82" si="647">SUM(W80:W81)</f>
        <v>1</v>
      </c>
      <c r="X82" s="232">
        <f t="shared" ref="X82" si="648">SUM(X80:X81)</f>
        <v>1</v>
      </c>
      <c r="Y82" s="232">
        <f t="shared" ref="Y82" si="649">SUM(Y80:Y81)</f>
        <v>1</v>
      </c>
      <c r="Z82" s="232">
        <f t="shared" ref="Z82" si="650">SUM(Z80:Z81)</f>
        <v>1</v>
      </c>
      <c r="AA82" s="232">
        <f t="shared" ref="AA82" si="651">SUM(AA80:AA81)</f>
        <v>1</v>
      </c>
      <c r="AB82" s="232">
        <f t="shared" ref="AB82" si="652">SUM(AB80:AB81)</f>
        <v>1</v>
      </c>
      <c r="AC82" s="232">
        <f t="shared" ref="AC82" si="653">SUM(AC80:AC81)</f>
        <v>1</v>
      </c>
      <c r="AD82" s="232">
        <f t="shared" ref="AD82" si="654">SUM(AD80:AD81)</f>
        <v>1</v>
      </c>
      <c r="AE82" s="232">
        <f t="shared" ref="AE82" si="655">SUM(AE80:AE81)</f>
        <v>1</v>
      </c>
      <c r="AF82" s="232">
        <f t="shared" ref="AF82" si="656">SUM(AF80:AF81)</f>
        <v>1</v>
      </c>
      <c r="AG82" s="232">
        <f t="shared" ref="AG82" si="657">SUM(AG80:AG81)</f>
        <v>1</v>
      </c>
      <c r="AH82" s="232">
        <f t="shared" ref="AH82" si="658">SUM(AH80:AH81)</f>
        <v>1</v>
      </c>
      <c r="AI82" s="232">
        <f t="shared" ref="AI82" si="659">SUM(AI80:AI81)</f>
        <v>1</v>
      </c>
      <c r="AJ82" s="232">
        <f t="shared" ref="AJ82" si="660">SUM(AJ80:AJ81)</f>
        <v>1</v>
      </c>
      <c r="AK82" s="232">
        <f t="shared" ref="AK82" si="661">SUM(AK80:AK81)</f>
        <v>1</v>
      </c>
    </row>
    <row r="83" spans="1:39">
      <c r="A83" s="236" t="s">
        <v>42</v>
      </c>
      <c r="B83" s="236" t="s">
        <v>62</v>
      </c>
      <c r="C83" s="236" t="s">
        <v>383</v>
      </c>
      <c r="D83" s="34">
        <f>ROUND(V83*' Demand-Supply Gap'!D$242,2)</f>
        <v>76.489999999999995</v>
      </c>
      <c r="E83" s="34">
        <f>ROUND(W83*' Demand-Supply Gap'!E$242,2)</f>
        <v>81.44</v>
      </c>
      <c r="F83" s="34">
        <f>ROUND(X83*' Demand-Supply Gap'!F$242,2)</f>
        <v>86.78</v>
      </c>
      <c r="G83" s="34">
        <f>ROUND(Y83*' Demand-Supply Gap'!G$242,2)</f>
        <v>103.8</v>
      </c>
      <c r="H83" s="34">
        <f>ROUND(Z83*' Demand-Supply Gap'!H$242,2)</f>
        <v>92.5</v>
      </c>
      <c r="I83" s="34">
        <f>ROUND(AA83*' Demand-Supply Gap'!I$242,2)</f>
        <v>65.58</v>
      </c>
      <c r="J83" s="34">
        <f>ROUND(AB83*' Demand-Supply Gap'!J$242,2)</f>
        <v>68.25</v>
      </c>
      <c r="K83" s="34">
        <f>ROUND(AC83*' Demand-Supply Gap'!K$242,2)</f>
        <v>71.239999999999995</v>
      </c>
      <c r="L83" s="34">
        <f>ROUND(AD83*' Demand-Supply Gap'!L$242,2)</f>
        <v>74.06</v>
      </c>
      <c r="M83" s="34">
        <f>ROUND(AE83*' Demand-Supply Gap'!M$242,2)</f>
        <v>77.05</v>
      </c>
      <c r="N83" s="34">
        <f>ROUND(AF83*' Demand-Supply Gap'!N$242,2)</f>
        <v>79.66</v>
      </c>
      <c r="O83" s="34">
        <f>ROUND(AG83*' Demand-Supply Gap'!O$242,2)</f>
        <v>82.11</v>
      </c>
      <c r="P83" s="34">
        <f>ROUND(AH83*' Demand-Supply Gap'!P$242,2)</f>
        <v>84.43</v>
      </c>
      <c r="Q83" s="34">
        <f>ROUND(AI83*' Demand-Supply Gap'!Q$242,2)</f>
        <v>86.69</v>
      </c>
      <c r="R83" s="34">
        <f>ROUND(AJ83*' Demand-Supply Gap'!R$242,2)</f>
        <v>89.25</v>
      </c>
      <c r="S83" s="34">
        <f>ROUND(AK83*' Demand-Supply Gap'!S$242,2)</f>
        <v>92.08</v>
      </c>
      <c r="T83" s="34"/>
      <c r="U83" s="232"/>
      <c r="V83" s="232">
        <v>0.95018480775340008</v>
      </c>
      <c r="W83" s="232">
        <v>0.95135915390317349</v>
      </c>
      <c r="X83" s="232">
        <v>0.95253350005294679</v>
      </c>
      <c r="Y83" s="232">
        <v>0.95370784620272009</v>
      </c>
      <c r="Z83" s="232">
        <v>0.95488219235249339</v>
      </c>
      <c r="AA83" s="232">
        <v>0.9560565385022668</v>
      </c>
      <c r="AB83" s="232">
        <v>0.95723088465204009</v>
      </c>
      <c r="AC83" s="232">
        <v>0.95840523080181339</v>
      </c>
      <c r="AD83" s="232">
        <v>0.95957957695158669</v>
      </c>
      <c r="AE83" s="232">
        <v>0.9607539231013601</v>
      </c>
      <c r="AF83" s="232">
        <v>0.96192826925113339</v>
      </c>
      <c r="AG83" s="232">
        <v>0.96310261540090669</v>
      </c>
      <c r="AH83" s="232">
        <v>0.96427696155067999</v>
      </c>
      <c r="AI83" s="232">
        <v>0.9654513077004534</v>
      </c>
      <c r="AJ83" s="232">
        <v>0.9666256538502267</v>
      </c>
      <c r="AK83" s="232">
        <v>0.96779999999999999</v>
      </c>
    </row>
    <row r="84" spans="1:39">
      <c r="A84" s="32" t="s">
        <v>42</v>
      </c>
      <c r="B84" s="32" t="s">
        <v>62</v>
      </c>
      <c r="C84" s="32" t="s">
        <v>384</v>
      </c>
      <c r="D84" s="34">
        <f>ROUND(V84*' Demand-Supply Gap'!D$242,2)</f>
        <v>4.01</v>
      </c>
      <c r="E84" s="34">
        <f>ROUND(W84*' Demand-Supply Gap'!E$242,2)</f>
        <v>4.16</v>
      </c>
      <c r="F84" s="34">
        <f>ROUND(X84*' Demand-Supply Gap'!F$242,2)</f>
        <v>4.32</v>
      </c>
      <c r="G84" s="34">
        <f>ROUND(Y84*' Demand-Supply Gap'!G$242,2)</f>
        <v>5.04</v>
      </c>
      <c r="H84" s="34">
        <f>ROUND(Z84*' Demand-Supply Gap'!H$242,2)</f>
        <v>4.37</v>
      </c>
      <c r="I84" s="34">
        <f>ROUND(AA84*' Demand-Supply Gap'!I$242,2)</f>
        <v>3.01</v>
      </c>
      <c r="J84" s="34">
        <f>ROUND(AB84*' Demand-Supply Gap'!J$242,2)</f>
        <v>3.05</v>
      </c>
      <c r="K84" s="34">
        <f>ROUND(AC84*' Demand-Supply Gap'!K$242,2)</f>
        <v>3.09</v>
      </c>
      <c r="L84" s="34">
        <f>ROUND(AD84*' Demand-Supply Gap'!L$242,2)</f>
        <v>3.12</v>
      </c>
      <c r="M84" s="34">
        <f>ROUND(AE84*' Demand-Supply Gap'!M$242,2)</f>
        <v>3.15</v>
      </c>
      <c r="N84" s="34">
        <f>ROUND(AF84*' Demand-Supply Gap'!N$242,2)</f>
        <v>3.15</v>
      </c>
      <c r="O84" s="34">
        <f>ROUND(AG84*' Demand-Supply Gap'!O$242,2)</f>
        <v>3.15</v>
      </c>
      <c r="P84" s="34">
        <f>ROUND(AH84*' Demand-Supply Gap'!P$242,2)</f>
        <v>3.13</v>
      </c>
      <c r="Q84" s="34">
        <f>ROUND(AI84*' Demand-Supply Gap'!Q$242,2)</f>
        <v>3.1</v>
      </c>
      <c r="R84" s="34">
        <f>ROUND(AJ84*' Demand-Supply Gap'!R$242,2)</f>
        <v>3.08</v>
      </c>
      <c r="S84" s="34">
        <f>ROUND(AK84*' Demand-Supply Gap'!S$242,2)</f>
        <v>3.06</v>
      </c>
      <c r="T84" s="34"/>
      <c r="U84" s="232"/>
      <c r="V84" s="232">
        <f>1-V83</f>
        <v>4.9815192246599915E-2</v>
      </c>
      <c r="W84" s="232">
        <f t="shared" ref="W84" si="662">1-W83</f>
        <v>4.8640846096826507E-2</v>
      </c>
      <c r="X84" s="232">
        <f t="shared" ref="X84" si="663">1-X83</f>
        <v>4.7466499947053209E-2</v>
      </c>
      <c r="Y84" s="232">
        <f t="shared" ref="Y84" si="664">1-Y83</f>
        <v>4.6292153797279911E-2</v>
      </c>
      <c r="Z84" s="232">
        <f t="shared" ref="Z84" si="665">1-Z83</f>
        <v>4.5117807647506614E-2</v>
      </c>
      <c r="AA84" s="232">
        <f t="shared" ref="AA84" si="666">1-AA83</f>
        <v>4.3943461497733205E-2</v>
      </c>
      <c r="AB84" s="232">
        <f t="shared" ref="AB84" si="667">1-AB83</f>
        <v>4.2769115347959907E-2</v>
      </c>
      <c r="AC84" s="232">
        <f t="shared" ref="AC84" si="668">1-AC83</f>
        <v>4.159476919818661E-2</v>
      </c>
      <c r="AD84" s="232">
        <f t="shared" ref="AD84" si="669">1-AD83</f>
        <v>4.0420423048413312E-2</v>
      </c>
      <c r="AE84" s="232">
        <f t="shared" ref="AE84" si="670">1-AE83</f>
        <v>3.9246076898639903E-2</v>
      </c>
      <c r="AF84" s="232">
        <f t="shared" ref="AF84" si="671">1-AF83</f>
        <v>3.8071730748866606E-2</v>
      </c>
      <c r="AG84" s="232">
        <f t="shared" ref="AG84" si="672">1-AG83</f>
        <v>3.6897384599093308E-2</v>
      </c>
      <c r="AH84" s="232">
        <f t="shared" ref="AH84" si="673">1-AH83</f>
        <v>3.572303844932001E-2</v>
      </c>
      <c r="AI84" s="232">
        <f t="shared" ref="AI84" si="674">1-AI83</f>
        <v>3.4548692299546602E-2</v>
      </c>
      <c r="AJ84" s="232">
        <f t="shared" ref="AJ84" si="675">1-AJ83</f>
        <v>3.3374346149773304E-2</v>
      </c>
      <c r="AK84" s="232">
        <f t="shared" ref="AK84" si="676">1-AK83</f>
        <v>3.2200000000000006E-2</v>
      </c>
    </row>
    <row r="85" spans="1:39" ht="13.5" thickBot="1">
      <c r="A85" s="233" t="s">
        <v>42</v>
      </c>
      <c r="B85" s="233" t="s">
        <v>62</v>
      </c>
      <c r="C85" s="233" t="s">
        <v>60</v>
      </c>
      <c r="D85" s="34">
        <f t="shared" ref="D85:S85" si="677">SUM(D83:D84)</f>
        <v>80.5</v>
      </c>
      <c r="E85" s="34">
        <f t="shared" si="677"/>
        <v>85.6</v>
      </c>
      <c r="F85" s="34">
        <f t="shared" si="677"/>
        <v>91.1</v>
      </c>
      <c r="G85" s="34">
        <f t="shared" si="677"/>
        <v>108.84</v>
      </c>
      <c r="H85" s="34">
        <f t="shared" si="677"/>
        <v>96.87</v>
      </c>
      <c r="I85" s="34">
        <f t="shared" si="677"/>
        <v>68.59</v>
      </c>
      <c r="J85" s="34">
        <f t="shared" si="677"/>
        <v>71.3</v>
      </c>
      <c r="K85" s="34">
        <f t="shared" si="677"/>
        <v>74.33</v>
      </c>
      <c r="L85" s="34">
        <f t="shared" si="677"/>
        <v>77.180000000000007</v>
      </c>
      <c r="M85" s="34">
        <f t="shared" si="677"/>
        <v>80.2</v>
      </c>
      <c r="N85" s="34">
        <f t="shared" si="677"/>
        <v>82.81</v>
      </c>
      <c r="O85" s="34">
        <f t="shared" si="677"/>
        <v>85.26</v>
      </c>
      <c r="P85" s="34">
        <f t="shared" si="677"/>
        <v>87.56</v>
      </c>
      <c r="Q85" s="34">
        <f t="shared" si="677"/>
        <v>89.789999999999992</v>
      </c>
      <c r="R85" s="34">
        <f t="shared" si="677"/>
        <v>92.33</v>
      </c>
      <c r="S85" s="34">
        <f t="shared" si="677"/>
        <v>95.14</v>
      </c>
      <c r="T85" s="34"/>
      <c r="U85" s="237"/>
      <c r="V85" s="232">
        <f>SUM(V83:V84)</f>
        <v>1</v>
      </c>
      <c r="W85" s="232">
        <f t="shared" ref="W85" si="678">SUM(W83:W84)</f>
        <v>1</v>
      </c>
      <c r="X85" s="232">
        <f t="shared" ref="X85" si="679">SUM(X83:X84)</f>
        <v>1</v>
      </c>
      <c r="Y85" s="232">
        <f t="shared" ref="Y85" si="680">SUM(Y83:Y84)</f>
        <v>1</v>
      </c>
      <c r="Z85" s="232">
        <f t="shared" ref="Z85" si="681">SUM(Z83:Z84)</f>
        <v>1</v>
      </c>
      <c r="AA85" s="232">
        <f t="shared" ref="AA85" si="682">SUM(AA83:AA84)</f>
        <v>1</v>
      </c>
      <c r="AB85" s="232">
        <f t="shared" ref="AB85" si="683">SUM(AB83:AB84)</f>
        <v>1</v>
      </c>
      <c r="AC85" s="232">
        <f t="shared" ref="AC85" si="684">SUM(AC83:AC84)</f>
        <v>1</v>
      </c>
      <c r="AD85" s="232">
        <f t="shared" ref="AD85" si="685">SUM(AD83:AD84)</f>
        <v>1</v>
      </c>
      <c r="AE85" s="232">
        <f t="shared" ref="AE85" si="686">SUM(AE83:AE84)</f>
        <v>1</v>
      </c>
      <c r="AF85" s="232">
        <f t="shared" ref="AF85" si="687">SUM(AF83:AF84)</f>
        <v>1</v>
      </c>
      <c r="AG85" s="232">
        <f t="shared" ref="AG85" si="688">SUM(AG83:AG84)</f>
        <v>1</v>
      </c>
      <c r="AH85" s="232">
        <f t="shared" ref="AH85" si="689">SUM(AH83:AH84)</f>
        <v>1</v>
      </c>
      <c r="AI85" s="232">
        <f t="shared" ref="AI85" si="690">SUM(AI83:AI84)</f>
        <v>1</v>
      </c>
      <c r="AJ85" s="232">
        <f t="shared" ref="AJ85" si="691">SUM(AJ83:AJ84)</f>
        <v>1</v>
      </c>
      <c r="AK85" s="232">
        <f t="shared" ref="AK85" si="692">SUM(AK83:AK84)</f>
        <v>1</v>
      </c>
    </row>
    <row r="86" spans="1:39" s="94" customFormat="1">
      <c r="A86" s="238" t="s">
        <v>42</v>
      </c>
      <c r="B86" s="238" t="s">
        <v>42</v>
      </c>
      <c r="C86" s="238" t="s">
        <v>383</v>
      </c>
      <c r="D86" s="83">
        <f>D77+D80+D83</f>
        <v>150.42000000000002</v>
      </c>
      <c r="E86" s="83">
        <f t="shared" ref="E86:S86" si="693">E77+E80+E83</f>
        <v>141.66999999999999</v>
      </c>
      <c r="F86" s="83">
        <f t="shared" si="693"/>
        <v>145.94999999999999</v>
      </c>
      <c r="G86" s="83">
        <f t="shared" si="693"/>
        <v>164.86</v>
      </c>
      <c r="H86" s="83">
        <f t="shared" si="693"/>
        <v>156.35</v>
      </c>
      <c r="I86" s="83">
        <f t="shared" si="693"/>
        <v>128.57999999999998</v>
      </c>
      <c r="J86" s="83">
        <f t="shared" si="693"/>
        <v>134.6</v>
      </c>
      <c r="K86" s="83">
        <f t="shared" si="693"/>
        <v>141.54</v>
      </c>
      <c r="L86" s="83">
        <f t="shared" si="693"/>
        <v>148.15</v>
      </c>
      <c r="M86" s="83">
        <f t="shared" si="693"/>
        <v>154.72</v>
      </c>
      <c r="N86" s="83">
        <f t="shared" si="693"/>
        <v>160.80000000000001</v>
      </c>
      <c r="O86" s="83">
        <f t="shared" si="693"/>
        <v>166.87</v>
      </c>
      <c r="P86" s="83">
        <f t="shared" si="693"/>
        <v>172.66</v>
      </c>
      <c r="Q86" s="83">
        <f t="shared" si="693"/>
        <v>178.35</v>
      </c>
      <c r="R86" s="83">
        <f t="shared" si="693"/>
        <v>184.32999999999998</v>
      </c>
      <c r="S86" s="83">
        <f t="shared" si="693"/>
        <v>190.68</v>
      </c>
      <c r="T86" s="237">
        <f>(I86/D86)^(1/5)-1</f>
        <v>-3.0888901120329604E-2</v>
      </c>
      <c r="U86" s="237">
        <f>(S86/J86)^(1/9)-1</f>
        <v>3.9457353456475719E-2</v>
      </c>
      <c r="V86" s="241">
        <f>D86/D$88</f>
        <v>0.94301297724280608</v>
      </c>
      <c r="W86" s="241">
        <f t="shared" ref="W86:AK87" si="694">E86/E$88</f>
        <v>0.94421487603305787</v>
      </c>
      <c r="X86" s="241">
        <f t="shared" si="694"/>
        <v>0.94803507632348161</v>
      </c>
      <c r="Y86" s="241">
        <f t="shared" si="694"/>
        <v>0.94872532658111297</v>
      </c>
      <c r="Z86" s="241">
        <f t="shared" si="694"/>
        <v>0.94797793003092212</v>
      </c>
      <c r="AA86" s="241">
        <f t="shared" si="694"/>
        <v>0.94864984506418759</v>
      </c>
      <c r="AB86" s="241">
        <f t="shared" si="694"/>
        <v>0.9498271117070074</v>
      </c>
      <c r="AC86" s="241">
        <f t="shared" si="694"/>
        <v>0.95082627972591705</v>
      </c>
      <c r="AD86" s="241">
        <f t="shared" si="694"/>
        <v>0.951876124389617</v>
      </c>
      <c r="AE86" s="241">
        <f t="shared" si="694"/>
        <v>0.95288538523126187</v>
      </c>
      <c r="AF86" s="241">
        <f t="shared" si="694"/>
        <v>0.95396298054105366</v>
      </c>
      <c r="AG86" s="241">
        <f t="shared" si="694"/>
        <v>0.95496165731944604</v>
      </c>
      <c r="AH86" s="241">
        <f t="shared" si="694"/>
        <v>0.95598250373733462</v>
      </c>
      <c r="AI86" s="241">
        <f t="shared" si="694"/>
        <v>0.95707002951435471</v>
      </c>
      <c r="AJ86" s="241">
        <f t="shared" si="694"/>
        <v>0.95810593066167682</v>
      </c>
      <c r="AK86" s="241">
        <f t="shared" si="694"/>
        <v>0.95915492957746473</v>
      </c>
    </row>
    <row r="87" spans="1:39" s="94" customFormat="1">
      <c r="A87" s="240" t="s">
        <v>42</v>
      </c>
      <c r="B87" s="240" t="s">
        <v>42</v>
      </c>
      <c r="C87" s="240" t="s">
        <v>384</v>
      </c>
      <c r="D87" s="83">
        <f>D78+D81+D84</f>
        <v>9.09</v>
      </c>
      <c r="E87" s="83">
        <f t="shared" ref="E87:S87" si="695">E78+E81+E84</f>
        <v>8.370000000000001</v>
      </c>
      <c r="F87" s="83">
        <f t="shared" si="695"/>
        <v>8</v>
      </c>
      <c r="G87" s="83">
        <f t="shared" si="695"/>
        <v>8.91</v>
      </c>
      <c r="H87" s="83">
        <f t="shared" si="695"/>
        <v>8.58</v>
      </c>
      <c r="I87" s="83">
        <f t="shared" si="695"/>
        <v>6.9599999999999991</v>
      </c>
      <c r="J87" s="83">
        <f t="shared" si="695"/>
        <v>7.1099999999999994</v>
      </c>
      <c r="K87" s="83">
        <f t="shared" si="695"/>
        <v>7.3199999999999994</v>
      </c>
      <c r="L87" s="83">
        <f t="shared" si="695"/>
        <v>7.49</v>
      </c>
      <c r="M87" s="83">
        <f t="shared" si="695"/>
        <v>7.65</v>
      </c>
      <c r="N87" s="83">
        <f t="shared" si="695"/>
        <v>7.76</v>
      </c>
      <c r="O87" s="83">
        <f t="shared" si="695"/>
        <v>7.870000000000001</v>
      </c>
      <c r="P87" s="83">
        <f t="shared" si="695"/>
        <v>7.95</v>
      </c>
      <c r="Q87" s="83">
        <f t="shared" si="695"/>
        <v>8</v>
      </c>
      <c r="R87" s="83">
        <f t="shared" si="695"/>
        <v>8.06</v>
      </c>
      <c r="S87" s="83">
        <f t="shared" si="695"/>
        <v>8.120000000000001</v>
      </c>
      <c r="T87" s="237">
        <f t="shared" ref="T87" si="696">(I87/D87)^(1/5)-1</f>
        <v>-5.1998397917985106E-2</v>
      </c>
      <c r="U87" s="237">
        <f t="shared" ref="U87" si="697">(S87/J87)^(1/9)-1</f>
        <v>1.4868103446479264E-2</v>
      </c>
      <c r="V87" s="241">
        <f>D87/D$88</f>
        <v>5.6987022757193896E-2</v>
      </c>
      <c r="W87" s="241">
        <f t="shared" si="694"/>
        <v>5.5785123966942157E-2</v>
      </c>
      <c r="X87" s="241">
        <f t="shared" si="694"/>
        <v>5.1964923676518351E-2</v>
      </c>
      <c r="Y87" s="241">
        <f t="shared" si="694"/>
        <v>5.1274673418887029E-2</v>
      </c>
      <c r="Z87" s="241">
        <f t="shared" si="694"/>
        <v>5.2022069969077787E-2</v>
      </c>
      <c r="AA87" s="241">
        <f t="shared" si="694"/>
        <v>5.1350154935812305E-2</v>
      </c>
      <c r="AB87" s="241">
        <f t="shared" si="694"/>
        <v>5.0172888292992733E-2</v>
      </c>
      <c r="AC87" s="241">
        <f t="shared" si="694"/>
        <v>4.9173720274083031E-2</v>
      </c>
      <c r="AD87" s="241">
        <f t="shared" si="694"/>
        <v>4.8123875610382935E-2</v>
      </c>
      <c r="AE87" s="241">
        <f t="shared" si="694"/>
        <v>4.7114614768738065E-2</v>
      </c>
      <c r="AF87" s="241">
        <f t="shared" si="694"/>
        <v>4.6037019458946365E-2</v>
      </c>
      <c r="AG87" s="241">
        <f t="shared" si="694"/>
        <v>4.5038342680553969E-2</v>
      </c>
      <c r="AH87" s="241">
        <f t="shared" si="694"/>
        <v>4.4017496262665413E-2</v>
      </c>
      <c r="AI87" s="241">
        <f t="shared" si="694"/>
        <v>4.2929970485645293E-2</v>
      </c>
      <c r="AJ87" s="241">
        <f t="shared" si="694"/>
        <v>4.1894069338323202E-2</v>
      </c>
      <c r="AK87" s="241">
        <f t="shared" si="694"/>
        <v>4.0845070422535212E-2</v>
      </c>
    </row>
    <row r="88" spans="1:39" s="94" customFormat="1" ht="13.5" thickBot="1">
      <c r="A88" s="242" t="s">
        <v>42</v>
      </c>
      <c r="B88" s="242" t="s">
        <v>42</v>
      </c>
      <c r="C88" s="242" t="s">
        <v>60</v>
      </c>
      <c r="D88" s="61">
        <f t="shared" ref="D88:S88" si="698">SUM(D86:D87)</f>
        <v>159.51000000000002</v>
      </c>
      <c r="E88" s="61">
        <f t="shared" si="698"/>
        <v>150.04</v>
      </c>
      <c r="F88" s="61">
        <f t="shared" si="698"/>
        <v>153.94999999999999</v>
      </c>
      <c r="G88" s="61">
        <f t="shared" si="698"/>
        <v>173.77</v>
      </c>
      <c r="H88" s="61">
        <f t="shared" si="698"/>
        <v>164.93</v>
      </c>
      <c r="I88" s="61">
        <f t="shared" si="698"/>
        <v>135.54</v>
      </c>
      <c r="J88" s="61">
        <f t="shared" si="698"/>
        <v>141.70999999999998</v>
      </c>
      <c r="K88" s="61">
        <f t="shared" si="698"/>
        <v>148.85999999999999</v>
      </c>
      <c r="L88" s="61">
        <f t="shared" si="698"/>
        <v>155.64000000000001</v>
      </c>
      <c r="M88" s="61">
        <f t="shared" si="698"/>
        <v>162.37</v>
      </c>
      <c r="N88" s="61">
        <f t="shared" si="698"/>
        <v>168.56</v>
      </c>
      <c r="O88" s="61">
        <f t="shared" si="698"/>
        <v>174.74</v>
      </c>
      <c r="P88" s="61">
        <f t="shared" si="698"/>
        <v>180.60999999999999</v>
      </c>
      <c r="Q88" s="61">
        <f t="shared" si="698"/>
        <v>186.35</v>
      </c>
      <c r="R88" s="61">
        <f t="shared" si="698"/>
        <v>192.39</v>
      </c>
      <c r="S88" s="61">
        <f t="shared" si="698"/>
        <v>198.8</v>
      </c>
      <c r="T88" s="61"/>
      <c r="U88" s="241"/>
      <c r="V88" s="241">
        <f>SUM(V86:V87)</f>
        <v>1</v>
      </c>
      <c r="W88" s="241">
        <f t="shared" ref="W88:AK88" si="699">SUM(W86:W87)</f>
        <v>1</v>
      </c>
      <c r="X88" s="241">
        <f t="shared" si="699"/>
        <v>1</v>
      </c>
      <c r="Y88" s="241">
        <f t="shared" si="699"/>
        <v>1</v>
      </c>
      <c r="Z88" s="241">
        <f t="shared" si="699"/>
        <v>0.99999999999999989</v>
      </c>
      <c r="AA88" s="241">
        <f t="shared" si="699"/>
        <v>0.99999999999999989</v>
      </c>
      <c r="AB88" s="241">
        <f t="shared" si="699"/>
        <v>1.0000000000000002</v>
      </c>
      <c r="AC88" s="241">
        <f t="shared" si="699"/>
        <v>1</v>
      </c>
      <c r="AD88" s="241">
        <f t="shared" si="699"/>
        <v>0.99999999999999989</v>
      </c>
      <c r="AE88" s="241">
        <f t="shared" si="699"/>
        <v>0.99999999999999989</v>
      </c>
      <c r="AF88" s="241">
        <f t="shared" si="699"/>
        <v>1</v>
      </c>
      <c r="AG88" s="241">
        <f t="shared" si="699"/>
        <v>1</v>
      </c>
      <c r="AH88" s="241">
        <f t="shared" si="699"/>
        <v>1</v>
      </c>
      <c r="AI88" s="241">
        <f t="shared" si="699"/>
        <v>1</v>
      </c>
      <c r="AJ88" s="241">
        <f t="shared" si="699"/>
        <v>1</v>
      </c>
      <c r="AK88" s="241">
        <f t="shared" si="699"/>
        <v>1</v>
      </c>
    </row>
    <row r="89" spans="1:39" ht="13.5" thickBot="1">
      <c r="A89" s="254"/>
      <c r="B89" s="254"/>
      <c r="C89" s="254"/>
      <c r="D89" s="34" t="b">
        <f>D88=' Demand-Supply Gap'!D251</f>
        <v>0</v>
      </c>
      <c r="E89" s="34" t="b">
        <f>E88=' Demand-Supply Gap'!E251</f>
        <v>0</v>
      </c>
      <c r="F89" s="34" t="b">
        <f>F88=' Demand-Supply Gap'!F251</f>
        <v>0</v>
      </c>
      <c r="G89" s="34" t="b">
        <f>G88=' Demand-Supply Gap'!G251</f>
        <v>0</v>
      </c>
      <c r="H89" s="34" t="b">
        <f>H88=' Demand-Supply Gap'!H251</f>
        <v>0</v>
      </c>
      <c r="I89" s="34" t="b">
        <f>I88=' Demand-Supply Gap'!I251</f>
        <v>0</v>
      </c>
      <c r="J89" s="34" t="b">
        <f>J88=' Demand-Supply Gap'!J251</f>
        <v>0</v>
      </c>
      <c r="K89" s="34" t="b">
        <f>K88=' Demand-Supply Gap'!K251</f>
        <v>0</v>
      </c>
      <c r="L89" s="34" t="b">
        <f>L88=' Demand-Supply Gap'!L251</f>
        <v>0</v>
      </c>
      <c r="M89" s="34" t="b">
        <f>M88=' Demand-Supply Gap'!M251</f>
        <v>0</v>
      </c>
      <c r="N89" s="34" t="b">
        <f>N88=' Demand-Supply Gap'!N251</f>
        <v>0</v>
      </c>
      <c r="O89" s="34" t="b">
        <f>O88=' Demand-Supply Gap'!O251</f>
        <v>0</v>
      </c>
      <c r="P89" s="34" t="b">
        <f>P88=' Demand-Supply Gap'!P251</f>
        <v>0</v>
      </c>
      <c r="Q89" s="34" t="b">
        <f>Q88=' Demand-Supply Gap'!Q251</f>
        <v>0</v>
      </c>
      <c r="R89" s="34" t="b">
        <f>R88=' Demand-Supply Gap'!R251</f>
        <v>0</v>
      </c>
      <c r="S89" s="34" t="b">
        <f>S88=' Demand-Supply Gap'!S251</f>
        <v>0</v>
      </c>
      <c r="T89" s="34"/>
      <c r="U89" s="241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  <c r="AK89" s="232"/>
    </row>
    <row r="90" spans="1:39" ht="13.5" thickBot="1">
      <c r="A90" s="236" t="s">
        <v>39</v>
      </c>
      <c r="B90" s="236" t="s">
        <v>34</v>
      </c>
      <c r="C90" s="236" t="s">
        <v>383</v>
      </c>
      <c r="D90" s="34">
        <f>ROUND(V90*' Demand-Supply Gap'!D$260,2)</f>
        <v>70.91</v>
      </c>
      <c r="E90" s="34">
        <f>ROUND(W90*' Demand-Supply Gap'!E$260,2)</f>
        <v>60.05</v>
      </c>
      <c r="F90" s="34">
        <f>ROUND(X90*' Demand-Supply Gap'!F$260,2)</f>
        <v>65.78</v>
      </c>
      <c r="G90" s="34">
        <f>ROUND(Y90*' Demand-Supply Gap'!G$260,2)</f>
        <v>75.77</v>
      </c>
      <c r="H90" s="34">
        <f>ROUND(Z90*' Demand-Supply Gap'!H$260,2)</f>
        <v>84.47</v>
      </c>
      <c r="I90" s="34">
        <f>ROUND(AA90*' Demand-Supply Gap'!I$260,2)</f>
        <v>61.6</v>
      </c>
      <c r="J90" s="34">
        <f>ROUND(AB90*' Demand-Supply Gap'!J$260,2)</f>
        <v>65.14</v>
      </c>
      <c r="K90" s="34">
        <f>ROUND(AC90*' Demand-Supply Gap'!K$260,2)</f>
        <v>69.13</v>
      </c>
      <c r="L90" s="34">
        <f>ROUND(AD90*' Demand-Supply Gap'!L$260,2)</f>
        <v>72.77</v>
      </c>
      <c r="M90" s="34">
        <f>ROUND(AE90*' Demand-Supply Gap'!M$260,2)</f>
        <v>76.87</v>
      </c>
      <c r="N90" s="34">
        <f>ROUND(AF90*' Demand-Supply Gap'!N$260,2)</f>
        <v>81.09</v>
      </c>
      <c r="O90" s="34">
        <f>ROUND(AG90*' Demand-Supply Gap'!O$260,2)</f>
        <v>84.35</v>
      </c>
      <c r="P90" s="34">
        <f>ROUND(AH90*' Demand-Supply Gap'!P$260,2)</f>
        <v>87.31</v>
      </c>
      <c r="Q90" s="34">
        <f>ROUND(AI90*' Demand-Supply Gap'!Q$260,2)</f>
        <v>90.11</v>
      </c>
      <c r="R90" s="34">
        <f>ROUND(AJ90*' Demand-Supply Gap'!R$260,2)</f>
        <v>92.84</v>
      </c>
      <c r="S90" s="34">
        <f>ROUND(AK90*' Demand-Supply Gap'!S$260,2)</f>
        <v>95.58</v>
      </c>
      <c r="T90" s="34"/>
      <c r="U90" s="232"/>
      <c r="V90" s="232">
        <v>0.9577</v>
      </c>
      <c r="W90" s="232">
        <v>0.95837333333333341</v>
      </c>
      <c r="X90" s="232">
        <v>0.95904666666666671</v>
      </c>
      <c r="Y90" s="232">
        <v>0.95972000000000002</v>
      </c>
      <c r="Z90" s="232">
        <v>0.96039333333333332</v>
      </c>
      <c r="AA90" s="232">
        <v>0.96106666666666674</v>
      </c>
      <c r="AB90" s="232">
        <v>0.96174000000000004</v>
      </c>
      <c r="AC90" s="232">
        <v>0.96241333333333334</v>
      </c>
      <c r="AD90" s="232">
        <v>0.96308666666666665</v>
      </c>
      <c r="AE90" s="232">
        <v>0.96376000000000006</v>
      </c>
      <c r="AF90" s="232">
        <v>0.96443333333333336</v>
      </c>
      <c r="AG90" s="232">
        <v>0.96510666666666667</v>
      </c>
      <c r="AH90" s="232">
        <v>0.96577999999999997</v>
      </c>
      <c r="AI90" s="232">
        <v>0.96645333333333339</v>
      </c>
      <c r="AJ90" s="232">
        <v>0.96712666666666669</v>
      </c>
      <c r="AK90" s="232">
        <v>0.96779999999999999</v>
      </c>
    </row>
    <row r="91" spans="1:39" ht="13.5" thickBot="1">
      <c r="A91" s="32" t="s">
        <v>39</v>
      </c>
      <c r="B91" s="236" t="s">
        <v>34</v>
      </c>
      <c r="C91" s="236" t="s">
        <v>384</v>
      </c>
      <c r="D91" s="34">
        <f>ROUND(V91*' Demand-Supply Gap'!D$260,2)</f>
        <v>3.13</v>
      </c>
      <c r="E91" s="34">
        <f>ROUND(W91*' Demand-Supply Gap'!E$260,2)</f>
        <v>2.61</v>
      </c>
      <c r="F91" s="34">
        <f>ROUND(X91*' Demand-Supply Gap'!F$260,2)</f>
        <v>2.81</v>
      </c>
      <c r="G91" s="34">
        <f>ROUND(Y91*' Demand-Supply Gap'!G$260,2)</f>
        <v>3.18</v>
      </c>
      <c r="H91" s="34">
        <f>ROUND(Z91*' Demand-Supply Gap'!H$260,2)</f>
        <v>3.48</v>
      </c>
      <c r="I91" s="34">
        <f>ROUND(AA91*' Demand-Supply Gap'!I$260,2)</f>
        <v>2.5</v>
      </c>
      <c r="J91" s="34">
        <f>ROUND(AB91*' Demand-Supply Gap'!J$260,2)</f>
        <v>2.59</v>
      </c>
      <c r="K91" s="34">
        <f>ROUND(AC91*' Demand-Supply Gap'!K$260,2)</f>
        <v>2.7</v>
      </c>
      <c r="L91" s="34">
        <f>ROUND(AD91*' Demand-Supply Gap'!L$260,2)</f>
        <v>2.79</v>
      </c>
      <c r="M91" s="34">
        <f>ROUND(AE91*' Demand-Supply Gap'!M$260,2)</f>
        <v>2.89</v>
      </c>
      <c r="N91" s="34">
        <f>ROUND(AF91*' Demand-Supply Gap'!N$260,2)</f>
        <v>2.99</v>
      </c>
      <c r="O91" s="34">
        <f>ROUND(AG91*' Demand-Supply Gap'!O$260,2)</f>
        <v>3.05</v>
      </c>
      <c r="P91" s="34">
        <f>ROUND(AH91*' Demand-Supply Gap'!P$260,2)</f>
        <v>3.09</v>
      </c>
      <c r="Q91" s="34">
        <f>ROUND(AI91*' Demand-Supply Gap'!Q$260,2)</f>
        <v>3.13</v>
      </c>
      <c r="R91" s="34">
        <f>ROUND(AJ91*' Demand-Supply Gap'!R$260,2)</f>
        <v>3.16</v>
      </c>
      <c r="S91" s="34">
        <f>ROUND(AK91*' Demand-Supply Gap'!S$260,2)</f>
        <v>3.18</v>
      </c>
      <c r="T91" s="34"/>
      <c r="U91" s="232"/>
      <c r="V91" s="232">
        <f>1-V90</f>
        <v>4.2300000000000004E-2</v>
      </c>
      <c r="W91" s="232">
        <f t="shared" ref="W91" si="700">1-W90</f>
        <v>4.162666666666659E-2</v>
      </c>
      <c r="X91" s="232">
        <f t="shared" ref="X91" si="701">1-X90</f>
        <v>4.0953333333333286E-2</v>
      </c>
      <c r="Y91" s="232">
        <f t="shared" ref="Y91" si="702">1-Y90</f>
        <v>4.0279999999999982E-2</v>
      </c>
      <c r="Z91" s="232">
        <f t="shared" ref="Z91" si="703">1-Z90</f>
        <v>3.9606666666666679E-2</v>
      </c>
      <c r="AA91" s="232">
        <f t="shared" ref="AA91" si="704">1-AA90</f>
        <v>3.8933333333333264E-2</v>
      </c>
      <c r="AB91" s="232">
        <f t="shared" ref="AB91" si="705">1-AB90</f>
        <v>3.8259999999999961E-2</v>
      </c>
      <c r="AC91" s="232">
        <f t="shared" ref="AC91" si="706">1-AC90</f>
        <v>3.7586666666666657E-2</v>
      </c>
      <c r="AD91" s="232">
        <f t="shared" ref="AD91" si="707">1-AD90</f>
        <v>3.6913333333333354E-2</v>
      </c>
      <c r="AE91" s="232">
        <f t="shared" ref="AE91" si="708">1-AE90</f>
        <v>3.6239999999999939E-2</v>
      </c>
      <c r="AF91" s="232">
        <f t="shared" ref="AF91" si="709">1-AF90</f>
        <v>3.5566666666666635E-2</v>
      </c>
      <c r="AG91" s="232">
        <f t="shared" ref="AG91" si="710">1-AG90</f>
        <v>3.4893333333333332E-2</v>
      </c>
      <c r="AH91" s="232">
        <f t="shared" ref="AH91" si="711">1-AH90</f>
        <v>3.4220000000000028E-2</v>
      </c>
      <c r="AI91" s="232">
        <f t="shared" ref="AI91" si="712">1-AI90</f>
        <v>3.3546666666666614E-2</v>
      </c>
      <c r="AJ91" s="232">
        <f t="shared" ref="AJ91" si="713">1-AJ90</f>
        <v>3.287333333333331E-2</v>
      </c>
      <c r="AK91" s="232">
        <f t="shared" ref="AK91" si="714">1-AK90</f>
        <v>3.2200000000000006E-2</v>
      </c>
    </row>
    <row r="92" spans="1:39" ht="13.5" thickBot="1">
      <c r="A92" s="233" t="s">
        <v>39</v>
      </c>
      <c r="B92" s="244" t="s">
        <v>34</v>
      </c>
      <c r="C92" s="244" t="s">
        <v>60</v>
      </c>
      <c r="D92" s="34">
        <f>SUM(D90:D91)</f>
        <v>74.039999999999992</v>
      </c>
      <c r="E92" s="51">
        <f>ROUND(L92*' Demand-Supply Gap'!E$260,2)</f>
        <v>467605.32</v>
      </c>
      <c r="F92" s="51">
        <f>ROUND(M92*' Demand-Supply Gap'!F$260,2)</f>
        <v>0</v>
      </c>
      <c r="G92" s="51">
        <f>ROUND(N92*' Demand-Supply Gap'!G$260,2)</f>
        <v>6638.51</v>
      </c>
      <c r="H92" s="51">
        <f>ROUND(O92*' Demand-Supply Gap'!H$260,2)</f>
        <v>7687.07</v>
      </c>
      <c r="I92" s="51">
        <f>ROUND(P92*' Demand-Supply Gap'!I$260,2)</f>
        <v>5795.28</v>
      </c>
      <c r="J92" s="51">
        <f>ROUND(Q92*' Demand-Supply Gap'!J$260,2)</f>
        <v>6315.56</v>
      </c>
      <c r="K92" s="51">
        <f>ROUND(R92*' Demand-Supply Gap'!K$260,2)</f>
        <v>6895.91</v>
      </c>
      <c r="L92" s="51">
        <f>ROUND(S92*' Demand-Supply Gap'!L$260,2)</f>
        <v>7462.7</v>
      </c>
      <c r="M92" s="51">
        <f>ROUND(U92*' Demand-Supply Gap'!M$260,2)</f>
        <v>0</v>
      </c>
      <c r="N92" s="51">
        <f>ROUND(V92*' Demand-Supply Gap'!N$260,2)</f>
        <v>84.08</v>
      </c>
      <c r="O92" s="51">
        <f>ROUND(W92*' Demand-Supply Gap'!O$260,2)</f>
        <v>87.4</v>
      </c>
      <c r="P92" s="51">
        <f>ROUND(X92*' Demand-Supply Gap'!P$260,2)</f>
        <v>90.41</v>
      </c>
      <c r="Q92" s="51">
        <f>ROUND(Y92*' Demand-Supply Gap'!Q$260,2)</f>
        <v>93.24</v>
      </c>
      <c r="R92" s="51">
        <f>ROUND(Z92*' Demand-Supply Gap'!R$260,2)</f>
        <v>96</v>
      </c>
      <c r="S92" s="51">
        <f>ROUND(AA92*' Demand-Supply Gap'!S$260,2)</f>
        <v>98.76</v>
      </c>
      <c r="T92" s="51"/>
      <c r="U92" s="237"/>
      <c r="V92" s="232">
        <f>SUM(V90:V91)</f>
        <v>1</v>
      </c>
      <c r="W92" s="232">
        <f t="shared" ref="W92" si="715">SUM(W90:W91)</f>
        <v>1</v>
      </c>
      <c r="X92" s="232">
        <f t="shared" ref="X92" si="716">SUM(X90:X91)</f>
        <v>1</v>
      </c>
      <c r="Y92" s="232">
        <f t="shared" ref="Y92" si="717">SUM(Y90:Y91)</f>
        <v>1</v>
      </c>
      <c r="Z92" s="232">
        <f t="shared" ref="Z92" si="718">SUM(Z90:Z91)</f>
        <v>1</v>
      </c>
      <c r="AA92" s="232">
        <f t="shared" ref="AA92" si="719">SUM(AA90:AA91)</f>
        <v>1</v>
      </c>
      <c r="AB92" s="232">
        <f t="shared" ref="AB92" si="720">SUM(AB90:AB91)</f>
        <v>1</v>
      </c>
      <c r="AC92" s="232">
        <f t="shared" ref="AC92" si="721">SUM(AC90:AC91)</f>
        <v>1</v>
      </c>
      <c r="AD92" s="232">
        <f t="shared" ref="AD92" si="722">SUM(AD90:AD91)</f>
        <v>1</v>
      </c>
      <c r="AE92" s="232">
        <f t="shared" ref="AE92" si="723">SUM(AE90:AE91)</f>
        <v>1</v>
      </c>
      <c r="AF92" s="232">
        <f t="shared" ref="AF92" si="724">SUM(AF90:AF91)</f>
        <v>1</v>
      </c>
      <c r="AG92" s="232">
        <f t="shared" ref="AG92" si="725">SUM(AG90:AG91)</f>
        <v>1</v>
      </c>
      <c r="AH92" s="232">
        <f t="shared" ref="AH92" si="726">SUM(AH90:AH91)</f>
        <v>1</v>
      </c>
      <c r="AI92" s="232">
        <f t="shared" ref="AI92" si="727">SUM(AI90:AI91)</f>
        <v>1</v>
      </c>
      <c r="AJ92" s="232">
        <f t="shared" ref="AJ92" si="728">SUM(AJ90:AJ91)</f>
        <v>1</v>
      </c>
      <c r="AK92" s="232">
        <f t="shared" ref="AK92" si="729">SUM(AK90:AK91)</f>
        <v>1</v>
      </c>
    </row>
    <row r="93" spans="1:39">
      <c r="A93" s="236" t="s">
        <v>39</v>
      </c>
      <c r="B93" s="236" t="s">
        <v>207</v>
      </c>
      <c r="C93" s="236" t="s">
        <v>383</v>
      </c>
      <c r="D93" s="34">
        <f>ROUND(V93*' Demand-Supply Gap'!D$269,2)</f>
        <v>33.869999999999997</v>
      </c>
      <c r="E93" s="34">
        <f>ROUND(W93*' Demand-Supply Gap'!E$269,2)</f>
        <v>35.56</v>
      </c>
      <c r="F93" s="34">
        <f>ROUND(X93*' Demand-Supply Gap'!F$269,2)</f>
        <v>31.2</v>
      </c>
      <c r="G93" s="34">
        <f>ROUND(Y93*' Demand-Supply Gap'!G$269,2)</f>
        <v>26.97</v>
      </c>
      <c r="H93" s="34">
        <f>ROUND(Z93*' Demand-Supply Gap'!H$269,2)</f>
        <v>45.47</v>
      </c>
      <c r="I93" s="34">
        <f>ROUND(AA93*' Demand-Supply Gap'!I$269,2)</f>
        <v>42.7</v>
      </c>
      <c r="J93" s="34">
        <f>ROUND(AB93*' Demand-Supply Gap'!J$269,2)</f>
        <v>44.35</v>
      </c>
      <c r="K93" s="34">
        <f>ROUND(AC93*' Demand-Supply Gap'!K$269,2)</f>
        <v>46.19</v>
      </c>
      <c r="L93" s="34">
        <f>ROUND(AD93*' Demand-Supply Gap'!L$269,2)</f>
        <v>48.62</v>
      </c>
      <c r="M93" s="34">
        <f>ROUND(AE93*' Demand-Supply Gap'!M$269,2)</f>
        <v>51.25</v>
      </c>
      <c r="N93" s="34">
        <f>ROUND(AF93*' Demand-Supply Gap'!N$269,2)</f>
        <v>54.18</v>
      </c>
      <c r="O93" s="34">
        <f>ROUND(AG93*' Demand-Supply Gap'!O$269,2)</f>
        <v>57.35</v>
      </c>
      <c r="P93" s="34">
        <f>ROUND(AH93*' Demand-Supply Gap'!P$269,2)</f>
        <v>60.89</v>
      </c>
      <c r="Q93" s="34">
        <f>ROUND(AI93*' Demand-Supply Gap'!Q$269,2)</f>
        <v>64.78</v>
      </c>
      <c r="R93" s="34">
        <f>ROUND(AJ93*' Demand-Supply Gap'!R$269,2)</f>
        <v>69.08</v>
      </c>
      <c r="S93" s="34">
        <f>ROUND(AK93*' Demand-Supply Gap'!S$269,2)</f>
        <v>73.77</v>
      </c>
      <c r="T93" s="34"/>
      <c r="U93" s="232"/>
      <c r="V93" s="232">
        <v>0.93760000000000032</v>
      </c>
      <c r="W93" s="232">
        <v>0.93806000000000023</v>
      </c>
      <c r="X93" s="232">
        <v>0.93852000000000024</v>
      </c>
      <c r="Y93" s="232">
        <v>0.93898000000000026</v>
      </c>
      <c r="Z93" s="232">
        <v>0.93944000000000027</v>
      </c>
      <c r="AA93" s="232">
        <v>0.93990000000000018</v>
      </c>
      <c r="AB93" s="232">
        <v>0.9403600000000002</v>
      </c>
      <c r="AC93" s="232">
        <v>0.94082000000000021</v>
      </c>
      <c r="AD93" s="232">
        <v>0.94128000000000023</v>
      </c>
      <c r="AE93" s="232">
        <v>0.94174000000000013</v>
      </c>
      <c r="AF93" s="232">
        <v>0.94220000000000015</v>
      </c>
      <c r="AG93" s="232">
        <v>0.94266000000000016</v>
      </c>
      <c r="AH93" s="232">
        <v>0.94312000000000018</v>
      </c>
      <c r="AI93" s="232">
        <v>0.94358000000000009</v>
      </c>
      <c r="AJ93" s="232">
        <v>0.9440400000000001</v>
      </c>
      <c r="AK93" s="232">
        <v>0.94450000000000012</v>
      </c>
    </row>
    <row r="94" spans="1:39">
      <c r="A94" s="32" t="s">
        <v>39</v>
      </c>
      <c r="B94" s="32" t="s">
        <v>207</v>
      </c>
      <c r="C94" s="32" t="s">
        <v>384</v>
      </c>
      <c r="D94" s="34">
        <f>ROUND(V94*' Demand-Supply Gap'!D$269,2)</f>
        <v>2.25</v>
      </c>
      <c r="E94" s="34">
        <f>ROUND(W94*' Demand-Supply Gap'!E$269,2)</f>
        <v>2.35</v>
      </c>
      <c r="F94" s="34">
        <f>ROUND(X94*' Demand-Supply Gap'!F$269,2)</f>
        <v>2.04</v>
      </c>
      <c r="G94" s="34">
        <f>ROUND(Y94*' Demand-Supply Gap'!G$269,2)</f>
        <v>1.75</v>
      </c>
      <c r="H94" s="34">
        <f>ROUND(Z94*' Demand-Supply Gap'!H$269,2)</f>
        <v>2.93</v>
      </c>
      <c r="I94" s="34">
        <f>ROUND(AA94*' Demand-Supply Gap'!I$269,2)</f>
        <v>2.73</v>
      </c>
      <c r="J94" s="34">
        <f>ROUND(AB94*' Demand-Supply Gap'!J$269,2)</f>
        <v>2.81</v>
      </c>
      <c r="K94" s="34">
        <f>ROUND(AC94*' Demand-Supply Gap'!K$269,2)</f>
        <v>2.91</v>
      </c>
      <c r="L94" s="34">
        <f>ROUND(AD94*' Demand-Supply Gap'!L$269,2)</f>
        <v>3.03</v>
      </c>
      <c r="M94" s="34">
        <f>ROUND(AE94*' Demand-Supply Gap'!M$269,2)</f>
        <v>3.17</v>
      </c>
      <c r="N94" s="34">
        <f>ROUND(AF94*' Demand-Supply Gap'!N$269,2)</f>
        <v>3.32</v>
      </c>
      <c r="O94" s="34">
        <f>ROUND(AG94*' Demand-Supply Gap'!O$269,2)</f>
        <v>3.49</v>
      </c>
      <c r="P94" s="34">
        <f>ROUND(AH94*' Demand-Supply Gap'!P$269,2)</f>
        <v>3.67</v>
      </c>
      <c r="Q94" s="34">
        <f>ROUND(AI94*' Demand-Supply Gap'!Q$269,2)</f>
        <v>3.87</v>
      </c>
      <c r="R94" s="34">
        <f>ROUND(AJ94*' Demand-Supply Gap'!R$269,2)</f>
        <v>4.09</v>
      </c>
      <c r="S94" s="34">
        <f>ROUND(AK94*' Demand-Supply Gap'!S$269,2)</f>
        <v>4.33</v>
      </c>
      <c r="T94" s="34"/>
      <c r="U94" s="232"/>
      <c r="V94" s="232">
        <f>1-V93</f>
        <v>6.2399999999999678E-2</v>
      </c>
      <c r="W94" s="232">
        <f t="shared" ref="W94" si="730">1-W93</f>
        <v>6.1939999999999773E-2</v>
      </c>
      <c r="X94" s="232">
        <f t="shared" ref="X94" si="731">1-X93</f>
        <v>6.1479999999999757E-2</v>
      </c>
      <c r="Y94" s="232">
        <f t="shared" ref="Y94" si="732">1-Y93</f>
        <v>6.1019999999999741E-2</v>
      </c>
      <c r="Z94" s="232">
        <f t="shared" ref="Z94" si="733">1-Z93</f>
        <v>6.0559999999999725E-2</v>
      </c>
      <c r="AA94" s="232">
        <f t="shared" ref="AA94" si="734">1-AA93</f>
        <v>6.009999999999982E-2</v>
      </c>
      <c r="AB94" s="232">
        <f t="shared" ref="AB94" si="735">1-AB93</f>
        <v>5.9639999999999804E-2</v>
      </c>
      <c r="AC94" s="232">
        <f t="shared" ref="AC94" si="736">1-AC93</f>
        <v>5.9179999999999788E-2</v>
      </c>
      <c r="AD94" s="232">
        <f t="shared" ref="AD94" si="737">1-AD93</f>
        <v>5.8719999999999772E-2</v>
      </c>
      <c r="AE94" s="232">
        <f t="shared" ref="AE94" si="738">1-AE93</f>
        <v>5.8259999999999867E-2</v>
      </c>
      <c r="AF94" s="232">
        <f t="shared" ref="AF94" si="739">1-AF93</f>
        <v>5.7799999999999851E-2</v>
      </c>
      <c r="AG94" s="232">
        <f t="shared" ref="AG94" si="740">1-AG93</f>
        <v>5.7339999999999836E-2</v>
      </c>
      <c r="AH94" s="232">
        <f t="shared" ref="AH94" si="741">1-AH93</f>
        <v>5.687999999999982E-2</v>
      </c>
      <c r="AI94" s="232">
        <f t="shared" ref="AI94" si="742">1-AI93</f>
        <v>5.6419999999999915E-2</v>
      </c>
      <c r="AJ94" s="232">
        <f t="shared" ref="AJ94" si="743">1-AJ93</f>
        <v>5.5959999999999899E-2</v>
      </c>
      <c r="AK94" s="232">
        <f t="shared" ref="AK94" si="744">1-AK93</f>
        <v>5.5499999999999883E-2</v>
      </c>
    </row>
    <row r="95" spans="1:39" ht="13.5" thickBot="1">
      <c r="A95" s="233" t="s">
        <v>39</v>
      </c>
      <c r="B95" s="233" t="s">
        <v>207</v>
      </c>
      <c r="C95" s="233" t="s">
        <v>60</v>
      </c>
      <c r="D95" s="34">
        <f>SUM(D93:D94)</f>
        <v>36.119999999999997</v>
      </c>
      <c r="E95" s="51">
        <f>ROUND(L95*' Demand-Supply Gap'!E$269,2)</f>
        <v>152919.81</v>
      </c>
      <c r="F95" s="51">
        <f>ROUND(M95*' Demand-Supply Gap'!F$269,2)</f>
        <v>0</v>
      </c>
      <c r="G95" s="51">
        <f>ROUND(N95*' Demand-Supply Gap'!G$269,2)</f>
        <v>1651.43</v>
      </c>
      <c r="H95" s="51">
        <f>ROUND(O95*' Demand-Supply Gap'!H$269,2)</f>
        <v>2944.87</v>
      </c>
      <c r="I95" s="51">
        <f>ROUND(P95*' Demand-Supply Gap'!I$269,2)</f>
        <v>2932.96</v>
      </c>
      <c r="J95" s="51">
        <f>ROUND(Q95*' Demand-Supply Gap'!J$269,2)</f>
        <v>3237.91</v>
      </c>
      <c r="K95" s="51">
        <f>ROUND(R95*' Demand-Supply Gap'!K$269,2)</f>
        <v>3592.59</v>
      </c>
      <c r="L95" s="51">
        <f>ROUND(S95*' Demand-Supply Gap'!L$269,2)</f>
        <v>4034.05</v>
      </c>
      <c r="M95" s="51">
        <f>ROUND(U95*' Demand-Supply Gap'!M$269,2)</f>
        <v>0</v>
      </c>
      <c r="N95" s="51">
        <f>ROUND(V95*' Demand-Supply Gap'!N$269,2)</f>
        <v>57.5</v>
      </c>
      <c r="O95" s="51">
        <f>ROUND(W95*' Demand-Supply Gap'!O$269,2)</f>
        <v>60.84</v>
      </c>
      <c r="P95" s="51">
        <f>ROUND(X95*' Demand-Supply Gap'!P$269,2)</f>
        <v>64.56</v>
      </c>
      <c r="Q95" s="51">
        <f>ROUND(Y95*' Demand-Supply Gap'!Q$269,2)</f>
        <v>68.650000000000006</v>
      </c>
      <c r="R95" s="51">
        <f>ROUND(Z95*' Demand-Supply Gap'!R$269,2)</f>
        <v>73.17</v>
      </c>
      <c r="S95" s="51">
        <f>ROUND(AA95*' Demand-Supply Gap'!S$269,2)</f>
        <v>78.099999999999994</v>
      </c>
      <c r="T95" s="51"/>
      <c r="U95" s="237"/>
      <c r="V95" s="232">
        <f>SUM(V93:V94)</f>
        <v>1</v>
      </c>
      <c r="W95" s="232">
        <f t="shared" ref="W95" si="745">SUM(W93:W94)</f>
        <v>1</v>
      </c>
      <c r="X95" s="232">
        <f t="shared" ref="X95" si="746">SUM(X93:X94)</f>
        <v>1</v>
      </c>
      <c r="Y95" s="232">
        <f t="shared" ref="Y95" si="747">SUM(Y93:Y94)</f>
        <v>1</v>
      </c>
      <c r="Z95" s="232">
        <f t="shared" ref="Z95" si="748">SUM(Z93:Z94)</f>
        <v>1</v>
      </c>
      <c r="AA95" s="232">
        <f t="shared" ref="AA95" si="749">SUM(AA93:AA94)</f>
        <v>1</v>
      </c>
      <c r="AB95" s="232">
        <f t="shared" ref="AB95" si="750">SUM(AB93:AB94)</f>
        <v>1</v>
      </c>
      <c r="AC95" s="232">
        <f t="shared" ref="AC95" si="751">SUM(AC93:AC94)</f>
        <v>1</v>
      </c>
      <c r="AD95" s="232">
        <f t="shared" ref="AD95" si="752">SUM(AD93:AD94)</f>
        <v>1</v>
      </c>
      <c r="AE95" s="232">
        <f t="shared" ref="AE95" si="753">SUM(AE93:AE94)</f>
        <v>1</v>
      </c>
      <c r="AF95" s="232">
        <f t="shared" ref="AF95" si="754">SUM(AF93:AF94)</f>
        <v>1</v>
      </c>
      <c r="AG95" s="232">
        <f t="shared" ref="AG95" si="755">SUM(AG93:AG94)</f>
        <v>1</v>
      </c>
      <c r="AH95" s="232">
        <f t="shared" ref="AH95" si="756">SUM(AH93:AH94)</f>
        <v>1</v>
      </c>
      <c r="AI95" s="232">
        <f t="shared" ref="AI95" si="757">SUM(AI93:AI94)</f>
        <v>1</v>
      </c>
      <c r="AJ95" s="232">
        <f t="shared" ref="AJ95" si="758">SUM(AJ93:AJ94)</f>
        <v>1</v>
      </c>
      <c r="AK95" s="232">
        <f t="shared" ref="AK95" si="759">SUM(AK93:AK94)</f>
        <v>1</v>
      </c>
    </row>
    <row r="96" spans="1:39">
      <c r="A96" s="236" t="s">
        <v>39</v>
      </c>
      <c r="B96" s="236" t="s">
        <v>57</v>
      </c>
      <c r="C96" s="236" t="s">
        <v>383</v>
      </c>
      <c r="D96" s="34">
        <f>ROUND(V96*' Demand-Supply Gap'!D$278,2)</f>
        <v>148.83000000000001</v>
      </c>
      <c r="E96" s="34">
        <f>ROUND(W96*' Demand-Supply Gap'!E$278,2)</f>
        <v>172.87</v>
      </c>
      <c r="F96" s="34">
        <f>ROUND(X96*' Demand-Supply Gap'!F$278,2)</f>
        <v>218.13</v>
      </c>
      <c r="G96" s="34">
        <f>ROUND(Y96*' Demand-Supply Gap'!G$278,2)</f>
        <v>187.56</v>
      </c>
      <c r="H96" s="34">
        <f>ROUND(Z96*' Demand-Supply Gap'!H$278,2)</f>
        <v>174.47</v>
      </c>
      <c r="I96" s="34">
        <f>ROUND(AA96*' Demand-Supply Gap'!I$278,2)</f>
        <v>122.23</v>
      </c>
      <c r="J96" s="34">
        <f>ROUND(AB96*' Demand-Supply Gap'!J$278,2)</f>
        <v>125.64</v>
      </c>
      <c r="K96" s="34">
        <f>ROUND(AC96*' Demand-Supply Gap'!K$278,2)</f>
        <v>129.56</v>
      </c>
      <c r="L96" s="34">
        <f>ROUND(AD96*' Demand-Supply Gap'!L$278,2)</f>
        <v>133.87</v>
      </c>
      <c r="M96" s="34">
        <f>ROUND(AE96*' Demand-Supply Gap'!M$278,2)</f>
        <v>138.85</v>
      </c>
      <c r="N96" s="34">
        <f>ROUND(AF96*' Demand-Supply Gap'!N$278,2)</f>
        <v>144.31</v>
      </c>
      <c r="O96" s="34">
        <f>ROUND(AG96*' Demand-Supply Gap'!O$278,2)</f>
        <v>150.26</v>
      </c>
      <c r="P96" s="34">
        <f>ROUND(AH96*' Demand-Supply Gap'!P$278,2)</f>
        <v>156.6</v>
      </c>
      <c r="Q96" s="34">
        <f>ROUND(AI96*' Demand-Supply Gap'!Q$278,2)</f>
        <v>163.29</v>
      </c>
      <c r="R96" s="34">
        <f>ROUND(AJ96*' Demand-Supply Gap'!R$278,2)</f>
        <v>170.34</v>
      </c>
      <c r="S96" s="34">
        <f>ROUND(AK96*' Demand-Supply Gap'!S$278,2)</f>
        <v>177.77</v>
      </c>
      <c r="T96" s="34"/>
      <c r="U96" s="232"/>
      <c r="V96" s="232">
        <v>0.92457000000000022</v>
      </c>
      <c r="W96" s="232">
        <v>0.92567200000000016</v>
      </c>
      <c r="X96" s="232">
        <v>0.92677400000000021</v>
      </c>
      <c r="Y96" s="232">
        <v>0.92787600000000015</v>
      </c>
      <c r="Z96" s="232">
        <v>0.92897800000000019</v>
      </c>
      <c r="AA96" s="232">
        <v>0.93008000000000013</v>
      </c>
      <c r="AB96" s="232">
        <v>0.93118200000000018</v>
      </c>
      <c r="AC96" s="232">
        <v>0.93228400000000011</v>
      </c>
      <c r="AD96" s="232">
        <v>0.93338600000000016</v>
      </c>
      <c r="AE96" s="232">
        <v>0.9344880000000001</v>
      </c>
      <c r="AF96" s="232">
        <v>0.93559000000000014</v>
      </c>
      <c r="AG96" s="232">
        <v>0.93669200000000008</v>
      </c>
      <c r="AH96" s="232">
        <v>0.93779400000000013</v>
      </c>
      <c r="AI96" s="232">
        <v>0.93889600000000006</v>
      </c>
      <c r="AJ96" s="232">
        <v>0.93999800000000011</v>
      </c>
      <c r="AK96" s="232">
        <v>0.94110000000000005</v>
      </c>
    </row>
    <row r="97" spans="1:37">
      <c r="A97" s="32" t="s">
        <v>39</v>
      </c>
      <c r="B97" s="32" t="s">
        <v>57</v>
      </c>
      <c r="C97" s="32" t="s">
        <v>384</v>
      </c>
      <c r="D97" s="34">
        <f>ROUND(V97*' Demand-Supply Gap'!D$278,2)</f>
        <v>12.14</v>
      </c>
      <c r="E97" s="34">
        <f>ROUND(W97*' Demand-Supply Gap'!E$278,2)</f>
        <v>13.88</v>
      </c>
      <c r="F97" s="34">
        <f>ROUND(X97*' Demand-Supply Gap'!F$278,2)</f>
        <v>17.23</v>
      </c>
      <c r="G97" s="34">
        <f>ROUND(Y97*' Demand-Supply Gap'!G$278,2)</f>
        <v>14.58</v>
      </c>
      <c r="H97" s="34">
        <f>ROUND(Z97*' Demand-Supply Gap'!H$278,2)</f>
        <v>13.34</v>
      </c>
      <c r="I97" s="34">
        <f>ROUND(AA97*' Demand-Supply Gap'!I$278,2)</f>
        <v>9.19</v>
      </c>
      <c r="J97" s="34">
        <f>ROUND(AB97*' Demand-Supply Gap'!J$278,2)</f>
        <v>9.2899999999999991</v>
      </c>
      <c r="K97" s="34">
        <f>ROUND(AC97*' Demand-Supply Gap'!K$278,2)</f>
        <v>9.41</v>
      </c>
      <c r="L97" s="34">
        <f>ROUND(AD97*' Demand-Supply Gap'!L$278,2)</f>
        <v>9.5500000000000007</v>
      </c>
      <c r="M97" s="34">
        <f>ROUND(AE97*' Demand-Supply Gap'!M$278,2)</f>
        <v>9.73</v>
      </c>
      <c r="N97" s="34">
        <f>ROUND(AF97*' Demand-Supply Gap'!N$278,2)</f>
        <v>9.93</v>
      </c>
      <c r="O97" s="34">
        <f>ROUND(AG97*' Demand-Supply Gap'!O$278,2)</f>
        <v>10.16</v>
      </c>
      <c r="P97" s="34">
        <f>ROUND(AH97*' Demand-Supply Gap'!P$278,2)</f>
        <v>10.39</v>
      </c>
      <c r="Q97" s="34">
        <f>ROUND(AI97*' Demand-Supply Gap'!Q$278,2)</f>
        <v>10.63</v>
      </c>
      <c r="R97" s="34">
        <f>ROUND(AJ97*' Demand-Supply Gap'!R$278,2)</f>
        <v>10.87</v>
      </c>
      <c r="S97" s="34">
        <f>ROUND(AK97*' Demand-Supply Gap'!S$278,2)</f>
        <v>11.13</v>
      </c>
      <c r="T97" s="34"/>
      <c r="U97" s="232"/>
      <c r="V97" s="232">
        <f>1-V96</f>
        <v>7.5429999999999775E-2</v>
      </c>
      <c r="W97" s="232">
        <f t="shared" ref="W97" si="760">1-W96</f>
        <v>7.4327999999999839E-2</v>
      </c>
      <c r="X97" s="232">
        <f t="shared" ref="X97" si="761">1-X96</f>
        <v>7.3225999999999791E-2</v>
      </c>
      <c r="Y97" s="232">
        <f t="shared" ref="Y97" si="762">1-Y96</f>
        <v>7.2123999999999855E-2</v>
      </c>
      <c r="Z97" s="232">
        <f t="shared" ref="Z97" si="763">1-Z96</f>
        <v>7.1021999999999808E-2</v>
      </c>
      <c r="AA97" s="232">
        <f t="shared" ref="AA97" si="764">1-AA96</f>
        <v>6.9919999999999871E-2</v>
      </c>
      <c r="AB97" s="232">
        <f t="shared" ref="AB97" si="765">1-AB96</f>
        <v>6.8817999999999824E-2</v>
      </c>
      <c r="AC97" s="232">
        <f t="shared" ref="AC97" si="766">1-AC96</f>
        <v>6.7715999999999887E-2</v>
      </c>
      <c r="AD97" s="232">
        <f t="shared" ref="AD97" si="767">1-AD96</f>
        <v>6.661399999999984E-2</v>
      </c>
      <c r="AE97" s="232">
        <f t="shared" ref="AE97" si="768">1-AE96</f>
        <v>6.5511999999999904E-2</v>
      </c>
      <c r="AF97" s="232">
        <f t="shared" ref="AF97" si="769">1-AF96</f>
        <v>6.4409999999999856E-2</v>
      </c>
      <c r="AG97" s="232">
        <f t="shared" ref="AG97" si="770">1-AG96</f>
        <v>6.330799999999992E-2</v>
      </c>
      <c r="AH97" s="232">
        <f t="shared" ref="AH97" si="771">1-AH96</f>
        <v>6.2205999999999873E-2</v>
      </c>
      <c r="AI97" s="232">
        <f t="shared" ref="AI97" si="772">1-AI96</f>
        <v>6.1103999999999936E-2</v>
      </c>
      <c r="AJ97" s="232">
        <f t="shared" ref="AJ97" si="773">1-AJ96</f>
        <v>6.0001999999999889E-2</v>
      </c>
      <c r="AK97" s="232">
        <f t="shared" ref="AK97" si="774">1-AK96</f>
        <v>5.8899999999999952E-2</v>
      </c>
    </row>
    <row r="98" spans="1:37" ht="13.5" thickBot="1">
      <c r="A98" s="233" t="s">
        <v>39</v>
      </c>
      <c r="B98" s="233" t="s">
        <v>57</v>
      </c>
      <c r="C98" s="233" t="s">
        <v>60</v>
      </c>
      <c r="D98" s="34">
        <f>SUM(D96:D97)</f>
        <v>160.97000000000003</v>
      </c>
      <c r="E98" s="51">
        <f>ROUND(L98*' Demand-Supply Gap'!E$269,2)</f>
        <v>152919.81</v>
      </c>
      <c r="F98" s="51">
        <f>ROUND(M98*' Demand-Supply Gap'!F$269,2)</f>
        <v>0</v>
      </c>
      <c r="G98" s="51">
        <f>ROUND(N98*' Demand-Supply Gap'!G$269,2)</f>
        <v>1651.43</v>
      </c>
      <c r="H98" s="51">
        <f>ROUND(O98*' Demand-Supply Gap'!H$269,2)</f>
        <v>2944.87</v>
      </c>
      <c r="I98" s="51">
        <f>ROUND(P98*' Demand-Supply Gap'!I$269,2)</f>
        <v>2932.96</v>
      </c>
      <c r="J98" s="51">
        <f>ROUND(Q98*' Demand-Supply Gap'!J$269,2)</f>
        <v>3237.91</v>
      </c>
      <c r="K98" s="51">
        <f>ROUND(R98*' Demand-Supply Gap'!K$269,2)</f>
        <v>3592.59</v>
      </c>
      <c r="L98" s="51">
        <f>ROUND(S98*' Demand-Supply Gap'!L$269,2)</f>
        <v>4034.05</v>
      </c>
      <c r="M98" s="51">
        <f>ROUND(U98*' Demand-Supply Gap'!M$269,2)</f>
        <v>0</v>
      </c>
      <c r="N98" s="51">
        <f>ROUND(V98*' Demand-Supply Gap'!N$269,2)</f>
        <v>57.5</v>
      </c>
      <c r="O98" s="51">
        <f>ROUND(W98*' Demand-Supply Gap'!O$269,2)</f>
        <v>60.84</v>
      </c>
      <c r="P98" s="51">
        <f>ROUND(X98*' Demand-Supply Gap'!P$269,2)</f>
        <v>64.56</v>
      </c>
      <c r="Q98" s="51">
        <f>ROUND(Y98*' Demand-Supply Gap'!Q$269,2)</f>
        <v>68.650000000000006</v>
      </c>
      <c r="R98" s="51">
        <f>ROUND(Z98*' Demand-Supply Gap'!R$269,2)</f>
        <v>73.17</v>
      </c>
      <c r="S98" s="51">
        <f>ROUND(AA98*' Demand-Supply Gap'!S$269,2)</f>
        <v>78.099999999999994</v>
      </c>
      <c r="T98" s="51"/>
      <c r="U98" s="237"/>
      <c r="V98" s="232">
        <f>SUM(V96:V97)</f>
        <v>1</v>
      </c>
      <c r="W98" s="232">
        <f t="shared" ref="W98" si="775">SUM(W96:W97)</f>
        <v>1</v>
      </c>
      <c r="X98" s="232">
        <f t="shared" ref="X98" si="776">SUM(X96:X97)</f>
        <v>1</v>
      </c>
      <c r="Y98" s="232">
        <f t="shared" ref="Y98" si="777">SUM(Y96:Y97)</f>
        <v>1</v>
      </c>
      <c r="Z98" s="232">
        <f t="shared" ref="Z98" si="778">SUM(Z96:Z97)</f>
        <v>1</v>
      </c>
      <c r="AA98" s="232">
        <f t="shared" ref="AA98" si="779">SUM(AA96:AA97)</f>
        <v>1</v>
      </c>
      <c r="AB98" s="232">
        <f t="shared" ref="AB98" si="780">SUM(AB96:AB97)</f>
        <v>1</v>
      </c>
      <c r="AC98" s="232">
        <f t="shared" ref="AC98" si="781">SUM(AC96:AC97)</f>
        <v>1</v>
      </c>
      <c r="AD98" s="232">
        <f t="shared" ref="AD98" si="782">SUM(AD96:AD97)</f>
        <v>1</v>
      </c>
      <c r="AE98" s="232">
        <f t="shared" ref="AE98" si="783">SUM(AE96:AE97)</f>
        <v>1</v>
      </c>
      <c r="AF98" s="232">
        <f t="shared" ref="AF98" si="784">SUM(AF96:AF97)</f>
        <v>1</v>
      </c>
      <c r="AG98" s="232">
        <f t="shared" ref="AG98" si="785">SUM(AG96:AG97)</f>
        <v>1</v>
      </c>
      <c r="AH98" s="232">
        <f t="shared" ref="AH98" si="786">SUM(AH96:AH97)</f>
        <v>1</v>
      </c>
      <c r="AI98" s="232">
        <f t="shared" ref="AI98" si="787">SUM(AI96:AI97)</f>
        <v>1</v>
      </c>
      <c r="AJ98" s="232">
        <f t="shared" ref="AJ98" si="788">SUM(AJ96:AJ97)</f>
        <v>1</v>
      </c>
      <c r="AK98" s="232">
        <f t="shared" ref="AK98" si="789">SUM(AK96:AK97)</f>
        <v>1</v>
      </c>
    </row>
    <row r="99" spans="1:37" s="94" customFormat="1" ht="13.5" thickBot="1">
      <c r="A99" s="238" t="s">
        <v>39</v>
      </c>
      <c r="B99" s="238" t="s">
        <v>39</v>
      </c>
      <c r="C99" s="238" t="s">
        <v>383</v>
      </c>
      <c r="D99" s="83">
        <f>D90+D93+D96</f>
        <v>253.61</v>
      </c>
      <c r="E99" s="83">
        <f t="shared" ref="E99:S99" si="790">E90+E93+E96</f>
        <v>268.48</v>
      </c>
      <c r="F99" s="83">
        <f t="shared" si="790"/>
        <v>315.11</v>
      </c>
      <c r="G99" s="83">
        <f t="shared" si="790"/>
        <v>290.3</v>
      </c>
      <c r="H99" s="83">
        <f t="shared" si="790"/>
        <v>304.40999999999997</v>
      </c>
      <c r="I99" s="83">
        <f t="shared" si="790"/>
        <v>226.53000000000003</v>
      </c>
      <c r="J99" s="83">
        <f t="shared" si="790"/>
        <v>235.13</v>
      </c>
      <c r="K99" s="83">
        <f t="shared" si="790"/>
        <v>244.88</v>
      </c>
      <c r="L99" s="83">
        <f t="shared" si="790"/>
        <v>255.26</v>
      </c>
      <c r="M99" s="83">
        <f t="shared" si="790"/>
        <v>266.97000000000003</v>
      </c>
      <c r="N99" s="83">
        <f t="shared" si="790"/>
        <v>279.58000000000004</v>
      </c>
      <c r="O99" s="83">
        <f t="shared" si="790"/>
        <v>291.95999999999998</v>
      </c>
      <c r="P99" s="83">
        <f t="shared" si="790"/>
        <v>304.79999999999995</v>
      </c>
      <c r="Q99" s="83">
        <f t="shared" si="790"/>
        <v>318.17999999999995</v>
      </c>
      <c r="R99" s="83">
        <f t="shared" si="790"/>
        <v>332.26</v>
      </c>
      <c r="S99" s="83">
        <f t="shared" si="790"/>
        <v>347.12</v>
      </c>
      <c r="T99" s="237">
        <f>(I99/D99)^(1/5)-1</f>
        <v>-2.233094276233949E-2</v>
      </c>
      <c r="U99" s="237">
        <f>(S99/J99)^(1/9)-1</f>
        <v>4.4231629397007977E-2</v>
      </c>
      <c r="V99" s="239">
        <f>D99/D$101</f>
        <v>0.93538155128536138</v>
      </c>
      <c r="W99" s="239">
        <f t="shared" ref="W99:AK100" si="791">E99/E$101</f>
        <v>0.93442851176388708</v>
      </c>
      <c r="X99" s="239">
        <f t="shared" si="791"/>
        <v>0.93451763100922336</v>
      </c>
      <c r="Y99" s="239">
        <f t="shared" si="791"/>
        <v>0.93702591911171362</v>
      </c>
      <c r="Z99" s="239">
        <f t="shared" si="791"/>
        <v>0.93907329713721621</v>
      </c>
      <c r="AA99" s="239">
        <f t="shared" si="791"/>
        <v>0.94015355882963281</v>
      </c>
      <c r="AB99" s="239">
        <f t="shared" si="791"/>
        <v>0.94119766231686819</v>
      </c>
      <c r="AC99" s="239">
        <f t="shared" si="791"/>
        <v>0.94220854174682578</v>
      </c>
      <c r="AD99" s="239">
        <f t="shared" si="791"/>
        <v>0.94320659202601331</v>
      </c>
      <c r="AE99" s="239">
        <f t="shared" si="791"/>
        <v>0.94415758947517325</v>
      </c>
      <c r="AF99" s="239">
        <f t="shared" si="791"/>
        <v>0.94510175106483674</v>
      </c>
      <c r="AG99" s="239">
        <f t="shared" si="791"/>
        <v>0.94589515972267224</v>
      </c>
      <c r="AH99" s="239">
        <f t="shared" si="791"/>
        <v>0.94673085882901076</v>
      </c>
      <c r="AI99" s="239">
        <f t="shared" si="791"/>
        <v>0.9475000744468598</v>
      </c>
      <c r="AJ99" s="239">
        <f t="shared" si="791"/>
        <v>0.94828471944745707</v>
      </c>
      <c r="AK99" s="239">
        <f t="shared" si="791"/>
        <v>0.94903762029746286</v>
      </c>
    </row>
    <row r="100" spans="1:37" s="94" customFormat="1">
      <c r="A100" s="240" t="s">
        <v>39</v>
      </c>
      <c r="B100" s="240" t="s">
        <v>39</v>
      </c>
      <c r="C100" s="240" t="s">
        <v>384</v>
      </c>
      <c r="D100" s="83">
        <f>D91+D94+D97</f>
        <v>17.52</v>
      </c>
      <c r="E100" s="83">
        <f t="shared" ref="E100:S100" si="792">E91+E94+E97</f>
        <v>18.84</v>
      </c>
      <c r="F100" s="83">
        <f t="shared" si="792"/>
        <v>22.08</v>
      </c>
      <c r="G100" s="83">
        <f t="shared" si="792"/>
        <v>19.509999999999998</v>
      </c>
      <c r="H100" s="83">
        <f t="shared" si="792"/>
        <v>19.75</v>
      </c>
      <c r="I100" s="83">
        <f t="shared" si="792"/>
        <v>14.42</v>
      </c>
      <c r="J100" s="83">
        <f t="shared" si="792"/>
        <v>14.69</v>
      </c>
      <c r="K100" s="83">
        <f t="shared" si="792"/>
        <v>15.02</v>
      </c>
      <c r="L100" s="83">
        <f t="shared" si="792"/>
        <v>15.370000000000001</v>
      </c>
      <c r="M100" s="83">
        <f t="shared" si="792"/>
        <v>15.790000000000001</v>
      </c>
      <c r="N100" s="83">
        <f t="shared" si="792"/>
        <v>16.240000000000002</v>
      </c>
      <c r="O100" s="83">
        <f t="shared" si="792"/>
        <v>16.7</v>
      </c>
      <c r="P100" s="83">
        <f t="shared" si="792"/>
        <v>17.149999999999999</v>
      </c>
      <c r="Q100" s="83">
        <f t="shared" si="792"/>
        <v>17.630000000000003</v>
      </c>
      <c r="R100" s="83">
        <f t="shared" si="792"/>
        <v>18.119999999999997</v>
      </c>
      <c r="S100" s="83">
        <f t="shared" si="792"/>
        <v>18.64</v>
      </c>
      <c r="T100" s="237">
        <f t="shared" ref="T100" si="793">(I100/D100)^(1/5)-1</f>
        <v>-3.8196768915683021E-2</v>
      </c>
      <c r="U100" s="237">
        <f t="shared" ref="U100" si="794">(S100/J100)^(1/9)-1</f>
        <v>2.6813495542194365E-2</v>
      </c>
      <c r="V100" s="239">
        <f>D100/D$101</f>
        <v>6.4618448714638732E-2</v>
      </c>
      <c r="W100" s="239">
        <f t="shared" si="791"/>
        <v>6.5571488236113043E-2</v>
      </c>
      <c r="X100" s="239">
        <f t="shared" si="791"/>
        <v>6.548236899077671E-2</v>
      </c>
      <c r="Y100" s="239">
        <f t="shared" si="791"/>
        <v>6.2974080888286363E-2</v>
      </c>
      <c r="Z100" s="239">
        <f t="shared" si="791"/>
        <v>6.0926702862783816E-2</v>
      </c>
      <c r="AA100" s="239">
        <f t="shared" si="791"/>
        <v>5.984644117036729E-2</v>
      </c>
      <c r="AB100" s="239">
        <f t="shared" si="791"/>
        <v>5.8802337683131853E-2</v>
      </c>
      <c r="AC100" s="239">
        <f t="shared" si="791"/>
        <v>5.7791458253174298E-2</v>
      </c>
      <c r="AD100" s="239">
        <f t="shared" si="791"/>
        <v>5.6793407973986632E-2</v>
      </c>
      <c r="AE100" s="239">
        <f t="shared" si="791"/>
        <v>5.5842410524826705E-2</v>
      </c>
      <c r="AF100" s="239">
        <f t="shared" si="791"/>
        <v>5.489824893516327E-2</v>
      </c>
      <c r="AG100" s="239">
        <f t="shared" si="791"/>
        <v>5.4104840277327808E-2</v>
      </c>
      <c r="AH100" s="239">
        <f t="shared" si="791"/>
        <v>5.3269141170989291E-2</v>
      </c>
      <c r="AI100" s="239">
        <f t="shared" si="791"/>
        <v>5.2499925553140182E-2</v>
      </c>
      <c r="AJ100" s="239">
        <f t="shared" si="791"/>
        <v>5.1715280552542944E-2</v>
      </c>
      <c r="AK100" s="239">
        <f t="shared" si="791"/>
        <v>5.0962379702537183E-2</v>
      </c>
    </row>
    <row r="101" spans="1:37" s="94" customFormat="1" ht="13.5" thickBot="1">
      <c r="A101" s="242" t="s">
        <v>39</v>
      </c>
      <c r="B101" s="242" t="s">
        <v>39</v>
      </c>
      <c r="C101" s="242" t="s">
        <v>60</v>
      </c>
      <c r="D101" s="61">
        <f t="shared" ref="D101:S101" si="795">SUM(D99:D100)</f>
        <v>271.13</v>
      </c>
      <c r="E101" s="61">
        <f t="shared" si="795"/>
        <v>287.32</v>
      </c>
      <c r="F101" s="61">
        <f t="shared" si="795"/>
        <v>337.19</v>
      </c>
      <c r="G101" s="61">
        <f t="shared" si="795"/>
        <v>309.81</v>
      </c>
      <c r="H101" s="61">
        <f t="shared" si="795"/>
        <v>324.15999999999997</v>
      </c>
      <c r="I101" s="61">
        <f t="shared" si="795"/>
        <v>240.95000000000002</v>
      </c>
      <c r="J101" s="61">
        <f t="shared" si="795"/>
        <v>249.82</v>
      </c>
      <c r="K101" s="61">
        <f t="shared" si="795"/>
        <v>259.89999999999998</v>
      </c>
      <c r="L101" s="61">
        <f t="shared" si="795"/>
        <v>270.63</v>
      </c>
      <c r="M101" s="61">
        <f t="shared" si="795"/>
        <v>282.76000000000005</v>
      </c>
      <c r="N101" s="61">
        <f t="shared" si="795"/>
        <v>295.82000000000005</v>
      </c>
      <c r="O101" s="61">
        <f t="shared" si="795"/>
        <v>308.65999999999997</v>
      </c>
      <c r="P101" s="61">
        <f t="shared" si="795"/>
        <v>321.94999999999993</v>
      </c>
      <c r="Q101" s="61">
        <f t="shared" si="795"/>
        <v>335.80999999999995</v>
      </c>
      <c r="R101" s="61">
        <f t="shared" si="795"/>
        <v>350.38</v>
      </c>
      <c r="S101" s="61">
        <f t="shared" si="795"/>
        <v>365.76</v>
      </c>
      <c r="T101" s="61"/>
      <c r="U101" s="241"/>
      <c r="V101" s="235">
        <f>SUM(V99:V100)</f>
        <v>1</v>
      </c>
      <c r="W101" s="235">
        <f t="shared" ref="W101:AK101" si="796">SUM(W99:W100)</f>
        <v>1.0000000000000002</v>
      </c>
      <c r="X101" s="235">
        <f t="shared" si="796"/>
        <v>1</v>
      </c>
      <c r="Y101" s="235">
        <f t="shared" si="796"/>
        <v>1</v>
      </c>
      <c r="Z101" s="235">
        <f t="shared" si="796"/>
        <v>1</v>
      </c>
      <c r="AA101" s="235">
        <f t="shared" si="796"/>
        <v>1</v>
      </c>
      <c r="AB101" s="235">
        <f t="shared" si="796"/>
        <v>1</v>
      </c>
      <c r="AC101" s="235">
        <f t="shared" si="796"/>
        <v>1</v>
      </c>
      <c r="AD101" s="235">
        <f t="shared" si="796"/>
        <v>1</v>
      </c>
      <c r="AE101" s="235">
        <f t="shared" si="796"/>
        <v>1</v>
      </c>
      <c r="AF101" s="235">
        <f t="shared" si="796"/>
        <v>1</v>
      </c>
      <c r="AG101" s="235">
        <f t="shared" si="796"/>
        <v>1</v>
      </c>
      <c r="AH101" s="235">
        <f t="shared" si="796"/>
        <v>1</v>
      </c>
      <c r="AI101" s="235">
        <f t="shared" si="796"/>
        <v>1</v>
      </c>
      <c r="AJ101" s="235">
        <f t="shared" si="796"/>
        <v>1</v>
      </c>
      <c r="AK101" s="235">
        <f t="shared" si="796"/>
        <v>1</v>
      </c>
    </row>
    <row r="102" spans="1:37" ht="13.5" thickBot="1">
      <c r="A102" s="254"/>
      <c r="B102" s="254"/>
      <c r="C102" s="254"/>
      <c r="D102" s="34" t="b">
        <f>D101=' Demand-Supply Gap'!D287</f>
        <v>0</v>
      </c>
      <c r="E102" s="34" t="b">
        <f>E101=' Demand-Supply Gap'!E287</f>
        <v>0</v>
      </c>
      <c r="F102" s="34" t="b">
        <f>F101=' Demand-Supply Gap'!F287</f>
        <v>0</v>
      </c>
      <c r="G102" s="34" t="b">
        <f>G101=' Demand-Supply Gap'!G287</f>
        <v>0</v>
      </c>
      <c r="H102" s="34" t="b">
        <f>H101=' Demand-Supply Gap'!H287</f>
        <v>0</v>
      </c>
      <c r="I102" s="34" t="b">
        <f>I101=' Demand-Supply Gap'!I287</f>
        <v>0</v>
      </c>
      <c r="J102" s="34" t="b">
        <f>J101=' Demand-Supply Gap'!J287</f>
        <v>0</v>
      </c>
      <c r="K102" s="34" t="b">
        <f>K101=' Demand-Supply Gap'!K287</f>
        <v>0</v>
      </c>
      <c r="L102" s="34" t="b">
        <f>L101=' Demand-Supply Gap'!L287</f>
        <v>0</v>
      </c>
      <c r="M102" s="34" t="b">
        <f>M101=' Demand-Supply Gap'!M287</f>
        <v>0</v>
      </c>
      <c r="N102" s="34" t="b">
        <f>N101=' Demand-Supply Gap'!N287</f>
        <v>0</v>
      </c>
      <c r="O102" s="34" t="b">
        <f>O101=' Demand-Supply Gap'!O287</f>
        <v>0</v>
      </c>
      <c r="P102" s="34" t="b">
        <f>P101=' Demand-Supply Gap'!P287</f>
        <v>0</v>
      </c>
      <c r="Q102" s="34" t="b">
        <f>Q101=' Demand-Supply Gap'!Q287</f>
        <v>0</v>
      </c>
      <c r="R102" s="34" t="b">
        <f>R101=' Demand-Supply Gap'!R287</f>
        <v>0</v>
      </c>
      <c r="S102" s="34" t="b">
        <f>S101=' Demand-Supply Gap'!S287</f>
        <v>0</v>
      </c>
      <c r="T102" s="34"/>
      <c r="U102" s="241"/>
      <c r="V102" s="258"/>
      <c r="W102" s="259"/>
      <c r="X102" s="259"/>
      <c r="Y102" s="259">
        <f>G102/G$101</f>
        <v>0</v>
      </c>
      <c r="Z102" s="259"/>
      <c r="AA102" s="259"/>
      <c r="AB102" s="259">
        <f>J102/J$101</f>
        <v>0</v>
      </c>
      <c r="AC102" s="259"/>
      <c r="AD102" s="259"/>
      <c r="AE102" s="259"/>
      <c r="AF102" s="259">
        <f>N102/N$101</f>
        <v>0</v>
      </c>
      <c r="AG102" s="259"/>
      <c r="AH102" s="259"/>
      <c r="AI102" s="259">
        <f>Q102/Q$101</f>
        <v>0</v>
      </c>
      <c r="AJ102" s="259"/>
      <c r="AK102" s="259"/>
    </row>
    <row r="103" spans="1:37" s="94" customFormat="1" ht="13.5" thickBot="1">
      <c r="A103" s="309" t="s">
        <v>59</v>
      </c>
      <c r="B103" s="309" t="s">
        <v>59</v>
      </c>
      <c r="C103" s="309" t="s">
        <v>383</v>
      </c>
      <c r="D103" s="83">
        <f>D29+D60+D73+D86+D99</f>
        <v>3132.8612608834687</v>
      </c>
      <c r="E103" s="83">
        <f t="shared" ref="E103:S103" si="797">E29+E60+E73+E86+E99</f>
        <v>3223.1665621789393</v>
      </c>
      <c r="F103" s="83">
        <f t="shared" si="797"/>
        <v>3361.1358749299206</v>
      </c>
      <c r="G103" s="83">
        <f t="shared" si="797"/>
        <v>3632.138182390966</v>
      </c>
      <c r="H103" s="83">
        <f t="shared" si="797"/>
        <v>3620.1337040188405</v>
      </c>
      <c r="I103" s="83">
        <f t="shared" si="797"/>
        <v>3210.7578186486221</v>
      </c>
      <c r="J103" s="83">
        <f t="shared" si="797"/>
        <v>3342.8909051783003</v>
      </c>
      <c r="K103" s="83">
        <f t="shared" si="797"/>
        <v>3569.3921842758064</v>
      </c>
      <c r="L103" s="83">
        <f t="shared" si="797"/>
        <v>3782.2753018330304</v>
      </c>
      <c r="M103" s="83">
        <f t="shared" si="797"/>
        <v>4008.42738620411</v>
      </c>
      <c r="N103" s="83">
        <f t="shared" si="797"/>
        <v>4239.252989433965</v>
      </c>
      <c r="O103" s="83">
        <f t="shared" si="797"/>
        <v>4480.7090638249638</v>
      </c>
      <c r="P103" s="83">
        <f t="shared" si="797"/>
        <v>4728.0036404222519</v>
      </c>
      <c r="Q103" s="83">
        <f t="shared" si="797"/>
        <v>4985.3768870936628</v>
      </c>
      <c r="R103" s="83">
        <f t="shared" si="797"/>
        <v>5252.2814403732718</v>
      </c>
      <c r="S103" s="83">
        <f t="shared" si="797"/>
        <v>5529.0042518562705</v>
      </c>
      <c r="T103" s="237">
        <f>(I103/D103)^(1/5)-1</f>
        <v>4.9241363105165803E-3</v>
      </c>
      <c r="U103" s="237">
        <f>(S103/J103)^(1/9)-1</f>
        <v>5.7500361409361878E-2</v>
      </c>
      <c r="V103" s="239">
        <f t="shared" ref="V103:AK104" si="798">D103/D$105</f>
        <v>0.94251434291772174</v>
      </c>
      <c r="W103" s="239">
        <f t="shared" si="798"/>
        <v>0.9427957059255917</v>
      </c>
      <c r="X103" s="239">
        <f t="shared" si="798"/>
        <v>0.94321157408053569</v>
      </c>
      <c r="Y103" s="239">
        <f t="shared" si="798"/>
        <v>0.94440711739758887</v>
      </c>
      <c r="Z103" s="239">
        <f t="shared" si="798"/>
        <v>0.9451209806461135</v>
      </c>
      <c r="AA103" s="239">
        <f t="shared" si="798"/>
        <v>0.9462267163637279</v>
      </c>
      <c r="AB103" s="239">
        <f t="shared" si="798"/>
        <v>0.94682315952544871</v>
      </c>
      <c r="AC103" s="239">
        <f t="shared" si="798"/>
        <v>0.94756537271623875</v>
      </c>
      <c r="AD103" s="239">
        <f t="shared" si="798"/>
        <v>0.94831282496720626</v>
      </c>
      <c r="AE103" s="239">
        <f t="shared" si="798"/>
        <v>0.94905079016947669</v>
      </c>
      <c r="AF103" s="239">
        <f t="shared" si="798"/>
        <v>0.94983106913154891</v>
      </c>
      <c r="AG103" s="239">
        <f t="shared" si="798"/>
        <v>0.95057982463096269</v>
      </c>
      <c r="AH103" s="239">
        <f t="shared" si="798"/>
        <v>0.95134063029077776</v>
      </c>
      <c r="AI103" s="239">
        <f t="shared" si="798"/>
        <v>0.95209601877322836</v>
      </c>
      <c r="AJ103" s="239">
        <f t="shared" si="798"/>
        <v>0.95281297071758897</v>
      </c>
      <c r="AK103" s="239">
        <f t="shared" si="798"/>
        <v>0.9535285099075177</v>
      </c>
    </row>
    <row r="104" spans="1:37" s="94" customFormat="1">
      <c r="A104" s="310" t="s">
        <v>59</v>
      </c>
      <c r="B104" s="310" t="s">
        <v>59</v>
      </c>
      <c r="C104" s="310" t="s">
        <v>384</v>
      </c>
      <c r="D104" s="83">
        <f>D30+D61+D74+D87+D100</f>
        <v>191.07888328997291</v>
      </c>
      <c r="E104" s="83">
        <f t="shared" ref="E104:S104" si="799">E30+E61+E74+E87+E100</f>
        <v>195.56619394301239</v>
      </c>
      <c r="F104" s="83">
        <f t="shared" si="799"/>
        <v>202.36564190253864</v>
      </c>
      <c r="G104" s="83">
        <f t="shared" si="799"/>
        <v>213.80718955804807</v>
      </c>
      <c r="H104" s="83">
        <f t="shared" si="799"/>
        <v>210.20524533344937</v>
      </c>
      <c r="I104" s="83">
        <f t="shared" si="799"/>
        <v>182.46471789875264</v>
      </c>
      <c r="J104" s="83">
        <f t="shared" si="799"/>
        <v>187.74823429286494</v>
      </c>
      <c r="K104" s="83">
        <f t="shared" si="799"/>
        <v>197.51645026408116</v>
      </c>
      <c r="L104" s="83">
        <f t="shared" si="799"/>
        <v>206.15046048208535</v>
      </c>
      <c r="M104" s="83">
        <f t="shared" si="799"/>
        <v>215.18996676000779</v>
      </c>
      <c r="N104" s="83">
        <f t="shared" si="799"/>
        <v>223.91222720819559</v>
      </c>
      <c r="O104" s="83">
        <f t="shared" si="799"/>
        <v>232.94985015890853</v>
      </c>
      <c r="P104" s="83">
        <f t="shared" si="799"/>
        <v>241.82891994798609</v>
      </c>
      <c r="Q104" s="83">
        <f t="shared" si="799"/>
        <v>250.83541586008667</v>
      </c>
      <c r="R104" s="83">
        <f t="shared" si="799"/>
        <v>260.1135435212463</v>
      </c>
      <c r="S104" s="83">
        <f t="shared" si="799"/>
        <v>269.46343359607727</v>
      </c>
      <c r="T104" s="237">
        <f t="shared" ref="T104" si="800">(I104/D104)^(1/5)-1</f>
        <v>-9.1834752439429179E-3</v>
      </c>
      <c r="U104" s="237">
        <f t="shared" ref="U104" si="801">(S104/J104)^(1/9)-1</f>
        <v>4.096468826234112E-2</v>
      </c>
      <c r="V104" s="239">
        <f t="shared" si="798"/>
        <v>5.7485657082278221E-2</v>
      </c>
      <c r="W104" s="239">
        <f t="shared" si="798"/>
        <v>5.720429407440826E-2</v>
      </c>
      <c r="X104" s="239">
        <f t="shared" si="798"/>
        <v>5.6788425919464258E-2</v>
      </c>
      <c r="Y104" s="239">
        <f t="shared" si="798"/>
        <v>5.5592882602411166E-2</v>
      </c>
      <c r="Z104" s="239">
        <f t="shared" si="798"/>
        <v>5.4879019353886435E-2</v>
      </c>
      <c r="AA104" s="239">
        <f t="shared" si="798"/>
        <v>5.3773283636272096E-2</v>
      </c>
      <c r="AB104" s="239">
        <f t="shared" si="798"/>
        <v>5.3176840474551214E-2</v>
      </c>
      <c r="AC104" s="239">
        <f t="shared" si="798"/>
        <v>5.243462728376129E-2</v>
      </c>
      <c r="AD104" s="239">
        <f t="shared" si="798"/>
        <v>5.1687175032793783E-2</v>
      </c>
      <c r="AE104" s="239">
        <f t="shared" si="798"/>
        <v>5.0949209830523194E-2</v>
      </c>
      <c r="AF104" s="239">
        <f t="shared" si="798"/>
        <v>5.0168930868450978E-2</v>
      </c>
      <c r="AG104" s="239">
        <f t="shared" si="798"/>
        <v>4.9420175369037228E-2</v>
      </c>
      <c r="AH104" s="239">
        <f t="shared" si="798"/>
        <v>4.8659369709222265E-2</v>
      </c>
      <c r="AI104" s="239">
        <f t="shared" si="798"/>
        <v>4.7903981226771551E-2</v>
      </c>
      <c r="AJ104" s="239">
        <f t="shared" si="798"/>
        <v>4.718702928241103E-2</v>
      </c>
      <c r="AK104" s="239">
        <f t="shared" si="798"/>
        <v>4.6471490092482248E-2</v>
      </c>
    </row>
    <row r="105" spans="1:37" s="94" customFormat="1" ht="13.5" thickBot="1">
      <c r="A105" s="243" t="s">
        <v>59</v>
      </c>
      <c r="B105" s="243" t="s">
        <v>59</v>
      </c>
      <c r="C105" s="243" t="s">
        <v>60</v>
      </c>
      <c r="D105" s="61">
        <f>SUM(D103:D104)</f>
        <v>3323.9401441734417</v>
      </c>
      <c r="E105" s="61">
        <f t="shared" ref="E105:S105" si="802">SUM(E103:E104)</f>
        <v>3418.7327561219518</v>
      </c>
      <c r="F105" s="61">
        <f t="shared" si="802"/>
        <v>3563.5015168324594</v>
      </c>
      <c r="G105" s="61">
        <f t="shared" si="802"/>
        <v>3845.9453719490139</v>
      </c>
      <c r="H105" s="61">
        <f t="shared" si="802"/>
        <v>3830.33894935229</v>
      </c>
      <c r="I105" s="61">
        <f t="shared" si="802"/>
        <v>3393.2225365473746</v>
      </c>
      <c r="J105" s="61">
        <f t="shared" si="802"/>
        <v>3530.6391394711654</v>
      </c>
      <c r="K105" s="61">
        <f t="shared" si="802"/>
        <v>3766.9086345398873</v>
      </c>
      <c r="L105" s="61">
        <f t="shared" si="802"/>
        <v>3988.4257623151157</v>
      </c>
      <c r="M105" s="61">
        <f t="shared" si="802"/>
        <v>4223.6173529641183</v>
      </c>
      <c r="N105" s="61">
        <f t="shared" si="802"/>
        <v>4463.1652166421609</v>
      </c>
      <c r="O105" s="61">
        <f t="shared" si="802"/>
        <v>4713.6589139838725</v>
      </c>
      <c r="P105" s="61">
        <f t="shared" si="802"/>
        <v>4969.8325603702378</v>
      </c>
      <c r="Q105" s="61">
        <f t="shared" si="802"/>
        <v>5236.2123029537497</v>
      </c>
      <c r="R105" s="61">
        <f t="shared" si="802"/>
        <v>5512.3949838945182</v>
      </c>
      <c r="S105" s="61">
        <f t="shared" si="802"/>
        <v>5798.4676854523477</v>
      </c>
      <c r="T105" s="268"/>
      <c r="U105" s="268"/>
      <c r="V105" s="311">
        <f>SUM(V103:V104)</f>
        <v>1</v>
      </c>
      <c r="W105" s="311">
        <f t="shared" ref="W105:AK105" si="803">SUM(W103:W104)</f>
        <v>1</v>
      </c>
      <c r="X105" s="311">
        <f t="shared" si="803"/>
        <v>1</v>
      </c>
      <c r="Y105" s="311">
        <f t="shared" si="803"/>
        <v>1</v>
      </c>
      <c r="Z105" s="311">
        <f t="shared" si="803"/>
        <v>0.99999999999999989</v>
      </c>
      <c r="AA105" s="311">
        <f t="shared" si="803"/>
        <v>1</v>
      </c>
      <c r="AB105" s="311">
        <f t="shared" si="803"/>
        <v>0.99999999999999989</v>
      </c>
      <c r="AC105" s="311">
        <f t="shared" si="803"/>
        <v>1</v>
      </c>
      <c r="AD105" s="311">
        <f t="shared" si="803"/>
        <v>1</v>
      </c>
      <c r="AE105" s="311">
        <f t="shared" si="803"/>
        <v>0.99999999999999989</v>
      </c>
      <c r="AF105" s="311">
        <f t="shared" si="803"/>
        <v>0.99999999999999989</v>
      </c>
      <c r="AG105" s="311">
        <f t="shared" si="803"/>
        <v>0.99999999999999989</v>
      </c>
      <c r="AH105" s="311">
        <f t="shared" si="803"/>
        <v>1</v>
      </c>
      <c r="AI105" s="311">
        <f t="shared" si="803"/>
        <v>0.99999999999999989</v>
      </c>
      <c r="AJ105" s="311">
        <f t="shared" si="803"/>
        <v>1</v>
      </c>
      <c r="AK105" s="311">
        <f t="shared" si="803"/>
        <v>1</v>
      </c>
    </row>
    <row r="106" spans="1:37">
      <c r="D106" s="95" t="b">
        <f>D105=' Demand-Supply Gap'!D296</f>
        <v>0</v>
      </c>
      <c r="E106" s="95" t="b">
        <f>E105=' Demand-Supply Gap'!E296</f>
        <v>0</v>
      </c>
      <c r="F106" s="95" t="b">
        <f>F105=' Demand-Supply Gap'!F296</f>
        <v>0</v>
      </c>
      <c r="G106" s="95" t="b">
        <f>G105=' Demand-Supply Gap'!G296</f>
        <v>0</v>
      </c>
      <c r="H106" s="95" t="b">
        <f>H105=' Demand-Supply Gap'!H296</f>
        <v>0</v>
      </c>
      <c r="I106" s="95" t="b">
        <f>I105=' Demand-Supply Gap'!I296</f>
        <v>0</v>
      </c>
      <c r="J106" s="95" t="b">
        <f>J105=' Demand-Supply Gap'!J296</f>
        <v>0</v>
      </c>
      <c r="K106" s="95" t="b">
        <f>K105=' Demand-Supply Gap'!K296</f>
        <v>0</v>
      </c>
      <c r="L106" s="95" t="b">
        <f>L105=' Demand-Supply Gap'!L296</f>
        <v>0</v>
      </c>
      <c r="M106" s="95" t="b">
        <f>M105=' Demand-Supply Gap'!M296</f>
        <v>0</v>
      </c>
      <c r="N106" s="95" t="b">
        <f>N105=' Demand-Supply Gap'!N296</f>
        <v>0</v>
      </c>
      <c r="O106" s="95" t="b">
        <f>O105=' Demand-Supply Gap'!O296</f>
        <v>0</v>
      </c>
      <c r="P106" s="95" t="b">
        <f>P105=' Demand-Supply Gap'!P296</f>
        <v>0</v>
      </c>
      <c r="Q106" s="95" t="b">
        <f>Q105=' Demand-Supply Gap'!Q296</f>
        <v>0</v>
      </c>
      <c r="R106" s="95" t="b">
        <f>R105=' Demand-Supply Gap'!R296</f>
        <v>0</v>
      </c>
      <c r="S106" s="95" t="b">
        <f>S105=' Demand-Supply Gap'!S296</f>
        <v>0</v>
      </c>
      <c r="T106" s="300"/>
      <c r="U106" s="300"/>
    </row>
  </sheetData>
  <conditionalFormatting sqref="K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C23F-A7E5-46B1-BD68-927DEBC2A317}">
  <dimension ref="A1:AK134"/>
  <sheetViews>
    <sheetView topLeftCell="B1" zoomScale="84" zoomScaleNormal="84" workbookViewId="0">
      <selection activeCell="V2" sqref="V2"/>
    </sheetView>
  </sheetViews>
  <sheetFormatPr defaultColWidth="9" defaultRowHeight="12.75"/>
  <cols>
    <col min="1" max="2" width="11.5703125" style="28" bestFit="1" customWidth="1"/>
    <col min="3" max="3" width="18.7109375" style="28" bestFit="1" customWidth="1"/>
    <col min="4" max="4" width="11.85546875" style="95" hidden="1" customWidth="1"/>
    <col min="5" max="10" width="7.7109375" style="95" hidden="1" customWidth="1"/>
    <col min="11" max="15" width="8.7109375" style="95" hidden="1" customWidth="1"/>
    <col min="16" max="16" width="8" style="95" hidden="1" customWidth="1"/>
    <col min="17" max="17" width="8.140625" style="95" hidden="1" customWidth="1"/>
    <col min="18" max="20" width="8.7109375" style="73" hidden="1" customWidth="1"/>
    <col min="21" max="21" width="0" style="47" hidden="1" customWidth="1"/>
    <col min="22" max="37" width="9.7109375" style="47" bestFit="1" customWidth="1"/>
    <col min="38" max="16384" width="9" style="47"/>
  </cols>
  <sheetData>
    <row r="1" spans="1:37" s="28" customFormat="1">
      <c r="A1" s="29" t="s">
        <v>31</v>
      </c>
      <c r="B1" s="29" t="s">
        <v>15</v>
      </c>
      <c r="C1" s="30" t="s">
        <v>380</v>
      </c>
      <c r="D1" s="41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T1" s="261"/>
      <c r="U1" s="47"/>
      <c r="V1" s="30">
        <v>2015</v>
      </c>
      <c r="W1" s="49">
        <v>2016</v>
      </c>
      <c r="X1" s="33">
        <v>2017</v>
      </c>
      <c r="Y1" s="33">
        <v>2018</v>
      </c>
      <c r="Z1" s="33" t="s">
        <v>11</v>
      </c>
      <c r="AA1" s="33" t="s">
        <v>1</v>
      </c>
      <c r="AB1" s="33" t="s">
        <v>2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37" s="28" customFormat="1" ht="15">
      <c r="A2" s="32" t="s">
        <v>32</v>
      </c>
      <c r="B2" s="32" t="s">
        <v>33</v>
      </c>
      <c r="C2" s="96" t="s">
        <v>377</v>
      </c>
      <c r="D2" s="34">
        <f>V2*' Demand-Supply Gap'!D$8</f>
        <v>36.743675713799995</v>
      </c>
      <c r="E2" s="34">
        <f>W2*' Demand-Supply Gap'!E$8</f>
        <v>38.402029528179995</v>
      </c>
      <c r="F2" s="34">
        <f>X2*' Demand-Supply Gap'!F$8</f>
        <v>42.908600900360007</v>
      </c>
      <c r="G2" s="34">
        <f>Y2*' Demand-Supply Gap'!G$8</f>
        <v>47.937112650839985</v>
      </c>
      <c r="H2" s="34">
        <f>Z2*' Demand-Supply Gap'!H$8</f>
        <v>52.324173254746661</v>
      </c>
      <c r="I2" s="34">
        <f>AA2*' Demand-Supply Gap'!I$8</f>
        <v>60.366056546666691</v>
      </c>
      <c r="J2" s="34">
        <f>AB2*' Demand-Supply Gap'!J$8</f>
        <v>63.580634817753634</v>
      </c>
      <c r="K2" s="34">
        <f>AC2*' Demand-Supply Gap'!K$8</f>
        <v>67.679629983655062</v>
      </c>
      <c r="L2" s="34">
        <f>AD2*' Demand-Supply Gap'!L$8</f>
        <v>72.218921116829037</v>
      </c>
      <c r="M2" s="34">
        <f>AE2*' Demand-Supply Gap'!M$8</f>
        <v>76.570332213787438</v>
      </c>
      <c r="N2" s="34">
        <f>AF2*' Demand-Supply Gap'!N$8</f>
        <v>80.984156378603501</v>
      </c>
      <c r="O2" s="34">
        <f>AG2*' Demand-Supply Gap'!O$8</f>
        <v>85.538494390253419</v>
      </c>
      <c r="P2" s="34">
        <f>AH2*' Demand-Supply Gap'!P$8</f>
        <v>90.117220919181463</v>
      </c>
      <c r="Q2" s="34">
        <f>AI2*' Demand-Supply Gap'!Q$8</f>
        <v>94.760105378868488</v>
      </c>
      <c r="R2" s="34">
        <f>AJ2*' Demand-Supply Gap'!R$8</f>
        <v>99.508906617143069</v>
      </c>
      <c r="S2" s="34">
        <f>AK2*' Demand-Supply Gap'!S$8</f>
        <v>104.98383336638885</v>
      </c>
      <c r="T2" s="262"/>
      <c r="U2" s="162"/>
      <c r="V2" s="226">
        <v>0.45330000000000004</v>
      </c>
      <c r="W2" s="226">
        <v>0.45419333333333334</v>
      </c>
      <c r="X2" s="226">
        <v>0.45508666666666669</v>
      </c>
      <c r="Y2" s="226">
        <v>0.45598</v>
      </c>
      <c r="Z2" s="226">
        <v>0.45687333333333335</v>
      </c>
      <c r="AA2" s="226">
        <v>0.45776666666666666</v>
      </c>
      <c r="AB2" s="226">
        <v>0.45866000000000001</v>
      </c>
      <c r="AC2" s="226">
        <v>0.45955333333333331</v>
      </c>
      <c r="AD2" s="226">
        <v>0.46044666666666667</v>
      </c>
      <c r="AE2" s="226">
        <v>0.46133999999999997</v>
      </c>
      <c r="AF2" s="226">
        <v>0.46223333333333333</v>
      </c>
      <c r="AG2" s="226">
        <v>0.46312666666666663</v>
      </c>
      <c r="AH2" s="226">
        <v>0.46401999999999999</v>
      </c>
      <c r="AI2" s="226">
        <v>0.46491333333333329</v>
      </c>
      <c r="AJ2" s="226">
        <v>0.46580666666666665</v>
      </c>
      <c r="AK2" s="226">
        <v>0.4667</v>
      </c>
    </row>
    <row r="3" spans="1:37" s="28" customFormat="1" ht="15">
      <c r="A3" s="32" t="s">
        <v>32</v>
      </c>
      <c r="B3" s="32" t="s">
        <v>33</v>
      </c>
      <c r="C3" s="96" t="s">
        <v>378</v>
      </c>
      <c r="D3" s="34">
        <f>V3*' Demand-Supply Gap'!D$8</f>
        <v>5.4065810061999979</v>
      </c>
      <c r="E3" s="34">
        <f>W3*' Demand-Supply Gap'!E$8</f>
        <v>5.6028442147999984</v>
      </c>
      <c r="F3" s="34">
        <f>X3*' Demand-Supply Gap'!F$8</f>
        <v>6.2072049850000006</v>
      </c>
      <c r="G3" s="34">
        <f>Y3*' Demand-Supply Gap'!G$8</f>
        <v>6.8754927131999981</v>
      </c>
      <c r="H3" s="34">
        <f>Z3*' Demand-Supply Gap'!H$8</f>
        <v>7.4404148249333311</v>
      </c>
      <c r="I3" s="34">
        <f>AA3*' Demand-Supply Gap'!I$8</f>
        <v>8.5100622933333376</v>
      </c>
      <c r="J3" s="34">
        <f>AB3*' Demand-Supply Gap'!J$8</f>
        <v>8.8857076959360057</v>
      </c>
      <c r="K3" s="34">
        <f>AC3*' Demand-Supply Gap'!K$8</f>
        <v>9.3763577146490924</v>
      </c>
      <c r="L3" s="34">
        <f>AD3*' Demand-Supply Gap'!L$8</f>
        <v>9.9178546453895997</v>
      </c>
      <c r="M3" s="34">
        <f>AE3*' Demand-Supply Gap'!M$8</f>
        <v>10.42315182517417</v>
      </c>
      <c r="N3" s="34">
        <f>AF3*' Demand-Supply Gap'!N$8</f>
        <v>10.926758245068664</v>
      </c>
      <c r="O3" s="34">
        <f>AG3*' Demand-Supply Gap'!O$8</f>
        <v>11.438952811836277</v>
      </c>
      <c r="P3" s="34">
        <f>AH3*' Demand-Supply Gap'!P$8</f>
        <v>11.94390131142981</v>
      </c>
      <c r="Q3" s="34">
        <f>AI3*' Demand-Supply Gap'!Q$8</f>
        <v>12.446801056403855</v>
      </c>
      <c r="R3" s="34">
        <f>AJ3*' Demand-Supply Gap'!R$8</f>
        <v>12.952920463180954</v>
      </c>
      <c r="S3" s="34">
        <f>AK3*' Demand-Supply Gap'!S$8</f>
        <v>13.541947222319711</v>
      </c>
      <c r="T3" s="262"/>
      <c r="U3" s="162"/>
      <c r="V3" s="226">
        <v>6.6699999999999995E-2</v>
      </c>
      <c r="W3" s="226">
        <v>6.6266666666666654E-2</v>
      </c>
      <c r="X3" s="226">
        <v>6.5833333333333327E-2</v>
      </c>
      <c r="Y3" s="226">
        <v>6.54E-2</v>
      </c>
      <c r="Z3" s="226">
        <v>6.4966666666666659E-2</v>
      </c>
      <c r="AA3" s="226">
        <v>6.4533333333333331E-2</v>
      </c>
      <c r="AB3" s="226">
        <v>6.4100000000000004E-2</v>
      </c>
      <c r="AC3" s="226">
        <v>6.3666666666666663E-2</v>
      </c>
      <c r="AD3" s="226">
        <v>6.3233333333333336E-2</v>
      </c>
      <c r="AE3" s="226">
        <v>6.2799999999999995E-2</v>
      </c>
      <c r="AF3" s="226">
        <v>6.2366666666666667E-2</v>
      </c>
      <c r="AG3" s="226">
        <v>6.193333333333334E-2</v>
      </c>
      <c r="AH3" s="226">
        <v>6.1500000000000006E-2</v>
      </c>
      <c r="AI3" s="226">
        <v>6.1066666666666672E-2</v>
      </c>
      <c r="AJ3" s="226">
        <v>6.0633333333333345E-2</v>
      </c>
      <c r="AK3" s="226">
        <v>6.020000000000001E-2</v>
      </c>
    </row>
    <row r="4" spans="1:37" s="28" customFormat="1" ht="15">
      <c r="A4" s="32" t="s">
        <v>32</v>
      </c>
      <c r="B4" s="32" t="s">
        <v>33</v>
      </c>
      <c r="C4" s="96" t="s">
        <v>379</v>
      </c>
      <c r="D4" s="34">
        <f>V4*' Demand-Supply Gap'!D$8</f>
        <v>38.907929279999991</v>
      </c>
      <c r="E4" s="34">
        <f>W4*' Demand-Supply Gap'!E$8</f>
        <v>40.545089257019995</v>
      </c>
      <c r="F4" s="34">
        <f>X4*' Demand-Supply Gap'!F$8</f>
        <v>45.170852114640006</v>
      </c>
      <c r="G4" s="34">
        <f>Y4*' Demand-Supply Gap'!G$8</f>
        <v>50.317252635959989</v>
      </c>
      <c r="H4" s="34">
        <f>Z4*' Demand-Supply Gap'!H$8</f>
        <v>54.762063920319996</v>
      </c>
      <c r="I4" s="34">
        <f>AA4*' Demand-Supply Gap'!I$8</f>
        <v>62.994681160000027</v>
      </c>
      <c r="J4" s="34">
        <f>AB4*' Demand-Supply Gap'!J$8</f>
        <v>66.156242446310429</v>
      </c>
      <c r="K4" s="34">
        <f>AC4*' Demand-Supply Gap'!K$8</f>
        <v>70.216646563199902</v>
      </c>
      <c r="L4" s="34">
        <f>AD4*' Demand-Supply Gap'!L$8</f>
        <v>74.70857972628319</v>
      </c>
      <c r="M4" s="34">
        <f>AE4*' Demand-Supply Gap'!M$8</f>
        <v>78.980271138971034</v>
      </c>
      <c r="N4" s="34">
        <f>AF4*' Demand-Supply Gap'!N$8</f>
        <v>83.290981342153557</v>
      </c>
      <c r="O4" s="34">
        <f>AG4*' Demand-Supply Gap'!O$8</f>
        <v>87.72039152508377</v>
      </c>
      <c r="P4" s="34">
        <f>AH4*' Demand-Supply Gap'!P$8</f>
        <v>92.148655191011642</v>
      </c>
      <c r="Q4" s="34">
        <f>AI4*' Demand-Supply Gap'!Q$8</f>
        <v>96.616254968720867</v>
      </c>
      <c r="R4" s="34">
        <f>AJ4*' Demand-Supply Gap'!R$8</f>
        <v>101.16522838720128</v>
      </c>
      <c r="S4" s="34">
        <f>AK4*' Demand-Supply Gap'!S$8</f>
        <v>106.42350881859558</v>
      </c>
      <c r="T4" s="262"/>
      <c r="U4" s="73"/>
      <c r="V4" s="224">
        <f>1-SUM(V2:V3)</f>
        <v>0.48</v>
      </c>
      <c r="W4" s="224">
        <f t="shared" ref="W4:AK4" si="0">1-SUM(W2:W3)</f>
        <v>0.47953999999999997</v>
      </c>
      <c r="X4" s="224">
        <f t="shared" si="0"/>
        <v>0.47907999999999995</v>
      </c>
      <c r="Y4" s="224">
        <f t="shared" si="0"/>
        <v>0.47862000000000005</v>
      </c>
      <c r="Z4" s="224">
        <f t="shared" si="0"/>
        <v>0.47816000000000003</v>
      </c>
      <c r="AA4" s="224">
        <f t="shared" si="0"/>
        <v>0.47770000000000001</v>
      </c>
      <c r="AB4" s="224">
        <f t="shared" si="0"/>
        <v>0.47724</v>
      </c>
      <c r="AC4" s="224">
        <f t="shared" si="0"/>
        <v>0.47677999999999998</v>
      </c>
      <c r="AD4" s="224">
        <f t="shared" si="0"/>
        <v>0.47631999999999997</v>
      </c>
      <c r="AE4" s="224">
        <f t="shared" si="0"/>
        <v>0.47586000000000006</v>
      </c>
      <c r="AF4" s="224">
        <f t="shared" si="0"/>
        <v>0.47540000000000004</v>
      </c>
      <c r="AG4" s="224">
        <f t="shared" si="0"/>
        <v>0.47494000000000003</v>
      </c>
      <c r="AH4" s="224">
        <f t="shared" si="0"/>
        <v>0.47448000000000001</v>
      </c>
      <c r="AI4" s="224">
        <f t="shared" si="0"/>
        <v>0.47402</v>
      </c>
      <c r="AJ4" s="224">
        <f t="shared" si="0"/>
        <v>0.47355999999999998</v>
      </c>
      <c r="AK4" s="224">
        <f t="shared" si="0"/>
        <v>0.47309999999999997</v>
      </c>
    </row>
    <row r="5" spans="1:37" s="94" customFormat="1" ht="15">
      <c r="A5" s="60" t="s">
        <v>32</v>
      </c>
      <c r="B5" s="60" t="s">
        <v>33</v>
      </c>
      <c r="C5" s="264" t="s">
        <v>60</v>
      </c>
      <c r="D5" s="61">
        <f>SUM(D2:D4)</f>
        <v>81.058185999999978</v>
      </c>
      <c r="E5" s="61">
        <f t="shared" ref="E5:S5" si="1">SUM(E2:E4)</f>
        <v>84.549962999999991</v>
      </c>
      <c r="F5" s="61">
        <f t="shared" si="1"/>
        <v>94.286658000000017</v>
      </c>
      <c r="G5" s="61">
        <f t="shared" si="1"/>
        <v>105.12985799999997</v>
      </c>
      <c r="H5" s="61">
        <f t="shared" si="1"/>
        <v>114.52665199999998</v>
      </c>
      <c r="I5" s="61">
        <f t="shared" si="1"/>
        <v>131.87080000000006</v>
      </c>
      <c r="J5" s="61">
        <f t="shared" si="1"/>
        <v>138.62258496000007</v>
      </c>
      <c r="K5" s="61">
        <f t="shared" si="1"/>
        <v>147.27263426150404</v>
      </c>
      <c r="L5" s="61">
        <f t="shared" si="1"/>
        <v>156.84535548850181</v>
      </c>
      <c r="M5" s="61">
        <f t="shared" si="1"/>
        <v>165.97375517793265</v>
      </c>
      <c r="N5" s="61">
        <f t="shared" si="1"/>
        <v>175.20189596582571</v>
      </c>
      <c r="O5" s="61">
        <f t="shared" si="1"/>
        <v>184.69783872717346</v>
      </c>
      <c r="P5" s="61">
        <f t="shared" si="1"/>
        <v>194.2097774216229</v>
      </c>
      <c r="Q5" s="61">
        <f t="shared" si="1"/>
        <v>203.8231614039932</v>
      </c>
      <c r="R5" s="61">
        <f t="shared" si="1"/>
        <v>213.62705546752531</v>
      </c>
      <c r="S5" s="61">
        <f t="shared" si="1"/>
        <v>224.94928940730415</v>
      </c>
      <c r="T5" s="263"/>
      <c r="U5" s="265"/>
      <c r="V5" s="266">
        <f>SUM(V2:V4)</f>
        <v>1</v>
      </c>
      <c r="W5" s="266">
        <f t="shared" ref="W5:AK5" si="2">SUM(W2:W4)</f>
        <v>1</v>
      </c>
      <c r="X5" s="266">
        <f t="shared" si="2"/>
        <v>1</v>
      </c>
      <c r="Y5" s="266">
        <f t="shared" si="2"/>
        <v>1</v>
      </c>
      <c r="Z5" s="266">
        <f t="shared" si="2"/>
        <v>1</v>
      </c>
      <c r="AA5" s="266">
        <f t="shared" si="2"/>
        <v>1</v>
      </c>
      <c r="AB5" s="266">
        <f t="shared" si="2"/>
        <v>1</v>
      </c>
      <c r="AC5" s="266">
        <f t="shared" si="2"/>
        <v>1</v>
      </c>
      <c r="AD5" s="266">
        <f t="shared" si="2"/>
        <v>1</v>
      </c>
      <c r="AE5" s="266">
        <f t="shared" si="2"/>
        <v>1</v>
      </c>
      <c r="AF5" s="266">
        <f t="shared" si="2"/>
        <v>1</v>
      </c>
      <c r="AG5" s="266">
        <f t="shared" si="2"/>
        <v>1</v>
      </c>
      <c r="AH5" s="266">
        <f t="shared" si="2"/>
        <v>1</v>
      </c>
      <c r="AI5" s="266">
        <f t="shared" si="2"/>
        <v>1</v>
      </c>
      <c r="AJ5" s="266">
        <f t="shared" si="2"/>
        <v>1</v>
      </c>
      <c r="AK5" s="266">
        <f t="shared" si="2"/>
        <v>1</v>
      </c>
    </row>
    <row r="6" spans="1:37" s="28" customFormat="1" ht="15">
      <c r="A6" s="32" t="s">
        <v>32</v>
      </c>
      <c r="B6" s="32" t="s">
        <v>35</v>
      </c>
      <c r="C6" s="96" t="s">
        <v>377</v>
      </c>
      <c r="D6" s="34">
        <f>V6*' Demand-Supply Gap'!D$17</f>
        <v>801.89266776433612</v>
      </c>
      <c r="E6" s="34">
        <f>W6*' Demand-Supply Gap'!E$17</f>
        <v>822.54202190776903</v>
      </c>
      <c r="F6" s="34">
        <f>X6*' Demand-Supply Gap'!F$17</f>
        <v>814.91483037528371</v>
      </c>
      <c r="G6" s="34">
        <f>Y6*' Demand-Supply Gap'!G$17</f>
        <v>896.58922957315178</v>
      </c>
      <c r="H6" s="34">
        <f>Z6*' Demand-Supply Gap'!H$17</f>
        <v>896.12725866482276</v>
      </c>
      <c r="I6" s="34">
        <f>AA6*' Demand-Supply Gap'!I$17</f>
        <v>903.68606811894381</v>
      </c>
      <c r="J6" s="34">
        <f>AB6*' Demand-Supply Gap'!J$17</f>
        <v>976.93031394393176</v>
      </c>
      <c r="K6" s="34">
        <f>AC6*' Demand-Supply Gap'!K$17</f>
        <v>1065.302117203559</v>
      </c>
      <c r="L6" s="34">
        <f>AD6*' Demand-Supply Gap'!L$17</f>
        <v>1144.605438515709</v>
      </c>
      <c r="M6" s="34">
        <f>AE6*' Demand-Supply Gap'!M$17</f>
        <v>1229.3528220881515</v>
      </c>
      <c r="N6" s="34">
        <f>AF6*' Demand-Supply Gap'!N$17</f>
        <v>1314.8362732414</v>
      </c>
      <c r="O6" s="34">
        <f>AG6*' Demand-Supply Gap'!O$17</f>
        <v>1403.2354755942122</v>
      </c>
      <c r="P6" s="34">
        <f>AH6*' Demand-Supply Gap'!P$17</f>
        <v>1494.6268969762507</v>
      </c>
      <c r="Q6" s="34">
        <f>AI6*' Demand-Supply Gap'!Q$17</f>
        <v>1591.0714280703667</v>
      </c>
      <c r="R6" s="34">
        <f>AJ6*' Demand-Supply Gap'!R$17</f>
        <v>1690.0747088603277</v>
      </c>
      <c r="S6" s="34">
        <f>AK6*' Demand-Supply Gap'!S$17</f>
        <v>1790.6691267201468</v>
      </c>
      <c r="T6" s="262"/>
      <c r="U6" s="265"/>
      <c r="V6" s="226">
        <v>0.50470000000000004</v>
      </c>
      <c r="W6" s="226">
        <v>0.50519333333333338</v>
      </c>
      <c r="X6" s="226">
        <v>0.50568666666666673</v>
      </c>
      <c r="Y6" s="226">
        <v>0.50617999999999996</v>
      </c>
      <c r="Z6" s="226">
        <v>0.50667333333333331</v>
      </c>
      <c r="AA6" s="226">
        <v>0.50716666666666665</v>
      </c>
      <c r="AB6" s="226">
        <v>0.50766</v>
      </c>
      <c r="AC6" s="226">
        <v>0.50815333333333335</v>
      </c>
      <c r="AD6" s="226">
        <v>0.50864666666666669</v>
      </c>
      <c r="AE6" s="226">
        <v>0.50914000000000004</v>
      </c>
      <c r="AF6" s="226">
        <v>0.50963333333333338</v>
      </c>
      <c r="AG6" s="226">
        <v>0.51012666666666662</v>
      </c>
      <c r="AH6" s="226">
        <v>0.51061999999999996</v>
      </c>
      <c r="AI6" s="226">
        <v>0.51111333333333331</v>
      </c>
      <c r="AJ6" s="226">
        <v>0.51160666666666665</v>
      </c>
      <c r="AK6" s="226">
        <v>0.5121</v>
      </c>
    </row>
    <row r="7" spans="1:37" s="28" customFormat="1" ht="15">
      <c r="A7" s="32" t="s">
        <v>32</v>
      </c>
      <c r="B7" s="32" t="s">
        <v>35</v>
      </c>
      <c r="C7" s="96" t="s">
        <v>378</v>
      </c>
      <c r="D7" s="34">
        <f>V7*' Demand-Supply Gap'!D$17</f>
        <v>144.90313314861788</v>
      </c>
      <c r="E7" s="34">
        <f>W7*' Demand-Supply Gap'!E$17</f>
        <v>147.46903376448552</v>
      </c>
      <c r="F7" s="34">
        <f>X7*' Demand-Supply Gap'!F$17</f>
        <v>144.94918976735693</v>
      </c>
      <c r="G7" s="34">
        <f>Y7*' Demand-Supply Gap'!G$17</f>
        <v>158.21120942248589</v>
      </c>
      <c r="H7" s="34">
        <f>Z7*' Demand-Supply Gap'!H$17</f>
        <v>156.86737081455249</v>
      </c>
      <c r="I7" s="34">
        <f>AA7*' Demand-Supply Gap'!I$17</f>
        <v>156.92005205193885</v>
      </c>
      <c r="J7" s="34">
        <f>AB7*' Demand-Supply Gap'!J$17</f>
        <v>168.26771195535869</v>
      </c>
      <c r="K7" s="34">
        <f>AC7*' Demand-Supply Gap'!K$17</f>
        <v>181.99708972652274</v>
      </c>
      <c r="L7" s="34">
        <f>AD7*' Demand-Supply Gap'!L$17</f>
        <v>193.94549076806538</v>
      </c>
      <c r="M7" s="34">
        <f>AE7*' Demand-Supply Gap'!M$17</f>
        <v>206.59038271960998</v>
      </c>
      <c r="N7" s="34">
        <f>AF7*' Demand-Supply Gap'!N$17</f>
        <v>219.12504573347417</v>
      </c>
      <c r="O7" s="34">
        <f>AG7*' Demand-Supply Gap'!O$17</f>
        <v>231.90731484160025</v>
      </c>
      <c r="P7" s="34">
        <f>AH7*' Demand-Supply Gap'!P$17</f>
        <v>244.93826865178153</v>
      </c>
      <c r="Q7" s="34">
        <f>AI7*' Demand-Supply Gap'!Q$17</f>
        <v>258.54106526798529</v>
      </c>
      <c r="R7" s="34">
        <f>AJ7*' Demand-Supply Gap'!R$17</f>
        <v>272.29360707247872</v>
      </c>
      <c r="S7" s="34">
        <f>AK7*' Demand-Supply Gap'!S$17</f>
        <v>286.03150667000199</v>
      </c>
      <c r="T7" s="262"/>
      <c r="U7" s="265"/>
      <c r="V7" s="224">
        <v>9.1200000000000003E-2</v>
      </c>
      <c r="W7" s="224">
        <v>9.0573333333333339E-2</v>
      </c>
      <c r="X7" s="224">
        <v>8.9946666666666661E-2</v>
      </c>
      <c r="Y7" s="224">
        <v>8.9319999999999997E-2</v>
      </c>
      <c r="Z7" s="224">
        <v>8.8693333333333332E-2</v>
      </c>
      <c r="AA7" s="224">
        <v>8.8066666666666668E-2</v>
      </c>
      <c r="AB7" s="224">
        <v>8.7440000000000004E-2</v>
      </c>
      <c r="AC7" s="224">
        <v>8.6813333333333326E-2</v>
      </c>
      <c r="AD7" s="224">
        <v>8.6186666666666661E-2</v>
      </c>
      <c r="AE7" s="224">
        <v>8.5559999999999997E-2</v>
      </c>
      <c r="AF7" s="224">
        <v>8.4933333333333333E-2</v>
      </c>
      <c r="AG7" s="224">
        <v>8.4306666666666669E-2</v>
      </c>
      <c r="AH7" s="224">
        <v>8.3680000000000004E-2</v>
      </c>
      <c r="AI7" s="224">
        <v>8.3053333333333326E-2</v>
      </c>
      <c r="AJ7" s="224">
        <v>8.2426666666666662E-2</v>
      </c>
      <c r="AK7" s="224">
        <v>8.1799999999999998E-2</v>
      </c>
    </row>
    <row r="8" spans="1:37" s="28" customFormat="1" ht="15">
      <c r="A8" s="32" t="s">
        <v>32</v>
      </c>
      <c r="B8" s="32" t="s">
        <v>35</v>
      </c>
      <c r="C8" s="96" t="s">
        <v>379</v>
      </c>
      <c r="D8" s="34">
        <f>V8*' Demand-Supply Gap'!D$17</f>
        <v>642.05434326048771</v>
      </c>
      <c r="E8" s="34">
        <f>W8*' Demand-Supply Gap'!E$17</f>
        <v>658.16170044969658</v>
      </c>
      <c r="F8" s="34">
        <f>X8*' Demand-Supply Gap'!F$17</f>
        <v>651.63749668981882</v>
      </c>
      <c r="G8" s="34">
        <f>Y8*' Demand-Supply Gap'!G$17</f>
        <v>716.48493295337619</v>
      </c>
      <c r="H8" s="34">
        <f>Z8*' Demand-Supply Gap'!H$17</f>
        <v>715.65431987291527</v>
      </c>
      <c r="I8" s="34">
        <f>AA8*' Demand-Supply Gap'!I$17</f>
        <v>721.22641637649269</v>
      </c>
      <c r="J8" s="34">
        <f>AB8*' Demand-Supply Gap'!J$17</f>
        <v>779.1811135718749</v>
      </c>
      <c r="K8" s="34">
        <f>AC8*' Demand-Supply Gap'!K$17</f>
        <v>849.11942760980583</v>
      </c>
      <c r="L8" s="34">
        <f>AD8*' Demand-Supply Gap'!L$17</f>
        <v>911.74483303134082</v>
      </c>
      <c r="M8" s="34">
        <f>AE8*' Demand-Supply Gap'!M$17</f>
        <v>978.62414815635725</v>
      </c>
      <c r="N8" s="34">
        <f>AF8*' Demand-Supply Gap'!N$17</f>
        <v>1046.0038976672865</v>
      </c>
      <c r="O8" s="34">
        <f>AG8*' Demand-Supply Gap'!O$17</f>
        <v>1115.616123548059</v>
      </c>
      <c r="P8" s="34">
        <f>AH8*' Demand-Supply Gap'!P$17</f>
        <v>1187.5173947422056</v>
      </c>
      <c r="Q8" s="34">
        <f>AI8*' Demand-Supply Gap'!Q$17</f>
        <v>1263.3398096153962</v>
      </c>
      <c r="R8" s="34">
        <f>AJ8*' Demand-Supply Gap'!R$17</f>
        <v>1341.0966679617111</v>
      </c>
      <c r="S8" s="34">
        <f>AK8*' Demand-Supply Gap'!S$17</f>
        <v>1420.017052062198</v>
      </c>
      <c r="T8" s="262"/>
      <c r="U8" s="265"/>
      <c r="V8" s="224">
        <f>1-SUM(V6:V7)</f>
        <v>0.4040999999999999</v>
      </c>
      <c r="W8" s="224">
        <f t="shared" ref="W8" si="3">1-SUM(W6:W7)</f>
        <v>0.40423333333333322</v>
      </c>
      <c r="X8" s="224">
        <f t="shared" ref="X8" si="4">1-SUM(X6:X7)</f>
        <v>0.40436666666666665</v>
      </c>
      <c r="Y8" s="224">
        <f t="shared" ref="Y8" si="5">1-SUM(Y6:Y7)</f>
        <v>0.40450000000000008</v>
      </c>
      <c r="Z8" s="224">
        <f t="shared" ref="Z8" si="6">1-SUM(Z6:Z7)</f>
        <v>0.4046333333333334</v>
      </c>
      <c r="AA8" s="224">
        <f t="shared" ref="AA8" si="7">1-SUM(AA6:AA7)</f>
        <v>0.40476666666666672</v>
      </c>
      <c r="AB8" s="224">
        <f t="shared" ref="AB8" si="8">1-SUM(AB6:AB7)</f>
        <v>0.40490000000000004</v>
      </c>
      <c r="AC8" s="224">
        <f t="shared" ref="AC8" si="9">1-SUM(AC6:AC7)</f>
        <v>0.40503333333333336</v>
      </c>
      <c r="AD8" s="224">
        <f t="shared" ref="AD8" si="10">1-SUM(AD6:AD7)</f>
        <v>0.40516666666666667</v>
      </c>
      <c r="AE8" s="224">
        <f t="shared" ref="AE8" si="11">1-SUM(AE6:AE7)</f>
        <v>0.40529999999999999</v>
      </c>
      <c r="AF8" s="224">
        <f t="shared" ref="AF8" si="12">1-SUM(AF6:AF7)</f>
        <v>0.40543333333333331</v>
      </c>
      <c r="AG8" s="224">
        <f t="shared" ref="AG8" si="13">1-SUM(AG6:AG7)</f>
        <v>0.40556666666666674</v>
      </c>
      <c r="AH8" s="224">
        <f t="shared" ref="AH8" si="14">1-SUM(AH6:AH7)</f>
        <v>0.40570000000000006</v>
      </c>
      <c r="AI8" s="224">
        <f t="shared" ref="AI8" si="15">1-SUM(AI6:AI7)</f>
        <v>0.40583333333333338</v>
      </c>
      <c r="AJ8" s="224">
        <f t="shared" ref="AJ8" si="16">1-SUM(AJ6:AJ7)</f>
        <v>0.4059666666666667</v>
      </c>
      <c r="AK8" s="224">
        <f t="shared" ref="AK8" si="17">1-SUM(AK6:AK7)</f>
        <v>0.40610000000000002</v>
      </c>
    </row>
    <row r="9" spans="1:37" s="94" customFormat="1" ht="15">
      <c r="A9" s="60" t="s">
        <v>32</v>
      </c>
      <c r="B9" s="60" t="s">
        <v>35</v>
      </c>
      <c r="C9" s="264" t="s">
        <v>60</v>
      </c>
      <c r="D9" s="61">
        <f>SUM(D6:D8)</f>
        <v>1588.8501441734418</v>
      </c>
      <c r="E9" s="61">
        <f t="shared" ref="E9:S9" si="18">SUM(E6:E8)</f>
        <v>1628.1727561219511</v>
      </c>
      <c r="F9" s="61">
        <f t="shared" si="18"/>
        <v>1611.5015168324594</v>
      </c>
      <c r="G9" s="61">
        <f t="shared" si="18"/>
        <v>1771.285371949014</v>
      </c>
      <c r="H9" s="61">
        <f t="shared" si="18"/>
        <v>1768.6489493522906</v>
      </c>
      <c r="I9" s="61">
        <f t="shared" si="18"/>
        <v>1781.8325365473752</v>
      </c>
      <c r="J9" s="61">
        <f t="shared" si="18"/>
        <v>1924.3791394711654</v>
      </c>
      <c r="K9" s="61">
        <f t="shared" si="18"/>
        <v>2096.4186345398875</v>
      </c>
      <c r="L9" s="61">
        <f t="shared" si="18"/>
        <v>2250.2957623151151</v>
      </c>
      <c r="M9" s="61">
        <f t="shared" si="18"/>
        <v>2414.567352964119</v>
      </c>
      <c r="N9" s="61">
        <f t="shared" si="18"/>
        <v>2579.9652166421611</v>
      </c>
      <c r="O9" s="61">
        <f t="shared" si="18"/>
        <v>2750.7589139838715</v>
      </c>
      <c r="P9" s="61">
        <f t="shared" si="18"/>
        <v>2927.0825603702378</v>
      </c>
      <c r="Q9" s="61">
        <f t="shared" si="18"/>
        <v>3112.9523029537481</v>
      </c>
      <c r="R9" s="61">
        <f t="shared" si="18"/>
        <v>3303.4649838945179</v>
      </c>
      <c r="S9" s="61">
        <f t="shared" si="18"/>
        <v>3496.7176854523468</v>
      </c>
      <c r="T9" s="263"/>
      <c r="U9" s="265"/>
      <c r="V9" s="266">
        <f>SUM(V6:V8)</f>
        <v>1</v>
      </c>
      <c r="W9" s="266">
        <f t="shared" ref="W9:AK9" si="19">SUM(W6:W8)</f>
        <v>1</v>
      </c>
      <c r="X9" s="266">
        <f t="shared" si="19"/>
        <v>1</v>
      </c>
      <c r="Y9" s="266">
        <f t="shared" si="19"/>
        <v>1</v>
      </c>
      <c r="Z9" s="266">
        <f t="shared" si="19"/>
        <v>1</v>
      </c>
      <c r="AA9" s="266">
        <f t="shared" si="19"/>
        <v>1</v>
      </c>
      <c r="AB9" s="266">
        <f t="shared" si="19"/>
        <v>1</v>
      </c>
      <c r="AC9" s="266">
        <f t="shared" si="19"/>
        <v>1</v>
      </c>
      <c r="AD9" s="266">
        <f t="shared" si="19"/>
        <v>1</v>
      </c>
      <c r="AE9" s="266">
        <f t="shared" si="19"/>
        <v>1</v>
      </c>
      <c r="AF9" s="266">
        <f t="shared" si="19"/>
        <v>1</v>
      </c>
      <c r="AG9" s="266">
        <f t="shared" si="19"/>
        <v>1</v>
      </c>
      <c r="AH9" s="266">
        <f t="shared" si="19"/>
        <v>1</v>
      </c>
      <c r="AI9" s="266">
        <f t="shared" si="19"/>
        <v>1</v>
      </c>
      <c r="AJ9" s="266">
        <f t="shared" si="19"/>
        <v>1</v>
      </c>
      <c r="AK9" s="266">
        <f t="shared" si="19"/>
        <v>1</v>
      </c>
    </row>
    <row r="10" spans="1:37" s="28" customFormat="1" ht="15">
      <c r="A10" s="32" t="s">
        <v>32</v>
      </c>
      <c r="B10" s="32" t="s">
        <v>43</v>
      </c>
      <c r="C10" s="96" t="s">
        <v>377</v>
      </c>
      <c r="D10" s="34">
        <f>(V10*' Demand-Supply Gap'!D$26)</f>
        <v>49.63203112450001</v>
      </c>
      <c r="E10" s="34">
        <f>(W10*' Demand-Supply Gap'!E$26)</f>
        <v>50.570717914980015</v>
      </c>
      <c r="F10" s="34">
        <f>(X10*' Demand-Supply Gap'!F$26)</f>
        <v>50.838521846616018</v>
      </c>
      <c r="G10" s="34">
        <f>(Y10*' Demand-Supply Gap'!G$26)</f>
        <v>50.587479752520011</v>
      </c>
      <c r="H10" s="34">
        <f>(Z10*' Demand-Supply Gap'!H$26)</f>
        <v>52.360231639399991</v>
      </c>
      <c r="I10" s="34">
        <f>(AA10*' Demand-Supply Gap'!I$26)</f>
        <v>40.154998230000018</v>
      </c>
      <c r="J10" s="34">
        <f>(AB10*' Demand-Supply Gap'!J$26)</f>
        <v>41.550855171541372</v>
      </c>
      <c r="K10" s="34">
        <f>(AC10*' Demand-Supply Gap'!K$26)</f>
        <v>43.137247749399599</v>
      </c>
      <c r="L10" s="34">
        <f>(AD10*' Demand-Supply Gap'!L$26)</f>
        <v>45.166008646550026</v>
      </c>
      <c r="M10" s="34">
        <f>(AE10*' Demand-Supply Gap'!M$26)</f>
        <v>47.832190714548013</v>
      </c>
      <c r="N10" s="34">
        <f>(AF10*' Demand-Supply Gap'!N$26)</f>
        <v>49.645365936841195</v>
      </c>
      <c r="O10" s="34">
        <f>(AG10*' Demand-Supply Gap'!O$26)</f>
        <v>51.687289779782333</v>
      </c>
      <c r="P10" s="34">
        <f>(AH10*' Demand-Supply Gap'!P$26)</f>
        <v>53.911407013276133</v>
      </c>
      <c r="Q10" s="34">
        <f>(AI10*' Demand-Supply Gap'!Q$26)</f>
        <v>56.322880580384165</v>
      </c>
      <c r="R10" s="34">
        <f>(AJ10*' Demand-Supply Gap'!R$26)</f>
        <v>58.97176642393682</v>
      </c>
      <c r="S10" s="34">
        <f>(AK10*' Demand-Supply Gap'!S$26)</f>
        <v>61.857279899653648</v>
      </c>
      <c r="T10" s="262"/>
      <c r="U10" s="268"/>
      <c r="V10" s="268">
        <v>0.50930000000000009</v>
      </c>
      <c r="W10" s="268">
        <v>0.51453000000000015</v>
      </c>
      <c r="X10" s="268">
        <v>0.50824100000000016</v>
      </c>
      <c r="Y10" s="268">
        <v>0.5113700000000001</v>
      </c>
      <c r="Z10" s="268">
        <v>0.5101</v>
      </c>
      <c r="AA10" s="268">
        <v>0.51147000000000009</v>
      </c>
      <c r="AB10" s="268">
        <v>0.51085866666666702</v>
      </c>
      <c r="AC10" s="268">
        <v>0.51089780952381014</v>
      </c>
      <c r="AD10" s="268">
        <v>0.51091263095238104</v>
      </c>
      <c r="AE10" s="268">
        <v>0.51092745238095305</v>
      </c>
      <c r="AF10" s="268">
        <v>0.51094227380952395</v>
      </c>
      <c r="AG10" s="268">
        <v>0.51095709523809596</v>
      </c>
      <c r="AH10" s="268">
        <v>0.51097191666666708</v>
      </c>
      <c r="AI10" s="268">
        <v>0.51098673809523798</v>
      </c>
      <c r="AJ10" s="268">
        <v>0.51100155952380999</v>
      </c>
      <c r="AK10" s="268">
        <v>0.51101638095238111</v>
      </c>
    </row>
    <row r="11" spans="1:37" s="28" customFormat="1" ht="15">
      <c r="A11" s="32" t="s">
        <v>32</v>
      </c>
      <c r="B11" s="32" t="s">
        <v>43</v>
      </c>
      <c r="C11" s="96" t="s">
        <v>378</v>
      </c>
      <c r="D11" s="34">
        <f>(V11*' Demand-Supply Gap'!D$26)</f>
        <v>6.7407178340500007</v>
      </c>
      <c r="E11" s="34">
        <f>(W11*' Demand-Supply Gap'!E$26)</f>
        <v>7.0470535721999994</v>
      </c>
      <c r="F11" s="34">
        <f>(X11*' Demand-Supply Gap'!F$26)</f>
        <v>7.0510002242400001</v>
      </c>
      <c r="G11" s="34">
        <f>(Y11*' Demand-Supply Gap'!G$26)</f>
        <v>7.0860261154800028</v>
      </c>
      <c r="H11" s="34">
        <f>(Z11*' Demand-Supply Gap'!H$26)</f>
        <v>7.5743216872600003</v>
      </c>
      <c r="I11" s="34">
        <f>(AA11*' Demand-Supply Gap'!I$26)</f>
        <v>5.8355739700000013</v>
      </c>
      <c r="J11" s="34">
        <f>(AB11*' Demand-Supply Gap'!J$26)</f>
        <v>5.5852966990800015</v>
      </c>
      <c r="K11" s="34">
        <f>(AC11*' Demand-Supply Gap'!K$26)</f>
        <v>6.1135185498765061</v>
      </c>
      <c r="L11" s="34">
        <f>(AD11*' Demand-Supply Gap'!L$26)</f>
        <v>6.4231440076883493</v>
      </c>
      <c r="M11" s="34">
        <f>(AE11*' Demand-Supply Gap'!M$26)</f>
        <v>6.8257147051817064</v>
      </c>
      <c r="N11" s="34">
        <f>(AF11*' Demand-Supply Gap'!N$26)</f>
        <v>7.1087509118894392</v>
      </c>
      <c r="O11" s="34">
        <f>(AG11*' Demand-Supply Gap'!O$26)</f>
        <v>7.4264267881862605</v>
      </c>
      <c r="P11" s="34">
        <f>(AH11*' Demand-Supply Gap'!P$26)</f>
        <v>7.7723661210906227</v>
      </c>
      <c r="Q11" s="34">
        <f>(AI11*' Demand-Supply Gap'!Q$26)</f>
        <v>8.1475830209668612</v>
      </c>
      <c r="R11" s="34">
        <f>(AJ11*' Demand-Supply Gap'!R$26)</f>
        <v>8.5596177875262907</v>
      </c>
      <c r="S11" s="34">
        <f>(AK11*' Demand-Supply Gap'!S$26)</f>
        <v>9.0087043719379878</v>
      </c>
      <c r="T11" s="262"/>
      <c r="U11" s="265"/>
      <c r="V11" s="224">
        <v>6.9170000000000009E-2</v>
      </c>
      <c r="W11" s="224">
        <v>7.1699999999999986E-2</v>
      </c>
      <c r="X11" s="224">
        <v>7.0489999999999997E-2</v>
      </c>
      <c r="Y11" s="224">
        <v>7.1630000000000027E-2</v>
      </c>
      <c r="Z11" s="224">
        <v>7.3790000000000022E-2</v>
      </c>
      <c r="AA11" s="224">
        <v>7.4330000000000007E-2</v>
      </c>
      <c r="AB11" s="224">
        <v>6.8670000000000009E-2</v>
      </c>
      <c r="AC11" s="224">
        <v>7.2405714285714018E-2</v>
      </c>
      <c r="AD11" s="224">
        <v>7.2657857142856996E-2</v>
      </c>
      <c r="AE11" s="224">
        <v>7.291000000000003E-2</v>
      </c>
      <c r="AF11" s="224">
        <v>7.3162142857143009E-2</v>
      </c>
      <c r="AG11" s="224">
        <v>7.3414285714285987E-2</v>
      </c>
      <c r="AH11" s="224">
        <v>7.3666428571429021E-2</v>
      </c>
      <c r="AI11" s="224">
        <v>7.3918571428571E-2</v>
      </c>
      <c r="AJ11" s="224">
        <v>7.4170714285713979E-2</v>
      </c>
      <c r="AK11" s="224">
        <v>7.4422857142857013E-2</v>
      </c>
    </row>
    <row r="12" spans="1:37" s="28" customFormat="1" ht="15">
      <c r="A12" s="32" t="s">
        <v>32</v>
      </c>
      <c r="B12" s="32" t="s">
        <v>43</v>
      </c>
      <c r="C12" s="96" t="s">
        <v>379</v>
      </c>
      <c r="D12" s="34">
        <f>(V12*' Demand-Supply Gap'!D$26)</f>
        <v>41.078716041449994</v>
      </c>
      <c r="E12" s="34">
        <f>(W12*' Demand-Supply Gap'!E$26)</f>
        <v>40.667494512819992</v>
      </c>
      <c r="F12" s="34">
        <f>(X12*' Demand-Supply Gap'!F$26)</f>
        <v>42.138853929143991</v>
      </c>
      <c r="G12" s="34">
        <f>(Y12*' Demand-Supply Gap'!G$26)</f>
        <v>41.251890131999986</v>
      </c>
      <c r="H12" s="34">
        <f>(Z12*' Demand-Supply Gap'!H$26)</f>
        <v>42.712440673339991</v>
      </c>
      <c r="I12" s="34">
        <f>(AA12*' Demand-Supply Gap'!I$26)</f>
        <v>32.518427799999998</v>
      </c>
      <c r="J12" s="34">
        <f>(AB12*' Demand-Supply Gap'!J$26)</f>
        <v>34.199172129378645</v>
      </c>
      <c r="K12" s="34">
        <f>(AC12*' Demand-Supply Gap'!K$26)</f>
        <v>35.183433545123911</v>
      </c>
      <c r="L12" s="34">
        <f>(AD12*' Demand-Supply Gap'!L$26)</f>
        <v>36.813454582848436</v>
      </c>
      <c r="M12" s="34">
        <f>(AE12*' Demand-Supply Gap'!M$26)</f>
        <v>38.96045564434521</v>
      </c>
      <c r="N12" s="34">
        <f>(AF12*' Demand-Supply Gap'!N$26)</f>
        <v>40.4102175225308</v>
      </c>
      <c r="O12" s="34">
        <f>(AG12*' Demand-Supply Gap'!O$26)</f>
        <v>42.044071945951686</v>
      </c>
      <c r="P12" s="34">
        <f>(AH12*' Demand-Supply Gap'!P$26)</f>
        <v>43.823800285652098</v>
      </c>
      <c r="Q12" s="34">
        <f>(AI12*' Demand-Supply Gap'!Q$26)</f>
        <v>45.753298350542671</v>
      </c>
      <c r="R12" s="34">
        <f>(AJ12*' Demand-Supply Gap'!R$26)</f>
        <v>47.872894552169598</v>
      </c>
      <c r="S12" s="34">
        <f>(AK12*' Demand-Supply Gap'!S$26)</f>
        <v>50.181563723582705</v>
      </c>
      <c r="T12" s="262"/>
      <c r="U12" s="265"/>
      <c r="V12" s="224">
        <f>1-SUM(V10:V11)</f>
        <v>0.42152999999999996</v>
      </c>
      <c r="W12" s="224">
        <f t="shared" ref="W12" si="20">1-SUM(W10:W11)</f>
        <v>0.41376999999999986</v>
      </c>
      <c r="X12" s="224">
        <f t="shared" ref="X12" si="21">1-SUM(X10:X11)</f>
        <v>0.42126899999999989</v>
      </c>
      <c r="Y12" s="224">
        <f t="shared" ref="Y12" si="22">1-SUM(Y10:Y11)</f>
        <v>0.41699999999999982</v>
      </c>
      <c r="Z12" s="224">
        <f t="shared" ref="Z12" si="23">1-SUM(Z10:Z11)</f>
        <v>0.41610999999999998</v>
      </c>
      <c r="AA12" s="224">
        <f t="shared" ref="AA12" si="24">1-SUM(AA10:AA11)</f>
        <v>0.4141999999999999</v>
      </c>
      <c r="AB12" s="224">
        <f t="shared" ref="AB12" si="25">1-SUM(AB10:AB11)</f>
        <v>0.42047133333333298</v>
      </c>
      <c r="AC12" s="224">
        <f t="shared" ref="AC12" si="26">1-SUM(AC10:AC11)</f>
        <v>0.4166964761904759</v>
      </c>
      <c r="AD12" s="224">
        <f t="shared" ref="AD12" si="27">1-SUM(AD10:AD11)</f>
        <v>0.41642951190476196</v>
      </c>
      <c r="AE12" s="224">
        <f t="shared" ref="AE12" si="28">1-SUM(AE10:AE11)</f>
        <v>0.41616254761904692</v>
      </c>
      <c r="AF12" s="224">
        <f t="shared" ref="AF12" si="29">1-SUM(AF10:AF11)</f>
        <v>0.4158955833333331</v>
      </c>
      <c r="AG12" s="224">
        <f t="shared" ref="AG12" si="30">1-SUM(AG10:AG11)</f>
        <v>0.41562861904761805</v>
      </c>
      <c r="AH12" s="224">
        <f t="shared" ref="AH12" si="31">1-SUM(AH10:AH11)</f>
        <v>0.4153616547619039</v>
      </c>
      <c r="AI12" s="224">
        <f t="shared" ref="AI12" si="32">1-SUM(AI10:AI11)</f>
        <v>0.41509469047619096</v>
      </c>
      <c r="AJ12" s="224">
        <f t="shared" ref="AJ12" si="33">1-SUM(AJ10:AJ11)</f>
        <v>0.41482772619047603</v>
      </c>
      <c r="AK12" s="224">
        <f t="shared" ref="AK12" si="34">1-SUM(AK10:AK11)</f>
        <v>0.41456076190476188</v>
      </c>
    </row>
    <row r="13" spans="1:37" s="94" customFormat="1" ht="15">
      <c r="A13" s="60" t="s">
        <v>32</v>
      </c>
      <c r="B13" s="60" t="s">
        <v>43</v>
      </c>
      <c r="C13" s="264" t="s">
        <v>60</v>
      </c>
      <c r="D13" s="61">
        <f>SUM(D10:D12)</f>
        <v>97.451465000000013</v>
      </c>
      <c r="E13" s="61">
        <f t="shared" ref="E13" si="35">SUM(E10:E12)</f>
        <v>98.285266000000007</v>
      </c>
      <c r="F13" s="61">
        <f t="shared" ref="F13" si="36">SUM(F10:F12)</f>
        <v>100.02837600000001</v>
      </c>
      <c r="G13" s="61">
        <f t="shared" ref="G13" si="37">SUM(G10:G12)</f>
        <v>98.925396000000006</v>
      </c>
      <c r="H13" s="61">
        <f t="shared" ref="H13" si="38">SUM(H10:H12)</f>
        <v>102.64699399999998</v>
      </c>
      <c r="I13" s="61">
        <f t="shared" ref="I13" si="39">SUM(I10:I12)</f>
        <v>78.509000000000015</v>
      </c>
      <c r="J13" s="61">
        <f t="shared" ref="J13" si="40">SUM(J10:J12)</f>
        <v>81.335324000000014</v>
      </c>
      <c r="K13" s="61">
        <f t="shared" ref="K13" si="41">SUM(K10:K12)</f>
        <v>84.434199844400013</v>
      </c>
      <c r="L13" s="61">
        <f t="shared" ref="L13" si="42">SUM(L10:L12)</f>
        <v>88.402607237086812</v>
      </c>
      <c r="M13" s="61">
        <f t="shared" ref="M13" si="43">SUM(M10:M12)</f>
        <v>93.618361064074918</v>
      </c>
      <c r="N13" s="61">
        <f t="shared" ref="N13" si="44">SUM(N10:N12)</f>
        <v>97.164334371261432</v>
      </c>
      <c r="O13" s="61">
        <f t="shared" ref="O13" si="45">SUM(O10:O12)</f>
        <v>101.15778851392028</v>
      </c>
      <c r="P13" s="61">
        <f t="shared" ref="P13" si="46">SUM(P10:P12)</f>
        <v>105.50757342001884</v>
      </c>
      <c r="Q13" s="61">
        <f t="shared" ref="Q13" si="47">SUM(Q10:Q12)</f>
        <v>110.22376195189369</v>
      </c>
      <c r="R13" s="61">
        <f t="shared" ref="R13" si="48">SUM(R10:R12)</f>
        <v>115.4042787636327</v>
      </c>
      <c r="S13" s="61">
        <f t="shared" ref="S13" si="49">SUM(S10:S12)</f>
        <v>121.04754799517434</v>
      </c>
      <c r="T13" s="263"/>
      <c r="U13" s="265"/>
      <c r="V13" s="266">
        <f>SUM(V10:V12)</f>
        <v>1</v>
      </c>
      <c r="W13" s="266">
        <f t="shared" ref="W13" si="50">SUM(W10:W12)</f>
        <v>1</v>
      </c>
      <c r="X13" s="266">
        <f t="shared" ref="X13" si="51">SUM(X10:X12)</f>
        <v>1</v>
      </c>
      <c r="Y13" s="266">
        <f t="shared" ref="Y13" si="52">SUM(Y10:Y12)</f>
        <v>1</v>
      </c>
      <c r="Z13" s="266">
        <f t="shared" ref="Z13" si="53">SUM(Z10:Z12)</f>
        <v>1</v>
      </c>
      <c r="AA13" s="266">
        <f t="shared" ref="AA13" si="54">SUM(AA10:AA12)</f>
        <v>1</v>
      </c>
      <c r="AB13" s="266">
        <f t="shared" ref="AB13" si="55">SUM(AB10:AB12)</f>
        <v>1</v>
      </c>
      <c r="AC13" s="266">
        <f t="shared" ref="AC13" si="56">SUM(AC10:AC12)</f>
        <v>1</v>
      </c>
      <c r="AD13" s="266">
        <f t="shared" ref="AD13" si="57">SUM(AD10:AD12)</f>
        <v>1</v>
      </c>
      <c r="AE13" s="266">
        <f t="shared" ref="AE13" si="58">SUM(AE10:AE12)</f>
        <v>1</v>
      </c>
      <c r="AF13" s="266">
        <f t="shared" ref="AF13" si="59">SUM(AF10:AF12)</f>
        <v>1</v>
      </c>
      <c r="AG13" s="266">
        <f t="shared" ref="AG13" si="60">SUM(AG10:AG12)</f>
        <v>1</v>
      </c>
      <c r="AH13" s="266">
        <f t="shared" ref="AH13" si="61">SUM(AH10:AH12)</f>
        <v>1</v>
      </c>
      <c r="AI13" s="266">
        <f t="shared" ref="AI13" si="62">SUM(AI10:AI12)</f>
        <v>1</v>
      </c>
      <c r="AJ13" s="266">
        <f t="shared" ref="AJ13" si="63">SUM(AJ10:AJ12)</f>
        <v>1</v>
      </c>
      <c r="AK13" s="266">
        <f t="shared" ref="AK13" si="64">SUM(AK10:AK12)</f>
        <v>1</v>
      </c>
    </row>
    <row r="14" spans="1:37" s="28" customFormat="1" ht="15">
      <c r="A14" s="32" t="s">
        <v>32</v>
      </c>
      <c r="B14" s="32" t="s">
        <v>51</v>
      </c>
      <c r="C14" s="96" t="s">
        <v>377</v>
      </c>
      <c r="D14" s="34">
        <f>(V14*' Demand-Supply Gap'!D$35)</f>
        <v>-15.190274994700003</v>
      </c>
      <c r="E14" s="34">
        <f>(W14*' Demand-Supply Gap'!E$35)</f>
        <v>-17.841758013277015</v>
      </c>
      <c r="F14" s="34">
        <f>(X14*' Demand-Supply Gap'!F$35)</f>
        <v>-18.419830241313658</v>
      </c>
      <c r="G14" s="34">
        <f>(Y14*' Demand-Supply Gap'!G$35)</f>
        <v>-22.649154398754394</v>
      </c>
      <c r="H14" s="34">
        <f>(Z14*' Demand-Supply Gap'!H$35)</f>
        <v>-25.455742848800003</v>
      </c>
      <c r="I14" s="34">
        <f>(AA14*' Demand-Supply Gap'!I$35)</f>
        <v>-33.29112001013646</v>
      </c>
      <c r="J14" s="34">
        <f>(AB14*' Demand-Supply Gap'!J$35)</f>
        <v>-34.798160693345842</v>
      </c>
      <c r="K14" s="34">
        <f>(AC14*' Demand-Supply Gap'!K$35)</f>
        <v>-36.847813801402175</v>
      </c>
      <c r="L14" s="34">
        <f>(AD14*' Demand-Supply Gap'!L$35)</f>
        <v>-39.463559318847501</v>
      </c>
      <c r="M14" s="34">
        <f>(AE14*' Demand-Supply Gap'!M$35)</f>
        <v>-42.383231910786385</v>
      </c>
      <c r="N14" s="34">
        <f>(AF14*' Demand-Supply Gap'!N$35)</f>
        <v>-45.700948361828971</v>
      </c>
      <c r="O14" s="34">
        <f>(AG14*' Demand-Supply Gap'!O$35)</f>
        <v>-49.082000111522177</v>
      </c>
      <c r="P14" s="34">
        <f>(AH14*' Demand-Supply Gap'!P$35)</f>
        <v>-52.742563077574331</v>
      </c>
      <c r="Q14" s="34">
        <f>(AI14*' Demand-Supply Gap'!Q$35)</f>
        <v>-56.80254392834086</v>
      </c>
      <c r="R14" s="34">
        <f>(AJ14*' Demand-Supply Gap'!R$35)</f>
        <v>-60.380515570036195</v>
      </c>
      <c r="S14" s="34">
        <f>(AK14*' Demand-Supply Gap'!S$35)</f>
        <v>-64.304450610738698</v>
      </c>
      <c r="T14" s="262"/>
      <c r="U14" s="265"/>
      <c r="V14" s="224">
        <v>0.31330000000000002</v>
      </c>
      <c r="W14" s="224">
        <v>0.30875300000000006</v>
      </c>
      <c r="X14" s="224">
        <v>0.30892410000000003</v>
      </c>
      <c r="Y14" s="224">
        <v>0.31043700000000007</v>
      </c>
      <c r="Z14" s="224">
        <v>0.30931000000000008</v>
      </c>
      <c r="AA14" s="224">
        <v>0.3118470000000001</v>
      </c>
      <c r="AB14" s="224">
        <v>0.30838586666666601</v>
      </c>
      <c r="AC14" s="224">
        <v>0.30896978095238103</v>
      </c>
      <c r="AD14" s="224">
        <v>0.3086780488095231</v>
      </c>
      <c r="AE14" s="224">
        <v>0.30838631666666605</v>
      </c>
      <c r="AF14" s="224">
        <v>0.308094584523809</v>
      </c>
      <c r="AG14" s="224">
        <v>0.30780285238095206</v>
      </c>
      <c r="AH14" s="224">
        <v>0.30751112023809402</v>
      </c>
      <c r="AI14" s="224">
        <v>0.30721938809523708</v>
      </c>
      <c r="AJ14" s="224">
        <v>0.30692765595238003</v>
      </c>
      <c r="AK14" s="224">
        <v>0.30663592380952309</v>
      </c>
    </row>
    <row r="15" spans="1:37" s="28" customFormat="1" ht="15">
      <c r="A15" s="32" t="s">
        <v>32</v>
      </c>
      <c r="B15" s="32" t="s">
        <v>51</v>
      </c>
      <c r="C15" s="96" t="s">
        <v>378</v>
      </c>
      <c r="D15" s="34">
        <f>(V15*' Demand-Supply Gap'!D$35)</f>
        <v>-3.3074848047030017</v>
      </c>
      <c r="E15" s="34">
        <f>(W15*' Demand-Supply Gap'!E$35)</f>
        <v>-4.0722152892300016</v>
      </c>
      <c r="F15" s="34">
        <f>(X15*' Demand-Supply Gap'!F$35)</f>
        <v>-4.0753601844710294</v>
      </c>
      <c r="G15" s="34">
        <f>(Y15*' Demand-Supply Gap'!G$35)</f>
        <v>-5.0801309791850482</v>
      </c>
      <c r="H15" s="34">
        <f>(Z15*' Demand-Supply Gap'!H$35)</f>
        <v>-5.652177307919998</v>
      </c>
      <c r="I15" s="34">
        <f>(AA15*' Demand-Supply Gap'!I$35)</f>
        <v>-7.9994468303993802</v>
      </c>
      <c r="J15" s="34">
        <f>(AB15*' Demand-Supply Gap'!J$35)</f>
        <v>-7.7487004208106747</v>
      </c>
      <c r="K15" s="34">
        <f>(AC15*' Demand-Supply Gap'!K$35)</f>
        <v>-8.5111441501444602</v>
      </c>
      <c r="L15" s="34">
        <f>(AD15*' Demand-Supply Gap'!L$35)</f>
        <v>-9.172414235933168</v>
      </c>
      <c r="M15" s="34">
        <f>(AE15*' Demand-Supply Gap'!M$35)</f>
        <v>-9.9124480886298372</v>
      </c>
      <c r="N15" s="34">
        <f>(AF15*' Demand-Supply Gap'!N$35)</f>
        <v>-10.754739757910505</v>
      </c>
      <c r="O15" s="34">
        <f>(AG15*' Demand-Supply Gap'!O$35)</f>
        <v>-11.621797365795032</v>
      </c>
      <c r="P15" s="34">
        <f>(AH15*' Demand-Supply Gap'!P$35)</f>
        <v>-12.565427553419264</v>
      </c>
      <c r="Q15" s="34">
        <f>(AI15*' Demand-Supply Gap'!Q$35)</f>
        <v>-13.615624949283978</v>
      </c>
      <c r="R15" s="34">
        <f>(AJ15*' Demand-Supply Gap'!R$35)</f>
        <v>-14.561605011724838</v>
      </c>
      <c r="S15" s="34">
        <f>(AK15*' Demand-Supply Gap'!S$35)</f>
        <v>-15.602173292520682</v>
      </c>
      <c r="T15" s="262"/>
      <c r="U15" s="265"/>
      <c r="V15" s="224">
        <v>6.8217000000000028E-2</v>
      </c>
      <c r="W15" s="224">
        <v>7.0469999999999977E-2</v>
      </c>
      <c r="X15" s="224">
        <v>6.8348999999999993E-2</v>
      </c>
      <c r="Y15" s="224">
        <v>6.9630000000000025E-2</v>
      </c>
      <c r="Z15" s="224">
        <v>6.867899999999999E-2</v>
      </c>
      <c r="AA15" s="224">
        <v>7.4933000000000027E-2</v>
      </c>
      <c r="AB15" s="224">
        <v>6.8670000000000009E-2</v>
      </c>
      <c r="AC15" s="224">
        <v>7.1366142857142989E-2</v>
      </c>
      <c r="AD15" s="224">
        <v>7.1745249999999983E-2</v>
      </c>
      <c r="AE15" s="224">
        <v>7.2124357142856976E-2</v>
      </c>
      <c r="AF15" s="224">
        <v>7.2503464285714025E-2</v>
      </c>
      <c r="AG15" s="224">
        <v>7.2882571428571019E-2</v>
      </c>
      <c r="AH15" s="224">
        <v>7.3261678571429012E-2</v>
      </c>
      <c r="AI15" s="224">
        <v>7.3640785714286006E-2</v>
      </c>
      <c r="AJ15" s="224">
        <v>7.4019892857142999E-2</v>
      </c>
      <c r="AK15" s="224">
        <v>7.4398999999999993E-2</v>
      </c>
    </row>
    <row r="16" spans="1:37" s="28" customFormat="1" ht="15">
      <c r="A16" s="32" t="s">
        <v>32</v>
      </c>
      <c r="B16" s="32" t="s">
        <v>51</v>
      </c>
      <c r="C16" s="96" t="s">
        <v>379</v>
      </c>
      <c r="D16" s="34">
        <f>(V16*' Demand-Supply Gap'!D$35)</f>
        <v>-29.986999200596998</v>
      </c>
      <c r="E16" s="34">
        <f>(W16*' Demand-Supply Gap'!E$35)</f>
        <v>-35.872535697493021</v>
      </c>
      <c r="F16" s="34">
        <f>(X16*' Demand-Supply Gap'!F$35)</f>
        <v>-37.13055661471379</v>
      </c>
      <c r="G16" s="34">
        <f>(Y16*' Demand-Supply Gap'!G$35)</f>
        <v>-45.229654435144653</v>
      </c>
      <c r="H16" s="34">
        <f>(Z16*' Demand-Supply Gap'!H$35)</f>
        <v>-51.190559843279978</v>
      </c>
      <c r="I16" s="34">
        <f>(AA16*' Demand-Supply Gap'!I$35)</f>
        <v>-65.464091726442348</v>
      </c>
      <c r="J16" s="34">
        <f>(AB16*' Demand-Supply Gap'!J$35)</f>
        <v>-70.292812991139442</v>
      </c>
      <c r="K16" s="34">
        <f>(AC16*' Demand-Supply Gap'!K$35)</f>
        <v>-73.901293610340659</v>
      </c>
      <c r="L16" s="34">
        <f>(AD16*' Demand-Supply Gap'!L$35)</f>
        <v>-79.211016119562515</v>
      </c>
      <c r="M16" s="34">
        <f>(AE16*' Demand-Supply Gap'!M$35)</f>
        <v>-85.139833900502722</v>
      </c>
      <c r="N16" s="34">
        <f>(AF16*' Demand-Supply Gap'!N$35)</f>
        <v>-91.878462032443025</v>
      </c>
      <c r="O16" s="34">
        <f>(AG16*' Demand-Supply Gap'!O$35)</f>
        <v>-98.755413936278984</v>
      </c>
      <c r="P16" s="34">
        <f>(AH16*' Demand-Supply Gap'!P$35)</f>
        <v>-106.20633716547047</v>
      </c>
      <c r="Q16" s="34">
        <f>(AI16*' Demand-Supply Gap'!Q$35)</f>
        <v>-114.47427648696343</v>
      </c>
      <c r="R16" s="34">
        <f>(AJ16*' Demand-Supply Gap'!R$35)</f>
        <v>-121.78344128616088</v>
      </c>
      <c r="S16" s="34">
        <f>(AK16*' Demand-Supply Gap'!S$35)</f>
        <v>-129.80282504794539</v>
      </c>
      <c r="T16" s="262"/>
      <c r="U16" s="265"/>
      <c r="V16" s="224">
        <f>1-SUM(V14:V15)</f>
        <v>0.61848299999999989</v>
      </c>
      <c r="W16" s="224">
        <f t="shared" ref="W16" si="65">1-SUM(W14:W15)</f>
        <v>0.62077699999999991</v>
      </c>
      <c r="X16" s="224">
        <f t="shared" ref="X16" si="66">1-SUM(X14:X15)</f>
        <v>0.62272689999999997</v>
      </c>
      <c r="Y16" s="224">
        <f t="shared" ref="Y16" si="67">1-SUM(Y14:Y15)</f>
        <v>0.61993299999999985</v>
      </c>
      <c r="Z16" s="224">
        <f t="shared" ref="Z16" si="68">1-SUM(Z14:Z15)</f>
        <v>0.62201099999999987</v>
      </c>
      <c r="AA16" s="224">
        <f t="shared" ref="AA16" si="69">1-SUM(AA14:AA15)</f>
        <v>0.61321999999999988</v>
      </c>
      <c r="AB16" s="224">
        <f t="shared" ref="AB16" si="70">1-SUM(AB14:AB15)</f>
        <v>0.62294413333333398</v>
      </c>
      <c r="AC16" s="224">
        <f t="shared" ref="AC16" si="71">1-SUM(AC14:AC15)</f>
        <v>0.61966407619047592</v>
      </c>
      <c r="AD16" s="224">
        <f t="shared" ref="AD16" si="72">1-SUM(AD14:AD15)</f>
        <v>0.61957670119047692</v>
      </c>
      <c r="AE16" s="224">
        <f t="shared" ref="AE16" si="73">1-SUM(AE14:AE15)</f>
        <v>0.61948932619047703</v>
      </c>
      <c r="AF16" s="224">
        <f t="shared" ref="AF16" si="74">1-SUM(AF14:AF15)</f>
        <v>0.61940195119047692</v>
      </c>
      <c r="AG16" s="224">
        <f t="shared" ref="AG16" si="75">1-SUM(AG14:AG15)</f>
        <v>0.61931457619047692</v>
      </c>
      <c r="AH16" s="224">
        <f t="shared" ref="AH16" si="76">1-SUM(AH14:AH15)</f>
        <v>0.61922720119047692</v>
      </c>
      <c r="AI16" s="224">
        <f t="shared" ref="AI16" si="77">1-SUM(AI14:AI15)</f>
        <v>0.61913982619047692</v>
      </c>
      <c r="AJ16" s="224">
        <f t="shared" ref="AJ16" si="78">1-SUM(AJ14:AJ15)</f>
        <v>0.61905245119047692</v>
      </c>
      <c r="AK16" s="224">
        <f t="shared" ref="AK16" si="79">1-SUM(AK14:AK15)</f>
        <v>0.61896507619047691</v>
      </c>
    </row>
    <row r="17" spans="1:37" s="94" customFormat="1" ht="15">
      <c r="A17" s="60" t="s">
        <v>32</v>
      </c>
      <c r="B17" s="60" t="s">
        <v>51</v>
      </c>
      <c r="C17" s="264" t="s">
        <v>60</v>
      </c>
      <c r="D17" s="61">
        <f>SUM(D14:D16)</f>
        <v>-48.484759000000004</v>
      </c>
      <c r="E17" s="61">
        <f t="shared" ref="E17" si="80">SUM(E14:E16)</f>
        <v>-57.786509000000038</v>
      </c>
      <c r="F17" s="61">
        <f t="shared" ref="F17" si="81">SUM(F14:F16)</f>
        <v>-59.625747040498482</v>
      </c>
      <c r="G17" s="61">
        <f t="shared" ref="G17" si="82">SUM(G14:G16)</f>
        <v>-72.9589398130841</v>
      </c>
      <c r="H17" s="61">
        <f t="shared" ref="H17" si="83">SUM(H14:H16)</f>
        <v>-82.298479999999984</v>
      </c>
      <c r="I17" s="61">
        <f t="shared" ref="I17" si="84">SUM(I14:I16)</f>
        <v>-106.75465856697818</v>
      </c>
      <c r="J17" s="61">
        <f t="shared" ref="J17" si="85">SUM(J14:J16)</f>
        <v>-112.83967410529596</v>
      </c>
      <c r="K17" s="61">
        <f t="shared" ref="K17" si="86">SUM(K14:K16)</f>
        <v>-119.26025156188729</v>
      </c>
      <c r="L17" s="61">
        <f t="shared" ref="L17" si="87">SUM(L14:L16)</f>
        <v>-127.84698967434318</v>
      </c>
      <c r="M17" s="61">
        <f t="shared" ref="M17" si="88">SUM(M14:M16)</f>
        <v>-137.43551389991893</v>
      </c>
      <c r="N17" s="61">
        <f t="shared" ref="N17" si="89">SUM(N14:N16)</f>
        <v>-148.3341501521825</v>
      </c>
      <c r="O17" s="61">
        <f t="shared" ref="O17" si="90">SUM(O14:O16)</f>
        <v>-159.45921141359619</v>
      </c>
      <c r="P17" s="61">
        <f t="shared" ref="P17" si="91">SUM(P14:P16)</f>
        <v>-171.51432779646407</v>
      </c>
      <c r="Q17" s="61">
        <f t="shared" ref="Q17" si="92">SUM(Q14:Q16)</f>
        <v>-184.89244536458827</v>
      </c>
      <c r="R17" s="61">
        <f t="shared" ref="R17" si="93">SUM(R14:R16)</f>
        <v>-196.7255618679219</v>
      </c>
      <c r="S17" s="61">
        <f t="shared" ref="S17" si="94">SUM(S14:S16)</f>
        <v>-209.70944895120476</v>
      </c>
      <c r="T17" s="263"/>
      <c r="U17" s="265"/>
      <c r="V17" s="266">
        <f>SUM(V14:V16)</f>
        <v>1</v>
      </c>
      <c r="W17" s="266">
        <f t="shared" ref="W17" si="95">SUM(W14:W16)</f>
        <v>1</v>
      </c>
      <c r="X17" s="266">
        <f t="shared" ref="X17" si="96">SUM(X14:X16)</f>
        <v>1</v>
      </c>
      <c r="Y17" s="266">
        <f t="shared" ref="Y17" si="97">SUM(Y14:Y16)</f>
        <v>1</v>
      </c>
      <c r="Z17" s="266">
        <f t="shared" ref="Z17" si="98">SUM(Z14:Z16)</f>
        <v>1</v>
      </c>
      <c r="AA17" s="266">
        <f t="shared" ref="AA17" si="99">SUM(AA14:AA16)</f>
        <v>1</v>
      </c>
      <c r="AB17" s="266">
        <f t="shared" ref="AB17" si="100">SUM(AB14:AB16)</f>
        <v>1</v>
      </c>
      <c r="AC17" s="266">
        <f t="shared" ref="AC17" si="101">SUM(AC14:AC16)</f>
        <v>1</v>
      </c>
      <c r="AD17" s="266">
        <f t="shared" ref="AD17" si="102">SUM(AD14:AD16)</f>
        <v>1</v>
      </c>
      <c r="AE17" s="266">
        <f t="shared" ref="AE17" si="103">SUM(AE14:AE16)</f>
        <v>1</v>
      </c>
      <c r="AF17" s="266">
        <f t="shared" ref="AF17" si="104">SUM(AF14:AF16)</f>
        <v>1</v>
      </c>
      <c r="AG17" s="266">
        <f t="shared" ref="AG17" si="105">SUM(AG14:AG16)</f>
        <v>1</v>
      </c>
      <c r="AH17" s="266">
        <f t="shared" ref="AH17" si="106">SUM(AH14:AH16)</f>
        <v>1</v>
      </c>
      <c r="AI17" s="266">
        <f t="shared" ref="AI17" si="107">SUM(AI14:AI16)</f>
        <v>1</v>
      </c>
      <c r="AJ17" s="266">
        <f t="shared" ref="AJ17" si="108">SUM(AJ14:AJ16)</f>
        <v>1</v>
      </c>
      <c r="AK17" s="266">
        <f t="shared" ref="AK17" si="109">SUM(AK14:AK16)</f>
        <v>1</v>
      </c>
    </row>
    <row r="18" spans="1:37" s="28" customFormat="1" ht="15">
      <c r="A18" s="32" t="s">
        <v>32</v>
      </c>
      <c r="B18" s="32" t="s">
        <v>108</v>
      </c>
      <c r="C18" s="96" t="s">
        <v>377</v>
      </c>
      <c r="D18" s="34">
        <f>V18*' Demand-Supply Gap'!D$44</f>
        <v>2.2927327200000001</v>
      </c>
      <c r="E18" s="34">
        <f>W18*' Demand-Supply Gap'!E$44</f>
        <v>2.0684839251000011</v>
      </c>
      <c r="F18" s="34">
        <f>X18*' Demand-Supply Gap'!F$44</f>
        <v>1.7815072129800009</v>
      </c>
      <c r="G18" s="34">
        <f>Y18*' Demand-Supply Gap'!G$44</f>
        <v>1.5716718500000004</v>
      </c>
      <c r="H18" s="34">
        <f>Z18*' Demand-Supply Gap'!H$44</f>
        <v>2.2494200130000008</v>
      </c>
      <c r="I18" s="34">
        <f>AA18*' Demand-Supply Gap'!I$44</f>
        <v>1.9600012998</v>
      </c>
      <c r="J18" s="34">
        <f>AB18*' Demand-Supply Gap'!J$44</f>
        <v>2.1050735060148122</v>
      </c>
      <c r="K18" s="34">
        <f>AC18*' Demand-Supply Gap'!K$44</f>
        <v>2.2806258506154617</v>
      </c>
      <c r="L18" s="34">
        <f>AD18*' Demand-Supply Gap'!L$44</f>
        <v>2.452545768134399</v>
      </c>
      <c r="M18" s="34">
        <f>AE18*' Demand-Supply Gap'!M$44</f>
        <v>2.6388945459117932</v>
      </c>
      <c r="N18" s="34">
        <f>AF18*' Demand-Supply Gap'!N$44</f>
        <v>2.8536660821372708</v>
      </c>
      <c r="O18" s="34">
        <f>AG18*' Demand-Supply Gap'!O$44</f>
        <v>3.0973414432837378</v>
      </c>
      <c r="P18" s="34">
        <f>AH18*' Demand-Supply Gap'!P$44</f>
        <v>3.3246030909848936</v>
      </c>
      <c r="Q18" s="34">
        <f>AI18*' Demand-Supply Gap'!Q$44</f>
        <v>3.5745257389916181</v>
      </c>
      <c r="R18" s="34">
        <f>AJ18*' Demand-Supply Gap'!R$44</f>
        <v>3.845735083460478</v>
      </c>
      <c r="S18" s="34">
        <f>AK18*' Demand-Supply Gap'!S$44</f>
        <v>4.1494520997795314</v>
      </c>
      <c r="T18" s="262"/>
      <c r="U18" s="265"/>
      <c r="V18" s="224">
        <v>0.30816300000000008</v>
      </c>
      <c r="W18" s="224">
        <v>0.31011753000000009</v>
      </c>
      <c r="X18" s="224">
        <v>0.30821924100000009</v>
      </c>
      <c r="Y18" s="224">
        <v>0.31433437000000009</v>
      </c>
      <c r="Z18" s="224">
        <v>0.3111231000000001</v>
      </c>
      <c r="AA18" s="224">
        <v>0.30914847000000001</v>
      </c>
      <c r="AB18" s="224">
        <v>0.31159020406666704</v>
      </c>
      <c r="AC18" s="224">
        <v>0.31199189518095205</v>
      </c>
      <c r="AD18" s="224">
        <v>0.31239358629523806</v>
      </c>
      <c r="AE18" s="224">
        <v>0.31279527740952406</v>
      </c>
      <c r="AF18" s="224">
        <v>0.31319696852381007</v>
      </c>
      <c r="AG18" s="224">
        <v>0.31359865963809508</v>
      </c>
      <c r="AH18" s="224">
        <v>0.31400035075238109</v>
      </c>
      <c r="AI18" s="224">
        <v>0.31440204186666709</v>
      </c>
      <c r="AJ18" s="224">
        <v>0.3148037329809521</v>
      </c>
      <c r="AK18" s="224">
        <v>0.315205424095238</v>
      </c>
    </row>
    <row r="19" spans="1:37" s="28" customFormat="1" ht="15">
      <c r="A19" s="32" t="s">
        <v>32</v>
      </c>
      <c r="B19" s="32" t="s">
        <v>108</v>
      </c>
      <c r="C19" s="96" t="s">
        <v>378</v>
      </c>
      <c r="D19" s="34">
        <f>V19*' Demand-Supply Gap'!D$44</f>
        <v>0.50756944799999981</v>
      </c>
      <c r="E19" s="34">
        <f>W19*' Demand-Supply Gap'!E$44</f>
        <v>0.47446844900000007</v>
      </c>
      <c r="F19" s="34">
        <f>X19*' Demand-Supply Gap'!F$44</f>
        <v>0.40698997220000022</v>
      </c>
      <c r="G19" s="34">
        <f>Y19*' Demand-Supply Gap'!G$44</f>
        <v>0.34131500000000009</v>
      </c>
      <c r="H19" s="34">
        <f>Z19*' Demand-Supply Gap'!H$44</f>
        <v>0.49248439169999991</v>
      </c>
      <c r="I19" s="34">
        <f>AA19*' Demand-Supply Gap'!I$44</f>
        <v>0.4366949522000001</v>
      </c>
      <c r="J19" s="34">
        <f>AB19*' Demand-Supply Gap'!J$44</f>
        <v>0.46196800389811421</v>
      </c>
      <c r="K19" s="34">
        <f>AC19*' Demand-Supply Gap'!K$44</f>
        <v>0.49819607775737201</v>
      </c>
      <c r="L19" s="34">
        <f>AD19*' Demand-Supply Gap'!L$44</f>
        <v>0.53328694066896909</v>
      </c>
      <c r="M19" s="34">
        <f>AE19*' Demand-Supply Gap'!M$44</f>
        <v>0.57116203634597118</v>
      </c>
      <c r="N19" s="34">
        <f>AF19*' Demand-Supply Gap'!N$44</f>
        <v>0.61479424034900221</v>
      </c>
      <c r="O19" s="34">
        <f>AG19*' Demand-Supply Gap'!O$44</f>
        <v>0.66420309388567156</v>
      </c>
      <c r="P19" s="34">
        <f>AH19*' Demand-Supply Gap'!P$44</f>
        <v>0.70963101588181299</v>
      </c>
      <c r="Q19" s="34">
        <f>AI19*' Demand-Supply Gap'!Q$44</f>
        <v>0.75943035517390833</v>
      </c>
      <c r="R19" s="34">
        <f>AJ19*' Demand-Supply Gap'!R$44</f>
        <v>0.81324491544321176</v>
      </c>
      <c r="S19" s="34">
        <f>AK19*' Demand-Supply Gap'!S$44</f>
        <v>0.8733753107980311</v>
      </c>
      <c r="T19" s="262"/>
      <c r="U19" s="265"/>
      <c r="V19" s="224">
        <v>6.8221699999999996E-2</v>
      </c>
      <c r="W19" s="224">
        <v>7.1134699999999995E-2</v>
      </c>
      <c r="X19" s="224">
        <v>7.0413490000000023E-2</v>
      </c>
      <c r="Y19" s="224">
        <v>6.8263000000000018E-2</v>
      </c>
      <c r="Z19" s="224">
        <v>6.8116789999999983E-2</v>
      </c>
      <c r="AA19" s="224">
        <v>6.8879330000000016E-2</v>
      </c>
      <c r="AB19" s="224">
        <v>6.8379894666666996E-2</v>
      </c>
      <c r="AC19" s="224">
        <v>6.8153721238094989E-2</v>
      </c>
      <c r="AD19" s="224">
        <v>6.792754780952398E-2</v>
      </c>
      <c r="AE19" s="224">
        <v>6.7701374380952029E-2</v>
      </c>
      <c r="AF19" s="224">
        <v>6.747520095238102E-2</v>
      </c>
      <c r="AG19" s="224">
        <v>6.7249027523809013E-2</v>
      </c>
      <c r="AH19" s="224">
        <v>6.7022854095238005E-2</v>
      </c>
      <c r="AI19" s="224">
        <v>6.6796680666666997E-2</v>
      </c>
      <c r="AJ19" s="224">
        <v>6.6570507238095045E-2</v>
      </c>
      <c r="AK19" s="224">
        <v>6.6344333809524036E-2</v>
      </c>
    </row>
    <row r="20" spans="1:37" s="28" customFormat="1" ht="15">
      <c r="A20" s="32" t="s">
        <v>32</v>
      </c>
      <c r="B20" s="32" t="s">
        <v>108</v>
      </c>
      <c r="C20" s="96" t="s">
        <v>379</v>
      </c>
      <c r="D20" s="34">
        <f>V20*' Demand-Supply Gap'!D$44</f>
        <v>4.6396978319999986</v>
      </c>
      <c r="E20" s="34">
        <f>W20*' Demand-Supply Gap'!E$44</f>
        <v>4.1270476259000004</v>
      </c>
      <c r="F20" s="34">
        <f>X20*' Demand-Supply Gap'!F$44</f>
        <v>3.5915028148199997</v>
      </c>
      <c r="G20" s="34">
        <f>Y20*' Demand-Supply Gap'!G$44</f>
        <v>3.0870131499999998</v>
      </c>
      <c r="H20" s="34">
        <f>Z20*' Demand-Supply Gap'!H$44</f>
        <v>4.4880955952999999</v>
      </c>
      <c r="I20" s="34">
        <f>AA20*' Demand-Supply Gap'!I$44</f>
        <v>3.9433037479999999</v>
      </c>
      <c r="J20" s="34">
        <f>AB20*' Demand-Supply Gap'!J$44</f>
        <v>4.1888624900870735</v>
      </c>
      <c r="K20" s="34">
        <f>AC20*' Demand-Supply Gap'!K$44</f>
        <v>4.5310661996271655</v>
      </c>
      <c r="L20" s="34">
        <f>AD20*' Demand-Supply Gap'!L$44</f>
        <v>4.8649871406686316</v>
      </c>
      <c r="M20" s="34">
        <f>AE20*' Demand-Supply Gap'!M$44</f>
        <v>5.226434427984846</v>
      </c>
      <c r="N20" s="34">
        <f>AF20*' Demand-Supply Gap'!N$44</f>
        <v>5.6429499685757474</v>
      </c>
      <c r="O20" s="34">
        <f>AG20*' Demand-Supply Gap'!O$44</f>
        <v>6.1152242183418197</v>
      </c>
      <c r="P20" s="34">
        <f>AH20*' Demand-Supply Gap'!P$44</f>
        <v>6.5536619990413305</v>
      </c>
      <c r="Q20" s="34">
        <f>AI20*' Demand-Supply Gap'!Q$44</f>
        <v>7.0353267443585237</v>
      </c>
      <c r="R20" s="34">
        <f>AJ20*' Demand-Supply Gap'!R$44</f>
        <v>7.5573144110904016</v>
      </c>
      <c r="S20" s="34">
        <f>AK20*' Demand-Supply Gap'!S$44</f>
        <v>8.1414514456320699</v>
      </c>
      <c r="T20" s="262"/>
      <c r="U20" s="265"/>
      <c r="V20" s="224">
        <f>1-SUM(V18:V19)</f>
        <v>0.62361529999999998</v>
      </c>
      <c r="W20" s="224">
        <f t="shared" ref="W20" si="110">1-SUM(W18:W19)</f>
        <v>0.61874776999999992</v>
      </c>
      <c r="X20" s="224">
        <f t="shared" ref="X20" si="111">1-SUM(X18:X19)</f>
        <v>0.62136726899999983</v>
      </c>
      <c r="Y20" s="224">
        <f t="shared" ref="Y20" si="112">1-SUM(Y18:Y19)</f>
        <v>0.61740262999999995</v>
      </c>
      <c r="Z20" s="224">
        <f t="shared" ref="Z20" si="113">1-SUM(Z18:Z19)</f>
        <v>0.62076010999999998</v>
      </c>
      <c r="AA20" s="224">
        <f t="shared" ref="AA20" si="114">1-SUM(AA18:AA19)</f>
        <v>0.62197219999999998</v>
      </c>
      <c r="AB20" s="224">
        <f t="shared" ref="AB20" si="115">1-SUM(AB18:AB19)</f>
        <v>0.62002990126666591</v>
      </c>
      <c r="AC20" s="224">
        <f t="shared" ref="AC20" si="116">1-SUM(AC18:AC19)</f>
        <v>0.61985438358095291</v>
      </c>
      <c r="AD20" s="224">
        <f t="shared" ref="AD20" si="117">1-SUM(AD18:AD19)</f>
        <v>0.61967886589523791</v>
      </c>
      <c r="AE20" s="224">
        <f t="shared" ref="AE20" si="118">1-SUM(AE18:AE19)</f>
        <v>0.61950334820952391</v>
      </c>
      <c r="AF20" s="224">
        <f t="shared" ref="AF20" si="119">1-SUM(AF18:AF19)</f>
        <v>0.61932783052380891</v>
      </c>
      <c r="AG20" s="224">
        <f t="shared" ref="AG20" si="120">1-SUM(AG18:AG19)</f>
        <v>0.61915231283809591</v>
      </c>
      <c r="AH20" s="224">
        <f t="shared" ref="AH20" si="121">1-SUM(AH18:AH19)</f>
        <v>0.61897679515238091</v>
      </c>
      <c r="AI20" s="224">
        <f t="shared" ref="AI20" si="122">1-SUM(AI18:AI19)</f>
        <v>0.61880127746666591</v>
      </c>
      <c r="AJ20" s="224">
        <f t="shared" ref="AJ20" si="123">1-SUM(AJ18:AJ19)</f>
        <v>0.6186257597809528</v>
      </c>
      <c r="AK20" s="224">
        <f t="shared" ref="AK20" si="124">1-SUM(AK18:AK19)</f>
        <v>0.61845024209523802</v>
      </c>
    </row>
    <row r="21" spans="1:37" s="94" customFormat="1" ht="15">
      <c r="A21" s="60" t="s">
        <v>32</v>
      </c>
      <c r="B21" s="60" t="s">
        <v>108</v>
      </c>
      <c r="C21" s="264" t="s">
        <v>60</v>
      </c>
      <c r="D21" s="61">
        <f>SUM(D18:D20)</f>
        <v>7.4399999999999986</v>
      </c>
      <c r="E21" s="61">
        <f t="shared" ref="E21" si="125">SUM(E18:E20)</f>
        <v>6.6700000000000017</v>
      </c>
      <c r="F21" s="61">
        <f t="shared" ref="F21" si="126">SUM(F18:F20)</f>
        <v>5.7800000000000011</v>
      </c>
      <c r="G21" s="61">
        <f t="shared" ref="G21" si="127">SUM(G18:G20)</f>
        <v>5</v>
      </c>
      <c r="H21" s="61">
        <f t="shared" ref="H21" si="128">SUM(H18:H20)</f>
        <v>7.23</v>
      </c>
      <c r="I21" s="61">
        <f t="shared" ref="I21" si="129">SUM(I18:I20)</f>
        <v>6.34</v>
      </c>
      <c r="J21" s="61">
        <f t="shared" ref="J21" si="130">SUM(J18:J20)</f>
        <v>6.7559040000000001</v>
      </c>
      <c r="K21" s="61">
        <f t="shared" ref="K21" si="131">SUM(K18:K20)</f>
        <v>7.309888127999999</v>
      </c>
      <c r="L21" s="61">
        <f t="shared" ref="L21" si="132">SUM(L18:L20)</f>
        <v>7.8508198494719998</v>
      </c>
      <c r="M21" s="61">
        <f t="shared" ref="M21" si="133">SUM(M18:M20)</f>
        <v>8.4364910102426105</v>
      </c>
      <c r="N21" s="61">
        <f t="shared" ref="N21" si="134">SUM(N18:N20)</f>
        <v>9.1114102910620201</v>
      </c>
      <c r="O21" s="61">
        <f t="shared" ref="O21" si="135">SUM(O18:O20)</f>
        <v>9.8767687555112289</v>
      </c>
      <c r="P21" s="61">
        <f t="shared" ref="P21" si="136">SUM(P18:P20)</f>
        <v>10.587896105908037</v>
      </c>
      <c r="Q21" s="61">
        <f t="shared" ref="Q21" si="137">SUM(Q18:Q20)</f>
        <v>11.36928283852405</v>
      </c>
      <c r="R21" s="61">
        <f t="shared" ref="R21" si="138">SUM(R18:R20)</f>
        <v>12.216294409994092</v>
      </c>
      <c r="S21" s="61">
        <f t="shared" ref="S21" si="139">SUM(S18:S20)</f>
        <v>13.164278856209632</v>
      </c>
      <c r="T21" s="263"/>
      <c r="U21" s="265"/>
      <c r="V21" s="266">
        <f>SUM(V18:V20)</f>
        <v>1</v>
      </c>
      <c r="W21" s="266">
        <f t="shared" ref="W21" si="140">SUM(W18:W20)</f>
        <v>1</v>
      </c>
      <c r="X21" s="266">
        <f t="shared" ref="X21" si="141">SUM(X18:X20)</f>
        <v>1</v>
      </c>
      <c r="Y21" s="266">
        <f t="shared" ref="Y21" si="142">SUM(Y18:Y20)</f>
        <v>1</v>
      </c>
      <c r="Z21" s="266">
        <f t="shared" ref="Z21" si="143">SUM(Z18:Z20)</f>
        <v>1</v>
      </c>
      <c r="AA21" s="266">
        <f t="shared" ref="AA21" si="144">SUM(AA18:AA20)</f>
        <v>1</v>
      </c>
      <c r="AB21" s="266">
        <f t="shared" ref="AB21" si="145">SUM(AB18:AB20)</f>
        <v>1</v>
      </c>
      <c r="AC21" s="266">
        <f t="shared" ref="AC21" si="146">SUM(AC18:AC20)</f>
        <v>1</v>
      </c>
      <c r="AD21" s="266">
        <f t="shared" ref="AD21" si="147">SUM(AD18:AD20)</f>
        <v>1</v>
      </c>
      <c r="AE21" s="266">
        <f t="shared" ref="AE21" si="148">SUM(AE18:AE20)</f>
        <v>1</v>
      </c>
      <c r="AF21" s="266">
        <f t="shared" ref="AF21" si="149">SUM(AF18:AF20)</f>
        <v>1</v>
      </c>
      <c r="AG21" s="266">
        <f t="shared" ref="AG21" si="150">SUM(AG18:AG20)</f>
        <v>1</v>
      </c>
      <c r="AH21" s="266">
        <f t="shared" ref="AH21" si="151">SUM(AH18:AH20)</f>
        <v>1</v>
      </c>
      <c r="AI21" s="266">
        <f t="shared" ref="AI21" si="152">SUM(AI18:AI20)</f>
        <v>1</v>
      </c>
      <c r="AJ21" s="266">
        <f t="shared" ref="AJ21" si="153">SUM(AJ18:AJ20)</f>
        <v>1</v>
      </c>
      <c r="AK21" s="266">
        <f t="shared" ref="AK21" si="154">SUM(AK18:AK20)</f>
        <v>1</v>
      </c>
    </row>
    <row r="22" spans="1:37" s="28" customFormat="1" ht="15">
      <c r="A22" s="32" t="s">
        <v>32</v>
      </c>
      <c r="B22" s="32" t="s">
        <v>53</v>
      </c>
      <c r="C22" s="96" t="s">
        <v>377</v>
      </c>
      <c r="D22" s="34">
        <f>V22*' Demand-Supply Gap'!D$53</f>
        <v>38.280208200000011</v>
      </c>
      <c r="E22" s="34">
        <f>W22*' Demand-Supply Gap'!E$53</f>
        <v>37.989995447713028</v>
      </c>
      <c r="F22" s="34">
        <f>X22*' Demand-Supply Gap'!F$53</f>
        <v>40.712335404891697</v>
      </c>
      <c r="G22" s="34">
        <f>Y22*' Demand-Supply Gap'!G$53</f>
        <v>43.589167259</v>
      </c>
      <c r="H22" s="34">
        <f>Z22*' Demand-Supply Gap'!H$53</f>
        <v>41.131870799622625</v>
      </c>
      <c r="I22" s="34">
        <f>AA22*' Demand-Supply Gap'!I$53</f>
        <v>29.134343386600019</v>
      </c>
      <c r="J22" s="34">
        <f>AB22*' Demand-Supply Gap'!J$53</f>
        <v>30.63051228494308</v>
      </c>
      <c r="K22" s="34">
        <f>AC22*' Demand-Supply Gap'!K$53</f>
        <v>32.178701796992435</v>
      </c>
      <c r="L22" s="34">
        <f>AD22*' Demand-Supply Gap'!L$53</f>
        <v>34.685848391386621</v>
      </c>
      <c r="M22" s="34">
        <f>AE22*' Demand-Supply Gap'!M$53</f>
        <v>37.683812057336418</v>
      </c>
      <c r="N22" s="34">
        <f>AF22*' Demand-Supply Gap'!N$53</f>
        <v>41.050282877871702</v>
      </c>
      <c r="O22" s="34">
        <f>AG22*' Demand-Supply Gap'!O$53</f>
        <v>44.8365458134585</v>
      </c>
      <c r="P22" s="34">
        <f>AH22*' Demand-Supply Gap'!P$53</f>
        <v>48.886841599599364</v>
      </c>
      <c r="Q22" s="34">
        <f>AI22*' Demand-Supply Gap'!Q$53</f>
        <v>53.180798581618227</v>
      </c>
      <c r="R22" s="34">
        <f>AJ22*' Demand-Supply Gap'!R$53</f>
        <v>57.495590880845953</v>
      </c>
      <c r="S22" s="34">
        <f>AK22*' Demand-Supply Gap'!S$53</f>
        <v>62.419199602637185</v>
      </c>
      <c r="T22" s="262"/>
      <c r="U22" s="265"/>
      <c r="V22" s="224">
        <v>0.31863000000000008</v>
      </c>
      <c r="W22" s="224">
        <v>0.31817530000000005</v>
      </c>
      <c r="X22" s="224">
        <v>0.31919241000000009</v>
      </c>
      <c r="Y22" s="224">
        <v>0.32034369999999995</v>
      </c>
      <c r="Z22" s="224">
        <v>0.31823100000000004</v>
      </c>
      <c r="AA22" s="224">
        <v>0.31848470000000006</v>
      </c>
      <c r="AB22" s="224">
        <v>0.31913858666666606</v>
      </c>
      <c r="AC22" s="224">
        <v>0.31896978095238104</v>
      </c>
      <c r="AD22" s="224">
        <v>0.31867804880952311</v>
      </c>
      <c r="AE22" s="224">
        <v>0.31892225222222204</v>
      </c>
      <c r="AF22" s="224">
        <v>0.31893240207936402</v>
      </c>
      <c r="AG22" s="224">
        <v>0.318942551936507</v>
      </c>
      <c r="AH22" s="224">
        <v>0.3189527017936501</v>
      </c>
      <c r="AI22" s="224">
        <v>0.31896285165079308</v>
      </c>
      <c r="AJ22" s="224">
        <v>0.31897300150793606</v>
      </c>
      <c r="AK22" s="224">
        <v>0.31898315136507804</v>
      </c>
    </row>
    <row r="23" spans="1:37" s="28" customFormat="1" ht="15">
      <c r="A23" s="32" t="s">
        <v>32</v>
      </c>
      <c r="B23" s="32" t="s">
        <v>53</v>
      </c>
      <c r="C23" s="96" t="s">
        <v>378</v>
      </c>
      <c r="D23" s="34">
        <f>V23*' Demand-Supply Gap'!D$53</f>
        <v>8.3157303800000033</v>
      </c>
      <c r="E23" s="34">
        <f>W23*' Demand-Supply Gap'!E$53</f>
        <v>8.160602720779524</v>
      </c>
      <c r="F23" s="34">
        <f>X23*' Demand-Supply Gap'!F$53</f>
        <v>9.0731101901621951</v>
      </c>
      <c r="G23" s="34">
        <f>Y23*' Demand-Supply Gap'!G$53</f>
        <v>9.2885464100000039</v>
      </c>
      <c r="H23" s="34">
        <f>Z23*' Demand-Supply Gap'!H$53</f>
        <v>8.8108111889840863</v>
      </c>
      <c r="I23" s="34">
        <f>AA23*' Demand-Supply Gap'!I$53</f>
        <v>6.9334194974000036</v>
      </c>
      <c r="J23" s="34">
        <f>AB23*' Demand-Supply Gap'!J$53</f>
        <v>6.7345386778392005</v>
      </c>
      <c r="K23" s="34">
        <f>AC23*' Demand-Supply Gap'!K$53</f>
        <v>7.199647009019972</v>
      </c>
      <c r="L23" s="34">
        <f>AD23*' Demand-Supply Gap'!L$53</f>
        <v>7.8741358690401162</v>
      </c>
      <c r="M23" s="34">
        <f>AE23*' Demand-Supply Gap'!M$53</f>
        <v>8.6016490748594254</v>
      </c>
      <c r="N23" s="34">
        <f>AF23*' Demand-Supply Gap'!N$53</f>
        <v>9.4280399174395786</v>
      </c>
      <c r="O23" s="34">
        <f>AG23*' Demand-Supply Gap'!O$53</f>
        <v>10.360940680116842</v>
      </c>
      <c r="P23" s="34">
        <f>AH23*' Demand-Supply Gap'!P$53</f>
        <v>11.365915389871457</v>
      </c>
      <c r="Q23" s="34">
        <f>AI23*' Demand-Supply Gap'!Q$53</f>
        <v>12.439316246526904</v>
      </c>
      <c r="R23" s="34">
        <f>AJ23*' Demand-Supply Gap'!R$53</f>
        <v>13.529739179212902</v>
      </c>
      <c r="S23" s="34">
        <f>AK23*' Demand-Supply Gap'!S$53</f>
        <v>14.776463717410126</v>
      </c>
      <c r="T23" s="262"/>
      <c r="U23" s="92"/>
      <c r="V23" s="224">
        <v>6.9217000000000029E-2</v>
      </c>
      <c r="W23" s="224">
        <v>6.8346999999999991E-2</v>
      </c>
      <c r="X23" s="224">
        <v>7.1134900000000001E-2</v>
      </c>
      <c r="Y23" s="224">
        <v>6.8263000000000018E-2</v>
      </c>
      <c r="Z23" s="224">
        <v>6.8167900000000003E-2</v>
      </c>
      <c r="AA23" s="224">
        <v>7.5793300000000008E-2</v>
      </c>
      <c r="AB23" s="224">
        <v>7.0166999999999979E-2</v>
      </c>
      <c r="AC23" s="224">
        <v>7.1366142857142989E-2</v>
      </c>
      <c r="AD23" s="224">
        <v>7.2344035714285992E-2</v>
      </c>
      <c r="AE23" s="224">
        <v>7.2796703571428978E-2</v>
      </c>
      <c r="AF23" s="224">
        <v>7.324937142857102E-2</v>
      </c>
      <c r="AG23" s="224">
        <v>7.3702039285714005E-2</v>
      </c>
      <c r="AH23" s="224">
        <v>7.415470714285699E-2</v>
      </c>
      <c r="AI23" s="224">
        <v>7.4607375000000031E-2</v>
      </c>
      <c r="AJ23" s="224">
        <v>7.5060042857143017E-2</v>
      </c>
      <c r="AK23" s="224">
        <v>7.5512710714286002E-2</v>
      </c>
    </row>
    <row r="24" spans="1:37" s="28" customFormat="1" ht="15">
      <c r="A24" s="32" t="s">
        <v>32</v>
      </c>
      <c r="B24" s="32" t="s">
        <v>53</v>
      </c>
      <c r="C24" s="96" t="s">
        <v>379</v>
      </c>
      <c r="D24" s="34">
        <f>V24*' Demand-Supply Gap'!D$53</f>
        <v>73.544061419999991</v>
      </c>
      <c r="E24" s="34">
        <f>W24*' Demand-Supply Gap'!E$53</f>
        <v>73.248976367032427</v>
      </c>
      <c r="F24" s="34">
        <f>X24*' Demand-Supply Gap'!F$53</f>
        <v>77.762497681202845</v>
      </c>
      <c r="G24" s="34">
        <f>Y24*' Demand-Supply Gap'!G$53</f>
        <v>83.19228633100002</v>
      </c>
      <c r="H24" s="34">
        <f>Z24*' Demand-Supply Gap'!H$53</f>
        <v>79.308933346236898</v>
      </c>
      <c r="I24" s="34">
        <f>AA24*' Demand-Supply Gap'!I$53</f>
        <v>55.410237116000012</v>
      </c>
      <c r="J24" s="34">
        <f>AB24*' Demand-Supply Gap'!J$53</f>
        <v>58.613666637217761</v>
      </c>
      <c r="K24" s="34">
        <f>AC24*' Demand-Supply Gap'!K$53</f>
        <v>61.504881263347627</v>
      </c>
      <c r="L24" s="34">
        <f>AD24*' Demand-Supply Gap'!L$53</f>
        <v>66.282932661405809</v>
      </c>
      <c r="M24" s="34">
        <f>AE24*' Demand-Supply Gap'!M$53</f>
        <v>71.874409478145552</v>
      </c>
      <c r="N24" s="34">
        <f>AF24*' Demand-Supply Gap'!N$53</f>
        <v>78.233224260533603</v>
      </c>
      <c r="O24" s="34">
        <f>AG24*' Demand-Supply Gap'!O$53</f>
        <v>85.381265200818419</v>
      </c>
      <c r="P24" s="34">
        <f>AH24*' Demand-Supply Gap'!P$53</f>
        <v>93.020255982926685</v>
      </c>
      <c r="Q24" s="34">
        <f>AI24*' Demand-Supply Gap'!Q$53</f>
        <v>101.11026868322888</v>
      </c>
      <c r="R24" s="34">
        <f>AJ24*' Demand-Supply Gap'!R$53</f>
        <v>109.2268875540876</v>
      </c>
      <c r="S24" s="34">
        <f>AK24*' Demand-Supply Gap'!S$53</f>
        <v>118.48614412187007</v>
      </c>
      <c r="T24" s="262"/>
      <c r="U24" s="92"/>
      <c r="V24" s="224">
        <f>1-SUM(V22:V23)</f>
        <v>0.61215299999999995</v>
      </c>
      <c r="W24" s="224">
        <f t="shared" ref="W24" si="155">1-SUM(W22:W23)</f>
        <v>0.61347770000000001</v>
      </c>
      <c r="X24" s="224">
        <f t="shared" ref="X24" si="156">1-SUM(X22:X23)</f>
        <v>0.60967268999999991</v>
      </c>
      <c r="Y24" s="224">
        <f t="shared" ref="Y24" si="157">1-SUM(Y22:Y23)</f>
        <v>0.61139330000000003</v>
      </c>
      <c r="Z24" s="224">
        <f t="shared" ref="Z24" si="158">1-SUM(Z22:Z23)</f>
        <v>0.6136010999999999</v>
      </c>
      <c r="AA24" s="224">
        <f t="shared" ref="AA24" si="159">1-SUM(AA22:AA23)</f>
        <v>0.60572199999999987</v>
      </c>
      <c r="AB24" s="224">
        <f t="shared" ref="AB24" si="160">1-SUM(AB22:AB23)</f>
        <v>0.61069441333333396</v>
      </c>
      <c r="AC24" s="224">
        <f t="shared" ref="AC24" si="161">1-SUM(AC22:AC23)</f>
        <v>0.60966407619047591</v>
      </c>
      <c r="AD24" s="224">
        <f t="shared" ref="AD24" si="162">1-SUM(AD22:AD23)</f>
        <v>0.60897791547619096</v>
      </c>
      <c r="AE24" s="224">
        <f t="shared" ref="AE24" si="163">1-SUM(AE22:AE23)</f>
        <v>0.60828104420634899</v>
      </c>
      <c r="AF24" s="224">
        <f t="shared" ref="AF24" si="164">1-SUM(AF22:AF23)</f>
        <v>0.60781822649206496</v>
      </c>
      <c r="AG24" s="224">
        <f t="shared" ref="AG24" si="165">1-SUM(AG22:AG23)</f>
        <v>0.60735540877777905</v>
      </c>
      <c r="AH24" s="224">
        <f t="shared" ref="AH24" si="166">1-SUM(AH22:AH23)</f>
        <v>0.60689259106349291</v>
      </c>
      <c r="AI24" s="224">
        <f t="shared" ref="AI24" si="167">1-SUM(AI22:AI23)</f>
        <v>0.60642977334920689</v>
      </c>
      <c r="AJ24" s="224">
        <f t="shared" ref="AJ24" si="168">1-SUM(AJ22:AJ23)</f>
        <v>0.60596695563492098</v>
      </c>
      <c r="AK24" s="224">
        <f t="shared" ref="AK24" si="169">1-SUM(AK22:AK23)</f>
        <v>0.60550413792063595</v>
      </c>
    </row>
    <row r="25" spans="1:37" s="94" customFormat="1" ht="15">
      <c r="A25" s="60" t="s">
        <v>32</v>
      </c>
      <c r="B25" s="60" t="s">
        <v>53</v>
      </c>
      <c r="C25" s="264" t="s">
        <v>60</v>
      </c>
      <c r="D25" s="61">
        <f>SUM(D22:D24)</f>
        <v>120.14000000000001</v>
      </c>
      <c r="E25" s="61">
        <f t="shared" ref="E25" si="170">SUM(E22:E24)</f>
        <v>119.39957453552498</v>
      </c>
      <c r="F25" s="61">
        <f t="shared" ref="F25" si="171">SUM(F22:F24)</f>
        <v>127.54794327625675</v>
      </c>
      <c r="G25" s="61">
        <f t="shared" ref="G25" si="172">SUM(G22:G24)</f>
        <v>136.07000000000002</v>
      </c>
      <c r="H25" s="61">
        <f t="shared" ref="H25" si="173">SUM(H22:H24)</f>
        <v>129.25161533484362</v>
      </c>
      <c r="I25" s="61">
        <f t="shared" ref="I25" si="174">SUM(I22:I24)</f>
        <v>91.478000000000037</v>
      </c>
      <c r="J25" s="61">
        <f t="shared" ref="J25" si="175">SUM(J22:J24)</f>
        <v>95.978717600000039</v>
      </c>
      <c r="K25" s="61">
        <f t="shared" ref="K25" si="176">SUM(K22:K24)</f>
        <v>100.88323006936002</v>
      </c>
      <c r="L25" s="61">
        <f t="shared" ref="L25" si="177">SUM(L22:L24)</f>
        <v>108.84291692183254</v>
      </c>
      <c r="M25" s="61">
        <f t="shared" ref="M25" si="178">SUM(M22:M24)</f>
        <v>118.15987061034139</v>
      </c>
      <c r="N25" s="61">
        <f t="shared" ref="N25" si="179">SUM(N22:N24)</f>
        <v>128.71154705584487</v>
      </c>
      <c r="O25" s="61">
        <f t="shared" ref="O25" si="180">SUM(O22:O24)</f>
        <v>140.57875169439376</v>
      </c>
      <c r="P25" s="61">
        <f t="shared" ref="P25" si="181">SUM(P22:P24)</f>
        <v>153.27301297239751</v>
      </c>
      <c r="Q25" s="61">
        <f t="shared" ref="Q25" si="182">SUM(Q22:Q24)</f>
        <v>166.73038351137401</v>
      </c>
      <c r="R25" s="61">
        <f t="shared" ref="R25" si="183">SUM(R22:R24)</f>
        <v>180.25221761414645</v>
      </c>
      <c r="S25" s="61">
        <f t="shared" ref="S25" si="184">SUM(S22:S24)</f>
        <v>195.68180744191739</v>
      </c>
      <c r="T25" s="263"/>
      <c r="U25" s="265"/>
      <c r="V25" s="266">
        <f>SUM(V22:V24)</f>
        <v>1</v>
      </c>
      <c r="W25" s="266">
        <f t="shared" ref="W25" si="185">SUM(W22:W24)</f>
        <v>1</v>
      </c>
      <c r="X25" s="266">
        <f t="shared" ref="X25" si="186">SUM(X22:X24)</f>
        <v>1</v>
      </c>
      <c r="Y25" s="266">
        <f t="shared" ref="Y25" si="187">SUM(Y22:Y24)</f>
        <v>1</v>
      </c>
      <c r="Z25" s="266">
        <f t="shared" ref="Z25" si="188">SUM(Z22:Z24)</f>
        <v>1</v>
      </c>
      <c r="AA25" s="266">
        <f t="shared" ref="AA25" si="189">SUM(AA22:AA24)</f>
        <v>1</v>
      </c>
      <c r="AB25" s="266">
        <f t="shared" ref="AB25" si="190">SUM(AB22:AB24)</f>
        <v>1</v>
      </c>
      <c r="AC25" s="266">
        <f t="shared" ref="AC25" si="191">SUM(AC22:AC24)</f>
        <v>1</v>
      </c>
      <c r="AD25" s="266">
        <f t="shared" ref="AD25" si="192">SUM(AD22:AD24)</f>
        <v>1</v>
      </c>
      <c r="AE25" s="266">
        <f t="shared" ref="AE25" si="193">SUM(AE22:AE24)</f>
        <v>1</v>
      </c>
      <c r="AF25" s="266">
        <f t="shared" ref="AF25" si="194">SUM(AF22:AF24)</f>
        <v>1</v>
      </c>
      <c r="AG25" s="266">
        <f t="shared" ref="AG25" si="195">SUM(AG22:AG24)</f>
        <v>1</v>
      </c>
      <c r="AH25" s="266">
        <f t="shared" ref="AH25" si="196">SUM(AH22:AH24)</f>
        <v>1</v>
      </c>
      <c r="AI25" s="266">
        <f t="shared" ref="AI25" si="197">SUM(AI22:AI24)</f>
        <v>1</v>
      </c>
      <c r="AJ25" s="266">
        <f t="shared" ref="AJ25" si="198">SUM(AJ22:AJ24)</f>
        <v>1</v>
      </c>
      <c r="AK25" s="266">
        <f t="shared" ref="AK25" si="199">SUM(AK22:AK24)</f>
        <v>1</v>
      </c>
    </row>
    <row r="26" spans="1:37" s="28" customFormat="1" ht="15">
      <c r="A26" s="32" t="s">
        <v>32</v>
      </c>
      <c r="B26" s="32" t="s">
        <v>17</v>
      </c>
      <c r="C26" s="96" t="s">
        <v>377</v>
      </c>
      <c r="D26" s="34">
        <f>V26*' Demand-Supply Gap'!D$62</f>
        <v>3.3636507474240007</v>
      </c>
      <c r="E26" s="34">
        <f>W26*' Demand-Supply Gap'!E$62</f>
        <v>2.0630220067439105</v>
      </c>
      <c r="F26" s="34">
        <f>X26*' Demand-Supply Gap'!F$62</f>
        <v>2.0375388547960318</v>
      </c>
      <c r="G26" s="34">
        <f>Y26*' Demand-Supply Gap'!G$62</f>
        <v>2.8952853333293707</v>
      </c>
      <c r="H26" s="34">
        <f>Z26*' Demand-Supply Gap'!H$62</f>
        <v>2.7414401027769006</v>
      </c>
      <c r="I26" s="34">
        <f>AA26*' Demand-Supply Gap'!I$62</f>
        <v>2.5726768419999999</v>
      </c>
      <c r="J26" s="34">
        <f>AB26*' Demand-Supply Gap'!J$62</f>
        <v>2.6919760660868257</v>
      </c>
      <c r="K26" s="34">
        <f>AC26*' Demand-Supply Gap'!K$62</f>
        <v>2.8033839983463253</v>
      </c>
      <c r="L26" s="34">
        <f>AD26*' Demand-Supply Gap'!L$62</f>
        <v>2.9273865035002413</v>
      </c>
      <c r="M26" s="34">
        <f>AE26*' Demand-Supply Gap'!M$62</f>
        <v>3.0798925177639052</v>
      </c>
      <c r="N26" s="34">
        <f>AF26*' Demand-Supply Gap'!N$62</f>
        <v>3.2304740873617539</v>
      </c>
      <c r="O26" s="34">
        <f>AG26*' Demand-Supply Gap'!O$62</f>
        <v>3.3922947975463891</v>
      </c>
      <c r="P26" s="34">
        <f>AH26*' Demand-Supply Gap'!P$62</f>
        <v>3.5418426353806622</v>
      </c>
      <c r="Q26" s="34">
        <f>AI26*' Demand-Supply Gap'!Q$62</f>
        <v>3.7050702777818594</v>
      </c>
      <c r="R26" s="34">
        <f>AJ26*' Demand-Supply Gap'!R$62</f>
        <v>3.8821213321652244</v>
      </c>
      <c r="S26" s="34">
        <f>AK26*' Demand-Supply Gap'!S$62</f>
        <v>4.0722919790353735</v>
      </c>
      <c r="T26" s="262"/>
      <c r="U26" s="92"/>
      <c r="V26" s="224">
        <v>0.29816300000000007</v>
      </c>
      <c r="W26" s="224">
        <v>0.30011753000000008</v>
      </c>
      <c r="X26" s="224">
        <v>0.30071924100000003</v>
      </c>
      <c r="Y26" s="224">
        <v>0.30433437000000008</v>
      </c>
      <c r="Z26" s="224">
        <v>0.30137310000000006</v>
      </c>
      <c r="AA26" s="224">
        <v>0.29914847</v>
      </c>
      <c r="AB26" s="224">
        <v>0.30159020406666703</v>
      </c>
      <c r="AC26" s="224">
        <v>0.30199189518095204</v>
      </c>
      <c r="AD26" s="224">
        <v>0.30234894343809504</v>
      </c>
      <c r="AE26" s="224">
        <v>0.30266432502857099</v>
      </c>
      <c r="AF26" s="224">
        <v>0.30297970661904805</v>
      </c>
      <c r="AG26" s="224">
        <v>0.303295088209524</v>
      </c>
      <c r="AH26" s="224">
        <v>0.30361046980000006</v>
      </c>
      <c r="AI26" s="224">
        <v>0.30392585139047601</v>
      </c>
      <c r="AJ26" s="224">
        <v>0.30424123298095207</v>
      </c>
      <c r="AK26" s="224">
        <v>0.30455661457142802</v>
      </c>
    </row>
    <row r="27" spans="1:37" s="28" customFormat="1" ht="15">
      <c r="A27" s="32" t="s">
        <v>32</v>
      </c>
      <c r="B27" s="32" t="s">
        <v>17</v>
      </c>
      <c r="C27" s="96" t="s">
        <v>378</v>
      </c>
      <c r="D27" s="34">
        <f>V27*' Demand-Supply Gap'!D$62</f>
        <v>0.68501655668159989</v>
      </c>
      <c r="E27" s="34">
        <f>W27*' Demand-Supply Gap'!E$62</f>
        <v>0.4202428011308999</v>
      </c>
      <c r="F27" s="34">
        <f>X27*' Demand-Supply Gap'!F$62</f>
        <v>0.40933474299648004</v>
      </c>
      <c r="G27" s="34">
        <f>Y27*' Demand-Supply Gap'!G$62</f>
        <v>0.57806886126300006</v>
      </c>
      <c r="H27" s="34">
        <f>Z27*' Demand-Supply Gap'!H$62</f>
        <v>0.52865932211820976</v>
      </c>
      <c r="I27" s="34">
        <f>AA27*' Demand-Supply Gap'!I$62</f>
        <v>0.50636223800000002</v>
      </c>
      <c r="J27" s="34">
        <f>AB27*' Demand-Supply Gap'!J$62</f>
        <v>0.52109543700098948</v>
      </c>
      <c r="K27" s="34">
        <f>AC27*' Demand-Supply Gap'!K$62</f>
        <v>0.53983971481732429</v>
      </c>
      <c r="L27" s="34">
        <f>AD27*' Demand-Supply Gap'!L$62</f>
        <v>0.55654057993218398</v>
      </c>
      <c r="M27" s="34">
        <f>AE27*' Demand-Supply Gap'!M$62</f>
        <v>0.58019978382433668</v>
      </c>
      <c r="N27" s="34">
        <f>AF27*' Demand-Supply Gap'!N$62</f>
        <v>0.60298314312703793</v>
      </c>
      <c r="O27" s="34">
        <f>AG27*' Demand-Supply Gap'!O$62</f>
        <v>0.62733656744830868</v>
      </c>
      <c r="P27" s="34">
        <f>AH27*' Demand-Supply Gap'!P$62</f>
        <v>0.64889600191988883</v>
      </c>
      <c r="Q27" s="34">
        <f>AI27*' Demand-Supply Gap'!Q$62</f>
        <v>0.67243656237079585</v>
      </c>
      <c r="R27" s="34">
        <f>AJ27*' Demand-Supply Gap'!R$62</f>
        <v>0.69791527942303344</v>
      </c>
      <c r="S27" s="34">
        <f>AK27*' Demand-Supply Gap'!S$62</f>
        <v>0.7251375879242703</v>
      </c>
      <c r="T27" s="262"/>
      <c r="U27" s="47"/>
      <c r="V27" s="224">
        <v>6.072169999999999E-2</v>
      </c>
      <c r="W27" s="224">
        <v>6.1134699999999986E-2</v>
      </c>
      <c r="X27" s="224">
        <v>6.0413490000000014E-2</v>
      </c>
      <c r="Y27" s="224">
        <v>6.0763000000000011E-2</v>
      </c>
      <c r="Z27" s="224">
        <v>5.8116789999999974E-2</v>
      </c>
      <c r="AA27" s="224">
        <v>5.8879330000000007E-2</v>
      </c>
      <c r="AB27" s="224">
        <v>5.8379894666666987E-2</v>
      </c>
      <c r="AC27" s="224">
        <v>5.815372373809502E-2</v>
      </c>
      <c r="AD27" s="224">
        <v>5.7481120488095006E-2</v>
      </c>
      <c r="AE27" s="224">
        <v>5.7016852029761977E-2</v>
      </c>
      <c r="AF27" s="224">
        <v>5.6552583571429005E-2</v>
      </c>
      <c r="AG27" s="224">
        <v>5.6088315113095033E-2</v>
      </c>
      <c r="AH27" s="224">
        <v>5.5624046654762005E-2</v>
      </c>
      <c r="AI27" s="224">
        <v>5.5159778196429032E-2</v>
      </c>
      <c r="AJ27" s="224">
        <v>5.4695509738095005E-2</v>
      </c>
      <c r="AK27" s="224">
        <v>5.4231241279762032E-2</v>
      </c>
    </row>
    <row r="28" spans="1:37" s="28" customFormat="1" ht="15">
      <c r="A28" s="32" t="s">
        <v>32</v>
      </c>
      <c r="B28" s="32" t="s">
        <v>17</v>
      </c>
      <c r="C28" s="96" t="s">
        <v>379</v>
      </c>
      <c r="D28" s="34">
        <f>V28*' Demand-Supply Gap'!D$62</f>
        <v>7.2325806958943994</v>
      </c>
      <c r="E28" s="34">
        <f>W28*' Demand-Supply Gap'!E$62</f>
        <v>4.3907821921251893</v>
      </c>
      <c r="F28" s="34">
        <f>X28*' Demand-Supply Gap'!F$62</f>
        <v>4.3286784022074869</v>
      </c>
      <c r="G28" s="34">
        <f>Y28*' Demand-Supply Gap'!G$62</f>
        <v>6.0401468054076286</v>
      </c>
      <c r="H28" s="34">
        <f>Z28*' Demand-Supply Gap'!H$62</f>
        <v>5.8263995751048894</v>
      </c>
      <c r="I28" s="34">
        <f>AA28*' Demand-Supply Gap'!I$62</f>
        <v>5.5209609199999994</v>
      </c>
      <c r="J28" s="34">
        <f>AB28*' Demand-Supply Gap'!J$62</f>
        <v>5.7128684969121837</v>
      </c>
      <c r="K28" s="34">
        <f>AC28*' Demand-Supply Gap'!K$62</f>
        <v>5.9397538868363489</v>
      </c>
      <c r="L28" s="34">
        <f>AD28*' Demand-Supply Gap'!L$62</f>
        <v>6.1982185533675729</v>
      </c>
      <c r="M28" s="34">
        <f>AE28*' Demand-Supply Gap'!M$62</f>
        <v>6.515842762688556</v>
      </c>
      <c r="N28" s="34">
        <f>AF28*' Demand-Supply Gap'!N$62</f>
        <v>6.8288875298604381</v>
      </c>
      <c r="O28" s="34">
        <f>AG28*' Demand-Supply Gap'!O$62</f>
        <v>7.1651682886116443</v>
      </c>
      <c r="P28" s="34">
        <f>AH28*' Demand-Supply Gap'!P$62</f>
        <v>7.4750074014108634</v>
      </c>
      <c r="Q28" s="34">
        <f>AI28*' Demand-Supply Gap'!Q$62</f>
        <v>7.8131977703007731</v>
      </c>
      <c r="R28" s="34">
        <f>AJ28*' Demand-Supply Gap'!R$62</f>
        <v>8.1799739041733464</v>
      </c>
      <c r="S28" s="34">
        <f>AK28*' Demand-Supply Gap'!S$62</f>
        <v>8.5737854525069395</v>
      </c>
      <c r="T28" s="262"/>
      <c r="U28" s="47"/>
      <c r="V28" s="224">
        <f>1-SUM(V26:V27)</f>
        <v>0.64111529999999994</v>
      </c>
      <c r="W28" s="224">
        <f t="shared" ref="W28" si="200">1-SUM(W26:W27)</f>
        <v>0.63874776999999994</v>
      </c>
      <c r="X28" s="224">
        <f t="shared" ref="X28" si="201">1-SUM(X26:X27)</f>
        <v>0.6388672689999999</v>
      </c>
      <c r="Y28" s="224">
        <f t="shared" ref="Y28" si="202">1-SUM(Y26:Y27)</f>
        <v>0.63490262999999991</v>
      </c>
      <c r="Z28" s="224">
        <f t="shared" ref="Z28" si="203">1-SUM(Z26:Z27)</f>
        <v>0.64051010999999991</v>
      </c>
      <c r="AA28" s="224">
        <f t="shared" ref="AA28" si="204">1-SUM(AA26:AA27)</f>
        <v>0.64197219999999999</v>
      </c>
      <c r="AB28" s="224">
        <f t="shared" ref="AB28" si="205">1-SUM(AB26:AB27)</f>
        <v>0.64002990126666592</v>
      </c>
      <c r="AC28" s="224">
        <f t="shared" ref="AC28" si="206">1-SUM(AC26:AC27)</f>
        <v>0.63985438108095294</v>
      </c>
      <c r="AD28" s="224">
        <f t="shared" ref="AD28" si="207">1-SUM(AD26:AD27)</f>
        <v>0.64016993607381001</v>
      </c>
      <c r="AE28" s="224">
        <f t="shared" ref="AE28" si="208">1-SUM(AE26:AE27)</f>
        <v>0.64031882294166698</v>
      </c>
      <c r="AF28" s="224">
        <f t="shared" ref="AF28" si="209">1-SUM(AF26:AF27)</f>
        <v>0.64046770980952294</v>
      </c>
      <c r="AG28" s="224">
        <f t="shared" ref="AG28" si="210">1-SUM(AG26:AG27)</f>
        <v>0.64061659667738091</v>
      </c>
      <c r="AH28" s="224">
        <f t="shared" ref="AH28" si="211">1-SUM(AH26:AH27)</f>
        <v>0.64076548354523788</v>
      </c>
      <c r="AI28" s="224">
        <f t="shared" ref="AI28" si="212">1-SUM(AI26:AI27)</f>
        <v>0.64091437041309496</v>
      </c>
      <c r="AJ28" s="224">
        <f t="shared" ref="AJ28" si="213">1-SUM(AJ26:AJ27)</f>
        <v>0.64106325728095293</v>
      </c>
      <c r="AK28" s="224">
        <f t="shared" ref="AK28" si="214">1-SUM(AK26:AK27)</f>
        <v>0.64121214414880989</v>
      </c>
    </row>
    <row r="29" spans="1:37" s="94" customFormat="1" ht="15">
      <c r="A29" s="60" t="s">
        <v>32</v>
      </c>
      <c r="B29" s="60" t="s">
        <v>17</v>
      </c>
      <c r="C29" s="264" t="s">
        <v>60</v>
      </c>
      <c r="D29" s="61">
        <f>SUM(D26:D28)</f>
        <v>11.281248</v>
      </c>
      <c r="E29" s="61">
        <f t="shared" ref="E29" si="215">SUM(E26:E28)</f>
        <v>6.8740469999999991</v>
      </c>
      <c r="F29" s="61">
        <f t="shared" ref="F29" si="216">SUM(F26:F28)</f>
        <v>6.7755519999999994</v>
      </c>
      <c r="G29" s="61">
        <f t="shared" ref="G29" si="217">SUM(G26:G28)</f>
        <v>9.5135009999999998</v>
      </c>
      <c r="H29" s="61">
        <f t="shared" ref="H29" si="218">SUM(H26:H28)</f>
        <v>9.0964989999999997</v>
      </c>
      <c r="I29" s="61">
        <f t="shared" ref="I29" si="219">SUM(I26:I28)</f>
        <v>8.6</v>
      </c>
      <c r="J29" s="61">
        <f t="shared" ref="J29" si="220">SUM(J26:J28)</f>
        <v>8.9259399999999989</v>
      </c>
      <c r="K29" s="61">
        <f t="shared" ref="K29" si="221">SUM(K26:K28)</f>
        <v>9.2829775999999988</v>
      </c>
      <c r="L29" s="61">
        <f t="shared" ref="L29" si="222">SUM(L26:L28)</f>
        <v>9.6821456367999978</v>
      </c>
      <c r="M29" s="61">
        <f t="shared" ref="M29" si="223">SUM(M26:M28)</f>
        <v>10.175935064276798</v>
      </c>
      <c r="N29" s="61">
        <f t="shared" ref="N29" si="224">SUM(N26:N28)</f>
        <v>10.66234476034923</v>
      </c>
      <c r="O29" s="61">
        <f t="shared" ref="O29" si="225">SUM(O26:O28)</f>
        <v>11.184799653606342</v>
      </c>
      <c r="P29" s="61">
        <f t="shared" ref="P29" si="226">SUM(P26:P28)</f>
        <v>11.665746038711415</v>
      </c>
      <c r="Q29" s="61">
        <f t="shared" ref="Q29" si="227">SUM(Q26:Q28)</f>
        <v>12.190704610453428</v>
      </c>
      <c r="R29" s="61">
        <f t="shared" ref="R29" si="228">SUM(R26:R28)</f>
        <v>12.760010515761604</v>
      </c>
      <c r="S29" s="61">
        <f t="shared" ref="S29" si="229">SUM(S26:S28)</f>
        <v>13.371215019466582</v>
      </c>
      <c r="T29" s="263"/>
      <c r="U29" s="265"/>
      <c r="V29" s="266">
        <f>SUM(V26:V28)</f>
        <v>1</v>
      </c>
      <c r="W29" s="266">
        <f t="shared" ref="W29" si="230">SUM(W26:W28)</f>
        <v>1</v>
      </c>
      <c r="X29" s="266">
        <f t="shared" ref="X29" si="231">SUM(X26:X28)</f>
        <v>1</v>
      </c>
      <c r="Y29" s="266">
        <f t="shared" ref="Y29" si="232">SUM(Y26:Y28)</f>
        <v>1</v>
      </c>
      <c r="Z29" s="266">
        <f t="shared" ref="Z29" si="233">SUM(Z26:Z28)</f>
        <v>1</v>
      </c>
      <c r="AA29" s="266">
        <f t="shared" ref="AA29" si="234">SUM(AA26:AA28)</f>
        <v>1</v>
      </c>
      <c r="AB29" s="266">
        <f t="shared" ref="AB29" si="235">SUM(AB26:AB28)</f>
        <v>1</v>
      </c>
      <c r="AC29" s="266">
        <f t="shared" ref="AC29" si="236">SUM(AC26:AC28)</f>
        <v>1</v>
      </c>
      <c r="AD29" s="266">
        <f t="shared" ref="AD29" si="237">SUM(AD26:AD28)</f>
        <v>1</v>
      </c>
      <c r="AE29" s="266">
        <f t="shared" ref="AE29" si="238">SUM(AE26:AE28)</f>
        <v>1</v>
      </c>
      <c r="AF29" s="266">
        <f t="shared" ref="AF29" si="239">SUM(AF26:AF28)</f>
        <v>1</v>
      </c>
      <c r="AG29" s="266">
        <f t="shared" ref="AG29" si="240">SUM(AG26:AG28)</f>
        <v>1</v>
      </c>
      <c r="AH29" s="266">
        <f t="shared" ref="AH29" si="241">SUM(AH26:AH28)</f>
        <v>1</v>
      </c>
      <c r="AI29" s="266">
        <f t="shared" ref="AI29" si="242">SUM(AI26:AI28)</f>
        <v>1</v>
      </c>
      <c r="AJ29" s="266">
        <f t="shared" ref="AJ29" si="243">SUM(AJ26:AJ28)</f>
        <v>1</v>
      </c>
      <c r="AK29" s="266">
        <f t="shared" ref="AK29" si="244">SUM(AK26:AK28)</f>
        <v>1</v>
      </c>
    </row>
    <row r="30" spans="1:37" s="28" customFormat="1" ht="15">
      <c r="A30" s="32" t="s">
        <v>32</v>
      </c>
      <c r="B30" s="32" t="s">
        <v>52</v>
      </c>
      <c r="C30" s="96" t="s">
        <v>377</v>
      </c>
      <c r="D30" s="34">
        <f>V30*' Demand-Supply Gap'!D$71</f>
        <v>1.7467709499999995</v>
      </c>
      <c r="E30" s="34">
        <f>W30*' Demand-Supply Gap'!E$71</f>
        <v>3.3935144584749999</v>
      </c>
      <c r="F30" s="34">
        <f>X30*' Demand-Supply Gap'!F$71</f>
        <v>15.704415361580002</v>
      </c>
      <c r="G30" s="34">
        <f>Y30*' Demand-Supply Gap'!G$71</f>
        <v>16.271253492000003</v>
      </c>
      <c r="H30" s="34">
        <f>Z30*' Demand-Supply Gap'!H$71</f>
        <v>18.273201603800004</v>
      </c>
      <c r="I30" s="34">
        <f>AA30*' Demand-Supply Gap'!I$71</f>
        <v>18.543777021300006</v>
      </c>
      <c r="J30" s="34">
        <f>AB30*' Demand-Supply Gap'!J$71</f>
        <v>19.147667624524107</v>
      </c>
      <c r="K30" s="34">
        <f>AC30*' Demand-Supply Gap'!K$71</f>
        <v>19.709759330633279</v>
      </c>
      <c r="L30" s="34">
        <f>AD30*' Demand-Supply Gap'!L$71</f>
        <v>20.400809444152198</v>
      </c>
      <c r="M30" s="34">
        <f>AE30*' Demand-Supply Gap'!M$71</f>
        <v>21.197753394565844</v>
      </c>
      <c r="N30" s="34">
        <f>AF30*' Demand-Supply Gap'!N$71</f>
        <v>22.068245249545846</v>
      </c>
      <c r="O30" s="34">
        <f>AG30*' Demand-Supply Gap'!O$71</f>
        <v>22.998759957158569</v>
      </c>
      <c r="P30" s="34">
        <f>AH30*' Demand-Supply Gap'!P$71</f>
        <v>23.920138306630456</v>
      </c>
      <c r="Q30" s="34">
        <f>AI30*' Demand-Supply Gap'!Q$71</f>
        <v>24.931081096505491</v>
      </c>
      <c r="R30" s="34">
        <f>AJ30*' Demand-Supply Gap'!R$71</f>
        <v>26.039626903912865</v>
      </c>
      <c r="S30" s="34">
        <f>AK30*' Demand-Supply Gap'!S$71</f>
        <v>27.25478086063497</v>
      </c>
      <c r="T30" s="262"/>
      <c r="U30" s="92"/>
      <c r="V30" s="224">
        <v>0.30916300000000008</v>
      </c>
      <c r="W30" s="224">
        <v>0.31111753000000009</v>
      </c>
      <c r="X30" s="224">
        <v>0.31171924100000004</v>
      </c>
      <c r="Y30" s="224">
        <v>0.31533437000000009</v>
      </c>
      <c r="Z30" s="224">
        <v>0.31237310000000007</v>
      </c>
      <c r="AA30" s="224">
        <v>0.31014847000000001</v>
      </c>
      <c r="AB30" s="224">
        <v>0.31259020406666704</v>
      </c>
      <c r="AC30" s="224">
        <v>0.31306332375238111</v>
      </c>
      <c r="AD30" s="224">
        <v>0.31338465772381008</v>
      </c>
      <c r="AE30" s="224">
        <v>0.31370599169523805</v>
      </c>
      <c r="AF30" s="224">
        <v>0.31402732566666702</v>
      </c>
      <c r="AG30" s="224">
        <v>0.31434865963809611</v>
      </c>
      <c r="AH30" s="224">
        <v>0.31466999360952408</v>
      </c>
      <c r="AI30" s="224">
        <v>0.31499132758095305</v>
      </c>
      <c r="AJ30" s="224">
        <v>0.31531266155238102</v>
      </c>
      <c r="AK30" s="224">
        <v>0.31563399552381011</v>
      </c>
    </row>
    <row r="31" spans="1:37" s="28" customFormat="1" ht="15">
      <c r="A31" s="32" t="s">
        <v>32</v>
      </c>
      <c r="B31" s="32" t="s">
        <v>52</v>
      </c>
      <c r="C31" s="96" t="s">
        <v>378</v>
      </c>
      <c r="D31" s="34">
        <f>V31*' Demand-Supply Gap'!D$71</f>
        <v>0.23007760500000002</v>
      </c>
      <c r="E31" s="34">
        <f>W31*' Demand-Supply Gap'!E$71</f>
        <v>0.44867674025000015</v>
      </c>
      <c r="F31" s="34">
        <f>X31*' Demand-Supply Gap'!F$71</f>
        <v>2.0360316261999998</v>
      </c>
      <c r="G31" s="34">
        <f>Y31*' Demand-Supply Gap'!G$71</f>
        <v>2.1033707999999995</v>
      </c>
      <c r="H31" s="34">
        <f>Z31*' Demand-Supply Gap'!H$71</f>
        <v>2.2297559814200008</v>
      </c>
      <c r="I31" s="34">
        <f>AA31*' Demand-Supply Gap'!I$71</f>
        <v>2.3245951407000001</v>
      </c>
      <c r="J31" s="34">
        <f>AB31*' Demand-Supply Gap'!J$71</f>
        <v>2.3509548827219628</v>
      </c>
      <c r="K31" s="34">
        <f>AC31*' Demand-Supply Gap'!K$71</f>
        <v>2.3795871534259678</v>
      </c>
      <c r="L31" s="34">
        <f>AD31*' Demand-Supply Gap'!L$71</f>
        <v>2.4283325647490939</v>
      </c>
      <c r="M31" s="34">
        <f>AE31*' Demand-Supply Gap'!M$71</f>
        <v>2.4872265493442507</v>
      </c>
      <c r="N31" s="34">
        <f>AF31*' Demand-Supply Gap'!N$71</f>
        <v>2.5519976523381742</v>
      </c>
      <c r="O31" s="34">
        <f>AG31*' Demand-Supply Gap'!O$71</f>
        <v>2.6207398887552817</v>
      </c>
      <c r="P31" s="34">
        <f>AH31*' Demand-Supply Gap'!P$71</f>
        <v>2.6853942275061566</v>
      </c>
      <c r="Q31" s="34">
        <f>AI31*' Demand-Supply Gap'!Q$71</f>
        <v>2.7569307066720343</v>
      </c>
      <c r="R31" s="34">
        <f>AJ31*' Demand-Supply Gap'!R$71</f>
        <v>2.8357827198197869</v>
      </c>
      <c r="S31" s="34">
        <f>AK31*' Demand-Supply Gap'!S$71</f>
        <v>2.9224352079754747</v>
      </c>
      <c r="T31" s="262"/>
      <c r="U31" s="162"/>
      <c r="V31" s="224">
        <v>4.0721700000000027E-2</v>
      </c>
      <c r="W31" s="224">
        <v>4.1134700000000024E-2</v>
      </c>
      <c r="X31" s="224">
        <v>4.0413489999999996E-2</v>
      </c>
      <c r="Y31" s="224">
        <v>4.0762999999999994E-2</v>
      </c>
      <c r="Z31" s="224">
        <v>3.8116790000000011E-2</v>
      </c>
      <c r="AA31" s="224">
        <v>3.887932999999999E-2</v>
      </c>
      <c r="AB31" s="224">
        <v>3.8379894666667025E-2</v>
      </c>
      <c r="AC31" s="224">
        <v>3.7796578380953016E-2</v>
      </c>
      <c r="AD31" s="224">
        <v>3.7302547809524023E-2</v>
      </c>
      <c r="AE31" s="224">
        <v>3.6808517238094973E-2</v>
      </c>
      <c r="AF31" s="224">
        <v>3.6314486666666979E-2</v>
      </c>
      <c r="AG31" s="224">
        <v>3.5820456095237985E-2</v>
      </c>
      <c r="AH31" s="224">
        <v>3.532642552380999E-2</v>
      </c>
      <c r="AI31" s="224">
        <v>3.4832394952380996E-2</v>
      </c>
      <c r="AJ31" s="224">
        <v>3.4338364380953001E-2</v>
      </c>
      <c r="AK31" s="224">
        <v>3.3844333809524008E-2</v>
      </c>
    </row>
    <row r="32" spans="1:37" s="28" customFormat="1" ht="15">
      <c r="A32" s="32" t="s">
        <v>32</v>
      </c>
      <c r="B32" s="32" t="s">
        <v>52</v>
      </c>
      <c r="C32" s="96" t="s">
        <v>379</v>
      </c>
      <c r="D32" s="34">
        <f>V32*' Demand-Supply Gap'!D$71</f>
        <v>3.6731514449999976</v>
      </c>
      <c r="E32" s="34">
        <f>W32*' Demand-Supply Gap'!E$71</f>
        <v>7.0653088012749965</v>
      </c>
      <c r="F32" s="34">
        <f>X32*' Demand-Supply Gap'!F$71</f>
        <v>32.639553012220006</v>
      </c>
      <c r="G32" s="34">
        <f>Y32*' Demand-Supply Gap'!G$71</f>
        <v>33.225375707999994</v>
      </c>
      <c r="H32" s="34">
        <f>Z32*' Demand-Supply Gap'!H$71</f>
        <v>37.995042414779995</v>
      </c>
      <c r="I32" s="34">
        <f>AA32*' Demand-Supply Gap'!I$71</f>
        <v>38.921627838000013</v>
      </c>
      <c r="J32" s="34">
        <f>AB32*' Demand-Supply Gap'!J$71</f>
        <v>39.756232492753952</v>
      </c>
      <c r="K32" s="34">
        <f>AC32*' Demand-Supply Gap'!K$71</f>
        <v>40.868393484940782</v>
      </c>
      <c r="L32" s="34">
        <f>AD32*' Demand-Supply Gap'!L$71</f>
        <v>42.269161119044732</v>
      </c>
      <c r="M32" s="34">
        <f>AE32*' Demand-Supply Gap'!M$71</f>
        <v>43.887058702897875</v>
      </c>
      <c r="N32" s="34">
        <f>AF32*' Demand-Supply Gap'!N$71</f>
        <v>45.654677290796265</v>
      </c>
      <c r="O32" s="34">
        <f>AG32*' Demand-Supply Gap'!O$71</f>
        <v>47.543719566685596</v>
      </c>
      <c r="P32" s="34">
        <f>AH32*' Demand-Supply Gap'!P$71</f>
        <v>49.411052435554218</v>
      </c>
      <c r="Q32" s="34">
        <f>AI32*' Demand-Supply Gap'!Q$71</f>
        <v>51.460456467264557</v>
      </c>
      <c r="R32" s="34">
        <f>AJ32*' Demand-Supply Gap'!R$71</f>
        <v>53.708102169646615</v>
      </c>
      <c r="S32" s="34">
        <f>AK32*' Demand-Supply Gap'!S$71</f>
        <v>56.172103862546919</v>
      </c>
      <c r="T32" s="262"/>
      <c r="U32" s="47"/>
      <c r="V32" s="224">
        <f>1-SUM(V30:V31)</f>
        <v>0.65011529999999995</v>
      </c>
      <c r="W32" s="224">
        <f t="shared" ref="W32" si="245">1-SUM(W30:W31)</f>
        <v>0.64774776999999983</v>
      </c>
      <c r="X32" s="224">
        <f t="shared" ref="X32" si="246">1-SUM(X30:X31)</f>
        <v>0.64786726900000002</v>
      </c>
      <c r="Y32" s="224">
        <f t="shared" ref="Y32" si="247">1-SUM(Y30:Y31)</f>
        <v>0.64390262999999992</v>
      </c>
      <c r="Z32" s="224">
        <f t="shared" ref="Z32" si="248">1-SUM(Z30:Z31)</f>
        <v>0.64951010999999992</v>
      </c>
      <c r="AA32" s="224">
        <f t="shared" ref="AA32" si="249">1-SUM(AA30:AA31)</f>
        <v>0.6509722</v>
      </c>
      <c r="AB32" s="224">
        <f t="shared" ref="AB32" si="250">1-SUM(AB30:AB31)</f>
        <v>0.64902990126666593</v>
      </c>
      <c r="AC32" s="224">
        <f t="shared" ref="AC32" si="251">1-SUM(AC30:AC31)</f>
        <v>0.64914009786666593</v>
      </c>
      <c r="AD32" s="224">
        <f t="shared" ref="AD32" si="252">1-SUM(AD30:AD31)</f>
        <v>0.6493127944666659</v>
      </c>
      <c r="AE32" s="224">
        <f t="shared" ref="AE32" si="253">1-SUM(AE30:AE31)</f>
        <v>0.64948549106666698</v>
      </c>
      <c r="AF32" s="224">
        <f t="shared" ref="AF32" si="254">1-SUM(AF30:AF31)</f>
        <v>0.64965818766666605</v>
      </c>
      <c r="AG32" s="224">
        <f t="shared" ref="AG32" si="255">1-SUM(AG30:AG31)</f>
        <v>0.64983088426666591</v>
      </c>
      <c r="AH32" s="224">
        <f t="shared" ref="AH32" si="256">1-SUM(AH30:AH31)</f>
        <v>0.65000358086666599</v>
      </c>
      <c r="AI32" s="224">
        <f t="shared" ref="AI32" si="257">1-SUM(AI30:AI31)</f>
        <v>0.65017627746666595</v>
      </c>
      <c r="AJ32" s="224">
        <f t="shared" ref="AJ32" si="258">1-SUM(AJ30:AJ31)</f>
        <v>0.65034897406666592</v>
      </c>
      <c r="AK32" s="224">
        <f t="shared" ref="AK32" si="259">1-SUM(AK30:AK31)</f>
        <v>0.65052167066666589</v>
      </c>
    </row>
    <row r="33" spans="1:37" s="94" customFormat="1" ht="15">
      <c r="A33" s="60" t="s">
        <v>32</v>
      </c>
      <c r="B33" s="60" t="s">
        <v>52</v>
      </c>
      <c r="C33" s="264" t="s">
        <v>60</v>
      </c>
      <c r="D33" s="61">
        <f>SUM(D30:D32)</f>
        <v>5.6499999999999968</v>
      </c>
      <c r="E33" s="61">
        <f t="shared" ref="E33" si="260">SUM(E30:E32)</f>
        <v>10.907499999999997</v>
      </c>
      <c r="F33" s="61">
        <f t="shared" ref="F33" si="261">SUM(F30:F32)</f>
        <v>50.38000000000001</v>
      </c>
      <c r="G33" s="61">
        <f t="shared" ref="G33" si="262">SUM(G30:G32)</f>
        <v>51.599999999999994</v>
      </c>
      <c r="H33" s="61">
        <f t="shared" ref="H33" si="263">SUM(H30:H32)</f>
        <v>58.498000000000005</v>
      </c>
      <c r="I33" s="61">
        <f t="shared" ref="I33" si="264">SUM(I30:I32)</f>
        <v>59.79000000000002</v>
      </c>
      <c r="J33" s="61">
        <f t="shared" ref="J33" si="265">SUM(J30:J32)</f>
        <v>61.25485500000002</v>
      </c>
      <c r="K33" s="61">
        <f t="shared" ref="K33" si="266">SUM(K30:K32)</f>
        <v>62.957739969000031</v>
      </c>
      <c r="L33" s="61">
        <f t="shared" ref="L33" si="267">SUM(L30:L32)</f>
        <v>65.098303127946025</v>
      </c>
      <c r="M33" s="61">
        <f t="shared" ref="M33" si="268">SUM(M30:M32)</f>
        <v>67.572038646807968</v>
      </c>
      <c r="N33" s="61">
        <f t="shared" ref="N33" si="269">SUM(N30:N32)</f>
        <v>70.274920192680284</v>
      </c>
      <c r="O33" s="61">
        <f t="shared" ref="O33" si="270">SUM(O30:O32)</f>
        <v>73.163219412599446</v>
      </c>
      <c r="P33" s="61">
        <f t="shared" ref="P33" si="271">SUM(P30:P32)</f>
        <v>76.016584969690825</v>
      </c>
      <c r="Q33" s="61">
        <f t="shared" ref="Q33" si="272">SUM(Q30:Q32)</f>
        <v>79.148468270442081</v>
      </c>
      <c r="R33" s="61">
        <f t="shared" ref="R33" si="273">SUM(R30:R32)</f>
        <v>82.583511793379273</v>
      </c>
      <c r="S33" s="61">
        <f t="shared" ref="S33" si="274">SUM(S30:S32)</f>
        <v>86.349319931157368</v>
      </c>
      <c r="T33" s="263"/>
      <c r="U33" s="265"/>
      <c r="V33" s="266">
        <f>SUM(V30:V32)</f>
        <v>1</v>
      </c>
      <c r="W33" s="266">
        <f t="shared" ref="W33" si="275">SUM(W30:W32)</f>
        <v>1</v>
      </c>
      <c r="X33" s="266">
        <f t="shared" ref="X33" si="276">SUM(X30:X32)</f>
        <v>1</v>
      </c>
      <c r="Y33" s="266">
        <f t="shared" ref="Y33" si="277">SUM(Y30:Y32)</f>
        <v>1</v>
      </c>
      <c r="Z33" s="266">
        <f t="shared" ref="Z33" si="278">SUM(Z30:Z32)</f>
        <v>1</v>
      </c>
      <c r="AA33" s="266">
        <f t="shared" ref="AA33" si="279">SUM(AA30:AA32)</f>
        <v>1</v>
      </c>
      <c r="AB33" s="266">
        <f t="shared" ref="AB33" si="280">SUM(AB30:AB32)</f>
        <v>1</v>
      </c>
      <c r="AC33" s="266">
        <f t="shared" ref="AC33" si="281">SUM(AC30:AC32)</f>
        <v>1</v>
      </c>
      <c r="AD33" s="266">
        <f t="shared" ref="AD33" si="282">SUM(AD30:AD32)</f>
        <v>1</v>
      </c>
      <c r="AE33" s="266">
        <f t="shared" ref="AE33" si="283">SUM(AE30:AE32)</f>
        <v>1</v>
      </c>
      <c r="AF33" s="266">
        <f t="shared" ref="AF33" si="284">SUM(AF30:AF32)</f>
        <v>1</v>
      </c>
      <c r="AG33" s="266">
        <f t="shared" ref="AG33" si="285">SUM(AG30:AG32)</f>
        <v>1</v>
      </c>
      <c r="AH33" s="266">
        <f t="shared" ref="AH33" si="286">SUM(AH30:AH32)</f>
        <v>1</v>
      </c>
      <c r="AI33" s="266">
        <f t="shared" ref="AI33" si="287">SUM(AI30:AI32)</f>
        <v>1</v>
      </c>
      <c r="AJ33" s="266">
        <f t="shared" ref="AJ33" si="288">SUM(AJ30:AJ32)</f>
        <v>1</v>
      </c>
      <c r="AK33" s="266">
        <f t="shared" ref="AK33" si="289">SUM(AK30:AK32)</f>
        <v>1</v>
      </c>
    </row>
    <row r="34" spans="1:37" s="28" customFormat="1" ht="15">
      <c r="A34" s="32" t="s">
        <v>32</v>
      </c>
      <c r="B34" s="32" t="s">
        <v>54</v>
      </c>
      <c r="C34" s="96" t="s">
        <v>377</v>
      </c>
      <c r="D34" s="34">
        <f>V34*' Demand-Supply Gap'!D$80</f>
        <v>54.569610656000002</v>
      </c>
      <c r="E34" s="34">
        <f>W34*' Demand-Supply Gap'!E$80</f>
        <v>61.874136321960016</v>
      </c>
      <c r="F34" s="34">
        <f>X34*' Demand-Supply Gap'!F$80</f>
        <v>70.646796982223279</v>
      </c>
      <c r="G34" s="34">
        <f>Y34*' Demand-Supply Gap'!G$80</f>
        <v>80.011102854059999</v>
      </c>
      <c r="H34" s="34">
        <f>Z34*' Demand-Supply Gap'!H$80</f>
        <v>86.407418541806649</v>
      </c>
      <c r="I34" s="34">
        <f>AA34*' Demand-Supply Gap'!I$80</f>
        <v>80.138844852021563</v>
      </c>
      <c r="J34" s="34">
        <f>AB34*' Demand-Supply Gap'!J$80</f>
        <v>82.671822019874952</v>
      </c>
      <c r="K34" s="34">
        <f>AC34*' Demand-Supply Gap'!K$80</f>
        <v>85.212870986640439</v>
      </c>
      <c r="L34" s="34">
        <f>AD34*' Demand-Supply Gap'!L$80</f>
        <v>88.152873045978296</v>
      </c>
      <c r="M34" s="34">
        <f>AE34*' Demand-Supply Gap'!M$80</f>
        <v>91.547071716457509</v>
      </c>
      <c r="N34" s="34">
        <f>AF34*' Demand-Supply Gap'!N$80</f>
        <v>95.255119659637273</v>
      </c>
      <c r="O34" s="34">
        <f>AG34*' Demand-Supply Gap'!O$80</f>
        <v>99.218167536732707</v>
      </c>
      <c r="P34" s="34">
        <f>AH34*' Demand-Supply Gap'!P$80</f>
        <v>103.1376129656537</v>
      </c>
      <c r="Q34" s="34">
        <f>AI34*' Demand-Supply Gap'!Q$80</f>
        <v>107.43887691490076</v>
      </c>
      <c r="R34" s="34">
        <f>AJ34*' Demand-Supply Gap'!R$80</f>
        <v>112.15597502047511</v>
      </c>
      <c r="S34" s="34">
        <f>AK34*' Demand-Supply Gap'!S$80</f>
        <v>117.32701216752112</v>
      </c>
      <c r="T34" s="262"/>
      <c r="U34" s="92"/>
      <c r="V34" s="225">
        <v>0.65816299999999994</v>
      </c>
      <c r="W34" s="225">
        <v>0.66011753000000006</v>
      </c>
      <c r="X34" s="225">
        <v>0.6607192409999999</v>
      </c>
      <c r="Y34" s="225">
        <v>0.66433437000000006</v>
      </c>
      <c r="Z34" s="225">
        <v>0.66137309999999994</v>
      </c>
      <c r="AA34" s="225">
        <v>0.65914846999999999</v>
      </c>
      <c r="AB34" s="225">
        <v>0.66159020406666691</v>
      </c>
      <c r="AC34" s="225">
        <v>0.66206332375238108</v>
      </c>
      <c r="AD34" s="225">
        <v>0.66238465772381006</v>
      </c>
      <c r="AE34" s="225">
        <v>0.66270599169523792</v>
      </c>
      <c r="AF34" s="225">
        <v>0.66302732566666689</v>
      </c>
      <c r="AG34" s="225">
        <v>0.66334865963809608</v>
      </c>
      <c r="AH34" s="225">
        <v>0.66366999360952394</v>
      </c>
      <c r="AI34" s="225">
        <v>0.66399132758095292</v>
      </c>
      <c r="AJ34" s="225">
        <v>0.664312661552381</v>
      </c>
      <c r="AK34" s="225">
        <v>0.66463399552380997</v>
      </c>
    </row>
    <row r="35" spans="1:37" s="28" customFormat="1" ht="15">
      <c r="A35" s="32" t="s">
        <v>32</v>
      </c>
      <c r="B35" s="32" t="s">
        <v>54</v>
      </c>
      <c r="C35" s="96" t="s">
        <v>378</v>
      </c>
      <c r="D35" s="34">
        <f>V35*' Demand-Supply Gap'!D$80</f>
        <v>4.2054375904000034</v>
      </c>
      <c r="E35" s="34">
        <f>W35*' Demand-Supply Gap'!E$80</f>
        <v>4.7929577004000041</v>
      </c>
      <c r="F35" s="34">
        <f>X35*' Demand-Supply Gap'!F$80</f>
        <v>5.3904160378392012</v>
      </c>
      <c r="G35" s="34">
        <f>Y35*' Demand-Supply Gap'!G$80</f>
        <v>6.1137941940000067</v>
      </c>
      <c r="H35" s="34">
        <f>Z35*' Demand-Supply Gap'!H$80</f>
        <v>6.2863875358979966</v>
      </c>
      <c r="I35" s="34">
        <f>AA35*' Demand-Supply Gap'!I$80</f>
        <v>5.9427173415736938</v>
      </c>
      <c r="J35" s="34">
        <f>AB35*' Demand-Supply Gap'!J$80</f>
        <v>6.045515814227441</v>
      </c>
      <c r="K35" s="34">
        <f>AC35*' Demand-Supply Gap'!K$80</f>
        <v>6.1518037943788908</v>
      </c>
      <c r="L35" s="34">
        <f>AD35*' Demand-Supply Gap'!L$80</f>
        <v>6.2952175041816361</v>
      </c>
      <c r="M35" s="34">
        <f>AE35*' Demand-Supply Gap'!M$80</f>
        <v>6.4661897406045687</v>
      </c>
      <c r="N35" s="34">
        <f>AF35*' Demand-Supply Gap'!N$80</f>
        <v>6.653861460343478</v>
      </c>
      <c r="O35" s="34">
        <f>AG35*' Demand-Supply Gap'!O$80</f>
        <v>6.8534421882259045</v>
      </c>
      <c r="P35" s="34">
        <f>AH35*' Demand-Supply Gap'!P$80</f>
        <v>7.0439516292817927</v>
      </c>
      <c r="Q35" s="34">
        <f>AI35*' Demand-Supply Gap'!Q$80</f>
        <v>7.2542245101865976</v>
      </c>
      <c r="R35" s="34">
        <f>AJ35*' Demand-Supply Gap'!R$80</f>
        <v>7.4856506217092234</v>
      </c>
      <c r="S35" s="34">
        <f>AK35*' Demand-Supply Gap'!S$80</f>
        <v>7.7397856880503157</v>
      </c>
      <c r="T35" s="262"/>
      <c r="U35" s="47"/>
      <c r="V35" s="224">
        <v>5.0721700000000036E-2</v>
      </c>
      <c r="W35" s="224">
        <v>5.1134700000000033E-2</v>
      </c>
      <c r="X35" s="224">
        <v>5.0413490000000005E-2</v>
      </c>
      <c r="Y35" s="224">
        <v>5.0763000000000058E-2</v>
      </c>
      <c r="Z35" s="224">
        <v>4.811679000000002E-2</v>
      </c>
      <c r="AA35" s="224">
        <v>4.8879330000000054E-2</v>
      </c>
      <c r="AB35" s="224">
        <v>4.8379894666667034E-2</v>
      </c>
      <c r="AC35" s="224">
        <v>4.7796578380953025E-2</v>
      </c>
      <c r="AD35" s="224">
        <v>4.7302547809524031E-2</v>
      </c>
      <c r="AE35" s="224">
        <v>4.6808517238095038E-2</v>
      </c>
      <c r="AF35" s="224">
        <v>4.6314486666666987E-2</v>
      </c>
      <c r="AG35" s="224">
        <v>4.5820456095238049E-2</v>
      </c>
      <c r="AH35" s="224">
        <v>4.5326425523809999E-2</v>
      </c>
      <c r="AI35" s="224">
        <v>4.4832394952381061E-2</v>
      </c>
      <c r="AJ35" s="224">
        <v>4.433836438095301E-2</v>
      </c>
      <c r="AK35" s="224">
        <v>4.3844333809524016E-2</v>
      </c>
    </row>
    <row r="36" spans="1:37" s="28" customFormat="1" ht="15">
      <c r="A36" s="32" t="s">
        <v>32</v>
      </c>
      <c r="B36" s="32" t="s">
        <v>54</v>
      </c>
      <c r="C36" s="96" t="s">
        <v>379</v>
      </c>
      <c r="D36" s="34">
        <f>V36*' Demand-Supply Gap'!D$80</f>
        <v>24.136951753599998</v>
      </c>
      <c r="E36" s="34">
        <f>W36*' Demand-Supply Gap'!E$80</f>
        <v>27.064905977639988</v>
      </c>
      <c r="F36" s="34">
        <f>X36*' Demand-Supply Gap'!F$80</f>
        <v>30.88686697993753</v>
      </c>
      <c r="G36" s="34">
        <f>Y36*' Demand-Supply Gap'!G$80</f>
        <v>34.313102951939989</v>
      </c>
      <c r="H36" s="34">
        <f>Z36*' Demand-Supply Gap'!H$80</f>
        <v>37.954716733106167</v>
      </c>
      <c r="I36" s="34">
        <f>AA36*' Demand-Supply Gap'!I$80</f>
        <v>35.497791319918278</v>
      </c>
      <c r="J36" s="34">
        <f>AB36*' Demand-Supply Gap'!J$80</f>
        <v>36.241921707086803</v>
      </c>
      <c r="K36" s="34">
        <f>AC36*' Demand-Supply Gap'!K$80</f>
        <v>37.343362546405544</v>
      </c>
      <c r="L36" s="34">
        <f>AD36*' Demand-Supply Gap'!L$80</f>
        <v>38.636020046397377</v>
      </c>
      <c r="M36" s="34">
        <f>AE36*' Demand-Supply Gap'!M$80</f>
        <v>40.128045342164413</v>
      </c>
      <c r="N36" s="34">
        <f>AF36*' Demand-Supply Gap'!N$80</f>
        <v>41.757977951214791</v>
      </c>
      <c r="O36" s="34">
        <f>AG36*' Demand-Supply Gap'!O$80</f>
        <v>43.500061364063072</v>
      </c>
      <c r="P36" s="34">
        <f>AH36*' Demand-Supply Gap'!P$80</f>
        <v>45.22340166655804</v>
      </c>
      <c r="Q36" s="34">
        <f>AI36*' Demand-Supply Gap'!Q$80</f>
        <v>47.114549446379712</v>
      </c>
      <c r="R36" s="34">
        <f>AJ36*' Demand-Supply Gap'!R$80</f>
        <v>49.188477277104397</v>
      </c>
      <c r="S36" s="34">
        <f>AK36*' Demand-Supply Gap'!S$80</f>
        <v>51.46195775683686</v>
      </c>
      <c r="T36" s="262"/>
      <c r="U36" s="162"/>
      <c r="V36" s="224">
        <f>1-SUM(V34:V35)</f>
        <v>0.29111529999999997</v>
      </c>
      <c r="W36" s="224">
        <f t="shared" ref="W36" si="290">1-SUM(W34:W35)</f>
        <v>0.28874776999999985</v>
      </c>
      <c r="X36" s="224">
        <f t="shared" ref="X36" si="291">1-SUM(X34:X35)</f>
        <v>0.28886726900000004</v>
      </c>
      <c r="Y36" s="224">
        <f t="shared" ref="Y36" si="292">1-SUM(Y34:Y35)</f>
        <v>0.28490262999999993</v>
      </c>
      <c r="Z36" s="224">
        <f t="shared" ref="Z36" si="293">1-SUM(Z34:Z35)</f>
        <v>0.29051011000000004</v>
      </c>
      <c r="AA36" s="224">
        <f t="shared" ref="AA36" si="294">1-SUM(AA34:AA35)</f>
        <v>0.29197220000000002</v>
      </c>
      <c r="AB36" s="224">
        <f t="shared" ref="AB36" si="295">1-SUM(AB34:AB35)</f>
        <v>0.29002990126666606</v>
      </c>
      <c r="AC36" s="224">
        <f t="shared" ref="AC36" si="296">1-SUM(AC34:AC35)</f>
        <v>0.29014009786666595</v>
      </c>
      <c r="AD36" s="224">
        <f t="shared" ref="AD36" si="297">1-SUM(AD34:AD35)</f>
        <v>0.29031279446666591</v>
      </c>
      <c r="AE36" s="224">
        <f t="shared" ref="AE36" si="298">1-SUM(AE34:AE35)</f>
        <v>0.29048549106666699</v>
      </c>
      <c r="AF36" s="224">
        <f t="shared" ref="AF36" si="299">1-SUM(AF34:AF35)</f>
        <v>0.29065818766666607</v>
      </c>
      <c r="AG36" s="224">
        <f t="shared" ref="AG36" si="300">1-SUM(AG34:AG35)</f>
        <v>0.29083088426666581</v>
      </c>
      <c r="AH36" s="224">
        <f t="shared" ref="AH36" si="301">1-SUM(AH34:AH35)</f>
        <v>0.291003580866666</v>
      </c>
      <c r="AI36" s="224">
        <f t="shared" ref="AI36" si="302">1-SUM(AI34:AI35)</f>
        <v>0.29117627746666597</v>
      </c>
      <c r="AJ36" s="224">
        <f t="shared" ref="AJ36" si="303">1-SUM(AJ34:AJ35)</f>
        <v>0.29134897406666593</v>
      </c>
      <c r="AK36" s="224">
        <f t="shared" ref="AK36" si="304">1-SUM(AK34:AK35)</f>
        <v>0.29152167066666601</v>
      </c>
    </row>
    <row r="37" spans="1:37" s="94" customFormat="1" ht="15">
      <c r="A37" s="60" t="s">
        <v>32</v>
      </c>
      <c r="B37" s="60" t="s">
        <v>54</v>
      </c>
      <c r="C37" s="264" t="s">
        <v>60</v>
      </c>
      <c r="D37" s="61">
        <f>SUM(D34:D36)</f>
        <v>82.912000000000006</v>
      </c>
      <c r="E37" s="61">
        <f t="shared" ref="E37" si="305">SUM(E34:E36)</f>
        <v>93.731999999999999</v>
      </c>
      <c r="F37" s="61">
        <f t="shared" ref="F37" si="306">SUM(F34:F36)</f>
        <v>106.92408</v>
      </c>
      <c r="G37" s="61">
        <f t="shared" ref="G37" si="307">SUM(G34:G36)</f>
        <v>120.43799999999999</v>
      </c>
      <c r="H37" s="61">
        <f t="shared" ref="H37" si="308">SUM(H34:H36)</f>
        <v>130.64852281081082</v>
      </c>
      <c r="I37" s="61">
        <f t="shared" ref="I37" si="309">SUM(I34:I36)</f>
        <v>121.57935351351354</v>
      </c>
      <c r="J37" s="61">
        <f t="shared" ref="J37" si="310">SUM(J34:J36)</f>
        <v>124.9592595411892</v>
      </c>
      <c r="K37" s="61">
        <f t="shared" ref="K37" si="311">SUM(K34:K36)</f>
        <v>128.70803732742488</v>
      </c>
      <c r="L37" s="61">
        <f t="shared" ref="L37" si="312">SUM(L34:L36)</f>
        <v>133.08411059655731</v>
      </c>
      <c r="M37" s="61">
        <f t="shared" ref="M37" si="313">SUM(M34:M36)</f>
        <v>138.14130679922647</v>
      </c>
      <c r="N37" s="61">
        <f t="shared" ref="N37" si="314">SUM(N34:N36)</f>
        <v>143.66695907119555</v>
      </c>
      <c r="O37" s="61">
        <f t="shared" ref="O37" si="315">SUM(O34:O36)</f>
        <v>149.57167108902166</v>
      </c>
      <c r="P37" s="61">
        <f t="shared" ref="P37" si="316">SUM(P34:P36)</f>
        <v>155.40496626149354</v>
      </c>
      <c r="Q37" s="61">
        <f t="shared" ref="Q37" si="317">SUM(Q34:Q36)</f>
        <v>161.80765087146708</v>
      </c>
      <c r="R37" s="61">
        <f t="shared" ref="R37" si="318">SUM(R34:R36)</f>
        <v>168.83010291928872</v>
      </c>
      <c r="S37" s="61">
        <f t="shared" ref="S37" si="319">SUM(S34:S36)</f>
        <v>176.5287556124083</v>
      </c>
      <c r="T37" s="263"/>
      <c r="U37" s="265"/>
      <c r="V37" s="266">
        <f>SUM(V34:V36)</f>
        <v>1</v>
      </c>
      <c r="W37" s="266">
        <f t="shared" ref="W37" si="320">SUM(W34:W36)</f>
        <v>1</v>
      </c>
      <c r="X37" s="266">
        <f t="shared" ref="X37" si="321">SUM(X34:X36)</f>
        <v>1</v>
      </c>
      <c r="Y37" s="266">
        <f t="shared" ref="Y37" si="322">SUM(Y34:Y36)</f>
        <v>1</v>
      </c>
      <c r="Z37" s="266">
        <f t="shared" ref="Z37" si="323">SUM(Z34:Z36)</f>
        <v>1</v>
      </c>
      <c r="AA37" s="266">
        <f t="shared" ref="AA37" si="324">SUM(AA34:AA36)</f>
        <v>1</v>
      </c>
      <c r="AB37" s="266">
        <f t="shared" ref="AB37" si="325">SUM(AB34:AB36)</f>
        <v>1</v>
      </c>
      <c r="AC37" s="266">
        <f t="shared" ref="AC37" si="326">SUM(AC34:AC36)</f>
        <v>1</v>
      </c>
      <c r="AD37" s="266">
        <f t="shared" ref="AD37" si="327">SUM(AD34:AD36)</f>
        <v>1</v>
      </c>
      <c r="AE37" s="266">
        <f t="shared" ref="AE37" si="328">SUM(AE34:AE36)</f>
        <v>1</v>
      </c>
      <c r="AF37" s="266">
        <f t="shared" ref="AF37" si="329">SUM(AF34:AF36)</f>
        <v>1</v>
      </c>
      <c r="AG37" s="266">
        <f t="shared" ref="AG37" si="330">SUM(AG34:AG36)</f>
        <v>1</v>
      </c>
      <c r="AH37" s="266">
        <f t="shared" ref="AH37" si="331">SUM(AH34:AH36)</f>
        <v>1</v>
      </c>
      <c r="AI37" s="266">
        <f t="shared" ref="AI37" si="332">SUM(AI34:AI36)</f>
        <v>1</v>
      </c>
      <c r="AJ37" s="266">
        <f t="shared" ref="AJ37" si="333">SUM(AJ34:AJ36)</f>
        <v>1</v>
      </c>
      <c r="AK37" s="266">
        <f t="shared" ref="AK37" si="334">SUM(AK34:AK36)</f>
        <v>1</v>
      </c>
    </row>
    <row r="38" spans="1:37" s="28" customFormat="1" ht="15">
      <c r="A38" s="312" t="s">
        <v>32</v>
      </c>
      <c r="B38" s="313" t="s">
        <v>32</v>
      </c>
      <c r="C38" s="215" t="s">
        <v>377</v>
      </c>
      <c r="D38" s="314">
        <f>D2+D6+D10+D14+D18+D22+D26+D30+D34</f>
        <v>973.33107288136034</v>
      </c>
      <c r="E38" s="314">
        <f t="shared" ref="E38:S38" si="335">E2+E6+E10+E14+E18+E22+E26+E30+E34</f>
        <v>1001.0621634976441</v>
      </c>
      <c r="F38" s="314">
        <f t="shared" si="335"/>
        <v>1021.1247166974172</v>
      </c>
      <c r="G38" s="314">
        <f t="shared" si="335"/>
        <v>1116.8031483661468</v>
      </c>
      <c r="H38" s="314">
        <f t="shared" si="335"/>
        <v>1126.1592717711758</v>
      </c>
      <c r="I38" s="314">
        <f t="shared" si="335"/>
        <v>1103.2656462871955</v>
      </c>
      <c r="J38" s="314">
        <f t="shared" si="335"/>
        <v>1184.5106947413246</v>
      </c>
      <c r="K38" s="314">
        <f t="shared" si="335"/>
        <v>1281.4565230984394</v>
      </c>
      <c r="L38" s="314">
        <f t="shared" si="335"/>
        <v>1371.1462721133921</v>
      </c>
      <c r="M38" s="314">
        <f t="shared" si="335"/>
        <v>1467.519537337736</v>
      </c>
      <c r="N38" s="314">
        <f t="shared" si="335"/>
        <v>1564.2226351515699</v>
      </c>
      <c r="O38" s="314">
        <f t="shared" si="335"/>
        <v>1664.9223692009057</v>
      </c>
      <c r="P38" s="314">
        <f t="shared" si="335"/>
        <v>1768.7240004293831</v>
      </c>
      <c r="Q38" s="314">
        <f t="shared" si="335"/>
        <v>1878.1822227110767</v>
      </c>
      <c r="R38" s="314">
        <f t="shared" si="335"/>
        <v>1991.5939155522315</v>
      </c>
      <c r="S38" s="314">
        <f t="shared" si="335"/>
        <v>2108.4285260850588</v>
      </c>
      <c r="T38" s="300">
        <f>(I38/D38)^(1/5)-1</f>
        <v>2.53777785919993E-2</v>
      </c>
      <c r="U38" s="300">
        <f>(S38/J38)^(1/9)-1</f>
        <v>6.6165028443043061E-2</v>
      </c>
      <c r="V38" s="315">
        <f>D38/D$41</f>
        <v>0.5000934752890237</v>
      </c>
      <c r="W38" s="315">
        <f t="shared" ref="W38:AK40" si="336">E38/E$41</f>
        <v>0.50284300361550582</v>
      </c>
      <c r="X38" s="315">
        <f t="shared" si="336"/>
        <v>0.49966995822486454</v>
      </c>
      <c r="Y38" s="315">
        <f t="shared" si="336"/>
        <v>0.50193328028609208</v>
      </c>
      <c r="Z38" s="315">
        <f t="shared" si="336"/>
        <v>0.50314303560511409</v>
      </c>
      <c r="AA38" s="315">
        <f t="shared" si="336"/>
        <v>0.50765819330036599</v>
      </c>
      <c r="AB38" s="315">
        <f t="shared" si="336"/>
        <v>0.50851073554515269</v>
      </c>
      <c r="AC38" s="315">
        <f t="shared" si="336"/>
        <v>0.50891696377551121</v>
      </c>
      <c r="AD38" s="315">
        <f t="shared" si="336"/>
        <v>0.50929286270104146</v>
      </c>
      <c r="AE38" s="315">
        <f t="shared" si="336"/>
        <v>0.50969527840002782</v>
      </c>
      <c r="AF38" s="315">
        <f t="shared" si="336"/>
        <v>0.51011288432927337</v>
      </c>
      <c r="AG38" s="315">
        <f t="shared" si="336"/>
        <v>0.51047272088039164</v>
      </c>
      <c r="AH38" s="315">
        <f t="shared" si="336"/>
        <v>0.51086209303911334</v>
      </c>
      <c r="AI38" s="315">
        <f t="shared" si="336"/>
        <v>0.51129910033825554</v>
      </c>
      <c r="AJ38" s="315">
        <f t="shared" si="336"/>
        <v>0.51166049698189586</v>
      </c>
      <c r="AK38" s="315">
        <f t="shared" si="336"/>
        <v>0.51199055275436489</v>
      </c>
    </row>
    <row r="39" spans="1:37" s="28" customFormat="1" ht="15">
      <c r="A39" s="312" t="s">
        <v>32</v>
      </c>
      <c r="B39" s="313" t="s">
        <v>32</v>
      </c>
      <c r="C39" s="215" t="s">
        <v>378</v>
      </c>
      <c r="D39" s="314">
        <f t="shared" ref="D39:S40" si="337">D3+D7+D11+D15+D19+D23+D27+D31+D35</f>
        <v>167.68677876424647</v>
      </c>
      <c r="E39" s="314">
        <f t="shared" si="337"/>
        <v>170.34366467381594</v>
      </c>
      <c r="F39" s="314">
        <f t="shared" si="337"/>
        <v>171.44791736152376</v>
      </c>
      <c r="G39" s="314">
        <f t="shared" si="337"/>
        <v>185.51769253724387</v>
      </c>
      <c r="H39" s="314">
        <f t="shared" si="337"/>
        <v>184.57802843894612</v>
      </c>
      <c r="I39" s="314">
        <f t="shared" si="337"/>
        <v>179.41003065474652</v>
      </c>
      <c r="J39" s="314">
        <f t="shared" si="337"/>
        <v>191.10408874525172</v>
      </c>
      <c r="K39" s="314">
        <f t="shared" si="337"/>
        <v>205.74489559030343</v>
      </c>
      <c r="L39" s="314">
        <f t="shared" si="337"/>
        <v>218.80158864378217</v>
      </c>
      <c r="M39" s="314">
        <f t="shared" si="337"/>
        <v>232.63322834631455</v>
      </c>
      <c r="N39" s="314">
        <f t="shared" si="337"/>
        <v>246.25749154611904</v>
      </c>
      <c r="O39" s="314">
        <f t="shared" si="337"/>
        <v>260.27755949425978</v>
      </c>
      <c r="P39" s="314">
        <f t="shared" si="337"/>
        <v>274.54289679534372</v>
      </c>
      <c r="Q39" s="314">
        <f t="shared" si="337"/>
        <v>289.40216277700227</v>
      </c>
      <c r="R39" s="314">
        <f t="shared" si="337"/>
        <v>304.6068730270693</v>
      </c>
      <c r="S39" s="314">
        <f t="shared" si="337"/>
        <v>320.01718248389727</v>
      </c>
      <c r="T39" s="300">
        <f t="shared" ref="T39:T41" si="338">(I39/D39)^(1/5)-1</f>
        <v>1.3606949886842301E-2</v>
      </c>
      <c r="U39" s="300">
        <f t="shared" ref="U39:U41" si="339">(S39/J39)^(1/9)-1</f>
        <v>5.8956563438636422E-2</v>
      </c>
      <c r="V39" s="315">
        <f t="shared" ref="V39:V40" si="340">D39/D$41</f>
        <v>8.6156772642616827E-2</v>
      </c>
      <c r="W39" s="315">
        <f t="shared" si="336"/>
        <v>8.5565235721403565E-2</v>
      </c>
      <c r="X39" s="315">
        <f t="shared" si="336"/>
        <v>8.389511320697747E-2</v>
      </c>
      <c r="Y39" s="315">
        <f t="shared" si="336"/>
        <v>8.3378618785731315E-2</v>
      </c>
      <c r="Z39" s="315">
        <f t="shared" si="336"/>
        <v>8.2465377555980823E-2</v>
      </c>
      <c r="AA39" s="315">
        <f t="shared" si="336"/>
        <v>8.2553981743797314E-2</v>
      </c>
      <c r="AB39" s="315">
        <f t="shared" si="336"/>
        <v>8.204103277831197E-2</v>
      </c>
      <c r="AC39" s="315">
        <f t="shared" si="336"/>
        <v>8.1709418687849894E-2</v>
      </c>
      <c r="AD39" s="315">
        <f t="shared" si="336"/>
        <v>8.1270751130125982E-2</v>
      </c>
      <c r="AE39" s="315">
        <f t="shared" si="336"/>
        <v>8.0797601033766542E-2</v>
      </c>
      <c r="AF39" s="315">
        <f t="shared" si="336"/>
        <v>8.0307698199310495E-2</v>
      </c>
      <c r="AG39" s="315">
        <f t="shared" si="336"/>
        <v>7.9802275731878328E-2</v>
      </c>
      <c r="AH39" s="315">
        <f t="shared" si="336"/>
        <v>7.9296463920793758E-2</v>
      </c>
      <c r="AI39" s="315">
        <f t="shared" si="336"/>
        <v>7.8784190199732942E-2</v>
      </c>
      <c r="AJ39" s="315">
        <f t="shared" si="336"/>
        <v>7.8256567676807637E-2</v>
      </c>
      <c r="AK39" s="315">
        <f t="shared" si="336"/>
        <v>7.7709902006996054E-2</v>
      </c>
    </row>
    <row r="40" spans="1:37" s="28" customFormat="1" ht="15">
      <c r="A40" s="312" t="s">
        <v>32</v>
      </c>
      <c r="B40" s="313" t="s">
        <v>32</v>
      </c>
      <c r="C40" s="215" t="s">
        <v>379</v>
      </c>
      <c r="D40" s="314">
        <f t="shared" si="337"/>
        <v>805.28043252783516</v>
      </c>
      <c r="E40" s="314">
        <f t="shared" si="337"/>
        <v>819.39876948601625</v>
      </c>
      <c r="F40" s="314">
        <f t="shared" si="337"/>
        <v>851.02574500927687</v>
      </c>
      <c r="G40" s="314">
        <f t="shared" si="337"/>
        <v>922.68234623253909</v>
      </c>
      <c r="H40" s="314">
        <f t="shared" si="337"/>
        <v>927.5114522878232</v>
      </c>
      <c r="I40" s="314">
        <f t="shared" si="337"/>
        <v>890.56935455196867</v>
      </c>
      <c r="J40" s="314">
        <f t="shared" si="337"/>
        <v>953.75726698048231</v>
      </c>
      <c r="K40" s="314">
        <f t="shared" si="337"/>
        <v>1030.8056714889465</v>
      </c>
      <c r="L40" s="314">
        <f t="shared" si="337"/>
        <v>1102.3071707417942</v>
      </c>
      <c r="M40" s="314">
        <f t="shared" si="337"/>
        <v>1179.0568317530519</v>
      </c>
      <c r="N40" s="314">
        <f t="shared" si="337"/>
        <v>1255.9443515005089</v>
      </c>
      <c r="O40" s="314">
        <f t="shared" si="337"/>
        <v>1336.330611721336</v>
      </c>
      <c r="P40" s="314">
        <f t="shared" si="337"/>
        <v>1418.9668925388903</v>
      </c>
      <c r="Q40" s="314">
        <f t="shared" si="337"/>
        <v>1505.7688855592289</v>
      </c>
      <c r="R40" s="314">
        <f t="shared" si="337"/>
        <v>1596.2121049310231</v>
      </c>
      <c r="S40" s="314">
        <f t="shared" si="337"/>
        <v>1689.6547421958237</v>
      </c>
      <c r="T40" s="300">
        <f t="shared" si="338"/>
        <v>2.0338138254914151E-2</v>
      </c>
      <c r="U40" s="300">
        <f t="shared" si="339"/>
        <v>6.560332743653996E-2</v>
      </c>
      <c r="V40" s="315">
        <f t="shared" si="340"/>
        <v>0.41374975206835951</v>
      </c>
      <c r="W40" s="315">
        <f t="shared" si="336"/>
        <v>0.41159176066309056</v>
      </c>
      <c r="X40" s="315">
        <f t="shared" si="336"/>
        <v>0.41643492856815811</v>
      </c>
      <c r="Y40" s="315">
        <f t="shared" si="336"/>
        <v>0.41468810092817665</v>
      </c>
      <c r="Z40" s="315">
        <f t="shared" si="336"/>
        <v>0.41439158683890509</v>
      </c>
      <c r="AA40" s="315">
        <f t="shared" si="336"/>
        <v>0.40978782495583682</v>
      </c>
      <c r="AB40" s="315">
        <f t="shared" si="336"/>
        <v>0.40944823167653532</v>
      </c>
      <c r="AC40" s="315">
        <f t="shared" si="336"/>
        <v>0.40937361753663892</v>
      </c>
      <c r="AD40" s="315">
        <f t="shared" si="336"/>
        <v>0.40943638616883254</v>
      </c>
      <c r="AE40" s="315">
        <f t="shared" si="336"/>
        <v>0.4095071205662057</v>
      </c>
      <c r="AF40" s="315">
        <f t="shared" si="336"/>
        <v>0.40957941747141607</v>
      </c>
      <c r="AG40" s="315">
        <f t="shared" si="336"/>
        <v>0.40972500338773005</v>
      </c>
      <c r="AH40" s="315">
        <f t="shared" si="336"/>
        <v>0.40984144304009285</v>
      </c>
      <c r="AI40" s="315">
        <f t="shared" si="336"/>
        <v>0.40991670946201147</v>
      </c>
      <c r="AJ40" s="315">
        <f t="shared" si="336"/>
        <v>0.41008293534129653</v>
      </c>
      <c r="AK40" s="315">
        <f t="shared" si="336"/>
        <v>0.4102995452386391</v>
      </c>
    </row>
    <row r="41" spans="1:37" s="94" customFormat="1" ht="15">
      <c r="A41" s="313" t="s">
        <v>32</v>
      </c>
      <c r="B41" s="313" t="s">
        <v>32</v>
      </c>
      <c r="C41" s="316" t="s">
        <v>60</v>
      </c>
      <c r="D41" s="314">
        <f>SUM(D38:D40)</f>
        <v>1946.298284173442</v>
      </c>
      <c r="E41" s="314">
        <f t="shared" ref="E41" si="341">SUM(E38:E40)</f>
        <v>1990.8045976574763</v>
      </c>
      <c r="F41" s="314">
        <f t="shared" ref="F41" si="342">SUM(F38:F40)</f>
        <v>2043.5983790682176</v>
      </c>
      <c r="G41" s="314">
        <f t="shared" ref="G41" si="343">SUM(G38:G40)</f>
        <v>2225.0031871359297</v>
      </c>
      <c r="H41" s="314">
        <f t="shared" ref="H41" si="344">SUM(H38:H40)</f>
        <v>2238.2487524979451</v>
      </c>
      <c r="I41" s="314">
        <f t="shared" ref="I41" si="345">SUM(I38:I40)</f>
        <v>2173.2450314939106</v>
      </c>
      <c r="J41" s="314">
        <f t="shared" ref="J41" si="346">SUM(J38:J40)</f>
        <v>2329.3720504670587</v>
      </c>
      <c r="K41" s="314">
        <f t="shared" ref="K41" si="347">SUM(K38:K40)</f>
        <v>2518.0070901776894</v>
      </c>
      <c r="L41" s="314">
        <f t="shared" ref="L41" si="348">SUM(L38:L40)</f>
        <v>2692.2550314989685</v>
      </c>
      <c r="M41" s="314">
        <f t="shared" ref="M41" si="349">SUM(M38:M40)</f>
        <v>2879.2095974371023</v>
      </c>
      <c r="N41" s="314">
        <f t="shared" ref="N41" si="350">SUM(N38:N40)</f>
        <v>3066.4244781981979</v>
      </c>
      <c r="O41" s="314">
        <f t="shared" ref="O41" si="351">SUM(O38:O40)</f>
        <v>3261.5305404165015</v>
      </c>
      <c r="P41" s="314">
        <f t="shared" ref="P41" si="352">SUM(P38:P40)</f>
        <v>3462.2337897636171</v>
      </c>
      <c r="Q41" s="314">
        <f t="shared" ref="Q41" si="353">SUM(Q38:Q40)</f>
        <v>3673.3532710473082</v>
      </c>
      <c r="R41" s="314">
        <f t="shared" ref="R41" si="354">SUM(R38:R40)</f>
        <v>3892.412893510324</v>
      </c>
      <c r="S41" s="314">
        <f t="shared" ref="S41" si="355">SUM(S38:S40)</f>
        <v>4118.1004507647795</v>
      </c>
      <c r="T41" s="300">
        <f t="shared" si="338"/>
        <v>2.2303526977472288E-2</v>
      </c>
      <c r="U41" s="300">
        <f t="shared" si="339"/>
        <v>6.5357436567026417E-2</v>
      </c>
      <c r="V41" s="317">
        <f>SUM(V38:V40)</f>
        <v>1</v>
      </c>
      <c r="W41" s="317">
        <f t="shared" ref="W41:AK41" si="356">SUM(W38:W40)</f>
        <v>1</v>
      </c>
      <c r="X41" s="317">
        <f t="shared" si="356"/>
        <v>1</v>
      </c>
      <c r="Y41" s="317">
        <f t="shared" si="356"/>
        <v>1</v>
      </c>
      <c r="Z41" s="317">
        <f t="shared" si="356"/>
        <v>1</v>
      </c>
      <c r="AA41" s="317">
        <f t="shared" si="356"/>
        <v>1.0000000000000002</v>
      </c>
      <c r="AB41" s="317">
        <f t="shared" si="356"/>
        <v>1</v>
      </c>
      <c r="AC41" s="317">
        <f t="shared" si="356"/>
        <v>1</v>
      </c>
      <c r="AD41" s="317">
        <f t="shared" si="356"/>
        <v>1</v>
      </c>
      <c r="AE41" s="317">
        <f t="shared" si="356"/>
        <v>1</v>
      </c>
      <c r="AF41" s="317">
        <f t="shared" si="356"/>
        <v>1</v>
      </c>
      <c r="AG41" s="317">
        <f t="shared" si="356"/>
        <v>1</v>
      </c>
      <c r="AH41" s="317">
        <f t="shared" si="356"/>
        <v>0.99999999999999989</v>
      </c>
      <c r="AI41" s="317">
        <f t="shared" si="356"/>
        <v>1</v>
      </c>
      <c r="AJ41" s="317">
        <f t="shared" si="356"/>
        <v>1</v>
      </c>
      <c r="AK41" s="317">
        <f t="shared" si="356"/>
        <v>1</v>
      </c>
    </row>
    <row r="42" spans="1:37" s="28" customFormat="1" ht="15">
      <c r="A42" s="32" t="s">
        <v>41</v>
      </c>
      <c r="B42" s="32" t="s">
        <v>38</v>
      </c>
      <c r="C42" s="96" t="s">
        <v>377</v>
      </c>
      <c r="D42" s="34">
        <f>V42*' Demand-Supply Gap'!D$98</f>
        <v>90.793060059199988</v>
      </c>
      <c r="E42" s="34">
        <f>W42*' Demand-Supply Gap'!E$98</f>
        <v>103.08791736552665</v>
      </c>
      <c r="F42" s="34">
        <f>X42*' Demand-Supply Gap'!F$98</f>
        <v>111.19713448937331</v>
      </c>
      <c r="G42" s="34">
        <f>Y42*' Demand-Supply Gap'!G$98</f>
        <v>111.78643127417999</v>
      </c>
      <c r="H42" s="34">
        <f>Z42*' Demand-Supply Gap'!H$98</f>
        <v>112.96515844305186</v>
      </c>
      <c r="I42" s="34">
        <f>AA42*' Demand-Supply Gap'!I$98</f>
        <v>51.709101166666656</v>
      </c>
      <c r="J42" s="34">
        <f>AB42*' Demand-Supply Gap'!J$98</f>
        <v>53.445167419539999</v>
      </c>
      <c r="K42" s="34">
        <f>AC42*' Demand-Supply Gap'!K$98</f>
        <v>55.319715083933346</v>
      </c>
      <c r="L42" s="34">
        <f>AD42*' Demand-Supply Gap'!L$98</f>
        <v>57.326413912015546</v>
      </c>
      <c r="M42" s="34">
        <f>AE42*' Demand-Supply Gap'!M$98</f>
        <v>59.394414972963162</v>
      </c>
      <c r="N42" s="34">
        <f>AF42*' Demand-Supply Gap'!N$98</f>
        <v>61.584540358777481</v>
      </c>
      <c r="O42" s="34">
        <f>AG42*' Demand-Supply Gap'!O$98</f>
        <v>63.95399525850592</v>
      </c>
      <c r="P42" s="34">
        <f>AH42*' Demand-Supply Gap'!P$98</f>
        <v>66.47218464648779</v>
      </c>
      <c r="Q42" s="34">
        <f>AI42*' Demand-Supply Gap'!Q$98</f>
        <v>69.189270066882742</v>
      </c>
      <c r="R42" s="34">
        <f>AJ42*' Demand-Supply Gap'!R$98</f>
        <v>72.176619072624874</v>
      </c>
      <c r="S42" s="34">
        <f>AK42*' Demand-Supply Gap'!S$98</f>
        <v>75.386809750635237</v>
      </c>
      <c r="T42" s="262"/>
      <c r="U42" s="162"/>
      <c r="V42" s="73">
        <v>0.52669999999999995</v>
      </c>
      <c r="W42" s="73">
        <v>0.5269933333333332</v>
      </c>
      <c r="X42" s="73">
        <v>0.52728666666666657</v>
      </c>
      <c r="Y42" s="73">
        <v>0.52757999999999994</v>
      </c>
      <c r="Z42" s="73">
        <v>0.52787333333333331</v>
      </c>
      <c r="AA42" s="73">
        <v>0.52816666666666656</v>
      </c>
      <c r="AB42" s="73">
        <v>0.52845999999999993</v>
      </c>
      <c r="AC42" s="73">
        <v>0.5287533333333333</v>
      </c>
      <c r="AD42" s="73">
        <v>0.52904666666666667</v>
      </c>
      <c r="AE42" s="73">
        <v>0.52933999999999992</v>
      </c>
      <c r="AF42" s="73">
        <v>0.52963333333333329</v>
      </c>
      <c r="AG42" s="73">
        <v>0.52992666666666666</v>
      </c>
      <c r="AH42" s="73">
        <v>0.53022000000000002</v>
      </c>
      <c r="AI42" s="73">
        <v>0.53051333333333328</v>
      </c>
      <c r="AJ42" s="73">
        <v>0.53080666666666665</v>
      </c>
      <c r="AK42" s="73">
        <v>0.53110000000000002</v>
      </c>
    </row>
    <row r="43" spans="1:37" s="28" customFormat="1" ht="15">
      <c r="A43" s="32" t="s">
        <v>41</v>
      </c>
      <c r="B43" s="32" t="s">
        <v>38</v>
      </c>
      <c r="C43" s="96" t="s">
        <v>378</v>
      </c>
      <c r="D43" s="34">
        <f>V43*' Demand-Supply Gap'!D$98</f>
        <v>13.604680692637933</v>
      </c>
      <c r="E43" s="34">
        <f>W43*' Demand-Supply Gap'!E$98</f>
        <v>15.882808603244287</v>
      </c>
      <c r="F43" s="34">
        <f>X43*' Demand-Supply Gap'!F$98</f>
        <v>16.899130471087624</v>
      </c>
      <c r="G43" s="34">
        <f>Y43*' Demand-Supply Gap'!G$98</f>
        <v>16.582776964273005</v>
      </c>
      <c r="H43" s="34">
        <f>Z43*' Demand-Supply Gap'!H$98</f>
        <v>16.501938033198787</v>
      </c>
      <c r="I43" s="34">
        <f>AA43*' Demand-Supply Gap'!I$98</f>
        <v>8.4266313085891369</v>
      </c>
      <c r="J43" s="34">
        <f>AB43*' Demand-Supply Gap'!J$98</f>
        <v>8.3380167520987865</v>
      </c>
      <c r="K43" s="34">
        <f>AC43*' Demand-Supply Gap'!K$98</f>
        <v>8.6903256708818137</v>
      </c>
      <c r="L43" s="34">
        <f>AD43*' Demand-Supply Gap'!L$98</f>
        <v>9.0675255482357588</v>
      </c>
      <c r="M43" s="34">
        <f>AE43*' Demand-Supply Gap'!M$98</f>
        <v>9.4587548675085387</v>
      </c>
      <c r="N43" s="34">
        <f>AF43*' Demand-Supply Gap'!N$98</f>
        <v>9.8739565890014944</v>
      </c>
      <c r="O43" s="34">
        <f>AG43*' Demand-Supply Gap'!O$98</f>
        <v>10.322751537587573</v>
      </c>
      <c r="P43" s="34">
        <f>AH43*' Demand-Supply Gap'!P$98</f>
        <v>10.800739684470757</v>
      </c>
      <c r="Q43" s="34">
        <f>AI43*' Demand-Supply Gap'!Q$98</f>
        <v>11.316596736084746</v>
      </c>
      <c r="R43" s="34">
        <f>AJ43*' Demand-Supply Gap'!R$98</f>
        <v>11.882704015895172</v>
      </c>
      <c r="S43" s="34">
        <f>AK43*' Demand-Supply Gap'!S$98</f>
        <v>12.492063470409828</v>
      </c>
      <c r="T43" s="262"/>
      <c r="U43" s="47"/>
      <c r="V43" s="224">
        <v>7.8922170000000069E-2</v>
      </c>
      <c r="W43" s="224">
        <v>8.1194134700000087E-2</v>
      </c>
      <c r="X43" s="224">
        <v>8.0134134900000042E-2</v>
      </c>
      <c r="Y43" s="224">
        <v>7.8263000000000027E-2</v>
      </c>
      <c r="Z43" s="224">
        <v>7.7111678999999989E-2</v>
      </c>
      <c r="AA43" s="224">
        <v>8.6071226710000059E-2</v>
      </c>
      <c r="AB43" s="224">
        <v>8.2445402373333032E-2</v>
      </c>
      <c r="AC43" s="224">
        <v>8.3063310417618996E-2</v>
      </c>
      <c r="AD43" s="224">
        <v>8.3681218461905071E-2</v>
      </c>
      <c r="AE43" s="224">
        <v>8.4299126506190036E-2</v>
      </c>
      <c r="AF43" s="224">
        <v>8.4917034550476E-2</v>
      </c>
      <c r="AG43" s="224">
        <v>8.5534942594762076E-2</v>
      </c>
      <c r="AH43" s="224">
        <v>8.615285063904804E-2</v>
      </c>
      <c r="AI43" s="224">
        <v>8.6770758683333005E-2</v>
      </c>
      <c r="AJ43" s="224">
        <v>8.738866672761908E-2</v>
      </c>
      <c r="AK43" s="224">
        <v>8.8006574771905044E-2</v>
      </c>
    </row>
    <row r="44" spans="1:37" s="28" customFormat="1" ht="15">
      <c r="A44" s="32" t="s">
        <v>41</v>
      </c>
      <c r="B44" s="32" t="s">
        <v>38</v>
      </c>
      <c r="C44" s="96" t="s">
        <v>379</v>
      </c>
      <c r="D44" s="34">
        <f>V44*' Demand-Supply Gap'!D$98</f>
        <v>67.983235248162089</v>
      </c>
      <c r="E44" s="34">
        <f>W44*' Demand-Supply Gap'!E$98</f>
        <v>76.644495031229098</v>
      </c>
      <c r="F44" s="34">
        <f>X44*' Demand-Supply Gap'!F$98</f>
        <v>82.789277039539044</v>
      </c>
      <c r="G44" s="34">
        <f>Y44*' Demand-Supply Gap'!G$98</f>
        <v>83.516062761547019</v>
      </c>
      <c r="H44" s="34">
        <f>Z44*' Demand-Supply Gap'!H$98</f>
        <v>84.533405745971592</v>
      </c>
      <c r="I44" s="34">
        <f>AA44*' Demand-Supply Gap'!I$98</f>
        <v>37.767267524744213</v>
      </c>
      <c r="J44" s="34">
        <f>AB44*' Demand-Supply Gap'!J$98</f>
        <v>39.35061482836123</v>
      </c>
      <c r="K44" s="34">
        <f>AC44*' Demand-Supply Gap'!K$98</f>
        <v>40.612874310684859</v>
      </c>
      <c r="L44" s="34">
        <f>AD44*' Demand-Supply Gap'!L$98</f>
        <v>41.964013673087045</v>
      </c>
      <c r="M44" s="34">
        <f>AE44*' Demand-Supply Gap'!M$98</f>
        <v>43.351490629100155</v>
      </c>
      <c r="N44" s="34">
        <f>AF44*' Demand-Supply Gap'!N$98</f>
        <v>44.819192696838343</v>
      </c>
      <c r="O44" s="34">
        <f>AG44*' Demand-Supply Gap'!O$98</f>
        <v>46.407867286054838</v>
      </c>
      <c r="P44" s="34">
        <f>AH44*' Demand-Supply Gap'!P$98</f>
        <v>48.09425277757714</v>
      </c>
      <c r="Q44" s="34">
        <f>AI44*' Demand-Supply Gap'!Q$98</f>
        <v>49.913607543042197</v>
      </c>
      <c r="R44" s="34">
        <f>AJ44*' Demand-Supply Gap'!R$98</f>
        <v>51.916020864629637</v>
      </c>
      <c r="S44" s="34">
        <f>AK44*' Demand-Supply Gap'!S$98</f>
        <v>54.065788331647894</v>
      </c>
      <c r="T44" s="262"/>
      <c r="U44" s="47"/>
      <c r="V44" s="224">
        <f>1-SUM(V42:V43)</f>
        <v>0.39437783000000004</v>
      </c>
      <c r="W44" s="224">
        <f t="shared" ref="W44" si="357">1-SUM(W42:W43)</f>
        <v>0.39181253196666677</v>
      </c>
      <c r="X44" s="224">
        <f t="shared" ref="X44" si="358">1-SUM(X42:X43)</f>
        <v>0.39257919843333333</v>
      </c>
      <c r="Y44" s="224">
        <f t="shared" ref="Y44" si="359">1-SUM(Y42:Y43)</f>
        <v>0.39415700000000009</v>
      </c>
      <c r="Z44" s="224">
        <f t="shared" ref="Z44" si="360">1-SUM(Z42:Z43)</f>
        <v>0.39501498766666665</v>
      </c>
      <c r="AA44" s="224">
        <f t="shared" ref="AA44" si="361">1-SUM(AA42:AA43)</f>
        <v>0.38576210662333343</v>
      </c>
      <c r="AB44" s="224">
        <f t="shared" ref="AB44" si="362">1-SUM(AB42:AB43)</f>
        <v>0.38909459762666709</v>
      </c>
      <c r="AC44" s="224">
        <f t="shared" ref="AC44" si="363">1-SUM(AC42:AC43)</f>
        <v>0.38818335624904776</v>
      </c>
      <c r="AD44" s="224">
        <f t="shared" ref="AD44" si="364">1-SUM(AD42:AD43)</f>
        <v>0.38727211487142821</v>
      </c>
      <c r="AE44" s="224">
        <f t="shared" ref="AE44" si="365">1-SUM(AE42:AE43)</f>
        <v>0.38636087349380999</v>
      </c>
      <c r="AF44" s="224">
        <f t="shared" ref="AF44" si="366">1-SUM(AF42:AF43)</f>
        <v>0.38544963211619065</v>
      </c>
      <c r="AG44" s="224">
        <f t="shared" ref="AG44" si="367">1-SUM(AG42:AG43)</f>
        <v>0.38453839073857132</v>
      </c>
      <c r="AH44" s="224">
        <f t="shared" ref="AH44" si="368">1-SUM(AH42:AH43)</f>
        <v>0.38362714936095199</v>
      </c>
      <c r="AI44" s="224">
        <f t="shared" ref="AI44" si="369">1-SUM(AI42:AI43)</f>
        <v>0.38271590798333377</v>
      </c>
      <c r="AJ44" s="224">
        <f t="shared" ref="AJ44" si="370">1-SUM(AJ42:AJ43)</f>
        <v>0.38180466660571422</v>
      </c>
      <c r="AK44" s="224">
        <f t="shared" ref="AK44" si="371">1-SUM(AK42:AK43)</f>
        <v>0.38089342522809488</v>
      </c>
    </row>
    <row r="45" spans="1:37" s="94" customFormat="1" ht="15">
      <c r="A45" s="60" t="s">
        <v>41</v>
      </c>
      <c r="B45" s="60" t="s">
        <v>38</v>
      </c>
      <c r="C45" s="264" t="s">
        <v>60</v>
      </c>
      <c r="D45" s="61">
        <f>SUM(D42:D44)</f>
        <v>172.380976</v>
      </c>
      <c r="E45" s="61">
        <f t="shared" ref="E45" si="372">SUM(E42:E44)</f>
        <v>195.61522100000002</v>
      </c>
      <c r="F45" s="61">
        <f t="shared" ref="F45" si="373">SUM(F42:F44)</f>
        <v>210.88554199999999</v>
      </c>
      <c r="G45" s="61">
        <f t="shared" ref="G45" si="374">SUM(G42:G44)</f>
        <v>211.88527099999999</v>
      </c>
      <c r="H45" s="61">
        <f t="shared" ref="H45" si="375">SUM(H42:H44)</f>
        <v>214.00050222222222</v>
      </c>
      <c r="I45" s="61">
        <f t="shared" ref="I45" si="376">SUM(I42:I44)</f>
        <v>97.903000000000006</v>
      </c>
      <c r="J45" s="61">
        <f t="shared" ref="J45" si="377">SUM(J42:J44)</f>
        <v>101.13379900000001</v>
      </c>
      <c r="K45" s="61">
        <f t="shared" ref="K45" si="378">SUM(K42:K44)</f>
        <v>104.62291506550002</v>
      </c>
      <c r="L45" s="61">
        <f t="shared" ref="L45" si="379">SUM(L42:L44)</f>
        <v>108.35795313333836</v>
      </c>
      <c r="M45" s="61">
        <f t="shared" ref="M45" si="380">SUM(M42:M44)</f>
        <v>112.20466046957186</v>
      </c>
      <c r="N45" s="61">
        <f t="shared" ref="N45" si="381">SUM(N42:N44)</f>
        <v>116.27768964461731</v>
      </c>
      <c r="O45" s="61">
        <f t="shared" ref="O45" si="382">SUM(O42:O44)</f>
        <v>120.68461408214833</v>
      </c>
      <c r="P45" s="61">
        <f t="shared" ref="P45" si="383">SUM(P42:P44)</f>
        <v>125.36717710853569</v>
      </c>
      <c r="Q45" s="61">
        <f t="shared" ref="Q45" si="384">SUM(Q42:Q44)</f>
        <v>130.41947434600968</v>
      </c>
      <c r="R45" s="61">
        <f t="shared" ref="R45" si="385">SUM(R42:R44)</f>
        <v>135.97534395314969</v>
      </c>
      <c r="S45" s="61">
        <f t="shared" ref="S45" si="386">SUM(S42:S44)</f>
        <v>141.94466155269296</v>
      </c>
      <c r="T45" s="263"/>
      <c r="U45" s="265"/>
      <c r="V45" s="266">
        <f>SUM(V42:V44)</f>
        <v>1</v>
      </c>
      <c r="W45" s="266">
        <f t="shared" ref="W45" si="387">SUM(W42:W44)</f>
        <v>1</v>
      </c>
      <c r="X45" s="266">
        <f t="shared" ref="X45" si="388">SUM(X42:X44)</f>
        <v>1</v>
      </c>
      <c r="Y45" s="266">
        <f t="shared" ref="Y45" si="389">SUM(Y42:Y44)</f>
        <v>1</v>
      </c>
      <c r="Z45" s="266">
        <f t="shared" ref="Z45" si="390">SUM(Z42:Z44)</f>
        <v>1</v>
      </c>
      <c r="AA45" s="266">
        <f t="shared" ref="AA45" si="391">SUM(AA42:AA44)</f>
        <v>1</v>
      </c>
      <c r="AB45" s="266">
        <f t="shared" ref="AB45" si="392">SUM(AB42:AB44)</f>
        <v>1</v>
      </c>
      <c r="AC45" s="266">
        <f t="shared" ref="AC45" si="393">SUM(AC42:AC44)</f>
        <v>1</v>
      </c>
      <c r="AD45" s="266">
        <f t="shared" ref="AD45" si="394">SUM(AD42:AD44)</f>
        <v>1</v>
      </c>
      <c r="AE45" s="266">
        <f t="shared" ref="AE45" si="395">SUM(AE42:AE44)</f>
        <v>1</v>
      </c>
      <c r="AF45" s="266">
        <f t="shared" ref="AF45" si="396">SUM(AF42:AF44)</f>
        <v>1</v>
      </c>
      <c r="AG45" s="266">
        <f t="shared" ref="AG45" si="397">SUM(AG42:AG44)</f>
        <v>1</v>
      </c>
      <c r="AH45" s="266">
        <f t="shared" ref="AH45" si="398">SUM(AH42:AH44)</f>
        <v>1</v>
      </c>
      <c r="AI45" s="266">
        <f t="shared" ref="AI45" si="399">SUM(AI42:AI44)</f>
        <v>1</v>
      </c>
      <c r="AJ45" s="266">
        <f t="shared" ref="AJ45" si="400">SUM(AJ42:AJ44)</f>
        <v>1</v>
      </c>
      <c r="AK45" s="266">
        <f t="shared" ref="AK45" si="401">SUM(AK42:AK44)</f>
        <v>1</v>
      </c>
    </row>
    <row r="46" spans="1:37" s="28" customFormat="1" ht="15">
      <c r="A46" s="32" t="s">
        <v>41</v>
      </c>
      <c r="B46" s="32" t="s">
        <v>37</v>
      </c>
      <c r="C46" s="96" t="s">
        <v>377</v>
      </c>
      <c r="D46" s="34">
        <f>V46*' Demand-Supply Gap'!D$107</f>
        <v>9.9816784446270006</v>
      </c>
      <c r="E46" s="34">
        <f>W46*' Demand-Supply Gap'!E$107</f>
        <v>14.100830835149441</v>
      </c>
      <c r="F46" s="34">
        <f>X46*' Demand-Supply Gap'!F$107</f>
        <v>16.131391762717318</v>
      </c>
      <c r="G46" s="34">
        <f>Y46*' Demand-Supply Gap'!G$107</f>
        <v>25.196620011816023</v>
      </c>
      <c r="H46" s="34">
        <f>Z46*' Demand-Supply Gap'!H$107</f>
        <v>25.323576982293204</v>
      </c>
      <c r="I46" s="34">
        <f>AA46*' Demand-Supply Gap'!I$107</f>
        <v>24.01328795343407</v>
      </c>
      <c r="J46" s="34">
        <f>AB46*' Demand-Supply Gap'!J$107</f>
        <v>24.900977103022228</v>
      </c>
      <c r="K46" s="34">
        <f>AC46*' Demand-Supply Gap'!K$107</f>
        <v>25.85631768778109</v>
      </c>
      <c r="L46" s="34">
        <f>AD46*' Demand-Supply Gap'!L$107</f>
        <v>26.876730673761671</v>
      </c>
      <c r="M46" s="34">
        <f>AE46*' Demand-Supply Gap'!M$107</f>
        <v>27.996504950415147</v>
      </c>
      <c r="N46" s="34">
        <f>AF46*' Demand-Supply Gap'!N$107</f>
        <v>29.196503516396302</v>
      </c>
      <c r="O46" s="34">
        <f>AG46*' Demand-Supply Gap'!O$107</f>
        <v>30.497537332445006</v>
      </c>
      <c r="P46" s="34">
        <f>AH46*' Demand-Supply Gap'!P$107</f>
        <v>31.899212950959789</v>
      </c>
      <c r="Q46" s="34">
        <f>AI46*' Demand-Supply Gap'!Q$107</f>
        <v>33.406748680907931</v>
      </c>
      <c r="R46" s="34">
        <f>AJ46*' Demand-Supply Gap'!R$107</f>
        <v>35.012231830545673</v>
      </c>
      <c r="S46" s="34">
        <f>AK46*' Demand-Supply Gap'!S$107</f>
        <v>36.724607563159026</v>
      </c>
      <c r="T46" s="262"/>
      <c r="U46" s="47"/>
      <c r="V46" s="224">
        <v>0.60615299999999994</v>
      </c>
      <c r="W46" s="224">
        <v>0.61150746899999997</v>
      </c>
      <c r="X46" s="224">
        <v>0.60646466240999986</v>
      </c>
      <c r="Y46" s="224">
        <v>0.6000140263</v>
      </c>
      <c r="Z46" s="224">
        <v>0.61034197899999998</v>
      </c>
      <c r="AA46" s="224">
        <v>0.60596158193199989</v>
      </c>
      <c r="AB46" s="224">
        <v>0.60565003346199986</v>
      </c>
      <c r="AC46" s="224">
        <v>0.60533848499200005</v>
      </c>
      <c r="AD46" s="224">
        <v>0.60502693652200001</v>
      </c>
      <c r="AE46" s="224">
        <v>0.60471538805199976</v>
      </c>
      <c r="AF46" s="224">
        <v>0.60440383958199995</v>
      </c>
      <c r="AG46" s="224">
        <v>0.60409229111199991</v>
      </c>
      <c r="AH46" s="224">
        <v>0.6037807426420001</v>
      </c>
      <c r="AI46" s="224">
        <v>0.60346919417200007</v>
      </c>
      <c r="AJ46" s="224">
        <v>0.60315764570199981</v>
      </c>
      <c r="AK46" s="224">
        <v>0.602846097232</v>
      </c>
    </row>
    <row r="47" spans="1:37" s="28" customFormat="1" ht="15">
      <c r="A47" s="32" t="s">
        <v>41</v>
      </c>
      <c r="B47" s="32" t="s">
        <v>37</v>
      </c>
      <c r="C47" s="96" t="s">
        <v>378</v>
      </c>
      <c r="D47" s="34">
        <f>V47*' Demand-Supply Gap'!D$107</f>
        <v>1.3044868562030008</v>
      </c>
      <c r="E47" s="34">
        <f>W47*' Demand-Supply Gap'!E$107</f>
        <v>1.8059776150478946</v>
      </c>
      <c r="F47" s="34">
        <f>X47*' Demand-Supply Gap'!F$107</f>
        <v>2.1921195774655606</v>
      </c>
      <c r="G47" s="34">
        <f>Y47*' Demand-Supply Gap'!G$107</f>
        <v>3.6371575174525508</v>
      </c>
      <c r="H47" s="34">
        <f>Z47*' Demand-Supply Gap'!H$107</f>
        <v>3.2411281105320002</v>
      </c>
      <c r="I47" s="34">
        <f>AA47*' Demand-Supply Gap'!I$107</f>
        <v>3.2797925474487717</v>
      </c>
      <c r="J47" s="34">
        <f>AB47*' Demand-Supply Gap'!J$107</f>
        <v>3.4278349749465793</v>
      </c>
      <c r="K47" s="34">
        <f>AC47*' Demand-Supply Gap'!K$107</f>
        <v>3.587202415491558</v>
      </c>
      <c r="L47" s="34">
        <f>AD47*' Demand-Supply Gap'!L$107</f>
        <v>3.7577561585315551</v>
      </c>
      <c r="M47" s="34">
        <f>AE47*' Demand-Supply Gap'!M$107</f>
        <v>3.9445412851208643</v>
      </c>
      <c r="N47" s="34">
        <f>AF47*' Demand-Supply Gap'!N$107</f>
        <v>4.1451664128391306</v>
      </c>
      <c r="O47" s="34">
        <f>AG47*' Demand-Supply Gap'!O$107</f>
        <v>4.3628728388232725</v>
      </c>
      <c r="P47" s="34">
        <f>AH47*' Demand-Supply Gap'!P$107</f>
        <v>4.5979361596592332</v>
      </c>
      <c r="Q47" s="34">
        <f>AI47*' Demand-Supply Gap'!Q$107</f>
        <v>4.8514459111987245</v>
      </c>
      <c r="R47" s="34">
        <f>AJ47*' Demand-Supply Gap'!R$107</f>
        <v>5.1225937859818069</v>
      </c>
      <c r="S47" s="34">
        <f>AK47*' Demand-Supply Gap'!S$107</f>
        <v>5.4130225801904412</v>
      </c>
      <c r="T47" s="262"/>
      <c r="U47" s="47"/>
      <c r="V47" s="224">
        <v>7.9217000000000037E-2</v>
      </c>
      <c r="W47" s="224">
        <v>7.8319413469999988E-2</v>
      </c>
      <c r="X47" s="224">
        <v>8.2413413490000031E-2</v>
      </c>
      <c r="Y47" s="224">
        <v>8.6612630000000024E-2</v>
      </c>
      <c r="Z47" s="224">
        <v>7.8116789999999992E-2</v>
      </c>
      <c r="AA47" s="224">
        <v>8.2763688351000064E-2</v>
      </c>
      <c r="AB47" s="224">
        <v>8.3372968004000014E-2</v>
      </c>
      <c r="AC47" s="224">
        <v>8.3982247657000075E-2</v>
      </c>
      <c r="AD47" s="224">
        <v>8.4591527310000025E-2</v>
      </c>
      <c r="AE47" s="224">
        <v>8.5200806963000086E-2</v>
      </c>
      <c r="AF47" s="224">
        <v>8.5810086616000036E-2</v>
      </c>
      <c r="AG47" s="224">
        <v>8.6419366268999986E-2</v>
      </c>
      <c r="AH47" s="224">
        <v>8.7028645922000047E-2</v>
      </c>
      <c r="AI47" s="224">
        <v>8.7637925574999997E-2</v>
      </c>
      <c r="AJ47" s="224">
        <v>8.8247205228000059E-2</v>
      </c>
      <c r="AK47" s="224">
        <v>8.8856484881000009E-2</v>
      </c>
    </row>
    <row r="48" spans="1:37" s="28" customFormat="1" ht="15">
      <c r="A48" s="32" t="s">
        <v>41</v>
      </c>
      <c r="B48" s="32" t="s">
        <v>37</v>
      </c>
      <c r="C48" s="96" t="s">
        <v>379</v>
      </c>
      <c r="D48" s="34">
        <f>V48*' Demand-Supply Gap'!D$107</f>
        <v>5.1810936991699998</v>
      </c>
      <c r="E48" s="34">
        <f>W48*' Demand-Supply Gap'!E$107</f>
        <v>7.1523225498026672</v>
      </c>
      <c r="F48" s="34">
        <f>X48*' Demand-Supply Gap'!F$107</f>
        <v>8.2755516598171202</v>
      </c>
      <c r="G48" s="34">
        <f>Y48*' Demand-Supply Gap'!G$107</f>
        <v>13.159607470731419</v>
      </c>
      <c r="H48" s="34">
        <f>Z48*' Demand-Supply Gap'!H$107</f>
        <v>12.926094907174805</v>
      </c>
      <c r="I48" s="34">
        <f>AA48*' Demand-Supply Gap'!I$107</f>
        <v>12.335319499117164</v>
      </c>
      <c r="J48" s="34">
        <f>AB48*' Demand-Supply Gap'!J$107</f>
        <v>12.785652922031201</v>
      </c>
      <c r="K48" s="34">
        <f>AC48*' Demand-Supply Gap'!K$107</f>
        <v>13.270297585227365</v>
      </c>
      <c r="L48" s="34">
        <f>AD48*' Demand-Supply Gap'!L$107</f>
        <v>13.787883563746785</v>
      </c>
      <c r="M48" s="34">
        <f>AE48*' Demand-Supply Gap'!M$107</f>
        <v>14.355948191216882</v>
      </c>
      <c r="N48" s="34">
        <f>AF48*' Demand-Supply Gap'!N$107</f>
        <v>14.964614055638537</v>
      </c>
      <c r="O48" s="34">
        <f>AG48*' Demand-Supply Gap'!O$107</f>
        <v>15.624487221323511</v>
      </c>
      <c r="P48" s="34">
        <f>AH48*' Demand-Supply Gap'!P$107</f>
        <v>16.335296010728285</v>
      </c>
      <c r="Q48" s="34">
        <f>AI48*' Demand-Supply Gap'!Q$107</f>
        <v>17.099641406041052</v>
      </c>
      <c r="R48" s="34">
        <f>AJ48*' Demand-Supply Gap'!R$107</f>
        <v>17.9134012111302</v>
      </c>
      <c r="S48" s="34">
        <f>AK48*' Demand-Supply Gap'!S$107</f>
        <v>18.781081500935894</v>
      </c>
      <c r="T48" s="262"/>
      <c r="U48" s="47"/>
      <c r="V48" s="224">
        <f>1-SUM(V46:V47)</f>
        <v>0.31462999999999997</v>
      </c>
      <c r="W48" s="224">
        <f t="shared" ref="W48" si="402">1-SUM(W46:W47)</f>
        <v>0.31017311752999999</v>
      </c>
      <c r="X48" s="224">
        <f t="shared" ref="X48" si="403">1-SUM(X46:X47)</f>
        <v>0.31112192410000006</v>
      </c>
      <c r="Y48" s="224">
        <f t="shared" ref="Y48" si="404">1-SUM(Y46:Y47)</f>
        <v>0.31337334369999992</v>
      </c>
      <c r="Z48" s="224">
        <f t="shared" ref="Z48" si="405">1-SUM(Z46:Z47)</f>
        <v>0.31154123100000009</v>
      </c>
      <c r="AA48" s="224">
        <f t="shared" ref="AA48" si="406">1-SUM(AA46:AA47)</f>
        <v>0.31127472971699999</v>
      </c>
      <c r="AB48" s="224">
        <f t="shared" ref="AB48" si="407">1-SUM(AB46:AB47)</f>
        <v>0.31097699853400007</v>
      </c>
      <c r="AC48" s="224">
        <f t="shared" ref="AC48" si="408">1-SUM(AC46:AC47)</f>
        <v>0.31067926735099993</v>
      </c>
      <c r="AD48" s="224">
        <f t="shared" ref="AD48" si="409">1-SUM(AD46:AD47)</f>
        <v>0.31038153616800002</v>
      </c>
      <c r="AE48" s="224">
        <f t="shared" ref="AE48" si="410">1-SUM(AE46:AE47)</f>
        <v>0.3100838049850001</v>
      </c>
      <c r="AF48" s="224">
        <f t="shared" ref="AF48" si="411">1-SUM(AF46:AF47)</f>
        <v>0.30978607380199996</v>
      </c>
      <c r="AG48" s="224">
        <f t="shared" ref="AG48" si="412">1-SUM(AG46:AG47)</f>
        <v>0.30948834261900005</v>
      </c>
      <c r="AH48" s="224">
        <f t="shared" ref="AH48" si="413">1-SUM(AH46:AH47)</f>
        <v>0.30919061143599991</v>
      </c>
      <c r="AI48" s="224">
        <f t="shared" ref="AI48" si="414">1-SUM(AI46:AI47)</f>
        <v>0.30889288025299999</v>
      </c>
      <c r="AJ48" s="224">
        <f t="shared" ref="AJ48" si="415">1-SUM(AJ46:AJ47)</f>
        <v>0.30859514907000007</v>
      </c>
      <c r="AK48" s="224">
        <f t="shared" ref="AK48" si="416">1-SUM(AK46:AK47)</f>
        <v>0.30829741788699994</v>
      </c>
    </row>
    <row r="49" spans="1:37" s="94" customFormat="1" ht="15">
      <c r="A49" s="60" t="s">
        <v>41</v>
      </c>
      <c r="B49" s="60" t="s">
        <v>37</v>
      </c>
      <c r="C49" s="264" t="s">
        <v>60</v>
      </c>
      <c r="D49" s="61">
        <f>SUM(D46:D48)</f>
        <v>16.467259000000002</v>
      </c>
      <c r="E49" s="61">
        <f t="shared" ref="E49" si="417">SUM(E46:E48)</f>
        <v>23.059131000000001</v>
      </c>
      <c r="F49" s="61">
        <f t="shared" ref="F49" si="418">SUM(F46:F48)</f>
        <v>26.599063000000001</v>
      </c>
      <c r="G49" s="61">
        <f t="shared" ref="G49" si="419">SUM(G46:G48)</f>
        <v>41.993384999999989</v>
      </c>
      <c r="H49" s="61">
        <f t="shared" ref="H49" si="420">SUM(H46:H48)</f>
        <v>41.490800000000007</v>
      </c>
      <c r="I49" s="61">
        <f t="shared" ref="I49" si="421">SUM(I46:I48)</f>
        <v>39.628400000000006</v>
      </c>
      <c r="J49" s="61">
        <f t="shared" ref="J49" si="422">SUM(J46:J48)</f>
        <v>41.11446500000001</v>
      </c>
      <c r="K49" s="61">
        <f t="shared" ref="K49" si="423">SUM(K46:K48)</f>
        <v>42.713817688500015</v>
      </c>
      <c r="L49" s="61">
        <f t="shared" ref="L49" si="424">SUM(L46:L48)</f>
        <v>44.422370396040009</v>
      </c>
      <c r="M49" s="61">
        <f t="shared" ref="M49" si="425">SUM(M46:M48)</f>
        <v>46.296994426752889</v>
      </c>
      <c r="N49" s="61">
        <f t="shared" ref="N49" si="426">SUM(N46:N48)</f>
        <v>48.306283984873964</v>
      </c>
      <c r="O49" s="61">
        <f t="shared" ref="O49" si="427">SUM(O46:O48)</f>
        <v>50.48489739259179</v>
      </c>
      <c r="P49" s="61">
        <f t="shared" ref="P49" si="428">SUM(P46:P48)</f>
        <v>52.832445121347305</v>
      </c>
      <c r="Q49" s="61">
        <f t="shared" ref="Q49" si="429">SUM(Q46:Q48)</f>
        <v>55.357835998147706</v>
      </c>
      <c r="R49" s="61">
        <f t="shared" ref="R49" si="430">SUM(R46:R48)</f>
        <v>58.048226827657679</v>
      </c>
      <c r="S49" s="61">
        <f t="shared" ref="S49" si="431">SUM(S46:S48)</f>
        <v>60.918711644285366</v>
      </c>
      <c r="T49" s="263"/>
      <c r="U49" s="265"/>
      <c r="V49" s="266">
        <f>SUM(V46:V48)</f>
        <v>1</v>
      </c>
      <c r="W49" s="266">
        <f t="shared" ref="W49" si="432">SUM(W46:W48)</f>
        <v>1</v>
      </c>
      <c r="X49" s="266">
        <f t="shared" ref="X49" si="433">SUM(X46:X48)</f>
        <v>1</v>
      </c>
      <c r="Y49" s="266">
        <f t="shared" ref="Y49" si="434">SUM(Y46:Y48)</f>
        <v>1</v>
      </c>
      <c r="Z49" s="266">
        <f t="shared" ref="Z49" si="435">SUM(Z46:Z48)</f>
        <v>1</v>
      </c>
      <c r="AA49" s="266">
        <f t="shared" ref="AA49" si="436">SUM(AA46:AA48)</f>
        <v>1</v>
      </c>
      <c r="AB49" s="266">
        <f t="shared" ref="AB49" si="437">SUM(AB46:AB48)</f>
        <v>1</v>
      </c>
      <c r="AC49" s="266">
        <f t="shared" ref="AC49" si="438">SUM(AC46:AC48)</f>
        <v>1</v>
      </c>
      <c r="AD49" s="266">
        <f t="shared" ref="AD49" si="439">SUM(AD46:AD48)</f>
        <v>1</v>
      </c>
      <c r="AE49" s="266">
        <f t="shared" ref="AE49" si="440">SUM(AE46:AE48)</f>
        <v>1</v>
      </c>
      <c r="AF49" s="266">
        <f t="shared" ref="AF49" si="441">SUM(AF46:AF48)</f>
        <v>1</v>
      </c>
      <c r="AG49" s="266">
        <f t="shared" ref="AG49" si="442">SUM(AG46:AG48)</f>
        <v>1</v>
      </c>
      <c r="AH49" s="266">
        <f t="shared" ref="AH49" si="443">SUM(AH46:AH48)</f>
        <v>1</v>
      </c>
      <c r="AI49" s="266">
        <f t="shared" ref="AI49" si="444">SUM(AI46:AI48)</f>
        <v>1</v>
      </c>
      <c r="AJ49" s="266">
        <f t="shared" ref="AJ49" si="445">SUM(AJ46:AJ48)</f>
        <v>1</v>
      </c>
      <c r="AK49" s="266">
        <f t="shared" ref="AK49" si="446">SUM(AK46:AK48)</f>
        <v>1</v>
      </c>
    </row>
    <row r="50" spans="1:37" s="28" customFormat="1" ht="15">
      <c r="A50" s="32" t="s">
        <v>41</v>
      </c>
      <c r="B50" s="32" t="s">
        <v>44</v>
      </c>
      <c r="C50" s="96" t="s">
        <v>377</v>
      </c>
      <c r="D50" s="34">
        <f>V50*' Demand-Supply Gap'!D$116</f>
        <v>34.395719908580396</v>
      </c>
      <c r="E50" s="34">
        <f>W50*' Demand-Supply Gap'!E$116</f>
        <v>35.176887285410899</v>
      </c>
      <c r="F50" s="34">
        <f>X50*' Demand-Supply Gap'!F$116</f>
        <v>36.481190162966413</v>
      </c>
      <c r="G50" s="34">
        <f>Y50*' Demand-Supply Gap'!G$116</f>
        <v>34.321896530209685</v>
      </c>
      <c r="H50" s="34">
        <f>Z50*' Demand-Supply Gap'!H$116</f>
        <v>36.789724145112899</v>
      </c>
      <c r="I50" s="34">
        <f>AA50*' Demand-Supply Gap'!I$116</f>
        <v>29.340642000117185</v>
      </c>
      <c r="J50" s="34">
        <f>AB50*' Demand-Supply Gap'!J$116</f>
        <v>30.593523507109126</v>
      </c>
      <c r="K50" s="34">
        <f>AC50*' Demand-Supply Gap'!K$116</f>
        <v>31.733945118415498</v>
      </c>
      <c r="L50" s="34">
        <f>AD50*' Demand-Supply Gap'!L$116</f>
        <v>33.033002613600026</v>
      </c>
      <c r="M50" s="34">
        <f>AE50*' Demand-Supply Gap'!M$116</f>
        <v>34.485995942597029</v>
      </c>
      <c r="N50" s="34">
        <f>AF50*' Demand-Supply Gap'!N$116</f>
        <v>36.040839103230347</v>
      </c>
      <c r="O50" s="34">
        <f>AG50*' Demand-Supply Gap'!O$116</f>
        <v>37.719862995626521</v>
      </c>
      <c r="P50" s="34">
        <f>AH50*' Demand-Supply Gap'!P$116</f>
        <v>39.537480667211483</v>
      </c>
      <c r="Q50" s="34">
        <f>AI50*' Demand-Supply Gap'!Q$116</f>
        <v>41.505967180706399</v>
      </c>
      <c r="R50" s="34">
        <f>AJ50*' Demand-Supply Gap'!R$116</f>
        <v>43.60981236213231</v>
      </c>
      <c r="S50" s="34">
        <f>AK50*' Demand-Supply Gap'!S$116</f>
        <v>45.772240388046406</v>
      </c>
      <c r="T50" s="262"/>
      <c r="U50" s="47"/>
      <c r="V50" s="224">
        <v>0.60247830000000002</v>
      </c>
      <c r="W50" s="224">
        <v>0.61107468999999992</v>
      </c>
      <c r="X50" s="224">
        <v>0.61064662409999992</v>
      </c>
      <c r="Y50" s="224">
        <v>0.60614026300000012</v>
      </c>
      <c r="Z50" s="224">
        <v>0.60947090000000004</v>
      </c>
      <c r="AA50" s="224">
        <v>0.60583609333299981</v>
      </c>
      <c r="AB50" s="224">
        <v>0.61093427445999993</v>
      </c>
      <c r="AC50" s="224">
        <v>0.61109721168999998</v>
      </c>
      <c r="AD50" s="224">
        <v>0.61105958111728498</v>
      </c>
      <c r="AE50" s="224">
        <v>0.61163731146048805</v>
      </c>
      <c r="AF50" s="224">
        <v>0.61221504180369102</v>
      </c>
      <c r="AG50" s="224">
        <v>0.61279277214689287</v>
      </c>
      <c r="AH50" s="224">
        <v>0.61337050249009595</v>
      </c>
      <c r="AI50" s="224">
        <v>0.61394823283329703</v>
      </c>
      <c r="AJ50" s="224">
        <v>0.6145259631765001</v>
      </c>
      <c r="AK50" s="224">
        <v>0.61510369351970295</v>
      </c>
    </row>
    <row r="51" spans="1:37" s="28" customFormat="1" ht="15">
      <c r="A51" s="32" t="s">
        <v>41</v>
      </c>
      <c r="B51" s="32" t="s">
        <v>44</v>
      </c>
      <c r="C51" s="96" t="s">
        <v>378</v>
      </c>
      <c r="D51" s="34">
        <f>V51*' Demand-Supply Gap'!D$116</f>
        <v>4.8082495310195998</v>
      </c>
      <c r="E51" s="34">
        <f>W51*' Demand-Supply Gap'!E$116</f>
        <v>4.6164242824276727</v>
      </c>
      <c r="F51" s="34">
        <f>X51*' Demand-Supply Gap'!F$116</f>
        <v>4.8471074549164479</v>
      </c>
      <c r="G51" s="34">
        <f>Y51*' Demand-Supply Gap'!G$116</f>
        <v>4.7069175926681019</v>
      </c>
      <c r="H51" s="34">
        <f>Z51*' Demand-Supply Gap'!H$116</f>
        <v>4.7153935572669896</v>
      </c>
      <c r="I51" s="34">
        <f>AA51*' Demand-Supply Gap'!I$116</f>
        <v>3.7636050956530038</v>
      </c>
      <c r="J51" s="34">
        <f>AB51*' Demand-Supply Gap'!J$116</f>
        <v>3.8771517767924477</v>
      </c>
      <c r="K51" s="34">
        <f>AC51*' Demand-Supply Gap'!K$116</f>
        <v>4.0056571124128446</v>
      </c>
      <c r="L51" s="34">
        <f>AD51*' Demand-Supply Gap'!L$116</f>
        <v>4.0904021461623108</v>
      </c>
      <c r="M51" s="34">
        <f>AE51*' Demand-Supply Gap'!M$116</f>
        <v>4.2134503437262527</v>
      </c>
      <c r="N51" s="34">
        <f>AF51*' Demand-Supply Gap'!N$116</f>
        <v>4.3440942050863409</v>
      </c>
      <c r="O51" s="34">
        <f>AG51*' Demand-Supply Gap'!O$116</f>
        <v>4.4844998820148394</v>
      </c>
      <c r="P51" s="34">
        <f>AH51*' Demand-Supply Gap'!P$116</f>
        <v>4.6357605247340388</v>
      </c>
      <c r="Q51" s="34">
        <f>AI51*' Demand-Supply Gap'!Q$116</f>
        <v>4.7986299883456853</v>
      </c>
      <c r="R51" s="34">
        <f>AJ51*' Demand-Supply Gap'!R$116</f>
        <v>4.970617472966242</v>
      </c>
      <c r="S51" s="34">
        <f>AK51*' Demand-Supply Gap'!S$116</f>
        <v>5.1424529412582958</v>
      </c>
      <c r="T51" s="262"/>
      <c r="U51" s="47"/>
      <c r="V51" s="224">
        <v>8.422170000000001E-2</v>
      </c>
      <c r="W51" s="224">
        <v>8.0194134700000086E-2</v>
      </c>
      <c r="X51" s="224">
        <v>8.1134134900000043E-2</v>
      </c>
      <c r="Y51" s="224">
        <v>8.3126300000000042E-2</v>
      </c>
      <c r="Z51" s="224">
        <v>7.8116789999999992E-2</v>
      </c>
      <c r="AA51" s="224">
        <v>7.7712267100000065E-2</v>
      </c>
      <c r="AB51" s="224">
        <v>7.7424390399999987E-2</v>
      </c>
      <c r="AC51" s="224">
        <v>7.713651370000002E-2</v>
      </c>
      <c r="AD51" s="224">
        <v>7.5666128546429012E-2</v>
      </c>
      <c r="AE51" s="224">
        <v>7.4728984034524049E-2</v>
      </c>
      <c r="AF51" s="224">
        <v>7.3791839522619029E-2</v>
      </c>
      <c r="AG51" s="224">
        <v>7.285469501071401E-2</v>
      </c>
      <c r="AH51" s="224">
        <v>7.1917550498809046E-2</v>
      </c>
      <c r="AI51" s="224">
        <v>7.0980405986905082E-2</v>
      </c>
      <c r="AJ51" s="224">
        <v>7.0043261475000007E-2</v>
      </c>
      <c r="AK51" s="224">
        <v>6.9106116963095043E-2</v>
      </c>
    </row>
    <row r="52" spans="1:37" s="28" customFormat="1" ht="15">
      <c r="A52" s="32" t="s">
        <v>41</v>
      </c>
      <c r="B52" s="32" t="s">
        <v>44</v>
      </c>
      <c r="C52" s="96" t="s">
        <v>379</v>
      </c>
      <c r="D52" s="34">
        <f>V52*' Demand-Supply Gap'!D$116</f>
        <v>17.886418560399992</v>
      </c>
      <c r="E52" s="34">
        <f>W52*' Demand-Supply Gap'!E$116</f>
        <v>17.772298432161431</v>
      </c>
      <c r="F52" s="34">
        <f>X52*' Demand-Supply Gap'!F$116</f>
        <v>18.413603382117142</v>
      </c>
      <c r="G52" s="34">
        <f>Y52*' Demand-Supply Gap'!G$116</f>
        <v>17.59487287712221</v>
      </c>
      <c r="H52" s="34">
        <f>Z52*' Demand-Supply Gap'!H$116</f>
        <v>18.858263297620109</v>
      </c>
      <c r="I52" s="34">
        <f>AA52*' Demand-Supply Gap'!I$116</f>
        <v>15.325752904229816</v>
      </c>
      <c r="J52" s="34">
        <f>AB52*' Demand-Supply Gap'!J$116</f>
        <v>15.605944716098429</v>
      </c>
      <c r="K52" s="34">
        <f>AC52*' Demand-Supply Gap'!K$116</f>
        <v>16.189852709171667</v>
      </c>
      <c r="L52" s="34">
        <f>AD52*' Demand-Supply Gap'!L$116</f>
        <v>16.935157832777666</v>
      </c>
      <c r="M52" s="34">
        <f>AE52*' Demand-Supply Gap'!M$116</f>
        <v>17.683634497695952</v>
      </c>
      <c r="N52" s="34">
        <f>AF52*' Demand-Supply Gap'!N$116</f>
        <v>18.484641338277786</v>
      </c>
      <c r="O52" s="34">
        <f>AG52*' Demand-Supply Gap'!O$116</f>
        <v>19.349664372837815</v>
      </c>
      <c r="P52" s="34">
        <f>AH52*' Demand-Supply Gap'!P$116</f>
        <v>20.286136144756277</v>
      </c>
      <c r="Q52" s="34">
        <f>AI52*' Demand-Supply Gap'!Q$116</f>
        <v>21.300397781680765</v>
      </c>
      <c r="R52" s="34">
        <f>AJ52*' Demand-Supply Gap'!R$116</f>
        <v>22.384533364685716</v>
      </c>
      <c r="S52" s="34">
        <f>AK52*' Demand-Supply Gap'!S$116</f>
        <v>23.499167081989075</v>
      </c>
      <c r="T52" s="262"/>
      <c r="U52" s="47"/>
      <c r="V52" s="224">
        <f>1-SUM(V50:V51)</f>
        <v>0.31329999999999991</v>
      </c>
      <c r="W52" s="224">
        <f t="shared" ref="W52" si="447">1-SUM(W50:W51)</f>
        <v>0.30873117529999994</v>
      </c>
      <c r="X52" s="224">
        <f t="shared" ref="X52" si="448">1-SUM(X50:X51)</f>
        <v>0.30821924099999998</v>
      </c>
      <c r="Y52" s="224">
        <f t="shared" ref="Y52" si="449">1-SUM(Y50:Y51)</f>
        <v>0.31073343699999989</v>
      </c>
      <c r="Z52" s="224">
        <f t="shared" ref="Z52" si="450">1-SUM(Z50:Z51)</f>
        <v>0.31241231000000003</v>
      </c>
      <c r="AA52" s="224">
        <f t="shared" ref="AA52" si="451">1-SUM(AA50:AA51)</f>
        <v>0.31645163956700006</v>
      </c>
      <c r="AB52" s="224">
        <f t="shared" ref="AB52" si="452">1-SUM(AB50:AB51)</f>
        <v>0.31164133514000003</v>
      </c>
      <c r="AC52" s="224">
        <f t="shared" ref="AC52" si="453">1-SUM(AC50:AC51)</f>
        <v>0.31176627461000006</v>
      </c>
      <c r="AD52" s="224">
        <f t="shared" ref="AD52" si="454">1-SUM(AD50:AD51)</f>
        <v>0.31327429033628595</v>
      </c>
      <c r="AE52" s="224">
        <f t="shared" ref="AE52" si="455">1-SUM(AE50:AE51)</f>
        <v>0.31363370450498795</v>
      </c>
      <c r="AF52" s="224">
        <f t="shared" ref="AF52" si="456">1-SUM(AF50:AF51)</f>
        <v>0.31399311867368995</v>
      </c>
      <c r="AG52" s="224">
        <f t="shared" ref="AG52" si="457">1-SUM(AG50:AG51)</f>
        <v>0.31435253284239306</v>
      </c>
      <c r="AH52" s="224">
        <f t="shared" ref="AH52" si="458">1-SUM(AH50:AH51)</f>
        <v>0.31471194701109506</v>
      </c>
      <c r="AI52" s="224">
        <f t="shared" ref="AI52" si="459">1-SUM(AI50:AI51)</f>
        <v>0.31507136117979795</v>
      </c>
      <c r="AJ52" s="224">
        <f t="shared" ref="AJ52" si="460">1-SUM(AJ50:AJ51)</f>
        <v>0.31543077534849995</v>
      </c>
      <c r="AK52" s="224">
        <f t="shared" ref="AK52" si="461">1-SUM(AK50:AK51)</f>
        <v>0.31579018951720195</v>
      </c>
    </row>
    <row r="53" spans="1:37" s="94" customFormat="1" ht="15">
      <c r="A53" s="60" t="s">
        <v>41</v>
      </c>
      <c r="B53" s="60" t="s">
        <v>44</v>
      </c>
      <c r="C53" s="264" t="s">
        <v>60</v>
      </c>
      <c r="D53" s="61">
        <f>SUM(D50:D52)</f>
        <v>57.09038799999999</v>
      </c>
      <c r="E53" s="61">
        <f t="shared" ref="E53" si="462">SUM(E50:E52)</f>
        <v>57.565610000000007</v>
      </c>
      <c r="F53" s="61">
        <f t="shared" ref="F53" si="463">SUM(F50:F52)</f>
        <v>59.741900999999999</v>
      </c>
      <c r="G53" s="61">
        <f t="shared" ref="G53" si="464">SUM(G50:G52)</f>
        <v>56.623687000000004</v>
      </c>
      <c r="H53" s="61">
        <f t="shared" ref="H53" si="465">SUM(H50:H52)</f>
        <v>60.363381000000004</v>
      </c>
      <c r="I53" s="61">
        <f t="shared" ref="I53" si="466">SUM(I50:I52)</f>
        <v>48.430000000000007</v>
      </c>
      <c r="J53" s="61">
        <f t="shared" ref="J53" si="467">SUM(J50:J52)</f>
        <v>50.076619999999998</v>
      </c>
      <c r="K53" s="61">
        <f t="shared" ref="K53" si="468">SUM(K50:K52)</f>
        <v>51.929454940000007</v>
      </c>
      <c r="L53" s="61">
        <f t="shared" ref="L53" si="469">SUM(L50:L52)</f>
        <v>54.05856259254</v>
      </c>
      <c r="M53" s="61">
        <f t="shared" ref="M53" si="470">SUM(M50:M52)</f>
        <v>56.383080784019228</v>
      </c>
      <c r="N53" s="61">
        <f t="shared" ref="N53" si="471">SUM(N50:N52)</f>
        <v>58.869574646594472</v>
      </c>
      <c r="O53" s="61">
        <f t="shared" ref="O53" si="472">SUM(O50:O52)</f>
        <v>61.554027250479173</v>
      </c>
      <c r="P53" s="61">
        <f t="shared" ref="P53" si="473">SUM(P50:P52)</f>
        <v>64.459377336701806</v>
      </c>
      <c r="Q53" s="61">
        <f t="shared" ref="Q53" si="474">SUM(Q50:Q52)</f>
        <v>67.604994950732845</v>
      </c>
      <c r="R53" s="61">
        <f t="shared" ref="R53" si="475">SUM(R50:R52)</f>
        <v>70.964963199784265</v>
      </c>
      <c r="S53" s="61">
        <f t="shared" ref="S53" si="476">SUM(S50:S52)</f>
        <v>74.413860411293783</v>
      </c>
      <c r="T53" s="263"/>
      <c r="U53" s="265"/>
      <c r="V53" s="266">
        <f>SUM(V50:V52)</f>
        <v>1</v>
      </c>
      <c r="W53" s="266">
        <f t="shared" ref="W53" si="477">SUM(W50:W52)</f>
        <v>1</v>
      </c>
      <c r="X53" s="266">
        <f t="shared" ref="X53" si="478">SUM(X50:X52)</f>
        <v>1</v>
      </c>
      <c r="Y53" s="266">
        <f t="shared" ref="Y53" si="479">SUM(Y50:Y52)</f>
        <v>1</v>
      </c>
      <c r="Z53" s="266">
        <f t="shared" ref="Z53" si="480">SUM(Z50:Z52)</f>
        <v>1</v>
      </c>
      <c r="AA53" s="266">
        <f t="shared" ref="AA53" si="481">SUM(AA50:AA52)</f>
        <v>1</v>
      </c>
      <c r="AB53" s="266">
        <f t="shared" ref="AB53" si="482">SUM(AB50:AB52)</f>
        <v>1</v>
      </c>
      <c r="AC53" s="266">
        <f t="shared" ref="AC53" si="483">SUM(AC50:AC52)</f>
        <v>1</v>
      </c>
      <c r="AD53" s="266">
        <f t="shared" ref="AD53" si="484">SUM(AD50:AD52)</f>
        <v>1</v>
      </c>
      <c r="AE53" s="266">
        <f t="shared" ref="AE53" si="485">SUM(AE50:AE52)</f>
        <v>1</v>
      </c>
      <c r="AF53" s="266">
        <f t="shared" ref="AF53" si="486">SUM(AF50:AF52)</f>
        <v>1</v>
      </c>
      <c r="AG53" s="266">
        <f t="shared" ref="AG53" si="487">SUM(AG50:AG52)</f>
        <v>1</v>
      </c>
      <c r="AH53" s="266">
        <f t="shared" ref="AH53" si="488">SUM(AH50:AH52)</f>
        <v>1</v>
      </c>
      <c r="AI53" s="266">
        <f t="shared" ref="AI53" si="489">SUM(AI50:AI52)</f>
        <v>1</v>
      </c>
      <c r="AJ53" s="266">
        <f t="shared" ref="AJ53" si="490">SUM(AJ50:AJ52)</f>
        <v>1</v>
      </c>
      <c r="AK53" s="266">
        <f t="shared" ref="AK53" si="491">SUM(AK50:AK52)</f>
        <v>1</v>
      </c>
    </row>
    <row r="54" spans="1:37" s="28" customFormat="1" ht="15">
      <c r="A54" s="32" t="s">
        <v>41</v>
      </c>
      <c r="B54" s="32" t="s">
        <v>113</v>
      </c>
      <c r="C54" s="96" t="s">
        <v>377</v>
      </c>
      <c r="D54" s="34">
        <f>V54*' Demand-Supply Gap'!D$125</f>
        <v>-4.2278231715216981</v>
      </c>
      <c r="E54" s="34">
        <f>W54*' Demand-Supply Gap'!E$125</f>
        <v>-2.2469059480266935</v>
      </c>
      <c r="F54" s="34">
        <f>X54*' Demand-Supply Gap'!F$125</f>
        <v>-4.5162036731827468</v>
      </c>
      <c r="G54" s="34">
        <f>Y54*' Demand-Supply Gap'!G$125</f>
        <v>24.602373162136807</v>
      </c>
      <c r="H54" s="34">
        <f>Z54*' Demand-Supply Gap'!H$125</f>
        <v>30.203752429691296</v>
      </c>
      <c r="I54" s="34">
        <f>AA54*' Demand-Supply Gap'!I$125</f>
        <v>24.000802673480134</v>
      </c>
      <c r="J54" s="34">
        <f>AB54*' Demand-Supply Gap'!J$125</f>
        <v>25.053660323772355</v>
      </c>
      <c r="K54" s="34">
        <f>AC54*' Demand-Supply Gap'!K$125</f>
        <v>26.163236309454092</v>
      </c>
      <c r="L54" s="34">
        <f>AD54*' Demand-Supply Gap'!L$125</f>
        <v>27.409266838170822</v>
      </c>
      <c r="M54" s="34">
        <f>AE54*' Demand-Supply Gap'!M$125</f>
        <v>28.725047948454545</v>
      </c>
      <c r="N54" s="34">
        <f>AF54*' Demand-Supply Gap'!N$125</f>
        <v>30.020704915728913</v>
      </c>
      <c r="O54" s="34">
        <f>AG54*' Demand-Supply Gap'!O$125</f>
        <v>31.275752133797642</v>
      </c>
      <c r="P54" s="34">
        <f>AH54*' Demand-Supply Gap'!P$125</f>
        <v>32.623917703381842</v>
      </c>
      <c r="Q54" s="34">
        <f>AI54*' Demand-Supply Gap'!Q$125</f>
        <v>34.085646149823354</v>
      </c>
      <c r="R54" s="34">
        <f>AJ54*' Demand-Supply Gap'!R$125</f>
        <v>35.705065993438502</v>
      </c>
      <c r="S54" s="34">
        <f>AK54*' Demand-Supply Gap'!S$125</f>
        <v>37.604774068138475</v>
      </c>
      <c r="T54" s="262"/>
      <c r="U54" s="73"/>
      <c r="V54" s="224">
        <v>0.60614829999999986</v>
      </c>
      <c r="W54" s="224">
        <v>0.60863274776999976</v>
      </c>
      <c r="X54" s="224">
        <v>0.60967345509999982</v>
      </c>
      <c r="Y54" s="224">
        <v>0.60614026300000012</v>
      </c>
      <c r="Z54" s="224">
        <v>0.61034197899999998</v>
      </c>
      <c r="AA54" s="224">
        <v>0.60583609333299981</v>
      </c>
      <c r="AB54" s="224">
        <v>0.60744661389266708</v>
      </c>
      <c r="AC54" s="224">
        <v>0.60668438872852404</v>
      </c>
      <c r="AD54" s="224">
        <v>0.60710467201795204</v>
      </c>
      <c r="AE54" s="224">
        <v>0.60699171466571289</v>
      </c>
      <c r="AF54" s="224">
        <v>0.60687875731347596</v>
      </c>
      <c r="AG54" s="224">
        <v>0.60676579996123792</v>
      </c>
      <c r="AH54" s="224">
        <v>0.6066528426090001</v>
      </c>
      <c r="AI54" s="224">
        <v>0.60653988525676206</v>
      </c>
      <c r="AJ54" s="224">
        <v>0.60452596317650009</v>
      </c>
      <c r="AK54" s="224">
        <v>0.60510369351970295</v>
      </c>
    </row>
    <row r="55" spans="1:37" s="28" customFormat="1" ht="15">
      <c r="A55" s="32" t="s">
        <v>41</v>
      </c>
      <c r="B55" s="32" t="s">
        <v>113</v>
      </c>
      <c r="C55" s="96" t="s">
        <v>378</v>
      </c>
      <c r="D55" s="34">
        <f>V55*' Demand-Supply Gap'!D$125</f>
        <v>-0.58743785110829994</v>
      </c>
      <c r="E55" s="34">
        <f>W55*' Demand-Supply Gap'!E$125</f>
        <v>-0.29605485231362666</v>
      </c>
      <c r="F55" s="34">
        <f>X55*' Demand-Supply Gap'!F$125</f>
        <v>-0.6010074327342726</v>
      </c>
      <c r="G55" s="34">
        <f>Y55*' Demand-Supply Gap'!G$125</f>
        <v>3.3739785607803014</v>
      </c>
      <c r="H55" s="34">
        <f>Z55*' Demand-Supply Gap'!H$125</f>
        <v>3.8657347305979499</v>
      </c>
      <c r="I55" s="34">
        <f>AA55*' Demand-Supply Gap'!I$125</f>
        <v>3.0786491734336043</v>
      </c>
      <c r="J55" s="34">
        <f>AB55*' Demand-Supply Gap'!J$125</f>
        <v>3.1933084052049523</v>
      </c>
      <c r="K55" s="34">
        <f>AC55*' Demand-Supply Gap'!K$125</f>
        <v>3.3265085990594208</v>
      </c>
      <c r="L55" s="34">
        <f>AD55*' Demand-Supply Gap'!L$125</f>
        <v>3.8676127602798025</v>
      </c>
      <c r="M55" s="34">
        <f>AE55*' Demand-Supply Gap'!M$125</f>
        <v>4.009682620389567</v>
      </c>
      <c r="N55" s="34">
        <f>AF55*' Demand-Supply Gap'!N$125</f>
        <v>4.1449631550628041</v>
      </c>
      <c r="O55" s="34">
        <f>AG55*' Demand-Supply Gap'!O$125</f>
        <v>4.2707464798478014</v>
      </c>
      <c r="P55" s="34">
        <f>AH55*' Demand-Supply Gap'!P$125</f>
        <v>4.4052730626669687</v>
      </c>
      <c r="Q55" s="34">
        <f>AI55*' Demand-Supply Gap'!Q$125</f>
        <v>4.5508457574396761</v>
      </c>
      <c r="R55" s="34">
        <f>AJ55*' Demand-Supply Gap'!R$125</f>
        <v>4.7275884037763145</v>
      </c>
      <c r="S55" s="34">
        <f>AK55*' Demand-Supply Gap'!S$125</f>
        <v>4.9161287357239765</v>
      </c>
      <c r="T55" s="262"/>
      <c r="U55" s="47"/>
      <c r="V55" s="224">
        <v>8.422170000000001E-2</v>
      </c>
      <c r="W55" s="224">
        <v>8.0194134700000086E-2</v>
      </c>
      <c r="X55" s="224">
        <v>8.1134134900000043E-2</v>
      </c>
      <c r="Y55" s="224">
        <v>8.3126300000000042E-2</v>
      </c>
      <c r="Z55" s="224">
        <v>7.8116789999999992E-2</v>
      </c>
      <c r="AA55" s="224">
        <v>7.7712267100000065E-2</v>
      </c>
      <c r="AB55" s="224">
        <v>7.7424390399999987E-2</v>
      </c>
      <c r="AC55" s="224">
        <v>7.713651370000002E-2</v>
      </c>
      <c r="AD55" s="224">
        <v>8.5666128546429021E-2</v>
      </c>
      <c r="AE55" s="224">
        <v>8.4728984034525057E-2</v>
      </c>
      <c r="AF55" s="224">
        <v>8.3791839522619094E-2</v>
      </c>
      <c r="AG55" s="224">
        <v>8.2854695010714019E-2</v>
      </c>
      <c r="AH55" s="224">
        <v>8.1917550498809055E-2</v>
      </c>
      <c r="AI55" s="224">
        <v>8.0980405986905091E-2</v>
      </c>
      <c r="AJ55" s="224">
        <v>8.0043261475000016E-2</v>
      </c>
      <c r="AK55" s="224">
        <v>7.9106116963095052E-2</v>
      </c>
    </row>
    <row r="56" spans="1:37" s="28" customFormat="1" ht="15">
      <c r="A56" s="32" t="s">
        <v>41</v>
      </c>
      <c r="B56" s="32" t="s">
        <v>113</v>
      </c>
      <c r="C56" s="96" t="s">
        <v>379</v>
      </c>
      <c r="D56" s="34">
        <f>V56*' Demand-Supply Gap'!D$125</f>
        <v>-2.1596379773700001</v>
      </c>
      <c r="E56" s="34">
        <f>W56*' Demand-Supply Gap'!E$125</f>
        <v>-1.1487661996596725</v>
      </c>
      <c r="F56" s="34">
        <f>X56*' Demand-Supply Gap'!F$125</f>
        <v>-2.2903668940829811</v>
      </c>
      <c r="G56" s="34">
        <f>Y56*' Demand-Supply Gap'!G$125</f>
        <v>12.612229277082891</v>
      </c>
      <c r="H56" s="34">
        <f>Z56*' Demand-Supply Gap'!H$125</f>
        <v>15.417117839710761</v>
      </c>
      <c r="I56" s="34">
        <f>AA56*' Demand-Supply Gap'!I$125</f>
        <v>12.536548153086281</v>
      </c>
      <c r="J56" s="34">
        <f>AB56*' Demand-Supply Gap'!J$125</f>
        <v>12.997248871022709</v>
      </c>
      <c r="K56" s="34">
        <f>AC56*' Demand-Supply Gap'!K$125</f>
        <v>13.635209014046513</v>
      </c>
      <c r="L56" s="34">
        <f>AD56*' Demand-Supply Gap'!L$125</f>
        <v>13.87063466307746</v>
      </c>
      <c r="M56" s="34">
        <f>AE56*' Demand-Supply Gap'!M$125</f>
        <v>14.588893880089628</v>
      </c>
      <c r="N56" s="34">
        <f>AF56*' Demand-Supply Gap'!N$125</f>
        <v>15.301716565678721</v>
      </c>
      <c r="O56" s="34">
        <f>AG56*' Demand-Supply Gap'!O$125</f>
        <v>15.998516177556752</v>
      </c>
      <c r="P56" s="34">
        <f>AH56*' Demand-Supply Gap'!P$125</f>
        <v>16.747723165612449</v>
      </c>
      <c r="Q56" s="34">
        <f>AI56*' Demand-Supply Gap'!Q$125</f>
        <v>17.560383151322984</v>
      </c>
      <c r="R56" s="34">
        <f>AJ56*' Demand-Supply Gap'!R$125</f>
        <v>18.630261289359083</v>
      </c>
      <c r="S56" s="34">
        <f>AK56*' Demand-Supply Gap'!S$125</f>
        <v>19.625097081550599</v>
      </c>
      <c r="T56" s="262"/>
      <c r="U56" s="47"/>
      <c r="V56" s="224">
        <f>1-SUM(V54:V55)</f>
        <v>0.30963000000000007</v>
      </c>
      <c r="W56" s="224">
        <f t="shared" ref="W56" si="492">1-SUM(W54:W55)</f>
        <v>0.3111731175300001</v>
      </c>
      <c r="X56" s="224">
        <f t="shared" ref="X56" si="493">1-SUM(X54:X55)</f>
        <v>0.30919241000000008</v>
      </c>
      <c r="Y56" s="224">
        <f t="shared" ref="Y56" si="494">1-SUM(Y54:Y55)</f>
        <v>0.31073343699999989</v>
      </c>
      <c r="Z56" s="224">
        <f t="shared" ref="Z56" si="495">1-SUM(Z54:Z55)</f>
        <v>0.31154123100000009</v>
      </c>
      <c r="AA56" s="224">
        <f t="shared" ref="AA56" si="496">1-SUM(AA54:AA55)</f>
        <v>0.31645163956700006</v>
      </c>
      <c r="AB56" s="224">
        <f t="shared" ref="AB56" si="497">1-SUM(AB54:AB55)</f>
        <v>0.31512899570733288</v>
      </c>
      <c r="AC56" s="224">
        <f t="shared" ref="AC56" si="498">1-SUM(AC54:AC55)</f>
        <v>0.316179097571476</v>
      </c>
      <c r="AD56" s="224">
        <f t="shared" ref="AD56" si="499">1-SUM(AD54:AD55)</f>
        <v>0.30722919943561888</v>
      </c>
      <c r="AE56" s="224">
        <f t="shared" ref="AE56" si="500">1-SUM(AE54:AE55)</f>
        <v>0.308279301299762</v>
      </c>
      <c r="AF56" s="224">
        <f t="shared" ref="AF56" si="501">1-SUM(AF54:AF55)</f>
        <v>0.30932940316390489</v>
      </c>
      <c r="AG56" s="224">
        <f t="shared" ref="AG56" si="502">1-SUM(AG54:AG55)</f>
        <v>0.31037950502804801</v>
      </c>
      <c r="AH56" s="224">
        <f t="shared" ref="AH56" si="503">1-SUM(AH54:AH55)</f>
        <v>0.3114296068921909</v>
      </c>
      <c r="AI56" s="224">
        <f t="shared" ref="AI56" si="504">1-SUM(AI54:AI55)</f>
        <v>0.31247970875633291</v>
      </c>
      <c r="AJ56" s="224">
        <f t="shared" ref="AJ56" si="505">1-SUM(AJ54:AJ55)</f>
        <v>0.31543077534849995</v>
      </c>
      <c r="AK56" s="224">
        <f t="shared" ref="AK56" si="506">1-SUM(AK54:AK55)</f>
        <v>0.31579018951720195</v>
      </c>
    </row>
    <row r="57" spans="1:37" s="94" customFormat="1" ht="15">
      <c r="A57" s="60" t="s">
        <v>41</v>
      </c>
      <c r="B57" s="60" t="s">
        <v>113</v>
      </c>
      <c r="C57" s="264" t="s">
        <v>60</v>
      </c>
      <c r="D57" s="61">
        <f>SUM(D54:D56)</f>
        <v>-6.974898999999998</v>
      </c>
      <c r="E57" s="61">
        <f t="shared" ref="E57" si="507">SUM(E54:E56)</f>
        <v>-3.6917269999999927</v>
      </c>
      <c r="F57" s="61">
        <f t="shared" ref="F57" si="508">SUM(F54:F56)</f>
        <v>-7.4075780000000009</v>
      </c>
      <c r="G57" s="61">
        <f t="shared" ref="G57" si="509">SUM(G54:G56)</f>
        <v>40.588580999999998</v>
      </c>
      <c r="H57" s="61">
        <f t="shared" ref="H57" si="510">SUM(H54:H56)</f>
        <v>49.486605000000004</v>
      </c>
      <c r="I57" s="61">
        <f t="shared" ref="I57" si="511">SUM(I54:I56)</f>
        <v>39.616000000000021</v>
      </c>
      <c r="J57" s="61">
        <f t="shared" ref="J57" si="512">SUM(J54:J56)</f>
        <v>41.244217600000013</v>
      </c>
      <c r="K57" s="61">
        <f t="shared" ref="K57" si="513">SUM(K54:K56)</f>
        <v>43.124953922560024</v>
      </c>
      <c r="L57" s="61">
        <f t="shared" ref="L57" si="514">SUM(L54:L56)</f>
        <v>45.147514261528087</v>
      </c>
      <c r="M57" s="61">
        <f t="shared" ref="M57" si="515">SUM(M54:M56)</f>
        <v>47.323624448933742</v>
      </c>
      <c r="N57" s="61">
        <f t="shared" ref="N57" si="516">SUM(N54:N56)</f>
        <v>49.467384636470442</v>
      </c>
      <c r="O57" s="61">
        <f t="shared" ref="O57" si="517">SUM(O54:O56)</f>
        <v>51.545014791202192</v>
      </c>
      <c r="P57" s="61">
        <f t="shared" ref="P57" si="518">SUM(P54:P56)</f>
        <v>53.776913931661262</v>
      </c>
      <c r="Q57" s="61">
        <f t="shared" ref="Q57" si="519">SUM(Q54:Q56)</f>
        <v>56.196875058586016</v>
      </c>
      <c r="R57" s="61">
        <f t="shared" ref="R57" si="520">SUM(R54:R56)</f>
        <v>59.062915686573902</v>
      </c>
      <c r="S57" s="61">
        <f t="shared" ref="S57" si="521">SUM(S54:S56)</f>
        <v>62.145999885413055</v>
      </c>
      <c r="T57" s="263"/>
      <c r="U57" s="265"/>
      <c r="V57" s="266">
        <f>SUM(V54:V56)</f>
        <v>1</v>
      </c>
      <c r="W57" s="266">
        <f t="shared" ref="W57" si="522">SUM(W54:W56)</f>
        <v>1</v>
      </c>
      <c r="X57" s="266">
        <f t="shared" ref="X57" si="523">SUM(X54:X56)</f>
        <v>1</v>
      </c>
      <c r="Y57" s="266">
        <f t="shared" ref="Y57" si="524">SUM(Y54:Y56)</f>
        <v>1</v>
      </c>
      <c r="Z57" s="266">
        <f t="shared" ref="Z57" si="525">SUM(Z54:Z56)</f>
        <v>1</v>
      </c>
      <c r="AA57" s="266">
        <f t="shared" ref="AA57" si="526">SUM(AA54:AA56)</f>
        <v>1</v>
      </c>
      <c r="AB57" s="266">
        <f t="shared" ref="AB57" si="527">SUM(AB54:AB56)</f>
        <v>1</v>
      </c>
      <c r="AC57" s="266">
        <f t="shared" ref="AC57" si="528">SUM(AC54:AC56)</f>
        <v>1</v>
      </c>
      <c r="AD57" s="266">
        <f t="shared" ref="AD57" si="529">SUM(AD54:AD56)</f>
        <v>1</v>
      </c>
      <c r="AE57" s="266">
        <f t="shared" ref="AE57" si="530">SUM(AE54:AE56)</f>
        <v>1</v>
      </c>
      <c r="AF57" s="266">
        <f t="shared" ref="AF57" si="531">SUM(AF54:AF56)</f>
        <v>1</v>
      </c>
      <c r="AG57" s="266">
        <f t="shared" ref="AG57" si="532">SUM(AG54:AG56)</f>
        <v>1</v>
      </c>
      <c r="AH57" s="266">
        <f t="shared" ref="AH57" si="533">SUM(AH54:AH56)</f>
        <v>1</v>
      </c>
      <c r="AI57" s="266">
        <f t="shared" ref="AI57" si="534">SUM(AI54:AI56)</f>
        <v>1</v>
      </c>
      <c r="AJ57" s="266">
        <f t="shared" ref="AJ57" si="535">SUM(AJ54:AJ56)</f>
        <v>1</v>
      </c>
      <c r="AK57" s="266">
        <f t="shared" ref="AK57" si="536">SUM(AK54:AK56)</f>
        <v>1</v>
      </c>
    </row>
    <row r="58" spans="1:37" s="28" customFormat="1" ht="15">
      <c r="A58" s="32" t="s">
        <v>41</v>
      </c>
      <c r="B58" s="32" t="s">
        <v>110</v>
      </c>
      <c r="C58" s="96" t="s">
        <v>377</v>
      </c>
      <c r="D58" s="34">
        <f>V58*' Demand-Supply Gap'!D$134</f>
        <v>-22.863680610600003</v>
      </c>
      <c r="E58" s="34">
        <f>W58*' Demand-Supply Gap'!E$134</f>
        <v>-12.051237083759995</v>
      </c>
      <c r="F58" s="34">
        <f>X58*' Demand-Supply Gap'!F$134</f>
        <v>-8.6181430545000133</v>
      </c>
      <c r="G58" s="34">
        <f>Y58*' Demand-Supply Gap'!G$134</f>
        <v>-2.9309520155999973</v>
      </c>
      <c r="H58" s="34">
        <f>Z58*' Demand-Supply Gap'!H$134</f>
        <v>-6.055040326400003</v>
      </c>
      <c r="I58" s="34">
        <f>AA58*' Demand-Supply Gap'!I$134</f>
        <v>-5.0672999999999853</v>
      </c>
      <c r="J58" s="34">
        <f>AB58*' Demand-Supply Gap'!J$134</f>
        <v>-5.3604970320959797</v>
      </c>
      <c r="K58" s="34">
        <f>AC58*' Demand-Supply Gap'!K$134</f>
        <v>-5.6593272327367998</v>
      </c>
      <c r="L58" s="34">
        <f>AD58*' Demand-Supply Gap'!L$134</f>
        <v>-6.0339538325536193</v>
      </c>
      <c r="M58" s="34">
        <f>AE58*' Demand-Supply Gap'!M$134</f>
        <v>-6.3151130519552039</v>
      </c>
      <c r="N58" s="34">
        <f>AF58*' Demand-Supply Gap'!N$134</f>
        <v>-6.6187600205414734</v>
      </c>
      <c r="O58" s="34">
        <f>AG58*' Demand-Supply Gap'!O$134</f>
        <v>-6.9508346718220642</v>
      </c>
      <c r="P58" s="34">
        <f>AH58*' Demand-Supply Gap'!P$134</f>
        <v>-7.335736211364738</v>
      </c>
      <c r="Q58" s="34">
        <f>AI58*' Demand-Supply Gap'!Q$134</f>
        <v>-7.7363624879796964</v>
      </c>
      <c r="R58" s="34">
        <f>AJ58*' Demand-Supply Gap'!R$134</f>
        <v>-8.1748873500737904</v>
      </c>
      <c r="S58" s="34">
        <f>AK58*' Demand-Supply Gap'!S$134</f>
        <v>-8.6469730456538869</v>
      </c>
      <c r="T58" s="262"/>
      <c r="U58" s="73"/>
      <c r="V58" s="224">
        <v>0.65190000000000015</v>
      </c>
      <c r="W58" s="224">
        <v>0.65547999999999984</v>
      </c>
      <c r="X58" s="224">
        <v>0.66149999999999998</v>
      </c>
      <c r="Y58" s="224">
        <v>0.66803999999999997</v>
      </c>
      <c r="Z58" s="224">
        <v>0.66687999999999992</v>
      </c>
      <c r="AA58" s="224">
        <v>0.66499999999999992</v>
      </c>
      <c r="AB58" s="224">
        <v>0.67209066666666595</v>
      </c>
      <c r="AC58" s="224">
        <v>0.67512609523809608</v>
      </c>
      <c r="AD58" s="224">
        <v>0.688161523809524</v>
      </c>
      <c r="AE58" s="224">
        <v>0.69119695238095291</v>
      </c>
      <c r="AF58" s="224">
        <v>0.69423238095238105</v>
      </c>
      <c r="AG58" s="224">
        <v>0.69726780952380985</v>
      </c>
      <c r="AH58" s="224">
        <v>0.70230857142857095</v>
      </c>
      <c r="AI58" s="224">
        <v>0.70680763636363686</v>
      </c>
      <c r="AJ58" s="224">
        <v>0.71130670129870199</v>
      </c>
      <c r="AK58" s="224">
        <v>0.7158057662337669</v>
      </c>
    </row>
    <row r="59" spans="1:37" s="28" customFormat="1" ht="15">
      <c r="A59" s="32" t="s">
        <v>41</v>
      </c>
      <c r="B59" s="32" t="s">
        <v>110</v>
      </c>
      <c r="C59" s="96" t="s">
        <v>378</v>
      </c>
      <c r="D59" s="34">
        <f>V59*' Demand-Supply Gap'!D$134</f>
        <v>-2.2726898352000005</v>
      </c>
      <c r="E59" s="34">
        <f>W59*' Demand-Supply Gap'!E$134</f>
        <v>-1.1854881417600005</v>
      </c>
      <c r="F59" s="34">
        <f>X59*' Demand-Supply Gap'!F$134</f>
        <v>-0.71264161010000138</v>
      </c>
      <c r="G59" s="34">
        <f>Y59*' Demand-Supply Gap'!G$134</f>
        <v>-0.21866751760000003</v>
      </c>
      <c r="H59" s="34">
        <f>Z59*' Demand-Supply Gap'!H$134</f>
        <v>-0.44962451560000039</v>
      </c>
      <c r="I59" s="34">
        <f>AA59*' Demand-Supply Gap'!I$134</f>
        <v>-0.37566599999999906</v>
      </c>
      <c r="J59" s="34">
        <f>AB59*' Demand-Supply Gap'!J$134</f>
        <v>-0.34069657946399928</v>
      </c>
      <c r="K59" s="34">
        <f>AC59*' Demand-Supply Gap'!K$134</f>
        <v>-0.32759767948034652</v>
      </c>
      <c r="L59" s="34">
        <f>AD59*' Demand-Supply Gap'!L$134</f>
        <v>-0.31079092362546384</v>
      </c>
      <c r="M59" s="34">
        <f>AE59*' Demand-Supply Gap'!M$134</f>
        <v>-0.29062909084408506</v>
      </c>
      <c r="N59" s="34">
        <f>AF59*' Demand-Supply Gap'!N$134</f>
        <v>-0.26861154997870978</v>
      </c>
      <c r="O59" s="34">
        <f>AG59*' Demand-Supply Gap'!O$134</f>
        <v>-0.24461983861257658</v>
      </c>
      <c r="P59" s="34">
        <f>AH59*' Demand-Supply Gap'!P$134</f>
        <v>-0.21833997782654704</v>
      </c>
      <c r="Q59" s="34">
        <f>AI59*' Demand-Supply Gap'!Q$134</f>
        <v>-0.18900688188618209</v>
      </c>
      <c r="R59" s="34">
        <f>AJ59*' Demand-Supply Gap'!R$134</f>
        <v>-0.15667606605832243</v>
      </c>
      <c r="S59" s="34">
        <f>AK59*' Demand-Supply Gap'!S$134</f>
        <v>-0.12076603583972251</v>
      </c>
      <c r="T59" s="262"/>
      <c r="U59" s="162"/>
      <c r="V59" s="224">
        <v>6.4800000000000024E-2</v>
      </c>
      <c r="W59" s="224">
        <v>6.4480000000000037E-2</v>
      </c>
      <c r="X59" s="224">
        <v>5.4700000000000026E-2</v>
      </c>
      <c r="Y59" s="224">
        <v>4.9840000000000051E-2</v>
      </c>
      <c r="Z59" s="224">
        <v>4.9520000000000008E-2</v>
      </c>
      <c r="AA59" s="224">
        <v>4.930000000000001E-2</v>
      </c>
      <c r="AB59" s="224">
        <v>4.2716000000000032E-2</v>
      </c>
      <c r="AC59" s="224">
        <v>3.908057142857102E-2</v>
      </c>
      <c r="AD59" s="224">
        <v>3.5445142857143008E-2</v>
      </c>
      <c r="AE59" s="224">
        <v>3.1809714285714052E-2</v>
      </c>
      <c r="AF59" s="224">
        <v>2.817428571428604E-2</v>
      </c>
      <c r="AG59" s="224">
        <v>2.4538857142857029E-2</v>
      </c>
      <c r="AH59" s="224">
        <v>2.0903428571429017E-2</v>
      </c>
      <c r="AI59" s="224">
        <v>1.7268000000000006E-2</v>
      </c>
      <c r="AJ59" s="224">
        <v>1.363257142857105E-2</v>
      </c>
      <c r="AK59" s="224">
        <v>9.9971428571430376E-3</v>
      </c>
    </row>
    <row r="60" spans="1:37" s="28" customFormat="1" ht="15">
      <c r="A60" s="32" t="s">
        <v>41</v>
      </c>
      <c r="B60" s="32" t="s">
        <v>110</v>
      </c>
      <c r="C60" s="96" t="s">
        <v>379</v>
      </c>
      <c r="D60" s="34">
        <f>V60*' Demand-Supply Gap'!D$134</f>
        <v>-9.9360035541999956</v>
      </c>
      <c r="E60" s="34">
        <f>W60*' Demand-Supply Gap'!E$134</f>
        <v>-5.1486367744800008</v>
      </c>
      <c r="F60" s="34">
        <f>X60*' Demand-Supply Gap'!F$134</f>
        <v>-3.6973983354000062</v>
      </c>
      <c r="G60" s="34">
        <f>Y60*' Demand-Supply Gap'!G$134</f>
        <v>-1.2377704667999987</v>
      </c>
      <c r="H60" s="34">
        <f>Z60*' Demand-Supply Gap'!H$134</f>
        <v>-2.5749901580000025</v>
      </c>
      <c r="I60" s="34">
        <f>AA60*' Demand-Supply Gap'!I$134</f>
        <v>-2.1770339999999946</v>
      </c>
      <c r="J60" s="34">
        <f>AB60*' Demand-Supply Gap'!J$134</f>
        <v>-2.2746603884399996</v>
      </c>
      <c r="K60" s="34">
        <f>AC60*' Demand-Supply Gap'!K$134</f>
        <v>-2.3956976417828297</v>
      </c>
      <c r="L60" s="34">
        <f>AD60*' Demand-Supply Gap'!L$134</f>
        <v>-2.4234784353048915</v>
      </c>
      <c r="M60" s="34">
        <f>AE60*' Demand-Supply Gap'!M$134</f>
        <v>-2.5307464227270122</v>
      </c>
      <c r="N60" s="34">
        <f>AF60*' Demand-Supply Gap'!N$134</f>
        <v>-2.6465542476065123</v>
      </c>
      <c r="O60" s="34">
        <f>AG60*' Demand-Supply Gap'!O$134</f>
        <v>-2.7732183249986311</v>
      </c>
      <c r="P60" s="34">
        <f>AH60*' Demand-Supply Gap'!P$134</f>
        <v>-2.8910992077756976</v>
      </c>
      <c r="Q60" s="34">
        <f>AI60*' Demand-Supply Gap'!Q$134</f>
        <v>-3.0201299286158219</v>
      </c>
      <c r="R60" s="34">
        <f>AJ60*' Demand-Supply Gap'!R$134</f>
        <v>-3.1612108472736753</v>
      </c>
      <c r="S60" s="34">
        <f>AK60*' Demand-Supply Gap'!S$134</f>
        <v>-3.3123159467722143</v>
      </c>
      <c r="T60" s="262"/>
      <c r="U60" s="47"/>
      <c r="V60" s="224">
        <f>1-SUM(V58:V59)</f>
        <v>0.28329999999999989</v>
      </c>
      <c r="W60" s="224">
        <f t="shared" ref="W60" si="537">1-SUM(W58:W59)</f>
        <v>0.28004000000000007</v>
      </c>
      <c r="X60" s="224">
        <f t="shared" ref="X60" si="538">1-SUM(X58:X59)</f>
        <v>0.28380000000000005</v>
      </c>
      <c r="Y60" s="224">
        <f t="shared" ref="Y60" si="539">1-SUM(Y58:Y59)</f>
        <v>0.28211999999999993</v>
      </c>
      <c r="Z60" s="224">
        <f t="shared" ref="Z60" si="540">1-SUM(Z58:Z59)</f>
        <v>0.28360000000000007</v>
      </c>
      <c r="AA60" s="224">
        <f t="shared" ref="AA60" si="541">1-SUM(AA58:AA59)</f>
        <v>0.28570000000000007</v>
      </c>
      <c r="AB60" s="224">
        <f t="shared" ref="AB60" si="542">1-SUM(AB58:AB59)</f>
        <v>0.28519333333333408</v>
      </c>
      <c r="AC60" s="224">
        <f t="shared" ref="AC60" si="543">1-SUM(AC58:AC59)</f>
        <v>0.2857933333333329</v>
      </c>
      <c r="AD60" s="224">
        <f t="shared" ref="AD60" si="544">1-SUM(AD58:AD59)</f>
        <v>0.27639333333333305</v>
      </c>
      <c r="AE60" s="224">
        <f t="shared" ref="AE60" si="545">1-SUM(AE58:AE59)</f>
        <v>0.27699333333333298</v>
      </c>
      <c r="AF60" s="224">
        <f t="shared" ref="AF60" si="546">1-SUM(AF58:AF59)</f>
        <v>0.27759333333333291</v>
      </c>
      <c r="AG60" s="224">
        <f t="shared" ref="AG60" si="547">1-SUM(AG58:AG59)</f>
        <v>0.27819333333333307</v>
      </c>
      <c r="AH60" s="224">
        <f t="shared" ref="AH60" si="548">1-SUM(AH58:AH59)</f>
        <v>0.27678800000000003</v>
      </c>
      <c r="AI60" s="224">
        <f t="shared" ref="AI60" si="549">1-SUM(AI58:AI59)</f>
        <v>0.27592436363636308</v>
      </c>
      <c r="AJ60" s="224">
        <f t="shared" ref="AJ60" si="550">1-SUM(AJ58:AJ59)</f>
        <v>0.27506072727272701</v>
      </c>
      <c r="AK60" s="224">
        <f t="shared" ref="AK60" si="551">1-SUM(AK58:AK59)</f>
        <v>0.27419709090909006</v>
      </c>
    </row>
    <row r="61" spans="1:37" s="94" customFormat="1" ht="15">
      <c r="A61" s="60" t="s">
        <v>41</v>
      </c>
      <c r="B61" s="60" t="s">
        <v>110</v>
      </c>
      <c r="C61" s="264" t="s">
        <v>60</v>
      </c>
      <c r="D61" s="61">
        <f>SUM(D58:D60)</f>
        <v>-35.072373999999996</v>
      </c>
      <c r="E61" s="61">
        <f t="shared" ref="E61" si="552">SUM(E58:E60)</f>
        <v>-18.385361999999997</v>
      </c>
      <c r="F61" s="61">
        <f t="shared" ref="F61" si="553">SUM(F58:F60)</f>
        <v>-13.028183000000022</v>
      </c>
      <c r="G61" s="61">
        <f t="shared" ref="G61" si="554">SUM(G58:G60)</f>
        <v>-4.3873899999999963</v>
      </c>
      <c r="H61" s="61">
        <f t="shared" ref="H61" si="555">SUM(H58:H60)</f>
        <v>-9.079655000000006</v>
      </c>
      <c r="I61" s="61">
        <f t="shared" ref="I61" si="556">SUM(I58:I60)</f>
        <v>-7.6199999999999788</v>
      </c>
      <c r="J61" s="61">
        <f t="shared" ref="J61" si="557">SUM(J58:J60)</f>
        <v>-7.9758539999999787</v>
      </c>
      <c r="K61" s="61">
        <f t="shared" ref="K61" si="558">SUM(K58:K60)</f>
        <v>-8.3826225539999761</v>
      </c>
      <c r="L61" s="61">
        <f t="shared" ref="L61" si="559">SUM(L58:L60)</f>
        <v>-8.7682231914839743</v>
      </c>
      <c r="M61" s="61">
        <f t="shared" ref="M61" si="560">SUM(M58:M60)</f>
        <v>-9.1364885655263013</v>
      </c>
      <c r="N61" s="61">
        <f t="shared" ref="N61" si="561">SUM(N58:N60)</f>
        <v>-9.5339258181266953</v>
      </c>
      <c r="O61" s="61">
        <f t="shared" ref="O61" si="562">SUM(O58:O60)</f>
        <v>-9.9686728354332725</v>
      </c>
      <c r="P61" s="61">
        <f t="shared" ref="P61" si="563">SUM(P58:P60)</f>
        <v>-10.445175396966983</v>
      </c>
      <c r="Q61" s="61">
        <f t="shared" ref="Q61" si="564">SUM(Q58:Q60)</f>
        <v>-10.9454992984817</v>
      </c>
      <c r="R61" s="61">
        <f t="shared" ref="R61" si="565">SUM(R58:R60)</f>
        <v>-11.492774263405789</v>
      </c>
      <c r="S61" s="61">
        <f t="shared" ref="S61" si="566">SUM(S58:S60)</f>
        <v>-12.080055028265823</v>
      </c>
      <c r="T61" s="263"/>
      <c r="U61" s="265"/>
      <c r="V61" s="266">
        <f>SUM(V58:V60)</f>
        <v>1</v>
      </c>
      <c r="W61" s="266">
        <f t="shared" ref="W61" si="567">SUM(W58:W60)</f>
        <v>1</v>
      </c>
      <c r="X61" s="266">
        <f t="shared" ref="X61" si="568">SUM(X58:X60)</f>
        <v>1</v>
      </c>
      <c r="Y61" s="266">
        <f t="shared" ref="Y61" si="569">SUM(Y58:Y60)</f>
        <v>1</v>
      </c>
      <c r="Z61" s="266">
        <f t="shared" ref="Z61" si="570">SUM(Z58:Z60)</f>
        <v>1</v>
      </c>
      <c r="AA61" s="266">
        <f t="shared" ref="AA61" si="571">SUM(AA58:AA60)</f>
        <v>1</v>
      </c>
      <c r="AB61" s="266">
        <f t="shared" ref="AB61" si="572">SUM(AB58:AB60)</f>
        <v>1</v>
      </c>
      <c r="AC61" s="266">
        <f t="shared" ref="AC61" si="573">SUM(AC58:AC60)</f>
        <v>1</v>
      </c>
      <c r="AD61" s="266">
        <f t="shared" ref="AD61" si="574">SUM(AD58:AD60)</f>
        <v>1</v>
      </c>
      <c r="AE61" s="266">
        <f t="shared" ref="AE61" si="575">SUM(AE58:AE60)</f>
        <v>1</v>
      </c>
      <c r="AF61" s="266">
        <f t="shared" ref="AF61" si="576">SUM(AF58:AF60)</f>
        <v>1</v>
      </c>
      <c r="AG61" s="266">
        <f t="shared" ref="AG61" si="577">SUM(AG58:AG60)</f>
        <v>1</v>
      </c>
      <c r="AH61" s="266">
        <f t="shared" ref="AH61" si="578">SUM(AH58:AH60)</f>
        <v>1</v>
      </c>
      <c r="AI61" s="266">
        <f t="shared" ref="AI61" si="579">SUM(AI58:AI60)</f>
        <v>1</v>
      </c>
      <c r="AJ61" s="266">
        <f t="shared" ref="AJ61" si="580">SUM(AJ58:AJ60)</f>
        <v>1</v>
      </c>
      <c r="AK61" s="266">
        <f t="shared" ref="AK61" si="581">SUM(AK58:AK60)</f>
        <v>1</v>
      </c>
    </row>
    <row r="62" spans="1:37" s="28" customFormat="1" ht="15">
      <c r="A62" s="32" t="s">
        <v>41</v>
      </c>
      <c r="B62" s="32" t="s">
        <v>100</v>
      </c>
      <c r="C62" s="96" t="s">
        <v>377</v>
      </c>
      <c r="D62" s="34">
        <f>V62*' Demand-Supply Gap'!D$143</f>
        <v>11.620535070474498</v>
      </c>
      <c r="E62" s="34">
        <f>W62*' Demand-Supply Gap'!E$143</f>
        <v>16.064344533222691</v>
      </c>
      <c r="F62" s="34">
        <f>X62*' Demand-Supply Gap'!F$143</f>
        <v>18.120709225733545</v>
      </c>
      <c r="G62" s="34">
        <f>Y62*' Demand-Supply Gap'!G$143</f>
        <v>20.044453201214765</v>
      </c>
      <c r="H62" s="34">
        <f>Z62*' Demand-Supply Gap'!H$143</f>
        <v>19.332950918352502</v>
      </c>
      <c r="I62" s="34">
        <f>AA62*' Demand-Supply Gap'!I$143</f>
        <v>16.450438163594761</v>
      </c>
      <c r="J62" s="34">
        <f>AB62*' Demand-Supply Gap'!J$143</f>
        <v>17.038946060017228</v>
      </c>
      <c r="K62" s="34">
        <f>AC62*' Demand-Supply Gap'!K$143</f>
        <v>17.563535190096363</v>
      </c>
      <c r="L62" s="34">
        <f>AD62*' Demand-Supply Gap'!L$143</f>
        <v>18.14509059645798</v>
      </c>
      <c r="M62" s="34">
        <f>AE62*' Demand-Supply Gap'!M$143</f>
        <v>18.627222283955753</v>
      </c>
      <c r="N62" s="34">
        <f>AF62*' Demand-Supply Gap'!N$143</f>
        <v>19.16316619451489</v>
      </c>
      <c r="O62" s="34">
        <f>AG62*' Demand-Supply Gap'!O$143</f>
        <v>19.756711525347495</v>
      </c>
      <c r="P62" s="34">
        <f>AH62*' Demand-Supply Gap'!P$143</f>
        <v>20.390375624512334</v>
      </c>
      <c r="Q62" s="34">
        <f>AI62*' Demand-Supply Gap'!Q$143</f>
        <v>21.070877229484637</v>
      </c>
      <c r="R62" s="34">
        <f>AJ62*' Demand-Supply Gap'!R$143</f>
        <v>21.807815506806293</v>
      </c>
      <c r="S62" s="34">
        <f>AK62*' Demand-Supply Gap'!S$143</f>
        <v>22.592335996866851</v>
      </c>
      <c r="T62" s="262"/>
      <c r="U62" s="73"/>
      <c r="V62" s="224">
        <v>0.59814829999999986</v>
      </c>
      <c r="W62" s="224">
        <v>0.58863274776999996</v>
      </c>
      <c r="X62" s="224">
        <v>0.59274394099999994</v>
      </c>
      <c r="Y62" s="224">
        <v>0.591140263</v>
      </c>
      <c r="Z62" s="224">
        <v>0.59147090000000002</v>
      </c>
      <c r="AA62" s="224">
        <v>0.59577133722999998</v>
      </c>
      <c r="AB62" s="224">
        <v>0.59911147608599991</v>
      </c>
      <c r="AC62" s="224">
        <v>0.59609721169000007</v>
      </c>
      <c r="AD62" s="224">
        <v>0.59668142472735708</v>
      </c>
      <c r="AE62" s="224">
        <v>0.59724629197854795</v>
      </c>
      <c r="AF62" s="224">
        <v>0.59781115922973804</v>
      </c>
      <c r="AG62" s="224">
        <v>0.59837602648092902</v>
      </c>
      <c r="AH62" s="224">
        <v>0.59894089373211901</v>
      </c>
      <c r="AI62" s="224">
        <v>0.59950576098330988</v>
      </c>
      <c r="AJ62" s="224">
        <v>0.60007062823450008</v>
      </c>
      <c r="AK62" s="224">
        <v>0.60063549548569006</v>
      </c>
    </row>
    <row r="63" spans="1:37" s="28" customFormat="1" ht="15">
      <c r="A63" s="32" t="s">
        <v>41</v>
      </c>
      <c r="B63" s="32" t="s">
        <v>100</v>
      </c>
      <c r="C63" s="96" t="s">
        <v>378</v>
      </c>
      <c r="D63" s="34">
        <f>V63*' Demand-Supply Gap'!D$143</f>
        <v>1.5196532500755</v>
      </c>
      <c r="E63" s="34">
        <f>W63*' Demand-Supply Gap'!E$143</f>
        <v>2.2431556916144286</v>
      </c>
      <c r="F63" s="34">
        <f>X63*' Demand-Supply Gap'!F$143</f>
        <v>2.4803426321389268</v>
      </c>
      <c r="G63" s="34">
        <f>Y63*' Demand-Supply Gap'!G$143</f>
        <v>2.8186563061771004</v>
      </c>
      <c r="H63" s="34">
        <f>Z63*' Demand-Supply Gap'!H$143</f>
        <v>2.5533429742177498</v>
      </c>
      <c r="I63" s="34">
        <f>AA63*' Demand-Supply Gap'!I$143</f>
        <v>2.1457911191652022</v>
      </c>
      <c r="J63" s="34">
        <f>AB63*' Demand-Supply Gap'!J$143</f>
        <v>2.2019775357565439</v>
      </c>
      <c r="K63" s="34">
        <f>AC63*' Demand-Supply Gap'!K$143</f>
        <v>2.2727666666487583</v>
      </c>
      <c r="L63" s="34">
        <f>AD63*' Demand-Supply Gap'!L$143</f>
        <v>2.337934489063906</v>
      </c>
      <c r="M63" s="34">
        <f>AE63*' Demand-Supply Gap'!M$143</f>
        <v>2.3804388078346701</v>
      </c>
      <c r="N63" s="34">
        <f>AF63*' Demand-Supply Gap'!N$143</f>
        <v>2.4287859613878542</v>
      </c>
      <c r="O63" s="34">
        <f>AG63*' Demand-Supply Gap'!O$143</f>
        <v>2.4832856235656986</v>
      </c>
      <c r="P63" s="34">
        <f>AH63*' Demand-Supply Gap'!P$143</f>
        <v>2.541580771986589</v>
      </c>
      <c r="Q63" s="34">
        <f>AI63*' Demand-Supply Gap'!Q$143</f>
        <v>2.6043794594100249</v>
      </c>
      <c r="R63" s="34">
        <f>AJ63*' Demand-Supply Gap'!R$143</f>
        <v>2.6727151814350498</v>
      </c>
      <c r="S63" s="34">
        <f>AK63*' Demand-Supply Gap'!S$143</f>
        <v>2.7453395719045361</v>
      </c>
      <c r="T63" s="262"/>
      <c r="U63" s="47"/>
      <c r="V63" s="224">
        <v>7.8221700000000005E-2</v>
      </c>
      <c r="W63" s="224">
        <v>8.2194134700000088E-2</v>
      </c>
      <c r="X63" s="224">
        <v>8.1134134900000043E-2</v>
      </c>
      <c r="Y63" s="224">
        <v>8.3126300000000042E-2</v>
      </c>
      <c r="Z63" s="224">
        <v>7.8116789999999992E-2</v>
      </c>
      <c r="AA63" s="224">
        <v>7.7712267100000065E-2</v>
      </c>
      <c r="AB63" s="224">
        <v>7.7424390399999987E-2</v>
      </c>
      <c r="AC63" s="224">
        <v>7.713651370000002E-2</v>
      </c>
      <c r="AD63" s="224">
        <v>7.6880414260714069E-2</v>
      </c>
      <c r="AE63" s="224">
        <v>7.6324222129762032E-2</v>
      </c>
      <c r="AF63" s="224">
        <v>7.5768029998810049E-2</v>
      </c>
      <c r="AG63" s="224">
        <v>7.5211837867857068E-2</v>
      </c>
      <c r="AH63" s="224">
        <v>7.465564573690503E-2</v>
      </c>
      <c r="AI63" s="224">
        <v>7.4099453605952048E-2</v>
      </c>
      <c r="AJ63" s="224">
        <v>7.3543261475000066E-2</v>
      </c>
      <c r="AK63" s="224">
        <v>7.2987069344048028E-2</v>
      </c>
    </row>
    <row r="64" spans="1:37" s="28" customFormat="1" ht="15">
      <c r="A64" s="32" t="s">
        <v>41</v>
      </c>
      <c r="B64" s="32" t="s">
        <v>100</v>
      </c>
      <c r="C64" s="96" t="s">
        <v>379</v>
      </c>
      <c r="D64" s="34">
        <f>V64*' Demand-Supply Gap'!D$143</f>
        <v>6.2873266794500013</v>
      </c>
      <c r="E64" s="34">
        <f>W64*' Demand-Supply Gap'!E$143</f>
        <v>8.9834457751628811</v>
      </c>
      <c r="F64" s="34">
        <f>X64*' Demand-Supply Gap'!F$143</f>
        <v>9.9698371421275223</v>
      </c>
      <c r="G64" s="34">
        <f>Y64*' Demand-Supply Gap'!G$143</f>
        <v>11.045007492608127</v>
      </c>
      <c r="H64" s="34">
        <f>Z64*' Demand-Supply Gap'!H$143</f>
        <v>10.799931107429751</v>
      </c>
      <c r="I64" s="34">
        <f>AA64*' Demand-Supply Gap'!I$143</f>
        <v>9.0157707172400379</v>
      </c>
      <c r="J64" s="34">
        <f>AB64*' Demand-Supply Gap'!J$143</f>
        <v>9.199436404226228</v>
      </c>
      <c r="K64" s="34">
        <f>AC64*' Demand-Supply Gap'!K$143</f>
        <v>9.6279111032548794</v>
      </c>
      <c r="L64" s="34">
        <f>AD64*' Demand-Supply Gap'!L$143</f>
        <v>9.9269891104941141</v>
      </c>
      <c r="M64" s="34">
        <f>AE64*' Demand-Supply Gap'!M$143</f>
        <v>10.180849467643592</v>
      </c>
      <c r="N64" s="34">
        <f>AF64*' Demand-Supply Gap'!N$143</f>
        <v>10.46359899708353</v>
      </c>
      <c r="O64" s="34">
        <f>AG64*' Demand-Supply Gap'!O$143</f>
        <v>10.777220538662675</v>
      </c>
      <c r="P64" s="34">
        <f>AH64*' Demand-Supply Gap'!P$143</f>
        <v>11.112096761160554</v>
      </c>
      <c r="Q64" s="34">
        <f>AI64*' Demand-Supply Gap'!Q$143</f>
        <v>11.47182379107298</v>
      </c>
      <c r="R64" s="34">
        <f>AJ64*' Demand-Supply Gap'!R$143</f>
        <v>11.861550528045205</v>
      </c>
      <c r="S64" s="34">
        <f>AK64*' Demand-Supply Gap'!S$143</f>
        <v>12.276378490085191</v>
      </c>
      <c r="T64" s="262"/>
      <c r="U64" s="47"/>
      <c r="V64" s="224">
        <f>1-SUM(V62:V63)</f>
        <v>0.32363000000000008</v>
      </c>
      <c r="W64" s="224">
        <f t="shared" ref="W64" si="582">1-SUM(W62:W63)</f>
        <v>0.32917311752999989</v>
      </c>
      <c r="X64" s="224">
        <f t="shared" ref="X64" si="583">1-SUM(X62:X63)</f>
        <v>0.32612192409999996</v>
      </c>
      <c r="Y64" s="224">
        <f t="shared" ref="Y64" si="584">1-SUM(Y62:Y63)</f>
        <v>0.32573343700000001</v>
      </c>
      <c r="Z64" s="224">
        <f t="shared" ref="Z64" si="585">1-SUM(Z62:Z63)</f>
        <v>0.33041231000000004</v>
      </c>
      <c r="AA64" s="224">
        <f t="shared" ref="AA64" si="586">1-SUM(AA62:AA63)</f>
        <v>0.3265163956699999</v>
      </c>
      <c r="AB64" s="224">
        <f t="shared" ref="AB64" si="587">1-SUM(AB62:AB63)</f>
        <v>0.32346413351400005</v>
      </c>
      <c r="AC64" s="224">
        <f t="shared" ref="AC64" si="588">1-SUM(AC62:AC63)</f>
        <v>0.32676627460999996</v>
      </c>
      <c r="AD64" s="224">
        <f t="shared" ref="AD64" si="589">1-SUM(AD62:AD63)</f>
        <v>0.32643816101192891</v>
      </c>
      <c r="AE64" s="224">
        <f t="shared" ref="AE64" si="590">1-SUM(AE62:AE63)</f>
        <v>0.32642948589169007</v>
      </c>
      <c r="AF64" s="224">
        <f t="shared" ref="AF64" si="591">1-SUM(AF62:AF63)</f>
        <v>0.32642081077145191</v>
      </c>
      <c r="AG64" s="224">
        <f t="shared" ref="AG64" si="592">1-SUM(AG62:AG63)</f>
        <v>0.32641213565121396</v>
      </c>
      <c r="AH64" s="224">
        <f t="shared" ref="AH64" si="593">1-SUM(AH62:AH63)</f>
        <v>0.32640346053097602</v>
      </c>
      <c r="AI64" s="224">
        <f t="shared" ref="AI64" si="594">1-SUM(AI62:AI63)</f>
        <v>0.32639478541073808</v>
      </c>
      <c r="AJ64" s="224">
        <f t="shared" ref="AJ64" si="595">1-SUM(AJ62:AJ63)</f>
        <v>0.32638611029049991</v>
      </c>
      <c r="AK64" s="224">
        <f t="shared" ref="AK64" si="596">1-SUM(AK62:AK63)</f>
        <v>0.32637743517026196</v>
      </c>
    </row>
    <row r="65" spans="1:37" s="94" customFormat="1" ht="15">
      <c r="A65" s="60" t="s">
        <v>41</v>
      </c>
      <c r="B65" s="60" t="s">
        <v>100</v>
      </c>
      <c r="C65" s="264" t="s">
        <v>60</v>
      </c>
      <c r="D65" s="61">
        <f>SUM(D62:D64)</f>
        <v>19.427515</v>
      </c>
      <c r="E65" s="61">
        <f t="shared" ref="E65" si="597">SUM(E62:E64)</f>
        <v>27.290946000000002</v>
      </c>
      <c r="F65" s="61">
        <f t="shared" ref="F65" si="598">SUM(F62:F64)</f>
        <v>30.570888999999994</v>
      </c>
      <c r="G65" s="61">
        <f t="shared" ref="G65" si="599">SUM(G62:G64)</f>
        <v>33.90811699999999</v>
      </c>
      <c r="H65" s="61">
        <f t="shared" ref="H65" si="600">SUM(H62:H64)</f>
        <v>32.686225</v>
      </c>
      <c r="I65" s="61">
        <f t="shared" ref="I65" si="601">SUM(I62:I64)</f>
        <v>27.612000000000002</v>
      </c>
      <c r="J65" s="61">
        <f t="shared" ref="J65" si="602">SUM(J62:J64)</f>
        <v>28.440359999999998</v>
      </c>
      <c r="K65" s="61">
        <f t="shared" ref="K65" si="603">SUM(K62:K64)</f>
        <v>29.464212960000005</v>
      </c>
      <c r="L65" s="61">
        <f t="shared" ref="L65" si="604">SUM(L62:L64)</f>
        <v>30.410014196016</v>
      </c>
      <c r="M65" s="61">
        <f t="shared" ref="M65" si="605">SUM(M62:M64)</f>
        <v>31.188510559434015</v>
      </c>
      <c r="N65" s="61">
        <f t="shared" ref="N65" si="606">SUM(N62:N64)</f>
        <v>32.055551152986276</v>
      </c>
      <c r="O65" s="61">
        <f t="shared" ref="O65" si="607">SUM(O62:O64)</f>
        <v>33.017217687575865</v>
      </c>
      <c r="P65" s="61">
        <f t="shared" ref="P65" si="608">SUM(P62:P64)</f>
        <v>34.044053157659476</v>
      </c>
      <c r="Q65" s="61">
        <f t="shared" ref="Q65" si="609">SUM(Q62:Q64)</f>
        <v>35.147080479967642</v>
      </c>
      <c r="R65" s="61">
        <f t="shared" ref="R65" si="610">SUM(R62:R64)</f>
        <v>36.342081216286545</v>
      </c>
      <c r="S65" s="61">
        <f t="shared" ref="S65" si="611">SUM(S62:S64)</f>
        <v>37.614054058856581</v>
      </c>
      <c r="T65" s="263"/>
      <c r="U65" s="265"/>
      <c r="V65" s="266">
        <f>SUM(V62:V64)</f>
        <v>1</v>
      </c>
      <c r="W65" s="266">
        <f t="shared" ref="W65" si="612">SUM(W62:W64)</f>
        <v>1</v>
      </c>
      <c r="X65" s="266">
        <f t="shared" ref="X65" si="613">SUM(X62:X64)</f>
        <v>1</v>
      </c>
      <c r="Y65" s="266">
        <f t="shared" ref="Y65" si="614">SUM(Y62:Y64)</f>
        <v>1</v>
      </c>
      <c r="Z65" s="266">
        <f t="shared" ref="Z65" si="615">SUM(Z62:Z64)</f>
        <v>1</v>
      </c>
      <c r="AA65" s="266">
        <f t="shared" ref="AA65" si="616">SUM(AA62:AA64)</f>
        <v>1</v>
      </c>
      <c r="AB65" s="266">
        <f t="shared" ref="AB65" si="617">SUM(AB62:AB64)</f>
        <v>1</v>
      </c>
      <c r="AC65" s="266">
        <f t="shared" ref="AC65" si="618">SUM(AC62:AC64)</f>
        <v>1</v>
      </c>
      <c r="AD65" s="266">
        <f t="shared" ref="AD65" si="619">SUM(AD62:AD64)</f>
        <v>1</v>
      </c>
      <c r="AE65" s="266">
        <f t="shared" ref="AE65" si="620">SUM(AE62:AE64)</f>
        <v>1</v>
      </c>
      <c r="AF65" s="266">
        <f t="shared" ref="AF65" si="621">SUM(AF62:AF64)</f>
        <v>1</v>
      </c>
      <c r="AG65" s="266">
        <f t="shared" ref="AG65" si="622">SUM(AG62:AG64)</f>
        <v>1</v>
      </c>
      <c r="AH65" s="266">
        <f t="shared" ref="AH65" si="623">SUM(AH62:AH64)</f>
        <v>1</v>
      </c>
      <c r="AI65" s="266">
        <f t="shared" ref="AI65" si="624">SUM(AI62:AI64)</f>
        <v>1</v>
      </c>
      <c r="AJ65" s="266">
        <f t="shared" ref="AJ65" si="625">SUM(AJ62:AJ64)</f>
        <v>1</v>
      </c>
      <c r="AK65" s="266">
        <f t="shared" ref="AK65" si="626">SUM(AK62:AK64)</f>
        <v>1</v>
      </c>
    </row>
    <row r="66" spans="1:37" s="28" customFormat="1" ht="15">
      <c r="A66" s="32" t="s">
        <v>41</v>
      </c>
      <c r="B66" s="32" t="s">
        <v>223</v>
      </c>
      <c r="C66" s="96" t="s">
        <v>377</v>
      </c>
      <c r="D66" s="34">
        <f>V66*' Demand-Supply Gap'!D$152</f>
        <v>10.300067483199996</v>
      </c>
      <c r="E66" s="34">
        <f>W66*' Demand-Supply Gap'!E$152</f>
        <v>9.8900715199999976</v>
      </c>
      <c r="F66" s="34">
        <f>X66*' Demand-Supply Gap'!F$152</f>
        <v>7.5267839999999957</v>
      </c>
      <c r="G66" s="34">
        <f>Y66*' Demand-Supply Gap'!G$152</f>
        <v>2.4345728404800031</v>
      </c>
      <c r="H66" s="34">
        <f>Z66*' Demand-Supply Gap'!H$152</f>
        <v>1.3257216596000037</v>
      </c>
      <c r="I66" s="34">
        <f>AA66*' Demand-Supply Gap'!I$152</f>
        <v>-1.8645855999999956</v>
      </c>
      <c r="J66" s="34">
        <f>AB66*' Demand-Supply Gap'!J$152</f>
        <v>-1.9393451462186642</v>
      </c>
      <c r="K66" s="34">
        <f>AC66*' Demand-Supply Gap'!K$152</f>
        <v>-2.0284744087649011</v>
      </c>
      <c r="L66" s="34">
        <f>AD66*' Demand-Supply Gap'!L$152</f>
        <v>-2.0955232316543126</v>
      </c>
      <c r="M66" s="34">
        <f>AE66*' Demand-Supply Gap'!M$152</f>
        <v>-2.2029741773694802</v>
      </c>
      <c r="N66" s="34">
        <f>AF66*' Demand-Supply Gap'!N$152</f>
        <v>-2.3042462182363961</v>
      </c>
      <c r="O66" s="34">
        <f>AG66*' Demand-Supply Gap'!O$152</f>
        <v>-2.4044057590193564</v>
      </c>
      <c r="P66" s="34">
        <f>AH66*' Demand-Supply Gap'!P$152</f>
        <v>-2.4980311788667731</v>
      </c>
      <c r="Q66" s="34">
        <f>AI66*' Demand-Supply Gap'!Q$152</f>
        <v>-2.5957254326398331</v>
      </c>
      <c r="R66" s="34">
        <f>AJ66*' Demand-Supply Gap'!R$152</f>
        <v>-2.6912733516529408</v>
      </c>
      <c r="S66" s="34">
        <f>AK66*' Demand-Supply Gap'!S$152</f>
        <v>-2.7889895130187505</v>
      </c>
      <c r="T66" s="262"/>
      <c r="U66" s="73"/>
      <c r="V66" s="225">
        <v>0.65229999999999999</v>
      </c>
      <c r="W66" s="225">
        <v>0.64903999999999995</v>
      </c>
      <c r="X66" s="225">
        <v>0.65279999999999994</v>
      </c>
      <c r="Y66" s="225">
        <v>0.65112000000000003</v>
      </c>
      <c r="Z66" s="225">
        <v>0.65259999999999996</v>
      </c>
      <c r="AA66" s="225">
        <v>0.65469999999999995</v>
      </c>
      <c r="AB66" s="225">
        <v>0.65419333333333396</v>
      </c>
      <c r="AC66" s="225">
        <v>0.65479333333333301</v>
      </c>
      <c r="AD66" s="225">
        <v>0.64539333333333293</v>
      </c>
      <c r="AE66" s="225">
        <v>0.64599333333333286</v>
      </c>
      <c r="AF66" s="225">
        <v>0.64659333333333302</v>
      </c>
      <c r="AG66" s="225">
        <v>0.64719333333333295</v>
      </c>
      <c r="AH66" s="225">
        <v>0.64578799999999992</v>
      </c>
      <c r="AI66" s="225">
        <v>0.64492436363636296</v>
      </c>
      <c r="AJ66" s="225">
        <v>0.6440607272727269</v>
      </c>
      <c r="AK66" s="225">
        <v>0.64319709090908994</v>
      </c>
    </row>
    <row r="67" spans="1:37" s="28" customFormat="1" ht="15">
      <c r="A67" s="32" t="s">
        <v>41</v>
      </c>
      <c r="B67" s="32" t="s">
        <v>223</v>
      </c>
      <c r="C67" s="96" t="s">
        <v>378</v>
      </c>
      <c r="D67" s="34">
        <f>V67*' Demand-Supply Gap'!D$152</f>
        <v>1.7795762767999992</v>
      </c>
      <c r="E67" s="34">
        <f>W67*' Demand-Supply Gap'!E$152</f>
        <v>1.7124464399999999</v>
      </c>
      <c r="F67" s="34">
        <f>X67*' Demand-Supply Gap'!F$152</f>
        <v>1.1829779999999994</v>
      </c>
      <c r="G67" s="34">
        <f>Y67*' Demand-Supply Gap'!G$152</f>
        <v>0.36545513796000056</v>
      </c>
      <c r="H67" s="34">
        <f>Z67*' Demand-Supply Gap'!H$152</f>
        <v>0.1979034693200005</v>
      </c>
      <c r="I67" s="34">
        <f>AA67*' Demand-Supply Gap'!I$152</f>
        <v>-0.27682559999999934</v>
      </c>
      <c r="J67" s="34">
        <f>AB67*' Demand-Supply Gap'!J$152</f>
        <v>-0.26862960965119942</v>
      </c>
      <c r="K67" s="34">
        <f>AC67*' Demand-Supply Gap'!K$152</f>
        <v>-0.26945580264908608</v>
      </c>
      <c r="L67" s="34">
        <f>AD67*' Demand-Supply Gap'!L$152</f>
        <v>-0.27061277841320136</v>
      </c>
      <c r="M67" s="34">
        <f>AE67*' Demand-Supply Gap'!M$152</f>
        <v>-0.2718270192524081</v>
      </c>
      <c r="N67" s="34">
        <f>AF67*' Demand-Supply Gap'!N$152</f>
        <v>-0.2711037620176186</v>
      </c>
      <c r="O67" s="34">
        <f>AG67*' Demand-Supply Gap'!O$152</f>
        <v>-0.26911959119541701</v>
      </c>
      <c r="P67" s="34">
        <f>AH67*' Demand-Supply Gap'!P$152</f>
        <v>-0.26614478711955408</v>
      </c>
      <c r="Q67" s="34">
        <f>AI67*' Demand-Supply Gap'!Q$152</f>
        <v>-0.26229158724983681</v>
      </c>
      <c r="R67" s="34">
        <f>AJ67*' Demand-Supply Gap'!R$152</f>
        <v>-0.25712011729954576</v>
      </c>
      <c r="S67" s="34">
        <f>AK67*' Demand-Supply Gap'!S$152</f>
        <v>-0.25104983611491999</v>
      </c>
      <c r="T67" s="262"/>
      <c r="U67" s="162"/>
      <c r="V67" s="224">
        <v>0.11269999999999999</v>
      </c>
      <c r="W67" s="224">
        <v>0.11238000000000001</v>
      </c>
      <c r="X67" s="224">
        <v>0.1026</v>
      </c>
      <c r="Y67" s="224">
        <v>9.7740000000000021E-2</v>
      </c>
      <c r="Z67" s="224">
        <v>9.7419999999999979E-2</v>
      </c>
      <c r="AA67" s="224">
        <v>9.7199999999999981E-2</v>
      </c>
      <c r="AB67" s="224">
        <v>9.0616000000000002E-2</v>
      </c>
      <c r="AC67" s="224">
        <v>8.6980571428570991E-2</v>
      </c>
      <c r="AD67" s="224">
        <v>8.3345142857142979E-2</v>
      </c>
      <c r="AE67" s="224">
        <v>7.9709714285714023E-2</v>
      </c>
      <c r="AF67" s="224">
        <v>7.6074285714286011E-2</v>
      </c>
      <c r="AG67" s="224">
        <v>7.2438857142856999E-2</v>
      </c>
      <c r="AH67" s="224">
        <v>6.8803428571428987E-2</v>
      </c>
      <c r="AI67" s="224">
        <v>6.5167999999999976E-2</v>
      </c>
      <c r="AJ67" s="224">
        <v>6.153257142857102E-2</v>
      </c>
      <c r="AK67" s="224">
        <v>5.7897142857143008E-2</v>
      </c>
    </row>
    <row r="68" spans="1:37" s="28" customFormat="1" ht="15">
      <c r="A68" s="32" t="s">
        <v>41</v>
      </c>
      <c r="B68" s="32" t="s">
        <v>223</v>
      </c>
      <c r="C68" s="96" t="s">
        <v>379</v>
      </c>
      <c r="D68" s="34">
        <f>V68*' Demand-Supply Gap'!D$152</f>
        <v>3.7107402399999985</v>
      </c>
      <c r="E68" s="34">
        <f>W68*' Demand-Supply Gap'!E$152</f>
        <v>3.6354820399999999</v>
      </c>
      <c r="F68" s="34">
        <f>X68*' Demand-Supply Gap'!F$152</f>
        <v>2.8202379999999989</v>
      </c>
      <c r="G68" s="34">
        <f>Y68*' Demand-Supply Gap'!G$152</f>
        <v>0.93902602156000092</v>
      </c>
      <c r="H68" s="34">
        <f>Z68*' Demand-Supply Gap'!H$152</f>
        <v>0.50782087108000162</v>
      </c>
      <c r="I68" s="34">
        <f>AA68*' Demand-Supply Gap'!I$152</f>
        <v>-0.70658879999999868</v>
      </c>
      <c r="J68" s="34">
        <f>AB68*' Demand-Supply Gap'!J$152</f>
        <v>-0.75650844413012974</v>
      </c>
      <c r="K68" s="34">
        <f>AC68*' Demand-Supply Gap'!K$152</f>
        <v>-0.79995473258600613</v>
      </c>
      <c r="L68" s="34">
        <f>AD68*' Demand-Supply Gap'!L$152</f>
        <v>-0.88075719973887889</v>
      </c>
      <c r="M68" s="34">
        <f>AE68*' Demand-Supply Gap'!M$152</f>
        <v>-0.93541074163776627</v>
      </c>
      <c r="N68" s="34">
        <f>AF68*' Demand-Supply Gap'!N$152</f>
        <v>-0.98832149522732438</v>
      </c>
      <c r="O68" s="34">
        <f>AG68*' Demand-Supply Gap'!O$152</f>
        <v>-1.0416021629745225</v>
      </c>
      <c r="P68" s="34">
        <f>AH68*' Demand-Supply Gap'!P$152</f>
        <v>-1.1040148007463677</v>
      </c>
      <c r="Q68" s="34">
        <f>AI68*' Demand-Supply Gap'!Q$152</f>
        <v>-1.1668354728956989</v>
      </c>
      <c r="R68" s="34">
        <f>AJ68*' Demand-Supply Gap'!R$152</f>
        <v>-1.2302083890572839</v>
      </c>
      <c r="S68" s="34">
        <f>AK68*' Demand-Supply Gap'!S$152</f>
        <v>-1.2960957989230686</v>
      </c>
      <c r="T68" s="262"/>
      <c r="U68" s="162"/>
      <c r="V68" s="224">
        <f>1-SUM(V66:V67)</f>
        <v>0.23499999999999999</v>
      </c>
      <c r="W68" s="224">
        <f t="shared" ref="W68" si="627">1-SUM(W66:W67)</f>
        <v>0.23858000000000001</v>
      </c>
      <c r="X68" s="224">
        <f t="shared" ref="X68" si="628">1-SUM(X66:X67)</f>
        <v>0.24460000000000004</v>
      </c>
      <c r="Y68" s="224">
        <f t="shared" ref="Y68" si="629">1-SUM(Y66:Y67)</f>
        <v>0.25113999999999992</v>
      </c>
      <c r="Z68" s="224">
        <f t="shared" ref="Z68" si="630">1-SUM(Z66:Z67)</f>
        <v>0.24998000000000009</v>
      </c>
      <c r="AA68" s="224">
        <f t="shared" ref="AA68" si="631">1-SUM(AA66:AA67)</f>
        <v>0.2481000000000001</v>
      </c>
      <c r="AB68" s="224">
        <f t="shared" ref="AB68" si="632">1-SUM(AB66:AB67)</f>
        <v>0.25519066666666601</v>
      </c>
      <c r="AC68" s="224">
        <f t="shared" ref="AC68" si="633">1-SUM(AC66:AC67)</f>
        <v>0.25822609523809603</v>
      </c>
      <c r="AD68" s="224">
        <f t="shared" ref="AD68" si="634">1-SUM(AD66:AD67)</f>
        <v>0.27126152380952406</v>
      </c>
      <c r="AE68" s="224">
        <f t="shared" ref="AE68" si="635">1-SUM(AE66:AE67)</f>
        <v>0.27429695238095309</v>
      </c>
      <c r="AF68" s="224">
        <f t="shared" ref="AF68" si="636">1-SUM(AF66:AF67)</f>
        <v>0.277332380952381</v>
      </c>
      <c r="AG68" s="224">
        <f t="shared" ref="AG68" si="637">1-SUM(AG66:AG67)</f>
        <v>0.28036780952381002</v>
      </c>
      <c r="AH68" s="224">
        <f t="shared" ref="AH68" si="638">1-SUM(AH66:AH67)</f>
        <v>0.28540857142857112</v>
      </c>
      <c r="AI68" s="224">
        <f t="shared" ref="AI68" si="639">1-SUM(AI66:AI67)</f>
        <v>0.28990763636363703</v>
      </c>
      <c r="AJ68" s="224">
        <f t="shared" ref="AJ68" si="640">1-SUM(AJ66:AJ67)</f>
        <v>0.29440670129870206</v>
      </c>
      <c r="AK68" s="224">
        <f t="shared" ref="AK68" si="641">1-SUM(AK66:AK67)</f>
        <v>0.29890576623376708</v>
      </c>
    </row>
    <row r="69" spans="1:37" s="94" customFormat="1" ht="15">
      <c r="A69" s="60" t="s">
        <v>41</v>
      </c>
      <c r="B69" s="60" t="s">
        <v>223</v>
      </c>
      <c r="C69" s="264" t="s">
        <v>60</v>
      </c>
      <c r="D69" s="61">
        <f>SUM(D66:D68)</f>
        <v>15.790383999999992</v>
      </c>
      <c r="E69" s="61">
        <f t="shared" ref="E69" si="642">SUM(E66:E68)</f>
        <v>15.237999999999996</v>
      </c>
      <c r="F69" s="61">
        <f t="shared" ref="F69" si="643">SUM(F66:F68)</f>
        <v>11.529999999999994</v>
      </c>
      <c r="G69" s="61">
        <f t="shared" ref="G69" si="644">SUM(G66:G68)</f>
        <v>3.7390540000000048</v>
      </c>
      <c r="H69" s="61">
        <f t="shared" ref="H69" si="645">SUM(H66:H68)</f>
        <v>2.0314460000000061</v>
      </c>
      <c r="I69" s="61">
        <f t="shared" ref="I69" si="646">SUM(I66:I68)</f>
        <v>-2.8479999999999936</v>
      </c>
      <c r="J69" s="61">
        <f t="shared" ref="J69" si="647">SUM(J66:J68)</f>
        <v>-2.9644831999999934</v>
      </c>
      <c r="K69" s="61">
        <f t="shared" ref="K69" si="648">SUM(K66:K68)</f>
        <v>-3.0978849439999934</v>
      </c>
      <c r="L69" s="61">
        <f t="shared" ref="L69" si="649">SUM(L66:L68)</f>
        <v>-3.2468932098063927</v>
      </c>
      <c r="M69" s="61">
        <f t="shared" ref="M69" si="650">SUM(M66:M68)</f>
        <v>-3.4102119382596547</v>
      </c>
      <c r="N69" s="61">
        <f t="shared" ref="N69" si="651">SUM(N66:N68)</f>
        <v>-3.563671475481339</v>
      </c>
      <c r="O69" s="61">
        <f t="shared" ref="O69" si="652">SUM(O66:O68)</f>
        <v>-3.7151275131892958</v>
      </c>
      <c r="P69" s="61">
        <f t="shared" ref="P69" si="653">SUM(P66:P68)</f>
        <v>-3.8681907667326949</v>
      </c>
      <c r="Q69" s="61">
        <f t="shared" ref="Q69" si="654">SUM(Q66:Q68)</f>
        <v>-4.0248524927853691</v>
      </c>
      <c r="R69" s="61">
        <f t="shared" ref="R69" si="655">SUM(R66:R68)</f>
        <v>-4.1786018580097704</v>
      </c>
      <c r="S69" s="61">
        <f t="shared" ref="S69" si="656">SUM(S66:S68)</f>
        <v>-4.3361351480567389</v>
      </c>
      <c r="T69" s="263"/>
      <c r="U69" s="265"/>
      <c r="V69" s="266">
        <f>SUM(V66:V68)</f>
        <v>1</v>
      </c>
      <c r="W69" s="266">
        <f t="shared" ref="W69" si="657">SUM(W66:W68)</f>
        <v>1</v>
      </c>
      <c r="X69" s="266">
        <f t="shared" ref="X69" si="658">SUM(X66:X68)</f>
        <v>1</v>
      </c>
      <c r="Y69" s="266">
        <f t="shared" ref="Y69" si="659">SUM(Y66:Y68)</f>
        <v>1</v>
      </c>
      <c r="Z69" s="266">
        <f t="shared" ref="Z69" si="660">SUM(Z66:Z68)</f>
        <v>1</v>
      </c>
      <c r="AA69" s="266">
        <f t="shared" ref="AA69" si="661">SUM(AA66:AA68)</f>
        <v>1</v>
      </c>
      <c r="AB69" s="266">
        <f t="shared" ref="AB69" si="662">SUM(AB66:AB68)</f>
        <v>1</v>
      </c>
      <c r="AC69" s="266">
        <f t="shared" ref="AC69" si="663">SUM(AC66:AC68)</f>
        <v>1</v>
      </c>
      <c r="AD69" s="266">
        <f t="shared" ref="AD69" si="664">SUM(AD66:AD68)</f>
        <v>1</v>
      </c>
      <c r="AE69" s="266">
        <f t="shared" ref="AE69" si="665">SUM(AE66:AE68)</f>
        <v>1</v>
      </c>
      <c r="AF69" s="266">
        <f t="shared" ref="AF69" si="666">SUM(AF66:AF68)</f>
        <v>1</v>
      </c>
      <c r="AG69" s="266">
        <f t="shared" ref="AG69" si="667">SUM(AG66:AG68)</f>
        <v>1</v>
      </c>
      <c r="AH69" s="266">
        <f t="shared" ref="AH69" si="668">SUM(AH66:AH68)</f>
        <v>1</v>
      </c>
      <c r="AI69" s="266">
        <f t="shared" ref="AI69" si="669">SUM(AI66:AI68)</f>
        <v>1</v>
      </c>
      <c r="AJ69" s="266">
        <f t="shared" ref="AJ69" si="670">SUM(AJ66:AJ68)</f>
        <v>1</v>
      </c>
      <c r="AK69" s="266">
        <f t="shared" ref="AK69" si="671">SUM(AK66:AK68)</f>
        <v>1</v>
      </c>
    </row>
    <row r="70" spans="1:37" s="28" customFormat="1" ht="15">
      <c r="A70" s="32" t="s">
        <v>41</v>
      </c>
      <c r="B70" s="32" t="s">
        <v>111</v>
      </c>
      <c r="C70" s="96" t="s">
        <v>377</v>
      </c>
      <c r="D70" s="34">
        <f>V70*' Demand-Supply Gap'!D$161</f>
        <v>49.985813166</v>
      </c>
      <c r="E70" s="34">
        <f>W70*' Demand-Supply Gap'!E$161</f>
        <v>53.712053077773334</v>
      </c>
      <c r="F70" s="34">
        <f>X70*' Demand-Supply Gap'!F$161</f>
        <v>57.826851620533347</v>
      </c>
      <c r="G70" s="34">
        <f>Y70*' Demand-Supply Gap'!G$161</f>
        <v>58.197054571086667</v>
      </c>
      <c r="H70" s="34">
        <f>Z70*' Demand-Supply Gap'!H$161</f>
        <v>59.125391690320029</v>
      </c>
      <c r="I70" s="34">
        <f>AA70*' Demand-Supply Gap'!I$161</f>
        <v>49.41388640000001</v>
      </c>
      <c r="J70" s="34">
        <f>AB70*' Demand-Supply Gap'!J$161</f>
        <v>52.568747260198336</v>
      </c>
      <c r="K70" s="34">
        <f>AC70*' Demand-Supply Gap'!K$161</f>
        <v>55.354128504339513</v>
      </c>
      <c r="L70" s="34">
        <f>AD70*' Demand-Supply Gap'!L$161</f>
        <v>59.24666678139458</v>
      </c>
      <c r="M70" s="34">
        <f>AE70*' Demand-Supply Gap'!M$161</f>
        <v>61.910386055831793</v>
      </c>
      <c r="N70" s="34">
        <f>AF70*' Demand-Supply Gap'!N$161</f>
        <v>64.436575282185458</v>
      </c>
      <c r="O70" s="34">
        <f>AG70*' Demand-Supply Gap'!O$161</f>
        <v>67.206308513658072</v>
      </c>
      <c r="P70" s="34">
        <f>AH70*' Demand-Supply Gap'!P$161</f>
        <v>70.477183776790952</v>
      </c>
      <c r="Q70" s="34">
        <f>AI70*' Demand-Supply Gap'!Q$161</f>
        <v>73.818625327816065</v>
      </c>
      <c r="R70" s="34">
        <f>AJ70*' Demand-Supply Gap'!R$161</f>
        <v>77.346930805222001</v>
      </c>
      <c r="S70" s="34">
        <f>AK70*' Demand-Supply Gap'!S$161</f>
        <v>81.11664045547839</v>
      </c>
      <c r="T70" s="262"/>
      <c r="U70" s="47"/>
      <c r="V70" s="224">
        <v>0.502</v>
      </c>
      <c r="W70" s="224">
        <v>0.50558000000000003</v>
      </c>
      <c r="X70" s="224">
        <v>0.51160000000000005</v>
      </c>
      <c r="Y70" s="224">
        <v>0.51814000000000004</v>
      </c>
      <c r="Z70" s="224">
        <v>0.51698000000000011</v>
      </c>
      <c r="AA70" s="224">
        <v>0.51510000000000011</v>
      </c>
      <c r="AB70" s="224">
        <v>0.52219066666666603</v>
      </c>
      <c r="AC70" s="224">
        <v>0.52522609523809605</v>
      </c>
      <c r="AD70" s="224">
        <v>0.53826152380952408</v>
      </c>
      <c r="AE70" s="224">
        <v>0.54129695238095299</v>
      </c>
      <c r="AF70" s="224">
        <v>0.54433238095238112</v>
      </c>
      <c r="AG70" s="224">
        <v>0.54736780952381003</v>
      </c>
      <c r="AH70" s="224">
        <v>0.55240857142857114</v>
      </c>
      <c r="AI70" s="224">
        <v>0.55690763636363705</v>
      </c>
      <c r="AJ70" s="224">
        <v>0.56140670129870196</v>
      </c>
      <c r="AK70" s="224">
        <v>0.56590576623376709</v>
      </c>
    </row>
    <row r="71" spans="1:37" s="28" customFormat="1" ht="15">
      <c r="A71" s="32" t="s">
        <v>41</v>
      </c>
      <c r="B71" s="32" t="s">
        <v>111</v>
      </c>
      <c r="C71" s="96" t="s">
        <v>378</v>
      </c>
      <c r="D71" s="34">
        <f>V71*' Demand-Supply Gap'!D$161</f>
        <v>12.317221292100001</v>
      </c>
      <c r="E71" s="34">
        <f>W71*' Demand-Supply Gap'!E$161</f>
        <v>13.107704238173335</v>
      </c>
      <c r="F71" s="34">
        <f>X71*' Demand-Supply Gap'!F$161</f>
        <v>12.840364237866668</v>
      </c>
      <c r="G71" s="34">
        <f>Y71*' Demand-Supply Gap'!G$161</f>
        <v>12.213586509553336</v>
      </c>
      <c r="H71" s="34">
        <f>Z71*' Demand-Supply Gap'!H$161</f>
        <v>12.399657563280002</v>
      </c>
      <c r="I71" s="34">
        <f>AA71*' Demand-Supply Gap'!I$161</f>
        <v>10.379698133333333</v>
      </c>
      <c r="J71" s="34">
        <f>AB71*' Demand-Supply Gap'!J$161</f>
        <v>10.229646300825602</v>
      </c>
      <c r="K71" s="34">
        <f>AC71*' Demand-Supply Gap'!K$161</f>
        <v>10.326275086021935</v>
      </c>
      <c r="L71" s="34">
        <f>AD71*' Demand-Supply Gap'!L$161</f>
        <v>10.384608585320763</v>
      </c>
      <c r="M71" s="34">
        <f>AE71*' Demand-Supply Gap'!M$161</f>
        <v>10.374847679708395</v>
      </c>
      <c r="N71" s="34">
        <f>AF71*' Demand-Supply Gap'!N$161</f>
        <v>10.307615278654447</v>
      </c>
      <c r="O71" s="34">
        <f>AG71*' Demand-Supply Gap'!O$161</f>
        <v>10.244697400178342</v>
      </c>
      <c r="P71" s="34">
        <f>AH71*' Demand-Supply Gap'!P$161</f>
        <v>10.181451180059868</v>
      </c>
      <c r="Q71" s="34">
        <f>AI71*' Demand-Supply Gap'!Q$161</f>
        <v>10.09613926410189</v>
      </c>
      <c r="R71" s="34">
        <f>AJ71*' Demand-Supply Gap'!R$161</f>
        <v>9.9930616617730017</v>
      </c>
      <c r="S71" s="34">
        <f>AK71*' Demand-Supply Gap'!S$161</f>
        <v>9.875680897805152</v>
      </c>
      <c r="T71" s="262"/>
      <c r="U71" s="47"/>
      <c r="V71" s="224">
        <v>0.1237</v>
      </c>
      <c r="W71" s="224">
        <v>0.12338000000000002</v>
      </c>
      <c r="X71" s="224">
        <v>0.11360000000000001</v>
      </c>
      <c r="Y71" s="224">
        <v>0.10874000000000003</v>
      </c>
      <c r="Z71" s="224">
        <v>0.10841999999999999</v>
      </c>
      <c r="AA71" s="224">
        <v>0.10819999999999999</v>
      </c>
      <c r="AB71" s="224">
        <v>0.10161600000000001</v>
      </c>
      <c r="AC71" s="224">
        <v>9.7980571428571001E-2</v>
      </c>
      <c r="AD71" s="224">
        <v>9.4345142857142988E-2</v>
      </c>
      <c r="AE71" s="224">
        <v>9.0709714285714033E-2</v>
      </c>
      <c r="AF71" s="224">
        <v>8.707428571428602E-2</v>
      </c>
      <c r="AG71" s="224">
        <v>8.3438857142857009E-2</v>
      </c>
      <c r="AH71" s="224">
        <v>7.9803428571428997E-2</v>
      </c>
      <c r="AI71" s="224">
        <v>7.6167999999999986E-2</v>
      </c>
      <c r="AJ71" s="224">
        <v>7.253257142857103E-2</v>
      </c>
      <c r="AK71" s="224">
        <v>6.8897142857143018E-2</v>
      </c>
    </row>
    <row r="72" spans="1:37" s="28" customFormat="1" ht="15">
      <c r="A72" s="32" t="s">
        <v>41</v>
      </c>
      <c r="B72" s="32" t="s">
        <v>111</v>
      </c>
      <c r="C72" s="96" t="s">
        <v>379</v>
      </c>
      <c r="D72" s="34">
        <f>V72*' Demand-Supply Gap'!D$161</f>
        <v>37.270298541899997</v>
      </c>
      <c r="E72" s="34">
        <f>W72*' Demand-Supply Gap'!E$161</f>
        <v>39.41872735071999</v>
      </c>
      <c r="F72" s="34">
        <f>X72*' Demand-Supply Gap'!F$161</f>
        <v>42.364159474933324</v>
      </c>
      <c r="G72" s="34">
        <f>Y72*' Demand-Supply Gap'!G$161</f>
        <v>41.908528586026648</v>
      </c>
      <c r="H72" s="34">
        <f>Z72*' Demand-Supply Gap'!H$161</f>
        <v>42.841834746400004</v>
      </c>
      <c r="I72" s="34">
        <f>AA72*' Demand-Supply Gap'!I$161</f>
        <v>36.13708213333333</v>
      </c>
      <c r="J72" s="34">
        <f>AB72*' Demand-Supply Gap'!J$161</f>
        <v>37.871248038976063</v>
      </c>
      <c r="K72" s="34">
        <f>AC72*' Demand-Supply Gap'!K$161</f>
        <v>39.710644200678566</v>
      </c>
      <c r="L72" s="34">
        <f>AD72*' Demand-Supply Gap'!L$161</f>
        <v>40.439134946246838</v>
      </c>
      <c r="M72" s="34">
        <f>AE72*' Demand-Supply Gap'!M$161</f>
        <v>42.088929620658817</v>
      </c>
      <c r="N72" s="34">
        <f>AF72*' Demand-Supply Gap'!N$161</f>
        <v>43.633068512826064</v>
      </c>
      <c r="O72" s="34">
        <f>AG72*' Demand-Supply Gap'!O$161</f>
        <v>45.329887197369921</v>
      </c>
      <c r="P72" s="34">
        <f>AH72*' Demand-Supply Gap'!P$161</f>
        <v>46.922991075003694</v>
      </c>
      <c r="Q72" s="34">
        <f>AI72*' Demand-Supply Gap'!Q$161</f>
        <v>48.636165773877273</v>
      </c>
      <c r="R72" s="34">
        <f>AJ72*' Demand-Supply Gap'!R$161</f>
        <v>50.433444555212546</v>
      </c>
      <c r="S72" s="34">
        <f>AK72*' Demand-Supply Gap'!S$161</f>
        <v>52.347162524621204</v>
      </c>
      <c r="T72" s="262"/>
      <c r="U72" s="47"/>
      <c r="V72" s="224">
        <f>1-SUM(V70:V71)</f>
        <v>0.37429999999999997</v>
      </c>
      <c r="W72" s="224">
        <f t="shared" ref="W72" si="672">1-SUM(W70:W71)</f>
        <v>0.37103999999999993</v>
      </c>
      <c r="X72" s="224">
        <f t="shared" ref="X72" si="673">1-SUM(X70:X71)</f>
        <v>0.37479999999999991</v>
      </c>
      <c r="Y72" s="224">
        <f t="shared" ref="Y72" si="674">1-SUM(Y70:Y71)</f>
        <v>0.3731199999999999</v>
      </c>
      <c r="Z72" s="224">
        <f t="shared" ref="Z72" si="675">1-SUM(Z70:Z71)</f>
        <v>0.37459999999999993</v>
      </c>
      <c r="AA72" s="224">
        <f t="shared" ref="AA72" si="676">1-SUM(AA70:AA71)</f>
        <v>0.37669999999999992</v>
      </c>
      <c r="AB72" s="224">
        <f t="shared" ref="AB72" si="677">1-SUM(AB70:AB71)</f>
        <v>0.37619333333333393</v>
      </c>
      <c r="AC72" s="224">
        <f t="shared" ref="AC72" si="678">1-SUM(AC70:AC71)</f>
        <v>0.37679333333333298</v>
      </c>
      <c r="AD72" s="224">
        <f t="shared" ref="AD72" si="679">1-SUM(AD70:AD71)</f>
        <v>0.36739333333333291</v>
      </c>
      <c r="AE72" s="224">
        <f t="shared" ref="AE72" si="680">1-SUM(AE70:AE71)</f>
        <v>0.36799333333333295</v>
      </c>
      <c r="AF72" s="224">
        <f t="shared" ref="AF72" si="681">1-SUM(AF70:AF71)</f>
        <v>0.36859333333333288</v>
      </c>
      <c r="AG72" s="224">
        <f t="shared" ref="AG72" si="682">1-SUM(AG70:AG71)</f>
        <v>0.36919333333333293</v>
      </c>
      <c r="AH72" s="224">
        <f t="shared" ref="AH72" si="683">1-SUM(AH70:AH71)</f>
        <v>0.36778799999999989</v>
      </c>
      <c r="AI72" s="224">
        <f t="shared" ref="AI72" si="684">1-SUM(AI70:AI71)</f>
        <v>0.36692436363636294</v>
      </c>
      <c r="AJ72" s="224">
        <f t="shared" ref="AJ72" si="685">1-SUM(AJ70:AJ71)</f>
        <v>0.36606072727272698</v>
      </c>
      <c r="AK72" s="224">
        <f t="shared" ref="AK72" si="686">1-SUM(AK70:AK71)</f>
        <v>0.36519709090908992</v>
      </c>
    </row>
    <row r="73" spans="1:37" s="94" customFormat="1" ht="15">
      <c r="A73" s="60" t="s">
        <v>41</v>
      </c>
      <c r="B73" s="60" t="s">
        <v>111</v>
      </c>
      <c r="C73" s="264" t="s">
        <v>60</v>
      </c>
      <c r="D73" s="61">
        <f>SUM(D70:D72)</f>
        <v>99.573332999999991</v>
      </c>
      <c r="E73" s="61">
        <f t="shared" ref="E73" si="687">SUM(E70:E72)</f>
        <v>106.23848466666666</v>
      </c>
      <c r="F73" s="61">
        <f t="shared" ref="F73" si="688">SUM(F70:F72)</f>
        <v>113.03137533333333</v>
      </c>
      <c r="G73" s="61">
        <f t="shared" ref="G73" si="689">SUM(G70:G72)</f>
        <v>112.31916966666665</v>
      </c>
      <c r="H73" s="61">
        <f t="shared" ref="H73" si="690">SUM(H70:H72)</f>
        <v>114.36688400000003</v>
      </c>
      <c r="I73" s="61">
        <f t="shared" ref="I73" si="691">SUM(I70:I72)</f>
        <v>95.930666666666667</v>
      </c>
      <c r="J73" s="61">
        <f t="shared" ref="J73" si="692">SUM(J70:J72)</f>
        <v>100.66964160000001</v>
      </c>
      <c r="K73" s="61">
        <f t="shared" ref="K73" si="693">SUM(K70:K72)</f>
        <v>105.39104779104002</v>
      </c>
      <c r="L73" s="61">
        <f t="shared" ref="L73" si="694">SUM(L70:L72)</f>
        <v>110.07041031296218</v>
      </c>
      <c r="M73" s="61">
        <f t="shared" ref="M73" si="695">SUM(M70:M72)</f>
        <v>114.37416335619901</v>
      </c>
      <c r="N73" s="61">
        <f t="shared" ref="N73" si="696">SUM(N70:N72)</f>
        <v>118.37725907366598</v>
      </c>
      <c r="O73" s="61">
        <f t="shared" ref="O73" si="697">SUM(O70:O72)</f>
        <v>122.78089311120632</v>
      </c>
      <c r="P73" s="61">
        <f t="shared" ref="P73" si="698">SUM(P70:P72)</f>
        <v>127.58162603185451</v>
      </c>
      <c r="Q73" s="61">
        <f t="shared" ref="Q73" si="699">SUM(Q70:Q72)</f>
        <v>132.55093036579524</v>
      </c>
      <c r="R73" s="61">
        <f t="shared" ref="R73" si="700">SUM(R70:R72)</f>
        <v>137.77343702220753</v>
      </c>
      <c r="S73" s="61">
        <f t="shared" ref="S73" si="701">SUM(S70:S72)</f>
        <v>143.33948387790474</v>
      </c>
      <c r="T73" s="263"/>
      <c r="U73" s="265"/>
      <c r="V73" s="266">
        <f>SUM(V70:V72)</f>
        <v>1</v>
      </c>
      <c r="W73" s="266">
        <f t="shared" ref="W73" si="702">SUM(W70:W72)</f>
        <v>1</v>
      </c>
      <c r="X73" s="266">
        <f t="shared" ref="X73" si="703">SUM(X70:X72)</f>
        <v>1</v>
      </c>
      <c r="Y73" s="266">
        <f t="shared" ref="Y73" si="704">SUM(Y70:Y72)</f>
        <v>1</v>
      </c>
      <c r="Z73" s="266">
        <f t="shared" ref="Z73" si="705">SUM(Z70:Z72)</f>
        <v>1</v>
      </c>
      <c r="AA73" s="266">
        <f t="shared" ref="AA73" si="706">SUM(AA70:AA72)</f>
        <v>1</v>
      </c>
      <c r="AB73" s="266">
        <f t="shared" ref="AB73" si="707">SUM(AB70:AB72)</f>
        <v>1</v>
      </c>
      <c r="AC73" s="266">
        <f t="shared" ref="AC73" si="708">SUM(AC70:AC72)</f>
        <v>1</v>
      </c>
      <c r="AD73" s="266">
        <f t="shared" ref="AD73" si="709">SUM(AD70:AD72)</f>
        <v>1</v>
      </c>
      <c r="AE73" s="266">
        <f t="shared" ref="AE73" si="710">SUM(AE70:AE72)</f>
        <v>1</v>
      </c>
      <c r="AF73" s="266">
        <f t="shared" ref="AF73" si="711">SUM(AF70:AF72)</f>
        <v>1</v>
      </c>
      <c r="AG73" s="266">
        <f t="shared" ref="AG73" si="712">SUM(AG70:AG72)</f>
        <v>1</v>
      </c>
      <c r="AH73" s="266">
        <f t="shared" ref="AH73" si="713">SUM(AH70:AH72)</f>
        <v>1</v>
      </c>
      <c r="AI73" s="266">
        <f t="shared" ref="AI73" si="714">SUM(AI70:AI72)</f>
        <v>1</v>
      </c>
      <c r="AJ73" s="266">
        <f t="shared" ref="AJ73" si="715">SUM(AJ70:AJ72)</f>
        <v>1</v>
      </c>
      <c r="AK73" s="266">
        <f t="shared" ref="AK73" si="716">SUM(AK70:AK72)</f>
        <v>1</v>
      </c>
    </row>
    <row r="74" spans="1:37" s="28" customFormat="1" ht="15">
      <c r="A74" s="32" t="s">
        <v>41</v>
      </c>
      <c r="B74" s="32" t="s">
        <v>56</v>
      </c>
      <c r="C74" s="96" t="s">
        <v>377</v>
      </c>
      <c r="D74" s="34">
        <f>V74*' Demand-Supply Gap'!D$170</f>
        <v>57.468008202717094</v>
      </c>
      <c r="E74" s="34">
        <f>W74*' Demand-Supply Gap'!E$170</f>
        <v>57.609425717160399</v>
      </c>
      <c r="F74" s="34">
        <f>X74*' Demand-Supply Gap'!F$170</f>
        <v>61.430386645782519</v>
      </c>
      <c r="G74" s="34">
        <f>Y74*' Demand-Supply Gap'!G$170</f>
        <v>59.78042856814853</v>
      </c>
      <c r="H74" s="34">
        <f>Z74*' Demand-Supply Gap'!H$170</f>
        <v>66.561747103146445</v>
      </c>
      <c r="I74" s="34">
        <f>AA74*' Demand-Supply Gap'!I$170</f>
        <v>68.35204963153744</v>
      </c>
      <c r="J74" s="34">
        <f>AB74*' Demand-Supply Gap'!J$170</f>
        <v>39.053984564395243</v>
      </c>
      <c r="K74" s="34">
        <f>AC74*' Demand-Supply Gap'!K$170</f>
        <v>38.216086295770566</v>
      </c>
      <c r="L74" s="34">
        <f>AD74*' Demand-Supply Gap'!L$170</f>
        <v>36.618226367746928</v>
      </c>
      <c r="M74" s="34">
        <f>AE74*' Demand-Supply Gap'!M$170</f>
        <v>35.195987308675541</v>
      </c>
      <c r="N74" s="34">
        <f>AF74*' Demand-Supply Gap'!N$170</f>
        <v>35.578643691893745</v>
      </c>
      <c r="O74" s="34">
        <f>AG74*' Demand-Supply Gap'!O$170</f>
        <v>36.808575460636412</v>
      </c>
      <c r="P74" s="34">
        <f>AH74*' Demand-Supply Gap'!P$170</f>
        <v>38.030969829159545</v>
      </c>
      <c r="Q74" s="34">
        <f>AI74*' Demand-Supply Gap'!Q$170</f>
        <v>38.804862451424242</v>
      </c>
      <c r="R74" s="34">
        <f>AJ74*' Demand-Supply Gap'!R$170</f>
        <v>39.573730140209271</v>
      </c>
      <c r="S74" s="34">
        <f>AK74*' Demand-Supply Gap'!S$170</f>
        <v>40.337572895514619</v>
      </c>
      <c r="T74" s="262"/>
      <c r="U74" s="73"/>
      <c r="V74" s="224">
        <v>0.4783153</v>
      </c>
      <c r="W74" s="224">
        <v>0.47155074689999998</v>
      </c>
      <c r="X74" s="224">
        <v>0.47704646624099989</v>
      </c>
      <c r="Y74" s="224">
        <v>0.46840140262999996</v>
      </c>
      <c r="Z74" s="224">
        <v>0.47334708999999997</v>
      </c>
      <c r="AA74" s="224">
        <v>0.46980647187320002</v>
      </c>
      <c r="AB74" s="224">
        <v>0.46849789544620002</v>
      </c>
      <c r="AC74" s="224">
        <v>0.46718931901920002</v>
      </c>
      <c r="AD74" s="224">
        <v>0.46588074259220003</v>
      </c>
      <c r="AE74" s="224">
        <v>0.46457216616519992</v>
      </c>
      <c r="AF74" s="224">
        <v>0.46326358973819992</v>
      </c>
      <c r="AG74" s="224">
        <v>0.46195501331119992</v>
      </c>
      <c r="AH74" s="224">
        <v>0.46064643688419993</v>
      </c>
      <c r="AI74" s="224">
        <v>0.45933786045719993</v>
      </c>
      <c r="AJ74" s="224">
        <v>0.45802928403019993</v>
      </c>
      <c r="AK74" s="224">
        <v>0.45672070760319994</v>
      </c>
    </row>
    <row r="75" spans="1:37" s="28" customFormat="1" ht="15">
      <c r="A75" s="32" t="s">
        <v>41</v>
      </c>
      <c r="B75" s="32" t="s">
        <v>56</v>
      </c>
      <c r="C75" s="96" t="s">
        <v>378</v>
      </c>
      <c r="D75" s="34">
        <f>V75*' Demand-Supply Gap'!D$170</f>
        <v>16.811131492841906</v>
      </c>
      <c r="E75" s="34">
        <f>W75*' Demand-Supply Gap'!E$170</f>
        <v>17.852961267220167</v>
      </c>
      <c r="F75" s="34">
        <f>X75*' Demand-Supply Gap'!F$170</f>
        <v>18.226608812230772</v>
      </c>
      <c r="G75" s="34">
        <f>Y75*' Demand-Supply Gap'!G$170</f>
        <v>18.373271196521284</v>
      </c>
      <c r="H75" s="34">
        <f>Z75*' Demand-Supply Gap'!H$170</f>
        <v>20.264886665317459</v>
      </c>
      <c r="I75" s="34">
        <f>AA75*' Demand-Supply Gap'!I$170</f>
        <v>21.095492702544924</v>
      </c>
      <c r="J75" s="34">
        <f>AB75*' Demand-Supply Gap'!J$170</f>
        <v>12.13865786128135</v>
      </c>
      <c r="K75" s="34">
        <f>AC75*' Demand-Supply Gap'!K$170</f>
        <v>11.962286785834266</v>
      </c>
      <c r="L75" s="34">
        <f>AD75*' Demand-Supply Gap'!L$170</f>
        <v>11.543129404656606</v>
      </c>
      <c r="M75" s="34">
        <f>AE75*' Demand-Supply Gap'!M$170</f>
        <v>11.173090913551691</v>
      </c>
      <c r="N75" s="34">
        <f>AF75*' Demand-Supply Gap'!N$170</f>
        <v>11.374157465210882</v>
      </c>
      <c r="O75" s="34">
        <f>AG75*' Demand-Supply Gap'!O$170</f>
        <v>11.850163910431398</v>
      </c>
      <c r="P75" s="34">
        <f>AH75*' Demand-Supply Gap'!P$170</f>
        <v>12.329746900732037</v>
      </c>
      <c r="Q75" s="34">
        <f>AI75*' Demand-Supply Gap'!Q$170</f>
        <v>12.668941195257604</v>
      </c>
      <c r="R75" s="34">
        <f>AJ75*' Demand-Supply Gap'!R$170</f>
        <v>13.010519853169924</v>
      </c>
      <c r="S75" s="34">
        <f>AK75*' Demand-Supply Gap'!S$170</f>
        <v>13.354482874468996</v>
      </c>
      <c r="T75" s="262"/>
      <c r="U75" s="47"/>
      <c r="V75" s="224">
        <v>0.13992170000000007</v>
      </c>
      <c r="W75" s="224">
        <v>0.14613194134700005</v>
      </c>
      <c r="X75" s="224">
        <v>0.14154134134900007</v>
      </c>
      <c r="Y75" s="224">
        <v>0.14396126300000003</v>
      </c>
      <c r="Z75" s="224">
        <v>0.14411167900000002</v>
      </c>
      <c r="AA75" s="224">
        <v>0.14499636883510006</v>
      </c>
      <c r="AB75" s="224">
        <v>0.14561729680040006</v>
      </c>
      <c r="AC75" s="224">
        <v>0.14623822476570006</v>
      </c>
      <c r="AD75" s="224">
        <v>0.14685915273100006</v>
      </c>
      <c r="AE75" s="224">
        <v>0.14748008069630006</v>
      </c>
      <c r="AF75" s="224">
        <v>0.14810100866160006</v>
      </c>
      <c r="AG75" s="224">
        <v>0.14872193662690006</v>
      </c>
      <c r="AH75" s="224">
        <v>0.14934286459220006</v>
      </c>
      <c r="AI75" s="224">
        <v>0.14996379255750006</v>
      </c>
      <c r="AJ75" s="224">
        <v>0.15058472052280006</v>
      </c>
      <c r="AK75" s="224">
        <v>0.15120564848810006</v>
      </c>
    </row>
    <row r="76" spans="1:37" s="28" customFormat="1" ht="15">
      <c r="A76" s="32" t="s">
        <v>41</v>
      </c>
      <c r="B76" s="32" t="s">
        <v>56</v>
      </c>
      <c r="C76" s="96" t="s">
        <v>379</v>
      </c>
      <c r="D76" s="34">
        <f>V76*' Demand-Supply Gap'!D$170</f>
        <v>45.867567304440996</v>
      </c>
      <c r="E76" s="34">
        <f>W76*' Demand-Supply Gap'!E$170</f>
        <v>46.707763515619419</v>
      </c>
      <c r="F76" s="34">
        <f>X76*' Demand-Supply Gap'!F$170</f>
        <v>49.115338041986682</v>
      </c>
      <c r="G76" s="34">
        <f>Y76*' Demand-Supply Gap'!G$170</f>
        <v>49.4727937353301</v>
      </c>
      <c r="H76" s="34">
        <f>Z76*' Demand-Supply Gap'!H$170</f>
        <v>53.792688731535939</v>
      </c>
      <c r="I76" s="34">
        <f>AA76*' Demand-Supply Gap'!I$170</f>
        <v>56.042257665917525</v>
      </c>
      <c r="J76" s="34">
        <f>AB76*' Demand-Supply Gap'!J$170</f>
        <v>32.167357574323425</v>
      </c>
      <c r="K76" s="34">
        <f>AC76*' Demand-Supply Gap'!K$170</f>
        <v>31.621626918395179</v>
      </c>
      <c r="L76" s="34">
        <f>AD76*' Demand-Supply Gap'!L$170</f>
        <v>30.43864422759648</v>
      </c>
      <c r="M76" s="34">
        <f>AE76*' Demand-Supply Gap'!M$170</f>
        <v>29.39092177777276</v>
      </c>
      <c r="N76" s="34">
        <f>AF76*' Demand-Supply Gap'!N$170</f>
        <v>29.847198842895356</v>
      </c>
      <c r="O76" s="34">
        <f>AG76*' Demand-Supply Gap'!O$170</f>
        <v>31.021260628932197</v>
      </c>
      <c r="P76" s="34">
        <f>AH76*' Demand-Supply Gap'!P$170</f>
        <v>32.199283270108417</v>
      </c>
      <c r="Q76" s="34">
        <f>AI76*' Demand-Supply Gap'!Q$170</f>
        <v>33.006196353318145</v>
      </c>
      <c r="R76" s="34">
        <f>AJ76*' Demand-Supply Gap'!R$170</f>
        <v>33.815750006620803</v>
      </c>
      <c r="S76" s="34">
        <f>AK76*' Demand-Supply Gap'!S$170</f>
        <v>34.627944230016382</v>
      </c>
      <c r="T76" s="262"/>
      <c r="U76" s="162"/>
      <c r="V76" s="224">
        <f>1-SUM(V74:V75)</f>
        <v>0.38176299999999996</v>
      </c>
      <c r="W76" s="224">
        <f t="shared" ref="W76" si="717">1-SUM(W74:W75)</f>
        <v>0.38231731175299999</v>
      </c>
      <c r="X76" s="224">
        <f t="shared" ref="X76" si="718">1-SUM(X74:X75)</f>
        <v>0.38141219241000002</v>
      </c>
      <c r="Y76" s="224">
        <f t="shared" ref="Y76" si="719">1-SUM(Y74:Y75)</f>
        <v>0.38763733437000003</v>
      </c>
      <c r="Z76" s="224">
        <f t="shared" ref="Z76" si="720">1-SUM(Z74:Z75)</f>
        <v>0.38254123100000004</v>
      </c>
      <c r="AA76" s="224">
        <f t="shared" ref="AA76" si="721">1-SUM(AA74:AA75)</f>
        <v>0.38519715929169995</v>
      </c>
      <c r="AB76" s="224">
        <f t="shared" ref="AB76" si="722">1-SUM(AB74:AB75)</f>
        <v>0.38588480775339995</v>
      </c>
      <c r="AC76" s="224">
        <f t="shared" ref="AC76" si="723">1-SUM(AC74:AC75)</f>
        <v>0.38657245621509995</v>
      </c>
      <c r="AD76" s="224">
        <f t="shared" ref="AD76" si="724">1-SUM(AD74:AD75)</f>
        <v>0.38726010467679994</v>
      </c>
      <c r="AE76" s="224">
        <f t="shared" ref="AE76" si="725">1-SUM(AE74:AE75)</f>
        <v>0.38794775313850005</v>
      </c>
      <c r="AF76" s="224">
        <f t="shared" ref="AF76" si="726">1-SUM(AF74:AF75)</f>
        <v>0.38863540160020005</v>
      </c>
      <c r="AG76" s="224">
        <f t="shared" ref="AG76" si="727">1-SUM(AG74:AG75)</f>
        <v>0.38932305006190004</v>
      </c>
      <c r="AH76" s="224">
        <f t="shared" ref="AH76" si="728">1-SUM(AH74:AH75)</f>
        <v>0.39001069852360004</v>
      </c>
      <c r="AI76" s="224">
        <f t="shared" ref="AI76" si="729">1-SUM(AI74:AI75)</f>
        <v>0.39069834698530004</v>
      </c>
      <c r="AJ76" s="224">
        <f t="shared" ref="AJ76" si="730">1-SUM(AJ74:AJ75)</f>
        <v>0.39138599544700003</v>
      </c>
      <c r="AK76" s="224">
        <f t="shared" ref="AK76" si="731">1-SUM(AK74:AK75)</f>
        <v>0.39207364390870003</v>
      </c>
    </row>
    <row r="77" spans="1:37" s="94" customFormat="1" ht="15">
      <c r="A77" s="60" t="s">
        <v>41</v>
      </c>
      <c r="B77" s="60" t="s">
        <v>56</v>
      </c>
      <c r="C77" s="264" t="s">
        <v>60</v>
      </c>
      <c r="D77" s="61">
        <f>SUM(D74:D76)</f>
        <v>120.14670699999999</v>
      </c>
      <c r="E77" s="61">
        <f t="shared" ref="E77" si="732">SUM(E74:E76)</f>
        <v>122.17015049999999</v>
      </c>
      <c r="F77" s="61">
        <f t="shared" ref="F77" si="733">SUM(F74:F76)</f>
        <v>128.77233349999997</v>
      </c>
      <c r="G77" s="61">
        <f t="shared" ref="G77" si="734">SUM(G74:G76)</f>
        <v>127.62649349999991</v>
      </c>
      <c r="H77" s="61">
        <f t="shared" ref="H77" si="735">SUM(H74:H76)</f>
        <v>140.61932249999984</v>
      </c>
      <c r="I77" s="61">
        <f t="shared" ref="I77" si="736">SUM(I74:I76)</f>
        <v>145.48979999999989</v>
      </c>
      <c r="J77" s="61">
        <f t="shared" ref="J77" si="737">SUM(J74:J76)</f>
        <v>83.360000000000014</v>
      </c>
      <c r="K77" s="61">
        <f t="shared" ref="K77" si="738">SUM(K74:K76)</f>
        <v>81.800000000000011</v>
      </c>
      <c r="L77" s="61">
        <f t="shared" ref="L77" si="739">SUM(L74:L76)</f>
        <v>78.600000000000009</v>
      </c>
      <c r="M77" s="61">
        <f t="shared" ref="M77" si="740">SUM(M74:M76)</f>
        <v>75.759999999999991</v>
      </c>
      <c r="N77" s="61">
        <f t="shared" ref="N77" si="741">SUM(N74:N76)</f>
        <v>76.799999999999983</v>
      </c>
      <c r="O77" s="61">
        <f t="shared" ref="O77" si="742">SUM(O74:O76)</f>
        <v>79.680000000000007</v>
      </c>
      <c r="P77" s="61">
        <f t="shared" ref="P77" si="743">SUM(P74:P76)</f>
        <v>82.56</v>
      </c>
      <c r="Q77" s="61">
        <f t="shared" ref="Q77" si="744">SUM(Q74:Q76)</f>
        <v>84.47999999999999</v>
      </c>
      <c r="R77" s="61">
        <f t="shared" ref="R77" si="745">SUM(R74:R76)</f>
        <v>86.4</v>
      </c>
      <c r="S77" s="61">
        <f t="shared" ref="S77" si="746">SUM(S74:S76)</f>
        <v>88.32</v>
      </c>
      <c r="T77" s="263"/>
      <c r="U77" s="265"/>
      <c r="V77" s="266">
        <f>SUM(V74:V76)</f>
        <v>1</v>
      </c>
      <c r="W77" s="266">
        <f t="shared" ref="W77" si="747">SUM(W74:W76)</f>
        <v>1</v>
      </c>
      <c r="X77" s="266">
        <f t="shared" ref="X77" si="748">SUM(X74:X76)</f>
        <v>1</v>
      </c>
      <c r="Y77" s="266">
        <f t="shared" ref="Y77" si="749">SUM(Y74:Y76)</f>
        <v>1</v>
      </c>
      <c r="Z77" s="266">
        <f t="shared" ref="Z77" si="750">SUM(Z74:Z76)</f>
        <v>1</v>
      </c>
      <c r="AA77" s="266">
        <f t="shared" ref="AA77" si="751">SUM(AA74:AA76)</f>
        <v>1</v>
      </c>
      <c r="AB77" s="266">
        <f t="shared" ref="AB77" si="752">SUM(AB74:AB76)</f>
        <v>1</v>
      </c>
      <c r="AC77" s="266">
        <f t="shared" ref="AC77" si="753">SUM(AC74:AC76)</f>
        <v>1</v>
      </c>
      <c r="AD77" s="266">
        <f t="shared" ref="AD77" si="754">SUM(AD74:AD76)</f>
        <v>1</v>
      </c>
      <c r="AE77" s="266">
        <f t="shared" ref="AE77" si="755">SUM(AE74:AE76)</f>
        <v>1</v>
      </c>
      <c r="AF77" s="266">
        <f t="shared" ref="AF77" si="756">SUM(AF74:AF76)</f>
        <v>1</v>
      </c>
      <c r="AG77" s="266">
        <f t="shared" ref="AG77" si="757">SUM(AG74:AG76)</f>
        <v>1</v>
      </c>
      <c r="AH77" s="266">
        <f t="shared" ref="AH77" si="758">SUM(AH74:AH76)</f>
        <v>1</v>
      </c>
      <c r="AI77" s="266">
        <f t="shared" ref="AI77" si="759">SUM(AI74:AI76)</f>
        <v>1</v>
      </c>
      <c r="AJ77" s="266">
        <f t="shared" ref="AJ77" si="760">SUM(AJ74:AJ76)</f>
        <v>1</v>
      </c>
      <c r="AK77" s="266">
        <f t="shared" ref="AK77" si="761">SUM(AK74:AK76)</f>
        <v>1</v>
      </c>
    </row>
    <row r="78" spans="1:37" s="28" customFormat="1" ht="15">
      <c r="A78" s="312" t="s">
        <v>41</v>
      </c>
      <c r="B78" s="313" t="s">
        <v>41</v>
      </c>
      <c r="C78" s="215" t="s">
        <v>377</v>
      </c>
      <c r="D78" s="314">
        <f>D42+D46+D50+D54+D58+D62+D66+D70+D74</f>
        <v>237.45337855267729</v>
      </c>
      <c r="E78" s="314">
        <f t="shared" ref="E78:S78" si="762">E42+E46+E50+E54+E58+E62+E66+E70+E74</f>
        <v>275.34338730245673</v>
      </c>
      <c r="F78" s="314">
        <f t="shared" si="762"/>
        <v>295.58010117942365</v>
      </c>
      <c r="G78" s="314">
        <f t="shared" si="762"/>
        <v>333.4328781436725</v>
      </c>
      <c r="H78" s="314">
        <f t="shared" si="762"/>
        <v>345.57298304516826</v>
      </c>
      <c r="I78" s="314">
        <f t="shared" si="762"/>
        <v>256.3483223888303</v>
      </c>
      <c r="J78" s="314">
        <f t="shared" si="762"/>
        <v>235.35516405973985</v>
      </c>
      <c r="K78" s="314">
        <f t="shared" si="762"/>
        <v>242.51916254828873</v>
      </c>
      <c r="L78" s="314">
        <f t="shared" si="762"/>
        <v>250.5259207189396</v>
      </c>
      <c r="M78" s="314">
        <f t="shared" si="762"/>
        <v>257.81747223356831</v>
      </c>
      <c r="N78" s="314">
        <f t="shared" si="762"/>
        <v>267.09796682394926</v>
      </c>
      <c r="O78" s="314">
        <f t="shared" si="762"/>
        <v>277.86350278917564</v>
      </c>
      <c r="P78" s="314">
        <f t="shared" si="762"/>
        <v>289.5975578082722</v>
      </c>
      <c r="Q78" s="314">
        <f t="shared" si="762"/>
        <v>301.54990916642583</v>
      </c>
      <c r="R78" s="314">
        <f t="shared" si="762"/>
        <v>314.36604500925216</v>
      </c>
      <c r="S78" s="314">
        <f t="shared" si="762"/>
        <v>328.09901855916632</v>
      </c>
      <c r="T78" s="300">
        <f>(I78/D78)^(1/5)-1</f>
        <v>1.5431017482588238E-2</v>
      </c>
      <c r="U78" s="300">
        <f>(S78/J78)^(1/9)-1</f>
        <v>3.7603061252735825E-2</v>
      </c>
      <c r="V78" s="315">
        <f>D78/D$81</f>
        <v>0.51752009787822695</v>
      </c>
      <c r="W78" s="315">
        <f t="shared" ref="W78:AK80" si="763">E78/E$81</f>
        <v>0.52436326252931176</v>
      </c>
      <c r="X78" s="315">
        <f t="shared" si="763"/>
        <v>0.52716703457136593</v>
      </c>
      <c r="Y78" s="315">
        <f t="shared" si="763"/>
        <v>0.53409389377491445</v>
      </c>
      <c r="Z78" s="315">
        <f t="shared" si="763"/>
        <v>0.53497125977948901</v>
      </c>
      <c r="AA78" s="315">
        <f t="shared" si="763"/>
        <v>0.52949009378965151</v>
      </c>
      <c r="AB78" s="315">
        <f t="shared" si="763"/>
        <v>0.54092353840355367</v>
      </c>
      <c r="AC78" s="315">
        <f t="shared" si="763"/>
        <v>0.54186247282972155</v>
      </c>
      <c r="AD78" s="315">
        <f t="shared" si="763"/>
        <v>0.54574662523835926</v>
      </c>
      <c r="AE78" s="315">
        <f t="shared" si="763"/>
        <v>0.54740137595480454</v>
      </c>
      <c r="AF78" s="315">
        <f t="shared" si="763"/>
        <v>0.54839256028733263</v>
      </c>
      <c r="AG78" s="315">
        <f t="shared" si="763"/>
        <v>0.54906914253942352</v>
      </c>
      <c r="AH78" s="315">
        <f t="shared" si="763"/>
        <v>0.55024326661371903</v>
      </c>
      <c r="AI78" s="315">
        <f t="shared" si="763"/>
        <v>0.55149445347464099</v>
      </c>
      <c r="AJ78" s="315">
        <f t="shared" si="763"/>
        <v>0.55259005263742089</v>
      </c>
      <c r="AK78" s="315">
        <f t="shared" si="763"/>
        <v>0.55395876370694686</v>
      </c>
    </row>
    <row r="79" spans="1:37" s="28" customFormat="1" ht="15">
      <c r="A79" s="312" t="s">
        <v>41</v>
      </c>
      <c r="B79" s="313" t="s">
        <v>41</v>
      </c>
      <c r="C79" s="215" t="s">
        <v>378</v>
      </c>
      <c r="D79" s="314">
        <f t="shared" ref="D79:S79" si="764">D43+D47+D51+D55+D59+D63+D67+D71+D75</f>
        <v>49.284871705369639</v>
      </c>
      <c r="E79" s="314">
        <f t="shared" si="764"/>
        <v>55.739935143654158</v>
      </c>
      <c r="F79" s="314">
        <f t="shared" si="764"/>
        <v>57.355002142871726</v>
      </c>
      <c r="G79" s="314">
        <f t="shared" si="764"/>
        <v>61.853132267785682</v>
      </c>
      <c r="H79" s="314">
        <f t="shared" si="764"/>
        <v>63.290360588130937</v>
      </c>
      <c r="I79" s="314">
        <f t="shared" si="764"/>
        <v>51.517168480167982</v>
      </c>
      <c r="J79" s="314">
        <f t="shared" si="764"/>
        <v>42.797267417791069</v>
      </c>
      <c r="K79" s="314">
        <f t="shared" si="764"/>
        <v>43.573968854221164</v>
      </c>
      <c r="L79" s="314">
        <f t="shared" si="764"/>
        <v>44.46756539021203</v>
      </c>
      <c r="M79" s="314">
        <f t="shared" si="764"/>
        <v>44.992350407743487</v>
      </c>
      <c r="N79" s="314">
        <f t="shared" si="764"/>
        <v>46.079023755246624</v>
      </c>
      <c r="O79" s="314">
        <f t="shared" si="764"/>
        <v>47.505278242640934</v>
      </c>
      <c r="P79" s="314">
        <f t="shared" si="764"/>
        <v>49.008003519363385</v>
      </c>
      <c r="Q79" s="314">
        <f t="shared" si="764"/>
        <v>50.435679842702328</v>
      </c>
      <c r="R79" s="314">
        <f t="shared" si="764"/>
        <v>51.966004191639641</v>
      </c>
      <c r="S79" s="314">
        <f t="shared" si="764"/>
        <v>53.567355199806585</v>
      </c>
      <c r="T79" s="300">
        <f t="shared" ref="T79:T81" si="765">(I79/D79)^(1/5)-1</f>
        <v>8.8989520568971692E-3</v>
      </c>
      <c r="U79" s="300">
        <f t="shared" ref="U79:U81" si="766">(S79/J79)^(1/9)-1</f>
        <v>2.525423941441618E-2</v>
      </c>
      <c r="V79" s="315">
        <f t="shared" ref="V79:V80" si="767">D79/D$81</f>
        <v>0.1074143976570982</v>
      </c>
      <c r="W79" s="315">
        <f t="shared" si="763"/>
        <v>0.10615099396955067</v>
      </c>
      <c r="X79" s="315">
        <f t="shared" si="763"/>
        <v>0.1022926315974779</v>
      </c>
      <c r="Y79" s="315">
        <f t="shared" si="763"/>
        <v>9.9076553095168635E-2</v>
      </c>
      <c r="Z79" s="315">
        <f t="shared" si="763"/>
        <v>9.7977925349867517E-2</v>
      </c>
      <c r="AA79" s="315">
        <f t="shared" si="763"/>
        <v>0.10640924081791447</v>
      </c>
      <c r="AB79" s="315">
        <f t="shared" si="763"/>
        <v>9.8362189833907876E-2</v>
      </c>
      <c r="AC79" s="315">
        <f t="shared" si="763"/>
        <v>9.735766141635209E-2</v>
      </c>
      <c r="AD79" s="315">
        <f t="shared" si="763"/>
        <v>9.6868314762128455E-2</v>
      </c>
      <c r="AE79" s="315">
        <f t="shared" si="763"/>
        <v>9.5528337576466116E-2</v>
      </c>
      <c r="AF79" s="315">
        <f t="shared" si="763"/>
        <v>9.4607211403208408E-2</v>
      </c>
      <c r="AG79" s="315">
        <f t="shared" si="763"/>
        <v>9.3872286676577876E-2</v>
      </c>
      <c r="AH79" s="315">
        <f t="shared" si="763"/>
        <v>9.3116544734690679E-2</v>
      </c>
      <c r="AI79" s="315">
        <f t="shared" si="763"/>
        <v>9.2240112979513289E-2</v>
      </c>
      <c r="AJ79" s="315">
        <f t="shared" si="763"/>
        <v>9.1345415471856845E-2</v>
      </c>
      <c r="AK79" s="315">
        <f t="shared" si="763"/>
        <v>9.0442531623070352E-2</v>
      </c>
    </row>
    <row r="80" spans="1:37" s="28" customFormat="1" ht="15">
      <c r="A80" s="312" t="s">
        <v>41</v>
      </c>
      <c r="B80" s="313" t="s">
        <v>41</v>
      </c>
      <c r="C80" s="215" t="s">
        <v>379</v>
      </c>
      <c r="D80" s="314">
        <f t="shared" ref="D80:S80" si="768">D44+D48+D52+D56+D60+D64+D68+D72+D76</f>
        <v>172.09103874195307</v>
      </c>
      <c r="E80" s="314">
        <f t="shared" si="768"/>
        <v>194.01713172055582</v>
      </c>
      <c r="F80" s="314">
        <f t="shared" si="768"/>
        <v>207.76023951103787</v>
      </c>
      <c r="G80" s="314">
        <f t="shared" si="768"/>
        <v>229.01035775520842</v>
      </c>
      <c r="H80" s="314">
        <f t="shared" si="768"/>
        <v>237.10216708892298</v>
      </c>
      <c r="I80" s="314">
        <f t="shared" si="768"/>
        <v>176.27637579766841</v>
      </c>
      <c r="J80" s="314">
        <f t="shared" si="768"/>
        <v>156.94633452246916</v>
      </c>
      <c r="K80" s="314">
        <f t="shared" si="768"/>
        <v>161.4727634670902</v>
      </c>
      <c r="L80" s="314">
        <f t="shared" si="768"/>
        <v>164.05822238198263</v>
      </c>
      <c r="M80" s="314">
        <f t="shared" si="768"/>
        <v>168.17451089981301</v>
      </c>
      <c r="N80" s="314">
        <f t="shared" si="768"/>
        <v>173.8791552664045</v>
      </c>
      <c r="O80" s="314">
        <f t="shared" si="768"/>
        <v>180.69408293476454</v>
      </c>
      <c r="P80" s="314">
        <f t="shared" si="768"/>
        <v>187.70266519642479</v>
      </c>
      <c r="Q80" s="314">
        <f t="shared" si="768"/>
        <v>194.80125039884388</v>
      </c>
      <c r="R80" s="314">
        <f t="shared" si="768"/>
        <v>202.56354258335222</v>
      </c>
      <c r="S80" s="314">
        <f t="shared" si="768"/>
        <v>210.61420749515094</v>
      </c>
      <c r="T80" s="300">
        <f t="shared" si="765"/>
        <v>4.8174565330321162E-3</v>
      </c>
      <c r="U80" s="300">
        <f t="shared" si="766"/>
        <v>3.3220330209145832E-2</v>
      </c>
      <c r="V80" s="315">
        <f t="shared" si="767"/>
        <v>0.37506550446467479</v>
      </c>
      <c r="W80" s="315">
        <f t="shared" si="763"/>
        <v>0.3694857435011375</v>
      </c>
      <c r="X80" s="315">
        <f t="shared" si="763"/>
        <v>0.3705403338311562</v>
      </c>
      <c r="Y80" s="315">
        <f t="shared" si="763"/>
        <v>0.366829553129917</v>
      </c>
      <c r="Z80" s="315">
        <f t="shared" si="763"/>
        <v>0.36705081487064334</v>
      </c>
      <c r="AA80" s="315">
        <f t="shared" si="763"/>
        <v>0.36410066539243396</v>
      </c>
      <c r="AB80" s="315">
        <f t="shared" si="763"/>
        <v>0.36071427176253845</v>
      </c>
      <c r="AC80" s="315">
        <f t="shared" si="763"/>
        <v>0.36077986575392623</v>
      </c>
      <c r="AD80" s="315">
        <f t="shared" si="763"/>
        <v>0.35738505999951226</v>
      </c>
      <c r="AE80" s="315">
        <f t="shared" si="763"/>
        <v>0.35707028646872935</v>
      </c>
      <c r="AF80" s="315">
        <f t="shared" si="763"/>
        <v>0.35700022830945899</v>
      </c>
      <c r="AG80" s="315">
        <f t="shared" si="763"/>
        <v>0.35705857078399855</v>
      </c>
      <c r="AH80" s="315">
        <f t="shared" si="763"/>
        <v>0.35664018865159025</v>
      </c>
      <c r="AI80" s="315">
        <f t="shared" si="763"/>
        <v>0.35626543354584572</v>
      </c>
      <c r="AJ80" s="315">
        <f t="shared" si="763"/>
        <v>0.35606453189072212</v>
      </c>
      <c r="AK80" s="315">
        <f t="shared" si="763"/>
        <v>0.35559870466998283</v>
      </c>
    </row>
    <row r="81" spans="1:37" s="94" customFormat="1" ht="15">
      <c r="A81" s="313" t="s">
        <v>41</v>
      </c>
      <c r="B81" s="313" t="s">
        <v>41</v>
      </c>
      <c r="C81" s="316" t="s">
        <v>60</v>
      </c>
      <c r="D81" s="314">
        <f>SUM(D78:D80)</f>
        <v>458.82928900000002</v>
      </c>
      <c r="E81" s="314">
        <f t="shared" ref="E81" si="769">SUM(E78:E80)</f>
        <v>525.10045416666674</v>
      </c>
      <c r="F81" s="314">
        <f t="shared" ref="F81" si="770">SUM(F78:F80)</f>
        <v>560.69534283333326</v>
      </c>
      <c r="G81" s="314">
        <f t="shared" ref="G81" si="771">SUM(G78:G80)</f>
        <v>624.29636816666653</v>
      </c>
      <c r="H81" s="314">
        <f t="shared" ref="H81" si="772">SUM(H78:H80)</f>
        <v>645.96551072222223</v>
      </c>
      <c r="I81" s="314">
        <f t="shared" ref="I81" si="773">SUM(I78:I80)</f>
        <v>484.14186666666671</v>
      </c>
      <c r="J81" s="314">
        <f t="shared" ref="J81" si="774">SUM(J78:J80)</f>
        <v>435.09876600000007</v>
      </c>
      <c r="K81" s="314">
        <f t="shared" ref="K81" si="775">SUM(K78:K80)</f>
        <v>447.56589486960013</v>
      </c>
      <c r="L81" s="314">
        <f t="shared" ref="L81" si="776">SUM(L78:L80)</f>
        <v>459.05170849113426</v>
      </c>
      <c r="M81" s="314">
        <f t="shared" ref="M81" si="777">SUM(M78:M80)</f>
        <v>470.98433354112484</v>
      </c>
      <c r="N81" s="314">
        <f t="shared" ref="N81" si="778">SUM(N78:N80)</f>
        <v>487.05614584560038</v>
      </c>
      <c r="O81" s="314">
        <f t="shared" ref="O81" si="779">SUM(O78:O80)</f>
        <v>506.06286396658112</v>
      </c>
      <c r="P81" s="314">
        <f t="shared" ref="P81" si="780">SUM(P78:P80)</f>
        <v>526.30822652406039</v>
      </c>
      <c r="Q81" s="314">
        <f t="shared" ref="Q81" si="781">SUM(Q78:Q80)</f>
        <v>546.78683940797202</v>
      </c>
      <c r="R81" s="314">
        <f t="shared" ref="R81" si="782">SUM(R78:R80)</f>
        <v>568.89559178424406</v>
      </c>
      <c r="S81" s="314">
        <f t="shared" ref="S81" si="783">SUM(S78:S80)</f>
        <v>592.28058125412383</v>
      </c>
      <c r="T81" s="300">
        <f t="shared" si="765"/>
        <v>1.0797831343899889E-2</v>
      </c>
      <c r="U81" s="300">
        <f t="shared" si="766"/>
        <v>3.4861386370961256E-2</v>
      </c>
      <c r="V81" s="317">
        <f>SUM(V78:V80)</f>
        <v>0.99999999999999989</v>
      </c>
      <c r="W81" s="317">
        <f t="shared" ref="W81" si="784">SUM(W78:W80)</f>
        <v>0.99999999999999989</v>
      </c>
      <c r="X81" s="317">
        <f t="shared" ref="X81" si="785">SUM(X78:X80)</f>
        <v>1</v>
      </c>
      <c r="Y81" s="317">
        <f t="shared" ref="Y81" si="786">SUM(Y78:Y80)</f>
        <v>1</v>
      </c>
      <c r="Z81" s="317">
        <f t="shared" ref="Z81" si="787">SUM(Z78:Z80)</f>
        <v>0.99999999999999978</v>
      </c>
      <c r="AA81" s="317">
        <f t="shared" ref="AA81" si="788">SUM(AA78:AA80)</f>
        <v>1</v>
      </c>
      <c r="AB81" s="317">
        <f t="shared" ref="AB81" si="789">SUM(AB78:AB80)</f>
        <v>1</v>
      </c>
      <c r="AC81" s="317">
        <f t="shared" ref="AC81" si="790">SUM(AC78:AC80)</f>
        <v>0.99999999999999978</v>
      </c>
      <c r="AD81" s="317">
        <f t="shared" ref="AD81" si="791">SUM(AD78:AD80)</f>
        <v>1</v>
      </c>
      <c r="AE81" s="317">
        <f t="shared" ref="AE81" si="792">SUM(AE78:AE80)</f>
        <v>1</v>
      </c>
      <c r="AF81" s="317">
        <f t="shared" ref="AF81" si="793">SUM(AF78:AF80)</f>
        <v>1</v>
      </c>
      <c r="AG81" s="317">
        <f t="shared" ref="AG81" si="794">SUM(AG78:AG80)</f>
        <v>1</v>
      </c>
      <c r="AH81" s="317">
        <f t="shared" ref="AH81" si="795">SUM(AH78:AH80)</f>
        <v>1</v>
      </c>
      <c r="AI81" s="317">
        <f t="shared" ref="AI81" si="796">SUM(AI78:AI80)</f>
        <v>1</v>
      </c>
      <c r="AJ81" s="317">
        <f t="shared" ref="AJ81" si="797">SUM(AJ78:AJ80)</f>
        <v>0.99999999999999978</v>
      </c>
      <c r="AK81" s="317">
        <f t="shared" ref="AK81" si="798">SUM(AK78:AK80)</f>
        <v>1</v>
      </c>
    </row>
    <row r="82" spans="1:37" s="28" customFormat="1" ht="15">
      <c r="A82" s="32" t="s">
        <v>40</v>
      </c>
      <c r="B82" s="32" t="s">
        <v>36</v>
      </c>
      <c r="C82" s="96" t="s">
        <v>377</v>
      </c>
      <c r="D82" s="34">
        <f>V82*' Demand-Supply Gap'!D$188</f>
        <v>227.82561049778397</v>
      </c>
      <c r="E82" s="34">
        <f>W82*' Demand-Supply Gap'!E$188</f>
        <v>213.06336751724902</v>
      </c>
      <c r="F82" s="34">
        <f>X82*' Demand-Supply Gap'!F$188</f>
        <v>214.08115765895971</v>
      </c>
      <c r="G82" s="34">
        <f>Y82*' Demand-Supply Gap'!G$188</f>
        <v>238.06287208783363</v>
      </c>
      <c r="H82" s="34">
        <f>Z82*' Demand-Supply Gap'!H$188</f>
        <v>208.29588717309392</v>
      </c>
      <c r="I82" s="34">
        <f>AA82*' Demand-Supply Gap'!I$188</f>
        <v>167.28078283080001</v>
      </c>
      <c r="J82" s="34">
        <f>AB82*' Demand-Supply Gap'!J$188</f>
        <v>174.70641088019499</v>
      </c>
      <c r="K82" s="34">
        <f>AC82*' Demand-Supply Gap'!K$188</f>
        <v>183.49379108803788</v>
      </c>
      <c r="L82" s="34">
        <f>AD82*' Demand-Supply Gap'!L$188</f>
        <v>192.22584473168089</v>
      </c>
      <c r="M82" s="34">
        <f>AE82*' Demand-Supply Gap'!M$188</f>
        <v>200.79467694294783</v>
      </c>
      <c r="N82" s="34">
        <f>AF82*' Demand-Supply Gap'!N$188</f>
        <v>209.16105210442637</v>
      </c>
      <c r="O82" s="34">
        <f>AG82*' Demand-Supply Gap'!O$188</f>
        <v>217.81220219770353</v>
      </c>
      <c r="P82" s="34">
        <f>AH82*' Demand-Supply Gap'!P$188</f>
        <v>225.79435529565998</v>
      </c>
      <c r="Q82" s="34">
        <f>AI82*' Demand-Supply Gap'!Q$188</f>
        <v>233.29873522648904</v>
      </c>
      <c r="R82" s="34">
        <f>AJ82*' Demand-Supply Gap'!R$188</f>
        <v>240.431977617255</v>
      </c>
      <c r="S82" s="34">
        <f>AK82*' Demand-Supply Gap'!S$188</f>
        <v>248.03524318505677</v>
      </c>
      <c r="T82" s="262"/>
      <c r="U82" s="73"/>
      <c r="V82" s="224">
        <v>0.55443699999999996</v>
      </c>
      <c r="W82" s="224">
        <v>0.55561453333333322</v>
      </c>
      <c r="X82" s="224">
        <v>0.55679206666666659</v>
      </c>
      <c r="Y82" s="224">
        <v>0.55796959999999995</v>
      </c>
      <c r="Z82" s="224">
        <v>0.55914713333333332</v>
      </c>
      <c r="AA82" s="224">
        <v>0.56032466666666658</v>
      </c>
      <c r="AB82" s="224">
        <v>0.56150219999999995</v>
      </c>
      <c r="AC82" s="224">
        <v>0.56267973333333332</v>
      </c>
      <c r="AD82" s="224">
        <v>0.56385726666666669</v>
      </c>
      <c r="AE82" s="224">
        <v>0.56503479999999995</v>
      </c>
      <c r="AF82" s="224">
        <v>0.56621233333333332</v>
      </c>
      <c r="AG82" s="224">
        <v>0.56738986666666669</v>
      </c>
      <c r="AH82" s="224">
        <v>0.56856740000000006</v>
      </c>
      <c r="AI82" s="224">
        <v>0.56974493333333331</v>
      </c>
      <c r="AJ82" s="224">
        <v>0.57092246666666668</v>
      </c>
      <c r="AK82" s="224">
        <v>0.57210000000000005</v>
      </c>
    </row>
    <row r="83" spans="1:37" s="28" customFormat="1" ht="15">
      <c r="A83" s="32" t="s">
        <v>40</v>
      </c>
      <c r="B83" s="32" t="s">
        <v>36</v>
      </c>
      <c r="C83" s="96" t="s">
        <v>378</v>
      </c>
      <c r="D83" s="34">
        <f>V83*' Demand-Supply Gap'!D$188</f>
        <v>41.913170063999999</v>
      </c>
      <c r="E83" s="34">
        <f>W83*' Demand-Supply Gap'!E$188</f>
        <v>38.894423848853322</v>
      </c>
      <c r="F83" s="34">
        <f>X83*' Demand-Supply Gap'!F$188</f>
        <v>38.777130002986667</v>
      </c>
      <c r="G83" s="34">
        <f>Y83*' Demand-Supply Gap'!G$188</f>
        <v>42.785386180480003</v>
      </c>
      <c r="H83" s="34">
        <f>Z83*' Demand-Supply Gap'!H$188</f>
        <v>37.143154909146659</v>
      </c>
      <c r="I83" s="34">
        <f>AA83*' Demand-Supply Gap'!I$188</f>
        <v>29.595523080000003</v>
      </c>
      <c r="J83" s="34">
        <f>AB83*' Demand-Supply Gap'!J$188</f>
        <v>30.666066591283204</v>
      </c>
      <c r="K83" s="34">
        <f>AC83*' Demand-Supply Gap'!K$188</f>
        <v>31.954136389865599</v>
      </c>
      <c r="L83" s="34">
        <f>AD83*' Demand-Supply Gap'!L$188</f>
        <v>33.20939783010477</v>
      </c>
      <c r="M83" s="34">
        <f>AE83*' Demand-Supply Gap'!M$188</f>
        <v>34.413732596921584</v>
      </c>
      <c r="N83" s="34">
        <f>AF83*' Demand-Supply Gap'!N$188</f>
        <v>35.561283457123764</v>
      </c>
      <c r="O83" s="34">
        <f>AG83*' Demand-Supply Gap'!O$188</f>
        <v>36.735191961433642</v>
      </c>
      <c r="P83" s="34">
        <f>AH83*' Demand-Supply Gap'!P$188</f>
        <v>37.774869040545013</v>
      </c>
      <c r="Q83" s="34">
        <f>AI83*' Demand-Supply Gap'!Q$188</f>
        <v>38.714899357093216</v>
      </c>
      <c r="R83" s="34">
        <f>AJ83*' Demand-Supply Gap'!R$188</f>
        <v>39.574890980442838</v>
      </c>
      <c r="S83" s="34">
        <f>AK83*' Demand-Supply Gap'!S$188</f>
        <v>40.493780306737108</v>
      </c>
      <c r="T83" s="262"/>
      <c r="U83" s="47"/>
      <c r="V83" s="224">
        <v>0.10199999999999999</v>
      </c>
      <c r="W83" s="224">
        <v>0.10142666666666665</v>
      </c>
      <c r="X83" s="224">
        <v>0.10085333333333332</v>
      </c>
      <c r="Y83" s="224">
        <v>0.10027999999999999</v>
      </c>
      <c r="Z83" s="224">
        <v>9.9706666666666652E-2</v>
      </c>
      <c r="AA83" s="224">
        <v>9.9133333333333323E-2</v>
      </c>
      <c r="AB83" s="224">
        <v>9.8559999999999995E-2</v>
      </c>
      <c r="AC83" s="224">
        <v>9.7986666666666652E-2</v>
      </c>
      <c r="AD83" s="224">
        <v>9.7413333333333324E-2</v>
      </c>
      <c r="AE83" s="224">
        <v>9.6839999999999996E-2</v>
      </c>
      <c r="AF83" s="224">
        <v>9.6266666666666653E-2</v>
      </c>
      <c r="AG83" s="224">
        <v>9.5693333333333325E-2</v>
      </c>
      <c r="AH83" s="224">
        <v>9.5119999999999996E-2</v>
      </c>
      <c r="AI83" s="224">
        <v>9.4546666666666654E-2</v>
      </c>
      <c r="AJ83" s="224">
        <v>9.3973333333333325E-2</v>
      </c>
      <c r="AK83" s="224">
        <v>9.3399999999999997E-2</v>
      </c>
    </row>
    <row r="84" spans="1:37" s="28" customFormat="1" ht="15">
      <c r="A84" s="32" t="s">
        <v>40</v>
      </c>
      <c r="B84" s="32" t="s">
        <v>36</v>
      </c>
      <c r="C84" s="96" t="s">
        <v>379</v>
      </c>
      <c r="D84" s="34">
        <f>V84*' Demand-Supply Gap'!D$188</f>
        <v>141.17465143821602</v>
      </c>
      <c r="E84" s="34">
        <f>W84*' Demand-Supply Gap'!E$188</f>
        <v>131.51556063389765</v>
      </c>
      <c r="F84" s="34">
        <f>X84*' Demand-Supply Gap'!F$188</f>
        <v>131.63202833805363</v>
      </c>
      <c r="G84" s="34">
        <f>Y84*' Demand-Supply Gap'!G$188</f>
        <v>145.81095773168641</v>
      </c>
      <c r="H84" s="34">
        <f>Z84*' Demand-Supply Gap'!H$188</f>
        <v>127.08524491775941</v>
      </c>
      <c r="I84" s="34">
        <f>AA84*' Demand-Supply Gap'!I$188</f>
        <v>101.66629408920005</v>
      </c>
      <c r="J84" s="34">
        <f>AB84*' Demand-Supply Gap'!J$188</f>
        <v>105.76862024852186</v>
      </c>
      <c r="K84" s="34">
        <f>AC84*' Demand-Supply Gap'!K$188</f>
        <v>110.65905704242856</v>
      </c>
      <c r="L84" s="34">
        <f>AD84*' Demand-Supply Gap'!L$188</f>
        <v>115.47699905576947</v>
      </c>
      <c r="M84" s="34">
        <f>AE84*' Demand-Supply Gap'!M$188</f>
        <v>120.15851112227004</v>
      </c>
      <c r="N84" s="34">
        <f>AF84*' Demand-Supply Gap'!N$188</f>
        <v>124.68157846674383</v>
      </c>
      <c r="O84" s="34">
        <f>AG84*' Demand-Supply Gap'!O$188</f>
        <v>129.33715329906593</v>
      </c>
      <c r="P84" s="34">
        <f>AH84*' Demand-Supply Gap'!P$188</f>
        <v>133.55934000930611</v>
      </c>
      <c r="Q84" s="34">
        <f>AI84*' Demand-Supply Gap'!Q$188</f>
        <v>137.46562811307425</v>
      </c>
      <c r="R84" s="34">
        <f>AJ84*' Demand-Supply Gap'!R$188</f>
        <v>141.12207912267854</v>
      </c>
      <c r="S84" s="34">
        <f>AK84*' Demand-Supply Gap'!S$188</f>
        <v>145.0232281863336</v>
      </c>
      <c r="T84" s="262"/>
      <c r="U84" s="47"/>
      <c r="V84" s="224">
        <f>1-SUM(V82:V83)</f>
        <v>0.34356300000000006</v>
      </c>
      <c r="W84" s="224">
        <f t="shared" ref="W84" si="799">1-SUM(W82:W83)</f>
        <v>0.34295880000000012</v>
      </c>
      <c r="X84" s="224">
        <f t="shared" ref="X84" si="800">1-SUM(X82:X83)</f>
        <v>0.34235460000000006</v>
      </c>
      <c r="Y84" s="224">
        <f t="shared" ref="Y84" si="801">1-SUM(Y82:Y83)</f>
        <v>0.34175040000000001</v>
      </c>
      <c r="Z84" s="224">
        <f t="shared" ref="Z84" si="802">1-SUM(Z82:Z83)</f>
        <v>0.34114620000000007</v>
      </c>
      <c r="AA84" s="224">
        <f t="shared" ref="AA84" si="803">1-SUM(AA82:AA83)</f>
        <v>0.34054200000000012</v>
      </c>
      <c r="AB84" s="224">
        <f t="shared" ref="AB84" si="804">1-SUM(AB82:AB83)</f>
        <v>0.33993780000000007</v>
      </c>
      <c r="AC84" s="224">
        <f t="shared" ref="AC84" si="805">1-SUM(AC82:AC83)</f>
        <v>0.33933360000000001</v>
      </c>
      <c r="AD84" s="224">
        <f t="shared" ref="AD84" si="806">1-SUM(AD82:AD83)</f>
        <v>0.33872939999999996</v>
      </c>
      <c r="AE84" s="224">
        <f t="shared" ref="AE84" si="807">1-SUM(AE82:AE83)</f>
        <v>0.33812520000000001</v>
      </c>
      <c r="AF84" s="224">
        <f t="shared" ref="AF84" si="808">1-SUM(AF82:AF83)</f>
        <v>0.33752100000000007</v>
      </c>
      <c r="AG84" s="224">
        <f t="shared" ref="AG84" si="809">1-SUM(AG82:AG83)</f>
        <v>0.33691680000000002</v>
      </c>
      <c r="AH84" s="224">
        <f t="shared" ref="AH84" si="810">1-SUM(AH82:AH83)</f>
        <v>0.33631259999999996</v>
      </c>
      <c r="AI84" s="224">
        <f t="shared" ref="AI84" si="811">1-SUM(AI82:AI83)</f>
        <v>0.33570840000000002</v>
      </c>
      <c r="AJ84" s="224">
        <f t="shared" ref="AJ84" si="812">1-SUM(AJ82:AJ83)</f>
        <v>0.33510419999999996</v>
      </c>
      <c r="AK84" s="224">
        <f t="shared" ref="AK84" si="813">1-SUM(AK82:AK83)</f>
        <v>0.33449999999999991</v>
      </c>
    </row>
    <row r="85" spans="1:37" s="94" customFormat="1" ht="15">
      <c r="A85" s="60" t="s">
        <v>40</v>
      </c>
      <c r="B85" s="60" t="s">
        <v>36</v>
      </c>
      <c r="C85" s="264" t="s">
        <v>60</v>
      </c>
      <c r="D85" s="61">
        <f>SUM(D82:D84)</f>
        <v>410.913432</v>
      </c>
      <c r="E85" s="61">
        <f t="shared" ref="E85" si="814">SUM(E82:E84)</f>
        <v>383.47335199999998</v>
      </c>
      <c r="F85" s="61">
        <f t="shared" ref="F85" si="815">SUM(F82:F84)</f>
        <v>384.49031600000001</v>
      </c>
      <c r="G85" s="61">
        <f t="shared" ref="G85" si="816">SUM(G82:G84)</f>
        <v>426.65921600000007</v>
      </c>
      <c r="H85" s="61">
        <f t="shared" ref="H85" si="817">SUM(H82:H84)</f>
        <v>372.52428699999996</v>
      </c>
      <c r="I85" s="61">
        <f t="shared" ref="I85" si="818">SUM(I82:I84)</f>
        <v>298.54260000000005</v>
      </c>
      <c r="J85" s="61">
        <f t="shared" ref="J85" si="819">SUM(J82:J84)</f>
        <v>311.14109772000006</v>
      </c>
      <c r="K85" s="61">
        <f t="shared" ref="K85" si="820">SUM(K82:K84)</f>
        <v>326.10698452033205</v>
      </c>
      <c r="L85" s="61">
        <f t="shared" ref="L85" si="821">SUM(L82:L84)</f>
        <v>340.91224161755514</v>
      </c>
      <c r="M85" s="61">
        <f t="shared" ref="M85" si="822">SUM(M82:M84)</f>
        <v>355.36692066213948</v>
      </c>
      <c r="N85" s="61">
        <f t="shared" ref="N85" si="823">SUM(N82:N84)</f>
        <v>369.40391402829397</v>
      </c>
      <c r="O85" s="61">
        <f t="shared" ref="O85" si="824">SUM(O82:O84)</f>
        <v>383.88454745820309</v>
      </c>
      <c r="P85" s="61">
        <f t="shared" ref="P85" si="825">SUM(P82:P84)</f>
        <v>397.12856434551111</v>
      </c>
      <c r="Q85" s="61">
        <f t="shared" ref="Q85" si="826">SUM(Q82:Q84)</f>
        <v>409.47926269665652</v>
      </c>
      <c r="R85" s="61">
        <f t="shared" ref="R85" si="827">SUM(R82:R84)</f>
        <v>421.1289477203764</v>
      </c>
      <c r="S85" s="61">
        <f t="shared" ref="S85" si="828">SUM(S82:S84)</f>
        <v>433.55225167812745</v>
      </c>
      <c r="T85" s="263"/>
      <c r="U85" s="265"/>
      <c r="V85" s="266">
        <f>SUM(V82:V84)</f>
        <v>1</v>
      </c>
      <c r="W85" s="266">
        <f t="shared" ref="W85" si="829">SUM(W82:W84)</f>
        <v>1</v>
      </c>
      <c r="X85" s="266">
        <f t="shared" ref="X85" si="830">SUM(X82:X84)</f>
        <v>1</v>
      </c>
      <c r="Y85" s="266">
        <f t="shared" ref="Y85" si="831">SUM(Y82:Y84)</f>
        <v>1</v>
      </c>
      <c r="Z85" s="266">
        <f t="shared" ref="Z85" si="832">SUM(Z82:Z84)</f>
        <v>1</v>
      </c>
      <c r="AA85" s="266">
        <f t="shared" ref="AA85" si="833">SUM(AA82:AA84)</f>
        <v>1</v>
      </c>
      <c r="AB85" s="266">
        <f t="shared" ref="AB85" si="834">SUM(AB82:AB84)</f>
        <v>1</v>
      </c>
      <c r="AC85" s="266">
        <f t="shared" ref="AC85" si="835">SUM(AC82:AC84)</f>
        <v>1</v>
      </c>
      <c r="AD85" s="266">
        <f t="shared" ref="AD85" si="836">SUM(AD82:AD84)</f>
        <v>1</v>
      </c>
      <c r="AE85" s="266">
        <f t="shared" ref="AE85" si="837">SUM(AE82:AE84)</f>
        <v>1</v>
      </c>
      <c r="AF85" s="266">
        <f t="shared" ref="AF85" si="838">SUM(AF82:AF84)</f>
        <v>1</v>
      </c>
      <c r="AG85" s="266">
        <f t="shared" ref="AG85" si="839">SUM(AG82:AG84)</f>
        <v>1</v>
      </c>
      <c r="AH85" s="266">
        <f t="shared" ref="AH85" si="840">SUM(AH82:AH84)</f>
        <v>1</v>
      </c>
      <c r="AI85" s="266">
        <f t="shared" ref="AI85" si="841">SUM(AI82:AI84)</f>
        <v>1</v>
      </c>
      <c r="AJ85" s="266">
        <f t="shared" ref="AJ85" si="842">SUM(AJ82:AJ84)</f>
        <v>1</v>
      </c>
      <c r="AK85" s="266">
        <f t="shared" ref="AK85" si="843">SUM(AK82:AK84)</f>
        <v>1</v>
      </c>
    </row>
    <row r="86" spans="1:37" s="28" customFormat="1" ht="15">
      <c r="A86" s="32" t="s">
        <v>40</v>
      </c>
      <c r="B86" s="32" t="s">
        <v>109</v>
      </c>
      <c r="C86" s="96" t="s">
        <v>377</v>
      </c>
      <c r="D86" s="34">
        <f>V86*' Demand-Supply Gap'!D$197</f>
        <v>20.772472047497995</v>
      </c>
      <c r="E86" s="34">
        <f>W86*' Demand-Supply Gap'!E$197</f>
        <v>22.153070944816033</v>
      </c>
      <c r="F86" s="34">
        <f>X86*' Demand-Supply Gap'!F$197</f>
        <v>22.535788804059301</v>
      </c>
      <c r="G86" s="34">
        <f>Y86*' Demand-Supply Gap'!G$197</f>
        <v>20.483654035462109</v>
      </c>
      <c r="H86" s="34">
        <f>Z86*' Demand-Supply Gap'!H$197</f>
        <v>18.424545086098782</v>
      </c>
      <c r="I86" s="34">
        <f>AA86*' Demand-Supply Gap'!I$197</f>
        <v>15.434134861805326</v>
      </c>
      <c r="J86" s="34">
        <f>AB86*' Demand-Supply Gap'!J$197</f>
        <v>16.184422571563459</v>
      </c>
      <c r="K86" s="34">
        <f>AC86*' Demand-Supply Gap'!K$197</f>
        <v>17.011640990725517</v>
      </c>
      <c r="L86" s="34">
        <f>AD86*' Demand-Supply Gap'!L$197</f>
        <v>17.920263582344489</v>
      </c>
      <c r="M86" s="34">
        <f>AE86*' Demand-Supply Gap'!M$197</f>
        <v>18.725107733102824</v>
      </c>
      <c r="N86" s="34">
        <f>AF86*' Demand-Supply Gap'!N$197</f>
        <v>19.497008573649861</v>
      </c>
      <c r="O86" s="34">
        <f>AG86*' Demand-Supply Gap'!O$197</f>
        <v>20.238435660426298</v>
      </c>
      <c r="P86" s="34">
        <f>AH86*' Demand-Supply Gap'!P$197</f>
        <v>20.97973227284227</v>
      </c>
      <c r="Q86" s="34">
        <f>AI86*' Demand-Supply Gap'!Q$197</f>
        <v>21.729303544042107</v>
      </c>
      <c r="R86" s="34">
        <f>AJ86*' Demand-Supply Gap'!R$197</f>
        <v>22.460040337052558</v>
      </c>
      <c r="S86" s="34">
        <f>AK86*' Demand-Supply Gap'!S$197</f>
        <v>23.177181654497616</v>
      </c>
      <c r="T86" s="262"/>
      <c r="U86" s="73"/>
      <c r="V86" s="224">
        <v>0.56423699999999988</v>
      </c>
      <c r="W86" s="224">
        <v>0.57132268824700005</v>
      </c>
      <c r="X86" s="224">
        <v>0.57386780759</v>
      </c>
      <c r="Y86" s="224">
        <v>0.57137876899999995</v>
      </c>
      <c r="Z86" s="224">
        <v>0.56936284070830001</v>
      </c>
      <c r="AA86" s="224">
        <v>0.56931519224659999</v>
      </c>
      <c r="AB86" s="224">
        <v>0.56926754378489997</v>
      </c>
      <c r="AC86" s="224">
        <v>0.56921989532319994</v>
      </c>
      <c r="AD86" s="224">
        <v>0.56917224686149992</v>
      </c>
      <c r="AE86" s="224">
        <v>0.5691245983997999</v>
      </c>
      <c r="AF86" s="224">
        <v>0.56851458427238588</v>
      </c>
      <c r="AG86" s="224">
        <v>0.56825604868604285</v>
      </c>
      <c r="AH86" s="224">
        <v>0.56799751309969992</v>
      </c>
      <c r="AI86" s="224">
        <v>0.567738977513357</v>
      </c>
      <c r="AJ86" s="224">
        <v>0.56748044192701397</v>
      </c>
      <c r="AK86" s="224">
        <v>0.56722190634067093</v>
      </c>
    </row>
    <row r="87" spans="1:37" s="28" customFormat="1" ht="15">
      <c r="A87" s="32" t="s">
        <v>40</v>
      </c>
      <c r="B87" s="32" t="s">
        <v>109</v>
      </c>
      <c r="C87" s="96" t="s">
        <v>378</v>
      </c>
      <c r="D87" s="34">
        <f>V87*' Demand-Supply Gap'!D$197</f>
        <v>3.7993238927999999</v>
      </c>
      <c r="E87" s="34">
        <f>W87*' Demand-Supply Gap'!E$197</f>
        <v>3.9767700510399999</v>
      </c>
      <c r="F87" s="34">
        <f>X87*' Demand-Supply Gap'!F$197</f>
        <v>4.0023984000000006</v>
      </c>
      <c r="G87" s="34">
        <f>Y87*' Demand-Supply Gap'!G$197</f>
        <v>3.6308392843200004</v>
      </c>
      <c r="H87" s="34">
        <f>Z87*' Demand-Supply Gap'!H$197</f>
        <v>3.2567039590400002</v>
      </c>
      <c r="I87" s="34">
        <f>AA87*' Demand-Supply Gap'!I$197</f>
        <v>2.7110000000000003</v>
      </c>
      <c r="J87" s="34">
        <f>AB87*' Demand-Supply Gap'!J$197</f>
        <v>2.8248303355200002</v>
      </c>
      <c r="K87" s="34">
        <f>AC87*' Demand-Supply Gap'!K$197</f>
        <v>2.9503346815572482</v>
      </c>
      <c r="L87" s="34">
        <f>AD87*' Demand-Supply Gap'!L$197</f>
        <v>3.0880273271371212</v>
      </c>
      <c r="M87" s="34">
        <f>AE87*' Demand-Supply Gap'!M$197</f>
        <v>3.2059315352800972</v>
      </c>
      <c r="N87" s="34">
        <f>AF87*' Demand-Supply Gap'!N$197</f>
        <v>3.3197221006120419</v>
      </c>
      <c r="O87" s="34">
        <f>AG87*' Demand-Supply Gap'!O$197</f>
        <v>3.4247378054427258</v>
      </c>
      <c r="P87" s="34">
        <f>AH87*' Demand-Supply Gap'!P$197</f>
        <v>3.5281563395685795</v>
      </c>
      <c r="Q87" s="34">
        <f>AI87*' Demand-Supply Gap'!Q$197</f>
        <v>3.6313806201727816</v>
      </c>
      <c r="R87" s="34">
        <f>AJ87*' Demand-Supply Gap'!R$197</f>
        <v>3.7298804416524054</v>
      </c>
      <c r="S87" s="34">
        <f>AK87*' Demand-Supply Gap'!S$197</f>
        <v>3.8245776099452238</v>
      </c>
      <c r="T87" s="262"/>
      <c r="U87" s="47"/>
      <c r="V87" s="224">
        <v>0.1032</v>
      </c>
      <c r="W87" s="224">
        <v>0.10256</v>
      </c>
      <c r="X87" s="224">
        <v>0.10192</v>
      </c>
      <c r="Y87" s="224">
        <v>0.10128000000000001</v>
      </c>
      <c r="Z87" s="224">
        <v>0.10064000000000001</v>
      </c>
      <c r="AA87" s="224">
        <v>0.1</v>
      </c>
      <c r="AB87" s="224">
        <v>9.9360000000000004E-2</v>
      </c>
      <c r="AC87" s="224">
        <v>9.8720000000000002E-2</v>
      </c>
      <c r="AD87" s="224">
        <v>9.8080000000000001E-2</v>
      </c>
      <c r="AE87" s="224">
        <v>9.7439999999999999E-2</v>
      </c>
      <c r="AF87" s="224">
        <v>9.6800000000000011E-2</v>
      </c>
      <c r="AG87" s="224">
        <v>9.6160000000000009E-2</v>
      </c>
      <c r="AH87" s="224">
        <v>9.5520000000000008E-2</v>
      </c>
      <c r="AI87" s="224">
        <v>9.4880000000000006E-2</v>
      </c>
      <c r="AJ87" s="224">
        <v>9.4240000000000004E-2</v>
      </c>
      <c r="AK87" s="224">
        <v>9.3600000000000003E-2</v>
      </c>
    </row>
    <row r="88" spans="1:37" s="28" customFormat="1" ht="15">
      <c r="A88" s="32" t="s">
        <v>40</v>
      </c>
      <c r="B88" s="32" t="s">
        <v>109</v>
      </c>
      <c r="C88" s="96" t="s">
        <v>379</v>
      </c>
      <c r="D88" s="34">
        <f>V88*' Demand-Supply Gap'!D$197</f>
        <v>12.243358059702006</v>
      </c>
      <c r="E88" s="34">
        <f>W88*' Demand-Supply Gap'!E$197</f>
        <v>12.645218004143967</v>
      </c>
      <c r="F88" s="34">
        <f>X88*' Demand-Supply Gap'!F$197</f>
        <v>12.7318127959407</v>
      </c>
      <c r="G88" s="34">
        <f>Y88*' Demand-Supply Gap'!G$197</f>
        <v>11.735025680217889</v>
      </c>
      <c r="H88" s="34">
        <f>Z88*' Demand-Supply Gap'!H$197</f>
        <v>10.678686954861215</v>
      </c>
      <c r="I88" s="34">
        <f>AA88*' Demand-Supply Gap'!I$197</f>
        <v>8.9648651381946749</v>
      </c>
      <c r="J88" s="34">
        <f>AB88*' Demand-Supply Gap'!J$197</f>
        <v>9.4210040929165419</v>
      </c>
      <c r="K88" s="34">
        <f>AC88*' Demand-Supply Gap'!K$197</f>
        <v>9.9239104861172329</v>
      </c>
      <c r="L88" s="34">
        <f>AD88*' Demand-Supply Gap'!L$197</f>
        <v>10.476490158392794</v>
      </c>
      <c r="M88" s="34">
        <f>AE88*' Demand-Supply Gap'!M$197</f>
        <v>10.970556947545827</v>
      </c>
      <c r="N88" s="34">
        <f>AF88*' Demand-Supply Gap'!N$197</f>
        <v>11.477919125449272</v>
      </c>
      <c r="O88" s="34">
        <f>AG88*' Demand-Supply Gap'!O$197</f>
        <v>11.951820351131031</v>
      </c>
      <c r="P88" s="34">
        <f>AH88*' Demand-Supply Gap'!P$197</f>
        <v>12.428421475199906</v>
      </c>
      <c r="Q88" s="34">
        <f>AI88*' Demand-Supply Gap'!Q$197</f>
        <v>12.912720348567378</v>
      </c>
      <c r="R88" s="34">
        <f>AJ88*' Demand-Supply Gap'!R$197</f>
        <v>13.388606827963176</v>
      </c>
      <c r="S88" s="34">
        <f>AK88*' Demand-Supply Gap'!S$197</f>
        <v>13.859112636681346</v>
      </c>
      <c r="T88" s="262"/>
      <c r="U88" s="47"/>
      <c r="V88" s="224">
        <f>1-SUM(V86:V87)</f>
        <v>0.33256300000000016</v>
      </c>
      <c r="W88" s="224">
        <f t="shared" ref="W88" si="844">1-SUM(W86:W87)</f>
        <v>0.32611731175299996</v>
      </c>
      <c r="X88" s="224">
        <f t="shared" ref="X88" si="845">1-SUM(X86:X87)</f>
        <v>0.32421219240999999</v>
      </c>
      <c r="Y88" s="224">
        <f t="shared" ref="Y88" si="846">1-SUM(Y86:Y87)</f>
        <v>0.32734123100000001</v>
      </c>
      <c r="Z88" s="224">
        <f t="shared" ref="Z88" si="847">1-SUM(Z86:Z87)</f>
        <v>0.32999715929169993</v>
      </c>
      <c r="AA88" s="224">
        <f t="shared" ref="AA88" si="848">1-SUM(AA86:AA87)</f>
        <v>0.33068480775340003</v>
      </c>
      <c r="AB88" s="224">
        <f t="shared" ref="AB88" si="849">1-SUM(AB86:AB87)</f>
        <v>0.33137245621510003</v>
      </c>
      <c r="AC88" s="224">
        <f t="shared" ref="AC88" si="850">1-SUM(AC86:AC87)</f>
        <v>0.33206010467680003</v>
      </c>
      <c r="AD88" s="224">
        <f t="shared" ref="AD88" si="851">1-SUM(AD86:AD87)</f>
        <v>0.33274775313850014</v>
      </c>
      <c r="AE88" s="224">
        <f t="shared" ref="AE88" si="852">1-SUM(AE86:AE87)</f>
        <v>0.33343540160020013</v>
      </c>
      <c r="AF88" s="224">
        <f t="shared" ref="AF88" si="853">1-SUM(AF86:AF87)</f>
        <v>0.33468541572761412</v>
      </c>
      <c r="AG88" s="224">
        <f t="shared" ref="AG88" si="854">1-SUM(AG86:AG87)</f>
        <v>0.33558395131395713</v>
      </c>
      <c r="AH88" s="224">
        <f t="shared" ref="AH88" si="855">1-SUM(AH86:AH87)</f>
        <v>0.33648248690030003</v>
      </c>
      <c r="AI88" s="224">
        <f t="shared" ref="AI88" si="856">1-SUM(AI86:AI87)</f>
        <v>0.33738102248664303</v>
      </c>
      <c r="AJ88" s="224">
        <f t="shared" ref="AJ88" si="857">1-SUM(AJ86:AJ87)</f>
        <v>0.33827955807298604</v>
      </c>
      <c r="AK88" s="224">
        <f t="shared" ref="AK88" si="858">1-SUM(AK86:AK87)</f>
        <v>0.33917809365932905</v>
      </c>
    </row>
    <row r="89" spans="1:37" s="94" customFormat="1" ht="15">
      <c r="A89" s="60" t="s">
        <v>40</v>
      </c>
      <c r="B89" s="60" t="s">
        <v>109</v>
      </c>
      <c r="C89" s="264" t="s">
        <v>60</v>
      </c>
      <c r="D89" s="61">
        <f>SUM(D86:D88)</f>
        <v>36.815154</v>
      </c>
      <c r="E89" s="61">
        <f t="shared" ref="E89" si="859">SUM(E86:E88)</f>
        <v>38.775058999999999</v>
      </c>
      <c r="F89" s="61">
        <f t="shared" ref="F89" si="860">SUM(F86:F88)</f>
        <v>39.270000000000003</v>
      </c>
      <c r="G89" s="61">
        <f t="shared" ref="G89" si="861">SUM(G86:G88)</f>
        <v>35.849519000000001</v>
      </c>
      <c r="H89" s="61">
        <f t="shared" ref="H89" si="862">SUM(H86:H88)</f>
        <v>32.359935999999998</v>
      </c>
      <c r="I89" s="61">
        <f t="shared" ref="I89" si="863">SUM(I86:I88)</f>
        <v>27.11</v>
      </c>
      <c r="J89" s="61">
        <f t="shared" ref="J89" si="864">SUM(J86:J88)</f>
        <v>28.430257000000005</v>
      </c>
      <c r="K89" s="61">
        <f t="shared" ref="K89" si="865">SUM(K86:K88)</f>
        <v>29.885886158399998</v>
      </c>
      <c r="L89" s="61">
        <f t="shared" ref="L89" si="866">SUM(L86:L88)</f>
        <v>31.484781067874401</v>
      </c>
      <c r="M89" s="61">
        <f t="shared" ref="M89" si="867">SUM(M86:M88)</f>
        <v>32.901596215928748</v>
      </c>
      <c r="N89" s="61">
        <f t="shared" ref="N89" si="868">SUM(N86:N88)</f>
        <v>34.294649799711181</v>
      </c>
      <c r="O89" s="61">
        <f t="shared" ref="O89" si="869">SUM(O86:O88)</f>
        <v>35.614993817000055</v>
      </c>
      <c r="P89" s="61">
        <f t="shared" ref="P89" si="870">SUM(P86:P88)</f>
        <v>36.936310087610757</v>
      </c>
      <c r="Q89" s="61">
        <f t="shared" ref="Q89" si="871">SUM(Q86:Q88)</f>
        <v>38.273404512782264</v>
      </c>
      <c r="R89" s="61">
        <f t="shared" ref="R89" si="872">SUM(R86:R88)</f>
        <v>39.578527606668139</v>
      </c>
      <c r="S89" s="61">
        <f t="shared" ref="S89" si="873">SUM(S86:S88)</f>
        <v>40.860871901124185</v>
      </c>
      <c r="T89" s="263"/>
      <c r="U89" s="265"/>
      <c r="V89" s="266">
        <f>SUM(V86:V88)</f>
        <v>1</v>
      </c>
      <c r="W89" s="266">
        <f t="shared" ref="W89" si="874">SUM(W86:W88)</f>
        <v>1</v>
      </c>
      <c r="X89" s="266">
        <f t="shared" ref="X89" si="875">SUM(X86:X88)</f>
        <v>1</v>
      </c>
      <c r="Y89" s="266">
        <f t="shared" ref="Y89" si="876">SUM(Y86:Y88)</f>
        <v>1</v>
      </c>
      <c r="Z89" s="266">
        <f t="shared" ref="Z89" si="877">SUM(Z86:Z88)</f>
        <v>1</v>
      </c>
      <c r="AA89" s="266">
        <f t="shared" ref="AA89" si="878">SUM(AA86:AA88)</f>
        <v>1</v>
      </c>
      <c r="AB89" s="266">
        <f t="shared" ref="AB89" si="879">SUM(AB86:AB88)</f>
        <v>1</v>
      </c>
      <c r="AC89" s="266">
        <f t="shared" ref="AC89" si="880">SUM(AC86:AC88)</f>
        <v>1</v>
      </c>
      <c r="AD89" s="266">
        <f t="shared" ref="AD89" si="881">SUM(AD86:AD88)</f>
        <v>1</v>
      </c>
      <c r="AE89" s="266">
        <f t="shared" ref="AE89" si="882">SUM(AE86:AE88)</f>
        <v>1</v>
      </c>
      <c r="AF89" s="266">
        <f t="shared" ref="AF89" si="883">SUM(AF86:AF88)</f>
        <v>1</v>
      </c>
      <c r="AG89" s="266">
        <f t="shared" ref="AG89" si="884">SUM(AG86:AG88)</f>
        <v>1</v>
      </c>
      <c r="AH89" s="266">
        <f t="shared" ref="AH89" si="885">SUM(AH86:AH88)</f>
        <v>1</v>
      </c>
      <c r="AI89" s="266">
        <f t="shared" ref="AI89" si="886">SUM(AI86:AI88)</f>
        <v>1</v>
      </c>
      <c r="AJ89" s="266">
        <f t="shared" ref="AJ89" si="887">SUM(AJ86:AJ88)</f>
        <v>1</v>
      </c>
      <c r="AK89" s="266">
        <f t="shared" ref="AK89" si="888">SUM(AK86:AK88)</f>
        <v>1</v>
      </c>
    </row>
    <row r="90" spans="1:37" s="28" customFormat="1" ht="15">
      <c r="A90" s="32" t="s">
        <v>40</v>
      </c>
      <c r="B90" s="32" t="s">
        <v>309</v>
      </c>
      <c r="C90" s="96" t="s">
        <v>377</v>
      </c>
      <c r="D90" s="34">
        <f>V90*' Demand-Supply Gap'!D$206</f>
        <v>22.778979999999997</v>
      </c>
      <c r="E90" s="34">
        <f>W90*' Demand-Supply Gap'!E$206</f>
        <v>24.538579800000001</v>
      </c>
      <c r="F90" s="34">
        <f>X90*' Demand-Supply Gap'!F$206</f>
        <v>25.080707999999998</v>
      </c>
      <c r="G90" s="34">
        <f>Y90*' Demand-Supply Gap'!G$206</f>
        <v>28.997320400000003</v>
      </c>
      <c r="H90" s="34">
        <f>Z90*' Demand-Supply Gap'!H$206</f>
        <v>29.708290200000004</v>
      </c>
      <c r="I90" s="34">
        <f>AA90*' Demand-Supply Gap'!I$206</f>
        <v>18.946746000000001</v>
      </c>
      <c r="J90" s="34">
        <f>AB90*' Demand-Supply Gap'!J$206</f>
        <v>19.758946065143988</v>
      </c>
      <c r="K90" s="34">
        <f>AC90*' Demand-Supply Gap'!K$206</f>
        <v>20.604631420418812</v>
      </c>
      <c r="L90" s="34">
        <f>AD90*' Demand-Supply Gap'!L$206</f>
        <v>21.618470387339894</v>
      </c>
      <c r="M90" s="34">
        <f>AE90*' Demand-Supply Gap'!M$206</f>
        <v>22.528929807982607</v>
      </c>
      <c r="N90" s="34">
        <f>AF90*' Demand-Supply Gap'!N$206</f>
        <v>23.365047682932165</v>
      </c>
      <c r="O90" s="34">
        <f>AG90*' Demand-Supply Gap'!O$206</f>
        <v>24.173437431360121</v>
      </c>
      <c r="P90" s="34">
        <f>AH90*' Demand-Supply Gap'!P$206</f>
        <v>24.925132033527113</v>
      </c>
      <c r="Q90" s="34">
        <f>AI90*' Demand-Supply Gap'!Q$206</f>
        <v>25.658540715648645</v>
      </c>
      <c r="R90" s="34">
        <f>AJ90*' Demand-Supply Gap'!R$206</f>
        <v>26.38154024108961</v>
      </c>
      <c r="S90" s="34">
        <f>AK90*' Demand-Supply Gap'!S$206</f>
        <v>27.108940576125416</v>
      </c>
      <c r="T90" s="262"/>
      <c r="U90" s="47"/>
      <c r="V90" s="224">
        <v>0.56299999999999994</v>
      </c>
      <c r="W90" s="224">
        <v>0.56657999999999997</v>
      </c>
      <c r="X90" s="224">
        <v>0.56259999999999999</v>
      </c>
      <c r="Y90" s="224">
        <v>0.57014000000000009</v>
      </c>
      <c r="Z90" s="224">
        <v>0.56598000000000004</v>
      </c>
      <c r="AA90" s="224">
        <v>0.56490000000000007</v>
      </c>
      <c r="AB90" s="224">
        <v>0.56705733333333297</v>
      </c>
      <c r="AC90" s="224">
        <v>0.56749276190476206</v>
      </c>
      <c r="AD90" s="224">
        <v>0.56792819047619003</v>
      </c>
      <c r="AE90" s="224">
        <v>0.56957599999999908</v>
      </c>
      <c r="AF90" s="224">
        <v>0.57073885714285799</v>
      </c>
      <c r="AG90" s="224">
        <v>0.57189871428571493</v>
      </c>
      <c r="AH90" s="224">
        <v>0.57306357142857189</v>
      </c>
      <c r="AI90" s="224">
        <v>0.57422631318681394</v>
      </c>
      <c r="AJ90" s="224">
        <v>0.57538905494505499</v>
      </c>
      <c r="AK90" s="224">
        <v>0.57655179670329693</v>
      </c>
    </row>
    <row r="91" spans="1:37" s="28" customFormat="1" ht="15">
      <c r="A91" s="32" t="s">
        <v>40</v>
      </c>
      <c r="B91" s="32" t="s">
        <v>309</v>
      </c>
      <c r="C91" s="96" t="s">
        <v>378</v>
      </c>
      <c r="D91" s="34">
        <f>V91*' Demand-Supply Gap'!D$206</f>
        <v>4.5598419999999997</v>
      </c>
      <c r="E91" s="34">
        <f>W91*' Demand-Supply Gap'!E$206</f>
        <v>4.8671778000000003</v>
      </c>
      <c r="F91" s="34">
        <f>X91*' Demand-Supply Gap'!F$206</f>
        <v>5.0197080000000005</v>
      </c>
      <c r="G91" s="34">
        <f>Y91*' Demand-Supply Gap'!G$206</f>
        <v>5.4796563999999988</v>
      </c>
      <c r="H91" s="34">
        <f>Z91*' Demand-Supply Gap'!H$206</f>
        <v>5.6384757999999993</v>
      </c>
      <c r="I91" s="34">
        <f>AA91*' Demand-Supply Gap'!I$206</f>
        <v>3.7262940000000002</v>
      </c>
      <c r="J91" s="34">
        <f>AB91*' Demand-Supply Gap'!J$206</f>
        <v>3.7591398024960112</v>
      </c>
      <c r="K91" s="34">
        <f>AC91*' Demand-Supply Gap'!K$206</f>
        <v>3.8882468452149226</v>
      </c>
      <c r="L91" s="34">
        <f>AD91*' Demand-Supply Gap'!L$206</f>
        <v>4.0462683650145257</v>
      </c>
      <c r="M91" s="34">
        <f>AE91*' Demand-Supply Gap'!M$206</f>
        <v>4.1251738507386451</v>
      </c>
      <c r="N91" s="34">
        <f>AF91*' Demand-Supply Gap'!N$206</f>
        <v>4.2073288017343833</v>
      </c>
      <c r="O91" s="34">
        <f>AG91*' Demand-Supply Gap'!O$206</f>
        <v>4.2798185046628303</v>
      </c>
      <c r="P91" s="34">
        <f>AH91*' Demand-Supply Gap'!P$206</f>
        <v>4.3378215521594177</v>
      </c>
      <c r="Q91" s="34">
        <f>AI91*' Demand-Supply Gap'!Q$206</f>
        <v>4.3884984106757727</v>
      </c>
      <c r="R91" s="34">
        <f>AJ91*' Demand-Supply Gap'!R$206</f>
        <v>4.4333463458057416</v>
      </c>
      <c r="S91" s="34">
        <f>AK91*' Demand-Supply Gap'!S$206</f>
        <v>4.4749276614637079</v>
      </c>
      <c r="T91" s="262"/>
      <c r="U91" s="73"/>
      <c r="V91" s="224">
        <v>0.11269999999999999</v>
      </c>
      <c r="W91" s="224">
        <v>0.11238000000000001</v>
      </c>
      <c r="X91" s="224">
        <v>0.11260000000000001</v>
      </c>
      <c r="Y91" s="224">
        <v>0.10773999999999997</v>
      </c>
      <c r="Z91" s="224">
        <v>0.10741999999999999</v>
      </c>
      <c r="AA91" s="224">
        <v>0.1111</v>
      </c>
      <c r="AB91" s="224">
        <v>0.10788266666666699</v>
      </c>
      <c r="AC91" s="224">
        <v>0.10709009523809496</v>
      </c>
      <c r="AD91" s="224">
        <v>0.10629752380952398</v>
      </c>
      <c r="AE91" s="224">
        <v>0.10429257142857198</v>
      </c>
      <c r="AF91" s="224">
        <v>0.10277257142857096</v>
      </c>
      <c r="AG91" s="224">
        <v>0.10125257142857105</v>
      </c>
      <c r="AH91" s="224">
        <v>9.9732571428571032E-2</v>
      </c>
      <c r="AI91" s="224">
        <v>9.8212571428571066E-2</v>
      </c>
      <c r="AJ91" s="224">
        <v>9.6692571428571045E-2</v>
      </c>
      <c r="AK91" s="224">
        <v>9.5172571428571023E-2</v>
      </c>
    </row>
    <row r="92" spans="1:37" s="28" customFormat="1" ht="15">
      <c r="A92" s="32" t="s">
        <v>40</v>
      </c>
      <c r="B92" s="32" t="s">
        <v>309</v>
      </c>
      <c r="C92" s="96" t="s">
        <v>379</v>
      </c>
      <c r="D92" s="34">
        <f>V92*' Demand-Supply Gap'!D$206</f>
        <v>13.121178000000002</v>
      </c>
      <c r="E92" s="34">
        <f>W92*' Demand-Supply Gap'!E$206</f>
        <v>13.904242400000001</v>
      </c>
      <c r="F92" s="34">
        <f>X92*' Demand-Supply Gap'!F$206</f>
        <v>14.479583999999999</v>
      </c>
      <c r="G92" s="34">
        <f>Y92*' Demand-Supply Gap'!G$206</f>
        <v>16.383023199999997</v>
      </c>
      <c r="H92" s="34">
        <f>Z92*' Demand-Supply Gap'!H$206</f>
        <v>17.143234</v>
      </c>
      <c r="I92" s="34">
        <f>AA92*' Demand-Supply Gap'!I$206</f>
        <v>10.866959999999999</v>
      </c>
      <c r="J92" s="34">
        <f>AB92*' Demand-Supply Gap'!J$206</f>
        <v>11.32662013236</v>
      </c>
      <c r="K92" s="34">
        <f>AC92*' Demand-Supply Gap'!K$206</f>
        <v>11.815305386366267</v>
      </c>
      <c r="L92" s="34">
        <f>AD92*' Demand-Supply Gap'!L$206</f>
        <v>12.400760988402387</v>
      </c>
      <c r="M92" s="34">
        <f>AE92*' Demand-Supply Gap'!M$206</f>
        <v>12.899757121899146</v>
      </c>
      <c r="N92" s="34">
        <f>AF92*' Demand-Supply Gap'!N$206</f>
        <v>13.365869423275564</v>
      </c>
      <c r="O92" s="34">
        <f>AG92*' Demand-Supply Gap'!O$206</f>
        <v>13.815482963927279</v>
      </c>
      <c r="P92" s="34">
        <f>AH92*' Demand-Supply Gap'!P$206</f>
        <v>14.231578742362252</v>
      </c>
      <c r="Q92" s="34">
        <f>AI92*' Demand-Supply Gap'!Q$206</f>
        <v>14.636633715573218</v>
      </c>
      <c r="R92" s="34">
        <f>AJ92*' Demand-Supply Gap'!R$206</f>
        <v>15.035030116175816</v>
      </c>
      <c r="S92" s="34">
        <f>AK92*' Demand-Supply Gap'!S$206</f>
        <v>15.435221341410358</v>
      </c>
      <c r="T92" s="262"/>
      <c r="U92" s="47"/>
      <c r="V92" s="224">
        <f>1-SUM(V90:V91)</f>
        <v>0.32430000000000003</v>
      </c>
      <c r="W92" s="224">
        <f t="shared" ref="W92" si="889">1-SUM(W90:W91)</f>
        <v>0.32103999999999999</v>
      </c>
      <c r="X92" s="224">
        <f t="shared" ref="X92" si="890">1-SUM(X90:X91)</f>
        <v>0.32479999999999998</v>
      </c>
      <c r="Y92" s="224">
        <f t="shared" ref="Y92" si="891">1-SUM(Y90:Y91)</f>
        <v>0.32211999999999996</v>
      </c>
      <c r="Z92" s="224">
        <f t="shared" ref="Z92" si="892">1-SUM(Z90:Z91)</f>
        <v>0.3266</v>
      </c>
      <c r="AA92" s="224">
        <f t="shared" ref="AA92" si="893">1-SUM(AA90:AA91)</f>
        <v>0.32399999999999995</v>
      </c>
      <c r="AB92" s="224">
        <f t="shared" ref="AB92" si="894">1-SUM(AB90:AB91)</f>
        <v>0.32506000000000002</v>
      </c>
      <c r="AC92" s="224">
        <f t="shared" ref="AC92" si="895">1-SUM(AC90:AC91)</f>
        <v>0.32541714285714296</v>
      </c>
      <c r="AD92" s="224">
        <f t="shared" ref="AD92" si="896">1-SUM(AD90:AD91)</f>
        <v>0.32577428571428602</v>
      </c>
      <c r="AE92" s="224">
        <f t="shared" ref="AE92" si="897">1-SUM(AE90:AE91)</f>
        <v>0.32613142857142896</v>
      </c>
      <c r="AF92" s="224">
        <f t="shared" ref="AF92" si="898">1-SUM(AF90:AF91)</f>
        <v>0.32648857142857102</v>
      </c>
      <c r="AG92" s="224">
        <f t="shared" ref="AG92" si="899">1-SUM(AG90:AG91)</f>
        <v>0.32684871428571405</v>
      </c>
      <c r="AH92" s="224">
        <f t="shared" ref="AH92" si="900">1-SUM(AH90:AH91)</f>
        <v>0.32720385714285705</v>
      </c>
      <c r="AI92" s="224">
        <f t="shared" ref="AI92" si="901">1-SUM(AI90:AI91)</f>
        <v>0.32756111538461496</v>
      </c>
      <c r="AJ92" s="224">
        <f t="shared" ref="AJ92" si="902">1-SUM(AJ90:AJ91)</f>
        <v>0.32791837362637399</v>
      </c>
      <c r="AK92" s="224">
        <f t="shared" ref="AK92" si="903">1-SUM(AK90:AK91)</f>
        <v>0.32827563186813202</v>
      </c>
    </row>
    <row r="93" spans="1:37" s="94" customFormat="1" ht="15">
      <c r="A93" s="60" t="s">
        <v>40</v>
      </c>
      <c r="B93" s="60" t="s">
        <v>309</v>
      </c>
      <c r="C93" s="264" t="s">
        <v>60</v>
      </c>
      <c r="D93" s="61">
        <f>SUM(D90:D92)</f>
        <v>40.46</v>
      </c>
      <c r="E93" s="61">
        <f t="shared" ref="E93" si="904">SUM(E90:E92)</f>
        <v>43.31</v>
      </c>
      <c r="F93" s="61">
        <f t="shared" ref="F93" si="905">SUM(F90:F92)</f>
        <v>44.58</v>
      </c>
      <c r="G93" s="61">
        <f t="shared" ref="G93" si="906">SUM(G90:G92)</f>
        <v>50.86</v>
      </c>
      <c r="H93" s="61">
        <f t="shared" ref="H93" si="907">SUM(H90:H92)</f>
        <v>52.49</v>
      </c>
      <c r="I93" s="61">
        <f t="shared" ref="I93" si="908">SUM(I90:I92)</f>
        <v>33.54</v>
      </c>
      <c r="J93" s="61">
        <f t="shared" ref="J93" si="909">SUM(J90:J92)</f>
        <v>34.844706000000002</v>
      </c>
      <c r="K93" s="61">
        <f t="shared" ref="K93" si="910">SUM(K90:K92)</f>
        <v>36.308183652000004</v>
      </c>
      <c r="L93" s="61">
        <f t="shared" ref="L93" si="911">SUM(L90:L92)</f>
        <v>38.065499740756806</v>
      </c>
      <c r="M93" s="61">
        <f t="shared" ref="M93" si="912">SUM(M90:M92)</f>
        <v>39.553860780620397</v>
      </c>
      <c r="N93" s="61">
        <f t="shared" ref="N93" si="913">SUM(N90:N92)</f>
        <v>40.938245907942111</v>
      </c>
      <c r="O93" s="61">
        <f t="shared" ref="O93" si="914">SUM(O90:O92)</f>
        <v>42.268738899950229</v>
      </c>
      <c r="P93" s="61">
        <f t="shared" ref="P93" si="915">SUM(P90:P92)</f>
        <v>43.494532328048784</v>
      </c>
      <c r="Q93" s="61">
        <f t="shared" ref="Q93" si="916">SUM(Q90:Q92)</f>
        <v>44.683672841897632</v>
      </c>
      <c r="R93" s="61">
        <f t="shared" ref="R93" si="917">SUM(R90:R92)</f>
        <v>45.849916703071166</v>
      </c>
      <c r="S93" s="61">
        <f t="shared" ref="S93" si="918">SUM(S90:S92)</f>
        <v>47.019089578999484</v>
      </c>
      <c r="T93" s="263"/>
      <c r="U93" s="265"/>
      <c r="V93" s="266">
        <f>SUM(V90:V92)</f>
        <v>1</v>
      </c>
      <c r="W93" s="266">
        <f t="shared" ref="W93" si="919">SUM(W90:W92)</f>
        <v>1</v>
      </c>
      <c r="X93" s="266">
        <f t="shared" ref="X93" si="920">SUM(X90:X92)</f>
        <v>1</v>
      </c>
      <c r="Y93" s="266">
        <f t="shared" ref="Y93" si="921">SUM(Y90:Y92)</f>
        <v>1</v>
      </c>
      <c r="Z93" s="266">
        <f t="shared" ref="Z93" si="922">SUM(Z90:Z92)</f>
        <v>1</v>
      </c>
      <c r="AA93" s="266">
        <f t="shared" ref="AA93" si="923">SUM(AA90:AA92)</f>
        <v>1</v>
      </c>
      <c r="AB93" s="266">
        <f t="shared" ref="AB93" si="924">SUM(AB90:AB92)</f>
        <v>1</v>
      </c>
      <c r="AC93" s="266">
        <f t="shared" ref="AC93" si="925">SUM(AC90:AC92)</f>
        <v>1</v>
      </c>
      <c r="AD93" s="266">
        <f t="shared" ref="AD93" si="926">SUM(AD90:AD92)</f>
        <v>1</v>
      </c>
      <c r="AE93" s="266">
        <f t="shared" ref="AE93" si="927">SUM(AE90:AE92)</f>
        <v>1</v>
      </c>
      <c r="AF93" s="266">
        <f t="shared" ref="AF93" si="928">SUM(AF90:AF92)</f>
        <v>1</v>
      </c>
      <c r="AG93" s="266">
        <f t="shared" ref="AG93" si="929">SUM(AG90:AG92)</f>
        <v>1</v>
      </c>
      <c r="AH93" s="266">
        <f t="shared" ref="AH93" si="930">SUM(AH90:AH92)</f>
        <v>1</v>
      </c>
      <c r="AI93" s="266">
        <f t="shared" ref="AI93" si="931">SUM(AI90:AI92)</f>
        <v>1</v>
      </c>
      <c r="AJ93" s="266">
        <f t="shared" ref="AJ93" si="932">SUM(AJ90:AJ92)</f>
        <v>1</v>
      </c>
      <c r="AK93" s="266">
        <f t="shared" ref="AK93" si="933">SUM(AK90:AK92)</f>
        <v>1</v>
      </c>
    </row>
    <row r="94" spans="1:37" s="28" customFormat="1" ht="15">
      <c r="A94" s="312" t="s">
        <v>40</v>
      </c>
      <c r="B94" s="313" t="s">
        <v>40</v>
      </c>
      <c r="C94" s="215" t="s">
        <v>377</v>
      </c>
      <c r="D94" s="314">
        <f>D82+D86+D90</f>
        <v>271.37706254528194</v>
      </c>
      <c r="E94" s="314">
        <f t="shared" ref="E94:S94" si="934">E82+E86+E90</f>
        <v>259.75501826206505</v>
      </c>
      <c r="F94" s="314">
        <f t="shared" si="934"/>
        <v>261.69765446301903</v>
      </c>
      <c r="G94" s="314">
        <f t="shared" si="934"/>
        <v>287.54384652329571</v>
      </c>
      <c r="H94" s="314">
        <f t="shared" si="934"/>
        <v>256.42872245919273</v>
      </c>
      <c r="I94" s="314">
        <f t="shared" si="934"/>
        <v>201.66166369260532</v>
      </c>
      <c r="J94" s="314">
        <f t="shared" si="934"/>
        <v>210.64977951690244</v>
      </c>
      <c r="K94" s="314">
        <f t="shared" si="934"/>
        <v>221.11006349918222</v>
      </c>
      <c r="L94" s="314">
        <f t="shared" si="934"/>
        <v>231.76457870136528</v>
      </c>
      <c r="M94" s="314">
        <f t="shared" si="934"/>
        <v>242.04871448403327</v>
      </c>
      <c r="N94" s="314">
        <f t="shared" si="934"/>
        <v>252.02310836100838</v>
      </c>
      <c r="O94" s="314">
        <f t="shared" si="934"/>
        <v>262.22407528948992</v>
      </c>
      <c r="P94" s="314">
        <f t="shared" si="934"/>
        <v>271.69921960202936</v>
      </c>
      <c r="Q94" s="314">
        <f t="shared" si="934"/>
        <v>280.68657948617977</v>
      </c>
      <c r="R94" s="314">
        <f t="shared" si="934"/>
        <v>289.27355819539719</v>
      </c>
      <c r="S94" s="314">
        <f t="shared" si="934"/>
        <v>298.32136541567979</v>
      </c>
      <c r="T94" s="300">
        <f>(I94/D94)^(1/5)-1</f>
        <v>-5.765475885624094E-2</v>
      </c>
      <c r="U94" s="300">
        <f>(S94/J94)^(1/9)-1</f>
        <v>3.942099133410526E-2</v>
      </c>
      <c r="V94" s="315">
        <f>D94/D$97</f>
        <v>0.55588571778956331</v>
      </c>
      <c r="W94" s="315">
        <f t="shared" ref="W94:AK96" si="935">E94/E$97</f>
        <v>0.55794291784810024</v>
      </c>
      <c r="X94" s="315">
        <f t="shared" si="935"/>
        <v>0.55877669618137038</v>
      </c>
      <c r="Y94" s="315">
        <f t="shared" si="935"/>
        <v>0.56011172266518272</v>
      </c>
      <c r="Z94" s="315">
        <f t="shared" si="935"/>
        <v>0.56065407616815499</v>
      </c>
      <c r="AA94" s="315">
        <f t="shared" si="935"/>
        <v>0.56143045177602569</v>
      </c>
      <c r="AB94" s="315">
        <f t="shared" si="935"/>
        <v>0.5626088237556478</v>
      </c>
      <c r="AC94" s="315">
        <f t="shared" si="935"/>
        <v>0.5636234240471194</v>
      </c>
      <c r="AD94" s="315">
        <f t="shared" si="935"/>
        <v>0.56464248509568515</v>
      </c>
      <c r="AE94" s="315">
        <f t="shared" si="935"/>
        <v>0.56576917693897888</v>
      </c>
      <c r="AF94" s="315">
        <f t="shared" si="935"/>
        <v>0.56680666747018815</v>
      </c>
      <c r="AG94" s="315">
        <f t="shared" si="935"/>
        <v>0.56786939802367042</v>
      </c>
      <c r="AH94" s="315">
        <f t="shared" si="935"/>
        <v>0.5689328191537586</v>
      </c>
      <c r="AI94" s="315">
        <f t="shared" si="935"/>
        <v>0.56999566574822291</v>
      </c>
      <c r="AJ94" s="315">
        <f t="shared" si="935"/>
        <v>0.57105781644224707</v>
      </c>
      <c r="AK94" s="315">
        <f t="shared" si="935"/>
        <v>0.57211917079074148</v>
      </c>
    </row>
    <row r="95" spans="1:37" s="28" customFormat="1" ht="15">
      <c r="A95" s="312" t="s">
        <v>40</v>
      </c>
      <c r="B95" s="313" t="s">
        <v>40</v>
      </c>
      <c r="C95" s="215" t="s">
        <v>378</v>
      </c>
      <c r="D95" s="314">
        <f t="shared" ref="D95" si="936">D83+D87+D91</f>
        <v>50.272335956799992</v>
      </c>
      <c r="E95" s="314">
        <f t="shared" ref="E95:S95" si="937">E83+E87+E91</f>
        <v>47.738371699893321</v>
      </c>
      <c r="F95" s="314">
        <f t="shared" si="937"/>
        <v>47.799236402986672</v>
      </c>
      <c r="G95" s="314">
        <f t="shared" si="937"/>
        <v>51.895881864800003</v>
      </c>
      <c r="H95" s="314">
        <f t="shared" si="937"/>
        <v>46.038334668186664</v>
      </c>
      <c r="I95" s="314">
        <f t="shared" si="937"/>
        <v>36.032817080000008</v>
      </c>
      <c r="J95" s="314">
        <f t="shared" si="937"/>
        <v>37.250036729299211</v>
      </c>
      <c r="K95" s="314">
        <f t="shared" si="937"/>
        <v>38.79271791663777</v>
      </c>
      <c r="L95" s="314">
        <f t="shared" si="937"/>
        <v>40.343693522256416</v>
      </c>
      <c r="M95" s="314">
        <f t="shared" si="937"/>
        <v>41.744837982940325</v>
      </c>
      <c r="N95" s="314">
        <f t="shared" si="937"/>
        <v>43.088334359470188</v>
      </c>
      <c r="O95" s="314">
        <f t="shared" si="937"/>
        <v>44.439748271539194</v>
      </c>
      <c r="P95" s="314">
        <f t="shared" si="937"/>
        <v>45.640846932273014</v>
      </c>
      <c r="Q95" s="314">
        <f t="shared" si="937"/>
        <v>46.734778387941773</v>
      </c>
      <c r="R95" s="314">
        <f t="shared" si="937"/>
        <v>47.738117767900988</v>
      </c>
      <c r="S95" s="314">
        <f t="shared" si="937"/>
        <v>48.79328557814604</v>
      </c>
      <c r="T95" s="300">
        <f t="shared" ref="T95:T97" si="938">(I95/D95)^(1/5)-1</f>
        <v>-6.4435292917375819E-2</v>
      </c>
      <c r="U95" s="300">
        <f t="shared" ref="U95:U97" si="939">(S95/J95)^(1/9)-1</f>
        <v>3.0447639312273678E-2</v>
      </c>
      <c r="V95" s="315">
        <f t="shared" ref="V95:V96" si="940">D95/D$97</f>
        <v>0.10297728664389542</v>
      </c>
      <c r="W95" s="315">
        <f t="shared" si="935"/>
        <v>0.10254002628231611</v>
      </c>
      <c r="X95" s="315">
        <f t="shared" si="935"/>
        <v>0.10206090479510772</v>
      </c>
      <c r="Y95" s="315">
        <f t="shared" si="935"/>
        <v>0.10108890223866088</v>
      </c>
      <c r="Z95" s="315">
        <f t="shared" si="935"/>
        <v>0.10065791282729691</v>
      </c>
      <c r="AA95" s="315">
        <f t="shared" si="935"/>
        <v>0.10031614537715977</v>
      </c>
      <c r="AB95" s="315">
        <f t="shared" si="935"/>
        <v>9.9488351695350863E-2</v>
      </c>
      <c r="AC95" s="315">
        <f t="shared" si="935"/>
        <v>9.8885071779423031E-2</v>
      </c>
      <c r="AD95" s="315">
        <f t="shared" si="935"/>
        <v>9.8288373037787966E-2</v>
      </c>
      <c r="AE95" s="315">
        <f t="shared" si="935"/>
        <v>9.7575162410611052E-2</v>
      </c>
      <c r="AF95" s="315">
        <f t="shared" si="935"/>
        <v>9.6906808919078685E-2</v>
      </c>
      <c r="AG95" s="315">
        <f t="shared" si="935"/>
        <v>9.6238200368987559E-2</v>
      </c>
      <c r="AH95" s="315">
        <f t="shared" si="935"/>
        <v>9.5571035322728301E-2</v>
      </c>
      <c r="AI95" s="315">
        <f t="shared" si="935"/>
        <v>9.4905218374155081E-2</v>
      </c>
      <c r="AJ95" s="315">
        <f t="shared" si="935"/>
        <v>9.4240294424650067E-2</v>
      </c>
      <c r="AK95" s="315">
        <f t="shared" si="935"/>
        <v>9.3575510578088536E-2</v>
      </c>
    </row>
    <row r="96" spans="1:37" s="28" customFormat="1" ht="15">
      <c r="A96" s="312" t="s">
        <v>40</v>
      </c>
      <c r="B96" s="313" t="s">
        <v>40</v>
      </c>
      <c r="C96" s="215" t="s">
        <v>379</v>
      </c>
      <c r="D96" s="314">
        <f t="shared" ref="D96" si="941">D84+D88+D92</f>
        <v>166.53918749791805</v>
      </c>
      <c r="E96" s="314">
        <f t="shared" ref="E96:S96" si="942">E84+E88+E92</f>
        <v>158.06502103804161</v>
      </c>
      <c r="F96" s="314">
        <f t="shared" si="942"/>
        <v>158.84342513399432</v>
      </c>
      <c r="G96" s="314">
        <f t="shared" si="942"/>
        <v>173.9290066119043</v>
      </c>
      <c r="H96" s="314">
        <f t="shared" si="942"/>
        <v>154.90716587262062</v>
      </c>
      <c r="I96" s="314">
        <f t="shared" si="942"/>
        <v>121.49811922739474</v>
      </c>
      <c r="J96" s="314">
        <f t="shared" si="942"/>
        <v>126.51624447379841</v>
      </c>
      <c r="K96" s="314">
        <f t="shared" si="942"/>
        <v>132.39827291491207</v>
      </c>
      <c r="L96" s="314">
        <f t="shared" si="942"/>
        <v>138.35425020256466</v>
      </c>
      <c r="M96" s="314">
        <f t="shared" si="942"/>
        <v>144.02882519171501</v>
      </c>
      <c r="N96" s="314">
        <f t="shared" si="942"/>
        <v>149.52536701546867</v>
      </c>
      <c r="O96" s="314">
        <f t="shared" si="942"/>
        <v>155.10445661412425</v>
      </c>
      <c r="P96" s="314">
        <f t="shared" si="942"/>
        <v>160.21934022686827</v>
      </c>
      <c r="Q96" s="314">
        <f t="shared" si="942"/>
        <v>165.01498217721485</v>
      </c>
      <c r="R96" s="314">
        <f t="shared" si="942"/>
        <v>169.54571606681753</v>
      </c>
      <c r="S96" s="314">
        <f t="shared" si="942"/>
        <v>174.31756216442531</v>
      </c>
      <c r="T96" s="300">
        <f t="shared" si="938"/>
        <v>-6.1118843615850738E-2</v>
      </c>
      <c r="U96" s="300">
        <f t="shared" si="939"/>
        <v>3.6253701004166361E-2</v>
      </c>
      <c r="V96" s="315">
        <f t="shared" si="940"/>
        <v>0.34113699556654126</v>
      </c>
      <c r="W96" s="315">
        <f t="shared" si="935"/>
        <v>0.33951705586958369</v>
      </c>
      <c r="X96" s="315">
        <f t="shared" si="935"/>
        <v>0.33916239902352185</v>
      </c>
      <c r="Y96" s="315">
        <f t="shared" si="935"/>
        <v>0.33879937509615637</v>
      </c>
      <c r="Z96" s="315">
        <f t="shared" si="935"/>
        <v>0.33868801100454804</v>
      </c>
      <c r="AA96" s="315">
        <f t="shared" si="935"/>
        <v>0.33825340284681454</v>
      </c>
      <c r="AB96" s="315">
        <f t="shared" si="935"/>
        <v>0.33790282454900133</v>
      </c>
      <c r="AC96" s="315">
        <f t="shared" si="935"/>
        <v>0.33749150417345763</v>
      </c>
      <c r="AD96" s="315">
        <f t="shared" si="935"/>
        <v>0.33706914186652676</v>
      </c>
      <c r="AE96" s="315">
        <f t="shared" si="935"/>
        <v>0.33665566065040997</v>
      </c>
      <c r="AF96" s="315">
        <f t="shared" si="935"/>
        <v>0.33628652361073308</v>
      </c>
      <c r="AG96" s="315">
        <f t="shared" si="935"/>
        <v>0.33589240160734202</v>
      </c>
      <c r="AH96" s="315">
        <f t="shared" si="935"/>
        <v>0.33549614552351303</v>
      </c>
      <c r="AI96" s="315">
        <f t="shared" si="935"/>
        <v>0.33509911587762198</v>
      </c>
      <c r="AJ96" s="315">
        <f t="shared" si="935"/>
        <v>0.33470188913310289</v>
      </c>
      <c r="AK96" s="315">
        <f t="shared" si="935"/>
        <v>0.33430531863117002</v>
      </c>
    </row>
    <row r="97" spans="1:37" s="94" customFormat="1" ht="15">
      <c r="A97" s="313" t="s">
        <v>40</v>
      </c>
      <c r="B97" s="313" t="s">
        <v>40</v>
      </c>
      <c r="C97" s="316" t="s">
        <v>60</v>
      </c>
      <c r="D97" s="314">
        <f>SUM(D94:D96)</f>
        <v>488.18858599999999</v>
      </c>
      <c r="E97" s="314">
        <f t="shared" ref="E97" si="943">SUM(E94:E96)</f>
        <v>465.55841099999998</v>
      </c>
      <c r="F97" s="314">
        <f t="shared" ref="F97" si="944">SUM(F94:F96)</f>
        <v>468.34031600000003</v>
      </c>
      <c r="G97" s="314">
        <f t="shared" ref="G97" si="945">SUM(G94:G96)</f>
        <v>513.36873500000002</v>
      </c>
      <c r="H97" s="314">
        <f t="shared" ref="H97" si="946">SUM(H94:H96)</f>
        <v>457.37422300000003</v>
      </c>
      <c r="I97" s="314">
        <f t="shared" ref="I97" si="947">SUM(I94:I96)</f>
        <v>359.19260000000008</v>
      </c>
      <c r="J97" s="314">
        <f t="shared" ref="J97" si="948">SUM(J94:J96)</f>
        <v>374.41606072000008</v>
      </c>
      <c r="K97" s="314">
        <f t="shared" ref="K97" si="949">SUM(K94:K96)</f>
        <v>392.30105433073203</v>
      </c>
      <c r="L97" s="314">
        <f t="shared" ref="L97" si="950">SUM(L94:L96)</f>
        <v>410.46252242618641</v>
      </c>
      <c r="M97" s="314">
        <f t="shared" ref="M97" si="951">SUM(M94:M96)</f>
        <v>427.82237765868865</v>
      </c>
      <c r="N97" s="314">
        <f t="shared" ref="N97" si="952">SUM(N94:N96)</f>
        <v>444.63680973594728</v>
      </c>
      <c r="O97" s="314">
        <f t="shared" ref="O97" si="953">SUM(O94:O96)</f>
        <v>461.76828017515334</v>
      </c>
      <c r="P97" s="314">
        <f t="shared" ref="P97" si="954">SUM(P94:P96)</f>
        <v>477.55940676117064</v>
      </c>
      <c r="Q97" s="314">
        <f t="shared" ref="Q97" si="955">SUM(Q94:Q96)</f>
        <v>492.4363400513364</v>
      </c>
      <c r="R97" s="314">
        <f t="shared" ref="R97" si="956">SUM(R94:R96)</f>
        <v>506.55739203011569</v>
      </c>
      <c r="S97" s="314">
        <f t="shared" ref="S97" si="957">SUM(S94:S96)</f>
        <v>521.4322131582511</v>
      </c>
      <c r="T97" s="300">
        <f t="shared" si="938"/>
        <v>-5.9523491861401046E-2</v>
      </c>
      <c r="U97" s="300">
        <f t="shared" si="939"/>
        <v>3.7486844886109649E-2</v>
      </c>
      <c r="V97" s="317">
        <f>SUM(V94:V96)</f>
        <v>1</v>
      </c>
      <c r="W97" s="317">
        <f t="shared" ref="W97" si="958">SUM(W94:W96)</f>
        <v>1</v>
      </c>
      <c r="X97" s="317">
        <f t="shared" ref="X97" si="959">SUM(X94:X96)</f>
        <v>1</v>
      </c>
      <c r="Y97" s="317">
        <f t="shared" ref="Y97" si="960">SUM(Y94:Y96)</f>
        <v>1</v>
      </c>
      <c r="Z97" s="317">
        <f t="shared" ref="Z97" si="961">SUM(Z94:Z96)</f>
        <v>1</v>
      </c>
      <c r="AA97" s="317">
        <f t="shared" ref="AA97" si="962">SUM(AA94:AA96)</f>
        <v>1</v>
      </c>
      <c r="AB97" s="317">
        <f t="shared" ref="AB97" si="963">SUM(AB94:AB96)</f>
        <v>1</v>
      </c>
      <c r="AC97" s="317">
        <f t="shared" ref="AC97" si="964">SUM(AC94:AC96)</f>
        <v>1</v>
      </c>
      <c r="AD97" s="317">
        <f t="shared" ref="AD97" si="965">SUM(AD94:AD96)</f>
        <v>0.99999999999999978</v>
      </c>
      <c r="AE97" s="317">
        <f t="shared" ref="AE97" si="966">SUM(AE94:AE96)</f>
        <v>0.99999999999999989</v>
      </c>
      <c r="AF97" s="317">
        <f t="shared" ref="AF97" si="967">SUM(AF94:AF96)</f>
        <v>0.99999999999999989</v>
      </c>
      <c r="AG97" s="317">
        <f t="shared" ref="AG97" si="968">SUM(AG94:AG96)</f>
        <v>1</v>
      </c>
      <c r="AH97" s="317">
        <f t="shared" ref="AH97" si="969">SUM(AH94:AH96)</f>
        <v>0.99999999999999989</v>
      </c>
      <c r="AI97" s="317">
        <f t="shared" ref="AI97" si="970">SUM(AI94:AI96)</f>
        <v>1</v>
      </c>
      <c r="AJ97" s="317">
        <f t="shared" ref="AJ97" si="971">SUM(AJ94:AJ96)</f>
        <v>1</v>
      </c>
      <c r="AK97" s="317">
        <f t="shared" ref="AK97" si="972">SUM(AK94:AK96)</f>
        <v>1</v>
      </c>
    </row>
    <row r="98" spans="1:37" s="28" customFormat="1" ht="15">
      <c r="A98" s="32" t="s">
        <v>42</v>
      </c>
      <c r="B98" s="32" t="s">
        <v>18</v>
      </c>
      <c r="C98" s="96" t="s">
        <v>377</v>
      </c>
      <c r="D98" s="34">
        <f>V98*' Demand-Supply Gap'!D$224</f>
        <v>37.585851876399992</v>
      </c>
      <c r="E98" s="34">
        <f>W98*' Demand-Supply Gap'!E$224</f>
        <v>31.255959503266126</v>
      </c>
      <c r="F98" s="34">
        <f>X98*' Demand-Supply Gap'!F$224</f>
        <v>30.190013011089363</v>
      </c>
      <c r="G98" s="34">
        <f>Y98*' Demand-Supply Gap'!G$224</f>
        <v>31.217831173897427</v>
      </c>
      <c r="H98" s="34">
        <f>Z98*' Demand-Supply Gap'!H$224</f>
        <v>33.221845096066211</v>
      </c>
      <c r="I98" s="34">
        <f>AA98*' Demand-Supply Gap'!I$224</f>
        <v>32.241748764439635</v>
      </c>
      <c r="J98" s="34">
        <f>AB98*' Demand-Supply Gap'!J$224</f>
        <v>33.986230495676054</v>
      </c>
      <c r="K98" s="34">
        <f>AC98*' Demand-Supply Gap'!K$224</f>
        <v>36.07353067142256</v>
      </c>
      <c r="L98" s="34">
        <f>AD98*' Demand-Supply Gap'!L$224</f>
        <v>38.097364969867392</v>
      </c>
      <c r="M98" s="34">
        <f>AE98*' Demand-Supply Gap'!M$224</f>
        <v>40.009432377577106</v>
      </c>
      <c r="N98" s="34">
        <f>AF98*' Demand-Supply Gap'!N$224</f>
        <v>41.848986667466605</v>
      </c>
      <c r="O98" s="34">
        <f>AG98*' Demand-Supply Gap'!O$224</f>
        <v>43.777171314041077</v>
      </c>
      <c r="P98" s="34">
        <f>AH98*' Demand-Supply Gap'!P$224</f>
        <v>45.631783795285031</v>
      </c>
      <c r="Q98" s="34">
        <f>AI98*' Demand-Supply Gap'!Q$224</f>
        <v>47.450530830166102</v>
      </c>
      <c r="R98" s="34">
        <f>AJ98*' Demand-Supply Gap'!R$224</f>
        <v>49.25604685775226</v>
      </c>
      <c r="S98" s="34">
        <f>AK98*' Demand-Supply Gap'!S$224</f>
        <v>51.125166786747641</v>
      </c>
      <c r="T98" s="262"/>
      <c r="U98" s="73"/>
      <c r="V98" s="224">
        <v>0.53979999999999984</v>
      </c>
      <c r="W98" s="224">
        <v>0.54078691074014862</v>
      </c>
      <c r="X98" s="224">
        <v>0.54177382148029751</v>
      </c>
      <c r="Y98" s="224">
        <v>0.5427607322204463</v>
      </c>
      <c r="Z98" s="224">
        <v>0.54374764296059508</v>
      </c>
      <c r="AA98" s="224">
        <v>0.54473455370074386</v>
      </c>
      <c r="AB98" s="224">
        <v>0.54572146444089265</v>
      </c>
      <c r="AC98" s="224">
        <v>0.54670837518104154</v>
      </c>
      <c r="AD98" s="224">
        <v>0.54769528592119032</v>
      </c>
      <c r="AE98" s="224">
        <v>0.54868219666133911</v>
      </c>
      <c r="AF98" s="224">
        <v>0.54966910740148789</v>
      </c>
      <c r="AG98" s="224">
        <v>0.55065601814163667</v>
      </c>
      <c r="AH98" s="224">
        <v>0.55164292888178557</v>
      </c>
      <c r="AI98" s="224">
        <v>0.55262983962193435</v>
      </c>
      <c r="AJ98" s="224">
        <v>0.55361675036208313</v>
      </c>
      <c r="AK98" s="224">
        <v>0.55460366110223192</v>
      </c>
    </row>
    <row r="99" spans="1:37" s="28" customFormat="1" ht="15">
      <c r="A99" s="32" t="s">
        <v>42</v>
      </c>
      <c r="B99" s="32" t="s">
        <v>18</v>
      </c>
      <c r="C99" s="96" t="s">
        <v>378</v>
      </c>
      <c r="D99" s="34">
        <f>V99*' Demand-Supply Gap'!D$224</f>
        <v>7.3528454208000023</v>
      </c>
      <c r="E99" s="34">
        <f>W99*' Demand-Supply Gap'!E$224</f>
        <v>6.0575299881466673</v>
      </c>
      <c r="F99" s="34">
        <f>X99*' Demand-Supply Gap'!F$224</f>
        <v>5.7960790317999997</v>
      </c>
      <c r="G99" s="34">
        <f>Y99*' Demand-Supply Gap'!G$224</f>
        <v>5.9368785221200007</v>
      </c>
      <c r="H99" s="34">
        <f>Z99*' Demand-Supply Gap'!H$224</f>
        <v>6.2580553640266663</v>
      </c>
      <c r="I99" s="34">
        <f>AA99*' Demand-Supply Gap'!I$224</f>
        <v>6.0154737333333346</v>
      </c>
      <c r="J99" s="34">
        <f>AB99*' Demand-Supply Gap'!J$224</f>
        <v>6.2962667349600006</v>
      </c>
      <c r="K99" s="34">
        <f>AC99*' Demand-Supply Gap'!K$224</f>
        <v>6.601392373728431</v>
      </c>
      <c r="L99" s="34">
        <f>AD99*' Demand-Supply Gap'!L$224</f>
        <v>6.9040040359595274</v>
      </c>
      <c r="M99" s="34">
        <f>AE99*' Demand-Supply Gap'!M$224</f>
        <v>7.1796182487176594</v>
      </c>
      <c r="N99" s="34">
        <f>AF99*' Demand-Supply Gap'!N$224</f>
        <v>7.4358390823733158</v>
      </c>
      <c r="O99" s="34">
        <f>AG99*' Demand-Supply Gap'!O$224</f>
        <v>7.701433144066236</v>
      </c>
      <c r="P99" s="34">
        <f>AH99*' Demand-Supply Gap'!P$224</f>
        <v>7.9477168246101479</v>
      </c>
      <c r="Q99" s="34">
        <f>AI99*' Demand-Supply Gap'!Q$224</f>
        <v>8.1816119764065114</v>
      </c>
      <c r="R99" s="34">
        <f>AJ99*' Demand-Supply Gap'!R$224</f>
        <v>8.4072023676447003</v>
      </c>
      <c r="S99" s="34">
        <f>AK99*' Demand-Supply Gap'!S$224</f>
        <v>8.6191336801863514</v>
      </c>
      <c r="T99" s="262"/>
      <c r="U99" s="47"/>
      <c r="V99" s="224">
        <v>0.10560000000000001</v>
      </c>
      <c r="W99" s="224">
        <v>0.10480666666666667</v>
      </c>
      <c r="X99" s="224">
        <v>0.10401333333333335</v>
      </c>
      <c r="Y99" s="224">
        <v>0.10322000000000001</v>
      </c>
      <c r="Z99" s="224">
        <v>0.10242666666666668</v>
      </c>
      <c r="AA99" s="224">
        <v>0.10163333333333334</v>
      </c>
      <c r="AB99" s="224">
        <v>0.1011</v>
      </c>
      <c r="AC99" s="224">
        <v>0.10004666666666667</v>
      </c>
      <c r="AD99" s="224">
        <v>9.9253333333333346E-2</v>
      </c>
      <c r="AE99" s="224">
        <v>9.8460000000000006E-2</v>
      </c>
      <c r="AF99" s="224">
        <v>9.7666666666666679E-2</v>
      </c>
      <c r="AG99" s="224">
        <v>9.6873333333333339E-2</v>
      </c>
      <c r="AH99" s="224">
        <v>9.6080000000000013E-2</v>
      </c>
      <c r="AI99" s="224">
        <v>9.5286666666666686E-2</v>
      </c>
      <c r="AJ99" s="224">
        <v>9.4493333333333346E-2</v>
      </c>
      <c r="AK99" s="224">
        <v>9.35E-2</v>
      </c>
    </row>
    <row r="100" spans="1:37" s="28" customFormat="1" ht="15">
      <c r="A100" s="32" t="s">
        <v>42</v>
      </c>
      <c r="B100" s="32" t="s">
        <v>18</v>
      </c>
      <c r="C100" s="96" t="s">
        <v>379</v>
      </c>
      <c r="D100" s="34">
        <f>V100*' Demand-Supply Gap'!D$224</f>
        <v>24.690520702800011</v>
      </c>
      <c r="E100" s="34">
        <f>W100*' Demand-Supply Gap'!E$224</f>
        <v>20.483692508587207</v>
      </c>
      <c r="F100" s="34">
        <f>X100*' Demand-Supply Gap'!F$224</f>
        <v>19.738292957110623</v>
      </c>
      <c r="G100" s="34">
        <f>Y100*' Demand-Supply Gap'!G$224</f>
        <v>20.362036303982578</v>
      </c>
      <c r="H100" s="34">
        <f>Z100*' Demand-Supply Gap'!H$224</f>
        <v>21.618010539907115</v>
      </c>
      <c r="I100" s="34">
        <f>AA100*' Demand-Supply Gap'!I$224</f>
        <v>20.930777502227041</v>
      </c>
      <c r="J100" s="34">
        <f>AB100*' Demand-Supply Gap'!J$224</f>
        <v>21.995116369363952</v>
      </c>
      <c r="K100" s="34">
        <f>AC100*' Demand-Supply Gap'!K$224</f>
        <v>23.308208564049025</v>
      </c>
      <c r="L100" s="34">
        <f>AD100*' Demand-Supply Gap'!L$224</f>
        <v>24.558048336591742</v>
      </c>
      <c r="M100" s="34">
        <f>AE100*' Demand-Supply Gap'!M$224</f>
        <v>25.730086573762712</v>
      </c>
      <c r="N100" s="34">
        <f>AF100*' Demand-Supply Gap'!N$224</f>
        <v>26.85004540074009</v>
      </c>
      <c r="O100" s="34">
        <f>AG100*' Demand-Supply Gap'!O$224</f>
        <v>28.021427997328331</v>
      </c>
      <c r="P100" s="34">
        <f>AH100*' Demand-Supply Gap'!P$224</f>
        <v>29.14028314998561</v>
      </c>
      <c r="Q100" s="34">
        <f>AI100*' Demand-Supply Gap'!Q$224</f>
        <v>30.230992746563651</v>
      </c>
      <c r="R100" s="34">
        <f>AJ100*' Demand-Supply Gap'!R$224</f>
        <v>31.308131834762843</v>
      </c>
      <c r="S100" s="34">
        <f>AK100*' Demand-Supply Gap'!S$224</f>
        <v>32.438947449497576</v>
      </c>
      <c r="T100" s="262"/>
      <c r="U100" s="47"/>
      <c r="V100" s="224">
        <f>1-SUM(V98:V99)</f>
        <v>0.35460000000000014</v>
      </c>
      <c r="W100" s="224">
        <f t="shared" ref="W100" si="973">1-SUM(W98:W99)</f>
        <v>0.35440642259318467</v>
      </c>
      <c r="X100" s="224">
        <f t="shared" ref="X100" si="974">1-SUM(X98:X99)</f>
        <v>0.35421284518636909</v>
      </c>
      <c r="Y100" s="224">
        <f t="shared" ref="Y100" si="975">1-SUM(Y98:Y99)</f>
        <v>0.35401926777955373</v>
      </c>
      <c r="Z100" s="224">
        <f t="shared" ref="Z100" si="976">1-SUM(Z98:Z99)</f>
        <v>0.35382569037273826</v>
      </c>
      <c r="AA100" s="224">
        <f t="shared" ref="AA100" si="977">1-SUM(AA98:AA99)</f>
        <v>0.35363211296592278</v>
      </c>
      <c r="AB100" s="224">
        <f t="shared" ref="AB100" si="978">1-SUM(AB98:AB99)</f>
        <v>0.35317853555910739</v>
      </c>
      <c r="AC100" s="224">
        <f t="shared" ref="AC100" si="979">1-SUM(AC98:AC99)</f>
        <v>0.35324495815229184</v>
      </c>
      <c r="AD100" s="224">
        <f t="shared" ref="AD100" si="980">1-SUM(AD98:AD99)</f>
        <v>0.35305138074547637</v>
      </c>
      <c r="AE100" s="224">
        <f t="shared" ref="AE100" si="981">1-SUM(AE98:AE99)</f>
        <v>0.3528578033386609</v>
      </c>
      <c r="AF100" s="224">
        <f t="shared" ref="AF100" si="982">1-SUM(AF98:AF99)</f>
        <v>0.35266422593184543</v>
      </c>
      <c r="AG100" s="224">
        <f t="shared" ref="AG100" si="983">1-SUM(AG98:AG99)</f>
        <v>0.35247064852502996</v>
      </c>
      <c r="AH100" s="224">
        <f t="shared" ref="AH100" si="984">1-SUM(AH98:AH99)</f>
        <v>0.35227707111821438</v>
      </c>
      <c r="AI100" s="224">
        <f t="shared" ref="AI100" si="985">1-SUM(AI98:AI99)</f>
        <v>0.35208349371139902</v>
      </c>
      <c r="AJ100" s="224">
        <f t="shared" ref="AJ100" si="986">1-SUM(AJ98:AJ99)</f>
        <v>0.35188991630458355</v>
      </c>
      <c r="AK100" s="224">
        <f t="shared" ref="AK100" si="987">1-SUM(AK98:AK99)</f>
        <v>0.35189633889776806</v>
      </c>
    </row>
    <row r="101" spans="1:37" s="94" customFormat="1" ht="15">
      <c r="A101" s="60" t="s">
        <v>42</v>
      </c>
      <c r="B101" s="60" t="s">
        <v>18</v>
      </c>
      <c r="C101" s="264" t="s">
        <v>60</v>
      </c>
      <c r="D101" s="61">
        <f>SUM(D98:D100)</f>
        <v>69.629218000000009</v>
      </c>
      <c r="E101" s="61">
        <f t="shared" ref="E101" si="988">SUM(E98:E100)</f>
        <v>57.797182000000006</v>
      </c>
      <c r="F101" s="61">
        <f t="shared" ref="F101" si="989">SUM(F98:F100)</f>
        <v>55.724384999999984</v>
      </c>
      <c r="G101" s="61">
        <f t="shared" ref="G101" si="990">SUM(G98:G100)</f>
        <v>57.516746000000005</v>
      </c>
      <c r="H101" s="61">
        <f t="shared" ref="H101" si="991">SUM(H98:H100)</f>
        <v>61.097910999999996</v>
      </c>
      <c r="I101" s="61">
        <f t="shared" ref="I101" si="992">SUM(I98:I100)</f>
        <v>59.188000000000017</v>
      </c>
      <c r="J101" s="61">
        <f t="shared" ref="J101" si="993">SUM(J98:J100)</f>
        <v>62.277613600000009</v>
      </c>
      <c r="K101" s="61">
        <f t="shared" ref="K101" si="994">SUM(K98:K100)</f>
        <v>65.983131609200015</v>
      </c>
      <c r="L101" s="61">
        <f t="shared" ref="L101" si="995">SUM(L98:L100)</f>
        <v>69.559417342418655</v>
      </c>
      <c r="M101" s="61">
        <f t="shared" ref="M101" si="996">SUM(M98:M100)</f>
        <v>72.919137200057477</v>
      </c>
      <c r="N101" s="61">
        <f t="shared" ref="N101" si="997">SUM(N98:N100)</f>
        <v>76.134871150580011</v>
      </c>
      <c r="O101" s="61">
        <f t="shared" ref="O101" si="998">SUM(O98:O100)</f>
        <v>79.500032455435644</v>
      </c>
      <c r="P101" s="61">
        <f t="shared" ref="P101" si="999">SUM(P98:P100)</f>
        <v>82.719783769880792</v>
      </c>
      <c r="Q101" s="61">
        <f t="shared" ref="Q101" si="1000">SUM(Q98:Q100)</f>
        <v>85.86313555313626</v>
      </c>
      <c r="R101" s="61">
        <f t="shared" ref="R101" si="1001">SUM(R98:R100)</f>
        <v>88.9713810601598</v>
      </c>
      <c r="S101" s="61">
        <f t="shared" ref="S101" si="1002">SUM(S98:S100)</f>
        <v>92.183247916431569</v>
      </c>
      <c r="T101" s="263"/>
      <c r="U101" s="265"/>
      <c r="V101" s="266">
        <f>SUM(V98:V100)</f>
        <v>1</v>
      </c>
      <c r="W101" s="266">
        <f t="shared" ref="W101" si="1003">SUM(W98:W100)</f>
        <v>1</v>
      </c>
      <c r="X101" s="266">
        <f t="shared" ref="X101" si="1004">SUM(X98:X100)</f>
        <v>1</v>
      </c>
      <c r="Y101" s="266">
        <f t="shared" ref="Y101" si="1005">SUM(Y98:Y100)</f>
        <v>1</v>
      </c>
      <c r="Z101" s="266">
        <f t="shared" ref="Z101" si="1006">SUM(Z98:Z100)</f>
        <v>1</v>
      </c>
      <c r="AA101" s="266">
        <f t="shared" ref="AA101" si="1007">SUM(AA98:AA100)</f>
        <v>1</v>
      </c>
      <c r="AB101" s="266">
        <f t="shared" ref="AB101" si="1008">SUM(AB98:AB100)</f>
        <v>1</v>
      </c>
      <c r="AC101" s="266">
        <f t="shared" ref="AC101" si="1009">SUM(AC98:AC100)</f>
        <v>1</v>
      </c>
      <c r="AD101" s="266">
        <f t="shared" ref="AD101" si="1010">SUM(AD98:AD100)</f>
        <v>1</v>
      </c>
      <c r="AE101" s="266">
        <f t="shared" ref="AE101" si="1011">SUM(AE98:AE100)</f>
        <v>1</v>
      </c>
      <c r="AF101" s="266">
        <f t="shared" ref="AF101" si="1012">SUM(AF98:AF100)</f>
        <v>1</v>
      </c>
      <c r="AG101" s="266">
        <f t="shared" ref="AG101" si="1013">SUM(AG98:AG100)</f>
        <v>1</v>
      </c>
      <c r="AH101" s="266">
        <f t="shared" ref="AH101" si="1014">SUM(AH98:AH100)</f>
        <v>1</v>
      </c>
      <c r="AI101" s="266">
        <f t="shared" ref="AI101" si="1015">SUM(AI98:AI100)</f>
        <v>1</v>
      </c>
      <c r="AJ101" s="266">
        <f t="shared" ref="AJ101" si="1016">SUM(AJ98:AJ100)</f>
        <v>1</v>
      </c>
      <c r="AK101" s="266">
        <f t="shared" ref="AK101" si="1017">SUM(AK98:AK100)</f>
        <v>1</v>
      </c>
    </row>
    <row r="102" spans="1:37" s="28" customFormat="1" ht="15">
      <c r="A102" s="32" t="s">
        <v>42</v>
      </c>
      <c r="B102" s="32" t="s">
        <v>107</v>
      </c>
      <c r="C102" s="96" t="s">
        <v>377</v>
      </c>
      <c r="D102" s="34">
        <f>V102*' Demand-Supply Gap'!D$233</f>
        <v>5.7061447673999997</v>
      </c>
      <c r="E102" s="34">
        <f>W102*' Demand-Supply Gap'!E$233</f>
        <v>4.0644234940800006</v>
      </c>
      <c r="F102" s="34">
        <f>X102*' Demand-Supply Gap'!F$233</f>
        <v>4.3431338841000002</v>
      </c>
      <c r="G102" s="34">
        <f>Y102*' Demand-Supply Gap'!G$233</f>
        <v>4.5600836643200005</v>
      </c>
      <c r="H102" s="34">
        <f>Z102*' Demand-Supply Gap'!H$233</f>
        <v>4.2449361913200008</v>
      </c>
      <c r="I102" s="34">
        <f>AA102*' Demand-Supply Gap'!I$233</f>
        <v>4.7273919999999992</v>
      </c>
      <c r="J102" s="34">
        <f>AB102*' Demand-Supply Gap'!J$233</f>
        <v>4.9818139652906632</v>
      </c>
      <c r="K102" s="34">
        <f>AC102*' Demand-Supply Gap'!K$233</f>
        <v>5.2271522406796249</v>
      </c>
      <c r="L102" s="34">
        <f>AD102*' Demand-Supply Gap'!L$233</f>
        <v>5.4531846216489415</v>
      </c>
      <c r="M102" s="34">
        <f>AE102*' Demand-Supply Gap'!M$233</f>
        <v>5.6726170221687617</v>
      </c>
      <c r="N102" s="34">
        <f>AF102*' Demand-Supply Gap'!N$233</f>
        <v>5.8946319375305745</v>
      </c>
      <c r="O102" s="34">
        <f>AG102*' Demand-Supply Gap'!O$233</f>
        <v>6.1212038113844844</v>
      </c>
      <c r="P102" s="34">
        <f>AH102*' Demand-Supply Gap'!P$233</f>
        <v>6.345455236590352</v>
      </c>
      <c r="Q102" s="34">
        <f>AI102*' Demand-Supply Gap'!Q$233</f>
        <v>6.5798238320753262</v>
      </c>
      <c r="R102" s="34">
        <f>AJ102*' Demand-Supply Gap'!R$233</f>
        <v>6.8156024398703936</v>
      </c>
      <c r="S102" s="34">
        <f>AK102*' Demand-Supply Gap'!S$233</f>
        <v>7.0550519967114953</v>
      </c>
      <c r="T102" s="262"/>
      <c r="U102" s="73"/>
      <c r="V102" s="224">
        <v>0.60829999999999995</v>
      </c>
      <c r="W102" s="224">
        <v>0.61088000000000009</v>
      </c>
      <c r="X102" s="224">
        <v>0.60990000000000011</v>
      </c>
      <c r="Y102" s="224">
        <v>0.61443999999999999</v>
      </c>
      <c r="Z102" s="224">
        <v>0.61028000000000004</v>
      </c>
      <c r="AA102" s="224">
        <v>0.60919999999999996</v>
      </c>
      <c r="AB102" s="224">
        <v>0.61135733333333298</v>
      </c>
      <c r="AC102" s="224">
        <v>0.61179276190476195</v>
      </c>
      <c r="AD102" s="224">
        <v>0.61222819047619004</v>
      </c>
      <c r="AE102" s="224">
        <v>0.6126636190476189</v>
      </c>
      <c r="AF102" s="224">
        <v>0.61309904761904799</v>
      </c>
      <c r="AG102" s="224">
        <v>0.61353447619047596</v>
      </c>
      <c r="AH102" s="224">
        <v>0.61396990476190505</v>
      </c>
      <c r="AI102" s="224">
        <v>0.61440533333333291</v>
      </c>
      <c r="AJ102" s="224">
        <v>0.614840761904762</v>
      </c>
      <c r="AK102" s="224">
        <v>0.61527619047618998</v>
      </c>
    </row>
    <row r="103" spans="1:37" s="28" customFormat="1" ht="15">
      <c r="A103" s="32" t="s">
        <v>42</v>
      </c>
      <c r="B103" s="32" t="s">
        <v>107</v>
      </c>
      <c r="C103" s="96" t="s">
        <v>378</v>
      </c>
      <c r="D103" s="34">
        <f>V103*' Demand-Supply Gap'!D$233</f>
        <v>0.80765915580000036</v>
      </c>
      <c r="E103" s="34">
        <f>W103*' Demand-Supply Gap'!E$233</f>
        <v>0.57072787997999996</v>
      </c>
      <c r="F103" s="34">
        <f>X103*' Demand-Supply Gap'!F$233</f>
        <v>0.63377425099999996</v>
      </c>
      <c r="G103" s="34">
        <f>Y103*' Demand-Supply Gap'!G$233</f>
        <v>0.60218278192000019</v>
      </c>
      <c r="H103" s="34">
        <f>Z103*' Demand-Supply Gap'!H$233</f>
        <v>0.56216120958000027</v>
      </c>
      <c r="I103" s="34">
        <f>AA103*' Demand-Supply Gap'!I$233</f>
        <v>0.6557200000000003</v>
      </c>
      <c r="J103" s="34">
        <f>AB103*' Demand-Supply Gap'!J$233</f>
        <v>0.66235424334933624</v>
      </c>
      <c r="K103" s="34">
        <f>AC103*' Demand-Supply Gap'!K$233</f>
        <v>0.68770670049512705</v>
      </c>
      <c r="L103" s="34">
        <f>AD103*' Demand-Supply Gap'!L$233</f>
        <v>0.70987471335411967</v>
      </c>
      <c r="M103" s="34">
        <f>AE103*' Demand-Supply Gap'!M$233</f>
        <v>0.73057639150402187</v>
      </c>
      <c r="N103" s="34">
        <f>AF103*' Demand-Supply Gap'!N$233</f>
        <v>0.75101035838594044</v>
      </c>
      <c r="O103" s="34">
        <f>AG103*' Demand-Supply Gap'!O$233</f>
        <v>0.77141600206625094</v>
      </c>
      <c r="P103" s="34">
        <f>AH103*' Demand-Supply Gap'!P$233</f>
        <v>0.79091851236835198</v>
      </c>
      <c r="Q103" s="34">
        <f>AI103*' Demand-Supply Gap'!Q$233</f>
        <v>0.81106191240899095</v>
      </c>
      <c r="R103" s="34">
        <f>AJ103*' Demand-Supply Gap'!R$233</f>
        <v>0.83074441188868042</v>
      </c>
      <c r="S103" s="34">
        <f>AK103*' Demand-Supply Gap'!S$233</f>
        <v>0.85023401539837928</v>
      </c>
      <c r="T103" s="262"/>
      <c r="U103" s="73"/>
      <c r="V103" s="224">
        <v>8.6100000000000038E-2</v>
      </c>
      <c r="W103" s="224">
        <v>8.5779999999999995E-2</v>
      </c>
      <c r="X103" s="224">
        <v>8.8999999999999996E-2</v>
      </c>
      <c r="Y103" s="224">
        <v>8.1140000000000018E-2</v>
      </c>
      <c r="Z103" s="224">
        <v>8.0820000000000031E-2</v>
      </c>
      <c r="AA103" s="224">
        <v>8.4500000000000047E-2</v>
      </c>
      <c r="AB103" s="224">
        <v>8.1282666666667031E-2</v>
      </c>
      <c r="AC103" s="224">
        <v>8.0490095238095E-2</v>
      </c>
      <c r="AD103" s="224">
        <v>7.9697523809524023E-2</v>
      </c>
      <c r="AE103" s="224">
        <v>7.8904952380952048E-2</v>
      </c>
      <c r="AF103" s="224">
        <v>7.8112380952381016E-2</v>
      </c>
      <c r="AG103" s="224">
        <v>7.731980952381004E-2</v>
      </c>
      <c r="AH103" s="224">
        <v>7.6527238095238009E-2</v>
      </c>
      <c r="AI103" s="224">
        <v>7.5734666666667033E-2</v>
      </c>
      <c r="AJ103" s="224">
        <v>7.4942095238095002E-2</v>
      </c>
      <c r="AK103" s="224">
        <v>7.4149523809524026E-2</v>
      </c>
    </row>
    <row r="104" spans="1:37" s="28" customFormat="1" ht="15">
      <c r="A104" s="32" t="s">
        <v>42</v>
      </c>
      <c r="B104" s="32" t="s">
        <v>107</v>
      </c>
      <c r="C104" s="96" t="s">
        <v>379</v>
      </c>
      <c r="D104" s="34">
        <f>V104*' Demand-Supply Gap'!D$233</f>
        <v>2.8666740767999999</v>
      </c>
      <c r="E104" s="34">
        <f>W104*' Demand-Supply Gap'!E$233</f>
        <v>2.0182396259399997</v>
      </c>
      <c r="F104" s="34">
        <f>X104*' Demand-Supply Gap'!F$233</f>
        <v>2.1441508648999994</v>
      </c>
      <c r="G104" s="34">
        <f>Y104*' Demand-Supply Gap'!G$233</f>
        <v>2.2592615537600005</v>
      </c>
      <c r="H104" s="34">
        <f>Z104*' Demand-Supply Gap'!H$233</f>
        <v>2.1486215990999997</v>
      </c>
      <c r="I104" s="34">
        <f>AA104*' Demand-Supply Gap'!I$233</f>
        <v>2.3768880000000001</v>
      </c>
      <c r="J104" s="34">
        <f>AB104*' Demand-Supply Gap'!J$233</f>
        <v>2.5046077913599998</v>
      </c>
      <c r="K104" s="34">
        <f>AC104*' Demand-Supply Gap'!K$233</f>
        <v>2.6291326948252469</v>
      </c>
      <c r="L104" s="34">
        <f>AD104*' Demand-Supply Gap'!L$233</f>
        <v>2.7440519455269388</v>
      </c>
      <c r="M104" s="34">
        <f>AE104*' Demand-Supply Gap'!M$233</f>
        <v>2.8557487624381515</v>
      </c>
      <c r="N104" s="34">
        <f>AF104*' Demand-Supply Gap'!N$233</f>
        <v>2.9688432597570795</v>
      </c>
      <c r="O104" s="34">
        <f>AG104*' Demand-Supply Gap'!O$233</f>
        <v>3.0843318476717525</v>
      </c>
      <c r="P104" s="34">
        <f>AH104*' Demand-Supply Gap'!P$233</f>
        <v>3.1987504767980828</v>
      </c>
      <c r="Q104" s="34">
        <f>AI104*' Demand-Supply Gap'!Q$233</f>
        <v>3.3183699782448648</v>
      </c>
      <c r="R104" s="34">
        <f>AJ104*' Demand-Supply Gap'!R$233</f>
        <v>3.4388037468379022</v>
      </c>
      <c r="S104" s="34">
        <f>AK104*' Demand-Supply Gap'!S$233</f>
        <v>3.5611937670788389</v>
      </c>
      <c r="T104" s="262"/>
      <c r="U104" s="47"/>
      <c r="V104" s="224">
        <f>1-SUM(V102:V103)</f>
        <v>0.30559999999999998</v>
      </c>
      <c r="W104" s="224">
        <f t="shared" ref="W104" si="1018">1-SUM(W102:W103)</f>
        <v>0.30333999999999994</v>
      </c>
      <c r="X104" s="224">
        <f t="shared" ref="X104" si="1019">1-SUM(X102:X103)</f>
        <v>0.30109999999999992</v>
      </c>
      <c r="Y104" s="224">
        <f t="shared" ref="Y104" si="1020">1-SUM(Y102:Y103)</f>
        <v>0.30442000000000002</v>
      </c>
      <c r="Z104" s="224">
        <f t="shared" ref="Z104" si="1021">1-SUM(Z102:Z103)</f>
        <v>0.30889999999999995</v>
      </c>
      <c r="AA104" s="224">
        <f t="shared" ref="AA104" si="1022">1-SUM(AA102:AA103)</f>
        <v>0.30630000000000002</v>
      </c>
      <c r="AB104" s="224">
        <f t="shared" ref="AB104" si="1023">1-SUM(AB102:AB103)</f>
        <v>0.30735999999999997</v>
      </c>
      <c r="AC104" s="224">
        <f t="shared" ref="AC104" si="1024">1-SUM(AC102:AC103)</f>
        <v>0.30771714285714302</v>
      </c>
      <c r="AD104" s="224">
        <f t="shared" ref="AD104" si="1025">1-SUM(AD102:AD103)</f>
        <v>0.30807428571428597</v>
      </c>
      <c r="AE104" s="224">
        <f t="shared" ref="AE104" si="1026">1-SUM(AE102:AE103)</f>
        <v>0.30843142857142902</v>
      </c>
      <c r="AF104" s="224">
        <f t="shared" ref="AF104" si="1027">1-SUM(AF102:AF103)</f>
        <v>0.30878857142857097</v>
      </c>
      <c r="AG104" s="224">
        <f t="shared" ref="AG104" si="1028">1-SUM(AG102:AG103)</f>
        <v>0.30914571428571402</v>
      </c>
      <c r="AH104" s="224">
        <f t="shared" ref="AH104" si="1029">1-SUM(AH102:AH103)</f>
        <v>0.30950285714285697</v>
      </c>
      <c r="AI104" s="224">
        <f t="shared" ref="AI104" si="1030">1-SUM(AI102:AI103)</f>
        <v>0.30986000000000002</v>
      </c>
      <c r="AJ104" s="224">
        <f t="shared" ref="AJ104" si="1031">1-SUM(AJ102:AJ103)</f>
        <v>0.31021714285714297</v>
      </c>
      <c r="AK104" s="224">
        <f t="shared" ref="AK104" si="1032">1-SUM(AK102:AK103)</f>
        <v>0.31057428571428602</v>
      </c>
    </row>
    <row r="105" spans="1:37" s="94" customFormat="1" ht="15">
      <c r="A105" s="60" t="s">
        <v>42</v>
      </c>
      <c r="B105" s="60" t="s">
        <v>107</v>
      </c>
      <c r="C105" s="264" t="s">
        <v>60</v>
      </c>
      <c r="D105" s="61">
        <f>SUM(D102:D104)</f>
        <v>9.3804780000000001</v>
      </c>
      <c r="E105" s="61">
        <f t="shared" ref="E105" si="1033">SUM(E102:E104)</f>
        <v>6.6533910000000001</v>
      </c>
      <c r="F105" s="61">
        <f t="shared" ref="F105" si="1034">SUM(F102:F104)</f>
        <v>7.1210589999999998</v>
      </c>
      <c r="G105" s="61">
        <f t="shared" ref="G105" si="1035">SUM(G102:G104)</f>
        <v>7.4215280000000003</v>
      </c>
      <c r="H105" s="61">
        <f t="shared" ref="H105" si="1036">SUM(H102:H104)</f>
        <v>6.9557190000000002</v>
      </c>
      <c r="I105" s="61">
        <f t="shared" ref="I105" si="1037">SUM(I102:I104)</f>
        <v>7.76</v>
      </c>
      <c r="J105" s="61">
        <f t="shared" ref="J105" si="1038">SUM(J102:J104)</f>
        <v>8.148775999999998</v>
      </c>
      <c r="K105" s="61">
        <f t="shared" ref="K105" si="1039">SUM(K102:K104)</f>
        <v>8.5439916359999994</v>
      </c>
      <c r="L105" s="61">
        <f t="shared" ref="L105" si="1040">SUM(L102:L104)</f>
        <v>8.9071112805299997</v>
      </c>
      <c r="M105" s="61">
        <f t="shared" ref="M105" si="1041">SUM(M102:M104)</f>
        <v>9.258942176110935</v>
      </c>
      <c r="N105" s="61">
        <f t="shared" ref="N105" si="1042">SUM(N102:N104)</f>
        <v>9.6144855556735944</v>
      </c>
      <c r="O105" s="61">
        <f t="shared" ref="O105" si="1043">SUM(O102:O104)</f>
        <v>9.976951661122488</v>
      </c>
      <c r="P105" s="61">
        <f t="shared" ref="P105" si="1044">SUM(P102:P104)</f>
        <v>10.335124225756786</v>
      </c>
      <c r="Q105" s="61">
        <f t="shared" ref="Q105" si="1045">SUM(Q102:Q104)</f>
        <v>10.709255722729182</v>
      </c>
      <c r="R105" s="61">
        <f t="shared" ref="R105" si="1046">SUM(R102:R104)</f>
        <v>11.085150598596977</v>
      </c>
      <c r="S105" s="61">
        <f t="shared" ref="S105" si="1047">SUM(S102:S104)</f>
        <v>11.466479779188713</v>
      </c>
      <c r="T105" s="263"/>
      <c r="U105" s="265"/>
      <c r="V105" s="266">
        <f>SUM(V102:V104)</f>
        <v>1</v>
      </c>
      <c r="W105" s="266">
        <f t="shared" ref="W105" si="1048">SUM(W102:W104)</f>
        <v>1</v>
      </c>
      <c r="X105" s="266">
        <f t="shared" ref="X105" si="1049">SUM(X102:X104)</f>
        <v>1</v>
      </c>
      <c r="Y105" s="266">
        <f t="shared" ref="Y105" si="1050">SUM(Y102:Y104)</f>
        <v>1</v>
      </c>
      <c r="Z105" s="266">
        <f t="shared" ref="Z105" si="1051">SUM(Z102:Z104)</f>
        <v>1</v>
      </c>
      <c r="AA105" s="266">
        <f t="shared" ref="AA105" si="1052">SUM(AA102:AA104)</f>
        <v>1</v>
      </c>
      <c r="AB105" s="266">
        <f t="shared" ref="AB105" si="1053">SUM(AB102:AB104)</f>
        <v>1</v>
      </c>
      <c r="AC105" s="266">
        <f t="shared" ref="AC105" si="1054">SUM(AC102:AC104)</f>
        <v>1</v>
      </c>
      <c r="AD105" s="266">
        <f t="shared" ref="AD105" si="1055">SUM(AD102:AD104)</f>
        <v>1</v>
      </c>
      <c r="AE105" s="266">
        <f t="shared" ref="AE105" si="1056">SUM(AE102:AE104)</f>
        <v>1</v>
      </c>
      <c r="AF105" s="266">
        <f t="shared" ref="AF105" si="1057">SUM(AF102:AF104)</f>
        <v>1</v>
      </c>
      <c r="AG105" s="266">
        <f t="shared" ref="AG105" si="1058">SUM(AG102:AG104)</f>
        <v>1</v>
      </c>
      <c r="AH105" s="266">
        <f t="shared" ref="AH105" si="1059">SUM(AH102:AH104)</f>
        <v>1</v>
      </c>
      <c r="AI105" s="266">
        <f t="shared" ref="AI105" si="1060">SUM(AI102:AI104)</f>
        <v>1</v>
      </c>
      <c r="AJ105" s="266">
        <f t="shared" ref="AJ105" si="1061">SUM(AJ102:AJ104)</f>
        <v>1</v>
      </c>
      <c r="AK105" s="266">
        <f t="shared" ref="AK105" si="1062">SUM(AK102:AK104)</f>
        <v>1</v>
      </c>
    </row>
    <row r="106" spans="1:37" s="28" customFormat="1" ht="15">
      <c r="A106" s="32" t="s">
        <v>42</v>
      </c>
      <c r="B106" s="32" t="s">
        <v>62</v>
      </c>
      <c r="C106" s="96" t="s">
        <v>377</v>
      </c>
      <c r="D106" s="34">
        <f>V106*' Demand-Supply Gap'!D$242</f>
        <v>47.991298965908598</v>
      </c>
      <c r="E106" s="34">
        <f>W106*' Demand-Supply Gap'!E$242</f>
        <v>50.826598636393733</v>
      </c>
      <c r="F106" s="34">
        <f>X106*' Demand-Supply Gap'!F$242</f>
        <v>55.694248693050248</v>
      </c>
      <c r="G106" s="34">
        <f>Y106*' Demand-Supply Gap'!G$242</f>
        <v>66.271619591208832</v>
      </c>
      <c r="H106" s="34">
        <f>Z106*' Demand-Supply Gap'!H$242</f>
        <v>58.749941223388305</v>
      </c>
      <c r="I106" s="34">
        <f>AA106*' Demand-Supply Gap'!I$242</f>
        <v>41.433248505573033</v>
      </c>
      <c r="J106" s="34">
        <f>AB106*' Demand-Supply Gap'!J$242</f>
        <v>43.182261741923817</v>
      </c>
      <c r="K106" s="34">
        <f>AC106*' Demand-Supply Gap'!K$242</f>
        <v>45.176991381286058</v>
      </c>
      <c r="L106" s="34">
        <f>AD106*' Demand-Supply Gap'!L$242</f>
        <v>47.000314893403697</v>
      </c>
      <c r="M106" s="34">
        <f>AE106*' Demand-Supply Gap'!M$242</f>
        <v>48.930015656196304</v>
      </c>
      <c r="N106" s="34">
        <f>AF106*' Demand-Supply Gap'!N$242</f>
        <v>50.615219240123182</v>
      </c>
      <c r="O106" s="34">
        <f>AG106*' Demand-Supply Gap'!O$242</f>
        <v>52.206148136022762</v>
      </c>
      <c r="P106" s="34">
        <f>AH106*' Demand-Supply Gap'!P$242</f>
        <v>53.721364514882289</v>
      </c>
      <c r="Q106" s="34">
        <f>AI106*' Demand-Supply Gap'!Q$242</f>
        <v>55.194250033376633</v>
      </c>
      <c r="R106" s="34">
        <f>AJ106*' Demand-Supply Gap'!R$242</f>
        <v>56.856622946081586</v>
      </c>
      <c r="S106" s="34">
        <f>AK106*' Demand-Supply Gap'!S$242</f>
        <v>58.699874807084583</v>
      </c>
      <c r="T106" s="262"/>
      <c r="U106" s="73"/>
      <c r="V106" s="224">
        <v>0.59619789544619994</v>
      </c>
      <c r="W106" s="224">
        <v>0.59376546405354991</v>
      </c>
      <c r="X106" s="224">
        <v>0.61134191589106301</v>
      </c>
      <c r="Y106" s="224">
        <v>0.60891836772857499</v>
      </c>
      <c r="Z106" s="224">
        <v>0.60649581956608789</v>
      </c>
      <c r="AA106" s="224">
        <v>0.60407127140360184</v>
      </c>
      <c r="AB106" s="224">
        <v>0.60564772324111482</v>
      </c>
      <c r="AC106" s="224">
        <v>0.60779335129858092</v>
      </c>
      <c r="AD106" s="224">
        <v>0.60894031564714801</v>
      </c>
      <c r="AE106" s="224">
        <v>0.61008727999571499</v>
      </c>
      <c r="AF106" s="224">
        <v>0.61123424434428208</v>
      </c>
      <c r="AG106" s="224">
        <v>0.61238120869284896</v>
      </c>
      <c r="AH106" s="224">
        <v>0.61352817304141594</v>
      </c>
      <c r="AI106" s="224">
        <v>0.61467513738998303</v>
      </c>
      <c r="AJ106" s="224">
        <v>0.61582210173855001</v>
      </c>
      <c r="AK106" s="224">
        <v>0.61696906608711699</v>
      </c>
    </row>
    <row r="107" spans="1:37" s="28" customFormat="1" ht="15">
      <c r="A107" s="32" t="s">
        <v>42</v>
      </c>
      <c r="B107" s="32" t="s">
        <v>62</v>
      </c>
      <c r="C107" s="96" t="s">
        <v>378</v>
      </c>
      <c r="D107" s="34">
        <f>V107*' Demand-Supply Gap'!D$242</f>
        <v>5.6360833360841278</v>
      </c>
      <c r="E107" s="34">
        <f>W107*' Demand-Supply Gap'!E$242</f>
        <v>6.0874438323536646</v>
      </c>
      <c r="F107" s="34">
        <f>X107*' Demand-Supply Gap'!F$242</f>
        <v>5.689469630082935</v>
      </c>
      <c r="G107" s="34">
        <f>Y107*' Demand-Supply Gap'!G$242</f>
        <v>6.9424934681694612</v>
      </c>
      <c r="H107" s="34">
        <f>Z107*' Demand-Supply Gap'!H$242</f>
        <v>6.308562036280418</v>
      </c>
      <c r="I107" s="34">
        <f>AA107*' Demand-Supply Gap'!I$242</f>
        <v>4.5587473855035068</v>
      </c>
      <c r="J107" s="34">
        <f>AB107*' Demand-Supply Gap'!J$242</f>
        <v>4.5489677990043758</v>
      </c>
      <c r="K107" s="34">
        <f>AC107*' Demand-Supply Gap'!K$242</f>
        <v>4.8153439523331318</v>
      </c>
      <c r="L107" s="34">
        <f>AD107*' Demand-Supply Gap'!L$242</f>
        <v>4.9636541054160128</v>
      </c>
      <c r="M107" s="34">
        <f>AE107*' Demand-Supply Gap'!M$242</f>
        <v>5.1197029032128212</v>
      </c>
      <c r="N107" s="34">
        <f>AF107*' Demand-Supply Gap'!N$242</f>
        <v>5.2468271923162151</v>
      </c>
      <c r="O107" s="34">
        <f>AG107*' Demand-Supply Gap'!O$242</f>
        <v>5.3611841906086193</v>
      </c>
      <c r="P107" s="34">
        <f>AH107*' Demand-Supply Gap'!P$242</f>
        <v>5.4649523769480117</v>
      </c>
      <c r="Q107" s="34">
        <f>AI107*' Demand-Supply Gap'!Q$242</f>
        <v>5.5617299997508187</v>
      </c>
      <c r="R107" s="34">
        <f>AJ107*' Demand-Supply Gap'!R$242</f>
        <v>5.674791404643206</v>
      </c>
      <c r="S107" s="34">
        <f>AK107*' Demand-Supply Gap'!S$242</f>
        <v>5.8027578902606649</v>
      </c>
      <c r="T107" s="262"/>
      <c r="U107" s="73"/>
      <c r="V107" s="224">
        <v>7.0017296800400058E-2</v>
      </c>
      <c r="W107" s="224">
        <v>7.1114613391211029E-2</v>
      </c>
      <c r="X107" s="224">
        <v>6.2451893071195058E-2</v>
      </c>
      <c r="Y107" s="224">
        <v>6.3789172751179041E-2</v>
      </c>
      <c r="Z107" s="224">
        <v>6.512545243116305E-2</v>
      </c>
      <c r="AA107" s="224">
        <v>6.6463732111146062E-2</v>
      </c>
      <c r="AB107" s="224">
        <v>6.3801011791130041E-2</v>
      </c>
      <c r="AC107" s="224">
        <v>6.4783730588493044E-2</v>
      </c>
      <c r="AD107" s="224">
        <v>6.430954993749402E-2</v>
      </c>
      <c r="AE107" s="224">
        <v>6.3835369286495053E-2</v>
      </c>
      <c r="AF107" s="224">
        <v>6.336118863549603E-2</v>
      </c>
      <c r="AG107" s="224">
        <v>6.2887007984497062E-2</v>
      </c>
      <c r="AH107" s="224">
        <v>6.2412827333498039E-2</v>
      </c>
      <c r="AI107" s="224">
        <v>6.1938646682499016E-2</v>
      </c>
      <c r="AJ107" s="224">
        <v>6.1464466031500048E-2</v>
      </c>
      <c r="AK107" s="224">
        <v>6.0990285380501025E-2</v>
      </c>
    </row>
    <row r="108" spans="1:37" s="28" customFormat="1" ht="15">
      <c r="A108" s="32" t="s">
        <v>42</v>
      </c>
      <c r="B108" s="32" t="s">
        <v>62</v>
      </c>
      <c r="C108" s="96" t="s">
        <v>379</v>
      </c>
      <c r="D108" s="34">
        <f>V108*' Demand-Supply Gap'!D$242</f>
        <v>26.868203698007278</v>
      </c>
      <c r="E108" s="34">
        <f>W108*' Demand-Supply Gap'!E$242</f>
        <v>28.686420531252605</v>
      </c>
      <c r="F108" s="34">
        <f>X108*' Demand-Supply Gap'!F$242</f>
        <v>29.717917676866833</v>
      </c>
      <c r="G108" s="34">
        <f>Y108*' Demand-Supply Gap'!G$242</f>
        <v>35.620868940621698</v>
      </c>
      <c r="H108" s="34">
        <f>Z108*' Demand-Supply Gap'!H$242</f>
        <v>31.809338740331267</v>
      </c>
      <c r="I108" s="34">
        <f>AA108*' Demand-Supply Gap'!I$242</f>
        <v>22.59800410892343</v>
      </c>
      <c r="J108" s="34">
        <f>AB108*' Demand-Supply Gap'!J$242</f>
        <v>23.568075459071778</v>
      </c>
      <c r="K108" s="34">
        <f>AC108*' Demand-Supply Gap'!K$242</f>
        <v>24.337190128880778</v>
      </c>
      <c r="L108" s="34">
        <f>AD108*' Demand-Supply Gap'!L$242</f>
        <v>25.219810241440257</v>
      </c>
      <c r="M108" s="34">
        <f>AE108*' Demand-Supply Gap'!M$242</f>
        <v>26.151946449145008</v>
      </c>
      <c r="N108" s="34">
        <f>AF108*' Demand-Supply Gap'!N$242</f>
        <v>26.946172688892748</v>
      </c>
      <c r="O108" s="34">
        <f>AG108*' Demand-Supply Gap'!O$242</f>
        <v>27.683729258780055</v>
      </c>
      <c r="P108" s="34">
        <f>AH108*' Demand-Supply Gap'!P$242</f>
        <v>28.375048462545777</v>
      </c>
      <c r="Q108" s="34">
        <f>AI108*' Demand-Supply Gap'!Q$242</f>
        <v>29.038200137785214</v>
      </c>
      <c r="R108" s="34">
        <f>AJ108*' Demand-Supply Gap'!R$242</f>
        <v>29.794961701007622</v>
      </c>
      <c r="S108" s="34">
        <f>AK108*' Demand-Supply Gap'!S$242</f>
        <v>30.639697823964994</v>
      </c>
      <c r="T108" s="262"/>
      <c r="U108" s="47"/>
      <c r="V108" s="224">
        <f>1-SUM(V106:V107)</f>
        <v>0.33378480775340003</v>
      </c>
      <c r="W108" s="224">
        <f t="shared" ref="W108" si="1063">1-SUM(W106:W107)</f>
        <v>0.33511992255523904</v>
      </c>
      <c r="X108" s="224">
        <f t="shared" ref="X108" si="1064">1-SUM(X106:X107)</f>
        <v>0.32620619103774195</v>
      </c>
      <c r="Y108" s="224">
        <f t="shared" ref="Y108" si="1065">1-SUM(Y106:Y107)</f>
        <v>0.32729245952024599</v>
      </c>
      <c r="Z108" s="224">
        <f t="shared" ref="Z108" si="1066">1-SUM(Z106:Z107)</f>
        <v>0.32837872800274903</v>
      </c>
      <c r="AA108" s="224">
        <f t="shared" ref="AA108" si="1067">1-SUM(AA106:AA107)</f>
        <v>0.32946499648525207</v>
      </c>
      <c r="AB108" s="224">
        <f t="shared" ref="AB108" si="1068">1-SUM(AB106:AB107)</f>
        <v>0.33055126496775511</v>
      </c>
      <c r="AC108" s="224">
        <f t="shared" ref="AC108" si="1069">1-SUM(AC106:AC107)</f>
        <v>0.32742291811292601</v>
      </c>
      <c r="AD108" s="224">
        <f t="shared" ref="AD108" si="1070">1-SUM(AD106:AD107)</f>
        <v>0.32675013441535794</v>
      </c>
      <c r="AE108" s="224">
        <f t="shared" ref="AE108" si="1071">1-SUM(AE106:AE107)</f>
        <v>0.32607735071778998</v>
      </c>
      <c r="AF108" s="224">
        <f t="shared" ref="AF108" si="1072">1-SUM(AF106:AF107)</f>
        <v>0.32540456702022191</v>
      </c>
      <c r="AG108" s="224">
        <f t="shared" ref="AG108" si="1073">1-SUM(AG106:AG107)</f>
        <v>0.32473178332265396</v>
      </c>
      <c r="AH108" s="224">
        <f t="shared" ref="AH108" si="1074">1-SUM(AH106:AH107)</f>
        <v>0.324058999625086</v>
      </c>
      <c r="AI108" s="224">
        <f t="shared" ref="AI108" si="1075">1-SUM(AI106:AI107)</f>
        <v>0.32338621592751793</v>
      </c>
      <c r="AJ108" s="224">
        <f t="shared" ref="AJ108" si="1076">1-SUM(AJ106:AJ107)</f>
        <v>0.32271343222994997</v>
      </c>
      <c r="AK108" s="224">
        <f t="shared" ref="AK108" si="1077">1-SUM(AK106:AK107)</f>
        <v>0.32204064853238201</v>
      </c>
    </row>
    <row r="109" spans="1:37" s="94" customFormat="1" ht="15">
      <c r="A109" s="60" t="s">
        <v>42</v>
      </c>
      <c r="B109" s="60" t="s">
        <v>62</v>
      </c>
      <c r="C109" s="264" t="s">
        <v>60</v>
      </c>
      <c r="D109" s="61">
        <f>SUM(D106:D108)</f>
        <v>80.495586000000003</v>
      </c>
      <c r="E109" s="61">
        <f t="shared" ref="E109" si="1078">SUM(E106:E108)</f>
        <v>85.600463000000005</v>
      </c>
      <c r="F109" s="61">
        <f t="shared" ref="F109" si="1079">SUM(F106:F108)</f>
        <v>91.101636000000013</v>
      </c>
      <c r="G109" s="61">
        <f t="shared" ref="G109" si="1080">SUM(G106:G108)</f>
        <v>108.834982</v>
      </c>
      <c r="H109" s="61">
        <f t="shared" ref="H109" si="1081">SUM(H106:H108)</f>
        <v>96.867841999999996</v>
      </c>
      <c r="I109" s="61">
        <f t="shared" ref="I109" si="1082">SUM(I106:I108)</f>
        <v>68.589999999999975</v>
      </c>
      <c r="J109" s="61">
        <f t="shared" ref="J109" si="1083">SUM(J106:J108)</f>
        <v>71.299304999999976</v>
      </c>
      <c r="K109" s="61">
        <f t="shared" ref="K109" si="1084">SUM(K106:K108)</f>
        <v>74.329525462499959</v>
      </c>
      <c r="L109" s="61">
        <f t="shared" ref="L109" si="1085">SUM(L106:L108)</f>
        <v>77.183779240259966</v>
      </c>
      <c r="M109" s="61">
        <f t="shared" ref="M109" si="1086">SUM(M106:M108)</f>
        <v>80.20166500855413</v>
      </c>
      <c r="N109" s="61">
        <f t="shared" ref="N109" si="1087">SUM(N106:N108)</f>
        <v>82.808219121332144</v>
      </c>
      <c r="O109" s="61">
        <f t="shared" ref="O109" si="1088">SUM(O106:O108)</f>
        <v>85.251061585411435</v>
      </c>
      <c r="P109" s="61">
        <f t="shared" ref="P109" si="1089">SUM(P106:P108)</f>
        <v>87.561365354376079</v>
      </c>
      <c r="Q109" s="61">
        <f t="shared" ref="Q109" si="1090">SUM(Q106:Q108)</f>
        <v>89.794180170912668</v>
      </c>
      <c r="R109" s="61">
        <f t="shared" ref="R109" si="1091">SUM(R106:R108)</f>
        <v>92.32637605173241</v>
      </c>
      <c r="S109" s="61">
        <f t="shared" ref="S109" si="1092">SUM(S106:S108)</f>
        <v>95.142330521310242</v>
      </c>
      <c r="T109" s="263"/>
      <c r="U109" s="265"/>
      <c r="V109" s="266">
        <f>SUM(V106:V108)</f>
        <v>1</v>
      </c>
      <c r="W109" s="266">
        <f t="shared" ref="W109" si="1093">SUM(W106:W108)</f>
        <v>1</v>
      </c>
      <c r="X109" s="266">
        <f t="shared" ref="X109" si="1094">SUM(X106:X108)</f>
        <v>1</v>
      </c>
      <c r="Y109" s="266">
        <f t="shared" ref="Y109" si="1095">SUM(Y106:Y108)</f>
        <v>1</v>
      </c>
      <c r="Z109" s="266">
        <f t="shared" ref="Z109" si="1096">SUM(Z106:Z108)</f>
        <v>1</v>
      </c>
      <c r="AA109" s="266">
        <f t="shared" ref="AA109" si="1097">SUM(AA106:AA108)</f>
        <v>1</v>
      </c>
      <c r="AB109" s="266">
        <f t="shared" ref="AB109" si="1098">SUM(AB106:AB108)</f>
        <v>1</v>
      </c>
      <c r="AC109" s="266">
        <f t="shared" ref="AC109" si="1099">SUM(AC106:AC108)</f>
        <v>1</v>
      </c>
      <c r="AD109" s="266">
        <f t="shared" ref="AD109" si="1100">SUM(AD106:AD108)</f>
        <v>1</v>
      </c>
      <c r="AE109" s="266">
        <f t="shared" ref="AE109" si="1101">SUM(AE106:AE108)</f>
        <v>1</v>
      </c>
      <c r="AF109" s="266">
        <f t="shared" ref="AF109" si="1102">SUM(AF106:AF108)</f>
        <v>1</v>
      </c>
      <c r="AG109" s="266">
        <f t="shared" ref="AG109" si="1103">SUM(AG106:AG108)</f>
        <v>1</v>
      </c>
      <c r="AH109" s="266">
        <f t="shared" ref="AH109" si="1104">SUM(AH106:AH108)</f>
        <v>1</v>
      </c>
      <c r="AI109" s="266">
        <f t="shared" ref="AI109" si="1105">SUM(AI106:AI108)</f>
        <v>1</v>
      </c>
      <c r="AJ109" s="266">
        <f t="shared" ref="AJ109" si="1106">SUM(AJ106:AJ108)</f>
        <v>1</v>
      </c>
      <c r="AK109" s="266">
        <f t="shared" ref="AK109" si="1107">SUM(AK106:AK108)</f>
        <v>1</v>
      </c>
    </row>
    <row r="110" spans="1:37" s="28" customFormat="1" ht="15">
      <c r="A110" s="312" t="s">
        <v>42</v>
      </c>
      <c r="B110" s="313" t="s">
        <v>42</v>
      </c>
      <c r="C110" s="215" t="s">
        <v>377</v>
      </c>
      <c r="D110" s="314">
        <f t="shared" ref="D110:S110" si="1108">D98+D102+D106</f>
        <v>91.283295609708588</v>
      </c>
      <c r="E110" s="314">
        <f t="shared" si="1108"/>
        <v>86.14698163373987</v>
      </c>
      <c r="F110" s="314">
        <f t="shared" si="1108"/>
        <v>90.227395588239602</v>
      </c>
      <c r="G110" s="314">
        <f t="shared" si="1108"/>
        <v>102.04953442942626</v>
      </c>
      <c r="H110" s="314">
        <f t="shared" si="1108"/>
        <v>96.216722510774517</v>
      </c>
      <c r="I110" s="314">
        <f t="shared" si="1108"/>
        <v>78.402389270012662</v>
      </c>
      <c r="J110" s="314">
        <f t="shared" si="1108"/>
        <v>82.150306202890533</v>
      </c>
      <c r="K110" s="314">
        <f t="shared" si="1108"/>
        <v>86.477674293388247</v>
      </c>
      <c r="L110" s="314">
        <f t="shared" si="1108"/>
        <v>90.550864484920027</v>
      </c>
      <c r="M110" s="314">
        <f t="shared" si="1108"/>
        <v>94.612065055942168</v>
      </c>
      <c r="N110" s="314">
        <f t="shared" si="1108"/>
        <v>98.358837845120362</v>
      </c>
      <c r="O110" s="314">
        <f t="shared" si="1108"/>
        <v>102.10452326144832</v>
      </c>
      <c r="P110" s="314">
        <f t="shared" si="1108"/>
        <v>105.69860354675768</v>
      </c>
      <c r="Q110" s="314">
        <f t="shared" si="1108"/>
        <v>109.22460469561807</v>
      </c>
      <c r="R110" s="314">
        <f t="shared" si="1108"/>
        <v>112.92827224370424</v>
      </c>
      <c r="S110" s="314">
        <f t="shared" si="1108"/>
        <v>116.88009359054372</v>
      </c>
      <c r="T110" s="300">
        <f>(I110/D110)^(1/5)-1</f>
        <v>-2.9964569056211143E-2</v>
      </c>
      <c r="U110" s="300">
        <f>(S110/J110)^(1/9)-1</f>
        <v>3.9955116644323274E-2</v>
      </c>
      <c r="V110" s="315">
        <f>D110/D$113</f>
        <v>0.57229011143159869</v>
      </c>
      <c r="W110" s="315">
        <f t="shared" ref="W110:AK112" si="1109">E110/E$113</f>
        <v>0.57411787302648054</v>
      </c>
      <c r="X110" s="315">
        <f t="shared" si="1109"/>
        <v>0.58609358221175489</v>
      </c>
      <c r="Y110" s="315">
        <f t="shared" si="1109"/>
        <v>0.58725684710325199</v>
      </c>
      <c r="Z110" s="315">
        <f t="shared" si="1109"/>
        <v>0.58340931198318746</v>
      </c>
      <c r="AA110" s="315">
        <f t="shared" si="1109"/>
        <v>0.57845319593038613</v>
      </c>
      <c r="AB110" s="315">
        <f t="shared" si="1109"/>
        <v>0.57964299582194856</v>
      </c>
      <c r="AC110" s="315">
        <f t="shared" si="1109"/>
        <v>0.58094599767054245</v>
      </c>
      <c r="AD110" s="315">
        <f t="shared" si="1109"/>
        <v>0.58175833847048697</v>
      </c>
      <c r="AE110" s="315">
        <f t="shared" si="1109"/>
        <v>0.58265928065374961</v>
      </c>
      <c r="AF110" s="315">
        <f t="shared" si="1109"/>
        <v>0.58353258441335021</v>
      </c>
      <c r="AG110" s="315">
        <f t="shared" si="1109"/>
        <v>0.58436253236418689</v>
      </c>
      <c r="AH110" s="315">
        <f t="shared" si="1109"/>
        <v>0.58521085385216576</v>
      </c>
      <c r="AI110" s="315">
        <f t="shared" si="1109"/>
        <v>0.58607401449572749</v>
      </c>
      <c r="AJ110" s="315">
        <f t="shared" si="1109"/>
        <v>0.58699742917726527</v>
      </c>
      <c r="AK110" s="315">
        <f t="shared" si="1109"/>
        <v>0.58795152401409867</v>
      </c>
    </row>
    <row r="111" spans="1:37" s="28" customFormat="1" ht="15">
      <c r="A111" s="312" t="s">
        <v>42</v>
      </c>
      <c r="B111" s="313" t="s">
        <v>42</v>
      </c>
      <c r="C111" s="215" t="s">
        <v>378</v>
      </c>
      <c r="D111" s="314">
        <f t="shared" ref="D111:S111" si="1110">D99+D103+D107</f>
        <v>13.796587912684132</v>
      </c>
      <c r="E111" s="314">
        <f t="shared" si="1110"/>
        <v>12.715701700480331</v>
      </c>
      <c r="F111" s="314">
        <f t="shared" si="1110"/>
        <v>12.119322912882936</v>
      </c>
      <c r="G111" s="314">
        <f t="shared" si="1110"/>
        <v>13.481554772209462</v>
      </c>
      <c r="H111" s="314">
        <f t="shared" si="1110"/>
        <v>13.128778609887085</v>
      </c>
      <c r="I111" s="314">
        <f t="shared" si="1110"/>
        <v>11.229941118836841</v>
      </c>
      <c r="J111" s="314">
        <f t="shared" si="1110"/>
        <v>11.507588777313712</v>
      </c>
      <c r="K111" s="314">
        <f t="shared" si="1110"/>
        <v>12.104443026556691</v>
      </c>
      <c r="L111" s="314">
        <f t="shared" si="1110"/>
        <v>12.577532854729661</v>
      </c>
      <c r="M111" s="314">
        <f t="shared" si="1110"/>
        <v>13.029897543434503</v>
      </c>
      <c r="N111" s="314">
        <f t="shared" si="1110"/>
        <v>13.433676633075471</v>
      </c>
      <c r="O111" s="314">
        <f t="shared" si="1110"/>
        <v>13.834033336741108</v>
      </c>
      <c r="P111" s="314">
        <f t="shared" si="1110"/>
        <v>14.203587713926513</v>
      </c>
      <c r="Q111" s="314">
        <f t="shared" si="1110"/>
        <v>14.554403888566322</v>
      </c>
      <c r="R111" s="314">
        <f t="shared" si="1110"/>
        <v>14.912738184176586</v>
      </c>
      <c r="S111" s="314">
        <f t="shared" si="1110"/>
        <v>15.272125585845396</v>
      </c>
      <c r="T111" s="300">
        <f t="shared" ref="T111:T113" si="1111">(I111/D111)^(1/5)-1</f>
        <v>-4.0331682352584219E-2</v>
      </c>
      <c r="U111" s="300">
        <f t="shared" ref="U111:U113" si="1112">(S111/J111)^(1/9)-1</f>
        <v>3.1946634907137783E-2</v>
      </c>
      <c r="V111" s="315">
        <f t="shared" ref="V111:V112" si="1113">D111/D$113</f>
        <v>8.6496119374179281E-2</v>
      </c>
      <c r="W111" s="315">
        <f t="shared" si="1109"/>
        <v>8.4742511877627616E-2</v>
      </c>
      <c r="X111" s="315">
        <f t="shared" si="1109"/>
        <v>7.8723954445143976E-2</v>
      </c>
      <c r="Y111" s="315">
        <f t="shared" si="1109"/>
        <v>7.758129808081321E-2</v>
      </c>
      <c r="Z111" s="315">
        <f t="shared" si="1109"/>
        <v>7.9606241993080723E-2</v>
      </c>
      <c r="AA111" s="315">
        <f t="shared" si="1109"/>
        <v>8.2854558270277281E-2</v>
      </c>
      <c r="AB111" s="315">
        <f t="shared" si="1109"/>
        <v>8.1196206586195946E-2</v>
      </c>
      <c r="AC111" s="315">
        <f t="shared" si="1109"/>
        <v>8.1316106009650863E-2</v>
      </c>
      <c r="AD111" s="315">
        <f t="shared" si="1109"/>
        <v>8.0806347429670813E-2</v>
      </c>
      <c r="AE111" s="315">
        <f t="shared" si="1109"/>
        <v>8.0243367747661137E-2</v>
      </c>
      <c r="AF111" s="315">
        <f t="shared" si="1109"/>
        <v>7.9697851414382681E-2</v>
      </c>
      <c r="AG111" s="315">
        <f t="shared" si="1109"/>
        <v>7.9174658430836944E-2</v>
      </c>
      <c r="AH111" s="315">
        <f t="shared" si="1109"/>
        <v>7.8639579094855902E-2</v>
      </c>
      <c r="AI111" s="315">
        <f t="shared" si="1109"/>
        <v>7.8095571408431014E-2</v>
      </c>
      <c r="AJ111" s="315">
        <f t="shared" si="1109"/>
        <v>7.7515920523554424E-2</v>
      </c>
      <c r="AK111" s="315">
        <f t="shared" si="1109"/>
        <v>7.6824626309667715E-2</v>
      </c>
    </row>
    <row r="112" spans="1:37" s="28" customFormat="1" ht="15">
      <c r="A112" s="312" t="s">
        <v>42</v>
      </c>
      <c r="B112" s="313" t="s">
        <v>42</v>
      </c>
      <c r="C112" s="215" t="s">
        <v>379</v>
      </c>
      <c r="D112" s="314">
        <f t="shared" ref="D112:S112" si="1114">D100+D104+D108</f>
        <v>54.425398477607288</v>
      </c>
      <c r="E112" s="314">
        <f t="shared" si="1114"/>
        <v>51.188352665779817</v>
      </c>
      <c r="F112" s="314">
        <f t="shared" si="1114"/>
        <v>51.600361498877454</v>
      </c>
      <c r="G112" s="314">
        <f t="shared" si="1114"/>
        <v>58.242166798364281</v>
      </c>
      <c r="H112" s="314">
        <f t="shared" si="1114"/>
        <v>55.575970879338385</v>
      </c>
      <c r="I112" s="314">
        <f t="shared" si="1114"/>
        <v>45.905669611150472</v>
      </c>
      <c r="J112" s="314">
        <f t="shared" si="1114"/>
        <v>48.067799619795728</v>
      </c>
      <c r="K112" s="314">
        <f t="shared" si="1114"/>
        <v>50.274531387755047</v>
      </c>
      <c r="L112" s="314">
        <f t="shared" si="1114"/>
        <v>52.521910523558937</v>
      </c>
      <c r="M112" s="314">
        <f t="shared" si="1114"/>
        <v>54.737781785345874</v>
      </c>
      <c r="N112" s="314">
        <f t="shared" si="1114"/>
        <v>56.765061349389917</v>
      </c>
      <c r="O112" s="314">
        <f t="shared" si="1114"/>
        <v>58.789489103780141</v>
      </c>
      <c r="P112" s="314">
        <f t="shared" si="1114"/>
        <v>60.714082089329473</v>
      </c>
      <c r="Q112" s="314">
        <f t="shared" si="1114"/>
        <v>62.587562862593728</v>
      </c>
      <c r="R112" s="314">
        <f t="shared" si="1114"/>
        <v>64.541897282608375</v>
      </c>
      <c r="S112" s="314">
        <f t="shared" si="1114"/>
        <v>66.639839040541403</v>
      </c>
      <c r="T112" s="300">
        <f t="shared" si="1111"/>
        <v>-3.3475333955351072E-2</v>
      </c>
      <c r="U112" s="300">
        <f t="shared" si="1112"/>
        <v>3.6965746486898876E-2</v>
      </c>
      <c r="V112" s="315">
        <f t="shared" si="1113"/>
        <v>0.34121376919422192</v>
      </c>
      <c r="W112" s="315">
        <f t="shared" si="1109"/>
        <v>0.34113961509589186</v>
      </c>
      <c r="X112" s="315">
        <f t="shared" si="1109"/>
        <v>0.33518246334310109</v>
      </c>
      <c r="Y112" s="315">
        <f t="shared" si="1109"/>
        <v>0.33516185481593486</v>
      </c>
      <c r="Z112" s="315">
        <f t="shared" si="1109"/>
        <v>0.33698444602373173</v>
      </c>
      <c r="AA112" s="315">
        <f t="shared" si="1109"/>
        <v>0.33869224579933654</v>
      </c>
      <c r="AB112" s="315">
        <f t="shared" si="1109"/>
        <v>0.33916079759185558</v>
      </c>
      <c r="AC112" s="315">
        <f t="shared" si="1109"/>
        <v>0.33773789631980655</v>
      </c>
      <c r="AD112" s="315">
        <f t="shared" si="1109"/>
        <v>0.33743531409984212</v>
      </c>
      <c r="AE112" s="315">
        <f t="shared" si="1109"/>
        <v>0.33709735159858933</v>
      </c>
      <c r="AF112" s="315">
        <f t="shared" si="1109"/>
        <v>0.33676956417226706</v>
      </c>
      <c r="AG112" s="315">
        <f t="shared" si="1109"/>
        <v>0.33646280920497618</v>
      </c>
      <c r="AH112" s="315">
        <f t="shared" si="1109"/>
        <v>0.33614956705297827</v>
      </c>
      <c r="AI112" s="315">
        <f t="shared" si="1109"/>
        <v>0.33583041409584152</v>
      </c>
      <c r="AJ112" s="315">
        <f t="shared" si="1109"/>
        <v>0.33548665029918034</v>
      </c>
      <c r="AK112" s="315">
        <f t="shared" si="1109"/>
        <v>0.33522384967623364</v>
      </c>
    </row>
    <row r="113" spans="1:37" s="94" customFormat="1" ht="15">
      <c r="A113" s="313" t="s">
        <v>42</v>
      </c>
      <c r="B113" s="313" t="s">
        <v>42</v>
      </c>
      <c r="C113" s="316" t="s">
        <v>60</v>
      </c>
      <c r="D113" s="314">
        <f>SUM(D110:D112)</f>
        <v>159.50528200000002</v>
      </c>
      <c r="E113" s="314">
        <f t="shared" ref="E113" si="1115">SUM(E110:E112)</f>
        <v>150.05103600000001</v>
      </c>
      <c r="F113" s="314">
        <f t="shared" ref="F113" si="1116">SUM(F110:F112)</f>
        <v>153.94708</v>
      </c>
      <c r="G113" s="314">
        <f t="shared" ref="G113" si="1117">SUM(G110:G112)</f>
        <v>173.773256</v>
      </c>
      <c r="H113" s="314">
        <f t="shared" ref="H113" si="1118">SUM(H110:H112)</f>
        <v>164.92147199999999</v>
      </c>
      <c r="I113" s="314">
        <f t="shared" ref="I113" si="1119">SUM(I110:I112)</f>
        <v>135.53799999999998</v>
      </c>
      <c r="J113" s="314">
        <f t="shared" ref="J113" si="1120">SUM(J110:J112)</f>
        <v>141.72569459999997</v>
      </c>
      <c r="K113" s="314">
        <f t="shared" ref="K113" si="1121">SUM(K110:K112)</f>
        <v>148.8566487077</v>
      </c>
      <c r="L113" s="314">
        <f t="shared" ref="L113" si="1122">SUM(L110:L112)</f>
        <v>155.65030786320864</v>
      </c>
      <c r="M113" s="314">
        <f t="shared" ref="M113" si="1123">SUM(M110:M112)</f>
        <v>162.37974438472253</v>
      </c>
      <c r="N113" s="314">
        <f t="shared" ref="N113" si="1124">SUM(N110:N112)</f>
        <v>168.55757582758577</v>
      </c>
      <c r="O113" s="314">
        <f t="shared" ref="O113" si="1125">SUM(O110:O112)</f>
        <v>174.72804570196956</v>
      </c>
      <c r="P113" s="314">
        <f t="shared" ref="P113" si="1126">SUM(P110:P112)</f>
        <v>180.61627335001367</v>
      </c>
      <c r="Q113" s="314">
        <f t="shared" ref="Q113" si="1127">SUM(Q110:Q112)</f>
        <v>186.36657144677812</v>
      </c>
      <c r="R113" s="314">
        <f t="shared" ref="R113" si="1128">SUM(R110:R112)</f>
        <v>192.38290771048921</v>
      </c>
      <c r="S113" s="314">
        <f t="shared" ref="S113" si="1129">SUM(S110:S112)</f>
        <v>198.79205821693051</v>
      </c>
      <c r="T113" s="300">
        <f t="shared" si="1111"/>
        <v>-3.2040468393714883E-2</v>
      </c>
      <c r="U113" s="300">
        <f t="shared" si="1112"/>
        <v>3.8311887522406884E-2</v>
      </c>
      <c r="V113" s="317">
        <f>SUM(V110:V112)</f>
        <v>0.99999999999999978</v>
      </c>
      <c r="W113" s="317">
        <f t="shared" ref="W113" si="1130">SUM(W110:W112)</f>
        <v>1</v>
      </c>
      <c r="X113" s="317">
        <f t="shared" ref="X113" si="1131">SUM(X110:X112)</f>
        <v>1</v>
      </c>
      <c r="Y113" s="317">
        <f t="shared" ref="Y113" si="1132">SUM(Y110:Y112)</f>
        <v>1</v>
      </c>
      <c r="Z113" s="317">
        <f t="shared" ref="Z113" si="1133">SUM(Z110:Z112)</f>
        <v>1</v>
      </c>
      <c r="AA113" s="317">
        <f t="shared" ref="AA113" si="1134">SUM(AA110:AA112)</f>
        <v>1</v>
      </c>
      <c r="AB113" s="317">
        <f t="shared" ref="AB113" si="1135">SUM(AB110:AB112)</f>
        <v>1</v>
      </c>
      <c r="AC113" s="317">
        <f t="shared" ref="AC113" si="1136">SUM(AC110:AC112)</f>
        <v>0.99999999999999989</v>
      </c>
      <c r="AD113" s="317">
        <f t="shared" ref="AD113" si="1137">SUM(AD110:AD112)</f>
        <v>1</v>
      </c>
      <c r="AE113" s="317">
        <f t="shared" ref="AE113" si="1138">SUM(AE110:AE112)</f>
        <v>1</v>
      </c>
      <c r="AF113" s="317">
        <f t="shared" ref="AF113" si="1139">SUM(AF110:AF112)</f>
        <v>1</v>
      </c>
      <c r="AG113" s="317">
        <f t="shared" ref="AG113" si="1140">SUM(AG110:AG112)</f>
        <v>1</v>
      </c>
      <c r="AH113" s="317">
        <f t="shared" ref="AH113" si="1141">SUM(AH110:AH112)</f>
        <v>0.99999999999999989</v>
      </c>
      <c r="AI113" s="317">
        <f t="shared" ref="AI113" si="1142">SUM(AI110:AI112)</f>
        <v>1</v>
      </c>
      <c r="AJ113" s="317">
        <f t="shared" ref="AJ113" si="1143">SUM(AJ110:AJ112)</f>
        <v>1</v>
      </c>
      <c r="AK113" s="317">
        <f t="shared" ref="AK113" si="1144">SUM(AK110:AK112)</f>
        <v>1</v>
      </c>
    </row>
    <row r="114" spans="1:37" s="28" customFormat="1" ht="15">
      <c r="A114" s="32" t="s">
        <v>39</v>
      </c>
      <c r="B114" s="32" t="s">
        <v>34</v>
      </c>
      <c r="C114" s="96" t="s">
        <v>377</v>
      </c>
      <c r="D114" s="34">
        <f>(V114*' Demand-Supply Gap'!D$260)</f>
        <v>41.298057815399993</v>
      </c>
      <c r="E114" s="34">
        <f>(W114*' Demand-Supply Gap'!E$260)</f>
        <v>35.03933052666666</v>
      </c>
      <c r="F114" s="34">
        <f>(X114*' Demand-Supply Gap'!F$260)</f>
        <v>38.453648624400003</v>
      </c>
      <c r="G114" s="34">
        <f>(Y114*' Demand-Supply Gap'!G$260)</f>
        <v>44.374096889159993</v>
      </c>
      <c r="H114" s="34">
        <f>(Z114*' Demand-Supply Gap'!H$260)</f>
        <v>49.554952927999992</v>
      </c>
      <c r="I114" s="34">
        <f>(AA114*' Demand-Supply Gap'!I$260)</f>
        <v>36.205816666666671</v>
      </c>
      <c r="J114" s="34">
        <f>(AB114*' Demand-Supply Gap'!J$260)</f>
        <v>38.269975550000005</v>
      </c>
      <c r="K114" s="34">
        <f>(AC114*' Demand-Supply Gap'!K$260)</f>
        <v>40.775425503826305</v>
      </c>
      <c r="L114" s="34">
        <f>(AD114*' Demand-Supply Gap'!L$260)</f>
        <v>42.999922728379161</v>
      </c>
      <c r="M114" s="34">
        <f>(AE114*' Demand-Supply Gap'!M$260)</f>
        <v>45.502921641959752</v>
      </c>
      <c r="N114" s="34">
        <f>(AF114*' Demand-Supply Gap'!N$260)</f>
        <v>48.082903106327137</v>
      </c>
      <c r="O114" s="34">
        <f>(AG114*' Demand-Supply Gap'!O$260)</f>
        <v>50.105122982004147</v>
      </c>
      <c r="P114" s="34">
        <f>(AH114*' Demand-Supply Gap'!P$260)</f>
        <v>51.955913730544587</v>
      </c>
      <c r="Q114" s="34">
        <f>(AI114*' Demand-Supply Gap'!Q$260)</f>
        <v>53.713288910682266</v>
      </c>
      <c r="R114" s="34">
        <f>(AJ114*' Demand-Supply Gap'!R$260)</f>
        <v>55.438239533189098</v>
      </c>
      <c r="S114" s="34">
        <f>(AK114*' Demand-Supply Gap'!S$260)</f>
        <v>57.223168577841626</v>
      </c>
      <c r="T114" s="262"/>
      <c r="U114" s="73"/>
      <c r="V114" s="224">
        <v>0.55779999999999996</v>
      </c>
      <c r="W114" s="224">
        <v>0.55920666666666663</v>
      </c>
      <c r="X114" s="224">
        <v>0.5606133333333333</v>
      </c>
      <c r="Y114" s="224">
        <v>0.56201999999999996</v>
      </c>
      <c r="Z114" s="224">
        <v>0.56342666666666663</v>
      </c>
      <c r="AA114" s="224">
        <v>0.5648333333333333</v>
      </c>
      <c r="AB114" s="224">
        <v>0.56499999999999995</v>
      </c>
      <c r="AC114" s="224">
        <v>0.56764666666666663</v>
      </c>
      <c r="AD114" s="224">
        <v>0.5690533333333333</v>
      </c>
      <c r="AE114" s="224">
        <v>0.57045999999999997</v>
      </c>
      <c r="AF114" s="224">
        <v>0.57186666666666663</v>
      </c>
      <c r="AG114" s="224">
        <v>0.5732733333333333</v>
      </c>
      <c r="AH114" s="224">
        <v>0.57467999999999997</v>
      </c>
      <c r="AI114" s="224">
        <v>0.57608666666666664</v>
      </c>
      <c r="AJ114" s="224">
        <v>0.5774933333333333</v>
      </c>
      <c r="AK114" s="224">
        <v>0.57940000000000003</v>
      </c>
    </row>
    <row r="115" spans="1:37" s="28" customFormat="1" ht="15">
      <c r="A115" s="32" t="s">
        <v>39</v>
      </c>
      <c r="B115" s="32" t="s">
        <v>34</v>
      </c>
      <c r="C115" s="96" t="s">
        <v>378</v>
      </c>
      <c r="D115" s="34">
        <f>(V115*' Demand-Supply Gap'!D$260)</f>
        <v>5.5157857784999997</v>
      </c>
      <c r="E115" s="34">
        <f>(W115*' Demand-Supply Gap'!E$260)</f>
        <v>4.6121201266666665</v>
      </c>
      <c r="F115" s="34">
        <f>(X115*' Demand-Supply Gap'!F$260)</f>
        <v>4.9875605948999997</v>
      </c>
      <c r="G115" s="34">
        <f>(Y115*' Demand-Supply Gap'!G$260)</f>
        <v>5.6705235375599994</v>
      </c>
      <c r="H115" s="34">
        <f>(Z115*' Demand-Supply Gap'!H$260)</f>
        <v>6.2381989280000001</v>
      </c>
      <c r="I115" s="34">
        <f>(AA115*' Demand-Supply Gap'!I$260)</f>
        <v>4.4891366666666679</v>
      </c>
      <c r="J115" s="34">
        <f>(AB115*' Demand-Supply Gap'!J$260)</f>
        <v>4.6831612558000009</v>
      </c>
      <c r="K115" s="34">
        <f>(AC115*' Demand-Supply Gap'!K$260)</f>
        <v>4.902322229587301</v>
      </c>
      <c r="L115" s="34">
        <f>(AD115*' Demand-Supply Gap'!L$260)</f>
        <v>5.0894845160947391</v>
      </c>
      <c r="M115" s="34">
        <f>(AE115*' Demand-Supply Gap'!M$260)</f>
        <v>5.3012028403825777</v>
      </c>
      <c r="N115" s="34">
        <f>(AF115*' Demand-Supply Gap'!N$260)</f>
        <v>5.5128858947391866</v>
      </c>
      <c r="O115" s="34">
        <f>(AG115*' Demand-Supply Gap'!O$260)</f>
        <v>5.6525659435106261</v>
      </c>
      <c r="P115" s="34">
        <f>(AH115*' Demand-Supply Gap'!P$260)</f>
        <v>5.7662493522205995</v>
      </c>
      <c r="Q115" s="34">
        <f>(AI115*' Demand-Supply Gap'!Q$260)</f>
        <v>5.8634401570882382</v>
      </c>
      <c r="R115" s="34">
        <f>(AJ115*' Demand-Supply Gap'!R$260)</f>
        <v>5.9512397190054198</v>
      </c>
      <c r="S115" s="34">
        <f>(AK115*' Demand-Supply Gap'!S$260)</f>
        <v>6.0344073180982454</v>
      </c>
      <c r="T115" s="262"/>
      <c r="U115" s="73"/>
      <c r="V115" s="224">
        <v>7.4499999999999997E-2</v>
      </c>
      <c r="W115" s="224">
        <v>7.3606666666666667E-2</v>
      </c>
      <c r="X115" s="224">
        <v>7.2713333333333324E-2</v>
      </c>
      <c r="Y115" s="224">
        <v>7.1819999999999995E-2</v>
      </c>
      <c r="Z115" s="224">
        <v>7.0926666666666666E-2</v>
      </c>
      <c r="AA115" s="224">
        <v>7.0033333333333336E-2</v>
      </c>
      <c r="AB115" s="224">
        <v>6.9139999999999993E-2</v>
      </c>
      <c r="AC115" s="224">
        <v>6.8246666666666664E-2</v>
      </c>
      <c r="AD115" s="224">
        <v>6.7353333333333334E-2</v>
      </c>
      <c r="AE115" s="224">
        <v>6.6460000000000005E-2</v>
      </c>
      <c r="AF115" s="224">
        <v>6.5566666666666662E-2</v>
      </c>
      <c r="AG115" s="224">
        <v>6.4673333333333333E-2</v>
      </c>
      <c r="AH115" s="224">
        <v>6.3780000000000003E-2</v>
      </c>
      <c r="AI115" s="224">
        <v>6.2886666666666674E-2</v>
      </c>
      <c r="AJ115" s="224">
        <v>6.1993333333333338E-2</v>
      </c>
      <c r="AK115" s="224">
        <v>6.1100000000000002E-2</v>
      </c>
    </row>
    <row r="116" spans="1:37" s="28" customFormat="1" ht="15">
      <c r="A116" s="32" t="s">
        <v>39</v>
      </c>
      <c r="B116" s="32" t="s">
        <v>34</v>
      </c>
      <c r="C116" s="96" t="s">
        <v>379</v>
      </c>
      <c r="D116" s="34">
        <f>(V116*' Demand-Supply Gap'!D$260)</f>
        <v>27.223549406099998</v>
      </c>
      <c r="E116" s="34">
        <f>(W116*' Demand-Supply Gap'!E$260)</f>
        <v>23.007549346666664</v>
      </c>
      <c r="F116" s="34">
        <f>(X116*' Demand-Supply Gap'!F$260)</f>
        <v>25.150895780700008</v>
      </c>
      <c r="G116" s="34">
        <f>(Y116*' Demand-Supply Gap'!G$260)</f>
        <v>28.91003757328</v>
      </c>
      <c r="H116" s="34">
        <f>(Z116*' Demand-Supply Gap'!H$260)</f>
        <v>32.159648144000002</v>
      </c>
      <c r="I116" s="34">
        <f>(AA116*' Demand-Supply Gap'!I$260)</f>
        <v>23.405046666666667</v>
      </c>
      <c r="J116" s="34">
        <f>(AB116*' Demand-Supply Gap'!J$260)</f>
        <v>24.781333194200013</v>
      </c>
      <c r="K116" s="34">
        <f>(AC116*' Demand-Supply Gap'!K$260)</f>
        <v>26.154657701586405</v>
      </c>
      <c r="L116" s="34">
        <f>(AD116*' Demand-Supply Gap'!L$260)</f>
        <v>27.47455171961704</v>
      </c>
      <c r="M116" s="34">
        <f>(AE116*' Demand-Supply Gap'!M$260)</f>
        <v>28.961190600152072</v>
      </c>
      <c r="N116" s="34">
        <f>(AF116*' Demand-Supply Gap'!N$260)</f>
        <v>30.484829627391022</v>
      </c>
      <c r="O116" s="34">
        <f>(AG116*' Demand-Supply Gap'!O$260)</f>
        <v>31.644114138766632</v>
      </c>
      <c r="P116" s="34">
        <f>(AH116*' Demand-Supply Gap'!P$260)</f>
        <v>32.686262006927493</v>
      </c>
      <c r="Q116" s="34">
        <f>(AI116*' Demand-Supply Gap'!Q$260)</f>
        <v>33.661479727229562</v>
      </c>
      <c r="R116" s="34">
        <f>(AJ116*' Demand-Supply Gap'!R$260)</f>
        <v>34.608580523137547</v>
      </c>
      <c r="S116" s="34">
        <f>(AK116*' Demand-Supply Gap'!S$260)</f>
        <v>35.505228000921747</v>
      </c>
      <c r="T116" s="262"/>
      <c r="U116" s="47"/>
      <c r="V116" s="224">
        <f>1-SUM(V114:V115)</f>
        <v>0.36770000000000003</v>
      </c>
      <c r="W116" s="224">
        <f t="shared" ref="W116" si="1145">1-SUM(W114:W115)</f>
        <v>0.36718666666666666</v>
      </c>
      <c r="X116" s="224">
        <f t="shared" ref="X116" si="1146">1-SUM(X114:X115)</f>
        <v>0.36667333333333341</v>
      </c>
      <c r="Y116" s="224">
        <f t="shared" ref="Y116" si="1147">1-SUM(Y114:Y115)</f>
        <v>0.36616000000000004</v>
      </c>
      <c r="Z116" s="224">
        <f t="shared" ref="Z116" si="1148">1-SUM(Z114:Z115)</f>
        <v>0.36564666666666668</v>
      </c>
      <c r="AA116" s="224">
        <f t="shared" ref="AA116" si="1149">1-SUM(AA114:AA115)</f>
        <v>0.36513333333333331</v>
      </c>
      <c r="AB116" s="224">
        <f t="shared" ref="AB116" si="1150">1-SUM(AB114:AB115)</f>
        <v>0.36586000000000007</v>
      </c>
      <c r="AC116" s="224">
        <f t="shared" ref="AC116" si="1151">1-SUM(AC114:AC115)</f>
        <v>0.36410666666666669</v>
      </c>
      <c r="AD116" s="224">
        <f t="shared" ref="AD116" si="1152">1-SUM(AD114:AD115)</f>
        <v>0.36359333333333332</v>
      </c>
      <c r="AE116" s="224">
        <f t="shared" ref="AE116" si="1153">1-SUM(AE114:AE115)</f>
        <v>0.36308000000000007</v>
      </c>
      <c r="AF116" s="224">
        <f t="shared" ref="AF116" si="1154">1-SUM(AF114:AF115)</f>
        <v>0.3625666666666667</v>
      </c>
      <c r="AG116" s="224">
        <f t="shared" ref="AG116" si="1155">1-SUM(AG114:AG115)</f>
        <v>0.36205333333333334</v>
      </c>
      <c r="AH116" s="224">
        <f t="shared" ref="AH116" si="1156">1-SUM(AH114:AH115)</f>
        <v>0.36153999999999997</v>
      </c>
      <c r="AI116" s="224">
        <f t="shared" ref="AI116" si="1157">1-SUM(AI114:AI115)</f>
        <v>0.36102666666666672</v>
      </c>
      <c r="AJ116" s="224">
        <f t="shared" ref="AJ116" si="1158">1-SUM(AJ114:AJ115)</f>
        <v>0.36051333333333335</v>
      </c>
      <c r="AK116" s="224">
        <f t="shared" ref="AK116" si="1159">1-SUM(AK114:AK115)</f>
        <v>0.35949999999999993</v>
      </c>
    </row>
    <row r="117" spans="1:37" s="94" customFormat="1" ht="15">
      <c r="A117" s="60" t="s">
        <v>39</v>
      </c>
      <c r="B117" s="60" t="s">
        <v>34</v>
      </c>
      <c r="C117" s="264" t="s">
        <v>60</v>
      </c>
      <c r="D117" s="61">
        <f>SUM(D114:D116)</f>
        <v>74.03739299999998</v>
      </c>
      <c r="E117" s="61">
        <f t="shared" ref="E117" si="1160">SUM(E114:E116)</f>
        <v>62.658999999999992</v>
      </c>
      <c r="F117" s="61">
        <f t="shared" ref="F117" si="1161">SUM(F114:F116)</f>
        <v>68.592105000000018</v>
      </c>
      <c r="G117" s="61">
        <f t="shared" ref="G117" si="1162">SUM(G114:G116)</f>
        <v>78.954657999999995</v>
      </c>
      <c r="H117" s="61">
        <f t="shared" ref="H117" si="1163">SUM(H114:H116)</f>
        <v>87.952799999999996</v>
      </c>
      <c r="I117" s="61">
        <f t="shared" ref="I117" si="1164">SUM(I114:I116)</f>
        <v>64.100000000000009</v>
      </c>
      <c r="J117" s="61">
        <f t="shared" ref="J117" si="1165">SUM(J114:J116)</f>
        <v>67.734470000000016</v>
      </c>
      <c r="K117" s="61">
        <f t="shared" ref="K117" si="1166">SUM(K114:K116)</f>
        <v>71.832405435000013</v>
      </c>
      <c r="L117" s="61">
        <f t="shared" ref="L117" si="1167">SUM(L114:L116)</f>
        <v>75.563958964090943</v>
      </c>
      <c r="M117" s="61">
        <f t="shared" ref="M117" si="1168">SUM(M114:M116)</f>
        <v>79.765315082494396</v>
      </c>
      <c r="N117" s="61">
        <f t="shared" ref="N117" si="1169">SUM(N114:N116)</f>
        <v>84.080618628457344</v>
      </c>
      <c r="O117" s="61">
        <f t="shared" ref="O117" si="1170">SUM(O114:O116)</f>
        <v>87.40180306428141</v>
      </c>
      <c r="P117" s="61">
        <f t="shared" ref="P117" si="1171">SUM(P114:P116)</f>
        <v>90.408425089692685</v>
      </c>
      <c r="Q117" s="61">
        <f t="shared" ref="Q117" si="1172">SUM(Q114:Q116)</f>
        <v>93.238208795000062</v>
      </c>
      <c r="R117" s="61">
        <f t="shared" ref="R117" si="1173">SUM(R114:R116)</f>
        <v>95.998059775332067</v>
      </c>
      <c r="S117" s="61">
        <f t="shared" ref="S117" si="1174">SUM(S114:S116)</f>
        <v>98.762803896861612</v>
      </c>
      <c r="T117" s="263"/>
      <c r="U117" s="265"/>
      <c r="V117" s="266">
        <f>SUM(V114:V116)</f>
        <v>1</v>
      </c>
      <c r="W117" s="266">
        <f t="shared" ref="W117" si="1175">SUM(W114:W116)</f>
        <v>1</v>
      </c>
      <c r="X117" s="266">
        <f t="shared" ref="X117" si="1176">SUM(X114:X116)</f>
        <v>1</v>
      </c>
      <c r="Y117" s="266">
        <f t="shared" ref="Y117" si="1177">SUM(Y114:Y116)</f>
        <v>1</v>
      </c>
      <c r="Z117" s="266">
        <f t="shared" ref="Z117" si="1178">SUM(Z114:Z116)</f>
        <v>1</v>
      </c>
      <c r="AA117" s="266">
        <f t="shared" ref="AA117" si="1179">SUM(AA114:AA116)</f>
        <v>1</v>
      </c>
      <c r="AB117" s="266">
        <f t="shared" ref="AB117" si="1180">SUM(AB114:AB116)</f>
        <v>1</v>
      </c>
      <c r="AC117" s="266">
        <f t="shared" ref="AC117" si="1181">SUM(AC114:AC116)</f>
        <v>1</v>
      </c>
      <c r="AD117" s="266">
        <f t="shared" ref="AD117" si="1182">SUM(AD114:AD116)</f>
        <v>1</v>
      </c>
      <c r="AE117" s="266">
        <f t="shared" ref="AE117" si="1183">SUM(AE114:AE116)</f>
        <v>1</v>
      </c>
      <c r="AF117" s="266">
        <f t="shared" ref="AF117" si="1184">SUM(AF114:AF116)</f>
        <v>1</v>
      </c>
      <c r="AG117" s="266">
        <f t="shared" ref="AG117" si="1185">SUM(AG114:AG116)</f>
        <v>1</v>
      </c>
      <c r="AH117" s="266">
        <f t="shared" ref="AH117" si="1186">SUM(AH114:AH116)</f>
        <v>1</v>
      </c>
      <c r="AI117" s="266">
        <f t="shared" ref="AI117" si="1187">SUM(AI114:AI116)</f>
        <v>1</v>
      </c>
      <c r="AJ117" s="266">
        <f t="shared" ref="AJ117" si="1188">SUM(AJ114:AJ116)</f>
        <v>1</v>
      </c>
      <c r="AK117" s="266">
        <f t="shared" ref="AK117" si="1189">SUM(AK114:AK116)</f>
        <v>1</v>
      </c>
    </row>
    <row r="118" spans="1:37" s="28" customFormat="1" ht="15">
      <c r="A118" s="32" t="s">
        <v>39</v>
      </c>
      <c r="B118" s="32" t="s">
        <v>207</v>
      </c>
      <c r="C118" s="96" t="s">
        <v>377</v>
      </c>
      <c r="D118" s="34">
        <f>V118*' Demand-Supply Gap'!D$269</f>
        <v>21.660530716799997</v>
      </c>
      <c r="E118" s="34">
        <f>W118*' Demand-Supply Gap'!E$269</f>
        <v>22.750677477666667</v>
      </c>
      <c r="F118" s="34">
        <f>X118*' Demand-Supply Gap'!F$269</f>
        <v>19.967828127266667</v>
      </c>
      <c r="G118" s="34">
        <f>Y118*' Demand-Supply Gap'!G$269</f>
        <v>17.263906976399998</v>
      </c>
      <c r="H118" s="34">
        <f>Z118*' Demand-Supply Gap'!H$269</f>
        <v>29.117927939033329</v>
      </c>
      <c r="I118" s="34">
        <f>AA118*' Demand-Supply Gap'!I$269</f>
        <v>27.350374333333335</v>
      </c>
      <c r="J118" s="34">
        <f>AB118*' Demand-Supply Gap'!J$269</f>
        <v>28.417169164999997</v>
      </c>
      <c r="K118" s="34">
        <f>AC118*' Demand-Supply Gap'!K$269</f>
        <v>29.605186064715802</v>
      </c>
      <c r="L118" s="34">
        <f>AD118*' Demand-Supply Gap'!L$269</f>
        <v>31.168760178157264</v>
      </c>
      <c r="M118" s="34">
        <f>AE118*' Demand-Supply Gap'!M$269</f>
        <v>32.861682873202</v>
      </c>
      <c r="N118" s="34">
        <f>AF118*' Demand-Supply Gap'!N$269</f>
        <v>34.751774158872479</v>
      </c>
      <c r="O118" s="34">
        <f>AG118*' Demand-Supply Gap'!O$269</f>
        <v>36.799245151921646</v>
      </c>
      <c r="P118" s="34">
        <f>AH118*' Demand-Supply Gap'!P$269</f>
        <v>39.077806752193716</v>
      </c>
      <c r="Q118" s="34">
        <f>AI118*' Demand-Supply Gap'!Q$269</f>
        <v>41.587377519314913</v>
      </c>
      <c r="R118" s="34">
        <f>AJ118*' Demand-Supply Gap'!R$269</f>
        <v>44.370167834583256</v>
      </c>
      <c r="S118" s="34">
        <f>AK118*' Demand-Supply Gap'!S$269</f>
        <v>47.39976786987512</v>
      </c>
      <c r="T118" s="262"/>
      <c r="U118" s="73"/>
      <c r="V118" s="224">
        <v>0.5996999999999999</v>
      </c>
      <c r="W118" s="224">
        <v>0.60016666666666663</v>
      </c>
      <c r="X118" s="224">
        <v>0.60063333333333324</v>
      </c>
      <c r="Y118" s="224">
        <v>0.60109999999999997</v>
      </c>
      <c r="Z118" s="224">
        <v>0.60156666666666658</v>
      </c>
      <c r="AA118" s="224">
        <v>0.60203333333333331</v>
      </c>
      <c r="AB118" s="224">
        <v>0.60249999999999992</v>
      </c>
      <c r="AC118" s="224">
        <v>0.60296666666666665</v>
      </c>
      <c r="AD118" s="224">
        <v>0.60343333333333327</v>
      </c>
      <c r="AE118" s="224">
        <v>0.60389999999999999</v>
      </c>
      <c r="AF118" s="224">
        <v>0.60436666666666661</v>
      </c>
      <c r="AG118" s="224">
        <v>0.60483333333333333</v>
      </c>
      <c r="AH118" s="224">
        <v>0.60529999999999995</v>
      </c>
      <c r="AI118" s="224">
        <v>0.60576666666666668</v>
      </c>
      <c r="AJ118" s="224">
        <v>0.60640000000000005</v>
      </c>
      <c r="AK118" s="224">
        <v>0.6069</v>
      </c>
    </row>
    <row r="119" spans="1:37" s="28" customFormat="1" ht="15">
      <c r="A119" s="32" t="s">
        <v>39</v>
      </c>
      <c r="B119" s="32" t="s">
        <v>207</v>
      </c>
      <c r="C119" s="96" t="s">
        <v>378</v>
      </c>
      <c r="D119" s="34">
        <f>V119*' Demand-Supply Gap'!D$269</f>
        <v>1.6975903680000004</v>
      </c>
      <c r="E119" s="34">
        <f>W119*' Demand-Supply Gap'!E$269</f>
        <v>1.7695111768800009</v>
      </c>
      <c r="F119" s="34">
        <f>X119*' Demand-Supply Gap'!F$269</f>
        <v>1.8916189918000015</v>
      </c>
      <c r="G119" s="34">
        <f>Y119*' Demand-Supply Gap'!G$269</f>
        <v>1.4946160689600017</v>
      </c>
      <c r="H119" s="34">
        <f>Z119*' Demand-Supply Gap'!H$269</f>
        <v>2.5034286579600007</v>
      </c>
      <c r="I119" s="34">
        <f>AA119*' Demand-Supply Gap'!I$269</f>
        <v>2.3396450000000013</v>
      </c>
      <c r="J119" s="34">
        <f>AB119*' Demand-Supply Gap'!J$269</f>
        <v>2.1184822742160021</v>
      </c>
      <c r="K119" s="34">
        <f>AC119*' Demand-Supply Gap'!K$269</f>
        <v>2.0268433821670127</v>
      </c>
      <c r="L119" s="34">
        <f>AD119*' Demand-Supply Gap'!L$269</f>
        <v>2.3503007749873635</v>
      </c>
      <c r="M119" s="34">
        <f>AE119*' Demand-Supply Gap'!M$269</f>
        <v>2.4336908508380306</v>
      </c>
      <c r="N119" s="34">
        <f>AF119*' Demand-Supply Gap'!N$269</f>
        <v>2.5269288038841804</v>
      </c>
      <c r="O119" s="34">
        <f>AG119*' Demand-Supply Gap'!O$269</f>
        <v>2.6263909395062792</v>
      </c>
      <c r="P119" s="34">
        <f>AH119*' Demand-Supply Gap'!P$269</f>
        <v>2.7366177646828507</v>
      </c>
      <c r="Q119" s="34">
        <f>AI119*' Demand-Supply Gap'!Q$269</f>
        <v>2.856688094814742</v>
      </c>
      <c r="R119" s="34">
        <f>AJ119*' Demand-Supply Gap'!R$269</f>
        <v>2.9877111599658726</v>
      </c>
      <c r="S119" s="34">
        <f>AK119*' Demand-Supply Gap'!S$269</f>
        <v>3.1282976520856236</v>
      </c>
      <c r="T119" s="262"/>
      <c r="U119" s="162"/>
      <c r="V119" s="224">
        <v>4.7000000000000014E-2</v>
      </c>
      <c r="W119" s="224">
        <v>4.6680000000000027E-2</v>
      </c>
      <c r="X119" s="224">
        <v>5.6900000000000034E-2</v>
      </c>
      <c r="Y119" s="224">
        <v>5.2040000000000058E-2</v>
      </c>
      <c r="Z119" s="224">
        <v>5.1720000000000016E-2</v>
      </c>
      <c r="AA119" s="224">
        <v>5.1500000000000018E-2</v>
      </c>
      <c r="AB119" s="224">
        <v>4.4916000000000039E-2</v>
      </c>
      <c r="AC119" s="224">
        <v>4.1280571428571028E-2</v>
      </c>
      <c r="AD119" s="224">
        <v>4.5502285714285023E-2</v>
      </c>
      <c r="AE119" s="224">
        <v>4.4724000000000014E-2</v>
      </c>
      <c r="AF119" s="224">
        <v>4.3945714285714005E-2</v>
      </c>
      <c r="AG119" s="224">
        <v>4.3167428571428051E-2</v>
      </c>
      <c r="AH119" s="224">
        <v>4.2389142857142043E-2</v>
      </c>
      <c r="AI119" s="224">
        <v>4.1610857142857033E-2</v>
      </c>
      <c r="AJ119" s="224">
        <v>4.0832571428571024E-2</v>
      </c>
      <c r="AK119" s="224">
        <v>4.0054285714285015E-2</v>
      </c>
    </row>
    <row r="120" spans="1:37" s="28" customFormat="1" ht="15">
      <c r="A120" s="32" t="s">
        <v>39</v>
      </c>
      <c r="B120" s="32" t="s">
        <v>207</v>
      </c>
      <c r="C120" s="96" t="s">
        <v>379</v>
      </c>
      <c r="D120" s="34">
        <f>V120*' Demand-Supply Gap'!D$269</f>
        <v>12.760822915200002</v>
      </c>
      <c r="E120" s="34">
        <f>W120*' Demand-Supply Gap'!E$269</f>
        <v>13.387077345453333</v>
      </c>
      <c r="F120" s="34">
        <f>X120*' Demand-Supply Gap'!F$269</f>
        <v>11.385174880933336</v>
      </c>
      <c r="G120" s="34">
        <f>Y120*' Demand-Supply Gap'!G$269</f>
        <v>9.962000954639997</v>
      </c>
      <c r="H120" s="34">
        <f>Z120*' Demand-Supply Gap'!H$269</f>
        <v>16.782136403006671</v>
      </c>
      <c r="I120" s="34">
        <f>AA120*' Demand-Supply Gap'!I$269</f>
        <v>15.739980666666671</v>
      </c>
      <c r="J120" s="34">
        <f>AB120*' Demand-Supply Gap'!J$269</f>
        <v>16.629774560784</v>
      </c>
      <c r="K120" s="34">
        <f>AC120*' Demand-Supply Gap'!K$269</f>
        <v>17.467179019117193</v>
      </c>
      <c r="L120" s="34">
        <f>AD120*' Demand-Supply Gap'!L$269</f>
        <v>18.133306353087377</v>
      </c>
      <c r="M120" s="34">
        <f>AE120*' Demand-Supply Gap'!M$269</f>
        <v>19.120395233075389</v>
      </c>
      <c r="N120" s="34">
        <f>AF120*' Demand-Supply Gap'!N$269</f>
        <v>20.222440094227203</v>
      </c>
      <c r="O120" s="34">
        <f>AG120*' Demand-Supply Gap'!O$269</f>
        <v>21.416323377166695</v>
      </c>
      <c r="P120" s="34">
        <f>AH120*' Demand-Supply Gap'!P$269</f>
        <v>22.74497867524919</v>
      </c>
      <c r="Q120" s="34">
        <f>AI120*' Demand-Supply Gap'!Q$269</f>
        <v>24.208403740376884</v>
      </c>
      <c r="R120" s="34">
        <f>AJ120*' Demand-Supply Gap'!R$269</f>
        <v>25.811922843483941</v>
      </c>
      <c r="S120" s="34">
        <f>AK120*' Demand-Supply Gap'!S$269</f>
        <v>27.573380959955749</v>
      </c>
      <c r="T120" s="262"/>
      <c r="U120" s="47"/>
      <c r="V120" s="224">
        <f>1-SUM(V118:V119)</f>
        <v>0.35330000000000006</v>
      </c>
      <c r="W120" s="224">
        <f t="shared" ref="W120" si="1190">1-SUM(W118:W119)</f>
        <v>0.35315333333333332</v>
      </c>
      <c r="X120" s="224">
        <f t="shared" ref="X120" si="1191">1-SUM(X118:X119)</f>
        <v>0.3424666666666667</v>
      </c>
      <c r="Y120" s="224">
        <f t="shared" ref="Y120" si="1192">1-SUM(Y118:Y119)</f>
        <v>0.34685999999999995</v>
      </c>
      <c r="Z120" s="224">
        <f t="shared" ref="Z120" si="1193">1-SUM(Z118:Z119)</f>
        <v>0.34671333333333343</v>
      </c>
      <c r="AA120" s="224">
        <f t="shared" ref="AA120" si="1194">1-SUM(AA118:AA119)</f>
        <v>0.3464666666666667</v>
      </c>
      <c r="AB120" s="224">
        <f t="shared" ref="AB120" si="1195">1-SUM(AB118:AB119)</f>
        <v>0.35258400000000001</v>
      </c>
      <c r="AC120" s="224">
        <f t="shared" ref="AC120" si="1196">1-SUM(AC118:AC119)</f>
        <v>0.35575276190476235</v>
      </c>
      <c r="AD120" s="224">
        <f t="shared" ref="AD120" si="1197">1-SUM(AD118:AD119)</f>
        <v>0.35106438095238168</v>
      </c>
      <c r="AE120" s="224">
        <f t="shared" ref="AE120" si="1198">1-SUM(AE118:AE119)</f>
        <v>0.35137600000000002</v>
      </c>
      <c r="AF120" s="224">
        <f t="shared" ref="AF120" si="1199">1-SUM(AF118:AF119)</f>
        <v>0.35168761904761936</v>
      </c>
      <c r="AG120" s="224">
        <f t="shared" ref="AG120" si="1200">1-SUM(AG118:AG119)</f>
        <v>0.35199923809523859</v>
      </c>
      <c r="AH120" s="224">
        <f t="shared" ref="AH120" si="1201">1-SUM(AH118:AH119)</f>
        <v>0.35231085714285804</v>
      </c>
      <c r="AI120" s="224">
        <f t="shared" ref="AI120" si="1202">1-SUM(AI118:AI119)</f>
        <v>0.35262247619047626</v>
      </c>
      <c r="AJ120" s="224">
        <f t="shared" ref="AJ120" si="1203">1-SUM(AJ118:AJ119)</f>
        <v>0.35276742857142895</v>
      </c>
      <c r="AK120" s="224">
        <f t="shared" ref="AK120" si="1204">1-SUM(AK118:AK119)</f>
        <v>0.35304571428571496</v>
      </c>
    </row>
    <row r="121" spans="1:37" s="94" customFormat="1" ht="15">
      <c r="A121" s="60" t="s">
        <v>39</v>
      </c>
      <c r="B121" s="60" t="s">
        <v>207</v>
      </c>
      <c r="C121" s="264" t="s">
        <v>60</v>
      </c>
      <c r="D121" s="61">
        <f>SUM(D118:D120)</f>
        <v>36.118943999999999</v>
      </c>
      <c r="E121" s="61">
        <f t="shared" ref="E121" si="1205">SUM(E118:E120)</f>
        <v>37.907266</v>
      </c>
      <c r="F121" s="61">
        <f t="shared" ref="F121" si="1206">SUM(F118:F120)</f>
        <v>33.244622000000007</v>
      </c>
      <c r="G121" s="61">
        <f t="shared" ref="G121" si="1207">SUM(G118:G120)</f>
        <v>28.720523999999997</v>
      </c>
      <c r="H121" s="61">
        <f t="shared" ref="H121" si="1208">SUM(H118:H120)</f>
        <v>48.403492999999997</v>
      </c>
      <c r="I121" s="61">
        <f t="shared" ref="I121" si="1209">SUM(I118:I120)</f>
        <v>45.430000000000007</v>
      </c>
      <c r="J121" s="61">
        <f t="shared" ref="J121" si="1210">SUM(J118:J120)</f>
        <v>47.165425999999997</v>
      </c>
      <c r="K121" s="61">
        <f t="shared" ref="K121" si="1211">SUM(K118:K120)</f>
        <v>49.099208466000007</v>
      </c>
      <c r="L121" s="61">
        <f t="shared" ref="L121" si="1212">SUM(L118:L120)</f>
        <v>51.652367306232001</v>
      </c>
      <c r="M121" s="61">
        <f t="shared" ref="M121" si="1213">SUM(M118:M120)</f>
        <v>54.415768957115418</v>
      </c>
      <c r="N121" s="61">
        <f t="shared" ref="N121" si="1214">SUM(N118:N120)</f>
        <v>57.501143056983864</v>
      </c>
      <c r="O121" s="61">
        <f t="shared" ref="O121" si="1215">SUM(O118:O120)</f>
        <v>60.841959468594624</v>
      </c>
      <c r="P121" s="61">
        <f t="shared" ref="P121" si="1216">SUM(P118:P120)</f>
        <v>64.559403192125757</v>
      </c>
      <c r="Q121" s="61">
        <f t="shared" ref="Q121" si="1217">SUM(Q118:Q120)</f>
        <v>68.652469354506536</v>
      </c>
      <c r="R121" s="61">
        <f t="shared" ref="R121" si="1218">SUM(R118:R120)</f>
        <v>73.169801838033067</v>
      </c>
      <c r="S121" s="61">
        <f t="shared" ref="S121" si="1219">SUM(S118:S120)</f>
        <v>78.101446481916497</v>
      </c>
      <c r="T121" s="263"/>
      <c r="U121" s="265"/>
      <c r="V121" s="266">
        <f>SUM(V118:V120)</f>
        <v>1</v>
      </c>
      <c r="W121" s="266">
        <f t="shared" ref="W121" si="1220">SUM(W118:W120)</f>
        <v>1</v>
      </c>
      <c r="X121" s="266">
        <f t="shared" ref="X121" si="1221">SUM(X118:X120)</f>
        <v>1</v>
      </c>
      <c r="Y121" s="266">
        <f t="shared" ref="Y121" si="1222">SUM(Y118:Y120)</f>
        <v>1</v>
      </c>
      <c r="Z121" s="266">
        <f t="shared" ref="Z121" si="1223">SUM(Z118:Z120)</f>
        <v>1</v>
      </c>
      <c r="AA121" s="266">
        <f t="shared" ref="AA121" si="1224">SUM(AA118:AA120)</f>
        <v>1</v>
      </c>
      <c r="AB121" s="266">
        <f t="shared" ref="AB121" si="1225">SUM(AB118:AB120)</f>
        <v>1</v>
      </c>
      <c r="AC121" s="266">
        <f t="shared" ref="AC121" si="1226">SUM(AC118:AC120)</f>
        <v>1</v>
      </c>
      <c r="AD121" s="266">
        <f t="shared" ref="AD121" si="1227">SUM(AD118:AD120)</f>
        <v>1</v>
      </c>
      <c r="AE121" s="266">
        <f t="shared" ref="AE121" si="1228">SUM(AE118:AE120)</f>
        <v>1</v>
      </c>
      <c r="AF121" s="266">
        <f t="shared" ref="AF121" si="1229">SUM(AF118:AF120)</f>
        <v>1</v>
      </c>
      <c r="AG121" s="266">
        <f t="shared" ref="AG121" si="1230">SUM(AG118:AG120)</f>
        <v>1</v>
      </c>
      <c r="AH121" s="266">
        <f t="shared" ref="AH121" si="1231">SUM(AH118:AH120)</f>
        <v>1</v>
      </c>
      <c r="AI121" s="266">
        <f t="shared" ref="AI121" si="1232">SUM(AI118:AI120)</f>
        <v>1</v>
      </c>
      <c r="AJ121" s="266">
        <f t="shared" ref="AJ121" si="1233">SUM(AJ118:AJ120)</f>
        <v>1</v>
      </c>
      <c r="AK121" s="266">
        <f t="shared" ref="AK121" si="1234">SUM(AK118:AK120)</f>
        <v>1</v>
      </c>
    </row>
    <row r="122" spans="1:37" s="28" customFormat="1" ht="15">
      <c r="A122" s="32" t="s">
        <v>39</v>
      </c>
      <c r="B122" s="32" t="s">
        <v>57</v>
      </c>
      <c r="C122" s="96" t="s">
        <v>377</v>
      </c>
      <c r="D122" s="34">
        <f>V122*' Demand-Supply Gap'!D$278</f>
        <v>86.396594731499988</v>
      </c>
      <c r="E122" s="34">
        <f>W122*' Demand-Supply Gap'!E$278</f>
        <v>100.4060855538</v>
      </c>
      <c r="F122" s="34">
        <f>X122*' Demand-Supply Gap'!F$278</f>
        <v>126.76937805683995</v>
      </c>
      <c r="G122" s="34">
        <f>Y122*' Demand-Supply Gap'!G$278</f>
        <v>109.06830276690002</v>
      </c>
      <c r="H122" s="34">
        <f>Z122*' Demand-Supply Gap'!H$278</f>
        <v>101.51647307802001</v>
      </c>
      <c r="I122" s="34">
        <f>AA122*' Demand-Supply Gap'!I$278</f>
        <v>71.161763999999991</v>
      </c>
      <c r="J122" s="34">
        <f>AB122*' Demand-Supply Gap'!J$278</f>
        <v>73.191310913712016</v>
      </c>
      <c r="K122" s="34">
        <f>AC122*' Demand-Supply Gap'!K$278</f>
        <v>75.520463890482731</v>
      </c>
      <c r="L122" s="34">
        <f>AD122*' Demand-Supply Gap'!L$278</f>
        <v>78.074801621117047</v>
      </c>
      <c r="M122" s="34">
        <f>AE122*' Demand-Supply Gap'!M$278</f>
        <v>81.028133949517112</v>
      </c>
      <c r="N122" s="34">
        <f>AF122*' Demand-Supply Gap'!N$278</f>
        <v>84.263379886842074</v>
      </c>
      <c r="O122" s="34">
        <f>AG122*' Demand-Supply Gap'!O$278</f>
        <v>87.787912077518087</v>
      </c>
      <c r="P122" s="34">
        <f>AH122*' Demand-Supply Gap'!P$278</f>
        <v>91.547527344701933</v>
      </c>
      <c r="Q122" s="34">
        <f>AI122*' Demand-Supply Gap'!Q$278</f>
        <v>95.513713502700924</v>
      </c>
      <c r="R122" s="34">
        <f>AJ122*' Demand-Supply Gap'!R$278</f>
        <v>99.689697653754763</v>
      </c>
      <c r="S122" s="34">
        <f>AK122*' Demand-Supply Gap'!S$278</f>
        <v>104.09787627470894</v>
      </c>
      <c r="T122" s="262"/>
      <c r="U122" s="73"/>
      <c r="V122" s="225">
        <v>0.53669999999999995</v>
      </c>
      <c r="W122" s="225">
        <v>0.53766000000000003</v>
      </c>
      <c r="X122" s="225">
        <v>0.53861999999999999</v>
      </c>
      <c r="Y122" s="225">
        <v>0.53958000000000006</v>
      </c>
      <c r="Z122" s="225">
        <v>0.54054000000000002</v>
      </c>
      <c r="AA122" s="225">
        <v>0.54149999999999998</v>
      </c>
      <c r="AB122" s="225">
        <v>0.54246000000000005</v>
      </c>
      <c r="AC122" s="225">
        <v>0.54342000000000001</v>
      </c>
      <c r="AD122" s="225">
        <v>0.54438000000000009</v>
      </c>
      <c r="AE122" s="225">
        <v>0.54534000000000005</v>
      </c>
      <c r="AF122" s="225">
        <v>0.54630000000000001</v>
      </c>
      <c r="AG122" s="225">
        <v>0.54726000000000008</v>
      </c>
      <c r="AH122" s="225">
        <v>0.54822000000000004</v>
      </c>
      <c r="AI122" s="225">
        <v>0.54918000000000011</v>
      </c>
      <c r="AJ122" s="225">
        <v>0.55014000000000007</v>
      </c>
      <c r="AK122" s="225">
        <v>0.55110000000000003</v>
      </c>
    </row>
    <row r="123" spans="1:37" s="28" customFormat="1" ht="15">
      <c r="A123" s="32" t="s">
        <v>39</v>
      </c>
      <c r="B123" s="32" t="s">
        <v>57</v>
      </c>
      <c r="C123" s="96" t="s">
        <v>378</v>
      </c>
      <c r="D123" s="34">
        <f>V123*' Demand-Supply Gap'!D$278</f>
        <v>7.0932670124167414</v>
      </c>
      <c r="E123" s="34">
        <f>W123*' Demand-Supply Gap'!E$278</f>
        <v>7.7314911503814319</v>
      </c>
      <c r="F123" s="34">
        <f>X123*' Demand-Supply Gap'!F$278</f>
        <v>9.9754171149083231</v>
      </c>
      <c r="G123" s="34">
        <f>Y123*' Demand-Supply Gap'!G$278</f>
        <v>8.4714101364155603</v>
      </c>
      <c r="H123" s="34">
        <f>Z123*' Demand-Supply Gap'!H$278</f>
        <v>7.7817970005000321</v>
      </c>
      <c r="I123" s="34">
        <f>AA123*' Demand-Supply Gap'!I$278</f>
        <v>5.7954455999999981</v>
      </c>
      <c r="J123" s="34">
        <f>AB123*' Demand-Supply Gap'!J$278</f>
        <v>5.5160859178219077</v>
      </c>
      <c r="K123" s="34">
        <f>AC123*' Demand-Supply Gap'!K$278</f>
        <v>5.5714228217484942</v>
      </c>
      <c r="L123" s="34">
        <f>AD123*' Demand-Supply Gap'!L$278</f>
        <v>5.6360380168810593</v>
      </c>
      <c r="M123" s="34">
        <f>AE123*' Demand-Supply Gap'!M$278</f>
        <v>7.0268617968393148</v>
      </c>
      <c r="N123" s="34">
        <f>AF123*' Demand-Supply Gap'!N$278</f>
        <v>7.060134677705471</v>
      </c>
      <c r="O123" s="34">
        <f>AG123*' Demand-Supply Gap'!O$278</f>
        <v>7.0987114890767016</v>
      </c>
      <c r="P123" s="34">
        <f>AH123*' Demand-Supply Gap'!P$278</f>
        <v>7.1359331127866321</v>
      </c>
      <c r="Q123" s="34">
        <f>AI123*' Demand-Supply Gap'!Q$278</f>
        <v>7.1677150294103713</v>
      </c>
      <c r="R123" s="34">
        <f>AJ123*' Demand-Supply Gap'!R$278</f>
        <v>7.1926063265991145</v>
      </c>
      <c r="S123" s="34">
        <f>AK123*' Demand-Supply Gap'!S$278</f>
        <v>7.4234195928072264</v>
      </c>
      <c r="T123" s="262"/>
      <c r="U123" s="162"/>
      <c r="V123" s="73">
        <v>4.4063732111146017E-2</v>
      </c>
      <c r="W123" s="73">
        <v>4.1401011791129996E-2</v>
      </c>
      <c r="X123" s="73">
        <v>4.2383730588492999E-2</v>
      </c>
      <c r="Y123" s="73">
        <v>4.1909549937493976E-2</v>
      </c>
      <c r="Z123" s="73">
        <v>4.1435369286495008E-2</v>
      </c>
      <c r="AA123" s="73">
        <v>4.4099999999999986E-2</v>
      </c>
      <c r="AB123" s="73">
        <v>4.088266666666697E-2</v>
      </c>
      <c r="AC123" s="73">
        <v>4.0090095238094994E-2</v>
      </c>
      <c r="AD123" s="73">
        <v>3.9297523809524018E-2</v>
      </c>
      <c r="AE123" s="73">
        <v>4.7292571425571986E-2</v>
      </c>
      <c r="AF123" s="73">
        <v>4.5772571425570965E-2</v>
      </c>
      <c r="AG123" s="73">
        <v>4.4252571425571E-2</v>
      </c>
      <c r="AH123" s="73">
        <v>4.2732571425570978E-2</v>
      </c>
      <c r="AI123" s="73">
        <v>4.1212571425571012E-2</v>
      </c>
      <c r="AJ123" s="73">
        <v>3.9692571425570991E-2</v>
      </c>
      <c r="AK123" s="73">
        <v>3.9300000000000015E-2</v>
      </c>
    </row>
    <row r="124" spans="1:37" s="28" customFormat="1" ht="15">
      <c r="A124" s="32" t="s">
        <v>39</v>
      </c>
      <c r="B124" s="32" t="s">
        <v>57</v>
      </c>
      <c r="C124" s="96" t="s">
        <v>379</v>
      </c>
      <c r="D124" s="34">
        <f>V124*' Demand-Supply Gap'!D$278</f>
        <v>67.487583256083269</v>
      </c>
      <c r="E124" s="34">
        <f>W124*' Demand-Supply Gap'!E$278</f>
        <v>78.608853295818548</v>
      </c>
      <c r="F124" s="34">
        <f>X124*' Demand-Supply Gap'!F$278</f>
        <v>98.614786828251653</v>
      </c>
      <c r="G124" s="34">
        <f>Y124*' Demand-Supply Gap'!G$278</f>
        <v>84.595842096684436</v>
      </c>
      <c r="H124" s="34">
        <f>Z124*' Demand-Supply Gap'!H$278</f>
        <v>78.507392921479962</v>
      </c>
      <c r="I124" s="34">
        <f>AA124*' Demand-Supply Gap'!I$278</f>
        <v>54.458790399999998</v>
      </c>
      <c r="J124" s="34">
        <f>AB124*' Demand-Supply Gap'!J$278</f>
        <v>56.217410368466091</v>
      </c>
      <c r="K124" s="34">
        <f>AC124*' Demand-Supply Gap'!K$278</f>
        <v>57.880664703768787</v>
      </c>
      <c r="L124" s="34">
        <f>AD124*' Demand-Supply Gap'!L$278</f>
        <v>59.708833423313912</v>
      </c>
      <c r="M124" s="34">
        <f>AE124*' Demand-Supply Gap'!M$278</f>
        <v>60.527785545162821</v>
      </c>
      <c r="N124" s="34">
        <f>AF124*' Demand-Supply Gap'!N$278</f>
        <v>62.920270694178562</v>
      </c>
      <c r="O124" s="34">
        <f>AG124*' Demand-Supply Gap'!O$278</f>
        <v>65.526913102480378</v>
      </c>
      <c r="P124" s="34">
        <f>AH124*' Demand-Supply Gap'!P$278</f>
        <v>68.307031215018696</v>
      </c>
      <c r="Q124" s="34">
        <f>AI124*' Demand-Supply Gap'!Q$278</f>
        <v>71.239168544805025</v>
      </c>
      <c r="R124" s="34">
        <f>AJ124*' Demand-Supply Gap'!R$278</f>
        <v>74.325566114085248</v>
      </c>
      <c r="S124" s="34">
        <f>AK124*' Demand-Supply Gap'!S$278</f>
        <v>77.369787918927187</v>
      </c>
      <c r="T124" s="262"/>
      <c r="U124" s="162"/>
      <c r="V124" s="224">
        <f>1-SUM(V122:V123)</f>
        <v>0.41923626788885404</v>
      </c>
      <c r="W124" s="224">
        <f t="shared" ref="W124:AK124" si="1235">1-SUM(W122:W123)</f>
        <v>0.42093898820886999</v>
      </c>
      <c r="X124" s="224">
        <f t="shared" si="1235"/>
        <v>0.41899626941150703</v>
      </c>
      <c r="Y124" s="224">
        <f t="shared" si="1235"/>
        <v>0.41851045006250598</v>
      </c>
      <c r="Z124" s="224">
        <f t="shared" si="1235"/>
        <v>0.41802463071350493</v>
      </c>
      <c r="AA124" s="224">
        <f t="shared" si="1235"/>
        <v>0.41439999999999999</v>
      </c>
      <c r="AB124" s="224">
        <f t="shared" si="1235"/>
        <v>0.41665733333333299</v>
      </c>
      <c r="AC124" s="224">
        <f t="shared" si="1235"/>
        <v>0.41648990476190495</v>
      </c>
      <c r="AD124" s="224">
        <f t="shared" si="1235"/>
        <v>0.41632247619047591</v>
      </c>
      <c r="AE124" s="224">
        <f t="shared" si="1235"/>
        <v>0.40736742857442798</v>
      </c>
      <c r="AF124" s="224">
        <f t="shared" si="1235"/>
        <v>0.40792742857442899</v>
      </c>
      <c r="AG124" s="224">
        <f t="shared" si="1235"/>
        <v>0.40848742857442888</v>
      </c>
      <c r="AH124" s="224">
        <f t="shared" si="1235"/>
        <v>0.409047428574429</v>
      </c>
      <c r="AI124" s="224">
        <f t="shared" si="1235"/>
        <v>0.40960742857442889</v>
      </c>
      <c r="AJ124" s="224">
        <f t="shared" si="1235"/>
        <v>0.41016742857442889</v>
      </c>
      <c r="AK124" s="224">
        <f t="shared" si="1235"/>
        <v>0.40959999999999996</v>
      </c>
    </row>
    <row r="125" spans="1:37" s="94" customFormat="1" ht="15">
      <c r="A125" s="60" t="s">
        <v>39</v>
      </c>
      <c r="B125" s="60" t="s">
        <v>57</v>
      </c>
      <c r="C125" s="264" t="s">
        <v>60</v>
      </c>
      <c r="D125" s="61">
        <f>SUM(D122:D124)</f>
        <v>160.97744499999999</v>
      </c>
      <c r="E125" s="61">
        <f t="shared" ref="E125" si="1236">SUM(E122:E124)</f>
        <v>186.74642999999998</v>
      </c>
      <c r="F125" s="61">
        <f t="shared" ref="F125" si="1237">SUM(F122:F124)</f>
        <v>235.35958199999993</v>
      </c>
      <c r="G125" s="61">
        <f t="shared" ref="G125" si="1238">SUM(G122:G124)</f>
        <v>202.13555500000001</v>
      </c>
      <c r="H125" s="61">
        <f t="shared" ref="H125" si="1239">SUM(H122:H124)</f>
        <v>187.80566300000001</v>
      </c>
      <c r="I125" s="61">
        <f t="shared" ref="I125" si="1240">SUM(I122:I124)</f>
        <v>131.416</v>
      </c>
      <c r="J125" s="61">
        <f t="shared" ref="J125" si="1241">SUM(J122:J124)</f>
        <v>134.92480720000003</v>
      </c>
      <c r="K125" s="61">
        <f t="shared" ref="K125" si="1242">SUM(K122:K124)</f>
        <v>138.97255141600002</v>
      </c>
      <c r="L125" s="61">
        <f t="shared" ref="L125" si="1243">SUM(L122:L124)</f>
        <v>143.41967306131201</v>
      </c>
      <c r="M125" s="61">
        <f t="shared" ref="M125" si="1244">SUM(M122:M124)</f>
        <v>148.58278129151924</v>
      </c>
      <c r="N125" s="61">
        <f t="shared" ref="N125" si="1245">SUM(N122:N124)</f>
        <v>154.24378525872612</v>
      </c>
      <c r="O125" s="61">
        <f t="shared" ref="O125" si="1246">SUM(O122:O124)</f>
        <v>160.41353666907517</v>
      </c>
      <c r="P125" s="61">
        <f t="shared" ref="P125" si="1247">SUM(P122:P124)</f>
        <v>166.99049167250726</v>
      </c>
      <c r="Q125" s="61">
        <f t="shared" ref="Q125" si="1248">SUM(Q122:Q124)</f>
        <v>173.92059707691632</v>
      </c>
      <c r="R125" s="61">
        <f t="shared" ref="R125" si="1249">SUM(R122:R124)</f>
        <v>181.20787009443913</v>
      </c>
      <c r="S125" s="61">
        <f t="shared" ref="S125" si="1250">SUM(S122:S124)</f>
        <v>188.89108378644335</v>
      </c>
      <c r="T125" s="263"/>
      <c r="U125" s="265"/>
      <c r="V125" s="266">
        <f>SUM(V122:V124)</f>
        <v>1</v>
      </c>
      <c r="W125" s="266">
        <f t="shared" ref="W125" si="1251">SUM(W122:W124)</f>
        <v>1</v>
      </c>
      <c r="X125" s="266">
        <f t="shared" ref="X125" si="1252">SUM(X122:X124)</f>
        <v>1</v>
      </c>
      <c r="Y125" s="266">
        <f t="shared" ref="Y125" si="1253">SUM(Y122:Y124)</f>
        <v>1</v>
      </c>
      <c r="Z125" s="266">
        <f t="shared" ref="Z125" si="1254">SUM(Z122:Z124)</f>
        <v>1</v>
      </c>
      <c r="AA125" s="266">
        <f t="shared" ref="AA125" si="1255">SUM(AA122:AA124)</f>
        <v>1</v>
      </c>
      <c r="AB125" s="266">
        <f t="shared" ref="AB125" si="1256">SUM(AB122:AB124)</f>
        <v>1</v>
      </c>
      <c r="AC125" s="266">
        <f t="shared" ref="AC125" si="1257">SUM(AC122:AC124)</f>
        <v>1</v>
      </c>
      <c r="AD125" s="266">
        <f t="shared" ref="AD125" si="1258">SUM(AD122:AD124)</f>
        <v>1</v>
      </c>
      <c r="AE125" s="266">
        <f t="shared" ref="AE125" si="1259">SUM(AE122:AE124)</f>
        <v>1</v>
      </c>
      <c r="AF125" s="266">
        <f t="shared" ref="AF125" si="1260">SUM(AF122:AF124)</f>
        <v>1</v>
      </c>
      <c r="AG125" s="266">
        <f t="shared" ref="AG125" si="1261">SUM(AG122:AG124)</f>
        <v>1</v>
      </c>
      <c r="AH125" s="266">
        <f t="shared" ref="AH125" si="1262">SUM(AH122:AH124)</f>
        <v>1</v>
      </c>
      <c r="AI125" s="266">
        <f t="shared" ref="AI125" si="1263">SUM(AI122:AI124)</f>
        <v>1</v>
      </c>
      <c r="AJ125" s="266">
        <f t="shared" ref="AJ125" si="1264">SUM(AJ122:AJ124)</f>
        <v>1</v>
      </c>
      <c r="AK125" s="266">
        <f t="shared" ref="AK125" si="1265">SUM(AK122:AK124)</f>
        <v>1</v>
      </c>
    </row>
    <row r="126" spans="1:37" s="28" customFormat="1" ht="15">
      <c r="A126" s="312" t="s">
        <v>39</v>
      </c>
      <c r="B126" s="313" t="s">
        <v>39</v>
      </c>
      <c r="C126" s="215" t="s">
        <v>377</v>
      </c>
      <c r="D126" s="314">
        <f>D114+D118+D122</f>
        <v>149.35518326369998</v>
      </c>
      <c r="E126" s="314">
        <f t="shared" ref="E126:S126" si="1266">E114+E118+E122</f>
        <v>158.19609355813333</v>
      </c>
      <c r="F126" s="314">
        <f t="shared" si="1266"/>
        <v>185.19085480850663</v>
      </c>
      <c r="G126" s="314">
        <f t="shared" si="1266"/>
        <v>170.70630663246001</v>
      </c>
      <c r="H126" s="314">
        <f t="shared" si="1266"/>
        <v>180.18935394505331</v>
      </c>
      <c r="I126" s="314">
        <f t="shared" si="1266"/>
        <v>134.71795499999999</v>
      </c>
      <c r="J126" s="314">
        <f t="shared" si="1266"/>
        <v>139.878455628712</v>
      </c>
      <c r="K126" s="314">
        <f t="shared" si="1266"/>
        <v>145.90107545902484</v>
      </c>
      <c r="L126" s="314">
        <f t="shared" si="1266"/>
        <v>152.24348452765346</v>
      </c>
      <c r="M126" s="314">
        <f t="shared" si="1266"/>
        <v>159.39273846467887</v>
      </c>
      <c r="N126" s="314">
        <f t="shared" si="1266"/>
        <v>167.09805715204169</v>
      </c>
      <c r="O126" s="314">
        <f t="shared" si="1266"/>
        <v>174.69228021144389</v>
      </c>
      <c r="P126" s="314">
        <f t="shared" si="1266"/>
        <v>182.58124782744022</v>
      </c>
      <c r="Q126" s="314">
        <f t="shared" si="1266"/>
        <v>190.8143799326981</v>
      </c>
      <c r="R126" s="314">
        <f t="shared" si="1266"/>
        <v>199.49810502152712</v>
      </c>
      <c r="S126" s="314">
        <f t="shared" si="1266"/>
        <v>208.72081272242568</v>
      </c>
      <c r="T126" s="300">
        <f>(I126/D126)^(1/5)-1</f>
        <v>-2.041745813340401E-2</v>
      </c>
      <c r="U126" s="300">
        <f>(S126/J126)^(1/9)-1</f>
        <v>4.5472875927190071E-2</v>
      </c>
      <c r="V126" s="315">
        <f>D126/D$129</f>
        <v>0.55085420253423079</v>
      </c>
      <c r="W126" s="315">
        <f t="shared" ref="W126:AK128" si="1267">E126/E$129</f>
        <v>0.55060599743957483</v>
      </c>
      <c r="X126" s="315">
        <f t="shared" si="1267"/>
        <v>0.54920783491881775</v>
      </c>
      <c r="Y126" s="315">
        <f t="shared" si="1267"/>
        <v>0.55100190614910804</v>
      </c>
      <c r="Z126" s="315">
        <f t="shared" si="1267"/>
        <v>0.55586212573647387</v>
      </c>
      <c r="AA126" s="315">
        <f t="shared" si="1267"/>
        <v>0.55912094411195867</v>
      </c>
      <c r="AB126" s="315">
        <f t="shared" si="1267"/>
        <v>0.5599064217309635</v>
      </c>
      <c r="AC126" s="315">
        <f t="shared" si="1267"/>
        <v>0.56136489879287677</v>
      </c>
      <c r="AD126" s="315">
        <f t="shared" si="1267"/>
        <v>0.56253966546813916</v>
      </c>
      <c r="AE126" s="315">
        <f t="shared" si="1267"/>
        <v>0.56369557078314403</v>
      </c>
      <c r="AF126" s="315">
        <f t="shared" si="1267"/>
        <v>0.56485337009646086</v>
      </c>
      <c r="AG126" s="315">
        <f t="shared" si="1267"/>
        <v>0.56597488756338976</v>
      </c>
      <c r="AH126" s="315">
        <f t="shared" si="1267"/>
        <v>0.56709591432003348</v>
      </c>
      <c r="AI126" s="315">
        <f t="shared" si="1267"/>
        <v>0.56821909807537063</v>
      </c>
      <c r="AJ126" s="315">
        <f t="shared" si="1267"/>
        <v>0.56938334184600004</v>
      </c>
      <c r="AK126" s="315">
        <f t="shared" si="1267"/>
        <v>0.57065692069480767</v>
      </c>
    </row>
    <row r="127" spans="1:37" s="28" customFormat="1" ht="15">
      <c r="A127" s="312" t="s">
        <v>39</v>
      </c>
      <c r="B127" s="313" t="s">
        <v>39</v>
      </c>
      <c r="C127" s="215" t="s">
        <v>378</v>
      </c>
      <c r="D127" s="314">
        <f t="shared" ref="D127" si="1268">D115+D119+D123</f>
        <v>14.306643158916742</v>
      </c>
      <c r="E127" s="314">
        <f t="shared" ref="E127:S127" si="1269">E115+E119+E123</f>
        <v>14.113122453928099</v>
      </c>
      <c r="F127" s="314">
        <f t="shared" si="1269"/>
        <v>16.854596701608322</v>
      </c>
      <c r="G127" s="314">
        <f t="shared" si="1269"/>
        <v>15.636549742935561</v>
      </c>
      <c r="H127" s="314">
        <f t="shared" si="1269"/>
        <v>16.523424586460031</v>
      </c>
      <c r="I127" s="314">
        <f t="shared" si="1269"/>
        <v>12.624227266666669</v>
      </c>
      <c r="J127" s="314">
        <f t="shared" si="1269"/>
        <v>12.317729447837911</v>
      </c>
      <c r="K127" s="314">
        <f t="shared" si="1269"/>
        <v>12.500588433502809</v>
      </c>
      <c r="L127" s="314">
        <f t="shared" si="1269"/>
        <v>13.075823307963162</v>
      </c>
      <c r="M127" s="314">
        <f t="shared" si="1269"/>
        <v>14.761755488059922</v>
      </c>
      <c r="N127" s="314">
        <f t="shared" si="1269"/>
        <v>15.099949376328837</v>
      </c>
      <c r="O127" s="314">
        <f t="shared" si="1269"/>
        <v>15.377668372093606</v>
      </c>
      <c r="P127" s="314">
        <f t="shared" si="1269"/>
        <v>15.638800229690084</v>
      </c>
      <c r="Q127" s="314">
        <f t="shared" si="1269"/>
        <v>15.887843281313351</v>
      </c>
      <c r="R127" s="314">
        <f t="shared" si="1269"/>
        <v>16.131557205570406</v>
      </c>
      <c r="S127" s="314">
        <f t="shared" si="1269"/>
        <v>16.586124562991095</v>
      </c>
      <c r="T127" s="300">
        <f t="shared" ref="T127:T129" si="1270">(I127/D127)^(1/5)-1</f>
        <v>-2.4710807093532683E-2</v>
      </c>
      <c r="U127" s="300">
        <f t="shared" ref="U127:U128" si="1271">(S127/J127)^(1/9)-1</f>
        <v>3.3611041968526711E-2</v>
      </c>
      <c r="V127" s="315">
        <f t="shared" ref="V127:V128" si="1272">D127/D$129</f>
        <v>5.2765992689604212E-2</v>
      </c>
      <c r="W127" s="315">
        <f t="shared" si="1267"/>
        <v>4.9121123606483789E-2</v>
      </c>
      <c r="X127" s="315">
        <f t="shared" si="1267"/>
        <v>4.9984523115311819E-2</v>
      </c>
      <c r="Y127" s="315">
        <f t="shared" si="1267"/>
        <v>5.0471297071074589E-2</v>
      </c>
      <c r="Z127" s="315">
        <f t="shared" si="1267"/>
        <v>5.0972744582217518E-2</v>
      </c>
      <c r="AA127" s="315">
        <f t="shared" si="1267"/>
        <v>5.2394425583602418E-2</v>
      </c>
      <c r="AB127" s="315">
        <f t="shared" si="1267"/>
        <v>4.9305490169948535E-2</v>
      </c>
      <c r="AC127" s="315">
        <f t="shared" si="1267"/>
        <v>4.8096914561781209E-2</v>
      </c>
      <c r="AD127" s="315">
        <f t="shared" si="1267"/>
        <v>4.8315166275940125E-2</v>
      </c>
      <c r="AE127" s="315">
        <f t="shared" si="1267"/>
        <v>5.2205240124204876E-2</v>
      </c>
      <c r="AF127" s="315">
        <f t="shared" si="1267"/>
        <v>5.1043425871460421E-2</v>
      </c>
      <c r="AG127" s="315">
        <f t="shared" si="1267"/>
        <v>4.982117193357595E-2</v>
      </c>
      <c r="AH127" s="315">
        <f t="shared" si="1267"/>
        <v>4.8573990049111532E-2</v>
      </c>
      <c r="AI127" s="315">
        <f t="shared" si="1267"/>
        <v>4.7311822006574585E-2</v>
      </c>
      <c r="AJ127" s="315">
        <f t="shared" si="1267"/>
        <v>4.6040737830048438E-2</v>
      </c>
      <c r="AK127" s="315">
        <f t="shared" si="1267"/>
        <v>4.5347594453670217E-2</v>
      </c>
    </row>
    <row r="128" spans="1:37" s="28" customFormat="1" ht="15">
      <c r="A128" s="312" t="s">
        <v>39</v>
      </c>
      <c r="B128" s="313" t="s">
        <v>39</v>
      </c>
      <c r="C128" s="215" t="s">
        <v>379</v>
      </c>
      <c r="D128" s="314">
        <f t="shared" ref="D128" si="1273">D116+D120+D124</f>
        <v>107.47195557738327</v>
      </c>
      <c r="E128" s="314">
        <f t="shared" ref="E128:S128" si="1274">E116+E120+E124</f>
        <v>115.00347998793855</v>
      </c>
      <c r="F128" s="314">
        <f t="shared" si="1274"/>
        <v>135.150857489885</v>
      </c>
      <c r="G128" s="314">
        <f t="shared" si="1274"/>
        <v>123.46788062460443</v>
      </c>
      <c r="H128" s="314">
        <f t="shared" si="1274"/>
        <v>127.44917746848664</v>
      </c>
      <c r="I128" s="314">
        <f t="shared" si="1274"/>
        <v>93.603817733333329</v>
      </c>
      <c r="J128" s="314">
        <f t="shared" si="1274"/>
        <v>97.628518123450107</v>
      </c>
      <c r="K128" s="314">
        <f t="shared" si="1274"/>
        <v>101.50250142447238</v>
      </c>
      <c r="L128" s="314">
        <f t="shared" si="1274"/>
        <v>105.31669149601834</v>
      </c>
      <c r="M128" s="314">
        <f t="shared" si="1274"/>
        <v>108.60937137839028</v>
      </c>
      <c r="N128" s="314">
        <f t="shared" si="1274"/>
        <v>113.62754041579679</v>
      </c>
      <c r="O128" s="314">
        <f t="shared" si="1274"/>
        <v>118.58735061841371</v>
      </c>
      <c r="P128" s="314">
        <f t="shared" si="1274"/>
        <v>123.73827189719538</v>
      </c>
      <c r="Q128" s="314">
        <f t="shared" si="1274"/>
        <v>129.10905201241147</v>
      </c>
      <c r="R128" s="314">
        <f t="shared" si="1274"/>
        <v>134.74606948070675</v>
      </c>
      <c r="S128" s="314">
        <f t="shared" si="1274"/>
        <v>140.44839687980468</v>
      </c>
      <c r="T128" s="300">
        <f t="shared" si="1270"/>
        <v>-2.7253488118577196E-2</v>
      </c>
      <c r="U128" s="300">
        <f t="shared" si="1271"/>
        <v>4.1235337475057143E-2</v>
      </c>
      <c r="V128" s="315">
        <f t="shared" si="1272"/>
        <v>0.39637980477616497</v>
      </c>
      <c r="W128" s="315">
        <f t="shared" si="1267"/>
        <v>0.40027287895394142</v>
      </c>
      <c r="X128" s="315">
        <f t="shared" si="1267"/>
        <v>0.40080764196587049</v>
      </c>
      <c r="Y128" s="315">
        <f t="shared" si="1267"/>
        <v>0.39852679677981728</v>
      </c>
      <c r="Z128" s="315">
        <f t="shared" si="1267"/>
        <v>0.39316512968130857</v>
      </c>
      <c r="AA128" s="315">
        <f t="shared" si="1267"/>
        <v>0.38848463030443886</v>
      </c>
      <c r="AB128" s="315">
        <f t="shared" si="1267"/>
        <v>0.39078808809908794</v>
      </c>
      <c r="AC128" s="315">
        <f t="shared" si="1267"/>
        <v>0.39053818664534201</v>
      </c>
      <c r="AD128" s="315">
        <f t="shared" si="1267"/>
        <v>0.38914516825592077</v>
      </c>
      <c r="AE128" s="315">
        <f t="shared" si="1267"/>
        <v>0.38409918909265112</v>
      </c>
      <c r="AF128" s="315">
        <f t="shared" si="1267"/>
        <v>0.38410320403207876</v>
      </c>
      <c r="AG128" s="315">
        <f t="shared" si="1267"/>
        <v>0.38420394050303425</v>
      </c>
      <c r="AH128" s="315">
        <f t="shared" si="1267"/>
        <v>0.38433009563085491</v>
      </c>
      <c r="AI128" s="315">
        <f t="shared" si="1267"/>
        <v>0.38446907991805473</v>
      </c>
      <c r="AJ128" s="315">
        <f t="shared" si="1267"/>
        <v>0.38457592032395149</v>
      </c>
      <c r="AK128" s="315">
        <f t="shared" si="1267"/>
        <v>0.38399548485152202</v>
      </c>
    </row>
    <row r="129" spans="1:37" s="94" customFormat="1" ht="15">
      <c r="A129" s="313" t="s">
        <v>39</v>
      </c>
      <c r="B129" s="313" t="s">
        <v>39</v>
      </c>
      <c r="C129" s="316" t="s">
        <v>60</v>
      </c>
      <c r="D129" s="314">
        <f>SUM(D126:D128)</f>
        <v>271.133782</v>
      </c>
      <c r="E129" s="314">
        <f t="shared" ref="E129" si="1275">SUM(E126:E128)</f>
        <v>287.31269599999996</v>
      </c>
      <c r="F129" s="314">
        <f t="shared" ref="F129" si="1276">SUM(F126:F128)</f>
        <v>337.19630899999993</v>
      </c>
      <c r="G129" s="314">
        <f t="shared" ref="G129" si="1277">SUM(G126:G128)</f>
        <v>309.81073700000002</v>
      </c>
      <c r="H129" s="314">
        <f t="shared" ref="H129" si="1278">SUM(H126:H128)</f>
        <v>324.16195599999998</v>
      </c>
      <c r="I129" s="314">
        <f t="shared" ref="I129" si="1279">SUM(I126:I128)</f>
        <v>240.946</v>
      </c>
      <c r="J129" s="314">
        <f t="shared" ref="J129" si="1280">SUM(J126:J128)</f>
        <v>249.82470320000002</v>
      </c>
      <c r="K129" s="314">
        <f t="shared" ref="K129" si="1281">SUM(K126:K128)</f>
        <v>259.90416531700004</v>
      </c>
      <c r="L129" s="314">
        <f t="shared" ref="L129" si="1282">SUM(L126:L128)</f>
        <v>270.63599933163493</v>
      </c>
      <c r="M129" s="314">
        <f t="shared" ref="M129" si="1283">SUM(M126:M128)</f>
        <v>282.76386533112907</v>
      </c>
      <c r="N129" s="314">
        <f t="shared" ref="N129" si="1284">SUM(N126:N128)</f>
        <v>295.82554694416729</v>
      </c>
      <c r="O129" s="314">
        <f t="shared" ref="O129" si="1285">SUM(O126:O128)</f>
        <v>308.65729920195122</v>
      </c>
      <c r="P129" s="314">
        <f t="shared" ref="P129" si="1286">SUM(P126:P128)</f>
        <v>321.9583199543257</v>
      </c>
      <c r="Q129" s="314">
        <f t="shared" ref="Q129" si="1287">SUM(Q126:Q128)</f>
        <v>335.81127522642294</v>
      </c>
      <c r="R129" s="314">
        <f t="shared" ref="R129" si="1288">SUM(R126:R128)</f>
        <v>350.37573170780428</v>
      </c>
      <c r="S129" s="314">
        <f t="shared" ref="S129" si="1289">SUM(S126:S128)</f>
        <v>365.75533416522148</v>
      </c>
      <c r="T129" s="300">
        <f t="shared" si="1270"/>
        <v>-2.3331416993546572E-2</v>
      </c>
      <c r="U129" s="300">
        <f t="shared" ref="U129" si="1290">(S129/J129)^(1/9)-1</f>
        <v>4.3265947340660027E-2</v>
      </c>
      <c r="V129" s="317">
        <f>SUM(V126:V128)</f>
        <v>1</v>
      </c>
      <c r="W129" s="317">
        <f t="shared" ref="W129" si="1291">SUM(W126:W128)</f>
        <v>1</v>
      </c>
      <c r="X129" s="317">
        <f t="shared" ref="X129" si="1292">SUM(X126:X128)</f>
        <v>1</v>
      </c>
      <c r="Y129" s="317">
        <f t="shared" ref="Y129" si="1293">SUM(Y126:Y128)</f>
        <v>0.99999999999999989</v>
      </c>
      <c r="Z129" s="317">
        <f t="shared" ref="Z129" si="1294">SUM(Z126:Z128)</f>
        <v>1</v>
      </c>
      <c r="AA129" s="317">
        <f t="shared" ref="AA129" si="1295">SUM(AA126:AA128)</f>
        <v>1</v>
      </c>
      <c r="AB129" s="317">
        <f t="shared" ref="AB129" si="1296">SUM(AB126:AB128)</f>
        <v>1</v>
      </c>
      <c r="AC129" s="317">
        <f t="shared" ref="AC129" si="1297">SUM(AC126:AC128)</f>
        <v>1</v>
      </c>
      <c r="AD129" s="317">
        <f t="shared" ref="AD129" si="1298">SUM(AD126:AD128)</f>
        <v>1</v>
      </c>
      <c r="AE129" s="317">
        <f t="shared" ref="AE129" si="1299">SUM(AE126:AE128)</f>
        <v>1</v>
      </c>
      <c r="AF129" s="317">
        <f t="shared" ref="AF129" si="1300">SUM(AF126:AF128)</f>
        <v>1</v>
      </c>
      <c r="AG129" s="317">
        <f t="shared" ref="AG129" si="1301">SUM(AG126:AG128)</f>
        <v>1</v>
      </c>
      <c r="AH129" s="317">
        <f t="shared" ref="AH129" si="1302">SUM(AH126:AH128)</f>
        <v>1</v>
      </c>
      <c r="AI129" s="317">
        <f t="shared" ref="AI129" si="1303">SUM(AI126:AI128)</f>
        <v>1</v>
      </c>
      <c r="AJ129" s="317">
        <f t="shared" ref="AJ129" si="1304">SUM(AJ126:AJ128)</f>
        <v>1</v>
      </c>
      <c r="AK129" s="317">
        <f t="shared" ref="AK129" si="1305">SUM(AK126:AK128)</f>
        <v>0.99999999999999989</v>
      </c>
    </row>
    <row r="130" spans="1:37" s="28" customFormat="1" ht="15">
      <c r="A130" s="44" t="s">
        <v>59</v>
      </c>
      <c r="B130" s="44" t="s">
        <v>59</v>
      </c>
      <c r="C130" s="96" t="s">
        <v>377</v>
      </c>
      <c r="D130" s="34">
        <f>D38+D78+D94+D110+D126</f>
        <v>1722.7999928527281</v>
      </c>
      <c r="E130" s="34">
        <f t="shared" ref="E130:S130" si="1306">E38+E78+E94+E110+E126</f>
        <v>1780.503644254039</v>
      </c>
      <c r="F130" s="34">
        <f t="shared" si="1306"/>
        <v>1853.8207227366063</v>
      </c>
      <c r="G130" s="34">
        <f t="shared" si="1306"/>
        <v>2010.5357140950014</v>
      </c>
      <c r="H130" s="34">
        <f t="shared" si="1306"/>
        <v>2004.5670537313649</v>
      </c>
      <c r="I130" s="34">
        <f t="shared" si="1306"/>
        <v>1774.3959766386438</v>
      </c>
      <c r="J130" s="34">
        <f t="shared" si="1306"/>
        <v>1852.5444001495694</v>
      </c>
      <c r="K130" s="34">
        <f t="shared" si="1306"/>
        <v>1977.4644988983234</v>
      </c>
      <c r="L130" s="34">
        <f t="shared" si="1306"/>
        <v>2096.2311205462706</v>
      </c>
      <c r="M130" s="34">
        <f t="shared" si="1306"/>
        <v>2221.3905275759589</v>
      </c>
      <c r="N130" s="34">
        <f t="shared" si="1306"/>
        <v>2348.8006053336899</v>
      </c>
      <c r="O130" s="34">
        <f t="shared" si="1306"/>
        <v>2481.8067507524638</v>
      </c>
      <c r="P130" s="34">
        <f t="shared" si="1306"/>
        <v>2618.3006292138821</v>
      </c>
      <c r="Q130" s="34">
        <f t="shared" si="1306"/>
        <v>2760.4576959919982</v>
      </c>
      <c r="R130" s="34">
        <f t="shared" si="1306"/>
        <v>2907.6598960221118</v>
      </c>
      <c r="S130" s="34">
        <f t="shared" si="1306"/>
        <v>3060.4498163728745</v>
      </c>
      <c r="T130" s="300">
        <f>(I130/D130)^(1/5)-1</f>
        <v>5.9192901929667752E-3</v>
      </c>
      <c r="U130" s="300">
        <f>(S130/J130)^(1/9)-1</f>
        <v>5.7362906472342878E-2</v>
      </c>
      <c r="V130" s="227">
        <f>D130/D$133</f>
        <v>0.51829819512668962</v>
      </c>
      <c r="W130" s="227">
        <f t="shared" ref="W130:AK132" si="1307">E130/E$133</f>
        <v>0.52079369409181986</v>
      </c>
      <c r="X130" s="227">
        <f t="shared" si="1307"/>
        <v>0.52018420363259632</v>
      </c>
      <c r="Y130" s="227">
        <f t="shared" si="1307"/>
        <v>0.52272590719625089</v>
      </c>
      <c r="Z130" s="227">
        <f t="shared" si="1307"/>
        <v>0.52329384990921268</v>
      </c>
      <c r="AA130" s="227">
        <f t="shared" si="1307"/>
        <v>0.52294806083074086</v>
      </c>
      <c r="AB130" s="227">
        <f t="shared" si="1307"/>
        <v>0.5247351123541375</v>
      </c>
      <c r="AC130" s="227">
        <f t="shared" si="1307"/>
        <v>0.52499500903622554</v>
      </c>
      <c r="AD130" s="227">
        <f t="shared" si="1307"/>
        <v>0.52562735998953747</v>
      </c>
      <c r="AE130" s="227">
        <f t="shared" si="1307"/>
        <v>0.52600199152354299</v>
      </c>
      <c r="AF130" s="227">
        <f t="shared" si="1307"/>
        <v>0.52634180669969044</v>
      </c>
      <c r="AG130" s="227">
        <f t="shared" si="1307"/>
        <v>0.52661573711409249</v>
      </c>
      <c r="AH130" s="227">
        <f t="shared" si="1307"/>
        <v>0.52696143209909097</v>
      </c>
      <c r="AI130" s="227">
        <f t="shared" si="1307"/>
        <v>0.52733281053499936</v>
      </c>
      <c r="AJ130" s="227">
        <f t="shared" si="1307"/>
        <v>0.52764616554580046</v>
      </c>
      <c r="AK130" s="227">
        <f t="shared" si="1307"/>
        <v>0.52799506582488076</v>
      </c>
    </row>
    <row r="131" spans="1:37" s="28" customFormat="1" ht="15">
      <c r="A131" s="44" t="s">
        <v>59</v>
      </c>
      <c r="B131" s="44" t="s">
        <v>59</v>
      </c>
      <c r="C131" s="96" t="s">
        <v>378</v>
      </c>
      <c r="D131" s="34">
        <f t="shared" ref="D131:S132" si="1308">D39+D79+D95+D111+D127</f>
        <v>295.34721749801696</v>
      </c>
      <c r="E131" s="34">
        <f t="shared" si="1308"/>
        <v>300.65079567177185</v>
      </c>
      <c r="F131" s="34">
        <f t="shared" si="1308"/>
        <v>305.57607552187341</v>
      </c>
      <c r="G131" s="34">
        <f t="shared" si="1308"/>
        <v>328.38481118497458</v>
      </c>
      <c r="H131" s="34">
        <f t="shared" si="1308"/>
        <v>323.55892689161084</v>
      </c>
      <c r="I131" s="34">
        <f t="shared" si="1308"/>
        <v>290.814184600418</v>
      </c>
      <c r="J131" s="34">
        <f t="shared" si="1308"/>
        <v>294.97671111749355</v>
      </c>
      <c r="K131" s="34">
        <f t="shared" si="1308"/>
        <v>312.71661382122187</v>
      </c>
      <c r="L131" s="34">
        <f t="shared" si="1308"/>
        <v>329.26620371894342</v>
      </c>
      <c r="M131" s="34">
        <f t="shared" si="1308"/>
        <v>347.16206976849281</v>
      </c>
      <c r="N131" s="34">
        <f t="shared" si="1308"/>
        <v>363.9584756702402</v>
      </c>
      <c r="O131" s="34">
        <f t="shared" si="1308"/>
        <v>381.43428771727463</v>
      </c>
      <c r="P131" s="34">
        <f t="shared" si="1308"/>
        <v>399.03413519059677</v>
      </c>
      <c r="Q131" s="34">
        <f t="shared" si="1308"/>
        <v>417.01486817752601</v>
      </c>
      <c r="R131" s="34">
        <f t="shared" si="1308"/>
        <v>435.35529037635689</v>
      </c>
      <c r="S131" s="34">
        <f t="shared" si="1308"/>
        <v>454.23607341068634</v>
      </c>
      <c r="T131" s="300">
        <f t="shared" ref="T131:T133" si="1309">(I131/D131)^(1/5)-1</f>
        <v>-3.0886503452232095E-3</v>
      </c>
      <c r="U131" s="300">
        <f t="shared" ref="U131:U133" si="1310">(S131/J131)^(1/9)-1</f>
        <v>4.9138089633694815E-2</v>
      </c>
      <c r="V131" s="227">
        <f t="shared" ref="V131:V132" si="1311">D131/D$133</f>
        <v>8.8854150452737882E-2</v>
      </c>
      <c r="W131" s="227">
        <f t="shared" si="1307"/>
        <v>8.7939746158254339E-2</v>
      </c>
      <c r="X131" s="227">
        <f t="shared" si="1307"/>
        <v>8.5744994402624605E-2</v>
      </c>
      <c r="Y131" s="227">
        <f t="shared" si="1307"/>
        <v>8.5377865776138304E-2</v>
      </c>
      <c r="Z131" s="227">
        <f t="shared" si="1307"/>
        <v>8.4465319436650213E-2</v>
      </c>
      <c r="AA131" s="227">
        <f t="shared" si="1307"/>
        <v>8.5708441577374561E-2</v>
      </c>
      <c r="AB131" s="227">
        <f t="shared" si="1307"/>
        <v>8.3552457710376629E-2</v>
      </c>
      <c r="AC131" s="227">
        <f t="shared" si="1307"/>
        <v>8.3022811074643557E-2</v>
      </c>
      <c r="AD131" s="227">
        <f t="shared" si="1307"/>
        <v>8.2563093209618812E-2</v>
      </c>
      <c r="AE131" s="227">
        <f t="shared" si="1307"/>
        <v>8.2204339044755478E-2</v>
      </c>
      <c r="AF131" s="227">
        <f t="shared" si="1307"/>
        <v>8.1559312107178233E-2</v>
      </c>
      <c r="AG131" s="227">
        <f t="shared" si="1307"/>
        <v>8.0936720204310614E-2</v>
      </c>
      <c r="AH131" s="227">
        <f t="shared" si="1307"/>
        <v>8.030995256629192E-2</v>
      </c>
      <c r="AI131" s="227">
        <f t="shared" si="1307"/>
        <v>7.9662739548671743E-2</v>
      </c>
      <c r="AJ131" s="227">
        <f t="shared" si="1307"/>
        <v>7.9002895053657388E-2</v>
      </c>
      <c r="AK131" s="227">
        <f t="shared" si="1307"/>
        <v>7.8365737022524709E-2</v>
      </c>
    </row>
    <row r="132" spans="1:37" s="28" customFormat="1" ht="15">
      <c r="A132" s="44" t="s">
        <v>59</v>
      </c>
      <c r="B132" s="44" t="s">
        <v>59</v>
      </c>
      <c r="C132" s="96" t="s">
        <v>379</v>
      </c>
      <c r="D132" s="34">
        <f t="shared" si="1308"/>
        <v>1305.808012822697</v>
      </c>
      <c r="E132" s="34">
        <f t="shared" si="1308"/>
        <v>1337.672754898332</v>
      </c>
      <c r="F132" s="34">
        <f t="shared" si="1308"/>
        <v>1404.3806286430715</v>
      </c>
      <c r="G132" s="34">
        <f t="shared" si="1308"/>
        <v>1507.3317580226205</v>
      </c>
      <c r="H132" s="34">
        <f t="shared" si="1308"/>
        <v>1502.5459335971918</v>
      </c>
      <c r="I132" s="34">
        <f t="shared" si="1308"/>
        <v>1327.8533369215154</v>
      </c>
      <c r="J132" s="34">
        <f t="shared" si="1308"/>
        <v>1382.9161637199957</v>
      </c>
      <c r="K132" s="34">
        <f t="shared" si="1308"/>
        <v>1476.4537406831762</v>
      </c>
      <c r="L132" s="34">
        <f t="shared" si="1308"/>
        <v>1562.5582453459187</v>
      </c>
      <c r="M132" s="34">
        <f t="shared" si="1308"/>
        <v>1654.6073210083159</v>
      </c>
      <c r="N132" s="34">
        <f t="shared" si="1308"/>
        <v>1749.7414755475688</v>
      </c>
      <c r="O132" s="34">
        <f t="shared" si="1308"/>
        <v>1849.5059909924187</v>
      </c>
      <c r="P132" s="34">
        <f t="shared" si="1308"/>
        <v>1951.3412519487081</v>
      </c>
      <c r="Q132" s="34">
        <f t="shared" si="1308"/>
        <v>2057.281733010293</v>
      </c>
      <c r="R132" s="34">
        <f t="shared" si="1308"/>
        <v>2167.6093303445082</v>
      </c>
      <c r="S132" s="34">
        <f t="shared" si="1308"/>
        <v>2281.6747477757463</v>
      </c>
      <c r="T132" s="300">
        <f t="shared" si="1309"/>
        <v>3.3539298395723893E-3</v>
      </c>
      <c r="U132" s="300">
        <f t="shared" si="1310"/>
        <v>5.7211763928382231E-2</v>
      </c>
      <c r="V132" s="227">
        <f t="shared" si="1311"/>
        <v>0.3928476544205724</v>
      </c>
      <c r="W132" s="227">
        <f t="shared" si="1307"/>
        <v>0.39126655974992591</v>
      </c>
      <c r="X132" s="227">
        <f t="shared" si="1307"/>
        <v>0.39407080196477923</v>
      </c>
      <c r="Y132" s="227">
        <f t="shared" si="1307"/>
        <v>0.39189622702761068</v>
      </c>
      <c r="Z132" s="227">
        <f t="shared" si="1307"/>
        <v>0.39224083065413706</v>
      </c>
      <c r="AA132" s="227">
        <f t="shared" si="1307"/>
        <v>0.39134349759188458</v>
      </c>
      <c r="AB132" s="227">
        <f t="shared" si="1307"/>
        <v>0.39171242993548577</v>
      </c>
      <c r="AC132" s="227">
        <f t="shared" si="1307"/>
        <v>0.39198217988913103</v>
      </c>
      <c r="AD132" s="227">
        <f t="shared" si="1307"/>
        <v>0.39180954680084373</v>
      </c>
      <c r="AE132" s="227">
        <f t="shared" si="1307"/>
        <v>0.39179366943170152</v>
      </c>
      <c r="AF132" s="227">
        <f t="shared" si="1307"/>
        <v>0.39209888119313141</v>
      </c>
      <c r="AG132" s="227">
        <f t="shared" si="1307"/>
        <v>0.39244754268159687</v>
      </c>
      <c r="AH132" s="227">
        <f t="shared" si="1307"/>
        <v>0.392728615334617</v>
      </c>
      <c r="AI132" s="227">
        <f t="shared" si="1307"/>
        <v>0.39300444991632888</v>
      </c>
      <c r="AJ132" s="227">
        <f t="shared" si="1307"/>
        <v>0.39335093940054205</v>
      </c>
      <c r="AK132" s="227">
        <f t="shared" si="1307"/>
        <v>0.39363919715259449</v>
      </c>
    </row>
    <row r="133" spans="1:37" s="94" customFormat="1" ht="15">
      <c r="A133" s="62" t="s">
        <v>59</v>
      </c>
      <c r="B133" s="62" t="s">
        <v>59</v>
      </c>
      <c r="C133" s="267" t="s">
        <v>60</v>
      </c>
      <c r="D133" s="61">
        <f>SUM(D130:D132)</f>
        <v>3323.9552231734424</v>
      </c>
      <c r="E133" s="61">
        <f t="shared" ref="E133:S133" si="1312">SUM(E130:E132)</f>
        <v>3418.8271948241427</v>
      </c>
      <c r="F133" s="61">
        <f t="shared" si="1312"/>
        <v>3563.7774269015508</v>
      </c>
      <c r="G133" s="61">
        <f t="shared" si="1312"/>
        <v>3846.2522833025969</v>
      </c>
      <c r="H133" s="61">
        <f t="shared" si="1312"/>
        <v>3830.6719142201678</v>
      </c>
      <c r="I133" s="61">
        <f t="shared" si="1312"/>
        <v>3393.0634981605772</v>
      </c>
      <c r="J133" s="61">
        <f t="shared" si="1312"/>
        <v>3530.437274987059</v>
      </c>
      <c r="K133" s="61">
        <f t="shared" si="1312"/>
        <v>3766.6348534027211</v>
      </c>
      <c r="L133" s="61">
        <f t="shared" si="1312"/>
        <v>3988.0555696111328</v>
      </c>
      <c r="M133" s="61">
        <f t="shared" si="1312"/>
        <v>4223.1599183527678</v>
      </c>
      <c r="N133" s="61">
        <f t="shared" si="1312"/>
        <v>4462.5005565514984</v>
      </c>
      <c r="O133" s="61">
        <f t="shared" si="1312"/>
        <v>4712.7470294621571</v>
      </c>
      <c r="P133" s="61">
        <f t="shared" si="1312"/>
        <v>4968.6760163531872</v>
      </c>
      <c r="Q133" s="61">
        <f t="shared" si="1312"/>
        <v>5234.7542971798175</v>
      </c>
      <c r="R133" s="61">
        <f t="shared" si="1312"/>
        <v>5510.624516742977</v>
      </c>
      <c r="S133" s="61">
        <f t="shared" si="1312"/>
        <v>5796.3606375593072</v>
      </c>
      <c r="T133" s="300">
        <f t="shared" si="1309"/>
        <v>4.1240393321368973E-3</v>
      </c>
      <c r="U133" s="300">
        <f t="shared" si="1310"/>
        <v>5.6635532339488481E-2</v>
      </c>
      <c r="V133" s="266">
        <f>SUM(V130:V132)</f>
        <v>1</v>
      </c>
      <c r="W133" s="266">
        <f t="shared" ref="W133" si="1313">SUM(W130:W132)</f>
        <v>1</v>
      </c>
      <c r="X133" s="266">
        <f t="shared" ref="X133" si="1314">SUM(X130:X132)</f>
        <v>1.0000000000000002</v>
      </c>
      <c r="Y133" s="266">
        <f t="shared" ref="Y133" si="1315">SUM(Y130:Y132)</f>
        <v>0.99999999999999978</v>
      </c>
      <c r="Z133" s="266">
        <f t="shared" ref="Z133" si="1316">SUM(Z130:Z132)</f>
        <v>1</v>
      </c>
      <c r="AA133" s="266">
        <f t="shared" ref="AA133" si="1317">SUM(AA130:AA132)</f>
        <v>1</v>
      </c>
      <c r="AB133" s="266">
        <f t="shared" ref="AB133" si="1318">SUM(AB130:AB132)</f>
        <v>1</v>
      </c>
      <c r="AC133" s="266">
        <f t="shared" ref="AC133" si="1319">SUM(AC130:AC132)</f>
        <v>1.0000000000000002</v>
      </c>
      <c r="AD133" s="266">
        <f t="shared" ref="AD133" si="1320">SUM(AD130:AD132)</f>
        <v>1</v>
      </c>
      <c r="AE133" s="266">
        <f t="shared" ref="AE133" si="1321">SUM(AE130:AE132)</f>
        <v>1</v>
      </c>
      <c r="AF133" s="266">
        <f t="shared" ref="AF133" si="1322">SUM(AF130:AF132)</f>
        <v>1</v>
      </c>
      <c r="AG133" s="266">
        <f t="shared" ref="AG133" si="1323">SUM(AG130:AG132)</f>
        <v>1</v>
      </c>
      <c r="AH133" s="266">
        <f t="shared" ref="AH133" si="1324">SUM(AH130:AH132)</f>
        <v>0.99999999999999989</v>
      </c>
      <c r="AI133" s="266">
        <f t="shared" ref="AI133" si="1325">SUM(AI130:AI132)</f>
        <v>1</v>
      </c>
      <c r="AJ133" s="266">
        <f t="shared" ref="AJ133" si="1326">SUM(AJ130:AJ132)</f>
        <v>1</v>
      </c>
      <c r="AK133" s="266">
        <f t="shared" ref="AK133" si="1327">SUM(AK130:AK132)</f>
        <v>1</v>
      </c>
    </row>
    <row r="134" spans="1:37">
      <c r="D134" s="95" t="b">
        <f>D133=' Demand-Supply Gap'!D296</f>
        <v>1</v>
      </c>
      <c r="E134" s="95" t="b">
        <f>E133=' Demand-Supply Gap'!E296</f>
        <v>1</v>
      </c>
      <c r="F134" s="95" t="b">
        <f>F133=' Demand-Supply Gap'!F296</f>
        <v>1</v>
      </c>
      <c r="G134" s="95" t="b">
        <f>G133=' Demand-Supply Gap'!G296</f>
        <v>1</v>
      </c>
      <c r="H134" s="95" t="b">
        <f>H133=' Demand-Supply Gap'!H296</f>
        <v>1</v>
      </c>
      <c r="I134" s="95" t="b">
        <f>I133=' Demand-Supply Gap'!I296</f>
        <v>1</v>
      </c>
      <c r="J134" s="95" t="b">
        <f>J133=' Demand-Supply Gap'!J296</f>
        <v>0</v>
      </c>
      <c r="K134" s="95" t="b">
        <f>K133=' Demand-Supply Gap'!K296</f>
        <v>0</v>
      </c>
      <c r="L134" s="95" t="b">
        <f>L133=' Demand-Supply Gap'!L296</f>
        <v>0</v>
      </c>
      <c r="M134" s="95" t="b">
        <f>M133=' Demand-Supply Gap'!M296</f>
        <v>0</v>
      </c>
      <c r="N134" s="95" t="b">
        <f>N133=' Demand-Supply Gap'!N296</f>
        <v>0</v>
      </c>
      <c r="O134" s="95" t="b">
        <f>O133=' Demand-Supply Gap'!O296</f>
        <v>0</v>
      </c>
      <c r="P134" s="95" t="b">
        <f>P133=' Demand-Supply Gap'!P296</f>
        <v>0</v>
      </c>
      <c r="Q134" s="95" t="b">
        <f>Q133=' Demand-Supply Gap'!Q296</f>
        <v>0</v>
      </c>
      <c r="R134" s="95" t="b">
        <f>R133=' Demand-Supply Gap'!R296</f>
        <v>0</v>
      </c>
      <c r="S134" s="95" t="b">
        <f>S133=' Demand-Supply Gap'!S296</f>
        <v>0</v>
      </c>
      <c r="U134" s="2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748D-F2AC-4982-9715-D27D9FC63D17}">
  <dimension ref="A1:R100"/>
  <sheetViews>
    <sheetView zoomScale="85" zoomScaleNormal="85" workbookViewId="0">
      <selection activeCell="T12" sqref="T12"/>
    </sheetView>
  </sheetViews>
  <sheetFormatPr defaultColWidth="9" defaultRowHeight="15"/>
  <cols>
    <col min="1" max="2" width="11.5703125" style="45" bestFit="1" customWidth="1"/>
    <col min="3" max="3" width="23.140625" style="45" bestFit="1" customWidth="1"/>
    <col min="4" max="9" width="7.7109375" style="46" bestFit="1" customWidth="1"/>
    <col min="10" max="10" width="7" style="46" bestFit="1" customWidth="1"/>
    <col min="11" max="11" width="0.140625" style="307" customWidth="1"/>
    <col min="12" max="17" width="10.28515625" style="46" bestFit="1" customWidth="1"/>
    <col min="18" max="16384" width="9" style="46"/>
  </cols>
  <sheetData>
    <row r="1" spans="1:18">
      <c r="A1" s="29" t="s">
        <v>31</v>
      </c>
      <c r="B1" s="29" t="s">
        <v>15</v>
      </c>
      <c r="C1" s="30" t="s">
        <v>29</v>
      </c>
      <c r="D1" s="35">
        <v>2015</v>
      </c>
      <c r="E1" s="35">
        <v>2016</v>
      </c>
      <c r="F1" s="35">
        <v>2017</v>
      </c>
      <c r="G1" s="35">
        <v>2018</v>
      </c>
      <c r="H1" s="48">
        <v>2019</v>
      </c>
      <c r="I1" s="35" t="s">
        <v>61</v>
      </c>
      <c r="J1" s="371"/>
      <c r="K1" s="304"/>
      <c r="L1" s="63">
        <v>2015</v>
      </c>
      <c r="M1" s="64">
        <v>2016</v>
      </c>
      <c r="N1" s="63">
        <v>2017</v>
      </c>
      <c r="O1" s="63">
        <v>2018</v>
      </c>
      <c r="P1" s="65">
        <v>2019</v>
      </c>
      <c r="Q1" s="63" t="s">
        <v>61</v>
      </c>
    </row>
    <row r="2" spans="1:18">
      <c r="A2" s="74" t="s">
        <v>32</v>
      </c>
      <c r="B2" s="74" t="s">
        <v>33</v>
      </c>
      <c r="C2" s="75" t="s">
        <v>28</v>
      </c>
      <c r="D2" s="51">
        <f>L2*' Demand-Supply Gap'!D$8</f>
        <v>45.579017987799986</v>
      </c>
      <c r="E2" s="51">
        <f>M2*' Demand-Supply Gap'!E$8</f>
        <v>46.620849598199996</v>
      </c>
      <c r="F2" s="51">
        <f>N2*' Demand-Supply Gap'!F$8</f>
        <v>53.092817119800017</v>
      </c>
      <c r="G2" s="51">
        <f>O2*' Demand-Supply Gap'!G$8</f>
        <v>59.146058110799984</v>
      </c>
      <c r="H2" s="51">
        <f>P2*' Demand-Supply Gap'!H$8</f>
        <v>64.386883754399989</v>
      </c>
      <c r="I2" s="51">
        <f>Q2*' Demand-Supply Gap'!I$8</f>
        <v>74.955362720000039</v>
      </c>
      <c r="J2" s="303"/>
      <c r="K2" s="305"/>
      <c r="L2" s="88">
        <v>0.56230000000000002</v>
      </c>
      <c r="M2" s="88">
        <v>0.5514</v>
      </c>
      <c r="N2" s="88">
        <v>0.56310000000000004</v>
      </c>
      <c r="O2" s="88">
        <v>0.56259999999999999</v>
      </c>
      <c r="P2" s="88">
        <v>0.56220000000000003</v>
      </c>
      <c r="Q2" s="88">
        <v>0.56840000000000002</v>
      </c>
      <c r="R2" s="67"/>
    </row>
    <row r="3" spans="1:18">
      <c r="A3" s="74" t="s">
        <v>32</v>
      </c>
      <c r="B3" s="74" t="s">
        <v>33</v>
      </c>
      <c r="C3" s="75" t="s">
        <v>400</v>
      </c>
      <c r="D3" s="51">
        <f>L3*' Demand-Supply Gap'!D$8</f>
        <v>35.479168012199992</v>
      </c>
      <c r="E3" s="51">
        <f>M3*' Demand-Supply Gap'!E$8</f>
        <v>37.929113401799995</v>
      </c>
      <c r="F3" s="51">
        <f>N3*' Demand-Supply Gap'!F$8</f>
        <v>41.1938408802</v>
      </c>
      <c r="G3" s="51">
        <f>O3*' Demand-Supply Gap'!G$8</f>
        <v>45.983799889199986</v>
      </c>
      <c r="H3" s="51">
        <f>P3*' Demand-Supply Gap'!H$8</f>
        <v>50.139768245599988</v>
      </c>
      <c r="I3" s="51">
        <f>Q3*' Demand-Supply Gap'!I$8</f>
        <v>56.91543728000002</v>
      </c>
      <c r="J3" s="303"/>
      <c r="K3" s="305"/>
      <c r="L3" s="76">
        <f t="shared" ref="L3:Q3" si="0">1-SUM(L2:L2)</f>
        <v>0.43769999999999998</v>
      </c>
      <c r="M3" s="76">
        <f t="shared" si="0"/>
        <v>0.4486</v>
      </c>
      <c r="N3" s="76">
        <f t="shared" si="0"/>
        <v>0.43689999999999996</v>
      </c>
      <c r="O3" s="76">
        <f t="shared" si="0"/>
        <v>0.43740000000000001</v>
      </c>
      <c r="P3" s="76">
        <f t="shared" si="0"/>
        <v>0.43779999999999997</v>
      </c>
      <c r="Q3" s="76">
        <f t="shared" si="0"/>
        <v>0.43159999999999998</v>
      </c>
    </row>
    <row r="4" spans="1:18">
      <c r="A4" s="74" t="s">
        <v>32</v>
      </c>
      <c r="B4" s="74" t="s">
        <v>33</v>
      </c>
      <c r="C4" s="70" t="s">
        <v>60</v>
      </c>
      <c r="D4" s="51">
        <f>ROUND(L4*' Demand-Supply Gap'!D$8,2)</f>
        <v>81.06</v>
      </c>
      <c r="E4" s="51">
        <f>ROUND(M4*' Demand-Supply Gap'!E$8,2)</f>
        <v>84.55</v>
      </c>
      <c r="F4" s="51">
        <f>ROUND(N4*' Demand-Supply Gap'!F$8,2)</f>
        <v>94.29</v>
      </c>
      <c r="G4" s="51">
        <f>ROUND(O4*' Demand-Supply Gap'!G$8,2)</f>
        <v>105.13</v>
      </c>
      <c r="H4" s="51">
        <f>ROUND(P4*' Demand-Supply Gap'!H$8,2)</f>
        <v>114.53</v>
      </c>
      <c r="I4" s="51">
        <f>ROUND(Q4*' Demand-Supply Gap'!I$8,2)</f>
        <v>131.87</v>
      </c>
      <c r="J4" s="303"/>
      <c r="K4" s="305"/>
      <c r="L4" s="76">
        <f t="shared" ref="L4:Q4" si="1">SUM(L2:L3)</f>
        <v>1</v>
      </c>
      <c r="M4" s="76">
        <f t="shared" si="1"/>
        <v>1</v>
      </c>
      <c r="N4" s="76">
        <f t="shared" si="1"/>
        <v>1</v>
      </c>
      <c r="O4" s="76">
        <f t="shared" si="1"/>
        <v>1</v>
      </c>
      <c r="P4" s="76">
        <f t="shared" si="1"/>
        <v>1</v>
      </c>
      <c r="Q4" s="76">
        <f t="shared" si="1"/>
        <v>1</v>
      </c>
    </row>
    <row r="5" spans="1:18">
      <c r="A5" s="74" t="s">
        <v>32</v>
      </c>
      <c r="B5" s="74" t="s">
        <v>35</v>
      </c>
      <c r="C5" s="75" t="s">
        <v>28</v>
      </c>
      <c r="D5" s="51">
        <f>L5*' Demand-Supply Gap'!D$17</f>
        <v>955.18348697991394</v>
      </c>
      <c r="E5" s="51">
        <f>M5*' Demand-Supply Gap'!E$17</f>
        <v>984.96786419149385</v>
      </c>
      <c r="F5" s="51">
        <f>N5*' Demand-Supply Gap'!F$17</f>
        <v>1004.7711957450385</v>
      </c>
      <c r="G5" s="51">
        <f>O5*' Demand-Supply Gap'!G$17</f>
        <v>1119.8420378536055</v>
      </c>
      <c r="H5" s="51">
        <f>P5*' Demand-Supply Gap'!H$17</f>
        <v>1135.6494903791056</v>
      </c>
      <c r="I5" s="51">
        <f>Q5*' Demand-Supply Gap'!I$17</f>
        <v>1156.765682726556</v>
      </c>
      <c r="J5" s="303"/>
      <c r="K5" s="306"/>
      <c r="L5" s="78">
        <v>0.60117909198845398</v>
      </c>
      <c r="M5" s="78">
        <v>0.60495292068240403</v>
      </c>
      <c r="N5" s="78">
        <v>0.62350000000000005</v>
      </c>
      <c r="O5" s="78">
        <v>0.63222</v>
      </c>
      <c r="P5" s="78">
        <v>0.6421</v>
      </c>
      <c r="Q5" s="78">
        <v>0.6492</v>
      </c>
    </row>
    <row r="6" spans="1:18">
      <c r="A6" s="74" t="s">
        <v>32</v>
      </c>
      <c r="B6" s="74" t="s">
        <v>35</v>
      </c>
      <c r="C6" s="75" t="s">
        <v>400</v>
      </c>
      <c r="D6" s="51">
        <f>L6*' Demand-Supply Gap'!D$17</f>
        <v>633.66665719352784</v>
      </c>
      <c r="E6" s="51">
        <f>M6*' Demand-Supply Gap'!E$17</f>
        <v>643.20489193045728</v>
      </c>
      <c r="F6" s="51">
        <f>N6*' Demand-Supply Gap'!F$17</f>
        <v>606.73032108742086</v>
      </c>
      <c r="G6" s="51">
        <f>O6*' Demand-Supply Gap'!G$17</f>
        <v>651.44333409540832</v>
      </c>
      <c r="H6" s="51">
        <f>P6*' Demand-Supply Gap'!H$17</f>
        <v>632.99945897318469</v>
      </c>
      <c r="I6" s="51">
        <f>Q6*' Demand-Supply Gap'!I$17</f>
        <v>625.06685382081923</v>
      </c>
      <c r="J6" s="303"/>
      <c r="K6" s="306"/>
      <c r="L6" s="76">
        <f t="shared" ref="L6:Q6" si="2">1-SUM(L5:L5)</f>
        <v>0.39882090801154602</v>
      </c>
      <c r="M6" s="76">
        <f t="shared" si="2"/>
        <v>0.39504707931759597</v>
      </c>
      <c r="N6" s="76">
        <f t="shared" si="2"/>
        <v>0.37649999999999995</v>
      </c>
      <c r="O6" s="76">
        <f t="shared" si="2"/>
        <v>0.36778</v>
      </c>
      <c r="P6" s="76">
        <f t="shared" si="2"/>
        <v>0.3579</v>
      </c>
      <c r="Q6" s="76">
        <f t="shared" si="2"/>
        <v>0.3508</v>
      </c>
    </row>
    <row r="7" spans="1:18">
      <c r="A7" s="74" t="s">
        <v>32</v>
      </c>
      <c r="B7" s="74" t="s">
        <v>35</v>
      </c>
      <c r="C7" s="70" t="s">
        <v>60</v>
      </c>
      <c r="D7" s="51">
        <f>L7*' Demand-Supply Gap'!D$17</f>
        <v>1588.8501441734418</v>
      </c>
      <c r="E7" s="51">
        <f>M7*' Demand-Supply Gap'!E$17</f>
        <v>1628.1727561219511</v>
      </c>
      <c r="F7" s="51">
        <f>N7*' Demand-Supply Gap'!F$17</f>
        <v>1611.5015168324594</v>
      </c>
      <c r="G7" s="51">
        <f>O7*' Demand-Supply Gap'!G$17</f>
        <v>1771.2853719490138</v>
      </c>
      <c r="H7" s="51">
        <f>P7*' Demand-Supply Gap'!H$17</f>
        <v>1768.6489493522904</v>
      </c>
      <c r="I7" s="51">
        <f>Q7*' Demand-Supply Gap'!I$17</f>
        <v>1781.8325365473752</v>
      </c>
      <c r="J7" s="303"/>
      <c r="K7" s="306"/>
      <c r="L7" s="76">
        <f t="shared" ref="L7:Q7" si="3">SUM(L5:L6)</f>
        <v>1</v>
      </c>
      <c r="M7" s="76">
        <f t="shared" si="3"/>
        <v>1</v>
      </c>
      <c r="N7" s="76">
        <f t="shared" si="3"/>
        <v>1</v>
      </c>
      <c r="O7" s="76">
        <f t="shared" si="3"/>
        <v>1</v>
      </c>
      <c r="P7" s="76">
        <f t="shared" si="3"/>
        <v>1</v>
      </c>
      <c r="Q7" s="76">
        <f t="shared" si="3"/>
        <v>1</v>
      </c>
    </row>
    <row r="8" spans="1:18">
      <c r="A8" s="74" t="s">
        <v>32</v>
      </c>
      <c r="B8" s="74" t="s">
        <v>43</v>
      </c>
      <c r="C8" s="75" t="s">
        <v>28</v>
      </c>
      <c r="D8" s="51">
        <f>L8*' Demand-Supply Gap'!D$26</f>
        <v>54.3097014445</v>
      </c>
      <c r="E8" s="51">
        <f>M8*' Demand-Supply Gap'!E$26</f>
        <v>54.970949273800009</v>
      </c>
      <c r="F8" s="51">
        <f>N8*' Demand-Supply Gap'!F$26</f>
        <v>55.825836645600006</v>
      </c>
      <c r="G8" s="51">
        <f>O8*' Demand-Supply Gap'!G$26</f>
        <v>55.170693349200015</v>
      </c>
      <c r="H8" s="51">
        <f>P8*' Demand-Supply Gap'!H$26</f>
        <v>56.979346369399991</v>
      </c>
      <c r="I8" s="51">
        <f>Q8*' Demand-Supply Gap'!I$26</f>
        <v>44.01999630000001</v>
      </c>
      <c r="J8" s="303"/>
      <c r="K8" s="306"/>
      <c r="L8" s="78">
        <v>0.55730000000000002</v>
      </c>
      <c r="M8" s="78">
        <v>0.55930000000000002</v>
      </c>
      <c r="N8" s="78">
        <v>0.55810000000000004</v>
      </c>
      <c r="O8" s="78">
        <v>0.55770000000000008</v>
      </c>
      <c r="P8" s="78">
        <v>0.55510000000000004</v>
      </c>
      <c r="Q8" s="78">
        <v>0.56069999999999998</v>
      </c>
    </row>
    <row r="9" spans="1:18">
      <c r="A9" s="74" t="s">
        <v>32</v>
      </c>
      <c r="B9" s="74" t="s">
        <v>43</v>
      </c>
      <c r="C9" s="75" t="s">
        <v>400</v>
      </c>
      <c r="D9" s="51">
        <f>L9*' Demand-Supply Gap'!D$26</f>
        <v>66.530115155500013</v>
      </c>
      <c r="E9" s="51">
        <f>M9*' Demand-Supply Gap'!E$26</f>
        <v>66.902780566200008</v>
      </c>
      <c r="F9" s="51">
        <f>N9*' Demand-Supply Gap'!F$26</f>
        <v>68.209349594400024</v>
      </c>
      <c r="G9" s="51">
        <f>O9*' Demand-Supply Gap'!G$26</f>
        <v>67.496797690800022</v>
      </c>
      <c r="H9" s="51">
        <f>P9*' Demand-Supply Gap'!H$26</f>
        <v>70.30292619059999</v>
      </c>
      <c r="I9" s="51">
        <f>Q9*' Demand-Supply Gap'!I$26</f>
        <v>53.331163700000026</v>
      </c>
      <c r="J9" s="303"/>
      <c r="K9" s="306"/>
      <c r="L9" s="78">
        <f t="shared" ref="L9:Q9" si="4">((L10-(SUM(L8:L8)))+0.06)+0.06</f>
        <v>0.68270000000000008</v>
      </c>
      <c r="M9" s="78">
        <f t="shared" si="4"/>
        <v>0.68070000000000008</v>
      </c>
      <c r="N9" s="78">
        <f t="shared" si="4"/>
        <v>0.68190000000000017</v>
      </c>
      <c r="O9" s="78">
        <f t="shared" si="4"/>
        <v>0.68230000000000013</v>
      </c>
      <c r="P9" s="78">
        <f t="shared" si="4"/>
        <v>0.68490000000000006</v>
      </c>
      <c r="Q9" s="78">
        <f t="shared" si="4"/>
        <v>0.67930000000000024</v>
      </c>
    </row>
    <row r="10" spans="1:18">
      <c r="A10" s="74" t="s">
        <v>32</v>
      </c>
      <c r="B10" s="74" t="s">
        <v>43</v>
      </c>
      <c r="C10" s="70" t="s">
        <v>60</v>
      </c>
      <c r="D10" s="51">
        <f>ROUND(L10*' Demand-Supply Gap'!D$26,2)</f>
        <v>109.15</v>
      </c>
      <c r="E10" s="51">
        <f>ROUND(M10*' Demand-Supply Gap'!E$26,2)</f>
        <v>110.08</v>
      </c>
      <c r="F10" s="51">
        <f>ROUND(N10*' Demand-Supply Gap'!F$26,2)</f>
        <v>112.03</v>
      </c>
      <c r="G10" s="51">
        <f>ROUND(O10*' Demand-Supply Gap'!G$26,2)</f>
        <v>110.8</v>
      </c>
      <c r="H10" s="51">
        <f>ROUND(P10*' Demand-Supply Gap'!H$26,2)</f>
        <v>114.96</v>
      </c>
      <c r="I10" s="51">
        <f>ROUND(Q10*' Demand-Supply Gap'!I$26,2)</f>
        <v>87.93</v>
      </c>
      <c r="J10" s="303"/>
      <c r="K10" s="306"/>
      <c r="L10" s="78">
        <v>1.1200000000000001</v>
      </c>
      <c r="M10" s="78">
        <v>1.1200000000000001</v>
      </c>
      <c r="N10" s="78">
        <v>1.1200000000000001</v>
      </c>
      <c r="O10" s="78">
        <v>1.1200000000000001</v>
      </c>
      <c r="P10" s="78">
        <v>1.1200000000000001</v>
      </c>
      <c r="Q10" s="78">
        <v>1.1200000000000001</v>
      </c>
    </row>
    <row r="11" spans="1:18">
      <c r="A11" s="74" t="s">
        <v>32</v>
      </c>
      <c r="B11" s="74" t="s">
        <v>51</v>
      </c>
      <c r="C11" s="75" t="s">
        <v>28</v>
      </c>
      <c r="D11" s="51">
        <f>L11*' Demand-Supply Gap'!D$35</f>
        <v>-26.535708600699998</v>
      </c>
      <c r="E11" s="51">
        <f>M11*' Demand-Supply Gap'!E$35</f>
        <v>-31.669318392360012</v>
      </c>
      <c r="F11" s="51">
        <f>N11*' Demand-Supply Gap'!F$35</f>
        <v>-32.901487216947061</v>
      </c>
      <c r="G11" s="51">
        <f>O11*' Demand-Supply Gap'!G$35</f>
        <v>-40.092396606085977</v>
      </c>
      <c r="H11" s="51">
        <f>P11*' Demand-Supply Gap'!H$35</f>
        <v>-45.343170540799981</v>
      </c>
      <c r="I11" s="51">
        <f>Q11*' Demand-Supply Gap'!I$35</f>
        <v>-58.82181687040498</v>
      </c>
      <c r="J11" s="303"/>
      <c r="K11" s="306"/>
      <c r="L11" s="78">
        <v>0.5472999999999999</v>
      </c>
      <c r="M11" s="78">
        <v>0.54803999999999986</v>
      </c>
      <c r="N11" s="78">
        <v>0.55180000000000007</v>
      </c>
      <c r="O11" s="78">
        <v>0.54952000000000001</v>
      </c>
      <c r="P11" s="78">
        <v>0.55095999999999989</v>
      </c>
      <c r="Q11" s="78">
        <v>0.55099999999999993</v>
      </c>
    </row>
    <row r="12" spans="1:18">
      <c r="A12" s="74" t="s">
        <v>32</v>
      </c>
      <c r="B12" s="74" t="s">
        <v>51</v>
      </c>
      <c r="C12" s="75" t="s">
        <v>400</v>
      </c>
      <c r="D12" s="51">
        <f>L12*' Demand-Supply Gap'!D$35</f>
        <v>-40.276289301300025</v>
      </c>
      <c r="E12" s="51">
        <f>M12*' Demand-Supply Gap'!E$35</f>
        <v>-47.960491009640059</v>
      </c>
      <c r="F12" s="51">
        <f>N12*' Demand-Supply Gap'!F$35</f>
        <v>-49.262792204859856</v>
      </c>
      <c r="G12" s="51">
        <f>O12*' Demand-Supply Gap'!G$35</f>
        <v>-60.445022456343942</v>
      </c>
      <c r="H12" s="51">
        <f>P12*' Demand-Supply Gap'!H$35</f>
        <v>-68.064134899200027</v>
      </c>
      <c r="I12" s="51">
        <f>Q12*' Demand-Supply Gap'!I$35</f>
        <v>-88.286102634891009</v>
      </c>
      <c r="J12" s="303"/>
      <c r="K12" s="306"/>
      <c r="L12" s="78">
        <f t="shared" ref="L12:Q12" si="5">((((L13-(SUM(L11:L11)))+0.018)+0.06)+0.06)+0.06</f>
        <v>0.83070000000000044</v>
      </c>
      <c r="M12" s="78">
        <f t="shared" si="5"/>
        <v>0.82996000000000048</v>
      </c>
      <c r="N12" s="78">
        <f t="shared" si="5"/>
        <v>0.82620000000000027</v>
      </c>
      <c r="O12" s="78">
        <f t="shared" si="5"/>
        <v>0.82848000000000033</v>
      </c>
      <c r="P12" s="78">
        <f t="shared" si="5"/>
        <v>0.82704000000000044</v>
      </c>
      <c r="Q12" s="78">
        <f t="shared" si="5"/>
        <v>0.8270000000000004</v>
      </c>
    </row>
    <row r="13" spans="1:18">
      <c r="A13" s="74" t="s">
        <v>32</v>
      </c>
      <c r="B13" s="74" t="s">
        <v>51</v>
      </c>
      <c r="C13" s="70" t="s">
        <v>60</v>
      </c>
      <c r="D13" s="51">
        <f>ROUND(L13*' Demand-Supply Gap'!D$35,2)</f>
        <v>-57.21</v>
      </c>
      <c r="E13" s="51">
        <f>ROUND(M13*' Demand-Supply Gap'!E$35,2)</f>
        <v>-68.19</v>
      </c>
      <c r="F13" s="51">
        <f>ROUND(N13*' Demand-Supply Gap'!F$35,2)</f>
        <v>-70.36</v>
      </c>
      <c r="G13" s="51">
        <f>ROUND(O13*' Demand-Supply Gap'!G$35,2)</f>
        <v>-86.09</v>
      </c>
      <c r="H13" s="51">
        <f>ROUND(P13*' Demand-Supply Gap'!H$35,2)</f>
        <v>-97.11</v>
      </c>
      <c r="I13" s="51">
        <f>ROUND(Q13*' Demand-Supply Gap'!I$35,2)</f>
        <v>-125.97</v>
      </c>
      <c r="J13" s="303"/>
      <c r="K13" s="306"/>
      <c r="L13" s="78">
        <v>1.1800000000000002</v>
      </c>
      <c r="M13" s="78">
        <v>1.1800000000000002</v>
      </c>
      <c r="N13" s="78">
        <v>1.1800000000000002</v>
      </c>
      <c r="O13" s="78">
        <v>1.1800000000000002</v>
      </c>
      <c r="P13" s="78">
        <v>1.1800000000000002</v>
      </c>
      <c r="Q13" s="78">
        <v>1.1800000000000002</v>
      </c>
    </row>
    <row r="14" spans="1:18">
      <c r="A14" s="74" t="s">
        <v>32</v>
      </c>
      <c r="B14" s="74" t="s">
        <v>108</v>
      </c>
      <c r="C14" s="75" t="s">
        <v>28</v>
      </c>
      <c r="D14" s="51">
        <f>L14*' Demand-Supply Gap'!D$44</f>
        <v>3.8487119999999995</v>
      </c>
      <c r="E14" s="51">
        <f>M14*' Demand-Supply Gap'!E$44</f>
        <v>3.4286468000000014</v>
      </c>
      <c r="F14" s="51">
        <f>N14*' Demand-Supply Gap'!F$44</f>
        <v>2.992884000000001</v>
      </c>
      <c r="G14" s="51">
        <f>O14*' Demand-Supply Gap'!G$44</f>
        <v>2.5756000000000001</v>
      </c>
      <c r="H14" s="51">
        <f>P14*' Demand-Supply Gap'!H$44</f>
        <v>3.7567080000000006</v>
      </c>
      <c r="I14" s="51">
        <f>Q14*' Demand-Supply Gap'!I$44</f>
        <v>3.2777800000000008</v>
      </c>
      <c r="J14" s="303"/>
      <c r="K14" s="306"/>
      <c r="L14" s="78">
        <v>0.51730000000000009</v>
      </c>
      <c r="M14" s="78">
        <v>0.51404000000000005</v>
      </c>
      <c r="N14" s="78">
        <v>0.51780000000000004</v>
      </c>
      <c r="O14" s="78">
        <v>0.51512000000000002</v>
      </c>
      <c r="P14" s="78">
        <v>0.51960000000000006</v>
      </c>
      <c r="Q14" s="78">
        <v>0.51700000000000013</v>
      </c>
    </row>
    <row r="15" spans="1:18">
      <c r="A15" s="74" t="s">
        <v>32</v>
      </c>
      <c r="B15" s="74" t="s">
        <v>108</v>
      </c>
      <c r="C15" s="75" t="s">
        <v>400</v>
      </c>
      <c r="D15" s="51">
        <f>L15*' Demand-Supply Gap'!D$44</f>
        <v>6.2696879999999995</v>
      </c>
      <c r="E15" s="51">
        <f>M15*' Demand-Supply Gap'!E$44</f>
        <v>5.6425532000000036</v>
      </c>
      <c r="F15" s="51">
        <f>N15*' Demand-Supply Gap'!F$44</f>
        <v>4.8679160000000028</v>
      </c>
      <c r="G15" s="51">
        <f>O15*' Demand-Supply Gap'!G$44</f>
        <v>4.224400000000001</v>
      </c>
      <c r="H15" s="51">
        <f>P15*' Demand-Supply Gap'!H$44</f>
        <v>6.0760920000000018</v>
      </c>
      <c r="I15" s="51">
        <f>Q15*' Demand-Supply Gap'!I$44</f>
        <v>5.3446200000000008</v>
      </c>
      <c r="J15" s="303"/>
      <c r="K15" s="306"/>
      <c r="L15" s="78">
        <f t="shared" ref="L15:Q15" si="6">(((L16-(SUM(L14:L14)))+0.06)+0.06)+0.06</f>
        <v>0.84270000000000023</v>
      </c>
      <c r="M15" s="78">
        <f t="shared" si="6"/>
        <v>0.84596000000000027</v>
      </c>
      <c r="N15" s="78">
        <f t="shared" si="6"/>
        <v>0.84220000000000028</v>
      </c>
      <c r="O15" s="78">
        <f t="shared" si="6"/>
        <v>0.8448800000000003</v>
      </c>
      <c r="P15" s="78">
        <f t="shared" si="6"/>
        <v>0.84040000000000026</v>
      </c>
      <c r="Q15" s="78">
        <f t="shared" si="6"/>
        <v>0.84300000000000019</v>
      </c>
    </row>
    <row r="16" spans="1:18">
      <c r="A16" s="74" t="s">
        <v>32</v>
      </c>
      <c r="B16" s="74" t="s">
        <v>108</v>
      </c>
      <c r="C16" s="70" t="s">
        <v>60</v>
      </c>
      <c r="D16" s="51">
        <f>ROUND(L16*' Demand-Supply Gap'!D$44,2)</f>
        <v>8.7799999999999994</v>
      </c>
      <c r="E16" s="51">
        <f>ROUND(M16*' Demand-Supply Gap'!E$44,2)</f>
        <v>7.87</v>
      </c>
      <c r="F16" s="51">
        <f>ROUND(N16*' Demand-Supply Gap'!F$44,2)</f>
        <v>6.82</v>
      </c>
      <c r="G16" s="51">
        <f>ROUND(O16*' Demand-Supply Gap'!G$44,2)</f>
        <v>5.9</v>
      </c>
      <c r="H16" s="51">
        <f>ROUND(P16*' Demand-Supply Gap'!H$44,2)</f>
        <v>8.5299999999999994</v>
      </c>
      <c r="I16" s="51">
        <f>ROUND(Q16*' Demand-Supply Gap'!I$44,2)</f>
        <v>7.48</v>
      </c>
      <c r="J16" s="303"/>
      <c r="K16" s="306"/>
      <c r="L16" s="78">
        <v>1.1800000000000002</v>
      </c>
      <c r="M16" s="78">
        <v>1.1800000000000002</v>
      </c>
      <c r="N16" s="78">
        <v>1.1800000000000002</v>
      </c>
      <c r="O16" s="78">
        <v>1.1800000000000002</v>
      </c>
      <c r="P16" s="78">
        <v>1.1800000000000002</v>
      </c>
      <c r="Q16" s="78">
        <v>1.1800000000000002</v>
      </c>
    </row>
    <row r="17" spans="1:17">
      <c r="A17" s="74" t="s">
        <v>32</v>
      </c>
      <c r="B17" s="74" t="s">
        <v>53</v>
      </c>
      <c r="C17" s="75" t="s">
        <v>28</v>
      </c>
      <c r="D17" s="51">
        <f>L17*' Demand-Supply Gap'!D$44</f>
        <v>3.8487119999999995</v>
      </c>
      <c r="E17" s="51">
        <f>M17*' Demand-Supply Gap'!E$44</f>
        <v>3.4286468000000014</v>
      </c>
      <c r="F17" s="51">
        <f>N17*' Demand-Supply Gap'!F$44</f>
        <v>2.992884000000001</v>
      </c>
      <c r="G17" s="51">
        <f>O17*' Demand-Supply Gap'!G$44</f>
        <v>2.5756000000000001</v>
      </c>
      <c r="H17" s="51">
        <f>P17*' Demand-Supply Gap'!H$44</f>
        <v>3.7567080000000006</v>
      </c>
      <c r="I17" s="51">
        <f>Q17*' Demand-Supply Gap'!I$44</f>
        <v>3.2777800000000008</v>
      </c>
      <c r="J17" s="303"/>
      <c r="K17" s="306"/>
      <c r="L17" s="78">
        <v>0.51730000000000009</v>
      </c>
      <c r="M17" s="78">
        <v>0.51404000000000005</v>
      </c>
      <c r="N17" s="78">
        <v>0.51780000000000004</v>
      </c>
      <c r="O17" s="78">
        <v>0.51512000000000002</v>
      </c>
      <c r="P17" s="78">
        <v>0.51960000000000006</v>
      </c>
      <c r="Q17" s="78">
        <v>0.51700000000000013</v>
      </c>
    </row>
    <row r="18" spans="1:17">
      <c r="A18" s="74" t="s">
        <v>32</v>
      </c>
      <c r="B18" s="74" t="s">
        <v>53</v>
      </c>
      <c r="C18" s="75" t="s">
        <v>400</v>
      </c>
      <c r="D18" s="51">
        <f>L18*' Demand-Supply Gap'!D$44</f>
        <v>6.2696879999999995</v>
      </c>
      <c r="E18" s="51">
        <f>M18*' Demand-Supply Gap'!E$44</f>
        <v>5.6425532000000036</v>
      </c>
      <c r="F18" s="51">
        <f>N18*' Demand-Supply Gap'!F$44</f>
        <v>4.8679160000000028</v>
      </c>
      <c r="G18" s="51">
        <f>O18*' Demand-Supply Gap'!G$44</f>
        <v>4.224400000000001</v>
      </c>
      <c r="H18" s="51">
        <f>P18*' Demand-Supply Gap'!H$44</f>
        <v>6.0760920000000018</v>
      </c>
      <c r="I18" s="51">
        <f>Q18*' Demand-Supply Gap'!I$44</f>
        <v>5.3446200000000008</v>
      </c>
      <c r="J18" s="303"/>
      <c r="K18" s="306"/>
      <c r="L18" s="78">
        <f t="shared" ref="L18:Q18" si="7">(((L19-(SUM(L17:L17)))+0.06)+0.06)+0.06</f>
        <v>0.84270000000000023</v>
      </c>
      <c r="M18" s="78">
        <f t="shared" si="7"/>
        <v>0.84596000000000027</v>
      </c>
      <c r="N18" s="78">
        <f t="shared" si="7"/>
        <v>0.84220000000000028</v>
      </c>
      <c r="O18" s="78">
        <f t="shared" si="7"/>
        <v>0.8448800000000003</v>
      </c>
      <c r="P18" s="78">
        <f t="shared" si="7"/>
        <v>0.84040000000000026</v>
      </c>
      <c r="Q18" s="78">
        <f t="shared" si="7"/>
        <v>0.84300000000000019</v>
      </c>
    </row>
    <row r="19" spans="1:17">
      <c r="A19" s="74" t="s">
        <v>32</v>
      </c>
      <c r="B19" s="74" t="s">
        <v>53</v>
      </c>
      <c r="C19" s="70" t="s">
        <v>60</v>
      </c>
      <c r="D19" s="51">
        <f>ROUND(L19*' Demand-Supply Gap'!D$44,2)</f>
        <v>8.7799999999999994</v>
      </c>
      <c r="E19" s="51">
        <f>ROUND(M19*' Demand-Supply Gap'!E$44,2)</f>
        <v>7.87</v>
      </c>
      <c r="F19" s="51">
        <f>ROUND(N19*' Demand-Supply Gap'!F$44,2)</f>
        <v>6.82</v>
      </c>
      <c r="G19" s="51">
        <f>ROUND(O19*' Demand-Supply Gap'!G$44,2)</f>
        <v>5.9</v>
      </c>
      <c r="H19" s="51">
        <f>ROUND(P19*' Demand-Supply Gap'!H$44,2)</f>
        <v>8.5299999999999994</v>
      </c>
      <c r="I19" s="51">
        <f>ROUND(Q19*' Demand-Supply Gap'!I$44,2)</f>
        <v>7.48</v>
      </c>
      <c r="J19" s="303"/>
      <c r="K19" s="306"/>
      <c r="L19" s="78">
        <v>1.1800000000000002</v>
      </c>
      <c r="M19" s="78">
        <v>1.1800000000000002</v>
      </c>
      <c r="N19" s="78">
        <v>1.1800000000000002</v>
      </c>
      <c r="O19" s="78">
        <v>1.1800000000000002</v>
      </c>
      <c r="P19" s="78">
        <v>1.1800000000000002</v>
      </c>
      <c r="Q19" s="78">
        <v>1.1800000000000002</v>
      </c>
    </row>
    <row r="20" spans="1:17">
      <c r="A20" s="74" t="s">
        <v>32</v>
      </c>
      <c r="B20" s="74" t="s">
        <v>17</v>
      </c>
      <c r="C20" s="75" t="s">
        <v>28</v>
      </c>
      <c r="D20" s="51">
        <f>ROUND(L20*' Demand-Supply Gap'!D$53,2)</f>
        <v>64.55</v>
      </c>
      <c r="E20" s="51">
        <f>ROUND(M20*' Demand-Supply Gap'!E$53,2)</f>
        <v>63.76</v>
      </c>
      <c r="F20" s="51">
        <f>ROUND(N20*' Demand-Supply Gap'!F$53,2)</f>
        <v>68.599999999999994</v>
      </c>
      <c r="G20" s="51">
        <f>ROUND(O20*' Demand-Supply Gap'!G$53,2)</f>
        <v>72.81</v>
      </c>
      <c r="H20" s="51">
        <f>ROUND(P20*' Demand-Supply Gap'!H$53,2)</f>
        <v>69.739999999999995</v>
      </c>
      <c r="I20" s="51">
        <f>ROUND(Q20*' Demand-Supply Gap'!I$53,2)</f>
        <v>49.12</v>
      </c>
      <c r="J20" s="303"/>
      <c r="K20" s="306"/>
      <c r="L20" s="78">
        <v>0.53729999999999989</v>
      </c>
      <c r="M20" s="78">
        <v>0.53404000000000007</v>
      </c>
      <c r="N20" s="78">
        <v>0.53780000000000006</v>
      </c>
      <c r="O20" s="78">
        <v>0.53512000000000004</v>
      </c>
      <c r="P20" s="78">
        <v>0.53960000000000008</v>
      </c>
      <c r="Q20" s="78">
        <v>0.53699999999999992</v>
      </c>
    </row>
    <row r="21" spans="1:17">
      <c r="A21" s="74" t="s">
        <v>32</v>
      </c>
      <c r="B21" s="74" t="s">
        <v>17</v>
      </c>
      <c r="C21" s="75" t="s">
        <v>400</v>
      </c>
      <c r="D21" s="51">
        <f>ROUND(L21*' Demand-Supply Gap'!D$53,2)</f>
        <v>84.42</v>
      </c>
      <c r="E21" s="51">
        <f>ROUND(M21*' Demand-Supply Gap'!E$53,2)</f>
        <v>84.29</v>
      </c>
      <c r="F21" s="51">
        <f>ROUND(N21*' Demand-Supply Gap'!F$53,2)</f>
        <v>89.56</v>
      </c>
      <c r="G21" s="51">
        <f>ROUND(O21*' Demand-Supply Gap'!G$53,2)</f>
        <v>95.91</v>
      </c>
      <c r="H21" s="51">
        <f>ROUND(P21*' Demand-Supply Gap'!H$53,2)</f>
        <v>90.53</v>
      </c>
      <c r="I21" s="51">
        <f>ROUND(Q21*' Demand-Supply Gap'!I$53,2)</f>
        <v>64.31</v>
      </c>
      <c r="J21" s="303"/>
      <c r="K21" s="306"/>
      <c r="L21" s="78">
        <f t="shared" ref="L21:Q21" si="8">((L22-(SUM(L20:L20)))+0.06)+0.06</f>
        <v>0.70270000000000032</v>
      </c>
      <c r="M21" s="78">
        <f t="shared" si="8"/>
        <v>0.70596000000000014</v>
      </c>
      <c r="N21" s="78">
        <f t="shared" si="8"/>
        <v>0.70220000000000016</v>
      </c>
      <c r="O21" s="78">
        <f t="shared" si="8"/>
        <v>0.70488000000000017</v>
      </c>
      <c r="P21" s="78">
        <f t="shared" si="8"/>
        <v>0.70040000000000013</v>
      </c>
      <c r="Q21" s="78">
        <f t="shared" si="8"/>
        <v>0.70300000000000029</v>
      </c>
    </row>
    <row r="22" spans="1:17">
      <c r="A22" s="74" t="s">
        <v>32</v>
      </c>
      <c r="B22" s="74" t="s">
        <v>17</v>
      </c>
      <c r="C22" s="70" t="s">
        <v>60</v>
      </c>
      <c r="D22" s="51">
        <f>ROUND(L22*' Demand-Supply Gap'!D$53,2)</f>
        <v>134.56</v>
      </c>
      <c r="E22" s="51">
        <f>ROUND(M22*' Demand-Supply Gap'!E$53,2)</f>
        <v>133.72999999999999</v>
      </c>
      <c r="F22" s="51">
        <f>ROUND(N22*' Demand-Supply Gap'!F$53,2)</f>
        <v>142.85</v>
      </c>
      <c r="G22" s="51">
        <f>ROUND(O22*' Demand-Supply Gap'!G$53,2)</f>
        <v>152.4</v>
      </c>
      <c r="H22" s="51">
        <f>ROUND(P22*' Demand-Supply Gap'!H$53,2)</f>
        <v>144.76</v>
      </c>
      <c r="I22" s="51">
        <f>ROUND(Q22*' Demand-Supply Gap'!I$53,2)</f>
        <v>102.46</v>
      </c>
      <c r="J22" s="303"/>
      <c r="K22" s="306"/>
      <c r="L22" s="78">
        <v>1.1200000000000001</v>
      </c>
      <c r="M22" s="78">
        <v>1.1200000000000001</v>
      </c>
      <c r="N22" s="78">
        <v>1.1200000000000001</v>
      </c>
      <c r="O22" s="78">
        <v>1.1200000000000001</v>
      </c>
      <c r="P22" s="78">
        <v>1.1200000000000001</v>
      </c>
      <c r="Q22" s="78">
        <v>1.1200000000000001</v>
      </c>
    </row>
    <row r="23" spans="1:17">
      <c r="A23" s="74" t="s">
        <v>32</v>
      </c>
      <c r="B23" s="74" t="s">
        <v>52</v>
      </c>
      <c r="C23" s="75" t="s">
        <v>28</v>
      </c>
      <c r="D23" s="51">
        <f>ROUND(L23*' Demand-Supply Gap'!D$71,2)</f>
        <v>3.09</v>
      </c>
      <c r="E23" s="51">
        <f>ROUND(M23*' Demand-Supply Gap'!E$71,2)</f>
        <v>5.93</v>
      </c>
      <c r="F23" s="51">
        <f>ROUND(N23*' Demand-Supply Gap'!F$71,2)</f>
        <v>27.6</v>
      </c>
      <c r="G23" s="51">
        <f>ROUND(O23*' Demand-Supply Gap'!G$71,2)</f>
        <v>28.1</v>
      </c>
      <c r="H23" s="51">
        <f>ROUND(P23*' Demand-Supply Gap'!H$71,2)</f>
        <v>32.15</v>
      </c>
      <c r="I23" s="51">
        <f>ROUND(Q23*' Demand-Supply Gap'!I$71,2)</f>
        <v>32.71</v>
      </c>
      <c r="J23" s="303"/>
      <c r="K23" s="306"/>
      <c r="L23" s="78">
        <v>0.54730000000000001</v>
      </c>
      <c r="M23" s="78">
        <v>0.54404000000000008</v>
      </c>
      <c r="N23" s="78">
        <v>0.54780000000000006</v>
      </c>
      <c r="O23" s="78">
        <v>0.54461999999999999</v>
      </c>
      <c r="P23" s="78">
        <v>0.54960000000000009</v>
      </c>
      <c r="Q23" s="78">
        <v>0.54700000000000004</v>
      </c>
    </row>
    <row r="24" spans="1:17">
      <c r="A24" s="74" t="s">
        <v>32</v>
      </c>
      <c r="B24" s="74" t="s">
        <v>52</v>
      </c>
      <c r="C24" s="75" t="s">
        <v>400</v>
      </c>
      <c r="D24" s="51">
        <f>ROUND(L24*' Demand-Supply Gap'!D$71,2)</f>
        <v>3.91</v>
      </c>
      <c r="E24" s="51">
        <f>ROUND(M24*' Demand-Supply Gap'!E$71,2)</f>
        <v>7.59</v>
      </c>
      <c r="F24" s="51">
        <f>ROUND(N24*' Demand-Supply Gap'!F$71,2)</f>
        <v>34.869999999999997</v>
      </c>
      <c r="G24" s="51">
        <f>ROUND(O24*' Demand-Supply Gap'!G$71,2)</f>
        <v>35.880000000000003</v>
      </c>
      <c r="H24" s="51">
        <f>ROUND(P24*' Demand-Supply Gap'!H$71,2)</f>
        <v>40.39</v>
      </c>
      <c r="I24" s="51">
        <f>ROUND(Q24*' Demand-Supply Gap'!I$71,2)</f>
        <v>41.43</v>
      </c>
      <c r="J24" s="303"/>
      <c r="K24" s="306"/>
      <c r="L24" s="78">
        <f t="shared" ref="L24:Q24" si="9">((L25-(SUM(L23:L23)))+0.06)+0.06</f>
        <v>0.69270000000000009</v>
      </c>
      <c r="M24" s="78">
        <f t="shared" si="9"/>
        <v>0.69596000000000013</v>
      </c>
      <c r="N24" s="78">
        <f t="shared" si="9"/>
        <v>0.69220000000000015</v>
      </c>
      <c r="O24" s="78">
        <f t="shared" si="9"/>
        <v>0.69538000000000011</v>
      </c>
      <c r="P24" s="78">
        <f t="shared" si="9"/>
        <v>0.69040000000000012</v>
      </c>
      <c r="Q24" s="78">
        <f t="shared" si="9"/>
        <v>0.69300000000000006</v>
      </c>
    </row>
    <row r="25" spans="1:17">
      <c r="A25" s="74" t="s">
        <v>32</v>
      </c>
      <c r="B25" s="74" t="s">
        <v>52</v>
      </c>
      <c r="C25" s="70" t="s">
        <v>60</v>
      </c>
      <c r="D25" s="51">
        <f>ROUND(L25*' Demand-Supply Gap'!D$62,2)</f>
        <v>12.63</v>
      </c>
      <c r="E25" s="51">
        <f>ROUND(M25*' Demand-Supply Gap'!E$62,2)</f>
        <v>7.7</v>
      </c>
      <c r="F25" s="51">
        <f>ROUND(N25*' Demand-Supply Gap'!F$62,2)</f>
        <v>7.59</v>
      </c>
      <c r="G25" s="51">
        <f>ROUND(O25*' Demand-Supply Gap'!G$62,2)</f>
        <v>10.66</v>
      </c>
      <c r="H25" s="51">
        <f>ROUND(P25*' Demand-Supply Gap'!H$62,2)</f>
        <v>10.19</v>
      </c>
      <c r="I25" s="51">
        <f>ROUND(Q25*' Demand-Supply Gap'!I$62,2)</f>
        <v>9.6300000000000008</v>
      </c>
      <c r="J25" s="303"/>
      <c r="K25" s="306"/>
      <c r="L25" s="78">
        <v>1.1200000000000001</v>
      </c>
      <c r="M25" s="78">
        <v>1.1200000000000001</v>
      </c>
      <c r="N25" s="78">
        <v>1.1200000000000001</v>
      </c>
      <c r="O25" s="78">
        <v>1.1200000000000001</v>
      </c>
      <c r="P25" s="78">
        <v>1.1200000000000001</v>
      </c>
      <c r="Q25" s="78">
        <v>1.1200000000000001</v>
      </c>
    </row>
    <row r="26" spans="1:17">
      <c r="A26" s="74" t="s">
        <v>32</v>
      </c>
      <c r="B26" s="74" t="s">
        <v>54</v>
      </c>
      <c r="C26" s="75" t="s">
        <v>28</v>
      </c>
      <c r="D26" s="51">
        <f>ROUND(L26*' Demand-Supply Gap'!D$80,2)</f>
        <v>48.88</v>
      </c>
      <c r="E26" s="51">
        <f>ROUND(M26*' Demand-Supply Gap'!E$80,2)</f>
        <v>54.95</v>
      </c>
      <c r="F26" s="51">
        <f>ROUND(N26*' Demand-Supply Gap'!F$80,2)</f>
        <v>63.09</v>
      </c>
      <c r="G26" s="51">
        <f>ROUND(O26*' Demand-Supply Gap'!G$80,2)</f>
        <v>70.680000000000007</v>
      </c>
      <c r="H26" s="51">
        <f>ROUND(P26*' Demand-Supply Gap'!H$80,2)</f>
        <v>77.319999999999993</v>
      </c>
      <c r="I26" s="51">
        <f>ROUND(Q26*' Demand-Supply Gap'!I$80,2)</f>
        <v>71.63</v>
      </c>
      <c r="J26" s="303"/>
      <c r="K26" s="306"/>
      <c r="L26" s="78">
        <v>0.58950000000000014</v>
      </c>
      <c r="M26" s="78">
        <v>0.58624000000000009</v>
      </c>
      <c r="N26" s="78">
        <v>0.59000000000000008</v>
      </c>
      <c r="O26" s="78">
        <v>0.58682000000000012</v>
      </c>
      <c r="P26" s="78">
        <v>0.5918000000000001</v>
      </c>
      <c r="Q26" s="78">
        <v>0.58920000000000017</v>
      </c>
    </row>
    <row r="27" spans="1:17">
      <c r="A27" s="74" t="s">
        <v>32</v>
      </c>
      <c r="B27" s="74" t="s">
        <v>54</v>
      </c>
      <c r="C27" s="75" t="s">
        <v>400</v>
      </c>
      <c r="D27" s="51">
        <f>ROUND(L27*' Demand-Supply Gap'!D$80,2)</f>
        <v>34.04</v>
      </c>
      <c r="E27" s="51">
        <f>ROUND(M27*' Demand-Supply Gap'!E$80,2)</f>
        <v>38.78</v>
      </c>
      <c r="F27" s="51">
        <f>ROUND(N27*' Demand-Supply Gap'!F$80,2)</f>
        <v>43.84</v>
      </c>
      <c r="G27" s="51">
        <f>ROUND(O27*' Demand-Supply Gap'!G$80,2)</f>
        <v>49.76</v>
      </c>
      <c r="H27" s="51">
        <f>ROUND(P27*' Demand-Supply Gap'!H$80,2)</f>
        <v>53.33</v>
      </c>
      <c r="I27" s="51">
        <f>ROUND(Q27*' Demand-Supply Gap'!I$80,2)</f>
        <v>49.94</v>
      </c>
      <c r="J27" s="303"/>
      <c r="K27" s="306"/>
      <c r="L27" s="80">
        <f t="shared" ref="L27:Q27" si="10">L28-(SUM(L26:L26))</f>
        <v>0.41049999999999986</v>
      </c>
      <c r="M27" s="80">
        <f t="shared" si="10"/>
        <v>0.41375999999999991</v>
      </c>
      <c r="N27" s="80">
        <f t="shared" si="10"/>
        <v>0.40999999999999992</v>
      </c>
      <c r="O27" s="80">
        <f t="shared" si="10"/>
        <v>0.41317999999999988</v>
      </c>
      <c r="P27" s="80">
        <f t="shared" si="10"/>
        <v>0.4081999999999999</v>
      </c>
      <c r="Q27" s="80">
        <f t="shared" si="10"/>
        <v>0.41079999999999983</v>
      </c>
    </row>
    <row r="28" spans="1:17">
      <c r="A28" s="74" t="s">
        <v>32</v>
      </c>
      <c r="B28" s="74" t="s">
        <v>54</v>
      </c>
      <c r="C28" s="70" t="s">
        <v>60</v>
      </c>
      <c r="D28" s="51">
        <f>ROUND(L28*' Demand-Supply Gap'!D$80,2)</f>
        <v>82.91</v>
      </c>
      <c r="E28" s="51">
        <f>ROUND(M28*' Demand-Supply Gap'!E$80,2)</f>
        <v>93.73</v>
      </c>
      <c r="F28" s="51">
        <f>ROUND(N28*' Demand-Supply Gap'!F$80,2)</f>
        <v>106.92</v>
      </c>
      <c r="G28" s="51">
        <f>ROUND(O28*' Demand-Supply Gap'!G$80,2)</f>
        <v>120.44</v>
      </c>
      <c r="H28" s="51">
        <f>ROUND(P28*' Demand-Supply Gap'!H$80,2)</f>
        <v>130.65</v>
      </c>
      <c r="I28" s="51">
        <f>ROUND(Q28*' Demand-Supply Gap'!I$80,2)</f>
        <v>121.58</v>
      </c>
      <c r="J28" s="303"/>
      <c r="K28" s="306"/>
      <c r="L28" s="80">
        <v>1</v>
      </c>
      <c r="M28" s="80">
        <v>1</v>
      </c>
      <c r="N28" s="80">
        <v>1</v>
      </c>
      <c r="O28" s="80">
        <v>1</v>
      </c>
      <c r="P28" s="80">
        <v>1</v>
      </c>
      <c r="Q28" s="80">
        <v>1</v>
      </c>
    </row>
    <row r="29" spans="1:17">
      <c r="A29" s="312" t="s">
        <v>32</v>
      </c>
      <c r="B29" s="313" t="s">
        <v>32</v>
      </c>
      <c r="C29" s="327" t="s">
        <v>28</v>
      </c>
      <c r="D29" s="326">
        <f t="shared" ref="D29:I30" si="11">D2+D5+D8+D11+D14+D17+D20+D23+D26</f>
        <v>1152.7539218115139</v>
      </c>
      <c r="E29" s="326">
        <f t="shared" si="11"/>
        <v>1186.3876382711339</v>
      </c>
      <c r="F29" s="326">
        <f t="shared" si="11"/>
        <v>1246.0641302934912</v>
      </c>
      <c r="G29" s="326">
        <f t="shared" si="11"/>
        <v>1370.8075927075192</v>
      </c>
      <c r="H29" s="326">
        <f t="shared" si="11"/>
        <v>1398.3959659621055</v>
      </c>
      <c r="I29" s="326">
        <f t="shared" si="11"/>
        <v>1376.9347848761508</v>
      </c>
      <c r="J29" s="328"/>
      <c r="K29" s="329"/>
      <c r="L29" s="324">
        <f t="shared" ref="L29:Q31" si="12">D29/D$31</f>
        <v>0.58792074229952973</v>
      </c>
      <c r="M29" s="324">
        <f t="shared" si="12"/>
        <v>0.59389379539226683</v>
      </c>
      <c r="N29" s="324">
        <f t="shared" si="12"/>
        <v>0.61942653294188821</v>
      </c>
      <c r="O29" s="324">
        <f t="shared" si="12"/>
        <v>0.62578941575456259</v>
      </c>
      <c r="P29" s="324">
        <f t="shared" si="12"/>
        <v>0.63703631410140937</v>
      </c>
      <c r="Q29" s="324">
        <f t="shared" si="12"/>
        <v>0.65047554334782942</v>
      </c>
    </row>
    <row r="30" spans="1:17">
      <c r="A30" s="312" t="s">
        <v>32</v>
      </c>
      <c r="B30" s="313" t="s">
        <v>32</v>
      </c>
      <c r="C30" s="327" t="s">
        <v>400</v>
      </c>
      <c r="D30" s="326">
        <f t="shared" si="11"/>
        <v>830.30902705992764</v>
      </c>
      <c r="E30" s="326">
        <f t="shared" si="11"/>
        <v>842.02140128881717</v>
      </c>
      <c r="F30" s="326">
        <f t="shared" si="11"/>
        <v>844.87655135716113</v>
      </c>
      <c r="G30" s="326">
        <f t="shared" si="11"/>
        <v>894.4777092190642</v>
      </c>
      <c r="H30" s="326">
        <f t="shared" si="11"/>
        <v>881.78020251018472</v>
      </c>
      <c r="I30" s="326">
        <f t="shared" si="11"/>
        <v>813.39659216592804</v>
      </c>
      <c r="J30" s="328"/>
      <c r="K30" s="329"/>
      <c r="L30" s="324">
        <f t="shared" si="12"/>
        <v>0.42346930276320593</v>
      </c>
      <c r="M30" s="324">
        <f t="shared" si="12"/>
        <v>0.42150749862975695</v>
      </c>
      <c r="N30" s="324">
        <f t="shared" si="12"/>
        <v>0.41999359442904516</v>
      </c>
      <c r="O30" s="324">
        <f t="shared" si="12"/>
        <v>0.40833935122294668</v>
      </c>
      <c r="P30" s="324">
        <f t="shared" si="12"/>
        <v>0.4016930996137501</v>
      </c>
      <c r="Q30" s="324">
        <f t="shared" si="12"/>
        <v>0.38425537364428958</v>
      </c>
    </row>
    <row r="31" spans="1:17">
      <c r="A31" s="312" t="s">
        <v>32</v>
      </c>
      <c r="B31" s="313" t="s">
        <v>32</v>
      </c>
      <c r="C31" s="330" t="s">
        <v>60</v>
      </c>
      <c r="D31" s="326">
        <f t="shared" ref="D31:I31" si="13">D4+D7+D10+D13+D19+D22+D25+D28</f>
        <v>1960.7301441734419</v>
      </c>
      <c r="E31" s="326">
        <f t="shared" si="13"/>
        <v>1997.6427561219509</v>
      </c>
      <c r="F31" s="326">
        <f t="shared" si="13"/>
        <v>2011.6415168324593</v>
      </c>
      <c r="G31" s="326">
        <f t="shared" si="13"/>
        <v>2190.5253719490138</v>
      </c>
      <c r="H31" s="326">
        <f t="shared" si="13"/>
        <v>2195.1589493522906</v>
      </c>
      <c r="I31" s="326">
        <f t="shared" si="13"/>
        <v>2116.8125365473752</v>
      </c>
      <c r="J31" s="328"/>
      <c r="K31" s="329"/>
      <c r="L31" s="324">
        <f t="shared" si="12"/>
        <v>1</v>
      </c>
      <c r="M31" s="324">
        <f t="shared" si="12"/>
        <v>1</v>
      </c>
      <c r="N31" s="324">
        <f t="shared" si="12"/>
        <v>1</v>
      </c>
      <c r="O31" s="324">
        <f t="shared" si="12"/>
        <v>1</v>
      </c>
      <c r="P31" s="324">
        <f t="shared" si="12"/>
        <v>1</v>
      </c>
      <c r="Q31" s="324">
        <f t="shared" si="12"/>
        <v>1</v>
      </c>
    </row>
    <row r="32" spans="1:17">
      <c r="A32" s="74" t="s">
        <v>41</v>
      </c>
      <c r="B32" s="74" t="s">
        <v>38</v>
      </c>
      <c r="C32" s="75" t="s">
        <v>28</v>
      </c>
      <c r="D32" s="51">
        <f>ROUND(L32*' Demand-Supply Gap'!D$98,2)</f>
        <v>102.96</v>
      </c>
      <c r="E32" s="51">
        <f>ROUND(M32*' Demand-Supply Gap'!E$98,2)</f>
        <v>116.2</v>
      </c>
      <c r="F32" s="51">
        <f>ROUND(N32*' Demand-Supply Gap'!F$98,2)</f>
        <v>126.07</v>
      </c>
      <c r="G32" s="51">
        <f>ROUND(O32*' Demand-Supply Gap'!G$98,2)</f>
        <v>126.1</v>
      </c>
      <c r="H32" s="51">
        <f>ROUND(P32*' Demand-Supply Gap'!H$98,2)</f>
        <v>128.31</v>
      </c>
      <c r="I32" s="51">
        <f>ROUND(Q32*' Demand-Supply Gap'!I$98,2)</f>
        <v>58.45</v>
      </c>
      <c r="J32" s="303"/>
      <c r="K32" s="306"/>
      <c r="L32" s="78">
        <v>0.59729999999999994</v>
      </c>
      <c r="M32" s="78">
        <v>0.59404000000000012</v>
      </c>
      <c r="N32" s="78">
        <v>0.59780000000000011</v>
      </c>
      <c r="O32" s="78">
        <v>0.59512000000000009</v>
      </c>
      <c r="P32" s="78">
        <v>0.59960000000000013</v>
      </c>
      <c r="Q32" s="78">
        <v>0.59699999999999998</v>
      </c>
    </row>
    <row r="33" spans="1:17">
      <c r="A33" s="74" t="s">
        <v>41</v>
      </c>
      <c r="B33" s="74" t="s">
        <v>38</v>
      </c>
      <c r="C33" s="75" t="s">
        <v>400</v>
      </c>
      <c r="D33" s="51">
        <f>ROUND(L33*' Demand-Supply Gap'!D$98,2)</f>
        <v>90.1</v>
      </c>
      <c r="E33" s="51">
        <f>ROUND(M33*' Demand-Supply Gap'!E$98,2)</f>
        <v>102.89</v>
      </c>
      <c r="F33" s="51">
        <f>ROUND(N33*' Demand-Supply Gap'!F$98,2)</f>
        <v>110.12</v>
      </c>
      <c r="G33" s="51">
        <f>ROUND(O33*' Demand-Supply Gap'!G$98,2)</f>
        <v>111.21</v>
      </c>
      <c r="H33" s="51">
        <f>ROUND(P33*' Demand-Supply Gap'!H$98,2)</f>
        <v>111.37</v>
      </c>
      <c r="I33" s="51">
        <f>ROUND(Q33*' Demand-Supply Gap'!I$98,2)</f>
        <v>51.2</v>
      </c>
      <c r="J33" s="303"/>
      <c r="K33" s="306"/>
      <c r="L33" s="78">
        <f t="shared" ref="L33:Q33" si="14">(L34-(SUM(L32:L32)))+0.06</f>
        <v>0.52270000000000016</v>
      </c>
      <c r="M33" s="78">
        <f t="shared" si="14"/>
        <v>0.52595999999999998</v>
      </c>
      <c r="N33" s="78">
        <f t="shared" si="14"/>
        <v>0.5222</v>
      </c>
      <c r="O33" s="78">
        <f t="shared" si="14"/>
        <v>0.52488000000000001</v>
      </c>
      <c r="P33" s="78">
        <f t="shared" si="14"/>
        <v>0.52039999999999997</v>
      </c>
      <c r="Q33" s="78">
        <f t="shared" si="14"/>
        <v>0.52300000000000013</v>
      </c>
    </row>
    <row r="34" spans="1:17">
      <c r="A34" s="74" t="s">
        <v>41</v>
      </c>
      <c r="B34" s="74" t="s">
        <v>38</v>
      </c>
      <c r="C34" s="70" t="s">
        <v>60</v>
      </c>
      <c r="D34" s="51">
        <f>ROUND(L34*' Demand-Supply Gap'!D$98,2)</f>
        <v>182.72</v>
      </c>
      <c r="E34" s="51">
        <f>ROUND(M34*' Demand-Supply Gap'!E$98,2)</f>
        <v>207.35</v>
      </c>
      <c r="F34" s="51">
        <f>ROUND(N34*' Demand-Supply Gap'!F$98,2)</f>
        <v>223.54</v>
      </c>
      <c r="G34" s="51">
        <f>ROUND(O34*' Demand-Supply Gap'!G$98,2)</f>
        <v>224.6</v>
      </c>
      <c r="H34" s="51">
        <f>ROUND(P34*' Demand-Supply Gap'!H$98,2)</f>
        <v>226.84</v>
      </c>
      <c r="I34" s="51">
        <f>ROUND(Q34*' Demand-Supply Gap'!I$98,2)</f>
        <v>103.78</v>
      </c>
      <c r="J34" s="303"/>
      <c r="K34" s="306"/>
      <c r="L34" s="78">
        <v>1.06</v>
      </c>
      <c r="M34" s="78">
        <v>1.06</v>
      </c>
      <c r="N34" s="78">
        <v>1.06</v>
      </c>
      <c r="O34" s="78">
        <v>1.06</v>
      </c>
      <c r="P34" s="78">
        <v>1.06</v>
      </c>
      <c r="Q34" s="78">
        <v>1.06</v>
      </c>
    </row>
    <row r="35" spans="1:17">
      <c r="A35" s="74" t="s">
        <v>41</v>
      </c>
      <c r="B35" s="74" t="s">
        <v>37</v>
      </c>
      <c r="C35" s="75" t="s">
        <v>28</v>
      </c>
      <c r="D35" s="51">
        <f>ROUND(L35*' Demand-Supply Gap'!D$107,2)</f>
        <v>8.85</v>
      </c>
      <c r="E35" s="51">
        <f>ROUND(M35*' Demand-Supply Gap'!E$107,2)</f>
        <v>12.44</v>
      </c>
      <c r="F35" s="51">
        <f>ROUND(N35*' Demand-Supply Gap'!F$107,2)</f>
        <v>14.31</v>
      </c>
      <c r="G35" s="51">
        <f>ROUND(O35*' Demand-Supply Gap'!G$107,2)</f>
        <v>22.58</v>
      </c>
      <c r="H35" s="51">
        <f>ROUND(P35*' Demand-Supply Gap'!H$107,2)</f>
        <v>22.2</v>
      </c>
      <c r="I35" s="51">
        <f>ROUND(Q35*' Demand-Supply Gap'!I$107,2)</f>
        <v>21.43</v>
      </c>
      <c r="J35" s="303"/>
      <c r="K35" s="306"/>
      <c r="L35" s="78">
        <v>0.5373</v>
      </c>
      <c r="M35" s="78">
        <v>0.5393</v>
      </c>
      <c r="N35" s="78">
        <v>0.53810000000000002</v>
      </c>
      <c r="O35" s="78">
        <v>0.53770000000000007</v>
      </c>
      <c r="P35" s="78">
        <v>0.53510000000000002</v>
      </c>
      <c r="Q35" s="78">
        <v>0.54069999999999996</v>
      </c>
    </row>
    <row r="36" spans="1:17">
      <c r="A36" s="74" t="s">
        <v>41</v>
      </c>
      <c r="B36" s="74" t="s">
        <v>37</v>
      </c>
      <c r="C36" s="75" t="s">
        <v>400</v>
      </c>
      <c r="D36" s="51">
        <f>ROUND(L36*' Demand-Supply Gap'!D$107,2)</f>
        <v>11.57</v>
      </c>
      <c r="E36" s="51">
        <f>ROUND(M36*' Demand-Supply Gap'!E$107,2)</f>
        <v>16.16</v>
      </c>
      <c r="F36" s="51">
        <f>ROUND(N36*' Demand-Supply Gap'!F$107,2)</f>
        <v>18.670000000000002</v>
      </c>
      <c r="G36" s="51">
        <f>ROUND(O36*' Demand-Supply Gap'!G$107,2)</f>
        <v>29.49</v>
      </c>
      <c r="H36" s="51">
        <f>ROUND(P36*' Demand-Supply Gap'!H$107,2)</f>
        <v>29.25</v>
      </c>
      <c r="I36" s="51">
        <f>ROUND(Q36*' Demand-Supply Gap'!I$107,2)</f>
        <v>27.71</v>
      </c>
      <c r="J36" s="303"/>
      <c r="K36" s="306"/>
      <c r="L36" s="78">
        <f t="shared" ref="L36:Q36" si="15">((L37-(SUM(L35:L35)))+0.06)+0.06</f>
        <v>0.7027000000000001</v>
      </c>
      <c r="M36" s="78">
        <f t="shared" si="15"/>
        <v>0.7007000000000001</v>
      </c>
      <c r="N36" s="78">
        <f t="shared" si="15"/>
        <v>0.70190000000000019</v>
      </c>
      <c r="O36" s="78">
        <f t="shared" si="15"/>
        <v>0.70230000000000015</v>
      </c>
      <c r="P36" s="78">
        <f t="shared" si="15"/>
        <v>0.70490000000000008</v>
      </c>
      <c r="Q36" s="78">
        <f t="shared" si="15"/>
        <v>0.69930000000000025</v>
      </c>
    </row>
    <row r="37" spans="1:17">
      <c r="A37" s="74" t="s">
        <v>41</v>
      </c>
      <c r="B37" s="74" t="s">
        <v>37</v>
      </c>
      <c r="C37" s="70" t="s">
        <v>60</v>
      </c>
      <c r="D37" s="51">
        <f>ROUND(L37*' Demand-Supply Gap'!D$107,2)</f>
        <v>18.440000000000001</v>
      </c>
      <c r="E37" s="51">
        <f>ROUND(M37*' Demand-Supply Gap'!E$107,2)</f>
        <v>25.83</v>
      </c>
      <c r="F37" s="51">
        <f>ROUND(N37*' Demand-Supply Gap'!F$107,2)</f>
        <v>29.79</v>
      </c>
      <c r="G37" s="51">
        <f>ROUND(O37*' Demand-Supply Gap'!G$107,2)</f>
        <v>47.03</v>
      </c>
      <c r="H37" s="51">
        <f>ROUND(P37*' Demand-Supply Gap'!H$107,2)</f>
        <v>46.47</v>
      </c>
      <c r="I37" s="51">
        <f>ROUND(Q37*' Demand-Supply Gap'!I$107,2)</f>
        <v>44.38</v>
      </c>
      <c r="J37" s="303"/>
      <c r="K37" s="306"/>
      <c r="L37" s="78">
        <v>1.1200000000000001</v>
      </c>
      <c r="M37" s="78">
        <v>1.1200000000000001</v>
      </c>
      <c r="N37" s="78">
        <v>1.1200000000000001</v>
      </c>
      <c r="O37" s="78">
        <v>1.1200000000000001</v>
      </c>
      <c r="P37" s="78">
        <v>1.1200000000000001</v>
      </c>
      <c r="Q37" s="78">
        <v>1.1200000000000001</v>
      </c>
    </row>
    <row r="38" spans="1:17">
      <c r="A38" s="74" t="s">
        <v>41</v>
      </c>
      <c r="B38" s="74" t="s">
        <v>44</v>
      </c>
      <c r="C38" s="75" t="s">
        <v>28</v>
      </c>
      <c r="D38" s="51">
        <f>ROUND(L38*' Demand-Supply Gap'!D$116,2)</f>
        <v>30.54</v>
      </c>
      <c r="E38" s="51">
        <f>ROUND(M38*' Demand-Supply Gap'!E$116,2)</f>
        <v>30.84</v>
      </c>
      <c r="F38" s="51">
        <f>ROUND(N38*' Demand-Supply Gap'!F$116,2)</f>
        <v>32.229999999999997</v>
      </c>
      <c r="G38" s="51">
        <f>ROUND(O38*' Demand-Supply Gap'!G$116,2)</f>
        <v>30.42</v>
      </c>
      <c r="H38" s="51">
        <f>ROUND(P38*' Demand-Supply Gap'!H$116,2)</f>
        <v>32.520000000000003</v>
      </c>
      <c r="I38" s="51">
        <f>ROUND(Q38*' Demand-Supply Gap'!I$116,2)</f>
        <v>26.09</v>
      </c>
      <c r="J38" s="303"/>
      <c r="K38" s="306"/>
      <c r="L38" s="78">
        <v>0.53499999999999992</v>
      </c>
      <c r="M38" s="78">
        <v>0.53573999999999988</v>
      </c>
      <c r="N38" s="78">
        <v>0.53950000000000009</v>
      </c>
      <c r="O38" s="78">
        <v>0.53722000000000003</v>
      </c>
      <c r="P38" s="78">
        <v>0.53865999999999992</v>
      </c>
      <c r="Q38" s="78">
        <v>0.53869999999999996</v>
      </c>
    </row>
    <row r="39" spans="1:17">
      <c r="A39" s="74" t="s">
        <v>41</v>
      </c>
      <c r="B39" s="74" t="s">
        <v>44</v>
      </c>
      <c r="C39" s="75" t="s">
        <v>400</v>
      </c>
      <c r="D39" s="51">
        <f>ROUND(L39*' Demand-Supply Gap'!D$116,2)</f>
        <v>41.28</v>
      </c>
      <c r="E39" s="51">
        <f>ROUND(M39*' Demand-Supply Gap'!E$116,2)</f>
        <v>41.58</v>
      </c>
      <c r="F39" s="51">
        <f>ROUND(N39*' Demand-Supply Gap'!F$116,2)</f>
        <v>42.92</v>
      </c>
      <c r="G39" s="51">
        <f>ROUND(O39*' Demand-Supply Gap'!G$116,2)</f>
        <v>40.81</v>
      </c>
      <c r="H39" s="51">
        <f>ROUND(P39*' Demand-Supply Gap'!H$116,2)</f>
        <v>43.42</v>
      </c>
      <c r="I39" s="51">
        <f>ROUND(Q39*' Demand-Supply Gap'!I$116,2)</f>
        <v>34.840000000000003</v>
      </c>
      <c r="J39" s="303"/>
      <c r="K39" s="306"/>
      <c r="L39" s="78">
        <f t="shared" ref="L39:Q39" si="16">(((L40-(SUM(L38:L38)))+0.018)+0.06)+0.06</f>
        <v>0.72300000000000031</v>
      </c>
      <c r="M39" s="78">
        <f t="shared" si="16"/>
        <v>0.72226000000000035</v>
      </c>
      <c r="N39" s="78">
        <f t="shared" si="16"/>
        <v>0.71850000000000014</v>
      </c>
      <c r="O39" s="78">
        <f t="shared" si="16"/>
        <v>0.7207800000000002</v>
      </c>
      <c r="P39" s="78">
        <f t="shared" si="16"/>
        <v>0.71934000000000031</v>
      </c>
      <c r="Q39" s="78">
        <f t="shared" si="16"/>
        <v>0.71930000000000027</v>
      </c>
    </row>
    <row r="40" spans="1:17">
      <c r="A40" s="74" t="s">
        <v>41</v>
      </c>
      <c r="B40" s="74" t="s">
        <v>44</v>
      </c>
      <c r="C40" s="70" t="s">
        <v>60</v>
      </c>
      <c r="D40" s="51">
        <f>ROUND(L40*' Demand-Supply Gap'!D$116,2)</f>
        <v>63.94</v>
      </c>
      <c r="E40" s="51">
        <f>ROUND(M40*' Demand-Supply Gap'!E$116,2)</f>
        <v>64.47</v>
      </c>
      <c r="F40" s="51">
        <f>ROUND(N40*' Demand-Supply Gap'!F$116,2)</f>
        <v>66.91</v>
      </c>
      <c r="G40" s="51">
        <f>ROUND(O40*' Demand-Supply Gap'!G$116,2)</f>
        <v>63.42</v>
      </c>
      <c r="H40" s="51">
        <f>ROUND(P40*' Demand-Supply Gap'!H$116,2)</f>
        <v>67.61</v>
      </c>
      <c r="I40" s="51">
        <f>ROUND(Q40*' Demand-Supply Gap'!I$116,2)</f>
        <v>54.24</v>
      </c>
      <c r="J40" s="303"/>
      <c r="K40" s="306"/>
      <c r="L40" s="78">
        <v>1.1200000000000001</v>
      </c>
      <c r="M40" s="78">
        <v>1.1200000000000001</v>
      </c>
      <c r="N40" s="78">
        <v>1.1200000000000001</v>
      </c>
      <c r="O40" s="78">
        <v>1.1200000000000001</v>
      </c>
      <c r="P40" s="78">
        <v>1.1200000000000001</v>
      </c>
      <c r="Q40" s="78">
        <v>1.1200000000000001</v>
      </c>
    </row>
    <row r="41" spans="1:17">
      <c r="A41" s="74" t="s">
        <v>41</v>
      </c>
      <c r="B41" s="74" t="s">
        <v>113</v>
      </c>
      <c r="C41" s="75" t="s">
        <v>28</v>
      </c>
      <c r="D41" s="51">
        <f>ROUND(L41*' Demand-Supply Gap'!D$125,2)</f>
        <v>-3.56</v>
      </c>
      <c r="E41" s="51">
        <f>ROUND(M41*' Demand-Supply Gap'!E$125,2)</f>
        <v>-1.87</v>
      </c>
      <c r="F41" s="51">
        <f>ROUND(N41*' Demand-Supply Gap'!F$125,2)</f>
        <v>-3.79</v>
      </c>
      <c r="G41" s="51">
        <f>ROUND(O41*' Demand-Supply Gap'!G$125,2)</f>
        <v>20.64</v>
      </c>
      <c r="H41" s="51">
        <f>ROUND(P41*' Demand-Supply Gap'!H$125,2)</f>
        <v>25.38</v>
      </c>
      <c r="I41" s="51">
        <f>ROUND(Q41*' Demand-Supply Gap'!I$125,2)</f>
        <v>20.22</v>
      </c>
      <c r="J41" s="303"/>
      <c r="K41" s="306"/>
      <c r="L41" s="78">
        <v>0.51060000000000005</v>
      </c>
      <c r="M41" s="78">
        <v>0.50734000000000001</v>
      </c>
      <c r="N41" s="78">
        <v>0.5111</v>
      </c>
      <c r="O41" s="78">
        <v>0.50842000000000009</v>
      </c>
      <c r="P41" s="78">
        <v>0.51290000000000002</v>
      </c>
      <c r="Q41" s="78">
        <v>0.51030000000000009</v>
      </c>
    </row>
    <row r="42" spans="1:17">
      <c r="A42" s="74" t="s">
        <v>41</v>
      </c>
      <c r="B42" s="74" t="s">
        <v>113</v>
      </c>
      <c r="C42" s="75" t="s">
        <v>400</v>
      </c>
      <c r="D42" s="51">
        <f>ROUND(L42*' Demand-Supply Gap'!D$125,2)</f>
        <v>-5.92</v>
      </c>
      <c r="E42" s="51">
        <f>ROUND(M42*' Demand-Supply Gap'!E$125,2)</f>
        <v>-3.15</v>
      </c>
      <c r="F42" s="51">
        <f>ROUND(N42*' Demand-Supply Gap'!F$125,2)</f>
        <v>-6.29</v>
      </c>
      <c r="G42" s="51">
        <f>ROUND(O42*' Demand-Supply Gap'!G$125,2)</f>
        <v>34.56</v>
      </c>
      <c r="H42" s="51">
        <f>ROUND(P42*' Demand-Supply Gap'!H$125,2)</f>
        <v>41.92</v>
      </c>
      <c r="I42" s="51">
        <f>ROUND(Q42*' Demand-Supply Gap'!I$125,2)</f>
        <v>33.659999999999997</v>
      </c>
      <c r="J42" s="303"/>
      <c r="K42" s="306"/>
      <c r="L42" s="78">
        <f t="shared" ref="L42:Q42" si="17">(((L43-(SUM(L41:L41)))+0.06)+0.06)+0.06</f>
        <v>0.84940000000000015</v>
      </c>
      <c r="M42" s="78">
        <f t="shared" si="17"/>
        <v>0.8526600000000002</v>
      </c>
      <c r="N42" s="78">
        <f t="shared" si="17"/>
        <v>0.84890000000000021</v>
      </c>
      <c r="O42" s="78">
        <f t="shared" si="17"/>
        <v>0.85158000000000023</v>
      </c>
      <c r="P42" s="78">
        <f t="shared" si="17"/>
        <v>0.84710000000000019</v>
      </c>
      <c r="Q42" s="78">
        <f t="shared" si="17"/>
        <v>0.84970000000000012</v>
      </c>
    </row>
    <row r="43" spans="1:17">
      <c r="A43" s="74" t="s">
        <v>41</v>
      </c>
      <c r="B43" s="74" t="s">
        <v>113</v>
      </c>
      <c r="C43" s="70" t="s">
        <v>60</v>
      </c>
      <c r="D43" s="51">
        <f>ROUND(L43*' Demand-Supply Gap'!D$125,2)</f>
        <v>-8.23</v>
      </c>
      <c r="E43" s="51">
        <f>ROUND(M43*' Demand-Supply Gap'!E$125,2)</f>
        <v>-4.3600000000000003</v>
      </c>
      <c r="F43" s="51">
        <f>ROUND(N43*' Demand-Supply Gap'!F$125,2)</f>
        <v>-8.74</v>
      </c>
      <c r="G43" s="51">
        <f>ROUND(O43*' Demand-Supply Gap'!G$125,2)</f>
        <v>47.89</v>
      </c>
      <c r="H43" s="51">
        <f>ROUND(P43*' Demand-Supply Gap'!H$125,2)</f>
        <v>58.39</v>
      </c>
      <c r="I43" s="51">
        <f>ROUND(Q43*' Demand-Supply Gap'!I$125,2)</f>
        <v>46.75</v>
      </c>
      <c r="J43" s="303"/>
      <c r="K43" s="306"/>
      <c r="L43" s="78">
        <v>1.1800000000000002</v>
      </c>
      <c r="M43" s="78">
        <v>1.1800000000000002</v>
      </c>
      <c r="N43" s="78">
        <v>1.1800000000000002</v>
      </c>
      <c r="O43" s="78">
        <v>1.1800000000000002</v>
      </c>
      <c r="P43" s="78">
        <v>1.1800000000000002</v>
      </c>
      <c r="Q43" s="78">
        <v>1.1800000000000002</v>
      </c>
    </row>
    <row r="44" spans="1:17">
      <c r="A44" s="74" t="s">
        <v>41</v>
      </c>
      <c r="B44" s="74" t="s">
        <v>110</v>
      </c>
      <c r="C44" s="75" t="s">
        <v>28</v>
      </c>
      <c r="D44" s="51">
        <f>ROUND(L44*' Demand-Supply Gap'!D$134,2)</f>
        <v>-20.440000000000001</v>
      </c>
      <c r="E44" s="51">
        <f>ROUND(M44*' Demand-Supply Gap'!E$134,2)</f>
        <v>-10.65</v>
      </c>
      <c r="F44" s="51">
        <f>ROUND(N44*' Demand-Supply Gap'!F$134,2)</f>
        <v>-7.6</v>
      </c>
      <c r="G44" s="51">
        <f>ROUND(O44*' Demand-Supply Gap'!G$134,2)</f>
        <v>-2.5499999999999998</v>
      </c>
      <c r="H44" s="51">
        <f>ROUND(P44*' Demand-Supply Gap'!H$134,2)</f>
        <v>-5.31</v>
      </c>
      <c r="I44" s="51">
        <f>ROUND(Q44*' Demand-Supply Gap'!I$134,2)</f>
        <v>-4.4400000000000004</v>
      </c>
      <c r="J44" s="303"/>
      <c r="K44" s="306"/>
      <c r="L44" s="78">
        <v>0.58275999999999994</v>
      </c>
      <c r="M44" s="78">
        <v>0.57950000000000013</v>
      </c>
      <c r="N44" s="78">
        <v>0.58326000000000011</v>
      </c>
      <c r="O44" s="78">
        <v>0.58007999999999993</v>
      </c>
      <c r="P44" s="78">
        <v>0.58506000000000014</v>
      </c>
      <c r="Q44" s="78">
        <v>0.58245999999999998</v>
      </c>
    </row>
    <row r="45" spans="1:17">
      <c r="A45" s="74" t="s">
        <v>41</v>
      </c>
      <c r="B45" s="74" t="s">
        <v>110</v>
      </c>
      <c r="C45" s="75" t="s">
        <v>400</v>
      </c>
      <c r="D45" s="51">
        <f>ROUND(L45*' Demand-Supply Gap'!D$134,2)</f>
        <v>-27.26</v>
      </c>
      <c r="E45" s="51">
        <f>ROUND(M45*' Demand-Supply Gap'!E$134,2)</f>
        <v>-14.35</v>
      </c>
      <c r="F45" s="51">
        <f>ROUND(N45*' Demand-Supply Gap'!F$134,2)</f>
        <v>-10.119999999999999</v>
      </c>
      <c r="G45" s="51">
        <f>ROUND(O45*' Demand-Supply Gap'!G$134,2)</f>
        <v>-3.42</v>
      </c>
      <c r="H45" s="51">
        <f>ROUND(P45*' Demand-Supply Gap'!H$134,2)</f>
        <v>-7.04</v>
      </c>
      <c r="I45" s="51">
        <f>ROUND(Q45*' Demand-Supply Gap'!I$134,2)</f>
        <v>-5.92</v>
      </c>
      <c r="J45" s="303"/>
      <c r="K45" s="306"/>
      <c r="L45" s="78">
        <f t="shared" ref="L45:Q45" si="18">(((L46-(SUM(L44:L44)))+0.06)+0.06)+0.06</f>
        <v>0.77724000000000038</v>
      </c>
      <c r="M45" s="78">
        <f t="shared" si="18"/>
        <v>0.78050000000000019</v>
      </c>
      <c r="N45" s="78">
        <f t="shared" si="18"/>
        <v>0.77674000000000021</v>
      </c>
      <c r="O45" s="78">
        <f t="shared" si="18"/>
        <v>0.77992000000000039</v>
      </c>
      <c r="P45" s="78">
        <f t="shared" si="18"/>
        <v>0.77494000000000018</v>
      </c>
      <c r="Q45" s="78">
        <f t="shared" si="18"/>
        <v>0.77754000000000034</v>
      </c>
    </row>
    <row r="46" spans="1:17">
      <c r="A46" s="74" t="s">
        <v>41</v>
      </c>
      <c r="B46" s="74" t="s">
        <v>110</v>
      </c>
      <c r="C46" s="70" t="s">
        <v>60</v>
      </c>
      <c r="D46" s="51">
        <f>ROUND(L46*' Demand-Supply Gap'!D$134,2)</f>
        <v>-41.39</v>
      </c>
      <c r="E46" s="51">
        <f>ROUND(M46*' Demand-Supply Gap'!E$134,2)</f>
        <v>-21.69</v>
      </c>
      <c r="F46" s="51">
        <f>ROUND(N46*' Demand-Supply Gap'!F$134,2)</f>
        <v>-15.37</v>
      </c>
      <c r="G46" s="51">
        <f>ROUND(O46*' Demand-Supply Gap'!G$134,2)</f>
        <v>-5.18</v>
      </c>
      <c r="H46" s="51">
        <f>ROUND(P46*' Demand-Supply Gap'!H$134,2)</f>
        <v>-10.71</v>
      </c>
      <c r="I46" s="51">
        <f>ROUND(Q46*' Demand-Supply Gap'!I$134,2)</f>
        <v>-8.99</v>
      </c>
      <c r="J46" s="303"/>
      <c r="K46" s="306"/>
      <c r="L46" s="78">
        <v>1.1800000000000002</v>
      </c>
      <c r="M46" s="78">
        <v>1.1800000000000002</v>
      </c>
      <c r="N46" s="78">
        <v>1.1800000000000002</v>
      </c>
      <c r="O46" s="78">
        <v>1.1800000000000002</v>
      </c>
      <c r="P46" s="78">
        <v>1.1800000000000002</v>
      </c>
      <c r="Q46" s="78">
        <v>1.1800000000000002</v>
      </c>
    </row>
    <row r="47" spans="1:17">
      <c r="A47" s="74" t="s">
        <v>41</v>
      </c>
      <c r="B47" s="74" t="s">
        <v>100</v>
      </c>
      <c r="C47" s="75" t="s">
        <v>28</v>
      </c>
      <c r="D47" s="51">
        <f>ROUND(L47*' Demand-Supply Gap'!D$143,2)</f>
        <v>11.02</v>
      </c>
      <c r="E47" s="51">
        <f>ROUND(M47*' Demand-Supply Gap'!E$143,2)</f>
        <v>15.39</v>
      </c>
      <c r="F47" s="51">
        <f>ROUND(N47*' Demand-Supply Gap'!F$143,2)</f>
        <v>17.36</v>
      </c>
      <c r="G47" s="51">
        <f>ROUND(O47*' Demand-Supply Gap'!G$143,2)</f>
        <v>19.149999999999999</v>
      </c>
      <c r="H47" s="51">
        <f>ROUND(P47*' Demand-Supply Gap'!H$143,2)</f>
        <v>18.62</v>
      </c>
      <c r="I47" s="51">
        <f>ROUND(Q47*' Demand-Supply Gap'!I$143,2)</f>
        <v>15.66</v>
      </c>
      <c r="J47" s="303"/>
      <c r="K47" s="306"/>
      <c r="L47" s="78">
        <v>0.56730000000000014</v>
      </c>
      <c r="M47" s="78">
        <v>0.5640400000000001</v>
      </c>
      <c r="N47" s="78">
        <v>0.56780000000000008</v>
      </c>
      <c r="O47" s="78">
        <v>0.56462000000000012</v>
      </c>
      <c r="P47" s="78">
        <v>0.56960000000000011</v>
      </c>
      <c r="Q47" s="78">
        <v>0.56700000000000017</v>
      </c>
    </row>
    <row r="48" spans="1:17">
      <c r="A48" s="74" t="s">
        <v>41</v>
      </c>
      <c r="B48" s="74" t="s">
        <v>100</v>
      </c>
      <c r="C48" s="75" t="s">
        <v>400</v>
      </c>
      <c r="D48" s="51">
        <f>ROUND(L48*' Demand-Supply Gap'!D$143,2)</f>
        <v>15.4</v>
      </c>
      <c r="E48" s="51">
        <f>ROUND(M48*' Demand-Supply Gap'!E$143,2)</f>
        <v>21.72</v>
      </c>
      <c r="F48" s="51">
        <f>ROUND(N48*' Demand-Supply Gap'!F$143,2)</f>
        <v>24.22</v>
      </c>
      <c r="G48" s="51">
        <f>ROUND(O48*' Demand-Supply Gap'!G$143,2)</f>
        <v>26.97</v>
      </c>
      <c r="H48" s="51">
        <f>ROUND(P48*' Demand-Supply Gap'!H$143,2)</f>
        <v>25.84</v>
      </c>
      <c r="I48" s="51">
        <f>ROUND(Q48*' Demand-Supply Gap'!I$143,2)</f>
        <v>21.9</v>
      </c>
      <c r="J48" s="303"/>
      <c r="K48" s="306"/>
      <c r="L48" s="78">
        <f t="shared" ref="L48:Q48" si="19">(((L49-(SUM(L47:L47)))+0.06)+0.06)+0.06</f>
        <v>0.79270000000000018</v>
      </c>
      <c r="M48" s="78">
        <f t="shared" si="19"/>
        <v>0.79596000000000022</v>
      </c>
      <c r="N48" s="78">
        <f t="shared" si="19"/>
        <v>0.79220000000000024</v>
      </c>
      <c r="O48" s="78">
        <f t="shared" si="19"/>
        <v>0.7953800000000002</v>
      </c>
      <c r="P48" s="78">
        <f t="shared" si="19"/>
        <v>0.79040000000000021</v>
      </c>
      <c r="Q48" s="78">
        <f t="shared" si="19"/>
        <v>0.79300000000000015</v>
      </c>
    </row>
    <row r="49" spans="1:17">
      <c r="A49" s="74" t="s">
        <v>41</v>
      </c>
      <c r="B49" s="74" t="s">
        <v>100</v>
      </c>
      <c r="C49" s="70" t="s">
        <v>60</v>
      </c>
      <c r="D49" s="51">
        <f>ROUND(L49*' Demand-Supply Gap'!D$143,2)</f>
        <v>22.92</v>
      </c>
      <c r="E49" s="51">
        <f>ROUND(M49*' Demand-Supply Gap'!E$143,2)</f>
        <v>32.200000000000003</v>
      </c>
      <c r="F49" s="51">
        <f>ROUND(N49*' Demand-Supply Gap'!F$143,2)</f>
        <v>36.07</v>
      </c>
      <c r="G49" s="51">
        <f>ROUND(O49*' Demand-Supply Gap'!G$143,2)</f>
        <v>40.01</v>
      </c>
      <c r="H49" s="51">
        <f>ROUND(P49*' Demand-Supply Gap'!H$143,2)</f>
        <v>38.57</v>
      </c>
      <c r="I49" s="51">
        <f>ROUND(Q49*' Demand-Supply Gap'!I$143,2)</f>
        <v>32.58</v>
      </c>
      <c r="J49" s="303"/>
      <c r="K49" s="306"/>
      <c r="L49" s="78">
        <v>1.1800000000000002</v>
      </c>
      <c r="M49" s="78">
        <v>1.1800000000000002</v>
      </c>
      <c r="N49" s="78">
        <v>1.1800000000000002</v>
      </c>
      <c r="O49" s="78">
        <v>1.1800000000000002</v>
      </c>
      <c r="P49" s="78">
        <v>1.1800000000000002</v>
      </c>
      <c r="Q49" s="78">
        <v>1.1800000000000002</v>
      </c>
    </row>
    <row r="50" spans="1:17">
      <c r="A50" s="74" t="s">
        <v>41</v>
      </c>
      <c r="B50" s="74" t="s">
        <v>223</v>
      </c>
      <c r="C50" s="75" t="s">
        <v>28</v>
      </c>
      <c r="D50" s="51">
        <f>ROUND(L50*' Demand-Supply Gap'!D$152,2)</f>
        <v>7.85</v>
      </c>
      <c r="E50" s="51">
        <f>ROUND(M50*' Demand-Supply Gap'!E$152,2)</f>
        <v>7.53</v>
      </c>
      <c r="F50" s="51">
        <f>ROUND(N50*' Demand-Supply Gap'!F$152,2)</f>
        <v>5.74</v>
      </c>
      <c r="G50" s="51">
        <f>ROUND(O50*' Demand-Supply Gap'!G$152,2)</f>
        <v>1.85</v>
      </c>
      <c r="H50" s="51">
        <f>ROUND(P50*' Demand-Supply Gap'!H$152,2)</f>
        <v>1.01</v>
      </c>
      <c r="I50" s="51">
        <f>ROUND(Q50*' Demand-Supply Gap'!I$152,2)</f>
        <v>-1.42</v>
      </c>
      <c r="J50" s="303"/>
      <c r="K50" s="306"/>
      <c r="L50" s="78">
        <v>0.49730000000000002</v>
      </c>
      <c r="M50" s="78">
        <v>0.49404000000000009</v>
      </c>
      <c r="N50" s="78">
        <v>0.49780000000000008</v>
      </c>
      <c r="O50" s="78">
        <v>0.49512000000000006</v>
      </c>
      <c r="P50" s="78">
        <v>0.4996000000000001</v>
      </c>
      <c r="Q50" s="78">
        <v>0.49700000000000005</v>
      </c>
    </row>
    <row r="51" spans="1:17">
      <c r="A51" s="74" t="s">
        <v>41</v>
      </c>
      <c r="B51" s="74" t="s">
        <v>223</v>
      </c>
      <c r="C51" s="75" t="s">
        <v>400</v>
      </c>
      <c r="D51" s="51">
        <f>ROUND(L51*' Demand-Supply Gap'!D$152,2)</f>
        <v>13.62</v>
      </c>
      <c r="E51" s="51">
        <f>ROUND(M51*' Demand-Supply Gap'!E$152,2)</f>
        <v>13.2</v>
      </c>
      <c r="F51" s="51">
        <f>ROUND(N51*' Demand-Supply Gap'!F$152,2)</f>
        <v>9.94</v>
      </c>
      <c r="G51" s="51">
        <f>ROUND(O51*' Demand-Supply Gap'!G$152,2)</f>
        <v>3.23</v>
      </c>
      <c r="H51" s="51">
        <f>ROUND(P51*' Demand-Supply Gap'!H$152,2)</f>
        <v>1.75</v>
      </c>
      <c r="I51" s="51">
        <f>ROUND(Q51*' Demand-Supply Gap'!I$152,2)</f>
        <v>-2.46</v>
      </c>
      <c r="J51" s="303"/>
      <c r="K51" s="306"/>
      <c r="L51" s="78">
        <f t="shared" ref="L51:Q51" si="20">(((L52-(SUM(L50:L50)))+0.06)+0.06)+0.06</f>
        <v>0.86270000000000024</v>
      </c>
      <c r="M51" s="78">
        <f t="shared" si="20"/>
        <v>0.86596000000000029</v>
      </c>
      <c r="N51" s="78">
        <f t="shared" si="20"/>
        <v>0.8622000000000003</v>
      </c>
      <c r="O51" s="78">
        <f t="shared" si="20"/>
        <v>0.86488000000000032</v>
      </c>
      <c r="P51" s="78">
        <f t="shared" si="20"/>
        <v>0.86040000000000028</v>
      </c>
      <c r="Q51" s="78">
        <f t="shared" si="20"/>
        <v>0.86300000000000021</v>
      </c>
    </row>
    <row r="52" spans="1:17">
      <c r="A52" s="74" t="s">
        <v>41</v>
      </c>
      <c r="B52" s="74" t="s">
        <v>223</v>
      </c>
      <c r="C52" s="70" t="s">
        <v>60</v>
      </c>
      <c r="D52" s="51">
        <f>ROUND(L52*' Demand-Supply Gap'!D$152,2)</f>
        <v>18.63</v>
      </c>
      <c r="E52" s="51">
        <f>ROUND(M52*' Demand-Supply Gap'!E$152,2)</f>
        <v>17.98</v>
      </c>
      <c r="F52" s="51">
        <f>ROUND(N52*' Demand-Supply Gap'!F$152,2)</f>
        <v>13.61</v>
      </c>
      <c r="G52" s="51">
        <f>ROUND(O52*' Demand-Supply Gap'!G$152,2)</f>
        <v>4.41</v>
      </c>
      <c r="H52" s="51">
        <f>ROUND(P52*' Demand-Supply Gap'!H$152,2)</f>
        <v>2.4</v>
      </c>
      <c r="I52" s="51">
        <f>ROUND(Q52*' Demand-Supply Gap'!I$152,2)</f>
        <v>-3.36</v>
      </c>
      <c r="J52" s="303"/>
      <c r="K52" s="306"/>
      <c r="L52" s="78">
        <v>1.1800000000000002</v>
      </c>
      <c r="M52" s="78">
        <v>1.1800000000000002</v>
      </c>
      <c r="N52" s="78">
        <v>1.1800000000000002</v>
      </c>
      <c r="O52" s="78">
        <v>1.1800000000000002</v>
      </c>
      <c r="P52" s="78">
        <v>1.1800000000000002</v>
      </c>
      <c r="Q52" s="78">
        <v>1.1800000000000002</v>
      </c>
    </row>
    <row r="53" spans="1:17">
      <c r="A53" s="74" t="s">
        <v>41</v>
      </c>
      <c r="B53" s="74" t="s">
        <v>111</v>
      </c>
      <c r="C53" s="75" t="s">
        <v>28</v>
      </c>
      <c r="D53" s="51">
        <f>ROUND(L53*' Demand-Supply Gap'!D$161,2)</f>
        <v>58.48</v>
      </c>
      <c r="E53" s="51">
        <f>ROUND(M53*' Demand-Supply Gap'!E$161,2)</f>
        <v>62.61</v>
      </c>
      <c r="F53" s="51">
        <f>ROUND(N53*' Demand-Supply Gap'!F$161,2)</f>
        <v>66.47</v>
      </c>
      <c r="G53" s="51">
        <f>ROUND(O53*' Demand-Supply Gap'!G$161,2)</f>
        <v>66.010000000000005</v>
      </c>
      <c r="H53" s="51">
        <f>ROUND(P53*' Demand-Supply Gap'!H$161,2)</f>
        <v>66.92</v>
      </c>
      <c r="I53" s="51">
        <f>ROUND(Q53*' Demand-Supply Gap'!I$161,2)</f>
        <v>56.67</v>
      </c>
      <c r="J53" s="303"/>
      <c r="K53" s="306"/>
      <c r="L53" s="78">
        <v>0.58729999999999993</v>
      </c>
      <c r="M53" s="78">
        <v>0.58929999999999993</v>
      </c>
      <c r="N53" s="78">
        <v>0.58810000000000007</v>
      </c>
      <c r="O53" s="78">
        <v>0.58770000000000011</v>
      </c>
      <c r="P53" s="78">
        <v>0.58509999999999995</v>
      </c>
      <c r="Q53" s="78">
        <v>0.5907</v>
      </c>
    </row>
    <row r="54" spans="1:17">
      <c r="A54" s="74" t="s">
        <v>41</v>
      </c>
      <c r="B54" s="74" t="s">
        <v>111</v>
      </c>
      <c r="C54" s="75" t="s">
        <v>400</v>
      </c>
      <c r="D54" s="51">
        <f>ROUND(L54*' Demand-Supply Gap'!D$161,2)</f>
        <v>76.94</v>
      </c>
      <c r="E54" s="51">
        <f>ROUND(M54*' Demand-Supply Gap'!E$161,2)</f>
        <v>81.88</v>
      </c>
      <c r="F54" s="51">
        <f>ROUND(N54*' Demand-Supply Gap'!F$161,2)</f>
        <v>87.25</v>
      </c>
      <c r="G54" s="51">
        <f>ROUND(O54*' Demand-Supply Gap'!G$161,2)</f>
        <v>86.74</v>
      </c>
      <c r="H54" s="51">
        <f>ROUND(P54*' Demand-Supply Gap'!H$161,2)</f>
        <v>88.62</v>
      </c>
      <c r="I54" s="51">
        <f>ROUND(Q54*' Demand-Supply Gap'!I$161,2)</f>
        <v>73.8</v>
      </c>
      <c r="J54" s="303"/>
      <c r="K54" s="306"/>
      <c r="L54" s="78">
        <f t="shared" ref="L54:Q54" si="21">(((L55-(SUM(L53:L53)))+0.06)+0.06)+0.06</f>
        <v>0.77270000000000039</v>
      </c>
      <c r="M54" s="78">
        <f t="shared" si="21"/>
        <v>0.77070000000000038</v>
      </c>
      <c r="N54" s="78">
        <f t="shared" si="21"/>
        <v>0.77190000000000025</v>
      </c>
      <c r="O54" s="78">
        <f t="shared" si="21"/>
        <v>0.77230000000000021</v>
      </c>
      <c r="P54" s="78">
        <f t="shared" si="21"/>
        <v>0.77490000000000037</v>
      </c>
      <c r="Q54" s="78">
        <f t="shared" si="21"/>
        <v>0.76930000000000032</v>
      </c>
    </row>
    <row r="55" spans="1:17">
      <c r="A55" s="74" t="s">
        <v>41</v>
      </c>
      <c r="B55" s="74" t="s">
        <v>111</v>
      </c>
      <c r="C55" s="70" t="s">
        <v>60</v>
      </c>
      <c r="D55" s="51">
        <f>ROUND(L55*' Demand-Supply Gap'!D$161,2)</f>
        <v>117.5</v>
      </c>
      <c r="E55" s="51">
        <f>ROUND(M55*' Demand-Supply Gap'!E$161,2)</f>
        <v>125.36</v>
      </c>
      <c r="F55" s="51">
        <f>ROUND(N55*' Demand-Supply Gap'!F$161,2)</f>
        <v>133.38</v>
      </c>
      <c r="G55" s="51">
        <f>ROUND(O55*' Demand-Supply Gap'!G$161,2)</f>
        <v>132.54</v>
      </c>
      <c r="H55" s="51">
        <f>ROUND(P55*' Demand-Supply Gap'!H$161,2)</f>
        <v>134.94999999999999</v>
      </c>
      <c r="I55" s="51">
        <f>ROUND(Q55*' Demand-Supply Gap'!I$161,2)</f>
        <v>113.2</v>
      </c>
      <c r="J55" s="303"/>
      <c r="K55" s="306"/>
      <c r="L55" s="78">
        <v>1.1800000000000002</v>
      </c>
      <c r="M55" s="78">
        <v>1.1800000000000002</v>
      </c>
      <c r="N55" s="78">
        <v>1.1800000000000002</v>
      </c>
      <c r="O55" s="78">
        <v>1.1800000000000002</v>
      </c>
      <c r="P55" s="78">
        <v>1.1800000000000002</v>
      </c>
      <c r="Q55" s="78">
        <v>1.1800000000000002</v>
      </c>
    </row>
    <row r="56" spans="1:17">
      <c r="A56" s="74" t="s">
        <v>41</v>
      </c>
      <c r="B56" s="74" t="s">
        <v>56</v>
      </c>
      <c r="C56" s="75" t="s">
        <v>28</v>
      </c>
      <c r="D56" s="51">
        <f>L56*' Demand-Supply Gap'!D$170</f>
        <v>71.883774798100006</v>
      </c>
      <c r="E56" s="51">
        <f>M56*' Demand-Supply Gap'!E$170</f>
        <v>73.338741345149998</v>
      </c>
      <c r="F56" s="51">
        <f>N56*' Demand-Supply Gap'!F$170</f>
        <v>77.147504999849986</v>
      </c>
      <c r="G56" s="51">
        <f>O56*' Demand-Supply Gap'!G$170</f>
        <v>76.409981658449951</v>
      </c>
      <c r="H56" s="51">
        <f>P56*' Demand-Supply Gap'!H$170</f>
        <v>83.823178142249915</v>
      </c>
      <c r="I56" s="51">
        <f>Q56*' Demand-Supply Gap'!I$170</f>
        <v>87.541212659999914</v>
      </c>
      <c r="J56" s="303"/>
      <c r="K56" s="306"/>
      <c r="L56" s="78">
        <v>0.59830000000000005</v>
      </c>
      <c r="M56" s="78">
        <v>0.60030000000000006</v>
      </c>
      <c r="N56" s="78">
        <v>0.59909999999999997</v>
      </c>
      <c r="O56" s="78">
        <v>0.59870000000000001</v>
      </c>
      <c r="P56" s="78">
        <v>0.59610000000000007</v>
      </c>
      <c r="Q56" s="78">
        <v>0.6016999999999999</v>
      </c>
    </row>
    <row r="57" spans="1:17">
      <c r="A57" s="74" t="s">
        <v>41</v>
      </c>
      <c r="B57" s="74" t="s">
        <v>56</v>
      </c>
      <c r="C57" s="75" t="s">
        <v>400</v>
      </c>
      <c r="D57" s="51">
        <f>L57*' Demand-Supply Gap'!D$170</f>
        <v>48.262932201899993</v>
      </c>
      <c r="E57" s="51">
        <f>M57*' Demand-Supply Gap'!E$170</f>
        <v>48.831409154849986</v>
      </c>
      <c r="F57" s="51">
        <f>N57*' Demand-Supply Gap'!F$170</f>
        <v>51.624828500149995</v>
      </c>
      <c r="G57" s="51">
        <f>O57*' Demand-Supply Gap'!G$170</f>
        <v>51.216511841549959</v>
      </c>
      <c r="H57" s="51">
        <f>P57*' Demand-Supply Gap'!H$170</f>
        <v>56.796144357749924</v>
      </c>
      <c r="I57" s="51">
        <f>Q57*' Demand-Supply Gap'!I$170</f>
        <v>57.948587339999968</v>
      </c>
      <c r="J57" s="303"/>
      <c r="K57" s="306"/>
      <c r="L57" s="80">
        <f t="shared" ref="L57:Q57" si="22">L58-(SUM(L56:L56))</f>
        <v>0.40169999999999995</v>
      </c>
      <c r="M57" s="80">
        <f t="shared" si="22"/>
        <v>0.39969999999999994</v>
      </c>
      <c r="N57" s="80">
        <f t="shared" si="22"/>
        <v>0.40090000000000003</v>
      </c>
      <c r="O57" s="80">
        <f t="shared" si="22"/>
        <v>0.40129999999999999</v>
      </c>
      <c r="P57" s="80">
        <f t="shared" si="22"/>
        <v>0.40389999999999993</v>
      </c>
      <c r="Q57" s="80">
        <f t="shared" si="22"/>
        <v>0.3983000000000001</v>
      </c>
    </row>
    <row r="58" spans="1:17">
      <c r="A58" s="74" t="s">
        <v>41</v>
      </c>
      <c r="B58" s="74" t="s">
        <v>56</v>
      </c>
      <c r="C58" s="70" t="s">
        <v>60</v>
      </c>
      <c r="D58" s="51">
        <f>ROUND(L58*' Demand-Supply Gap'!D$170,2)</f>
        <v>120.15</v>
      </c>
      <c r="E58" s="51">
        <f>ROUND(M58*' Demand-Supply Gap'!E$170,2)</f>
        <v>122.17</v>
      </c>
      <c r="F58" s="51">
        <f>ROUND(N58*' Demand-Supply Gap'!F$170,2)</f>
        <v>128.77000000000001</v>
      </c>
      <c r="G58" s="51">
        <f>ROUND(O58*' Demand-Supply Gap'!G$170,2)</f>
        <v>127.63</v>
      </c>
      <c r="H58" s="51">
        <f>ROUND(P58*' Demand-Supply Gap'!H$170,2)</f>
        <v>140.62</v>
      </c>
      <c r="I58" s="51">
        <f>ROUND(Q58*' Demand-Supply Gap'!I$170,2)</f>
        <v>145.49</v>
      </c>
      <c r="J58" s="303"/>
      <c r="K58" s="306"/>
      <c r="L58" s="80">
        <v>1</v>
      </c>
      <c r="M58" s="80">
        <v>1</v>
      </c>
      <c r="N58" s="80">
        <v>1</v>
      </c>
      <c r="O58" s="80">
        <v>1</v>
      </c>
      <c r="P58" s="80">
        <v>1</v>
      </c>
      <c r="Q58" s="80">
        <v>1</v>
      </c>
    </row>
    <row r="59" spans="1:17">
      <c r="A59" s="313" t="s">
        <v>41</v>
      </c>
      <c r="B59" s="313" t="s">
        <v>41</v>
      </c>
      <c r="C59" s="327" t="s">
        <v>28</v>
      </c>
      <c r="D59" s="326">
        <f t="shared" ref="D59:I61" si="23">D32+D35+D38+D41+D44+D47+D50+D53+D56</f>
        <v>267.58377479809997</v>
      </c>
      <c r="E59" s="326">
        <f t="shared" si="23"/>
        <v>305.82874134514998</v>
      </c>
      <c r="F59" s="326">
        <f t="shared" si="23"/>
        <v>327.93750499984998</v>
      </c>
      <c r="G59" s="326">
        <f t="shared" si="23"/>
        <v>360.60998165844995</v>
      </c>
      <c r="H59" s="326">
        <f t="shared" si="23"/>
        <v>373.47317814224988</v>
      </c>
      <c r="I59" s="326">
        <f t="shared" si="23"/>
        <v>280.20121265999995</v>
      </c>
      <c r="J59" s="328"/>
      <c r="K59" s="329"/>
      <c r="L59" s="315">
        <f t="shared" ref="L59:Q61" si="24">D59/D$61</f>
        <v>0.54092296999696765</v>
      </c>
      <c r="M59" s="315">
        <f t="shared" si="24"/>
        <v>0.53719193645843211</v>
      </c>
      <c r="N59" s="315">
        <f t="shared" si="24"/>
        <v>0.53940638364341398</v>
      </c>
      <c r="O59" s="315">
        <f t="shared" si="24"/>
        <v>0.52848242347541574</v>
      </c>
      <c r="P59" s="315">
        <f t="shared" si="24"/>
        <v>0.52964401132009231</v>
      </c>
      <c r="Q59" s="315">
        <f t="shared" si="24"/>
        <v>0.53061376836404262</v>
      </c>
    </row>
    <row r="60" spans="1:17">
      <c r="A60" s="313" t="s">
        <v>41</v>
      </c>
      <c r="B60" s="313" t="s">
        <v>41</v>
      </c>
      <c r="C60" s="327" t="s">
        <v>400</v>
      </c>
      <c r="D60" s="326">
        <f t="shared" si="23"/>
        <v>263.99293220189998</v>
      </c>
      <c r="E60" s="326">
        <f t="shared" si="23"/>
        <v>308.76140915484996</v>
      </c>
      <c r="F60" s="326">
        <f t="shared" si="23"/>
        <v>328.33482850015002</v>
      </c>
      <c r="G60" s="326">
        <f t="shared" si="23"/>
        <v>380.80651184154993</v>
      </c>
      <c r="H60" s="326">
        <f t="shared" si="23"/>
        <v>391.92614435774999</v>
      </c>
      <c r="I60" s="326">
        <f t="shared" si="23"/>
        <v>292.67858733999998</v>
      </c>
      <c r="J60" s="328"/>
      <c r="K60" s="329"/>
      <c r="L60" s="315">
        <f t="shared" si="24"/>
        <v>0.5336640498946793</v>
      </c>
      <c r="M60" s="315">
        <f t="shared" si="24"/>
        <v>0.54234320344777009</v>
      </c>
      <c r="N60" s="315">
        <f t="shared" si="24"/>
        <v>0.5400599192383545</v>
      </c>
      <c r="O60" s="315">
        <f t="shared" si="24"/>
        <v>0.55808091425448803</v>
      </c>
      <c r="P60" s="315">
        <f t="shared" si="24"/>
        <v>0.55581323475870037</v>
      </c>
      <c r="Q60" s="315">
        <f t="shared" si="24"/>
        <v>0.55424202726911209</v>
      </c>
    </row>
    <row r="61" spans="1:17">
      <c r="A61" s="313" t="s">
        <v>41</v>
      </c>
      <c r="B61" s="313" t="s">
        <v>41</v>
      </c>
      <c r="C61" s="330" t="s">
        <v>60</v>
      </c>
      <c r="D61" s="326">
        <f t="shared" si="23"/>
        <v>494.68000000000006</v>
      </c>
      <c r="E61" s="326">
        <f t="shared" si="23"/>
        <v>569.30999999999995</v>
      </c>
      <c r="F61" s="326">
        <f t="shared" si="23"/>
        <v>607.96</v>
      </c>
      <c r="G61" s="326">
        <f t="shared" si="23"/>
        <v>682.35</v>
      </c>
      <c r="H61" s="326">
        <f t="shared" si="23"/>
        <v>705.14</v>
      </c>
      <c r="I61" s="326">
        <f t="shared" si="23"/>
        <v>528.06999999999994</v>
      </c>
      <c r="J61" s="328"/>
      <c r="K61" s="329"/>
      <c r="L61" s="315">
        <f t="shared" si="24"/>
        <v>1</v>
      </c>
      <c r="M61" s="315">
        <f t="shared" si="24"/>
        <v>1</v>
      </c>
      <c r="N61" s="315">
        <f t="shared" si="24"/>
        <v>1</v>
      </c>
      <c r="O61" s="315">
        <f t="shared" si="24"/>
        <v>1</v>
      </c>
      <c r="P61" s="315">
        <f t="shared" si="24"/>
        <v>1</v>
      </c>
      <c r="Q61" s="315">
        <f t="shared" si="24"/>
        <v>1</v>
      </c>
    </row>
    <row r="62" spans="1:17">
      <c r="A62" s="74" t="s">
        <v>40</v>
      </c>
      <c r="B62" s="74" t="s">
        <v>36</v>
      </c>
      <c r="C62" s="75" t="s">
        <v>28</v>
      </c>
      <c r="D62" s="51">
        <f>ROUND(L62*' Demand-Supply Gap'!D$188,2)</f>
        <v>257.77</v>
      </c>
      <c r="E62" s="51">
        <f>ROUND(M62*' Demand-Supply Gap'!E$188,2)</f>
        <v>239.3</v>
      </c>
      <c r="F62" s="51">
        <f>ROUND(N62*' Demand-Supply Gap'!F$188,2)</f>
        <v>241.38</v>
      </c>
      <c r="G62" s="51">
        <f>ROUND(O62*' Demand-Supply Gap'!G$188,2)</f>
        <v>266.70999999999998</v>
      </c>
      <c r="H62" s="51">
        <f>ROUND(P62*' Demand-Supply Gap'!H$188,2)</f>
        <v>234.54</v>
      </c>
      <c r="I62" s="51">
        <f>ROUND(Q62*' Demand-Supply Gap'!I$188,2)</f>
        <v>187.19</v>
      </c>
      <c r="J62" s="303"/>
      <c r="K62" s="306"/>
      <c r="L62" s="78">
        <v>0.62729999999999997</v>
      </c>
      <c r="M62" s="78">
        <v>0.62403999999999993</v>
      </c>
      <c r="N62" s="78">
        <v>0.62779999999999991</v>
      </c>
      <c r="O62" s="78">
        <v>0.6251199999999999</v>
      </c>
      <c r="P62" s="78">
        <v>0.62959999999999994</v>
      </c>
      <c r="Q62" s="78">
        <v>0.627</v>
      </c>
    </row>
    <row r="63" spans="1:17">
      <c r="A63" s="74" t="s">
        <v>40</v>
      </c>
      <c r="B63" s="74" t="s">
        <v>36</v>
      </c>
      <c r="C63" s="75" t="s">
        <v>400</v>
      </c>
      <c r="D63" s="51">
        <f>ROUND(L63*' Demand-Supply Gap'!D$188,2)</f>
        <v>202.46</v>
      </c>
      <c r="E63" s="51">
        <f>ROUND(M63*' Demand-Supply Gap'!E$188,2)</f>
        <v>190.19</v>
      </c>
      <c r="F63" s="51">
        <f>ROUND(N63*' Demand-Supply Gap'!F$188,2)</f>
        <v>189.25</v>
      </c>
      <c r="G63" s="51">
        <f>ROUND(O63*' Demand-Supply Gap'!G$188,2)</f>
        <v>211.15</v>
      </c>
      <c r="H63" s="51">
        <f>ROUND(P63*' Demand-Supply Gap'!H$188,2)</f>
        <v>182.69</v>
      </c>
      <c r="I63" s="51">
        <f>ROUND(Q63*' Demand-Supply Gap'!I$188,2)</f>
        <v>147.18</v>
      </c>
      <c r="J63" s="303"/>
      <c r="K63" s="306"/>
      <c r="L63" s="78">
        <f t="shared" ref="L63:Q63" si="25">(L64-(SUM(L62:L62)))+0.06</f>
        <v>0.49270000000000008</v>
      </c>
      <c r="M63" s="78">
        <f t="shared" si="25"/>
        <v>0.49596000000000012</v>
      </c>
      <c r="N63" s="78">
        <f t="shared" si="25"/>
        <v>0.49220000000000014</v>
      </c>
      <c r="O63" s="78">
        <f t="shared" si="25"/>
        <v>0.49488000000000015</v>
      </c>
      <c r="P63" s="78">
        <f t="shared" si="25"/>
        <v>0.49040000000000011</v>
      </c>
      <c r="Q63" s="78">
        <f t="shared" si="25"/>
        <v>0.49300000000000005</v>
      </c>
    </row>
    <row r="64" spans="1:17">
      <c r="A64" s="74" t="s">
        <v>40</v>
      </c>
      <c r="B64" s="74" t="s">
        <v>36</v>
      </c>
      <c r="C64" s="70" t="s">
        <v>60</v>
      </c>
      <c r="D64" s="51">
        <f>ROUND(L64*' Demand-Supply Gap'!D$188,2)</f>
        <v>435.57</v>
      </c>
      <c r="E64" s="51">
        <f>ROUND(M64*' Demand-Supply Gap'!E$188,2)</f>
        <v>406.48</v>
      </c>
      <c r="F64" s="51">
        <f>ROUND(N64*' Demand-Supply Gap'!F$188,2)</f>
        <v>407.56</v>
      </c>
      <c r="G64" s="51">
        <f>ROUND(O64*' Demand-Supply Gap'!G$188,2)</f>
        <v>452.26</v>
      </c>
      <c r="H64" s="51">
        <f>ROUND(P64*' Demand-Supply Gap'!H$188,2)</f>
        <v>394.88</v>
      </c>
      <c r="I64" s="51">
        <f>ROUND(Q64*' Demand-Supply Gap'!I$188,2)</f>
        <v>316.45999999999998</v>
      </c>
      <c r="J64" s="303"/>
      <c r="K64" s="306"/>
      <c r="L64" s="78">
        <v>1.06</v>
      </c>
      <c r="M64" s="78">
        <v>1.06</v>
      </c>
      <c r="N64" s="78">
        <v>1.06</v>
      </c>
      <c r="O64" s="78">
        <v>1.06</v>
      </c>
      <c r="P64" s="78">
        <v>1.06</v>
      </c>
      <c r="Q64" s="78">
        <v>1.06</v>
      </c>
    </row>
    <row r="65" spans="1:18">
      <c r="A65" s="74" t="s">
        <v>40</v>
      </c>
      <c r="B65" s="74" t="s">
        <v>109</v>
      </c>
      <c r="C65" s="75" t="s">
        <v>28</v>
      </c>
      <c r="D65" s="51">
        <f>ROUND(L65*' Demand-Supply Gap'!D$197,2)</f>
        <v>20.52</v>
      </c>
      <c r="E65" s="51">
        <f>ROUND(M65*' Demand-Supply Gap'!E$197,2)</f>
        <v>21.48</v>
      </c>
      <c r="F65" s="51">
        <f>ROUND(N65*' Demand-Supply Gap'!F$197,2)</f>
        <v>21.9</v>
      </c>
      <c r="G65" s="51">
        <f>ROUND(O65*' Demand-Supply Gap'!G$197,2)</f>
        <v>19.88</v>
      </c>
      <c r="H65" s="51">
        <f>ROUND(P65*' Demand-Supply Gap'!H$197,2)</f>
        <v>18.11</v>
      </c>
      <c r="I65" s="51">
        <f>ROUND(Q65*' Demand-Supply Gap'!I$197,2)</f>
        <v>15.1</v>
      </c>
      <c r="J65" s="303"/>
      <c r="K65" s="306"/>
      <c r="L65" s="78">
        <v>0.55730000000000002</v>
      </c>
      <c r="M65" s="78">
        <v>0.55404000000000009</v>
      </c>
      <c r="N65" s="78">
        <v>0.55780000000000007</v>
      </c>
      <c r="O65" s="78">
        <v>0.55462</v>
      </c>
      <c r="P65" s="78">
        <v>0.5596000000000001</v>
      </c>
      <c r="Q65" s="78">
        <v>0.55700000000000005</v>
      </c>
    </row>
    <row r="66" spans="1:18">
      <c r="A66" s="74" t="s">
        <v>40</v>
      </c>
      <c r="B66" s="74" t="s">
        <v>109</v>
      </c>
      <c r="C66" s="75" t="s">
        <v>400</v>
      </c>
      <c r="D66" s="51">
        <f>ROUND(L66*' Demand-Supply Gap'!D$197,2)</f>
        <v>25.13</v>
      </c>
      <c r="E66" s="51">
        <f>ROUND(M66*' Demand-Supply Gap'!E$197,2)</f>
        <v>26.6</v>
      </c>
      <c r="F66" s="51">
        <f>ROUND(N66*' Demand-Supply Gap'!F$197,2)</f>
        <v>26.79</v>
      </c>
      <c r="G66" s="51">
        <f>ROUND(O66*' Demand-Supply Gap'!G$197,2)</f>
        <v>24.57</v>
      </c>
      <c r="H66" s="51">
        <f>ROUND(P66*' Demand-Supply Gap'!H$197,2)</f>
        <v>22.02</v>
      </c>
      <c r="I66" s="51">
        <f>ROUND(Q66*' Demand-Supply Gap'!I$197,2)</f>
        <v>18.52</v>
      </c>
      <c r="J66" s="303"/>
      <c r="K66" s="306"/>
      <c r="L66" s="78">
        <f t="shared" ref="L66:Q66" si="26">((L67-(SUM(L65:L65)))+0.06)+0.06</f>
        <v>0.68270000000000008</v>
      </c>
      <c r="M66" s="78">
        <f t="shared" si="26"/>
        <v>0.68596000000000013</v>
      </c>
      <c r="N66" s="78">
        <f t="shared" si="26"/>
        <v>0.68220000000000014</v>
      </c>
      <c r="O66" s="78">
        <f t="shared" si="26"/>
        <v>0.6853800000000001</v>
      </c>
      <c r="P66" s="78">
        <f t="shared" si="26"/>
        <v>0.68040000000000012</v>
      </c>
      <c r="Q66" s="78">
        <f t="shared" si="26"/>
        <v>0.68300000000000005</v>
      </c>
    </row>
    <row r="67" spans="1:18">
      <c r="A67" s="74" t="s">
        <v>40</v>
      </c>
      <c r="B67" s="74" t="s">
        <v>109</v>
      </c>
      <c r="C67" s="70" t="s">
        <v>60</v>
      </c>
      <c r="D67" s="51">
        <f>ROUND(L67*' Demand-Supply Gap'!D$197,2)</f>
        <v>41.23</v>
      </c>
      <c r="E67" s="51">
        <f>ROUND(M67*' Demand-Supply Gap'!E$197,2)</f>
        <v>43.43</v>
      </c>
      <c r="F67" s="51">
        <f>ROUND(N67*' Demand-Supply Gap'!F$197,2)</f>
        <v>43.98</v>
      </c>
      <c r="G67" s="51">
        <f>ROUND(O67*' Demand-Supply Gap'!G$197,2)</f>
        <v>40.15</v>
      </c>
      <c r="H67" s="51">
        <f>ROUND(P67*' Demand-Supply Gap'!H$197,2)</f>
        <v>36.24</v>
      </c>
      <c r="I67" s="51">
        <f>ROUND(Q67*' Demand-Supply Gap'!I$197,2)</f>
        <v>30.36</v>
      </c>
      <c r="J67" s="303"/>
      <c r="K67" s="306"/>
      <c r="L67" s="78">
        <v>1.1200000000000001</v>
      </c>
      <c r="M67" s="78">
        <v>1.1200000000000001</v>
      </c>
      <c r="N67" s="78">
        <v>1.1200000000000001</v>
      </c>
      <c r="O67" s="78">
        <v>1.1200000000000001</v>
      </c>
      <c r="P67" s="78">
        <v>1.1200000000000001</v>
      </c>
      <c r="Q67" s="78">
        <v>1.1200000000000001</v>
      </c>
    </row>
    <row r="68" spans="1:18">
      <c r="A68" s="74" t="s">
        <v>40</v>
      </c>
      <c r="B68" s="74" t="s">
        <v>309</v>
      </c>
      <c r="C68" s="75" t="s">
        <v>28</v>
      </c>
      <c r="D68" s="51">
        <f>ROUND(L68*' Demand-Supply Gap'!D$206,2)</f>
        <v>21.74</v>
      </c>
      <c r="E68" s="51">
        <f>ROUND(M68*' Demand-Supply Gap'!E$206,2)</f>
        <v>23.13</v>
      </c>
      <c r="F68" s="51">
        <f>ROUND(N68*' Demand-Supply Gap'!F$206,2)</f>
        <v>23.98</v>
      </c>
      <c r="G68" s="51">
        <f>ROUND(O68*' Demand-Supply Gap'!G$206,2)</f>
        <v>27.19</v>
      </c>
      <c r="H68" s="51">
        <f>ROUND(P68*' Demand-Supply Gap'!H$206,2)</f>
        <v>28.32</v>
      </c>
      <c r="I68" s="51">
        <f>ROUND(Q68*' Demand-Supply Gap'!I$206,2)</f>
        <v>18.010000000000002</v>
      </c>
      <c r="J68" s="303"/>
      <c r="K68" s="306"/>
      <c r="L68" s="78">
        <v>0.5373</v>
      </c>
      <c r="M68" s="78">
        <v>0.53404000000000007</v>
      </c>
      <c r="N68" s="78">
        <v>0.53780000000000006</v>
      </c>
      <c r="O68" s="78">
        <v>0.53461999999999998</v>
      </c>
      <c r="P68" s="78">
        <v>0.53960000000000008</v>
      </c>
      <c r="Q68" s="78">
        <v>0.53700000000000003</v>
      </c>
    </row>
    <row r="69" spans="1:18">
      <c r="A69" s="74" t="s">
        <v>40</v>
      </c>
      <c r="B69" s="74" t="s">
        <v>309</v>
      </c>
      <c r="C69" s="75" t="s">
        <v>400</v>
      </c>
      <c r="D69" s="51">
        <f>ROUND(L69*' Demand-Supply Gap'!D$206,2)</f>
        <v>28.43</v>
      </c>
      <c r="E69" s="51">
        <f>ROUND(M69*' Demand-Supply Gap'!E$206,2)</f>
        <v>30.58</v>
      </c>
      <c r="F69" s="51">
        <f>ROUND(N69*' Demand-Supply Gap'!F$206,2)</f>
        <v>31.3</v>
      </c>
      <c r="G69" s="51">
        <f>ROUND(O69*' Demand-Supply Gap'!G$206,2)</f>
        <v>35.880000000000003</v>
      </c>
      <c r="H69" s="51">
        <f>ROUND(P69*' Demand-Supply Gap'!H$206,2)</f>
        <v>36.76</v>
      </c>
      <c r="I69" s="51">
        <f>ROUND(Q69*' Demand-Supply Gap'!I$206,2)</f>
        <v>23.58</v>
      </c>
      <c r="J69" s="303"/>
      <c r="K69" s="306"/>
      <c r="L69" s="78">
        <f t="shared" ref="L69:Q69" si="27">((L70-(SUM(L68:L68)))+0.06)+0.06</f>
        <v>0.7027000000000001</v>
      </c>
      <c r="M69" s="78">
        <f t="shared" si="27"/>
        <v>0.70596000000000014</v>
      </c>
      <c r="N69" s="78">
        <f t="shared" si="27"/>
        <v>0.70220000000000016</v>
      </c>
      <c r="O69" s="78">
        <f t="shared" si="27"/>
        <v>0.70538000000000012</v>
      </c>
      <c r="P69" s="78">
        <f t="shared" si="27"/>
        <v>0.70040000000000013</v>
      </c>
      <c r="Q69" s="78">
        <f t="shared" si="27"/>
        <v>0.70300000000000007</v>
      </c>
    </row>
    <row r="70" spans="1:18">
      <c r="A70" s="74" t="s">
        <v>40</v>
      </c>
      <c r="B70" s="74" t="s">
        <v>309</v>
      </c>
      <c r="C70" s="70" t="s">
        <v>60</v>
      </c>
      <c r="D70" s="51">
        <f>ROUND(L70*' Demand-Supply Gap'!D$206,2)</f>
        <v>45.32</v>
      </c>
      <c r="E70" s="51">
        <f>ROUND(M70*' Demand-Supply Gap'!E$206,2)</f>
        <v>48.51</v>
      </c>
      <c r="F70" s="51">
        <f>ROUND(N70*' Demand-Supply Gap'!F$206,2)</f>
        <v>49.93</v>
      </c>
      <c r="G70" s="51">
        <f>ROUND(O70*' Demand-Supply Gap'!G$206,2)</f>
        <v>56.96</v>
      </c>
      <c r="H70" s="51">
        <f>ROUND(P70*' Demand-Supply Gap'!H$206,2)</f>
        <v>58.79</v>
      </c>
      <c r="I70" s="51">
        <f>ROUND(Q70*' Demand-Supply Gap'!I$206,2)</f>
        <v>37.56</v>
      </c>
      <c r="J70" s="303"/>
      <c r="K70" s="306"/>
      <c r="L70" s="78">
        <v>1.1200000000000001</v>
      </c>
      <c r="M70" s="78">
        <v>1.1200000000000001</v>
      </c>
      <c r="N70" s="78">
        <v>1.1200000000000001</v>
      </c>
      <c r="O70" s="78">
        <v>1.1200000000000001</v>
      </c>
      <c r="P70" s="78">
        <v>1.1200000000000001</v>
      </c>
      <c r="Q70" s="78">
        <v>1.1200000000000001</v>
      </c>
    </row>
    <row r="71" spans="1:18">
      <c r="A71" s="313" t="s">
        <v>40</v>
      </c>
      <c r="B71" s="313" t="s">
        <v>40</v>
      </c>
      <c r="C71" s="327" t="s">
        <v>28</v>
      </c>
      <c r="D71" s="326">
        <f t="shared" ref="D71:I73" si="28">D62+D65+D68</f>
        <v>300.02999999999997</v>
      </c>
      <c r="E71" s="326">
        <f t="shared" si="28"/>
        <v>283.91000000000003</v>
      </c>
      <c r="F71" s="326">
        <f t="shared" si="28"/>
        <v>287.26</v>
      </c>
      <c r="G71" s="326">
        <f t="shared" si="28"/>
        <v>313.77999999999997</v>
      </c>
      <c r="H71" s="326">
        <f t="shared" si="28"/>
        <v>280.96999999999997</v>
      </c>
      <c r="I71" s="326">
        <f t="shared" si="28"/>
        <v>220.29999999999998</v>
      </c>
      <c r="J71" s="328"/>
      <c r="K71" s="329"/>
      <c r="L71" s="331">
        <v>0.49830000000000002</v>
      </c>
      <c r="M71" s="331">
        <v>0.49504000000000004</v>
      </c>
      <c r="N71" s="331">
        <v>0.49880000000000002</v>
      </c>
      <c r="O71" s="331">
        <v>0.49562</v>
      </c>
      <c r="P71" s="331">
        <v>0.50060000000000004</v>
      </c>
      <c r="Q71" s="331">
        <v>0.49800000000000005</v>
      </c>
    </row>
    <row r="72" spans="1:18">
      <c r="A72" s="313" t="s">
        <v>40</v>
      </c>
      <c r="B72" s="313" t="s">
        <v>40</v>
      </c>
      <c r="C72" s="327" t="s">
        <v>400</v>
      </c>
      <c r="D72" s="326">
        <f t="shared" si="28"/>
        <v>256.02</v>
      </c>
      <c r="E72" s="326">
        <f t="shared" si="28"/>
        <v>247.37</v>
      </c>
      <c r="F72" s="326">
        <f t="shared" si="28"/>
        <v>247.34</v>
      </c>
      <c r="G72" s="326">
        <f t="shared" si="28"/>
        <v>271.60000000000002</v>
      </c>
      <c r="H72" s="326">
        <f t="shared" si="28"/>
        <v>241.47</v>
      </c>
      <c r="I72" s="326">
        <f t="shared" si="28"/>
        <v>189.28000000000003</v>
      </c>
      <c r="J72" s="328"/>
      <c r="K72" s="329"/>
      <c r="L72" s="331">
        <f t="shared" ref="L72:Q72" si="29">((L73-(SUM(L71:L71)))+0.06)+0.06</f>
        <v>0.74170000000000025</v>
      </c>
      <c r="M72" s="331">
        <f t="shared" si="29"/>
        <v>0.74496000000000007</v>
      </c>
      <c r="N72" s="331">
        <f t="shared" si="29"/>
        <v>0.74120000000000008</v>
      </c>
      <c r="O72" s="331">
        <f t="shared" si="29"/>
        <v>0.74438000000000026</v>
      </c>
      <c r="P72" s="331">
        <f t="shared" si="29"/>
        <v>0.73940000000000006</v>
      </c>
      <c r="Q72" s="331">
        <f t="shared" si="29"/>
        <v>0.74200000000000021</v>
      </c>
    </row>
    <row r="73" spans="1:18">
      <c r="A73" s="313" t="s">
        <v>40</v>
      </c>
      <c r="B73" s="313" t="s">
        <v>40</v>
      </c>
      <c r="C73" s="330" t="s">
        <v>60</v>
      </c>
      <c r="D73" s="326">
        <f t="shared" si="28"/>
        <v>522.12</v>
      </c>
      <c r="E73" s="326">
        <f t="shared" si="28"/>
        <v>498.42</v>
      </c>
      <c r="F73" s="326">
        <f t="shared" si="28"/>
        <v>501.47</v>
      </c>
      <c r="G73" s="326">
        <f t="shared" si="28"/>
        <v>549.37</v>
      </c>
      <c r="H73" s="326">
        <f t="shared" si="28"/>
        <v>489.91</v>
      </c>
      <c r="I73" s="326">
        <f t="shared" si="28"/>
        <v>384.38</v>
      </c>
      <c r="J73" s="328"/>
      <c r="K73" s="329"/>
      <c r="L73" s="331">
        <v>1.1200000000000001</v>
      </c>
      <c r="M73" s="331">
        <v>1.1200000000000001</v>
      </c>
      <c r="N73" s="331">
        <v>1.1200000000000001</v>
      </c>
      <c r="O73" s="331">
        <v>1.1200000000000001</v>
      </c>
      <c r="P73" s="331">
        <v>1.1200000000000001</v>
      </c>
      <c r="Q73" s="331">
        <v>1.1200000000000001</v>
      </c>
    </row>
    <row r="74" spans="1:18">
      <c r="A74" s="74" t="s">
        <v>42</v>
      </c>
      <c r="B74" s="74" t="s">
        <v>18</v>
      </c>
      <c r="C74" s="75" t="s">
        <v>28</v>
      </c>
      <c r="D74" s="51">
        <f>ROUND(L74*' Demand-Supply Gap'!D$224,2)</f>
        <v>45.77</v>
      </c>
      <c r="E74" s="51">
        <f>ROUND(M74*' Demand-Supply Gap'!E$224,2)</f>
        <v>37.799999999999997</v>
      </c>
      <c r="F74" s="51">
        <f>ROUND(N74*' Demand-Supply Gap'!F$224,2)</f>
        <v>36.659999999999997</v>
      </c>
      <c r="G74" s="51">
        <f>ROUND(O74*' Demand-Supply Gap'!G$224,2)</f>
        <v>37.68</v>
      </c>
      <c r="H74" s="51">
        <f>ROUND(P74*' Demand-Supply Gap'!H$224,2)</f>
        <v>40.299999999999997</v>
      </c>
      <c r="I74" s="51">
        <f>ROUND(Q74*' Demand-Supply Gap'!I$224,2)</f>
        <v>38.89</v>
      </c>
      <c r="J74" s="303"/>
      <c r="K74" s="306"/>
      <c r="L74" s="78">
        <v>0.6573</v>
      </c>
      <c r="M74" s="78">
        <v>0.65404000000000018</v>
      </c>
      <c r="N74" s="78">
        <v>0.65780000000000016</v>
      </c>
      <c r="O74" s="78">
        <v>0.65512000000000015</v>
      </c>
      <c r="P74" s="78">
        <v>0.65960000000000019</v>
      </c>
      <c r="Q74" s="78">
        <v>0.65700000000000003</v>
      </c>
    </row>
    <row r="75" spans="1:18">
      <c r="A75" s="74" t="s">
        <v>42</v>
      </c>
      <c r="B75" s="74" t="s">
        <v>18</v>
      </c>
      <c r="C75" s="75" t="s">
        <v>400</v>
      </c>
      <c r="D75" s="51">
        <f>ROUND(L75*' Demand-Supply Gap'!D$224,2)</f>
        <v>48.93</v>
      </c>
      <c r="E75" s="51">
        <f>ROUND(M75*' Demand-Supply Gap'!E$224,2)</f>
        <v>40.799999999999997</v>
      </c>
      <c r="F75" s="51">
        <f>ROUND(N75*' Demand-Supply Gap'!F$224,2)</f>
        <v>39.130000000000003</v>
      </c>
      <c r="G75" s="51">
        <f>ROUND(O75*' Demand-Supply Gap'!G$224,2)</f>
        <v>40.54</v>
      </c>
      <c r="H75" s="51">
        <f>ROUND(P75*' Demand-Supply Gap'!H$224,2)</f>
        <v>42.79</v>
      </c>
      <c r="I75" s="51">
        <f>ROUND(Q75*' Demand-Supply Gap'!I$224,2)</f>
        <v>41.61</v>
      </c>
      <c r="J75" s="303"/>
      <c r="K75" s="306"/>
      <c r="L75" s="78">
        <f t="shared" ref="L75:Q75" si="30">(((L76-(SUM(L74:L74)))+0.06)+0.06)+0.06</f>
        <v>0.70270000000000032</v>
      </c>
      <c r="M75" s="78">
        <f t="shared" si="30"/>
        <v>0.70596000000000014</v>
      </c>
      <c r="N75" s="78">
        <f t="shared" si="30"/>
        <v>0.70220000000000016</v>
      </c>
      <c r="O75" s="78">
        <f t="shared" si="30"/>
        <v>0.70488000000000017</v>
      </c>
      <c r="P75" s="78">
        <f t="shared" si="30"/>
        <v>0.70040000000000013</v>
      </c>
      <c r="Q75" s="78">
        <f t="shared" si="30"/>
        <v>0.70300000000000029</v>
      </c>
    </row>
    <row r="76" spans="1:18">
      <c r="A76" s="74" t="s">
        <v>42</v>
      </c>
      <c r="B76" s="74" t="s">
        <v>18</v>
      </c>
      <c r="C76" s="70" t="s">
        <v>60</v>
      </c>
      <c r="D76" s="51">
        <f>ROUND(L76*' Demand-Supply Gap'!D$224,2)</f>
        <v>82.16</v>
      </c>
      <c r="E76" s="51">
        <f>ROUND(M76*' Demand-Supply Gap'!E$224,2)</f>
        <v>68.2</v>
      </c>
      <c r="F76" s="51">
        <f>ROUND(N76*' Demand-Supply Gap'!F$224,2)</f>
        <v>65.75</v>
      </c>
      <c r="G76" s="51">
        <f>ROUND(O76*' Demand-Supply Gap'!G$224,2)</f>
        <v>67.87</v>
      </c>
      <c r="H76" s="51">
        <f>ROUND(P76*' Demand-Supply Gap'!H$224,2)</f>
        <v>72.099999999999994</v>
      </c>
      <c r="I76" s="51">
        <f>ROUND(Q76*' Demand-Supply Gap'!I$224,2)</f>
        <v>69.84</v>
      </c>
      <c r="J76" s="303"/>
      <c r="K76" s="306"/>
      <c r="L76" s="78">
        <v>1.1800000000000002</v>
      </c>
      <c r="M76" s="78">
        <v>1.1800000000000002</v>
      </c>
      <c r="N76" s="78">
        <v>1.1800000000000002</v>
      </c>
      <c r="O76" s="78">
        <v>1.1800000000000002</v>
      </c>
      <c r="P76" s="78">
        <v>1.1800000000000002</v>
      </c>
      <c r="Q76" s="78">
        <v>1.1800000000000002</v>
      </c>
    </row>
    <row r="77" spans="1:18">
      <c r="A77" s="74" t="s">
        <v>42</v>
      </c>
      <c r="B77" s="74" t="s">
        <v>107</v>
      </c>
      <c r="C77" s="75" t="s">
        <v>28</v>
      </c>
      <c r="D77" s="51">
        <f>ROUND(L77*' Demand-Supply Gap'!D$233,2)</f>
        <v>4.8499999999999996</v>
      </c>
      <c r="E77" s="51">
        <f>ROUND(M77*' Demand-Supply Gap'!E$233,2)</f>
        <v>3.46</v>
      </c>
      <c r="F77" s="51">
        <f>ROUND(N77*' Demand-Supply Gap'!F$233,2)</f>
        <v>3.69</v>
      </c>
      <c r="G77" s="51">
        <f>ROUND(O77*' Demand-Supply Gap'!G$233,2)</f>
        <v>3.84</v>
      </c>
      <c r="H77" s="51">
        <f>ROUND(P77*' Demand-Supply Gap'!H$233,2)</f>
        <v>3.58</v>
      </c>
      <c r="I77" s="51">
        <f>ROUND(Q77*' Demand-Supply Gap'!I$233,2)</f>
        <v>4.04</v>
      </c>
      <c r="J77" s="303"/>
      <c r="K77" s="306"/>
      <c r="L77" s="78">
        <v>0.51729999999999998</v>
      </c>
      <c r="M77" s="78">
        <v>0.51929999999999998</v>
      </c>
      <c r="N77" s="78">
        <v>0.5181</v>
      </c>
      <c r="O77" s="78">
        <v>0.51770000000000005</v>
      </c>
      <c r="P77" s="78">
        <v>0.5151</v>
      </c>
      <c r="Q77" s="78">
        <v>0.52069999999999994</v>
      </c>
    </row>
    <row r="78" spans="1:18">
      <c r="A78" s="74" t="s">
        <v>42</v>
      </c>
      <c r="B78" s="74" t="s">
        <v>107</v>
      </c>
      <c r="C78" s="75" t="s">
        <v>400</v>
      </c>
      <c r="D78" s="51">
        <f>ROUND(L78*' Demand-Supply Gap'!D$233,2)</f>
        <v>6.78</v>
      </c>
      <c r="E78" s="51">
        <f>ROUND(M78*' Demand-Supply Gap'!E$233,2)</f>
        <v>4.8</v>
      </c>
      <c r="F78" s="51">
        <f>ROUND(N78*' Demand-Supply Gap'!F$233,2)</f>
        <v>5.14</v>
      </c>
      <c r="G78" s="51">
        <f>ROUND(O78*' Demand-Supply Gap'!G$233,2)</f>
        <v>5.36</v>
      </c>
      <c r="H78" s="51">
        <f>ROUND(P78*' Demand-Supply Gap'!H$233,2)</f>
        <v>5.04</v>
      </c>
      <c r="I78" s="51">
        <f>ROUND(Q78*' Demand-Supply Gap'!I$233,2)</f>
        <v>5.58</v>
      </c>
      <c r="J78" s="303"/>
      <c r="K78" s="306"/>
      <c r="L78" s="78">
        <f t="shared" ref="L78:Q78" si="31">((L79-(SUM(L77:L77)))+0.06)+0.06</f>
        <v>0.72270000000000012</v>
      </c>
      <c r="M78" s="78">
        <f t="shared" si="31"/>
        <v>0.72070000000000012</v>
      </c>
      <c r="N78" s="78">
        <f t="shared" si="31"/>
        <v>0.72190000000000021</v>
      </c>
      <c r="O78" s="78">
        <f t="shared" si="31"/>
        <v>0.72230000000000016</v>
      </c>
      <c r="P78" s="78">
        <f t="shared" si="31"/>
        <v>0.7249000000000001</v>
      </c>
      <c r="Q78" s="78">
        <f t="shared" si="31"/>
        <v>0.71930000000000027</v>
      </c>
    </row>
    <row r="79" spans="1:18">
      <c r="A79" s="74" t="s">
        <v>42</v>
      </c>
      <c r="B79" s="74" t="s">
        <v>107</v>
      </c>
      <c r="C79" s="70" t="s">
        <v>60</v>
      </c>
      <c r="D79" s="51">
        <f>ROUND(L79*' Demand-Supply Gap'!D$233,2)</f>
        <v>10.51</v>
      </c>
      <c r="E79" s="51">
        <f>ROUND(M79*' Demand-Supply Gap'!E$233,2)</f>
        <v>7.45</v>
      </c>
      <c r="F79" s="51">
        <f>ROUND(N79*' Demand-Supply Gap'!F$233,2)</f>
        <v>7.98</v>
      </c>
      <c r="G79" s="51">
        <f>ROUND(O79*' Demand-Supply Gap'!G$233,2)</f>
        <v>8.31</v>
      </c>
      <c r="H79" s="51">
        <f>ROUND(P79*' Demand-Supply Gap'!H$233,2)</f>
        <v>7.79</v>
      </c>
      <c r="I79" s="51">
        <f>ROUND(Q79*' Demand-Supply Gap'!I$233,2)</f>
        <v>8.69</v>
      </c>
      <c r="J79" s="303"/>
      <c r="K79" s="306"/>
      <c r="L79" s="78">
        <v>1.1200000000000001</v>
      </c>
      <c r="M79" s="78">
        <v>1.1200000000000001</v>
      </c>
      <c r="N79" s="78">
        <v>1.1200000000000001</v>
      </c>
      <c r="O79" s="78">
        <v>1.1200000000000001</v>
      </c>
      <c r="P79" s="78">
        <v>1.1200000000000001</v>
      </c>
      <c r="Q79" s="78">
        <v>1.1200000000000001</v>
      </c>
    </row>
    <row r="80" spans="1:18">
      <c r="A80" s="74" t="s">
        <v>42</v>
      </c>
      <c r="B80" s="74" t="s">
        <v>62</v>
      </c>
      <c r="C80" s="75" t="s">
        <v>28</v>
      </c>
      <c r="D80" s="51">
        <f>ROUND(L80*' Demand-Supply Gap'!D$242,2)</f>
        <v>47.28</v>
      </c>
      <c r="E80" s="51">
        <f>ROUND(M80*' Demand-Supply Gap'!E$242,2)</f>
        <v>49.99</v>
      </c>
      <c r="F80" s="51">
        <f>ROUND(N80*' Demand-Supply Gap'!F$242,2)</f>
        <v>53.55</v>
      </c>
      <c r="G80" s="51">
        <f>ROUND(O80*' Demand-Supply Gap'!G$242,2)</f>
        <v>63.68</v>
      </c>
      <c r="H80" s="51">
        <f>ROUND(P80*' Demand-Supply Gap'!H$242,2)</f>
        <v>57.11</v>
      </c>
      <c r="I80" s="51">
        <f>ROUND(Q80*' Demand-Supply Gap'!I$242,2)</f>
        <v>40.26</v>
      </c>
      <c r="J80" s="303"/>
      <c r="K80" s="306"/>
      <c r="L80" s="78">
        <v>0.58729999999999993</v>
      </c>
      <c r="M80" s="78">
        <v>0.58404000000000011</v>
      </c>
      <c r="N80" s="78">
        <v>0.5878000000000001</v>
      </c>
      <c r="O80" s="78">
        <v>0.58512000000000008</v>
      </c>
      <c r="P80" s="78">
        <v>0.58960000000000012</v>
      </c>
      <c r="Q80" s="78">
        <v>0.58699999999999997</v>
      </c>
      <c r="R80" s="66"/>
    </row>
    <row r="81" spans="1:18">
      <c r="A81" s="74" t="s">
        <v>42</v>
      </c>
      <c r="B81" s="74" t="s">
        <v>62</v>
      </c>
      <c r="C81" s="75" t="s">
        <v>400</v>
      </c>
      <c r="D81" s="51">
        <f>ROUND(L81*' Demand-Supply Gap'!D$242,2)</f>
        <v>33.22</v>
      </c>
      <c r="E81" s="51">
        <f>ROUND(M81*' Demand-Supply Gap'!E$242,2)</f>
        <v>35.61</v>
      </c>
      <c r="F81" s="51">
        <f>ROUND(N81*' Demand-Supply Gap'!F$242,2)</f>
        <v>37.549999999999997</v>
      </c>
      <c r="G81" s="51">
        <f>ROUND(O81*' Demand-Supply Gap'!G$242,2)</f>
        <v>45.15</v>
      </c>
      <c r="H81" s="51">
        <f>ROUND(P81*' Demand-Supply Gap'!H$242,2)</f>
        <v>39.75</v>
      </c>
      <c r="I81" s="51">
        <f>ROUND(Q81*' Demand-Supply Gap'!I$242,2)</f>
        <v>28.33</v>
      </c>
      <c r="J81" s="303"/>
      <c r="K81" s="306"/>
      <c r="L81" s="80">
        <f t="shared" ref="L81:Q81" si="32">L82-(SUM(L80:L80))</f>
        <v>0.41270000000000007</v>
      </c>
      <c r="M81" s="80">
        <f t="shared" si="32"/>
        <v>0.41595999999999989</v>
      </c>
      <c r="N81" s="80">
        <f t="shared" si="32"/>
        <v>0.4121999999999999</v>
      </c>
      <c r="O81" s="80">
        <f t="shared" si="32"/>
        <v>0.41487999999999992</v>
      </c>
      <c r="P81" s="80">
        <f t="shared" si="32"/>
        <v>0.41039999999999988</v>
      </c>
      <c r="Q81" s="80">
        <f t="shared" si="32"/>
        <v>0.41300000000000003</v>
      </c>
    </row>
    <row r="82" spans="1:18">
      <c r="A82" s="74" t="s">
        <v>42</v>
      </c>
      <c r="B82" s="74" t="s">
        <v>62</v>
      </c>
      <c r="C82" s="70" t="s">
        <v>60</v>
      </c>
      <c r="D82" s="51">
        <f>ROUND(L82*' Demand-Supply Gap'!D$242,2)</f>
        <v>80.5</v>
      </c>
      <c r="E82" s="51">
        <f>ROUND(M82*' Demand-Supply Gap'!E$242,2)</f>
        <v>85.6</v>
      </c>
      <c r="F82" s="51">
        <f>ROUND(N82*' Demand-Supply Gap'!F$242,2)</f>
        <v>91.1</v>
      </c>
      <c r="G82" s="51">
        <f>ROUND(O82*' Demand-Supply Gap'!G$242,2)</f>
        <v>108.83</v>
      </c>
      <c r="H82" s="51">
        <f>ROUND(P82*' Demand-Supply Gap'!H$242,2)</f>
        <v>96.87</v>
      </c>
      <c r="I82" s="51">
        <f>ROUND(Q82*' Demand-Supply Gap'!I$242,2)</f>
        <v>68.59</v>
      </c>
      <c r="J82" s="303"/>
      <c r="K82" s="306"/>
      <c r="L82" s="80">
        <v>1</v>
      </c>
      <c r="M82" s="80">
        <v>1</v>
      </c>
      <c r="N82" s="80">
        <v>1</v>
      </c>
      <c r="O82" s="80">
        <v>1</v>
      </c>
      <c r="P82" s="80">
        <v>1</v>
      </c>
      <c r="Q82" s="80">
        <v>1</v>
      </c>
    </row>
    <row r="83" spans="1:18">
      <c r="A83" s="313" t="s">
        <v>42</v>
      </c>
      <c r="B83" s="313" t="s">
        <v>42</v>
      </c>
      <c r="C83" s="327" t="s">
        <v>28</v>
      </c>
      <c r="D83" s="326">
        <f t="shared" ref="D83:I85" si="33">D74+D77+D80</f>
        <v>97.9</v>
      </c>
      <c r="E83" s="326">
        <f t="shared" si="33"/>
        <v>91.25</v>
      </c>
      <c r="F83" s="326">
        <f t="shared" si="33"/>
        <v>93.899999999999991</v>
      </c>
      <c r="G83" s="326">
        <f t="shared" si="33"/>
        <v>105.19999999999999</v>
      </c>
      <c r="H83" s="326">
        <f t="shared" si="33"/>
        <v>100.99</v>
      </c>
      <c r="I83" s="326">
        <f t="shared" si="33"/>
        <v>83.19</v>
      </c>
      <c r="J83" s="328"/>
      <c r="K83" s="329"/>
      <c r="L83" s="331">
        <f t="shared" ref="L83:Q85" si="34">D83/D$85</f>
        <v>0.56534041693133907</v>
      </c>
      <c r="M83" s="331">
        <f t="shared" si="34"/>
        <v>0.56589147286821706</v>
      </c>
      <c r="N83" s="331">
        <f t="shared" si="34"/>
        <v>0.56967784990596371</v>
      </c>
      <c r="O83" s="331">
        <f t="shared" si="34"/>
        <v>0.56861791254526783</v>
      </c>
      <c r="P83" s="331">
        <f t="shared" si="34"/>
        <v>0.57133966960850868</v>
      </c>
      <c r="Q83" s="331">
        <f t="shared" si="34"/>
        <v>0.56545676998368677</v>
      </c>
      <c r="R83" s="68"/>
    </row>
    <row r="84" spans="1:18">
      <c r="A84" s="313" t="s">
        <v>42</v>
      </c>
      <c r="B84" s="313" t="s">
        <v>42</v>
      </c>
      <c r="C84" s="327" t="s">
        <v>400</v>
      </c>
      <c r="D84" s="326">
        <f t="shared" si="33"/>
        <v>88.93</v>
      </c>
      <c r="E84" s="326">
        <f t="shared" si="33"/>
        <v>81.209999999999994</v>
      </c>
      <c r="F84" s="326">
        <f t="shared" si="33"/>
        <v>81.819999999999993</v>
      </c>
      <c r="G84" s="326">
        <f t="shared" si="33"/>
        <v>91.05</v>
      </c>
      <c r="H84" s="326">
        <f t="shared" si="33"/>
        <v>87.58</v>
      </c>
      <c r="I84" s="326">
        <f t="shared" si="33"/>
        <v>75.52</v>
      </c>
      <c r="J84" s="328"/>
      <c r="K84" s="329"/>
      <c r="L84" s="331">
        <f t="shared" si="34"/>
        <v>0.5135416065138303</v>
      </c>
      <c r="M84" s="331">
        <f t="shared" si="34"/>
        <v>0.5036279069767442</v>
      </c>
      <c r="N84" s="331">
        <f t="shared" si="34"/>
        <v>0.49639022022690044</v>
      </c>
      <c r="O84" s="331">
        <f t="shared" si="34"/>
        <v>0.49213556023998706</v>
      </c>
      <c r="P84" s="331">
        <f t="shared" si="34"/>
        <v>0.49547408916044355</v>
      </c>
      <c r="Q84" s="331">
        <f t="shared" si="34"/>
        <v>0.51332245785753128</v>
      </c>
      <c r="R84" s="68"/>
    </row>
    <row r="85" spans="1:18">
      <c r="A85" s="313" t="s">
        <v>42</v>
      </c>
      <c r="B85" s="313" t="s">
        <v>42</v>
      </c>
      <c r="C85" s="330" t="s">
        <v>60</v>
      </c>
      <c r="D85" s="326">
        <f t="shared" si="33"/>
        <v>173.17000000000002</v>
      </c>
      <c r="E85" s="326">
        <f t="shared" si="33"/>
        <v>161.25</v>
      </c>
      <c r="F85" s="326">
        <f t="shared" si="33"/>
        <v>164.82999999999998</v>
      </c>
      <c r="G85" s="326">
        <f t="shared" si="33"/>
        <v>185.01</v>
      </c>
      <c r="H85" s="326">
        <f t="shared" si="33"/>
        <v>176.76</v>
      </c>
      <c r="I85" s="326">
        <f t="shared" si="33"/>
        <v>147.12</v>
      </c>
      <c r="J85" s="328"/>
      <c r="K85" s="329"/>
      <c r="L85" s="331">
        <f t="shared" si="34"/>
        <v>1</v>
      </c>
      <c r="M85" s="331">
        <f t="shared" si="34"/>
        <v>1</v>
      </c>
      <c r="N85" s="331">
        <f t="shared" si="34"/>
        <v>1</v>
      </c>
      <c r="O85" s="331">
        <f t="shared" si="34"/>
        <v>1</v>
      </c>
      <c r="P85" s="331">
        <f t="shared" si="34"/>
        <v>1</v>
      </c>
      <c r="Q85" s="331">
        <f t="shared" si="34"/>
        <v>1</v>
      </c>
      <c r="R85" s="68"/>
    </row>
    <row r="86" spans="1:18">
      <c r="A86" s="74" t="s">
        <v>39</v>
      </c>
      <c r="B86" s="74" t="s">
        <v>34</v>
      </c>
      <c r="C86" s="75" t="s">
        <v>28</v>
      </c>
      <c r="D86" s="51">
        <f>ROUND(L86*' Demand-Supply Gap'!D$260,2)</f>
        <v>40.520000000000003</v>
      </c>
      <c r="E86" s="51">
        <f>ROUND(M86*' Demand-Supply Gap'!E$260,2)</f>
        <v>34.090000000000003</v>
      </c>
      <c r="F86" s="51">
        <f>ROUND(N86*' Demand-Supply Gap'!F$260,2)</f>
        <v>37.57</v>
      </c>
      <c r="G86" s="51">
        <f>ROUND(O86*' Demand-Supply Gap'!G$260,2)</f>
        <v>43.04</v>
      </c>
      <c r="H86" s="51">
        <f>ROUND(P86*' Demand-Supply Gap'!H$260,2)</f>
        <v>48.34</v>
      </c>
      <c r="I86" s="51">
        <f>ROUND(Q86*' Demand-Supply Gap'!I$260,2)</f>
        <v>35.06</v>
      </c>
      <c r="J86" s="303"/>
      <c r="K86" s="306"/>
      <c r="L86" s="78">
        <v>0.54730000000000001</v>
      </c>
      <c r="M86" s="78">
        <v>0.54404000000000008</v>
      </c>
      <c r="N86" s="78">
        <v>0.54780000000000006</v>
      </c>
      <c r="O86" s="78">
        <v>0.54512000000000005</v>
      </c>
      <c r="P86" s="78">
        <v>0.54960000000000009</v>
      </c>
      <c r="Q86" s="78">
        <v>0.54700000000000004</v>
      </c>
    </row>
    <row r="87" spans="1:18">
      <c r="A87" s="74" t="s">
        <v>39</v>
      </c>
      <c r="B87" s="74" t="s">
        <v>34</v>
      </c>
      <c r="C87" s="75" t="s">
        <v>400</v>
      </c>
      <c r="D87" s="51">
        <f>ROUND(L87*' Demand-Supply Gap'!D$260,2)</f>
        <v>60.17</v>
      </c>
      <c r="E87" s="51">
        <f>ROUND(M87*' Demand-Supply Gap'!E$260,2)</f>
        <v>51.13</v>
      </c>
      <c r="F87" s="51">
        <f>ROUND(N87*' Demand-Supply Gap'!F$260,2)</f>
        <v>55.71</v>
      </c>
      <c r="G87" s="51">
        <f>ROUND(O87*' Demand-Supply Gap'!G$260,2)</f>
        <v>64.34</v>
      </c>
      <c r="H87" s="51">
        <f>ROUND(P87*' Demand-Supply Gap'!H$260,2)</f>
        <v>71.28</v>
      </c>
      <c r="I87" s="51">
        <f>ROUND(Q87*' Demand-Supply Gap'!I$260,2)</f>
        <v>52.11</v>
      </c>
      <c r="J87" s="303"/>
      <c r="K87" s="306"/>
      <c r="L87" s="78">
        <f t="shared" ref="L87:Q87" si="35">(((L88-(SUM(L86:L86)))+0.06)+0.06)+0.06</f>
        <v>0.8127000000000002</v>
      </c>
      <c r="M87" s="78">
        <f t="shared" si="35"/>
        <v>0.81596000000000024</v>
      </c>
      <c r="N87" s="78">
        <f t="shared" si="35"/>
        <v>0.81220000000000026</v>
      </c>
      <c r="O87" s="78">
        <f t="shared" si="35"/>
        <v>0.81488000000000027</v>
      </c>
      <c r="P87" s="78">
        <f t="shared" si="35"/>
        <v>0.81040000000000023</v>
      </c>
      <c r="Q87" s="78">
        <f t="shared" si="35"/>
        <v>0.81300000000000017</v>
      </c>
    </row>
    <row r="88" spans="1:18">
      <c r="A88" s="74" t="s">
        <v>39</v>
      </c>
      <c r="B88" s="74" t="s">
        <v>34</v>
      </c>
      <c r="C88" s="70" t="s">
        <v>60</v>
      </c>
      <c r="D88" s="51">
        <f>ROUND(L88*' Demand-Supply Gap'!D$260,2)</f>
        <v>87.36</v>
      </c>
      <c r="E88" s="51">
        <f>ROUND(M88*' Demand-Supply Gap'!E$260,2)</f>
        <v>73.94</v>
      </c>
      <c r="F88" s="51">
        <f>ROUND(N88*' Demand-Supply Gap'!F$260,2)</f>
        <v>80.94</v>
      </c>
      <c r="G88" s="51">
        <f>ROUND(O88*' Demand-Supply Gap'!G$260,2)</f>
        <v>93.17</v>
      </c>
      <c r="H88" s="51">
        <f>ROUND(P88*' Demand-Supply Gap'!H$260,2)</f>
        <v>103.78</v>
      </c>
      <c r="I88" s="51">
        <f>ROUND(Q88*' Demand-Supply Gap'!I$260,2)</f>
        <v>75.64</v>
      </c>
      <c r="J88" s="303"/>
      <c r="K88" s="306"/>
      <c r="L88" s="78">
        <v>1.1800000000000002</v>
      </c>
      <c r="M88" s="78">
        <v>1.1800000000000002</v>
      </c>
      <c r="N88" s="78">
        <v>1.1800000000000002</v>
      </c>
      <c r="O88" s="78">
        <v>1.1800000000000002</v>
      </c>
      <c r="P88" s="78">
        <v>1.1800000000000002</v>
      </c>
      <c r="Q88" s="78">
        <v>1.1800000000000002</v>
      </c>
    </row>
    <row r="89" spans="1:18">
      <c r="A89" s="74" t="s">
        <v>39</v>
      </c>
      <c r="B89" s="74" t="s">
        <v>207</v>
      </c>
      <c r="C89" s="75" t="s">
        <v>28</v>
      </c>
      <c r="D89" s="51">
        <f>ROUND(L89*' Demand-Supply Gap'!D$269,2)</f>
        <v>17.600000000000001</v>
      </c>
      <c r="E89" s="51">
        <f>ROUND(M89*' Demand-Supply Gap'!E$269,2)</f>
        <v>18.55</v>
      </c>
      <c r="F89" s="51">
        <f>ROUND(N89*' Demand-Supply Gap'!F$269,2)</f>
        <v>16.23</v>
      </c>
      <c r="G89" s="51">
        <f>ROUND(O89*' Demand-Supply Gap'!G$269,2)</f>
        <v>14.01</v>
      </c>
      <c r="H89" s="51">
        <f>ROUND(P89*' Demand-Supply Gap'!H$269,2)</f>
        <v>23.48</v>
      </c>
      <c r="I89" s="51">
        <f>ROUND(Q89*' Demand-Supply Gap'!I$269,2)</f>
        <v>22.29</v>
      </c>
      <c r="J89" s="303"/>
      <c r="K89" s="306"/>
      <c r="L89" s="78">
        <v>0.48730000000000001</v>
      </c>
      <c r="M89" s="78">
        <v>0.48930000000000001</v>
      </c>
      <c r="N89" s="78">
        <v>0.48810000000000003</v>
      </c>
      <c r="O89" s="78">
        <v>0.48770000000000008</v>
      </c>
      <c r="P89" s="78">
        <v>0.48510000000000003</v>
      </c>
      <c r="Q89" s="78">
        <v>0.49069999999999997</v>
      </c>
    </row>
    <row r="90" spans="1:18">
      <c r="A90" s="74" t="s">
        <v>39</v>
      </c>
      <c r="B90" s="74" t="s">
        <v>207</v>
      </c>
      <c r="C90" s="75" t="s">
        <v>400</v>
      </c>
      <c r="D90" s="51">
        <f>ROUND(L90*' Demand-Supply Gap'!D$269,2)</f>
        <v>31.52</v>
      </c>
      <c r="E90" s="51">
        <f>ROUND(M90*' Demand-Supply Gap'!E$269,2)</f>
        <v>33.01</v>
      </c>
      <c r="F90" s="51">
        <f>ROUND(N90*' Demand-Supply Gap'!F$269,2)</f>
        <v>28.99</v>
      </c>
      <c r="G90" s="51">
        <f>ROUND(O90*' Demand-Supply Gap'!G$269,2)</f>
        <v>25.05</v>
      </c>
      <c r="H90" s="51">
        <f>ROUND(P90*' Demand-Supply Gap'!H$269,2)</f>
        <v>42.35</v>
      </c>
      <c r="I90" s="51">
        <f>ROUND(Q90*' Demand-Supply Gap'!I$269,2)</f>
        <v>39.49</v>
      </c>
      <c r="J90" s="303"/>
      <c r="K90" s="306"/>
      <c r="L90" s="78">
        <f t="shared" ref="L90:Q90" si="36">(((L91-(SUM(L89:L89)))+0.06)+0.06)+0.06</f>
        <v>0.87270000000000025</v>
      </c>
      <c r="M90" s="78">
        <f t="shared" si="36"/>
        <v>0.87070000000000025</v>
      </c>
      <c r="N90" s="78">
        <f t="shared" si="36"/>
        <v>0.87190000000000034</v>
      </c>
      <c r="O90" s="78">
        <f t="shared" si="36"/>
        <v>0.8723000000000003</v>
      </c>
      <c r="P90" s="78">
        <f t="shared" si="36"/>
        <v>0.87490000000000023</v>
      </c>
      <c r="Q90" s="78">
        <f t="shared" si="36"/>
        <v>0.86930000000000041</v>
      </c>
    </row>
    <row r="91" spans="1:18">
      <c r="A91" s="74" t="s">
        <v>39</v>
      </c>
      <c r="B91" s="74" t="s">
        <v>207</v>
      </c>
      <c r="C91" s="70" t="s">
        <v>60</v>
      </c>
      <c r="D91" s="51">
        <f>ROUND(L91*' Demand-Supply Gap'!D$269,2)</f>
        <v>42.62</v>
      </c>
      <c r="E91" s="51">
        <f>ROUND(M91*' Demand-Supply Gap'!E$269,2)</f>
        <v>44.73</v>
      </c>
      <c r="F91" s="51">
        <f>ROUND(N91*' Demand-Supply Gap'!F$269,2)</f>
        <v>39.229999999999997</v>
      </c>
      <c r="G91" s="51">
        <f>ROUND(O91*' Demand-Supply Gap'!G$269,2)</f>
        <v>33.89</v>
      </c>
      <c r="H91" s="51">
        <f>ROUND(P91*' Demand-Supply Gap'!H$269,2)</f>
        <v>57.12</v>
      </c>
      <c r="I91" s="51">
        <f>ROUND(Q91*' Demand-Supply Gap'!I$269,2)</f>
        <v>53.61</v>
      </c>
      <c r="J91" s="303"/>
      <c r="K91" s="306"/>
      <c r="L91" s="78">
        <v>1.1800000000000002</v>
      </c>
      <c r="M91" s="78">
        <v>1.1800000000000002</v>
      </c>
      <c r="N91" s="78">
        <v>1.1800000000000002</v>
      </c>
      <c r="O91" s="78">
        <v>1.1800000000000002</v>
      </c>
      <c r="P91" s="78">
        <v>1.1800000000000002</v>
      </c>
      <c r="Q91" s="78">
        <v>1.1800000000000002</v>
      </c>
    </row>
    <row r="92" spans="1:18">
      <c r="A92" s="74" t="s">
        <v>39</v>
      </c>
      <c r="B92" s="74" t="s">
        <v>57</v>
      </c>
      <c r="C92" s="75" t="s">
        <v>28</v>
      </c>
      <c r="D92" s="51">
        <f>ROUND(L92*' Demand-Supply Gap'!D$278,2)</f>
        <v>80.540000000000006</v>
      </c>
      <c r="E92" s="51">
        <f>ROUND(M92*' Demand-Supply Gap'!E$278,2)</f>
        <v>93.8</v>
      </c>
      <c r="F92" s="51">
        <f>ROUND(N92*' Demand-Supply Gap'!F$278,2)</f>
        <v>117.94</v>
      </c>
      <c r="G92" s="51">
        <f>ROUND(O92*' Demand-Supply Gap'!G$278,2)</f>
        <v>101.21</v>
      </c>
      <c r="H92" s="51">
        <f>ROUND(P92*' Demand-Supply Gap'!H$278,2)</f>
        <v>93.55</v>
      </c>
      <c r="I92" s="51">
        <f>ROUND(Q92*' Demand-Supply Gap'!I$278,2)</f>
        <v>66.19</v>
      </c>
      <c r="J92" s="303"/>
      <c r="K92" s="306"/>
      <c r="L92" s="78">
        <v>0.50029999999999997</v>
      </c>
      <c r="M92" s="78">
        <v>0.50229999999999997</v>
      </c>
      <c r="N92" s="78">
        <v>0.5011000000000001</v>
      </c>
      <c r="O92" s="78">
        <v>0.50070000000000014</v>
      </c>
      <c r="P92" s="78">
        <v>0.49810000000000004</v>
      </c>
      <c r="Q92" s="78">
        <v>0.50370000000000004</v>
      </c>
      <c r="R92" s="67"/>
    </row>
    <row r="93" spans="1:18">
      <c r="A93" s="74" t="s">
        <v>39</v>
      </c>
      <c r="B93" s="74" t="s">
        <v>57</v>
      </c>
      <c r="C93" s="75" t="s">
        <v>400</v>
      </c>
      <c r="D93" s="51">
        <f>ROUND(L93*' Demand-Supply Gap'!D$278,2)</f>
        <v>80.44</v>
      </c>
      <c r="E93" s="51">
        <f>ROUND(M93*' Demand-Supply Gap'!E$278,2)</f>
        <v>92.94</v>
      </c>
      <c r="F93" s="51">
        <f>ROUND(N93*' Demand-Supply Gap'!F$278,2)</f>
        <v>117.42</v>
      </c>
      <c r="G93" s="51">
        <f>ROUND(O93*' Demand-Supply Gap'!G$278,2)</f>
        <v>100.93</v>
      </c>
      <c r="H93" s="51">
        <f>ROUND(P93*' Demand-Supply Gap'!H$278,2)</f>
        <v>94.26</v>
      </c>
      <c r="I93" s="51">
        <f>ROUND(Q93*' Demand-Supply Gap'!I$278,2)</f>
        <v>65.22</v>
      </c>
      <c r="J93" s="303"/>
      <c r="K93" s="306"/>
      <c r="L93" s="80">
        <f t="shared" ref="L93:Q93" si="37">L94-(SUM(L92:L92))</f>
        <v>0.49970000000000003</v>
      </c>
      <c r="M93" s="80">
        <f t="shared" si="37"/>
        <v>0.49770000000000003</v>
      </c>
      <c r="N93" s="80">
        <f t="shared" si="37"/>
        <v>0.4988999999999999</v>
      </c>
      <c r="O93" s="80">
        <f t="shared" si="37"/>
        <v>0.49929999999999986</v>
      </c>
      <c r="P93" s="80">
        <f t="shared" si="37"/>
        <v>0.50190000000000001</v>
      </c>
      <c r="Q93" s="80">
        <f t="shared" si="37"/>
        <v>0.49629999999999996</v>
      </c>
    </row>
    <row r="94" spans="1:18">
      <c r="A94" s="74" t="s">
        <v>39</v>
      </c>
      <c r="B94" s="74" t="s">
        <v>57</v>
      </c>
      <c r="C94" s="70" t="s">
        <v>60</v>
      </c>
      <c r="D94" s="51">
        <f>ROUND(L94*' Demand-Supply Gap'!D$278,2)</f>
        <v>160.97999999999999</v>
      </c>
      <c r="E94" s="51">
        <f>ROUND(M94*' Demand-Supply Gap'!E$278,2)</f>
        <v>186.75</v>
      </c>
      <c r="F94" s="51">
        <f>ROUND(N94*' Demand-Supply Gap'!F$278,2)</f>
        <v>235.36</v>
      </c>
      <c r="G94" s="51">
        <f>ROUND(O94*' Demand-Supply Gap'!G$278,2)</f>
        <v>202.14</v>
      </c>
      <c r="H94" s="51">
        <f>ROUND(P94*' Demand-Supply Gap'!H$278,2)</f>
        <v>187.81</v>
      </c>
      <c r="I94" s="51">
        <f>ROUND(Q94*' Demand-Supply Gap'!I$278,2)</f>
        <v>131.41999999999999</v>
      </c>
      <c r="J94" s="303"/>
      <c r="K94" s="306"/>
      <c r="L94" s="80">
        <v>1</v>
      </c>
      <c r="M94" s="80">
        <v>1</v>
      </c>
      <c r="N94" s="80">
        <v>1</v>
      </c>
      <c r="O94" s="80">
        <v>1</v>
      </c>
      <c r="P94" s="80">
        <v>1</v>
      </c>
      <c r="Q94" s="80">
        <v>1</v>
      </c>
    </row>
    <row r="95" spans="1:18">
      <c r="A95" s="313" t="s">
        <v>39</v>
      </c>
      <c r="B95" s="313" t="s">
        <v>39</v>
      </c>
      <c r="C95" s="327" t="s">
        <v>28</v>
      </c>
      <c r="D95" s="326">
        <f t="shared" ref="D95:I97" si="38">D86+D89+D92</f>
        <v>138.66000000000003</v>
      </c>
      <c r="E95" s="326">
        <f t="shared" si="38"/>
        <v>146.44</v>
      </c>
      <c r="F95" s="326">
        <f t="shared" si="38"/>
        <v>171.74</v>
      </c>
      <c r="G95" s="326">
        <f t="shared" si="38"/>
        <v>158.26</v>
      </c>
      <c r="H95" s="326">
        <f t="shared" si="38"/>
        <v>165.37</v>
      </c>
      <c r="I95" s="326">
        <f t="shared" si="38"/>
        <v>123.53999999999999</v>
      </c>
      <c r="J95" s="328"/>
      <c r="K95" s="329"/>
      <c r="L95" s="331">
        <f t="shared" ref="L95:Q97" si="39">D95/D$97</f>
        <v>0.4765603519384109</v>
      </c>
      <c r="M95" s="331">
        <f t="shared" si="39"/>
        <v>0.47947089254141845</v>
      </c>
      <c r="N95" s="331">
        <f t="shared" si="39"/>
        <v>0.48305346946811806</v>
      </c>
      <c r="O95" s="331">
        <f t="shared" si="39"/>
        <v>0.4807411907654921</v>
      </c>
      <c r="P95" s="331">
        <f t="shared" si="39"/>
        <v>0.47423360385420549</v>
      </c>
      <c r="Q95" s="331">
        <f t="shared" si="39"/>
        <v>0.47393255840718151</v>
      </c>
    </row>
    <row r="96" spans="1:18">
      <c r="A96" s="313" t="s">
        <v>39</v>
      </c>
      <c r="B96" s="313" t="s">
        <v>39</v>
      </c>
      <c r="C96" s="327" t="s">
        <v>400</v>
      </c>
      <c r="D96" s="326">
        <f t="shared" si="38"/>
        <v>172.13</v>
      </c>
      <c r="E96" s="326">
        <f t="shared" si="38"/>
        <v>177.07999999999998</v>
      </c>
      <c r="F96" s="326">
        <f t="shared" si="38"/>
        <v>202.12</v>
      </c>
      <c r="G96" s="326">
        <f t="shared" si="38"/>
        <v>190.32</v>
      </c>
      <c r="H96" s="326">
        <f t="shared" si="38"/>
        <v>207.89</v>
      </c>
      <c r="I96" s="326">
        <f t="shared" si="38"/>
        <v>156.82</v>
      </c>
      <c r="J96" s="328"/>
      <c r="K96" s="329"/>
      <c r="L96" s="331">
        <f t="shared" si="39"/>
        <v>0.59159334616442127</v>
      </c>
      <c r="M96" s="331">
        <f t="shared" si="39"/>
        <v>0.57979176216357808</v>
      </c>
      <c r="N96" s="331">
        <f t="shared" si="39"/>
        <v>0.56850336117908484</v>
      </c>
      <c r="O96" s="331">
        <f t="shared" si="39"/>
        <v>0.57812879708383957</v>
      </c>
      <c r="P96" s="331">
        <f t="shared" si="39"/>
        <v>0.5961687361991338</v>
      </c>
      <c r="Q96" s="331">
        <f t="shared" si="39"/>
        <v>0.60160356005677684</v>
      </c>
    </row>
    <row r="97" spans="1:17">
      <c r="A97" s="313" t="s">
        <v>39</v>
      </c>
      <c r="B97" s="313" t="s">
        <v>39</v>
      </c>
      <c r="C97" s="330" t="s">
        <v>60</v>
      </c>
      <c r="D97" s="326">
        <f t="shared" si="38"/>
        <v>290.95999999999998</v>
      </c>
      <c r="E97" s="326">
        <f t="shared" si="38"/>
        <v>305.41999999999996</v>
      </c>
      <c r="F97" s="326">
        <f t="shared" si="38"/>
        <v>355.53</v>
      </c>
      <c r="G97" s="326">
        <f t="shared" si="38"/>
        <v>329.2</v>
      </c>
      <c r="H97" s="326">
        <f t="shared" si="38"/>
        <v>348.71000000000004</v>
      </c>
      <c r="I97" s="326">
        <f t="shared" si="38"/>
        <v>260.66999999999996</v>
      </c>
      <c r="J97" s="328"/>
      <c r="K97" s="329"/>
      <c r="L97" s="331">
        <f t="shared" si="39"/>
        <v>1</v>
      </c>
      <c r="M97" s="331">
        <f t="shared" si="39"/>
        <v>1</v>
      </c>
      <c r="N97" s="331">
        <f t="shared" si="39"/>
        <v>1</v>
      </c>
      <c r="O97" s="331">
        <f t="shared" si="39"/>
        <v>1</v>
      </c>
      <c r="P97" s="331">
        <f t="shared" si="39"/>
        <v>1</v>
      </c>
      <c r="Q97" s="331">
        <f t="shared" si="39"/>
        <v>1</v>
      </c>
    </row>
    <row r="98" spans="1:17">
      <c r="A98" s="82" t="s">
        <v>59</v>
      </c>
      <c r="B98" s="82" t="s">
        <v>59</v>
      </c>
      <c r="C98" s="75" t="s">
        <v>28</v>
      </c>
      <c r="D98" s="51">
        <f t="shared" ref="D98:I99" si="40">D29+D59+D71+D83+D95</f>
        <v>1956.927696609614</v>
      </c>
      <c r="E98" s="51">
        <f t="shared" si="40"/>
        <v>2013.8163796162842</v>
      </c>
      <c r="F98" s="51">
        <f t="shared" si="40"/>
        <v>2126.9016352933413</v>
      </c>
      <c r="G98" s="51">
        <f t="shared" si="40"/>
        <v>2308.6575743659687</v>
      </c>
      <c r="H98" s="51">
        <f t="shared" si="40"/>
        <v>2319.1991441043551</v>
      </c>
      <c r="I98" s="51">
        <f t="shared" si="40"/>
        <v>2084.1659975361508</v>
      </c>
      <c r="J98" s="300">
        <f>(I98/D98)^(1/5)-1</f>
        <v>1.2678303250427625E-2</v>
      </c>
      <c r="K98" s="299"/>
      <c r="L98" s="78">
        <f>D98/D$100</f>
        <v>0.54841868709168939</v>
      </c>
      <c r="M98" s="78">
        <f t="shared" ref="M98:Q99" si="41">E98/E$100</f>
        <v>0.54868505882915319</v>
      </c>
      <c r="N98" s="78">
        <f t="shared" si="41"/>
        <v>0.5551248924041039</v>
      </c>
      <c r="O98" s="78">
        <f t="shared" si="41"/>
        <v>0.55806304038636356</v>
      </c>
      <c r="P98" s="78">
        <f t="shared" si="41"/>
        <v>0.56157043869414736</v>
      </c>
      <c r="Q98" s="78">
        <f t="shared" si="41"/>
        <v>0.57703380483825006</v>
      </c>
    </row>
    <row r="99" spans="1:17">
      <c r="A99" s="82" t="s">
        <v>59</v>
      </c>
      <c r="B99" s="82" t="s">
        <v>59</v>
      </c>
      <c r="C99" s="75" t="s">
        <v>400</v>
      </c>
      <c r="D99" s="51">
        <f t="shared" si="40"/>
        <v>1611.3819592618274</v>
      </c>
      <c r="E99" s="51">
        <f t="shared" si="40"/>
        <v>1656.442810443667</v>
      </c>
      <c r="F99" s="51">
        <f t="shared" si="40"/>
        <v>1704.4913798573111</v>
      </c>
      <c r="G99" s="51">
        <f t="shared" si="40"/>
        <v>1828.2542210606139</v>
      </c>
      <c r="H99" s="51">
        <f t="shared" si="40"/>
        <v>1810.6463468679349</v>
      </c>
      <c r="I99" s="51">
        <f t="shared" si="40"/>
        <v>1527.6951795059279</v>
      </c>
      <c r="J99" s="300">
        <f>(I99/D99)^(1/5)-1</f>
        <v>-1.0609713618762062E-2</v>
      </c>
      <c r="K99" s="299"/>
      <c r="L99" s="78">
        <f>D99/D$100</f>
        <v>0.45158131290831055</v>
      </c>
      <c r="M99" s="78">
        <f t="shared" si="41"/>
        <v>0.45131494117084692</v>
      </c>
      <c r="N99" s="78">
        <f t="shared" si="41"/>
        <v>0.44487510759589605</v>
      </c>
      <c r="O99" s="78">
        <f t="shared" si="41"/>
        <v>0.44193695961363649</v>
      </c>
      <c r="P99" s="78">
        <f t="shared" si="41"/>
        <v>0.43842956130585276</v>
      </c>
      <c r="Q99" s="78">
        <f t="shared" si="41"/>
        <v>0.42296619516174999</v>
      </c>
    </row>
    <row r="100" spans="1:17">
      <c r="A100" s="82" t="s">
        <v>59</v>
      </c>
      <c r="B100" s="82" t="s">
        <v>59</v>
      </c>
      <c r="C100" s="70" t="s">
        <v>60</v>
      </c>
      <c r="D100" s="51">
        <f>SUM(D98:D99)</f>
        <v>3568.3096558714415</v>
      </c>
      <c r="E100" s="51">
        <f t="shared" ref="E100:I100" si="42">SUM(E98:E99)</f>
        <v>3670.2591900599509</v>
      </c>
      <c r="F100" s="51">
        <f t="shared" si="42"/>
        <v>3831.3930151506524</v>
      </c>
      <c r="G100" s="51">
        <f t="shared" si="42"/>
        <v>4136.9117954265821</v>
      </c>
      <c r="H100" s="51">
        <f t="shared" si="42"/>
        <v>4129.8454909722896</v>
      </c>
      <c r="I100" s="51">
        <f t="shared" si="42"/>
        <v>3611.8611770420785</v>
      </c>
      <c r="J100" s="303"/>
      <c r="K100" s="306"/>
      <c r="L100" s="78">
        <f>SUM(L98:L99)</f>
        <v>1</v>
      </c>
      <c r="M100" s="78">
        <f t="shared" ref="M100:Q100" si="43">SUM(M98:M99)</f>
        <v>1</v>
      </c>
      <c r="N100" s="78">
        <f t="shared" si="43"/>
        <v>1</v>
      </c>
      <c r="O100" s="78">
        <f t="shared" si="43"/>
        <v>1</v>
      </c>
      <c r="P100" s="78">
        <f t="shared" si="43"/>
        <v>1</v>
      </c>
      <c r="Q100" s="78">
        <f t="shared" si="43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Coverpage</vt:lpstr>
      <vt:lpstr>Audit Trail Information</vt:lpstr>
      <vt:lpstr> Capacity by Company</vt:lpstr>
      <vt:lpstr> Capacity by Location</vt:lpstr>
      <vt:lpstr>Production by Company</vt:lpstr>
      <vt:lpstr>Operating Efficiency.</vt:lpstr>
      <vt:lpstr>Demand ByType</vt:lpstr>
      <vt:lpstr>Demand By Grade</vt:lpstr>
      <vt:lpstr>Demand by Sales Channel</vt:lpstr>
      <vt:lpstr>Operating Efficiency</vt:lpstr>
      <vt:lpstr>Demand by Application</vt:lpstr>
      <vt:lpstr>Demand By Region</vt:lpstr>
      <vt:lpstr> Demand-Supply Gap</vt:lpstr>
      <vt:lpstr>Foreign Trade</vt:lpstr>
      <vt:lpstr>Foreign Trade 2</vt:lpstr>
      <vt:lpstr>Important Links</vt:lpstr>
      <vt:lpstr>Company Share</vt:lpstr>
      <vt:lpstr>Product Overview</vt:lpstr>
      <vt:lpstr>About Us &amp; Disclaimer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Hardik Malhotra</cp:lastModifiedBy>
  <cp:lastPrinted>2021-08-25T08:56:59Z</cp:lastPrinted>
  <dcterms:created xsi:type="dcterms:W3CDTF">2019-01-07T08:41:55Z</dcterms:created>
  <dcterms:modified xsi:type="dcterms:W3CDTF">2021-09-13T06:11:21Z</dcterms:modified>
</cp:coreProperties>
</file>