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ocuments\Copper Sulphate\"/>
    </mc:Choice>
  </mc:AlternateContent>
  <xr:revisionPtr revIDLastSave="0" documentId="13_ncr:1_{49FA2B80-4522-4795-B73D-DE7EB88C5BA9}" xr6:coauthVersionLast="47" xr6:coauthVersionMax="47" xr10:uidLastSave="{00000000-0000-0000-0000-000000000000}"/>
  <bookViews>
    <workbookView xWindow="-120" yWindow="-120" windowWidth="20730" windowHeight="11160" xr2:uid="{8F471B20-1CF6-4513-9DE3-5F80FBB44637}"/>
  </bookViews>
  <sheets>
    <sheet name="Indonesia" sheetId="1" r:id="rId1"/>
    <sheet name="Thailand" sheetId="2" r:id="rId2"/>
    <sheet name="Malaysia" sheetId="3" r:id="rId3"/>
    <sheet name="Phillipines " sheetId="4" r:id="rId4"/>
    <sheet name="Vietnam" sheetId="6" r:id="rId5"/>
    <sheet name="Sheet1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7" l="1"/>
  <c r="D16" i="7"/>
  <c r="E16" i="7"/>
  <c r="F16" i="7"/>
  <c r="G16" i="7"/>
  <c r="H16" i="7"/>
  <c r="I16" i="7"/>
  <c r="B16" i="7"/>
  <c r="O17" i="1"/>
  <c r="O11" i="1"/>
  <c r="Q4" i="2"/>
  <c r="B10" i="7"/>
  <c r="B6" i="7"/>
  <c r="C6" i="7"/>
  <c r="D6" i="7"/>
  <c r="E6" i="7"/>
  <c r="F6" i="7"/>
  <c r="G6" i="7"/>
  <c r="H6" i="7"/>
  <c r="I6" i="7"/>
  <c r="A6" i="7"/>
  <c r="A4" i="7"/>
  <c r="P6" i="6"/>
  <c r="P4" i="4"/>
  <c r="P5" i="3"/>
  <c r="O5" i="3"/>
  <c r="P3" i="1"/>
  <c r="O3" i="1"/>
  <c r="C18" i="3"/>
  <c r="D18" i="3"/>
  <c r="E18" i="3"/>
  <c r="F18" i="3"/>
  <c r="G18" i="3"/>
  <c r="H18" i="3"/>
  <c r="I18" i="3"/>
  <c r="J18" i="3"/>
  <c r="K18" i="3"/>
  <c r="B18" i="3"/>
  <c r="C8" i="3"/>
  <c r="D8" i="3"/>
  <c r="E8" i="3"/>
  <c r="F8" i="3"/>
  <c r="G8" i="3"/>
  <c r="H8" i="3"/>
  <c r="I8" i="3"/>
  <c r="J8" i="3"/>
  <c r="K8" i="3"/>
  <c r="B8" i="3"/>
  <c r="C8" i="2"/>
  <c r="D8" i="2"/>
  <c r="E8" i="2"/>
  <c r="F8" i="2"/>
  <c r="G8" i="2"/>
  <c r="H8" i="2"/>
  <c r="I8" i="2"/>
  <c r="J8" i="2"/>
  <c r="K8" i="2"/>
  <c r="B8" i="2"/>
  <c r="C8" i="1"/>
  <c r="D8" i="1"/>
  <c r="E8" i="1"/>
  <c r="F8" i="1"/>
  <c r="G8" i="1"/>
  <c r="H8" i="1"/>
  <c r="I8" i="1"/>
  <c r="J8" i="1"/>
  <c r="K8" i="1"/>
  <c r="B8" i="1"/>
  <c r="C18" i="4"/>
  <c r="D18" i="4"/>
  <c r="E18" i="4"/>
  <c r="F18" i="4"/>
  <c r="G18" i="4"/>
  <c r="H18" i="4"/>
  <c r="I18" i="4"/>
  <c r="J18" i="4"/>
  <c r="B18" i="4"/>
  <c r="I18" i="2"/>
  <c r="K18" i="2"/>
  <c r="J18" i="2"/>
  <c r="H18" i="2"/>
  <c r="G18" i="2"/>
  <c r="F18" i="2"/>
  <c r="E18" i="2"/>
  <c r="D18" i="2"/>
  <c r="C18" i="2"/>
  <c r="B18" i="2"/>
  <c r="K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<sst xmlns="http://schemas.openxmlformats.org/spreadsheetml/2006/main" count="185" uniqueCount="33">
  <si>
    <t>Export</t>
  </si>
  <si>
    <t>Country</t>
  </si>
  <si>
    <t>Value</t>
  </si>
  <si>
    <t>Volume</t>
  </si>
  <si>
    <t>Singapore</t>
  </si>
  <si>
    <t>Malaysia</t>
  </si>
  <si>
    <t>Turkey</t>
  </si>
  <si>
    <t>others</t>
  </si>
  <si>
    <t>Total</t>
  </si>
  <si>
    <t>Import</t>
  </si>
  <si>
    <t>Others</t>
  </si>
  <si>
    <t>Thailand</t>
  </si>
  <si>
    <t>Russian Federation</t>
  </si>
  <si>
    <t>China</t>
  </si>
  <si>
    <t>Japan</t>
  </si>
  <si>
    <t>Brazil</t>
  </si>
  <si>
    <t>India</t>
  </si>
  <si>
    <t>USA</t>
  </si>
  <si>
    <t>South Korea</t>
  </si>
  <si>
    <t xml:space="preserve">Australia </t>
  </si>
  <si>
    <t xml:space="preserve">China </t>
  </si>
  <si>
    <t>Germany</t>
  </si>
  <si>
    <t>Indonesia</t>
  </si>
  <si>
    <t>Australia</t>
  </si>
  <si>
    <t>Vietnam</t>
  </si>
  <si>
    <t>United States of America</t>
  </si>
  <si>
    <t xml:space="preserve">Import </t>
  </si>
  <si>
    <t xml:space="preserve">Export </t>
  </si>
  <si>
    <t>Cambodia</t>
  </si>
  <si>
    <t>Bangladesh</t>
  </si>
  <si>
    <t>Lao People's Democratic Republic</t>
  </si>
  <si>
    <t>Taiwan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</si>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</sst>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Verdana"/>
      <family val="2"/>
    </font>
    <font>
      <b/>
      <sz val="10"/>
      <name val="Verdana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2B54"/>
      <name val="Arial"/>
      <family val="2"/>
    </font>
    <font>
      <sz val="9"/>
      <color rgb="FF8A2BE2"/>
      <name val="Arial"/>
      <family val="2"/>
    </font>
    <font>
      <sz val="8"/>
      <color rgb="FF3CB371"/>
      <name val="Calibri"/>
      <family val="2"/>
      <scheme val="minor"/>
    </font>
    <font>
      <sz val="8"/>
      <color rgb="FF008000"/>
      <name val="Calibri"/>
      <family val="2"/>
      <scheme val="minor"/>
    </font>
    <font>
      <sz val="8"/>
      <color rgb="FF8A2BE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2B54"/>
      </left>
      <right style="thin">
        <color rgb="FF002B54"/>
      </right>
      <top style="thin">
        <color rgb="FF002B54"/>
      </top>
      <bottom style="thin">
        <color rgb="FF002B54"/>
      </bottom>
      <diagonal/>
    </border>
    <border>
      <left style="thin">
        <color rgb="FF002B54"/>
      </left>
      <right style="thin">
        <color rgb="FF000000"/>
      </right>
      <top style="thin">
        <color rgb="FF002B54"/>
      </top>
      <bottom style="thin">
        <color rgb="FF002B54"/>
      </bottom>
      <diagonal/>
    </border>
    <border>
      <left style="thin">
        <color rgb="FF000000"/>
      </left>
      <right style="thin">
        <color rgb="FF000000"/>
      </right>
      <top style="thin">
        <color rgb="FF002B54"/>
      </top>
      <bottom style="thin">
        <color rgb="FF002B5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2" fontId="0" fillId="0" borderId="3" xfId="0" applyNumberForma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3" fillId="2" borderId="3" xfId="0" applyFont="1" applyFill="1" applyBorder="1" applyAlignment="1">
      <alignment horizontal="center"/>
    </xf>
    <xf numFmtId="2" fontId="3" fillId="2" borderId="3" xfId="0" applyNumberFormat="1" applyFont="1" applyFill="1" applyBorder="1" applyAlignment="1">
      <alignment horizontal="center"/>
    </xf>
    <xf numFmtId="0" fontId="0" fillId="0" borderId="3" xfId="0" applyBorder="1"/>
    <xf numFmtId="0" fontId="1" fillId="2" borderId="7" xfId="0" applyFont="1" applyFill="1" applyBorder="1"/>
    <xf numFmtId="0" fontId="1" fillId="2" borderId="3" xfId="0" applyFont="1" applyFill="1" applyBorder="1"/>
    <xf numFmtId="0" fontId="4" fillId="2" borderId="3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right" wrapText="1"/>
    </xf>
    <xf numFmtId="0" fontId="4" fillId="2" borderId="3" xfId="0" applyFont="1" applyFill="1" applyBorder="1"/>
    <xf numFmtId="2" fontId="0" fillId="0" borderId="0" xfId="0" applyNumberFormat="1"/>
    <xf numFmtId="0" fontId="1" fillId="0" borderId="3" xfId="0" applyFont="1" applyBorder="1"/>
    <xf numFmtId="0" fontId="0" fillId="0" borderId="3" xfId="0" applyFill="1" applyBorder="1"/>
    <xf numFmtId="10" fontId="0" fillId="0" borderId="0" xfId="1" applyNumberFormat="1" applyFont="1"/>
    <xf numFmtId="10" fontId="0" fillId="0" borderId="0" xfId="0" applyNumberFormat="1"/>
    <xf numFmtId="0" fontId="1" fillId="2" borderId="0" xfId="0" applyFont="1" applyFill="1" applyBorder="1"/>
    <xf numFmtId="3" fontId="7" fillId="3" borderId="8" xfId="0" applyNumberFormat="1" applyFont="1" applyFill="1" applyBorder="1" applyAlignment="1">
      <alignment horizontal="right" vertical="center" wrapText="1"/>
    </xf>
    <xf numFmtId="3" fontId="6" fillId="3" borderId="9" xfId="0" applyNumberFormat="1" applyFont="1" applyFill="1" applyBorder="1" applyAlignment="1">
      <alignment horizontal="right" vertical="center" wrapText="1"/>
    </xf>
    <xf numFmtId="3" fontId="6" fillId="3" borderId="10" xfId="0" applyNumberFormat="1" applyFont="1" applyFill="1" applyBorder="1" applyAlignment="1">
      <alignment horizontal="right" vertical="center" wrapText="1"/>
    </xf>
    <xf numFmtId="0" fontId="8" fillId="3" borderId="8" xfId="0" applyFont="1" applyFill="1" applyBorder="1" applyAlignment="1">
      <alignment horizontal="right" wrapText="1"/>
    </xf>
    <xf numFmtId="0" fontId="9" fillId="3" borderId="8" xfId="0" applyFont="1" applyFill="1" applyBorder="1" applyAlignment="1">
      <alignment horizontal="right" wrapText="1"/>
    </xf>
    <xf numFmtId="0" fontId="10" fillId="3" borderId="8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53DD-4A27-478C-96E6-9A8E44CE79BD}">
  <dimension ref="A1:Q19"/>
  <sheetViews>
    <sheetView tabSelected="1" workbookViewId="0">
      <selection activeCell="K4" sqref="K4"/>
    </sheetView>
  </sheetViews>
  <sheetFormatPr defaultRowHeight="15" x14ac:dyDescent="0.25"/>
  <cols>
    <col min="1" max="1" width="18.140625" bestFit="1" customWidth="1"/>
  </cols>
  <sheetData>
    <row r="1" spans="1:17" ht="15.75" thickBot="1" x14ac:dyDescent="0.3">
      <c r="A1" s="1" t="s">
        <v>9</v>
      </c>
      <c r="B1" s="1">
        <v>2016</v>
      </c>
      <c r="C1" s="1">
        <v>2016</v>
      </c>
      <c r="D1" s="1">
        <v>2017</v>
      </c>
      <c r="E1" s="1">
        <v>2017</v>
      </c>
      <c r="F1" s="1">
        <v>2018</v>
      </c>
      <c r="G1" s="1">
        <v>2018</v>
      </c>
      <c r="H1" s="1">
        <v>2019</v>
      </c>
      <c r="I1" s="1">
        <v>2019</v>
      </c>
      <c r="J1" s="1">
        <v>2020</v>
      </c>
      <c r="K1" s="1">
        <v>2020</v>
      </c>
    </row>
    <row r="2" spans="1:17" x14ac:dyDescent="0.25">
      <c r="A2" s="2" t="s">
        <v>1</v>
      </c>
      <c r="B2" s="2" t="s">
        <v>2</v>
      </c>
      <c r="C2" s="2" t="s">
        <v>3</v>
      </c>
      <c r="D2" s="2" t="s">
        <v>2</v>
      </c>
      <c r="E2" s="2" t="s">
        <v>3</v>
      </c>
      <c r="F2" s="2" t="s">
        <v>2</v>
      </c>
      <c r="G2" s="2" t="s">
        <v>3</v>
      </c>
      <c r="H2" s="2" t="s">
        <v>2</v>
      </c>
      <c r="I2" s="2" t="s">
        <v>3</v>
      </c>
      <c r="J2" s="2" t="s">
        <v>2</v>
      </c>
      <c r="K2" s="2" t="s">
        <v>3</v>
      </c>
    </row>
    <row r="3" spans="1:17" x14ac:dyDescent="0.25">
      <c r="A3" s="11" t="s">
        <v>31</v>
      </c>
      <c r="B3" s="11">
        <v>13.91</v>
      </c>
      <c r="C3" s="11">
        <v>10</v>
      </c>
      <c r="D3" s="11">
        <v>16.16</v>
      </c>
      <c r="E3" s="11">
        <v>10.7</v>
      </c>
      <c r="F3" s="11">
        <v>20.3</v>
      </c>
      <c r="G3" s="11">
        <v>11.31</v>
      </c>
      <c r="H3" s="11">
        <v>13.9</v>
      </c>
      <c r="I3" s="11">
        <v>8.07</v>
      </c>
      <c r="J3" s="11">
        <v>13.44</v>
      </c>
      <c r="K3" s="11">
        <v>8.6</v>
      </c>
      <c r="N3" s="6">
        <v>15.539187999999999</v>
      </c>
      <c r="O3" s="17">
        <f>AVERAGE(N3:N7)</f>
        <v>16.671270799999999</v>
      </c>
      <c r="P3">
        <f>(O3*30%)+O3</f>
        <v>21.672652039999999</v>
      </c>
    </row>
    <row r="4" spans="1:17" x14ac:dyDescent="0.25">
      <c r="A4" s="11" t="s">
        <v>11</v>
      </c>
      <c r="B4" s="3">
        <v>3.014046</v>
      </c>
      <c r="C4" s="3">
        <v>2.093</v>
      </c>
      <c r="D4" s="3">
        <v>6.687411</v>
      </c>
      <c r="E4" s="3">
        <v>4.3739999999999997</v>
      </c>
      <c r="F4" s="3">
        <v>4.6508190000000003</v>
      </c>
      <c r="G4" s="3">
        <v>2.5490200000000001</v>
      </c>
      <c r="H4" s="3">
        <v>3.887219</v>
      </c>
      <c r="I4" s="3">
        <v>2.1120019999999999</v>
      </c>
      <c r="J4" s="3">
        <v>3.0982210000000001</v>
      </c>
      <c r="K4" s="3">
        <v>1.7910010000000001</v>
      </c>
      <c r="N4" s="6">
        <v>18.962440999999998</v>
      </c>
    </row>
    <row r="5" spans="1:17" x14ac:dyDescent="0.25">
      <c r="A5" s="11" t="s">
        <v>13</v>
      </c>
      <c r="B5" s="3">
        <v>1.419745</v>
      </c>
      <c r="C5" s="3">
        <v>0.90412800000000004</v>
      </c>
      <c r="D5" s="3">
        <v>0.58171300000000004</v>
      </c>
      <c r="E5" s="3">
        <v>0.46753499999999998</v>
      </c>
      <c r="F5" s="3">
        <v>1.468993</v>
      </c>
      <c r="G5" s="3">
        <v>0.67262</v>
      </c>
      <c r="H5" s="3">
        <v>6.9417790000000004</v>
      </c>
      <c r="I5" s="3">
        <v>3.5252340000000002</v>
      </c>
      <c r="J5" s="3">
        <v>3.2942640000000001</v>
      </c>
      <c r="K5" s="3">
        <v>1.7501409999999999</v>
      </c>
      <c r="N5" s="6">
        <v>17.291696000000002</v>
      </c>
    </row>
    <row r="6" spans="1:17" x14ac:dyDescent="0.25">
      <c r="A6" s="11" t="s">
        <v>12</v>
      </c>
      <c r="B6" s="3">
        <v>2.4786920000000001</v>
      </c>
      <c r="C6" s="3">
        <v>1.488</v>
      </c>
      <c r="D6" s="3">
        <v>2.0646070000000001</v>
      </c>
      <c r="E6" s="3">
        <v>1.1352</v>
      </c>
      <c r="F6" s="3">
        <v>2.29894</v>
      </c>
      <c r="G6" s="3">
        <v>1.1040000000000001</v>
      </c>
      <c r="H6" s="3">
        <v>2.9566059999999998</v>
      </c>
      <c r="I6" s="3">
        <v>1.5269509999999999</v>
      </c>
      <c r="J6" s="3">
        <v>1.657673</v>
      </c>
      <c r="K6" s="3">
        <v>0.92220000000000002</v>
      </c>
      <c r="N6" s="6">
        <v>16.844864999999999</v>
      </c>
    </row>
    <row r="7" spans="1:17" x14ac:dyDescent="0.25">
      <c r="A7" s="11" t="s">
        <v>15</v>
      </c>
      <c r="B7" s="3">
        <v>0</v>
      </c>
      <c r="C7" s="3">
        <v>0</v>
      </c>
      <c r="D7" s="3">
        <v>0</v>
      </c>
      <c r="E7" s="3">
        <v>0</v>
      </c>
      <c r="F7" s="3">
        <v>0.28798000000000001</v>
      </c>
      <c r="G7" s="3">
        <v>0.14199999999999999</v>
      </c>
      <c r="H7" s="3">
        <v>0.89172799999999997</v>
      </c>
      <c r="I7" s="3">
        <v>0.45600099999999999</v>
      </c>
      <c r="J7" s="3">
        <v>1.1300760000000001</v>
      </c>
      <c r="K7" s="3">
        <v>0.61499999999999999</v>
      </c>
      <c r="N7" s="6">
        <v>14.718164</v>
      </c>
    </row>
    <row r="8" spans="1:17" x14ac:dyDescent="0.25">
      <c r="A8" s="4" t="s">
        <v>7</v>
      </c>
      <c r="B8" s="3">
        <f>B9-SUM(B3:B7)</f>
        <v>2.6518290000000029</v>
      </c>
      <c r="C8" s="3">
        <f t="shared" ref="C8:K8" si="0">C9-SUM(C3:C7)</f>
        <v>1.0540599999999998</v>
      </c>
      <c r="D8" s="3">
        <f t="shared" si="0"/>
        <v>4.884602000000001</v>
      </c>
      <c r="E8" s="3">
        <f t="shared" si="0"/>
        <v>2.2857060000000011</v>
      </c>
      <c r="F8" s="3">
        <f t="shared" si="0"/>
        <v>3.52027</v>
      </c>
      <c r="G8" s="3">
        <f t="shared" si="0"/>
        <v>1.5140560000000001</v>
      </c>
      <c r="H8" s="3">
        <f t="shared" si="0"/>
        <v>2.6065969999999972</v>
      </c>
      <c r="I8" s="3">
        <f t="shared" si="0"/>
        <v>1.154676999999996</v>
      </c>
      <c r="J8" s="3">
        <f t="shared" si="0"/>
        <v>2.3021590000000032</v>
      </c>
      <c r="K8" s="3">
        <f t="shared" si="0"/>
        <v>1.0398220000000009</v>
      </c>
    </row>
    <row r="9" spans="1:17" x14ac:dyDescent="0.25">
      <c r="A9" s="5" t="s">
        <v>8</v>
      </c>
      <c r="B9" s="6">
        <v>23.474312000000001</v>
      </c>
      <c r="C9" s="6">
        <v>15.539187999999999</v>
      </c>
      <c r="D9" s="6">
        <v>30.378333000000001</v>
      </c>
      <c r="E9" s="6">
        <v>18.962440999999998</v>
      </c>
      <c r="F9" s="6">
        <v>32.527002000000003</v>
      </c>
      <c r="G9" s="6">
        <v>17.291696000000002</v>
      </c>
      <c r="H9" s="6">
        <v>31.183928999999999</v>
      </c>
      <c r="I9" s="6">
        <v>16.844864999999999</v>
      </c>
      <c r="J9" s="6">
        <v>24.922393</v>
      </c>
      <c r="K9" s="6">
        <v>14.718164</v>
      </c>
    </row>
    <row r="11" spans="1:17" ht="15.75" thickBot="1" x14ac:dyDescent="0.3">
      <c r="A11" s="1" t="s">
        <v>0</v>
      </c>
      <c r="B11" s="1">
        <v>2016</v>
      </c>
      <c r="C11" s="1">
        <v>2016</v>
      </c>
      <c r="D11" s="1">
        <v>2017</v>
      </c>
      <c r="E11" s="1">
        <v>2017</v>
      </c>
      <c r="F11" s="1">
        <v>2018</v>
      </c>
      <c r="G11" s="1">
        <v>2018</v>
      </c>
      <c r="H11" s="1">
        <v>2019</v>
      </c>
      <c r="I11" s="1">
        <v>2019</v>
      </c>
      <c r="J11" s="12">
        <v>2020</v>
      </c>
      <c r="K11" s="12">
        <v>2020</v>
      </c>
      <c r="N11" s="22">
        <v>2.0099999999999998</v>
      </c>
      <c r="O11">
        <f>(N11*32.74%)+N11</f>
        <v>2.6680739999999998</v>
      </c>
    </row>
    <row r="12" spans="1:17" x14ac:dyDescent="0.25">
      <c r="A12" s="8" t="s">
        <v>1</v>
      </c>
      <c r="B12" s="8" t="s">
        <v>2</v>
      </c>
      <c r="C12" s="8" t="s">
        <v>3</v>
      </c>
      <c r="D12" s="8" t="s">
        <v>2</v>
      </c>
      <c r="E12" s="8" t="s">
        <v>3</v>
      </c>
      <c r="F12" s="8" t="s">
        <v>2</v>
      </c>
      <c r="G12" s="8" t="s">
        <v>3</v>
      </c>
      <c r="H12" s="8" t="s">
        <v>2</v>
      </c>
      <c r="I12" s="8" t="s">
        <v>3</v>
      </c>
      <c r="J12" s="13" t="s">
        <v>2</v>
      </c>
      <c r="K12" s="13" t="s">
        <v>3</v>
      </c>
    </row>
    <row r="13" spans="1:17" x14ac:dyDescent="0.25">
      <c r="A13" s="11" t="s">
        <v>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11">
        <v>9.9999999999999995E-7</v>
      </c>
    </row>
    <row r="14" spans="1:17" x14ac:dyDescent="0.25">
      <c r="A14" s="11" t="s">
        <v>18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</row>
    <row r="15" spans="1:17" x14ac:dyDescent="0.25">
      <c r="A15" s="11" t="s">
        <v>19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N15">
        <v>35.741</v>
      </c>
      <c r="O15">
        <v>65.727000000000004</v>
      </c>
      <c r="Q15">
        <v>1000</v>
      </c>
    </row>
    <row r="16" spans="1:17" x14ac:dyDescent="0.25">
      <c r="A16" s="11" t="s">
        <v>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</row>
    <row r="17" spans="1:15" x14ac:dyDescent="0.25">
      <c r="A17" s="11" t="s">
        <v>21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O17">
        <f>O15/N15</f>
        <v>1.8389804426289138</v>
      </c>
    </row>
    <row r="18" spans="1:15" x14ac:dyDescent="0.25">
      <c r="A18" s="4" t="s">
        <v>10</v>
      </c>
      <c r="B18" s="3">
        <f t="shared" ref="B18:K18" si="1">B19-SUM(B13:B13)</f>
        <v>0.1</v>
      </c>
      <c r="C18" s="3">
        <f t="shared" si="1"/>
        <v>0</v>
      </c>
      <c r="D18" s="3">
        <f t="shared" si="1"/>
        <v>0</v>
      </c>
      <c r="E18" s="3">
        <f t="shared" si="1"/>
        <v>0</v>
      </c>
      <c r="F18" s="3">
        <f t="shared" si="1"/>
        <v>0</v>
      </c>
      <c r="G18" s="3">
        <f t="shared" si="1"/>
        <v>0</v>
      </c>
      <c r="H18" s="3">
        <f t="shared" si="1"/>
        <v>0</v>
      </c>
      <c r="I18" s="3">
        <f t="shared" si="1"/>
        <v>0</v>
      </c>
      <c r="J18" s="3">
        <f t="shared" si="1"/>
        <v>0</v>
      </c>
      <c r="K18" s="3">
        <f t="shared" si="1"/>
        <v>0</v>
      </c>
    </row>
    <row r="19" spans="1:15" x14ac:dyDescent="0.25">
      <c r="A19" s="9" t="s">
        <v>8</v>
      </c>
      <c r="B19" s="10">
        <v>0.1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9.9999999999999995E-7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8EAA7-A902-4E76-AADC-D6599B8BB56A}">
  <dimension ref="A1:Q19"/>
  <sheetViews>
    <sheetView workbookViewId="0">
      <selection activeCell="M6" sqref="M6"/>
    </sheetView>
  </sheetViews>
  <sheetFormatPr defaultRowHeight="15" x14ac:dyDescent="0.25"/>
  <sheetData>
    <row r="1" spans="1:17" ht="15.75" thickBot="1" x14ac:dyDescent="0.3">
      <c r="A1" s="1" t="s">
        <v>9</v>
      </c>
      <c r="B1" s="1">
        <v>2016</v>
      </c>
      <c r="C1" s="1">
        <v>2016</v>
      </c>
      <c r="D1" s="1">
        <v>2017</v>
      </c>
      <c r="E1" s="1">
        <v>2017</v>
      </c>
      <c r="F1" s="1">
        <v>2018</v>
      </c>
      <c r="G1" s="1">
        <v>2018</v>
      </c>
      <c r="H1" s="1">
        <v>2019</v>
      </c>
      <c r="I1" s="1">
        <v>2019</v>
      </c>
      <c r="J1" s="1">
        <v>2020</v>
      </c>
      <c r="K1" s="1">
        <v>2020</v>
      </c>
    </row>
    <row r="2" spans="1:17" x14ac:dyDescent="0.25">
      <c r="A2" s="2" t="s">
        <v>1</v>
      </c>
      <c r="B2" s="2" t="s">
        <v>2</v>
      </c>
      <c r="C2" s="2" t="s">
        <v>3</v>
      </c>
      <c r="D2" s="2" t="s">
        <v>2</v>
      </c>
      <c r="E2" s="2" t="s">
        <v>3</v>
      </c>
      <c r="F2" s="2" t="s">
        <v>2</v>
      </c>
      <c r="G2" s="2" t="s">
        <v>3</v>
      </c>
      <c r="H2" s="2" t="s">
        <v>2</v>
      </c>
      <c r="I2" s="2" t="s">
        <v>3</v>
      </c>
      <c r="J2" s="2" t="s">
        <v>2</v>
      </c>
      <c r="K2" s="2" t="s">
        <v>3</v>
      </c>
    </row>
    <row r="3" spans="1:17" x14ac:dyDescent="0.25">
      <c r="A3" s="11" t="s">
        <v>31</v>
      </c>
      <c r="B3" s="11">
        <v>0.43</v>
      </c>
      <c r="C3" s="11">
        <v>0.28999999999999998</v>
      </c>
      <c r="D3" s="11">
        <v>0.85</v>
      </c>
      <c r="E3" s="11">
        <v>0.53</v>
      </c>
      <c r="F3" s="11">
        <v>0.83</v>
      </c>
      <c r="G3" s="11">
        <v>0.43</v>
      </c>
      <c r="H3" s="11">
        <v>1.47</v>
      </c>
      <c r="I3" s="11">
        <v>0.78</v>
      </c>
      <c r="J3" s="11">
        <v>2.44</v>
      </c>
      <c r="K3" s="11">
        <v>1.46</v>
      </c>
    </row>
    <row r="4" spans="1:17" x14ac:dyDescent="0.25">
      <c r="A4" s="11" t="s">
        <v>14</v>
      </c>
      <c r="B4" s="11">
        <v>0.93400000000000005</v>
      </c>
      <c r="C4" s="11">
        <v>0.42899999999999999</v>
      </c>
      <c r="D4" s="11">
        <v>1.2470000000000001</v>
      </c>
      <c r="E4" s="11">
        <v>0.46400000000000002</v>
      </c>
      <c r="F4" s="11">
        <v>1.147</v>
      </c>
      <c r="G4" s="11">
        <v>0.41</v>
      </c>
      <c r="H4" s="11">
        <v>1.248</v>
      </c>
      <c r="I4" s="11">
        <v>0.443</v>
      </c>
      <c r="J4" s="11">
        <v>1.1919999999999999</v>
      </c>
      <c r="K4" s="11">
        <v>0.437</v>
      </c>
      <c r="O4" s="6">
        <v>2.101</v>
      </c>
      <c r="P4">
        <v>1.43</v>
      </c>
      <c r="Q4">
        <f>(P4*32.75%)+P4</f>
        <v>1.8983249999999998</v>
      </c>
    </row>
    <row r="5" spans="1:17" x14ac:dyDescent="0.25">
      <c r="A5" s="11" t="s">
        <v>13</v>
      </c>
      <c r="B5" s="11">
        <v>0.70799999999999996</v>
      </c>
      <c r="C5" s="11">
        <v>0.33600000000000002</v>
      </c>
      <c r="D5" s="11">
        <v>0.70199999999999996</v>
      </c>
      <c r="E5" s="11">
        <v>0.223</v>
      </c>
      <c r="F5" s="11">
        <v>0.91400000000000003</v>
      </c>
      <c r="G5" s="11">
        <v>0.28499999999999998</v>
      </c>
      <c r="H5" s="11">
        <v>0.60399999999999998</v>
      </c>
      <c r="I5" s="11">
        <v>0.22900000000000001</v>
      </c>
      <c r="J5" s="11">
        <v>0.38900000000000001</v>
      </c>
      <c r="K5" s="11">
        <v>0.13100000000000001</v>
      </c>
      <c r="O5" s="6">
        <v>1.492</v>
      </c>
    </row>
    <row r="6" spans="1:17" x14ac:dyDescent="0.25">
      <c r="A6" s="11" t="s">
        <v>16</v>
      </c>
      <c r="B6" s="11">
        <v>1E-3</v>
      </c>
      <c r="C6" s="11">
        <v>0</v>
      </c>
      <c r="D6" s="11">
        <v>1.4E-2</v>
      </c>
      <c r="E6" s="11">
        <v>4.0000000000000001E-3</v>
      </c>
      <c r="F6" s="11">
        <v>0</v>
      </c>
      <c r="G6" s="11">
        <v>0</v>
      </c>
      <c r="H6" s="11">
        <v>0.01</v>
      </c>
      <c r="I6" s="11">
        <v>2E-3</v>
      </c>
      <c r="J6" s="11">
        <v>0.10199999999999999</v>
      </c>
      <c r="K6" s="11">
        <v>4.5999999999999999E-2</v>
      </c>
      <c r="O6" s="6">
        <v>1.2010000000000001</v>
      </c>
    </row>
    <row r="7" spans="1:17" x14ac:dyDescent="0.25">
      <c r="A7" s="11" t="s">
        <v>17</v>
      </c>
      <c r="B7" s="11">
        <v>2.4E-2</v>
      </c>
      <c r="C7" s="11">
        <v>0.01</v>
      </c>
      <c r="D7" s="11">
        <v>9.0999999999999998E-2</v>
      </c>
      <c r="E7" s="11">
        <v>0.04</v>
      </c>
      <c r="F7" s="11">
        <v>0.05</v>
      </c>
      <c r="G7" s="11">
        <v>2.5000000000000001E-2</v>
      </c>
      <c r="H7" s="11">
        <v>2.5000000000000001E-2</v>
      </c>
      <c r="I7" s="11">
        <v>1.2E-2</v>
      </c>
      <c r="J7" s="11">
        <v>2.3E-2</v>
      </c>
      <c r="K7" s="11">
        <v>1.0999999999999999E-2</v>
      </c>
      <c r="O7" s="6">
        <v>1.3009999999999999</v>
      </c>
    </row>
    <row r="8" spans="1:17" x14ac:dyDescent="0.25">
      <c r="A8" s="18" t="s">
        <v>7</v>
      </c>
      <c r="B8" s="3">
        <f>B9-SUM(B3:B7)</f>
        <v>4.1999999999999815E-2</v>
      </c>
      <c r="C8" s="3">
        <f t="shared" ref="C8:K8" si="0">C9-SUM(C3:C7)</f>
        <v>1.0000000000000009E-2</v>
      </c>
      <c r="D8" s="3">
        <f t="shared" si="0"/>
        <v>0.10000000000000009</v>
      </c>
      <c r="E8" s="3">
        <f t="shared" si="0"/>
        <v>3.9999999999999813E-2</v>
      </c>
      <c r="F8" s="3">
        <f t="shared" si="0"/>
        <v>0.18500000000000005</v>
      </c>
      <c r="G8" s="3">
        <f t="shared" si="0"/>
        <v>5.1000000000000156E-2</v>
      </c>
      <c r="H8" s="3">
        <f t="shared" si="0"/>
        <v>0.13400000000000034</v>
      </c>
      <c r="I8" s="3">
        <f t="shared" si="0"/>
        <v>2.5999999999999801E-2</v>
      </c>
      <c r="J8" s="3">
        <f t="shared" si="0"/>
        <v>0.10400000000000009</v>
      </c>
      <c r="K8" s="3">
        <f t="shared" si="0"/>
        <v>1.6000000000000014E-2</v>
      </c>
      <c r="O8" s="6">
        <v>1.075</v>
      </c>
    </row>
    <row r="9" spans="1:17" x14ac:dyDescent="0.25">
      <c r="A9" s="5" t="s">
        <v>8</v>
      </c>
      <c r="B9" s="6">
        <v>2.1389999999999998</v>
      </c>
      <c r="C9" s="6">
        <v>1.075</v>
      </c>
      <c r="D9" s="6">
        <v>3.004</v>
      </c>
      <c r="E9" s="6">
        <v>1.3009999999999999</v>
      </c>
      <c r="F9" s="6">
        <v>3.1259999999999999</v>
      </c>
      <c r="G9" s="6">
        <v>1.2010000000000001</v>
      </c>
      <c r="H9" s="6">
        <v>3.4910000000000001</v>
      </c>
      <c r="I9" s="6">
        <v>1.492</v>
      </c>
      <c r="J9" s="6">
        <v>4.25</v>
      </c>
      <c r="K9" s="6">
        <v>2.101</v>
      </c>
      <c r="P9" t="s">
        <v>32</v>
      </c>
    </row>
    <row r="11" spans="1:17" ht="15.75" thickBot="1" x14ac:dyDescent="0.3">
      <c r="A11" s="1" t="s">
        <v>0</v>
      </c>
      <c r="B11" s="1">
        <v>2016</v>
      </c>
      <c r="C11" s="1">
        <v>2016</v>
      </c>
      <c r="D11" s="1">
        <v>2017</v>
      </c>
      <c r="E11" s="1">
        <v>2017</v>
      </c>
      <c r="F11" s="1">
        <v>2018</v>
      </c>
      <c r="G11" s="1">
        <v>2018</v>
      </c>
      <c r="H11" s="1">
        <v>2019</v>
      </c>
      <c r="I11" s="1">
        <v>2019</v>
      </c>
      <c r="J11" s="1">
        <v>2020</v>
      </c>
      <c r="K11" s="1">
        <v>2020</v>
      </c>
    </row>
    <row r="12" spans="1:17" ht="15.75" thickBot="1" x14ac:dyDescent="0.3">
      <c r="A12" s="7" t="s">
        <v>1</v>
      </c>
      <c r="B12" s="8" t="s">
        <v>2</v>
      </c>
      <c r="C12" s="8" t="s">
        <v>3</v>
      </c>
      <c r="D12" s="8" t="s">
        <v>2</v>
      </c>
      <c r="E12" s="8" t="s">
        <v>3</v>
      </c>
      <c r="F12" s="8" t="s">
        <v>2</v>
      </c>
      <c r="G12" s="8" t="s">
        <v>3</v>
      </c>
      <c r="H12" s="8" t="s">
        <v>2</v>
      </c>
      <c r="I12" s="8" t="s">
        <v>3</v>
      </c>
      <c r="J12" s="8" t="s">
        <v>2</v>
      </c>
      <c r="K12" s="8" t="s">
        <v>3</v>
      </c>
    </row>
    <row r="13" spans="1:17" x14ac:dyDescent="0.25">
      <c r="A13" s="3" t="s">
        <v>24</v>
      </c>
      <c r="B13" s="3">
        <v>4.1029999999999998</v>
      </c>
      <c r="C13" s="3">
        <v>2.6389999999999998</v>
      </c>
      <c r="D13" s="3">
        <v>5.8579999999999997</v>
      </c>
      <c r="E13" s="3">
        <v>3.391</v>
      </c>
      <c r="F13" s="3">
        <v>6.516</v>
      </c>
      <c r="G13" s="3">
        <v>3.2919999999999998</v>
      </c>
      <c r="H13" s="3">
        <v>3.8460000000000001</v>
      </c>
      <c r="I13" s="3">
        <v>2.0150000000000001</v>
      </c>
      <c r="J13" s="3">
        <v>4.1950000000000003</v>
      </c>
      <c r="K13" s="3">
        <v>2.2789999999999999</v>
      </c>
    </row>
    <row r="14" spans="1:17" x14ac:dyDescent="0.25">
      <c r="A14" s="3" t="s">
        <v>22</v>
      </c>
      <c r="B14" s="3">
        <v>2.8919999999999999</v>
      </c>
      <c r="C14" s="3">
        <v>2.1890000000000001</v>
      </c>
      <c r="D14" s="3">
        <v>6.351</v>
      </c>
      <c r="E14" s="3">
        <v>4.4119999999999999</v>
      </c>
      <c r="F14" s="3">
        <v>4.593</v>
      </c>
      <c r="G14" s="3">
        <v>2.7480000000000002</v>
      </c>
      <c r="H14" s="3">
        <v>3.6150000000000002</v>
      </c>
      <c r="I14" s="3">
        <v>2.1160000000000001</v>
      </c>
      <c r="J14" s="3">
        <v>3.117</v>
      </c>
      <c r="K14" s="3">
        <v>1.855</v>
      </c>
    </row>
    <row r="15" spans="1:17" x14ac:dyDescent="0.25">
      <c r="A15" s="3" t="s">
        <v>18</v>
      </c>
      <c r="B15" s="3">
        <v>1.3660000000000001</v>
      </c>
      <c r="C15" s="3">
        <v>0.57999999999999996</v>
      </c>
      <c r="D15" s="3">
        <v>1.7010000000000001</v>
      </c>
      <c r="E15" s="3">
        <v>0.68</v>
      </c>
      <c r="F15" s="3">
        <v>2.1739999999999999</v>
      </c>
      <c r="G15" s="3">
        <v>0.80800000000000005</v>
      </c>
      <c r="H15" s="3">
        <v>2.37</v>
      </c>
      <c r="I15" s="3">
        <v>0.88</v>
      </c>
      <c r="J15" s="3">
        <v>2.1219999999999999</v>
      </c>
      <c r="K15" s="3">
        <v>0.78</v>
      </c>
    </row>
    <row r="16" spans="1:17" x14ac:dyDescent="0.25">
      <c r="A16" s="3" t="s">
        <v>14</v>
      </c>
      <c r="B16" s="3">
        <v>1.0269999999999999</v>
      </c>
      <c r="C16" s="3">
        <v>0.38800000000000001</v>
      </c>
      <c r="D16" s="3">
        <v>1.218</v>
      </c>
      <c r="E16" s="3">
        <v>0.45600000000000002</v>
      </c>
      <c r="F16" s="3">
        <v>2.0990000000000002</v>
      </c>
      <c r="G16" s="3">
        <v>0.73799999999999999</v>
      </c>
      <c r="H16" s="3">
        <v>1.381</v>
      </c>
      <c r="I16" s="3">
        <v>0.47299999999999998</v>
      </c>
      <c r="J16" s="3">
        <v>1.8680000000000001</v>
      </c>
      <c r="K16" s="3">
        <v>0.67600000000000005</v>
      </c>
    </row>
    <row r="17" spans="1:11" x14ac:dyDescent="0.25">
      <c r="A17" s="3" t="s">
        <v>23</v>
      </c>
      <c r="B17" s="3">
        <v>9.0999999999999998E-2</v>
      </c>
      <c r="C17" s="3">
        <v>0.08</v>
      </c>
      <c r="D17" s="3">
        <v>0.27900000000000003</v>
      </c>
      <c r="E17" s="3">
        <v>0.19600000000000001</v>
      </c>
      <c r="F17" s="3">
        <v>0.215</v>
      </c>
      <c r="G17" s="3">
        <v>0.12</v>
      </c>
      <c r="H17" s="3">
        <v>0.39700000000000002</v>
      </c>
      <c r="I17" s="3">
        <v>0.217</v>
      </c>
      <c r="J17" s="3">
        <v>0.36399999999999999</v>
      </c>
      <c r="K17" s="3">
        <v>0.2</v>
      </c>
    </row>
    <row r="18" spans="1:11" x14ac:dyDescent="0.25">
      <c r="A18" s="4" t="s">
        <v>10</v>
      </c>
      <c r="B18" s="3">
        <f t="shared" ref="B18:K18" si="1">B19-SUM(B13:B13)</f>
        <v>5.8320000000000007</v>
      </c>
      <c r="C18" s="3">
        <f t="shared" si="1"/>
        <v>3.5390000000000001</v>
      </c>
      <c r="D18" s="3">
        <f t="shared" si="1"/>
        <v>11.646000000000001</v>
      </c>
      <c r="E18" s="3">
        <f t="shared" si="1"/>
        <v>7.3580000000000005</v>
      </c>
      <c r="F18" s="3">
        <f t="shared" si="1"/>
        <v>9.7919999999999998</v>
      </c>
      <c r="G18" s="3">
        <f t="shared" si="1"/>
        <v>4.7759999999999998</v>
      </c>
      <c r="H18" s="3">
        <f t="shared" si="1"/>
        <v>8.2579999999999991</v>
      </c>
      <c r="I18" s="3">
        <f t="shared" si="1"/>
        <v>3.9359999999999995</v>
      </c>
      <c r="J18" s="3">
        <f t="shared" si="1"/>
        <v>8.379999999999999</v>
      </c>
      <c r="K18" s="3">
        <f t="shared" si="1"/>
        <v>4</v>
      </c>
    </row>
    <row r="19" spans="1:11" x14ac:dyDescent="0.25">
      <c r="A19" s="9" t="s">
        <v>8</v>
      </c>
      <c r="B19" s="10">
        <v>9.9350000000000005</v>
      </c>
      <c r="C19" s="10">
        <v>6.1779999999999999</v>
      </c>
      <c r="D19" s="10">
        <v>17.504000000000001</v>
      </c>
      <c r="E19" s="10">
        <v>10.749000000000001</v>
      </c>
      <c r="F19" s="10">
        <v>16.308</v>
      </c>
      <c r="G19" s="10">
        <v>8.0679999999999996</v>
      </c>
      <c r="H19" s="10">
        <v>12.103999999999999</v>
      </c>
      <c r="I19" s="10">
        <v>5.9509999999999996</v>
      </c>
      <c r="J19" s="10">
        <v>12.574999999999999</v>
      </c>
      <c r="K19" s="10">
        <v>6.2789999999999999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59D2-0E8D-4E20-A2B2-677ED5AD4893}">
  <dimension ref="A1:P19"/>
  <sheetViews>
    <sheetView workbookViewId="0">
      <selection activeCell="K9" sqref="K9"/>
    </sheetView>
  </sheetViews>
  <sheetFormatPr defaultRowHeight="15" x14ac:dyDescent="0.25"/>
  <cols>
    <col min="1" max="1" width="23.28515625" bestFit="1" customWidth="1"/>
  </cols>
  <sheetData>
    <row r="1" spans="1:16" ht="15.75" thickBot="1" x14ac:dyDescent="0.3">
      <c r="A1" s="1" t="s">
        <v>9</v>
      </c>
      <c r="B1" s="1">
        <v>2016</v>
      </c>
      <c r="C1" s="1">
        <v>2016</v>
      </c>
      <c r="D1" s="1">
        <v>2017</v>
      </c>
      <c r="E1" s="1">
        <v>2017</v>
      </c>
      <c r="F1" s="1">
        <v>2018</v>
      </c>
      <c r="G1" s="1">
        <v>2018</v>
      </c>
      <c r="H1" s="1">
        <v>2019</v>
      </c>
      <c r="I1" s="1">
        <v>2019</v>
      </c>
      <c r="J1" s="1">
        <v>2020</v>
      </c>
      <c r="K1" s="1">
        <v>2020</v>
      </c>
    </row>
    <row r="2" spans="1:16" x14ac:dyDescent="0.25">
      <c r="A2" s="2" t="s">
        <v>1</v>
      </c>
      <c r="B2" s="2" t="s">
        <v>2</v>
      </c>
      <c r="C2" s="2" t="s">
        <v>3</v>
      </c>
      <c r="D2" s="2" t="s">
        <v>2</v>
      </c>
      <c r="E2" s="2" t="s">
        <v>3</v>
      </c>
      <c r="F2" s="2" t="s">
        <v>2</v>
      </c>
      <c r="G2" s="2" t="s">
        <v>3</v>
      </c>
      <c r="H2" s="2" t="s">
        <v>2</v>
      </c>
      <c r="I2" s="2" t="s">
        <v>3</v>
      </c>
      <c r="J2" s="2" t="s">
        <v>2</v>
      </c>
      <c r="K2" s="2" t="s">
        <v>3</v>
      </c>
    </row>
    <row r="3" spans="1:16" x14ac:dyDescent="0.25">
      <c r="A3" s="11" t="s">
        <v>31</v>
      </c>
      <c r="B3" s="11">
        <v>6.95</v>
      </c>
      <c r="C3" s="11">
        <v>4.76</v>
      </c>
      <c r="D3" s="11">
        <v>6.99</v>
      </c>
      <c r="E3" s="11">
        <v>4.58</v>
      </c>
      <c r="F3" s="11">
        <v>7.99</v>
      </c>
      <c r="G3" s="11">
        <v>4.24</v>
      </c>
      <c r="H3" s="11">
        <v>3.51</v>
      </c>
      <c r="I3" s="11">
        <v>1.91</v>
      </c>
      <c r="J3" s="11">
        <v>6.11</v>
      </c>
      <c r="K3" s="11">
        <v>3.91</v>
      </c>
    </row>
    <row r="4" spans="1:16" x14ac:dyDescent="0.25">
      <c r="A4" s="11" t="s">
        <v>13</v>
      </c>
      <c r="B4" s="11">
        <v>0.79</v>
      </c>
      <c r="C4" s="11">
        <v>0.52600000000000002</v>
      </c>
      <c r="D4" s="11">
        <v>0.68100000000000005</v>
      </c>
      <c r="E4" s="11">
        <v>0.40500000000000003</v>
      </c>
      <c r="F4" s="11">
        <v>0.86899999999999999</v>
      </c>
      <c r="G4" s="11">
        <v>0.39800000000000002</v>
      </c>
      <c r="H4" s="11">
        <v>4.1870000000000003</v>
      </c>
      <c r="I4" s="11">
        <v>2.1379999999999999</v>
      </c>
      <c r="J4" s="11">
        <v>1.903</v>
      </c>
      <c r="K4" s="11">
        <v>1.0209999999999999</v>
      </c>
    </row>
    <row r="5" spans="1:16" x14ac:dyDescent="0.25">
      <c r="A5" s="11" t="s">
        <v>25</v>
      </c>
      <c r="B5" s="11">
        <v>3.2519999999999998</v>
      </c>
      <c r="C5" s="11">
        <v>2.1030000000000002</v>
      </c>
      <c r="D5" s="11">
        <v>6.4720000000000004</v>
      </c>
      <c r="E5" s="11">
        <v>3.984</v>
      </c>
      <c r="F5" s="11">
        <v>5.0880000000000001</v>
      </c>
      <c r="G5" s="11">
        <v>2.9910000000000001</v>
      </c>
      <c r="H5" s="11">
        <v>1.8360000000000001</v>
      </c>
      <c r="I5" s="11">
        <v>1.137</v>
      </c>
      <c r="J5" s="11">
        <v>0.91900000000000004</v>
      </c>
      <c r="K5" s="11">
        <v>0.57699999999999996</v>
      </c>
      <c r="N5" s="6">
        <v>8.3170000000000002</v>
      </c>
      <c r="O5" s="17">
        <f>AVERAGE(N5:N9)</f>
        <v>8.1265999999999998</v>
      </c>
      <c r="P5">
        <f>(O5*31.538%)+O5</f>
        <v>10.689567108</v>
      </c>
    </row>
    <row r="6" spans="1:16" x14ac:dyDescent="0.25">
      <c r="A6" s="11" t="s">
        <v>12</v>
      </c>
      <c r="B6" s="11">
        <v>3.9E-2</v>
      </c>
      <c r="C6" s="11">
        <v>2.5000000000000001E-2</v>
      </c>
      <c r="D6" s="11">
        <v>0.38700000000000001</v>
      </c>
      <c r="E6" s="11">
        <v>0.222</v>
      </c>
      <c r="F6" s="11">
        <v>0.20699999999999999</v>
      </c>
      <c r="G6" s="11">
        <v>0.10100000000000001</v>
      </c>
      <c r="H6" s="11">
        <v>0.39</v>
      </c>
      <c r="I6" s="11">
        <v>0.20200000000000001</v>
      </c>
      <c r="J6" s="11">
        <v>0.32700000000000001</v>
      </c>
      <c r="K6" s="11">
        <v>0.17599999999999999</v>
      </c>
      <c r="N6" s="6">
        <v>10.974</v>
      </c>
      <c r="O6" s="17"/>
    </row>
    <row r="7" spans="1:16" x14ac:dyDescent="0.25">
      <c r="A7" s="11" t="s">
        <v>18</v>
      </c>
      <c r="B7" s="11">
        <v>0.59699999999999998</v>
      </c>
      <c r="C7" s="11">
        <v>0.2</v>
      </c>
      <c r="D7" s="11">
        <v>0.70399999999999996</v>
      </c>
      <c r="E7" s="11">
        <v>0.22800000000000001</v>
      </c>
      <c r="F7" s="11">
        <v>0.83</v>
      </c>
      <c r="G7" s="11">
        <v>0.27600000000000002</v>
      </c>
      <c r="H7" s="11">
        <v>0.79200000000000004</v>
      </c>
      <c r="I7" s="11">
        <v>0.28599999999999998</v>
      </c>
      <c r="J7" s="11">
        <v>0.45200000000000001</v>
      </c>
      <c r="K7" s="11">
        <v>0.16700000000000001</v>
      </c>
      <c r="N7" s="6">
        <v>8.68</v>
      </c>
      <c r="O7" s="17"/>
    </row>
    <row r="8" spans="1:16" x14ac:dyDescent="0.25">
      <c r="A8" s="18" t="s">
        <v>7</v>
      </c>
      <c r="B8" s="3">
        <f>B9-SUM(B3:B7)</f>
        <v>1.6739999999999995</v>
      </c>
      <c r="C8" s="3">
        <f t="shared" ref="C8:K8" si="0">C9-SUM(C3:C7)</f>
        <v>0.70300000000000029</v>
      </c>
      <c r="D8" s="3">
        <f t="shared" si="0"/>
        <v>2.857999999999997</v>
      </c>
      <c r="E8" s="3">
        <f t="shared" si="0"/>
        <v>1.5549999999999997</v>
      </c>
      <c r="F8" s="3">
        <f t="shared" si="0"/>
        <v>1.7320000000000011</v>
      </c>
      <c r="G8" s="3">
        <f t="shared" si="0"/>
        <v>0.67399999999999949</v>
      </c>
      <c r="H8" s="3">
        <f t="shared" si="0"/>
        <v>0.78200000000000003</v>
      </c>
      <c r="I8" s="3">
        <f t="shared" si="0"/>
        <v>0.37800000000000011</v>
      </c>
      <c r="J8" s="3">
        <f t="shared" si="0"/>
        <v>3.0860000000000003</v>
      </c>
      <c r="K8" s="3">
        <f t="shared" si="0"/>
        <v>0.75999999999999979</v>
      </c>
      <c r="N8" s="6">
        <v>6.0510000000000002</v>
      </c>
      <c r="O8" s="17"/>
    </row>
    <row r="9" spans="1:16" x14ac:dyDescent="0.25">
      <c r="A9" s="5" t="s">
        <v>8</v>
      </c>
      <c r="B9" s="6">
        <v>13.302</v>
      </c>
      <c r="C9" s="6">
        <v>8.3170000000000002</v>
      </c>
      <c r="D9" s="6">
        <v>18.091999999999999</v>
      </c>
      <c r="E9" s="6">
        <v>10.974</v>
      </c>
      <c r="F9" s="6">
        <v>16.716000000000001</v>
      </c>
      <c r="G9" s="6">
        <v>8.68</v>
      </c>
      <c r="H9" s="6">
        <v>11.497</v>
      </c>
      <c r="I9" s="6">
        <v>6.0510000000000002</v>
      </c>
      <c r="J9" s="6">
        <v>12.797000000000001</v>
      </c>
      <c r="K9" s="6">
        <v>6.6109999999999998</v>
      </c>
      <c r="N9" s="6">
        <v>6.6109999999999998</v>
      </c>
      <c r="O9" s="17"/>
    </row>
    <row r="11" spans="1:16" ht="15.75" thickBot="1" x14ac:dyDescent="0.3">
      <c r="A11" s="1" t="s">
        <v>0</v>
      </c>
      <c r="B11" s="1">
        <v>2016</v>
      </c>
      <c r="C11" s="1">
        <v>2016</v>
      </c>
      <c r="D11" s="1">
        <v>2017</v>
      </c>
      <c r="E11" s="1">
        <v>2017</v>
      </c>
      <c r="F11" s="1">
        <v>2018</v>
      </c>
      <c r="G11" s="1">
        <v>2018</v>
      </c>
      <c r="H11" s="1">
        <v>2019</v>
      </c>
      <c r="I11" s="1">
        <v>2019</v>
      </c>
      <c r="J11" s="1">
        <v>2020</v>
      </c>
      <c r="K11" s="1">
        <v>2020</v>
      </c>
    </row>
    <row r="12" spans="1:16" x14ac:dyDescent="0.25">
      <c r="A12" s="8" t="s">
        <v>1</v>
      </c>
      <c r="B12" s="8" t="s">
        <v>2</v>
      </c>
      <c r="C12" s="8" t="s">
        <v>3</v>
      </c>
      <c r="D12" s="8" t="s">
        <v>2</v>
      </c>
      <c r="E12" s="8" t="s">
        <v>3</v>
      </c>
      <c r="F12" s="8" t="s">
        <v>2</v>
      </c>
      <c r="G12" s="8" t="s">
        <v>3</v>
      </c>
      <c r="H12" s="8" t="s">
        <v>2</v>
      </c>
      <c r="I12" s="8" t="s">
        <v>3</v>
      </c>
      <c r="J12" s="8" t="s">
        <v>2</v>
      </c>
      <c r="K12" s="8" t="s">
        <v>3</v>
      </c>
    </row>
    <row r="13" spans="1:16" x14ac:dyDescent="0.25">
      <c r="A13" s="11" t="s">
        <v>28</v>
      </c>
      <c r="B13" s="11">
        <v>0</v>
      </c>
      <c r="C13" s="11">
        <v>0</v>
      </c>
      <c r="D13" s="11">
        <v>0</v>
      </c>
      <c r="E13" s="11">
        <v>0</v>
      </c>
      <c r="F13" s="11">
        <v>0.25700000000000001</v>
      </c>
      <c r="G13" s="11">
        <v>0.35399999999999998</v>
      </c>
      <c r="H13" s="11">
        <v>0.79400000000000004</v>
      </c>
      <c r="I13" s="11">
        <v>1.3109999999999999</v>
      </c>
      <c r="J13" s="11">
        <v>0.23799999999999999</v>
      </c>
      <c r="K13" s="11">
        <v>2.4940000000000002</v>
      </c>
    </row>
    <row r="14" spans="1:16" x14ac:dyDescent="0.25">
      <c r="A14" s="11" t="s">
        <v>4</v>
      </c>
      <c r="B14" s="11">
        <v>7.5999999999999998E-2</v>
      </c>
      <c r="C14" s="11">
        <v>4.4999999999999998E-2</v>
      </c>
      <c r="D14" s="11">
        <v>0.22700000000000001</v>
      </c>
      <c r="E14" s="11">
        <v>8.4000000000000005E-2</v>
      </c>
      <c r="F14" s="11">
        <v>0.16800000000000001</v>
      </c>
      <c r="G14" s="11">
        <v>0.11899999999999999</v>
      </c>
      <c r="H14" s="11">
        <v>0.20899999999999999</v>
      </c>
      <c r="I14" s="11">
        <v>9.2999999999999999E-2</v>
      </c>
      <c r="J14" s="11">
        <v>0.21099999999999999</v>
      </c>
      <c r="K14" s="11">
        <v>0.109</v>
      </c>
    </row>
    <row r="15" spans="1:16" x14ac:dyDescent="0.25">
      <c r="A15" s="11" t="s">
        <v>29</v>
      </c>
      <c r="B15" s="11">
        <v>0</v>
      </c>
      <c r="C15" s="11">
        <v>0</v>
      </c>
      <c r="D15" s="11">
        <v>0</v>
      </c>
      <c r="E15" s="11">
        <v>0</v>
      </c>
      <c r="F15" s="11">
        <v>4.7E-2</v>
      </c>
      <c r="G15" s="11">
        <v>2.4E-2</v>
      </c>
      <c r="H15" s="11">
        <v>5.6000000000000001E-2</v>
      </c>
      <c r="I15" s="11">
        <v>4.3999999999999997E-2</v>
      </c>
      <c r="J15" s="11">
        <v>4.5999999999999999E-2</v>
      </c>
      <c r="K15" s="11">
        <v>3.5999999999999997E-2</v>
      </c>
    </row>
    <row r="16" spans="1:16" x14ac:dyDescent="0.25">
      <c r="A16" s="11" t="s">
        <v>13</v>
      </c>
      <c r="B16" s="11">
        <v>0.48399999999999999</v>
      </c>
      <c r="C16" s="11">
        <v>0.84399999999999997</v>
      </c>
      <c r="D16" s="11">
        <v>0.14399999999999999</v>
      </c>
      <c r="E16" s="11">
        <v>0.20100000000000001</v>
      </c>
      <c r="F16" s="11">
        <v>0</v>
      </c>
      <c r="G16" s="11">
        <v>0</v>
      </c>
      <c r="H16" s="11">
        <v>0</v>
      </c>
      <c r="I16" s="11">
        <v>0</v>
      </c>
      <c r="J16" s="11">
        <v>2.1999999999999999E-2</v>
      </c>
      <c r="K16" s="11">
        <v>2.5000000000000001E-2</v>
      </c>
    </row>
    <row r="17" spans="1:11" x14ac:dyDescent="0.25">
      <c r="A17" s="19" t="s">
        <v>31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3.5000000000000003E-2</v>
      </c>
      <c r="K17" s="19">
        <v>2.4E-2</v>
      </c>
    </row>
    <row r="18" spans="1:11" x14ac:dyDescent="0.25">
      <c r="A18" s="18" t="s">
        <v>10</v>
      </c>
      <c r="B18" s="3">
        <f>B19-SUM(B13:B17)</f>
        <v>1.242</v>
      </c>
      <c r="C18" s="3">
        <f t="shared" ref="C18:K18" si="1">C19-SUM(C13:C17)</f>
        <v>0.99299999999999988</v>
      </c>
      <c r="D18" s="3">
        <f t="shared" si="1"/>
        <v>1.603</v>
      </c>
      <c r="E18" s="3">
        <f t="shared" si="1"/>
        <v>1.31</v>
      </c>
      <c r="F18" s="3">
        <f t="shared" si="1"/>
        <v>0.746</v>
      </c>
      <c r="G18" s="3">
        <f t="shared" si="1"/>
        <v>0.71200000000000008</v>
      </c>
      <c r="H18" s="3">
        <f t="shared" si="1"/>
        <v>0.18399999999999994</v>
      </c>
      <c r="I18" s="3">
        <f t="shared" si="1"/>
        <v>0.18599999999999994</v>
      </c>
      <c r="J18" s="3">
        <f t="shared" si="1"/>
        <v>1.8000000000000016E-2</v>
      </c>
      <c r="K18" s="3">
        <f t="shared" si="1"/>
        <v>1.7999999999999794E-2</v>
      </c>
    </row>
    <row r="19" spans="1:11" x14ac:dyDescent="0.25">
      <c r="A19" s="9" t="s">
        <v>8</v>
      </c>
      <c r="B19" s="10">
        <v>1.802</v>
      </c>
      <c r="C19" s="10">
        <v>1.8819999999999999</v>
      </c>
      <c r="D19" s="10">
        <v>1.974</v>
      </c>
      <c r="E19" s="10">
        <v>1.595</v>
      </c>
      <c r="F19" s="10">
        <v>1.218</v>
      </c>
      <c r="G19" s="10">
        <v>1.2090000000000001</v>
      </c>
      <c r="H19" s="10">
        <v>1.2430000000000001</v>
      </c>
      <c r="I19" s="10">
        <v>1.6339999999999999</v>
      </c>
      <c r="J19" s="10">
        <v>0.56999999999999995</v>
      </c>
      <c r="K19" s="10">
        <v>2.706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C249-C5DB-44BD-A4FE-9881C76A237E}">
  <dimension ref="A1:P19"/>
  <sheetViews>
    <sheetView workbookViewId="0">
      <selection activeCell="K6" sqref="K6"/>
    </sheetView>
  </sheetViews>
  <sheetFormatPr defaultRowHeight="15" x14ac:dyDescent="0.25"/>
  <cols>
    <col min="1" max="1" width="23.28515625" bestFit="1" customWidth="1"/>
  </cols>
  <sheetData>
    <row r="1" spans="1:16" x14ac:dyDescent="0.25">
      <c r="A1" s="13" t="s">
        <v>26</v>
      </c>
      <c r="B1" s="29">
        <v>2016</v>
      </c>
      <c r="C1" s="29"/>
      <c r="D1" s="29">
        <v>2017</v>
      </c>
      <c r="E1" s="29"/>
      <c r="F1" s="29">
        <v>2018</v>
      </c>
      <c r="G1" s="29"/>
      <c r="H1" s="29">
        <v>2019</v>
      </c>
      <c r="I1" s="29"/>
      <c r="J1" s="29">
        <v>2020</v>
      </c>
      <c r="K1" s="29"/>
    </row>
    <row r="2" spans="1:16" x14ac:dyDescent="0.25">
      <c r="A2" s="13"/>
      <c r="B2" s="13" t="s">
        <v>2</v>
      </c>
      <c r="C2" s="13" t="s">
        <v>3</v>
      </c>
      <c r="D2" s="13" t="s">
        <v>2</v>
      </c>
      <c r="E2" s="13" t="s">
        <v>3</v>
      </c>
      <c r="F2" s="13" t="s">
        <v>2</v>
      </c>
      <c r="G2" s="13" t="s">
        <v>3</v>
      </c>
      <c r="H2" s="13" t="s">
        <v>2</v>
      </c>
      <c r="I2" s="13" t="s">
        <v>3</v>
      </c>
      <c r="J2" s="13" t="s">
        <v>2</v>
      </c>
      <c r="K2" s="13" t="s">
        <v>3</v>
      </c>
    </row>
    <row r="3" spans="1:16" x14ac:dyDescent="0.25">
      <c r="A3" s="11" t="s">
        <v>31</v>
      </c>
      <c r="B3" s="11">
        <v>2.7050000000000001</v>
      </c>
      <c r="C3" s="11">
        <v>1.8069999999999999</v>
      </c>
      <c r="D3" s="11">
        <v>2.6120000000000001</v>
      </c>
      <c r="E3" s="11">
        <v>1.484</v>
      </c>
      <c r="F3" s="11">
        <v>3.5049999999999999</v>
      </c>
      <c r="G3" s="11">
        <v>1.653</v>
      </c>
      <c r="H3" s="11">
        <v>3.34</v>
      </c>
      <c r="I3" s="11">
        <v>1.694</v>
      </c>
      <c r="J3" s="11">
        <v>2.7549999999999999</v>
      </c>
      <c r="K3" s="11">
        <v>1.6160000000000001</v>
      </c>
    </row>
    <row r="4" spans="1:16" x14ac:dyDescent="0.25">
      <c r="A4" s="11" t="s">
        <v>12</v>
      </c>
      <c r="B4" s="11">
        <v>0.113</v>
      </c>
      <c r="C4" s="11">
        <v>7.2999999999999995E-2</v>
      </c>
      <c r="D4" s="11">
        <v>0.56200000000000006</v>
      </c>
      <c r="E4" s="11">
        <v>0.314</v>
      </c>
      <c r="F4" s="11">
        <v>1.2090000000000001</v>
      </c>
      <c r="G4" s="11">
        <v>0.57099999999999995</v>
      </c>
      <c r="H4" s="11">
        <v>1</v>
      </c>
      <c r="I4" s="11">
        <v>0.51800000000000002</v>
      </c>
      <c r="J4" s="11">
        <v>1.4970000000000001</v>
      </c>
      <c r="K4" s="11">
        <v>0.80300000000000005</v>
      </c>
      <c r="N4" s="15">
        <v>2.7610000000000001</v>
      </c>
      <c r="O4">
        <v>3.0672000000000001</v>
      </c>
      <c r="P4">
        <f>(O4*32.6573%)+O4</f>
        <v>4.0688647056000002</v>
      </c>
    </row>
    <row r="5" spans="1:16" x14ac:dyDescent="0.25">
      <c r="A5" s="11" t="s">
        <v>13</v>
      </c>
      <c r="B5" s="11">
        <v>0.64700000000000002</v>
      </c>
      <c r="C5" s="11">
        <v>0.38700000000000001</v>
      </c>
      <c r="D5" s="11">
        <v>0.26600000000000001</v>
      </c>
      <c r="E5" s="11">
        <v>0.14299999999999999</v>
      </c>
      <c r="F5" s="11">
        <v>0.29899999999999999</v>
      </c>
      <c r="G5" s="11">
        <v>0.13300000000000001</v>
      </c>
      <c r="H5" s="11">
        <v>0.40200000000000002</v>
      </c>
      <c r="I5" s="11">
        <v>0.20599999999999999</v>
      </c>
      <c r="J5" s="11">
        <v>0.26500000000000001</v>
      </c>
      <c r="K5" s="11">
        <v>0.14399999999999999</v>
      </c>
      <c r="N5" s="15">
        <v>2.931</v>
      </c>
    </row>
    <row r="6" spans="1:16" x14ac:dyDescent="0.25">
      <c r="A6" s="11" t="s">
        <v>11</v>
      </c>
      <c r="B6" s="11">
        <v>0.09</v>
      </c>
      <c r="C6" s="11">
        <v>6.3E-2</v>
      </c>
      <c r="D6" s="11">
        <v>0.29699999999999999</v>
      </c>
      <c r="E6" s="11">
        <v>0.185</v>
      </c>
      <c r="F6" s="11">
        <v>0.36499999999999999</v>
      </c>
      <c r="G6" s="11">
        <v>0.16400000000000001</v>
      </c>
      <c r="H6" s="11">
        <v>0.20399999999999999</v>
      </c>
      <c r="I6" s="11">
        <v>0.10299999999999999</v>
      </c>
      <c r="J6" s="11">
        <v>0.159</v>
      </c>
      <c r="K6" s="11">
        <v>8.5999999999999993E-2</v>
      </c>
      <c r="N6" s="15">
        <v>2.843</v>
      </c>
    </row>
    <row r="7" spans="1:16" x14ac:dyDescent="0.25">
      <c r="A7" s="11" t="s">
        <v>25</v>
      </c>
      <c r="B7" s="11">
        <v>6.8000000000000005E-2</v>
      </c>
      <c r="C7" s="11">
        <v>5.2999999999999999E-2</v>
      </c>
      <c r="D7" s="11">
        <v>4.2000000000000003E-2</v>
      </c>
      <c r="E7" s="11">
        <v>1E-3</v>
      </c>
      <c r="F7" s="11">
        <v>7.9000000000000001E-2</v>
      </c>
      <c r="G7" s="11">
        <v>1.0999999999999999E-2</v>
      </c>
      <c r="H7" s="11">
        <v>8.4000000000000005E-2</v>
      </c>
      <c r="I7" s="11">
        <v>0.01</v>
      </c>
      <c r="J7" s="11">
        <v>0.14000000000000001</v>
      </c>
      <c r="K7" s="11">
        <v>2.8000000000000001E-2</v>
      </c>
      <c r="N7" s="15">
        <v>2.258</v>
      </c>
    </row>
    <row r="8" spans="1:16" x14ac:dyDescent="0.25">
      <c r="A8" s="11" t="s">
        <v>10</v>
      </c>
      <c r="B8" s="11">
        <v>0.92</v>
      </c>
      <c r="C8" s="11">
        <v>2.16</v>
      </c>
      <c r="D8" s="11">
        <v>0.31399999999999961</v>
      </c>
      <c r="E8" s="11">
        <v>0.13100000000000023</v>
      </c>
      <c r="F8" s="11">
        <v>0.74599999999999955</v>
      </c>
      <c r="G8" s="11">
        <v>0.3109999999999995</v>
      </c>
      <c r="H8" s="11">
        <v>0.83000000000000096</v>
      </c>
      <c r="I8" s="11">
        <v>0.40000000000000036</v>
      </c>
      <c r="J8" s="11">
        <v>0.18100000000000094</v>
      </c>
      <c r="K8" s="11">
        <v>8.4000000000000075E-2</v>
      </c>
      <c r="N8" s="15">
        <v>4.5430000000000001</v>
      </c>
    </row>
    <row r="9" spans="1:16" x14ac:dyDescent="0.25">
      <c r="A9" s="14" t="s">
        <v>8</v>
      </c>
      <c r="B9" s="15">
        <v>4.5430000000000001</v>
      </c>
      <c r="C9" s="15">
        <v>4.5430000000000001</v>
      </c>
      <c r="D9" s="15">
        <v>4.093</v>
      </c>
      <c r="E9" s="15">
        <v>2.258</v>
      </c>
      <c r="F9" s="15">
        <v>6.2030000000000003</v>
      </c>
      <c r="G9" s="15">
        <v>2.843</v>
      </c>
      <c r="H9" s="15">
        <v>5.86</v>
      </c>
      <c r="I9" s="15">
        <v>2.931</v>
      </c>
      <c r="J9" s="15">
        <v>4.9969999999999999</v>
      </c>
      <c r="K9" s="15">
        <v>2.7610000000000001</v>
      </c>
    </row>
    <row r="13" spans="1:16" x14ac:dyDescent="0.25">
      <c r="A13" s="13" t="s">
        <v>27</v>
      </c>
      <c r="B13" s="29">
        <v>2016</v>
      </c>
      <c r="C13" s="29"/>
      <c r="D13" s="29">
        <v>2017</v>
      </c>
      <c r="E13" s="29"/>
      <c r="F13" s="29">
        <v>2018</v>
      </c>
      <c r="G13" s="29"/>
      <c r="H13" s="29">
        <v>2019</v>
      </c>
      <c r="I13" s="29"/>
      <c r="J13" s="29">
        <v>2020</v>
      </c>
      <c r="K13" s="29"/>
    </row>
    <row r="14" spans="1:16" x14ac:dyDescent="0.25">
      <c r="A14" s="13"/>
      <c r="B14" s="13" t="s">
        <v>2</v>
      </c>
      <c r="C14" s="13" t="s">
        <v>3</v>
      </c>
      <c r="D14" s="13" t="s">
        <v>2</v>
      </c>
      <c r="E14" s="13" t="s">
        <v>3</v>
      </c>
      <c r="F14" s="13" t="s">
        <v>2</v>
      </c>
      <c r="G14" s="13" t="s">
        <v>3</v>
      </c>
      <c r="H14" s="13" t="s">
        <v>2</v>
      </c>
      <c r="I14" s="13" t="s">
        <v>3</v>
      </c>
      <c r="J14" s="13" t="s">
        <v>2</v>
      </c>
      <c r="K14" s="13" t="s">
        <v>3</v>
      </c>
    </row>
    <row r="15" spans="1:16" x14ac:dyDescent="0.25">
      <c r="A15" s="11" t="s">
        <v>14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0.315</v>
      </c>
      <c r="I15" s="11">
        <v>4.1000000000000002E-2</v>
      </c>
      <c r="J15" s="11">
        <v>1.3759999999999999</v>
      </c>
      <c r="K15" s="11">
        <v>0.42299999999999999</v>
      </c>
    </row>
    <row r="16" spans="1:16" x14ac:dyDescent="0.25">
      <c r="A16" s="11" t="s">
        <v>11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6.0999999999999999E-2</v>
      </c>
      <c r="K16" s="11">
        <v>1.0999999999999999E-2</v>
      </c>
    </row>
    <row r="17" spans="1:11" x14ac:dyDescent="0.25">
      <c r="A17" s="11" t="s">
        <v>31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7.4999999999999997E-2</v>
      </c>
      <c r="I17" s="11">
        <v>3.7999999999999999E-2</v>
      </c>
      <c r="J17" s="11">
        <v>0</v>
      </c>
      <c r="K17" s="11">
        <v>0</v>
      </c>
    </row>
    <row r="18" spans="1:11" x14ac:dyDescent="0.25">
      <c r="A18" s="11" t="s">
        <v>10</v>
      </c>
      <c r="B18" s="11">
        <f>B19-SUM(B15:B17)</f>
        <v>0</v>
      </c>
      <c r="C18" s="11">
        <f t="shared" ref="C18:J18" si="0">C19-SUM(C15:C17)</f>
        <v>0</v>
      </c>
      <c r="D18" s="11">
        <f t="shared" si="0"/>
        <v>0</v>
      </c>
      <c r="E18" s="11">
        <f t="shared" si="0"/>
        <v>0</v>
      </c>
      <c r="F18" s="11">
        <f t="shared" si="0"/>
        <v>0</v>
      </c>
      <c r="G18" s="11">
        <f t="shared" si="0"/>
        <v>0</v>
      </c>
      <c r="H18" s="11">
        <f t="shared" si="0"/>
        <v>0</v>
      </c>
      <c r="I18" s="11">
        <f t="shared" si="0"/>
        <v>0</v>
      </c>
      <c r="J18" s="11">
        <f t="shared" si="0"/>
        <v>0</v>
      </c>
      <c r="K18" s="11">
        <v>0</v>
      </c>
    </row>
    <row r="19" spans="1:11" x14ac:dyDescent="0.25">
      <c r="A19" s="16" t="s">
        <v>8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0.39</v>
      </c>
      <c r="I19" s="13">
        <v>7.9000000000000001E-2</v>
      </c>
      <c r="J19" s="13">
        <v>1.4370000000000001</v>
      </c>
      <c r="K19" s="13">
        <v>0.433</v>
      </c>
    </row>
  </sheetData>
  <mergeCells count="10">
    <mergeCell ref="J13:K13"/>
    <mergeCell ref="B1:C1"/>
    <mergeCell ref="D1:E1"/>
    <mergeCell ref="F1:G1"/>
    <mergeCell ref="H1:I1"/>
    <mergeCell ref="J1:K1"/>
    <mergeCell ref="B13:C13"/>
    <mergeCell ref="D13:E13"/>
    <mergeCell ref="F13:G13"/>
    <mergeCell ref="H13:I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05290-E890-4D0E-9988-441C86187B73}">
  <dimension ref="A1:P20"/>
  <sheetViews>
    <sheetView workbookViewId="0">
      <selection activeCell="K4" sqref="K4"/>
    </sheetView>
  </sheetViews>
  <sheetFormatPr defaultRowHeight="15" x14ac:dyDescent="0.25"/>
  <sheetData>
    <row r="1" spans="1:16" x14ac:dyDescent="0.25">
      <c r="A1" s="13" t="s">
        <v>26</v>
      </c>
      <c r="B1" s="29">
        <v>2016</v>
      </c>
      <c r="C1" s="29"/>
      <c r="D1" s="29">
        <v>2017</v>
      </c>
      <c r="E1" s="29"/>
      <c r="F1" s="29">
        <v>2018</v>
      </c>
      <c r="G1" s="29"/>
      <c r="H1" s="29">
        <v>2019</v>
      </c>
      <c r="I1" s="29"/>
      <c r="J1" s="29">
        <v>2020</v>
      </c>
      <c r="K1" s="29"/>
    </row>
    <row r="2" spans="1:16" x14ac:dyDescent="0.25">
      <c r="A2" s="13"/>
      <c r="B2" s="13" t="s">
        <v>2</v>
      </c>
      <c r="C2" s="13" t="s">
        <v>3</v>
      </c>
      <c r="D2" s="13" t="s">
        <v>2</v>
      </c>
      <c r="E2" s="13" t="s">
        <v>3</v>
      </c>
      <c r="F2" s="13" t="s">
        <v>2</v>
      </c>
      <c r="G2" s="13" t="s">
        <v>3</v>
      </c>
      <c r="H2" s="13" t="s">
        <v>2</v>
      </c>
      <c r="I2" s="13" t="s">
        <v>3</v>
      </c>
      <c r="J2" s="13" t="s">
        <v>2</v>
      </c>
      <c r="K2" s="13" t="s">
        <v>3</v>
      </c>
    </row>
    <row r="3" spans="1:16" x14ac:dyDescent="0.25">
      <c r="A3" s="11" t="s">
        <v>31</v>
      </c>
      <c r="B3" s="11">
        <v>5.2119999999999997</v>
      </c>
      <c r="C3" s="11">
        <v>3.2250000000000001</v>
      </c>
      <c r="D3" s="11">
        <v>4.4829999999999997</v>
      </c>
      <c r="E3" s="11">
        <v>2.3690000000000002</v>
      </c>
      <c r="F3" s="11">
        <v>6.05</v>
      </c>
      <c r="G3" s="11">
        <v>2.8439999999999999</v>
      </c>
      <c r="H3" s="11">
        <v>6.415</v>
      </c>
      <c r="I3" s="11">
        <v>3.3290000000000002</v>
      </c>
      <c r="J3" s="11">
        <v>6.7709999999999999</v>
      </c>
      <c r="K3" s="11">
        <v>3.6459999999999999</v>
      </c>
    </row>
    <row r="4" spans="1:16" x14ac:dyDescent="0.25">
      <c r="A4" s="11" t="s">
        <v>11</v>
      </c>
      <c r="B4" s="11">
        <v>4.1399999999999997</v>
      </c>
      <c r="C4" s="11">
        <v>2.5619999999999998</v>
      </c>
      <c r="D4" s="11">
        <v>5.6280000000000001</v>
      </c>
      <c r="E4" s="11">
        <v>2.9729999999999999</v>
      </c>
      <c r="F4" s="11">
        <v>6.47</v>
      </c>
      <c r="G4" s="11">
        <v>3.0409999999999999</v>
      </c>
      <c r="H4" s="11">
        <v>4.2439999999999998</v>
      </c>
      <c r="I4" s="11">
        <v>2.2029999999999998</v>
      </c>
      <c r="J4" s="11">
        <v>4.0869999999999997</v>
      </c>
      <c r="K4" s="11">
        <v>2.2010000000000001</v>
      </c>
    </row>
    <row r="5" spans="1:16" x14ac:dyDescent="0.25">
      <c r="A5" s="11" t="s">
        <v>18</v>
      </c>
      <c r="B5" s="11">
        <v>1.2729999999999999</v>
      </c>
      <c r="C5" s="11">
        <v>0.78800000000000003</v>
      </c>
      <c r="D5" s="11">
        <v>1.613</v>
      </c>
      <c r="E5" s="11">
        <v>0.85199999999999998</v>
      </c>
      <c r="F5" s="11">
        <v>1.726</v>
      </c>
      <c r="G5" s="11">
        <v>0.81100000000000005</v>
      </c>
      <c r="H5" s="11">
        <v>1.454</v>
      </c>
      <c r="I5" s="11">
        <v>0.755</v>
      </c>
      <c r="J5" s="11">
        <v>1.81</v>
      </c>
      <c r="K5" s="11">
        <v>0.97499999999999998</v>
      </c>
    </row>
    <row r="6" spans="1:16" x14ac:dyDescent="0.25">
      <c r="A6" s="11" t="s">
        <v>13</v>
      </c>
      <c r="B6" s="11">
        <v>0.84199999999999997</v>
      </c>
      <c r="C6" s="11">
        <v>0.52100000000000002</v>
      </c>
      <c r="D6" s="11">
        <v>1.1319999999999999</v>
      </c>
      <c r="E6" s="11">
        <v>0.59799999999999998</v>
      </c>
      <c r="F6" s="11">
        <v>1.0289999999999999</v>
      </c>
      <c r="G6" s="11">
        <v>0.48399999999999999</v>
      </c>
      <c r="H6" s="11">
        <v>0.505</v>
      </c>
      <c r="I6" s="11">
        <v>0.26200000000000001</v>
      </c>
      <c r="J6" s="11">
        <v>0.629</v>
      </c>
      <c r="K6" s="11">
        <v>0.33900000000000002</v>
      </c>
      <c r="N6" s="13">
        <v>7.54</v>
      </c>
      <c r="O6">
        <v>7.5994000000000002</v>
      </c>
      <c r="P6">
        <f>(O6*31.74%)+O6</f>
        <v>10.011449559999999</v>
      </c>
    </row>
    <row r="7" spans="1:16" x14ac:dyDescent="0.25">
      <c r="A7" s="11" t="s">
        <v>6</v>
      </c>
      <c r="B7" s="11">
        <v>6.8000000000000005E-2</v>
      </c>
      <c r="C7" s="11">
        <v>4.2000000000000003E-2</v>
      </c>
      <c r="D7" s="11">
        <v>0</v>
      </c>
      <c r="E7" s="11">
        <v>0</v>
      </c>
      <c r="F7" s="11">
        <v>0.161</v>
      </c>
      <c r="G7" s="11">
        <v>7.4999999999999997E-2</v>
      </c>
      <c r="H7" s="11">
        <v>0.18</v>
      </c>
      <c r="I7" s="11">
        <v>9.4E-2</v>
      </c>
      <c r="J7" s="11">
        <v>0.27500000000000002</v>
      </c>
      <c r="K7" s="11">
        <v>0.14799999999999999</v>
      </c>
      <c r="N7" s="13">
        <v>7.0190000000000001</v>
      </c>
    </row>
    <row r="8" spans="1:16" ht="15.75" customHeight="1" x14ac:dyDescent="0.25">
      <c r="A8" s="11" t="s">
        <v>10</v>
      </c>
      <c r="B8" s="11">
        <v>1.9100000000000001</v>
      </c>
      <c r="C8" s="11">
        <v>1.1810000000000009</v>
      </c>
      <c r="D8" s="11">
        <v>1.197000000000001</v>
      </c>
      <c r="E8" s="11">
        <v>0.63199999999999967</v>
      </c>
      <c r="F8" s="11">
        <v>0.93400000000000283</v>
      </c>
      <c r="G8" s="11">
        <v>0.44000000000000039</v>
      </c>
      <c r="H8" s="11">
        <v>0.72700000000000031</v>
      </c>
      <c r="I8" s="11">
        <v>0.37600000000000033</v>
      </c>
      <c r="J8" s="11">
        <v>0.43199999999999861</v>
      </c>
      <c r="K8" s="11">
        <v>0.23100000000000076</v>
      </c>
      <c r="N8" s="13">
        <v>7.6950000000000003</v>
      </c>
    </row>
    <row r="9" spans="1:16" x14ac:dyDescent="0.25">
      <c r="A9" s="13" t="s">
        <v>8</v>
      </c>
      <c r="B9" s="13">
        <v>13.445</v>
      </c>
      <c r="C9" s="13">
        <v>8.3190000000000008</v>
      </c>
      <c r="D9" s="13">
        <v>14.053000000000001</v>
      </c>
      <c r="E9" s="13">
        <v>7.4240000000000004</v>
      </c>
      <c r="F9" s="13">
        <v>16.37</v>
      </c>
      <c r="G9" s="13">
        <v>7.6950000000000003</v>
      </c>
      <c r="H9" s="13">
        <v>13.525</v>
      </c>
      <c r="I9" s="13">
        <v>7.0190000000000001</v>
      </c>
      <c r="J9" s="13">
        <v>14.004</v>
      </c>
      <c r="K9" s="13">
        <v>7.54</v>
      </c>
      <c r="N9" s="13">
        <v>7.4240000000000004</v>
      </c>
    </row>
    <row r="10" spans="1:16" x14ac:dyDescent="0.25">
      <c r="N10" s="13">
        <v>8.3190000000000008</v>
      </c>
    </row>
    <row r="12" spans="1:16" x14ac:dyDescent="0.25">
      <c r="A12" s="13" t="s">
        <v>0</v>
      </c>
      <c r="B12" s="13">
        <v>2016</v>
      </c>
      <c r="C12" s="13"/>
      <c r="D12" s="13">
        <v>2017</v>
      </c>
      <c r="E12" s="13"/>
      <c r="F12" s="13">
        <v>2018</v>
      </c>
      <c r="G12" s="13"/>
      <c r="H12" s="13">
        <v>2019</v>
      </c>
      <c r="I12" s="13"/>
      <c r="J12" s="13">
        <v>2020</v>
      </c>
      <c r="K12" s="13"/>
    </row>
    <row r="13" spans="1:16" x14ac:dyDescent="0.25">
      <c r="A13" s="13"/>
      <c r="B13" s="13" t="s">
        <v>2</v>
      </c>
      <c r="C13" s="13" t="s">
        <v>3</v>
      </c>
      <c r="D13" s="13" t="s">
        <v>2</v>
      </c>
      <c r="E13" s="13" t="s">
        <v>3</v>
      </c>
      <c r="F13" s="13" t="s">
        <v>2</v>
      </c>
      <c r="G13" s="13" t="s">
        <v>3</v>
      </c>
      <c r="H13" s="13" t="s">
        <v>2</v>
      </c>
      <c r="I13" s="13" t="s">
        <v>3</v>
      </c>
      <c r="J13" s="13" t="s">
        <v>2</v>
      </c>
      <c r="K13" s="13" t="s">
        <v>3</v>
      </c>
    </row>
    <row r="14" spans="1:16" x14ac:dyDescent="0.25">
      <c r="A14" s="11" t="s">
        <v>12</v>
      </c>
      <c r="B14" s="11">
        <v>0</v>
      </c>
      <c r="C14" s="11">
        <v>0</v>
      </c>
      <c r="D14" s="11">
        <v>4.3999999999999997E-2</v>
      </c>
      <c r="E14" s="11">
        <v>2.4E-2</v>
      </c>
      <c r="F14" s="11">
        <v>0.25</v>
      </c>
      <c r="G14" s="11">
        <v>0.122</v>
      </c>
      <c r="H14" s="11">
        <v>0.29499999999999998</v>
      </c>
      <c r="I14" s="11">
        <v>0.157</v>
      </c>
      <c r="J14" s="11">
        <v>0.32200000000000001</v>
      </c>
      <c r="K14" s="11">
        <v>0.16400000000000001</v>
      </c>
    </row>
    <row r="15" spans="1:16" x14ac:dyDescent="0.25">
      <c r="A15" s="11" t="s">
        <v>30</v>
      </c>
      <c r="B15" s="11">
        <v>0</v>
      </c>
      <c r="C15" s="11">
        <v>0</v>
      </c>
      <c r="D15" s="11">
        <v>0</v>
      </c>
      <c r="E15" s="11">
        <v>0</v>
      </c>
      <c r="F15" s="11">
        <v>1.2E-2</v>
      </c>
      <c r="G15" s="11">
        <v>6.0000000000000001E-3</v>
      </c>
      <c r="H15" s="11">
        <v>1.0999999999999999E-2</v>
      </c>
      <c r="I15" s="11">
        <v>6.0000000000000001E-3</v>
      </c>
      <c r="J15" s="11">
        <v>0.154</v>
      </c>
      <c r="K15" s="11">
        <v>7.8E-2</v>
      </c>
    </row>
    <row r="16" spans="1:16" x14ac:dyDescent="0.25">
      <c r="A16" s="11" t="s">
        <v>5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0.14199999999999999</v>
      </c>
      <c r="I16" s="11">
        <v>7.5999999999999998E-2</v>
      </c>
      <c r="J16" s="11">
        <v>4.2999999999999997E-2</v>
      </c>
      <c r="K16" s="11">
        <v>2.1999999999999999E-2</v>
      </c>
    </row>
    <row r="17" spans="1:11" x14ac:dyDescent="0.25">
      <c r="A17" s="11" t="s">
        <v>28</v>
      </c>
      <c r="B17" s="11">
        <v>3.0000000000000001E-3</v>
      </c>
      <c r="C17" s="11">
        <v>2E-3</v>
      </c>
      <c r="D17" s="11">
        <v>1E-3</v>
      </c>
      <c r="E17" s="11">
        <v>1E-3</v>
      </c>
      <c r="F17" s="11">
        <v>2E-3</v>
      </c>
      <c r="G17" s="11">
        <v>1E-3</v>
      </c>
      <c r="H17" s="11">
        <v>7.0000000000000001E-3</v>
      </c>
      <c r="I17" s="11">
        <v>3.0000000000000001E-3</v>
      </c>
      <c r="J17" s="11">
        <v>4.0000000000000001E-3</v>
      </c>
      <c r="K17" s="11">
        <v>2E-3</v>
      </c>
    </row>
    <row r="18" spans="1:11" x14ac:dyDescent="0.25">
      <c r="A18" s="11" t="s">
        <v>18</v>
      </c>
      <c r="B18" s="11">
        <v>0.01</v>
      </c>
      <c r="C18" s="11">
        <v>5.0000000000000001E-3</v>
      </c>
      <c r="D18" s="11">
        <v>3.6999999999999998E-2</v>
      </c>
      <c r="E18" s="11">
        <v>0.02</v>
      </c>
      <c r="F18" s="11">
        <v>2.1000000000000001E-2</v>
      </c>
      <c r="G18" s="11">
        <v>0.01</v>
      </c>
      <c r="H18" s="11">
        <v>1E-3</v>
      </c>
      <c r="I18" s="11">
        <v>0</v>
      </c>
      <c r="J18" s="11">
        <v>0</v>
      </c>
      <c r="K18" s="11">
        <v>0</v>
      </c>
    </row>
    <row r="19" spans="1:11" x14ac:dyDescent="0.25">
      <c r="A19" s="11" t="s">
        <v>10</v>
      </c>
      <c r="B19" s="11">
        <v>9.7000000000000003E-2</v>
      </c>
      <c r="C19" s="11">
        <v>5.1999999999999998E-2</v>
      </c>
      <c r="D19" s="11">
        <v>0.13600000000000001</v>
      </c>
      <c r="E19" s="11">
        <v>7.5999999999999998E-2</v>
      </c>
      <c r="F19" s="11">
        <v>0.56499999999999995</v>
      </c>
      <c r="G19" s="11">
        <v>0.27599999999999997</v>
      </c>
      <c r="H19" s="11">
        <v>0.63900000000000001</v>
      </c>
      <c r="I19" s="11">
        <v>0.33999999999999997</v>
      </c>
      <c r="J19" s="11">
        <v>0</v>
      </c>
      <c r="K19" s="11">
        <v>1.0000000000000009E-3</v>
      </c>
    </row>
    <row r="20" spans="1:11" x14ac:dyDescent="0.25">
      <c r="A20" s="13" t="s">
        <v>8</v>
      </c>
      <c r="B20" s="13">
        <v>0.11</v>
      </c>
      <c r="C20" s="13">
        <v>5.8999999999999997E-2</v>
      </c>
      <c r="D20" s="13">
        <v>0.218</v>
      </c>
      <c r="E20" s="13">
        <v>0.121</v>
      </c>
      <c r="F20" s="13">
        <v>0.85</v>
      </c>
      <c r="G20" s="13">
        <v>0.41499999999999998</v>
      </c>
      <c r="H20" s="13">
        <v>1.095</v>
      </c>
      <c r="I20" s="13">
        <v>0.58199999999999996</v>
      </c>
      <c r="J20" s="13">
        <v>0.52300000000000002</v>
      </c>
      <c r="K20" s="13">
        <v>0.26700000000000002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B356-46D5-4EF6-8C5F-055CCD94627F}">
  <dimension ref="A1:I16"/>
  <sheetViews>
    <sheetView workbookViewId="0">
      <selection activeCell="B23" sqref="B23"/>
    </sheetView>
  </sheetViews>
  <sheetFormatPr defaultRowHeight="15" x14ac:dyDescent="0.25"/>
  <sheetData>
    <row r="1" spans="1:9" x14ac:dyDescent="0.25">
      <c r="A1" s="6">
        <v>14.718164</v>
      </c>
      <c r="C1" s="6">
        <v>2.101</v>
      </c>
      <c r="E1" s="6">
        <v>6.6109999999999998</v>
      </c>
      <c r="G1" s="15">
        <v>2.7610000000000001</v>
      </c>
      <c r="I1" s="13">
        <v>7.54</v>
      </c>
    </row>
    <row r="4" spans="1:9" x14ac:dyDescent="0.25">
      <c r="A4" s="17">
        <f>SUM(A1,C1,E1,G1,I1)</f>
        <v>33.731164</v>
      </c>
    </row>
    <row r="6" spans="1:9" x14ac:dyDescent="0.25">
      <c r="A6" s="20">
        <f>A1/$A$4</f>
        <v>0.43633726959437275</v>
      </c>
      <c r="B6" s="20">
        <f t="shared" ref="B6:I6" si="0">B1/$A$4</f>
        <v>0</v>
      </c>
      <c r="C6" s="20">
        <f t="shared" si="0"/>
        <v>6.2286614241951449E-2</v>
      </c>
      <c r="D6" s="20">
        <f t="shared" si="0"/>
        <v>0</v>
      </c>
      <c r="E6" s="20">
        <f t="shared" si="0"/>
        <v>0.19599086470896765</v>
      </c>
      <c r="F6" s="20">
        <f t="shared" si="0"/>
        <v>0</v>
      </c>
      <c r="G6" s="20">
        <f t="shared" si="0"/>
        <v>8.1853089920051386E-2</v>
      </c>
      <c r="H6" s="20">
        <f t="shared" si="0"/>
        <v>0</v>
      </c>
      <c r="I6" s="20">
        <f t="shared" si="0"/>
        <v>0.2235321615346568</v>
      </c>
    </row>
    <row r="10" spans="1:9" x14ac:dyDescent="0.25">
      <c r="B10" s="21">
        <f>SUM(A6,C6,E6,G6,I6)</f>
        <v>1</v>
      </c>
    </row>
    <row r="14" spans="1:9" x14ac:dyDescent="0.25">
      <c r="B14" s="24">
        <v>79165</v>
      </c>
      <c r="C14" s="25">
        <v>75295</v>
      </c>
      <c r="D14" s="25">
        <v>65534</v>
      </c>
      <c r="E14" s="25">
        <v>59907</v>
      </c>
      <c r="F14" s="25">
        <v>72566</v>
      </c>
      <c r="G14" s="25">
        <v>78827</v>
      </c>
      <c r="H14" s="25">
        <v>68849</v>
      </c>
      <c r="I14" s="23">
        <v>65727</v>
      </c>
    </row>
    <row r="15" spans="1:9" x14ac:dyDescent="0.25">
      <c r="B15" s="26">
        <v>36640</v>
      </c>
      <c r="C15" s="27">
        <v>35907</v>
      </c>
      <c r="D15" s="26">
        <v>31958</v>
      </c>
      <c r="E15" s="26">
        <v>37144</v>
      </c>
      <c r="F15" s="26">
        <v>41923</v>
      </c>
      <c r="G15" s="26"/>
      <c r="H15" s="27">
        <v>35479</v>
      </c>
      <c r="I15" s="28">
        <v>35741</v>
      </c>
    </row>
    <row r="16" spans="1:9" x14ac:dyDescent="0.25">
      <c r="B16">
        <f>B14/B15</f>
        <v>2.1606168122270741</v>
      </c>
      <c r="C16">
        <f t="shared" ref="C16:I16" si="1">C14/C15</f>
        <v>2.0969448853983903</v>
      </c>
      <c r="D16">
        <f t="shared" si="1"/>
        <v>2.0506289504975279</v>
      </c>
      <c r="E16">
        <f t="shared" si="1"/>
        <v>1.6128311436571183</v>
      </c>
      <c r="F16">
        <f t="shared" si="1"/>
        <v>1.7309352861197911</v>
      </c>
      <c r="G16" t="e">
        <f t="shared" si="1"/>
        <v>#DIV/0!</v>
      </c>
      <c r="H16">
        <f t="shared" si="1"/>
        <v>1.9405563854674597</v>
      </c>
      <c r="I16">
        <f t="shared" si="1"/>
        <v>1.8389804426289136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Indonesia</vt:lpstr>
      <vt:lpstr>Thailand</vt:lpstr>
      <vt:lpstr>Malaysia</vt:lpstr>
      <vt:lpstr>Phillipines </vt:lpstr>
      <vt:lpstr>Vietnam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2021-07-19T12:39:45Z</dcterms:created>
  <dcterms:modified xsi:type="dcterms:W3CDTF">2021-07-28T15:03:35Z</dcterms:modified>
</cp:coreProperties>
</file>