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Final ChemEpt\"/>
    </mc:Choice>
  </mc:AlternateContent>
  <xr:revisionPtr revIDLastSave="0" documentId="13_ncr:1_{00B07F5E-7A37-4EF4-8AF5-6823FF5310D3}" xr6:coauthVersionLast="47" xr6:coauthVersionMax="47" xr10:uidLastSave="{00000000-0000-0000-0000-000000000000}"/>
  <bookViews>
    <workbookView xWindow="-120" yWindow="-120" windowWidth="20730" windowHeight="11160" xr2:uid="{B47492D7-2240-4A18-BF86-3F53192E66F1}"/>
  </bookViews>
  <sheets>
    <sheet name="Cap_Prod_Raw Mat" sheetId="1" r:id="rId1"/>
    <sheet name="NPK_19-19-19_Market" sheetId="2" r:id="rId2"/>
    <sheet name="WSF_Competitive" sheetId="3" r:id="rId3"/>
    <sheet name="Global_India_WSF_Mar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22" i="1" l="1"/>
  <c r="E17" i="1"/>
  <c r="K20" i="1"/>
  <c r="K19" i="1"/>
  <c r="K18" i="1"/>
  <c r="K17" i="1"/>
  <c r="J18" i="1"/>
  <c r="J16" i="1"/>
  <c r="J15" i="1"/>
  <c r="C23" i="1"/>
  <c r="D23" i="1"/>
  <c r="E23" i="1"/>
  <c r="B23" i="1"/>
  <c r="C22" i="1"/>
  <c r="D22" i="1"/>
  <c r="E22" i="1"/>
  <c r="B22" i="1"/>
  <c r="F20" i="1"/>
  <c r="A20" i="1"/>
  <c r="A18" i="1"/>
  <c r="K3" i="1" l="1"/>
  <c r="J3" i="1"/>
  <c r="L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Hardik Malhotra</author>
  </authors>
  <commentList>
    <comment ref="B8" authorId="0" shapeId="0" xr:uid="{ABE987E0-038A-4DFD-B9F9-F7F5B440C737}">
      <text>
        <r>
          <rPr>
            <b/>
            <sz val="9"/>
            <color indexed="81"/>
            <rFont val="Tahoma"/>
            <charset val="1"/>
          </rPr>
          <t>Hardik Malhotra:</t>
        </r>
        <r>
          <rPr>
            <sz val="9"/>
            <color indexed="81"/>
            <rFont val="Tahoma"/>
            <charset val="1"/>
          </rPr>
          <t xml:space="preserve">
https://fertiliserindia.com/indian-fertilizer-sector-has-tremendous-future-will-6-additionl-urea-capacities-suffice-to-meet-urea-demand-in-future-region-wise-urea-balance/#:~:text=Regional%20%2F%20Zone%20Urea%20Balance%20in%20India&amp;text=With%20their%20initiatives%2C%20India%20will,reduce%20dependency%20on%20urea%20imports.</t>
        </r>
      </text>
    </comment>
  </commentList>
</comments>
</file>

<file path=xl/sharedStrings.xml><?xml version="1.0" encoding="utf-8"?>
<sst xmlns="http://schemas.openxmlformats.org/spreadsheetml/2006/main" count="50" uniqueCount="41">
  <si>
    <t xml:space="preserve">Products </t>
  </si>
  <si>
    <t xml:space="preserve">Capacity (KT) </t>
  </si>
  <si>
    <t>Production (KT)</t>
  </si>
  <si>
    <t>Operating Rate</t>
  </si>
  <si>
    <t>Potassium chloride fertilizer grade</t>
  </si>
  <si>
    <t>Nitric acid 68%</t>
  </si>
  <si>
    <t>Sulphuric acid IR grade</t>
  </si>
  <si>
    <t>Phosphoric acid technical grade</t>
  </si>
  <si>
    <t>Anhydrous ammonia</t>
  </si>
  <si>
    <t>Lime agricultural grade</t>
  </si>
  <si>
    <t>Urea</t>
  </si>
  <si>
    <t>Ammonium sulphate</t>
  </si>
  <si>
    <t>Zinc Sulphate</t>
  </si>
  <si>
    <t>Ferrous Sulphate</t>
  </si>
  <si>
    <t>Borax/ Boric acid</t>
  </si>
  <si>
    <t>Manganese sulphate</t>
  </si>
  <si>
    <t>Copper sulphate</t>
  </si>
  <si>
    <t>Magnesium Sulphate</t>
  </si>
  <si>
    <t>NPK 19-19-19</t>
  </si>
  <si>
    <t xml:space="preserve">West </t>
  </si>
  <si>
    <t>South</t>
  </si>
  <si>
    <t xml:space="preserve">North </t>
  </si>
  <si>
    <t>East</t>
  </si>
  <si>
    <t xml:space="preserve">Total Volume (KT) </t>
  </si>
  <si>
    <t>Total Value (USD Million)</t>
  </si>
  <si>
    <t>CAGR (2021-2030)</t>
  </si>
  <si>
    <t>CAGR (2031-2035)</t>
  </si>
  <si>
    <t>Global WSF By Volume (Kilo Tonnes)</t>
  </si>
  <si>
    <t>Global WSF By Value (USD Million)</t>
  </si>
  <si>
    <t>India WSF By Volume (Kilo Tonnes)</t>
  </si>
  <si>
    <t>India WSF By Value (USD Million)</t>
  </si>
  <si>
    <t xml:space="preserve">South </t>
  </si>
  <si>
    <t>west</t>
  </si>
  <si>
    <t>kg</t>
  </si>
  <si>
    <t>t/Metric Tonne</t>
  </si>
  <si>
    <t>Kilo Tonne</t>
  </si>
  <si>
    <t>Million Tonne</t>
  </si>
  <si>
    <t>Billion Tonnes</t>
  </si>
  <si>
    <t xml:space="preserve">1 MT = 1000 Kg </t>
  </si>
  <si>
    <t>1 Kilo tonne = 1000000 Kg</t>
  </si>
  <si>
    <t>1 Millkion tonne = 10^9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</si>
</sst>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0" borderId="1" xfId="0" applyFont="1" applyBorder="1"/>
    <xf numFmtId="0" fontId="4" fillId="0" borderId="1" xfId="0" applyFont="1" applyBorder="1"/>
    <xf numFmtId="164" fontId="2" fillId="0" borderId="1" xfId="0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4" fillId="0" borderId="2" xfId="0" applyFont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10" fontId="0" fillId="0" borderId="0" xfId="0" applyNumberFormat="1"/>
    <xf numFmtId="165" fontId="0" fillId="0" borderId="0" xfId="2" applyNumberFormat="1" applyFont="1"/>
    <xf numFmtId="0" fontId="3" fillId="2" borderId="6" xfId="0" applyFont="1" applyFill="1" applyBorder="1" applyAlignment="1">
      <alignment horizontal="center"/>
    </xf>
    <xf numFmtId="9" fontId="0" fillId="0" borderId="0" xfId="2" applyFont="1"/>
    <xf numFmtId="2" fontId="0" fillId="0" borderId="0" xfId="2" applyNumberFormat="1" applyFont="1"/>
    <xf numFmtId="9" fontId="0" fillId="0" borderId="0" xfId="0" applyNumberFormat="1"/>
    <xf numFmtId="10" fontId="0" fillId="0" borderId="0" xfId="2" applyNumberFormat="1" applyFont="1"/>
    <xf numFmtId="0" fontId="2" fillId="0" borderId="1" xfId="2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34C49603-964F-4309-A149-5B049394CBB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76200</xdr:rowOff>
    </xdr:from>
    <xdr:to>
      <xdr:col>19</xdr:col>
      <xdr:colOff>46896</xdr:colOff>
      <xdr:row>20</xdr:row>
      <xdr:rowOff>47152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E0700-DC43-2CB7-D6EE-42E3F955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76200"/>
          <a:ext cx="5828571" cy="3780952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0</xdr:row>
      <xdr:rowOff>47625</xdr:rowOff>
    </xdr:from>
    <xdr:to>
      <xdr:col>9</xdr:col>
      <xdr:colOff>238124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6A6084-901E-2DBE-97D1-D711B1FA7B70}"/>
            </a:ext>
          </a:extLst>
        </xdr:cNvPr>
        <xdr:cNvSpPr txBox="1"/>
      </xdr:nvSpPr>
      <xdr:spPr>
        <a:xfrm>
          <a:off x="19049" y="47625"/>
          <a:ext cx="5705475" cy="21526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As stated on slide 17, there is only one manufacturer (GSFC) of calcium nitrate water soluble fertilizer (WSF) in India with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an installed capacity of 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10 Kilotonnes 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(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commissioned in 2020. )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There is currently no other manufacturers of water-soluble fertilizers.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 suppliers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(Such as Coromandel,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Yara, Mangalore Chemicals, etc) 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 import water-soluble fertilizers on a demand basis and sell under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their own brand names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Therefore in WSF competitive landscape chapter, the capacities and production had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not 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 been given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 market share is the representation of sales of the company's product</a:t>
          </a: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 (under own brand name but not manufctured) </a:t>
          </a: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 in the overall market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133350</xdr:rowOff>
    </xdr:from>
    <xdr:to>
      <xdr:col>6</xdr:col>
      <xdr:colOff>371475</xdr:colOff>
      <xdr:row>22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28B17C-F40B-4F2C-ACE9-B22148F8C55A}"/>
            </a:ext>
          </a:extLst>
        </xdr:cNvPr>
        <xdr:cNvSpPr txBox="1"/>
      </xdr:nvSpPr>
      <xdr:spPr>
        <a:xfrm>
          <a:off x="38100" y="1666875"/>
          <a:ext cx="5705475" cy="25622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Global and India water soluble fertilizer market stood at 3600 KT and 300 KT by volume in 2021, growing with a healthy CAGR of 5.34% and 5.78% to reach 5751 KT and 498 KT in 2030, respectively. In terms of value, the market stood at 4437 USD Million and 451 USD Million by value in 2021, surging with a CAGR of 5.85% and 6.24% to reach 7405 USD Million and 778 USD Million in 2030, respectively.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In addition, India's water-soluble fertilizer market contributes around 13% of the global market, making the country a potential market for the players.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overall market size includes all the ten water soluble fertilizers as listed - WSF 19-19-19, WSF 17-44-0, WSF 13-40-13, Boronated Calcium Nitrate, Boronated Calcium Nitrate Liquid, Calcium Nitrate (15.5-0-0-19), Potassium Nitrate (13-0-45), Potassium Sulphate (0-0-50), Mono Ammonium Phosphate (12-61-0), and Mono Potassium Phosphate (0- 52-34).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B64-B068-4B98-B935-B2AA1552B81D}">
  <sheetPr>
    <tabColor theme="5" tint="-0.249977111117893"/>
  </sheetPr>
  <dimension ref="A1:O30"/>
  <sheetViews>
    <sheetView showGridLines="0" tabSelected="1" workbookViewId="0">
      <selection sqref="A1:H15"/>
    </sheetView>
  </sheetViews>
  <sheetFormatPr defaultRowHeight="15" x14ac:dyDescent="0.25"/>
  <cols>
    <col min="1" max="4" width="31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1" t="s">
        <v>19</v>
      </c>
      <c r="F1" s="21" t="s">
        <v>31</v>
      </c>
      <c r="G1" s="21" t="s">
        <v>21</v>
      </c>
      <c r="H1" s="21" t="s">
        <v>22</v>
      </c>
    </row>
    <row r="2" spans="1:15" x14ac:dyDescent="0.25">
      <c r="A2" s="3" t="s">
        <v>4</v>
      </c>
      <c r="B2" s="3">
        <v>0</v>
      </c>
      <c r="C2" s="6">
        <v>0</v>
      </c>
      <c r="D2" s="4">
        <v>0</v>
      </c>
      <c r="E2" s="3">
        <v>0</v>
      </c>
      <c r="F2" s="3">
        <v>0</v>
      </c>
      <c r="G2" s="3">
        <v>0</v>
      </c>
      <c r="H2" s="3">
        <v>0</v>
      </c>
    </row>
    <row r="3" spans="1:15" x14ac:dyDescent="0.25">
      <c r="A3" s="3" t="s">
        <v>5</v>
      </c>
      <c r="B3" s="3">
        <v>1814</v>
      </c>
      <c r="C3" s="6">
        <v>1565</v>
      </c>
      <c r="D3" s="4">
        <v>0.86</v>
      </c>
      <c r="E3" s="26">
        <v>1633</v>
      </c>
      <c r="F3" s="3">
        <v>0</v>
      </c>
      <c r="G3" s="26">
        <v>181</v>
      </c>
      <c r="H3" s="3">
        <v>0</v>
      </c>
      <c r="I3" s="22">
        <f>E3/B3</f>
        <v>0.90022050716648294</v>
      </c>
      <c r="J3" s="22">
        <f t="shared" ref="J3:L3" si="0">F3/C3</f>
        <v>0</v>
      </c>
      <c r="K3" s="22">
        <f>G3/B3</f>
        <v>9.9779492833517086E-2</v>
      </c>
      <c r="L3" s="22">
        <f t="shared" si="0"/>
        <v>0</v>
      </c>
    </row>
    <row r="4" spans="1:15" x14ac:dyDescent="0.25">
      <c r="A4" s="3" t="s">
        <v>6</v>
      </c>
      <c r="B4" s="3">
        <v>200</v>
      </c>
      <c r="C4" s="6">
        <v>172.67</v>
      </c>
      <c r="D4" s="4">
        <v>0.86</v>
      </c>
      <c r="E4" s="3">
        <v>90</v>
      </c>
      <c r="F4" s="3">
        <v>20</v>
      </c>
      <c r="G4" s="3">
        <v>35</v>
      </c>
      <c r="H4" s="3">
        <v>55</v>
      </c>
      <c r="I4" s="7"/>
    </row>
    <row r="5" spans="1:15" x14ac:dyDescent="0.25">
      <c r="A5" s="3" t="s">
        <v>7</v>
      </c>
      <c r="B5" s="3">
        <v>220</v>
      </c>
      <c r="C5" s="6">
        <v>225</v>
      </c>
      <c r="D5" s="4">
        <v>1.02</v>
      </c>
      <c r="E5" s="6">
        <v>94.6</v>
      </c>
      <c r="F5" s="6">
        <v>55</v>
      </c>
      <c r="G5" s="6">
        <v>45</v>
      </c>
      <c r="H5" s="6">
        <v>25</v>
      </c>
      <c r="I5" s="24"/>
      <c r="J5" s="24"/>
      <c r="K5" s="24"/>
      <c r="L5" s="19"/>
    </row>
    <row r="6" spans="1:15" x14ac:dyDescent="0.25">
      <c r="A6" s="3" t="s">
        <v>8</v>
      </c>
      <c r="B6" s="3">
        <v>12229</v>
      </c>
      <c r="C6" s="6">
        <v>10463</v>
      </c>
      <c r="D6" s="4">
        <v>0.86</v>
      </c>
      <c r="E6" s="3">
        <v>3920</v>
      </c>
      <c r="F6" s="3">
        <v>5320</v>
      </c>
      <c r="G6" s="3">
        <v>1812</v>
      </c>
      <c r="H6" s="3">
        <v>1177</v>
      </c>
      <c r="I6" s="24"/>
    </row>
    <row r="7" spans="1:15" x14ac:dyDescent="0.25">
      <c r="A7" s="3" t="s">
        <v>9</v>
      </c>
      <c r="B7" s="3">
        <v>200</v>
      </c>
      <c r="C7" s="6">
        <v>178</v>
      </c>
      <c r="D7" s="4">
        <v>0.86</v>
      </c>
      <c r="E7" s="27">
        <v>35</v>
      </c>
      <c r="F7" s="3">
        <v>75</v>
      </c>
      <c r="G7" s="3">
        <v>85</v>
      </c>
      <c r="H7" s="3">
        <v>5</v>
      </c>
    </row>
    <row r="8" spans="1:15" x14ac:dyDescent="0.25">
      <c r="A8" s="3" t="s">
        <v>10</v>
      </c>
      <c r="B8" s="3">
        <v>25834</v>
      </c>
      <c r="C8" s="6">
        <v>28032</v>
      </c>
      <c r="D8" s="4">
        <v>1.0900000000000001</v>
      </c>
      <c r="E8" s="3">
        <v>12000</v>
      </c>
      <c r="F8" s="3">
        <v>2800</v>
      </c>
      <c r="G8" s="3">
        <v>10060</v>
      </c>
      <c r="H8" s="3">
        <v>970</v>
      </c>
    </row>
    <row r="9" spans="1:15" x14ac:dyDescent="0.25">
      <c r="A9" s="3" t="s">
        <v>11</v>
      </c>
      <c r="B9" s="3">
        <v>770</v>
      </c>
      <c r="C9" s="6">
        <v>745</v>
      </c>
      <c r="D9" s="4">
        <v>0.97</v>
      </c>
      <c r="E9" s="3">
        <v>342</v>
      </c>
      <c r="F9" s="3">
        <v>225</v>
      </c>
      <c r="G9" s="3">
        <v>120</v>
      </c>
      <c r="H9" s="3">
        <f>B9-SUM(E9:G9)</f>
        <v>83</v>
      </c>
      <c r="I9" s="24">
        <v>0.44415584415584414</v>
      </c>
      <c r="J9" s="22">
        <v>0.29220779220779219</v>
      </c>
    </row>
    <row r="10" spans="1:15" x14ac:dyDescent="0.25">
      <c r="A10" s="3" t="s">
        <v>12</v>
      </c>
      <c r="B10" s="3">
        <v>280</v>
      </c>
      <c r="C10" s="6">
        <v>244.98</v>
      </c>
      <c r="D10" s="4">
        <v>0.87</v>
      </c>
      <c r="E10" s="28">
        <v>90</v>
      </c>
      <c r="F10" s="28">
        <v>50</v>
      </c>
      <c r="G10" s="28">
        <v>110</v>
      </c>
      <c r="H10" s="28">
        <v>30</v>
      </c>
      <c r="O10">
        <v>203</v>
      </c>
    </row>
    <row r="11" spans="1:15" x14ac:dyDescent="0.25">
      <c r="A11" s="3" t="s">
        <v>13</v>
      </c>
      <c r="B11" s="3">
        <v>130</v>
      </c>
      <c r="C11" s="6">
        <v>101.52</v>
      </c>
      <c r="D11" s="4">
        <v>0.78</v>
      </c>
      <c r="E11" s="28">
        <v>50</v>
      </c>
      <c r="F11" s="28">
        <v>20</v>
      </c>
      <c r="G11" s="28">
        <v>60</v>
      </c>
      <c r="H11" s="28">
        <v>0</v>
      </c>
    </row>
    <row r="12" spans="1:15" x14ac:dyDescent="0.25">
      <c r="A12" s="3" t="s">
        <v>14</v>
      </c>
      <c r="B12" s="3">
        <v>80</v>
      </c>
      <c r="C12" s="6">
        <v>74.12</v>
      </c>
      <c r="D12" s="4">
        <v>0.93</v>
      </c>
      <c r="E12" s="29">
        <v>30</v>
      </c>
      <c r="F12" s="29">
        <v>10</v>
      </c>
      <c r="G12" s="29">
        <v>40</v>
      </c>
      <c r="H12" s="29">
        <v>0</v>
      </c>
    </row>
    <row r="13" spans="1:15" x14ac:dyDescent="0.25">
      <c r="A13" s="3" t="s">
        <v>15</v>
      </c>
      <c r="B13" s="3">
        <v>60</v>
      </c>
      <c r="C13" s="6">
        <v>57</v>
      </c>
      <c r="D13" s="4">
        <v>0.95</v>
      </c>
      <c r="E13" s="28">
        <v>20</v>
      </c>
      <c r="F13" s="28">
        <v>10</v>
      </c>
      <c r="G13" s="28">
        <v>30</v>
      </c>
      <c r="H13" s="28">
        <v>0</v>
      </c>
    </row>
    <row r="14" spans="1:15" x14ac:dyDescent="0.25">
      <c r="A14" s="3" t="s">
        <v>16</v>
      </c>
      <c r="B14" s="3">
        <v>25</v>
      </c>
      <c r="C14" s="6">
        <v>20.97</v>
      </c>
      <c r="D14" s="4">
        <v>0.84</v>
      </c>
      <c r="E14" s="28">
        <v>15</v>
      </c>
      <c r="F14" s="28">
        <v>0</v>
      </c>
      <c r="G14" s="28">
        <v>10</v>
      </c>
      <c r="H14" s="28">
        <v>0</v>
      </c>
    </row>
    <row r="15" spans="1:15" x14ac:dyDescent="0.25">
      <c r="A15" s="3" t="s">
        <v>17</v>
      </c>
      <c r="B15" s="3">
        <v>95</v>
      </c>
      <c r="C15" s="6">
        <v>83.97</v>
      </c>
      <c r="D15" s="4">
        <v>0.88</v>
      </c>
      <c r="E15" s="28">
        <v>30</v>
      </c>
      <c r="F15" s="28">
        <v>15</v>
      </c>
      <c r="G15" s="28">
        <v>40</v>
      </c>
      <c r="H15" s="28">
        <v>10</v>
      </c>
      <c r="J15">
        <f>770-409</f>
        <v>361</v>
      </c>
    </row>
    <row r="16" spans="1:15" x14ac:dyDescent="0.25">
      <c r="C16" s="7"/>
      <c r="D16" s="24"/>
      <c r="J16" s="22">
        <f>J15/770</f>
        <v>0.46883116883116882</v>
      </c>
    </row>
    <row r="17" spans="1:12" x14ac:dyDescent="0.25">
      <c r="A17">
        <v>25834</v>
      </c>
      <c r="E17">
        <f>400*365</f>
        <v>146000</v>
      </c>
      <c r="J17">
        <v>225</v>
      </c>
      <c r="K17" s="22">
        <f>J17/770</f>
        <v>0.29220779220779219</v>
      </c>
      <c r="L17" t="s">
        <v>20</v>
      </c>
    </row>
    <row r="18" spans="1:12" x14ac:dyDescent="0.25">
      <c r="A18">
        <f>A17/10^3</f>
        <v>25.834</v>
      </c>
      <c r="J18" s="22">
        <f>342/770</f>
        <v>0.44415584415584414</v>
      </c>
      <c r="K18" s="22">
        <f>J18+K17</f>
        <v>0.73636363636363633</v>
      </c>
    </row>
    <row r="19" spans="1:12" x14ac:dyDescent="0.25">
      <c r="A19">
        <v>28032</v>
      </c>
      <c r="B19" s="23"/>
      <c r="C19" s="22"/>
      <c r="D19" s="22"/>
      <c r="E19" s="22"/>
      <c r="J19" t="s">
        <v>32</v>
      </c>
      <c r="K19">
        <f>225+342</f>
        <v>567</v>
      </c>
    </row>
    <row r="20" spans="1:12" x14ac:dyDescent="0.25">
      <c r="A20">
        <f>A19/10^3</f>
        <v>28.032</v>
      </c>
      <c r="B20">
        <v>0.1</v>
      </c>
      <c r="C20">
        <v>9.8000000000000007</v>
      </c>
      <c r="D20">
        <v>2.2000000000000002</v>
      </c>
      <c r="E20">
        <v>11.9</v>
      </c>
      <c r="F20">
        <f>SUM(B20:E20)</f>
        <v>24</v>
      </c>
      <c r="K20">
        <f>770-K19</f>
        <v>203</v>
      </c>
    </row>
    <row r="21" spans="1:12" x14ac:dyDescent="0.25">
      <c r="B21" s="25">
        <v>3.7400000000000003E-2</v>
      </c>
      <c r="C21" s="25">
        <v>0.3896</v>
      </c>
      <c r="D21" s="25">
        <v>0.1085</v>
      </c>
      <c r="E21" s="25">
        <v>0.46450000000000002</v>
      </c>
    </row>
    <row r="22" spans="1:12" x14ac:dyDescent="0.25">
      <c r="B22">
        <f>B21*$A$18</f>
        <v>0.96619160000000004</v>
      </c>
      <c r="C22">
        <f t="shared" ref="C22:E22" si="1">C21*$A$18</f>
        <v>10.064926399999999</v>
      </c>
      <c r="D22">
        <f t="shared" si="1"/>
        <v>2.8029889999999997</v>
      </c>
      <c r="E22">
        <f t="shared" si="1"/>
        <v>11.999893</v>
      </c>
      <c r="G22">
        <f>80+146</f>
        <v>226</v>
      </c>
    </row>
    <row r="23" spans="1:12" x14ac:dyDescent="0.25">
      <c r="B23">
        <f>ROUND(B22,2)</f>
        <v>0.97</v>
      </c>
      <c r="C23">
        <f t="shared" ref="C23:E23" si="2">ROUND(C22,2)</f>
        <v>10.06</v>
      </c>
      <c r="D23">
        <f t="shared" si="2"/>
        <v>2.8</v>
      </c>
      <c r="E23">
        <f t="shared" si="2"/>
        <v>12</v>
      </c>
    </row>
    <row r="29" spans="1:12" x14ac:dyDescent="0.25">
      <c r="B29" t="s">
        <v>33</v>
      </c>
      <c r="C29" t="s">
        <v>34</v>
      </c>
      <c r="D29" t="s">
        <v>35</v>
      </c>
      <c r="E29" t="s">
        <v>36</v>
      </c>
      <c r="G29" t="s">
        <v>37</v>
      </c>
    </row>
    <row r="30" spans="1:12" x14ac:dyDescent="0.25">
      <c r="C30" t="s">
        <v>38</v>
      </c>
      <c r="D30" t="s">
        <v>39</v>
      </c>
      <c r="E30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E47-7D1C-4A87-AAB0-FA42B05F5730}">
  <sheetPr>
    <tabColor theme="8" tint="-0.249977111117893"/>
  </sheetPr>
  <dimension ref="A1:F7"/>
  <sheetViews>
    <sheetView showGridLines="0" workbookViewId="0">
      <selection activeCell="F3" sqref="F3"/>
    </sheetView>
  </sheetViews>
  <sheetFormatPr defaultRowHeight="15" x14ac:dyDescent="0.25"/>
  <cols>
    <col min="1" max="6" width="23.85546875" customWidth="1"/>
  </cols>
  <sheetData>
    <row r="1" spans="1:6" x14ac:dyDescent="0.25">
      <c r="A1" s="5" t="s">
        <v>18</v>
      </c>
      <c r="B1" s="5" t="s">
        <v>19</v>
      </c>
      <c r="C1" s="5" t="s">
        <v>20</v>
      </c>
      <c r="D1" s="5" t="s">
        <v>21</v>
      </c>
      <c r="E1" s="2" t="s">
        <v>22</v>
      </c>
      <c r="F1" s="2" t="s">
        <v>23</v>
      </c>
    </row>
    <row r="2" spans="1:6" x14ac:dyDescent="0.25">
      <c r="A2" s="3">
        <v>2021</v>
      </c>
      <c r="B2" s="6">
        <v>17.86</v>
      </c>
      <c r="C2" s="6">
        <v>11.28</v>
      </c>
      <c r="D2" s="6">
        <v>12.69</v>
      </c>
      <c r="E2" s="6">
        <v>5.17</v>
      </c>
      <c r="F2" s="6">
        <v>47</v>
      </c>
    </row>
    <row r="3" spans="1:6" x14ac:dyDescent="0.25">
      <c r="A3" s="3">
        <v>2022</v>
      </c>
      <c r="B3" s="6">
        <v>27.52</v>
      </c>
      <c r="C3" s="6">
        <v>17.440000000000001</v>
      </c>
      <c r="D3" s="6">
        <v>20.8</v>
      </c>
      <c r="E3" s="6">
        <v>7.43</v>
      </c>
      <c r="F3" s="6">
        <v>73.2</v>
      </c>
    </row>
    <row r="5" spans="1:6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24</v>
      </c>
    </row>
    <row r="6" spans="1:6" x14ac:dyDescent="0.25">
      <c r="A6" s="3">
        <v>2021</v>
      </c>
      <c r="B6" s="6">
        <v>25.8</v>
      </c>
      <c r="C6" s="6">
        <v>18.350000000000001</v>
      </c>
      <c r="D6" s="6">
        <v>18.920000000000002</v>
      </c>
      <c r="E6" s="6">
        <v>9.1199999999999992</v>
      </c>
      <c r="F6" s="6">
        <v>72.2</v>
      </c>
    </row>
    <row r="7" spans="1:6" x14ac:dyDescent="0.25">
      <c r="A7" s="3">
        <v>2022</v>
      </c>
      <c r="B7" s="6">
        <v>42.04</v>
      </c>
      <c r="C7" s="6">
        <v>30.34</v>
      </c>
      <c r="D7" s="6">
        <v>30.71</v>
      </c>
      <c r="E7" s="6">
        <v>15.61</v>
      </c>
      <c r="F7" s="6">
        <v>118.7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55C3-0171-4012-B3FF-7073EBA5478A}">
  <sheetPr>
    <tabColor theme="9" tint="-0.249977111117893"/>
  </sheetPr>
  <dimension ref="A1"/>
  <sheetViews>
    <sheetView showGridLines="0" workbookViewId="0">
      <selection activeCell="H16" sqref="H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B084-54DE-4505-A708-1CD854BE21FD}">
  <sheetPr>
    <tabColor theme="3" tint="-0.249977111117893"/>
  </sheetPr>
  <dimension ref="A1:T10"/>
  <sheetViews>
    <sheetView showGridLines="0" workbookViewId="0">
      <selection activeCell="I14" sqref="I14"/>
    </sheetView>
  </sheetViews>
  <sheetFormatPr defaultRowHeight="15" x14ac:dyDescent="0.25"/>
  <cols>
    <col min="1" max="1" width="35.5703125" bestFit="1" customWidth="1"/>
    <col min="2" max="16" width="9" customWidth="1"/>
    <col min="17" max="18" width="16.7109375" bestFit="1" customWidth="1"/>
  </cols>
  <sheetData>
    <row r="1" spans="1:20" ht="15.75" thickBot="1" x14ac:dyDescent="0.3">
      <c r="A1" s="15"/>
      <c r="B1" s="16">
        <v>2021</v>
      </c>
      <c r="C1" s="16">
        <v>2022</v>
      </c>
      <c r="D1" s="16">
        <v>2023</v>
      </c>
      <c r="E1" s="16">
        <v>2024</v>
      </c>
      <c r="F1" s="16">
        <v>2025</v>
      </c>
      <c r="G1" s="16">
        <v>2026</v>
      </c>
      <c r="H1" s="16">
        <v>2027</v>
      </c>
      <c r="I1" s="16">
        <v>2028</v>
      </c>
      <c r="J1" s="16">
        <v>2029</v>
      </c>
      <c r="K1" s="16">
        <v>2030</v>
      </c>
      <c r="L1" s="16">
        <v>2031</v>
      </c>
      <c r="M1" s="16">
        <v>2032</v>
      </c>
      <c r="N1" s="16">
        <v>2033</v>
      </c>
      <c r="O1" s="16">
        <v>2034</v>
      </c>
      <c r="P1" s="16">
        <v>2035</v>
      </c>
      <c r="Q1" s="17" t="s">
        <v>25</v>
      </c>
      <c r="R1" s="18" t="s">
        <v>26</v>
      </c>
    </row>
    <row r="2" spans="1:20" x14ac:dyDescent="0.25">
      <c r="A2" s="14" t="s">
        <v>27</v>
      </c>
      <c r="B2" s="13">
        <v>3600.67</v>
      </c>
      <c r="C2" s="13">
        <v>3780.7</v>
      </c>
      <c r="D2" s="13">
        <v>3979.57</v>
      </c>
      <c r="E2" s="13">
        <v>4197.6499999999996</v>
      </c>
      <c r="F2" s="13">
        <v>4439.01</v>
      </c>
      <c r="G2" s="13">
        <v>4688.93</v>
      </c>
      <c r="H2" s="13">
        <v>4946.82</v>
      </c>
      <c r="I2" s="13">
        <v>5211.4799999999996</v>
      </c>
      <c r="J2" s="13">
        <v>5480.91</v>
      </c>
      <c r="K2" s="13">
        <v>5751.67</v>
      </c>
      <c r="L2" s="13">
        <v>6028.32</v>
      </c>
      <c r="M2" s="13">
        <v>6302.01</v>
      </c>
      <c r="N2" s="13">
        <v>6576.14</v>
      </c>
      <c r="O2" s="13">
        <v>6849.71</v>
      </c>
      <c r="P2" s="13">
        <v>7124.39</v>
      </c>
      <c r="Q2" s="11">
        <v>5.3400000000000003E-2</v>
      </c>
      <c r="R2" s="11">
        <v>4.2599999999999999E-2</v>
      </c>
    </row>
    <row r="3" spans="1:20" x14ac:dyDescent="0.25">
      <c r="A3" s="8"/>
      <c r="B3" s="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  <c r="R3" s="1"/>
    </row>
    <row r="4" spans="1:20" x14ac:dyDescent="0.25">
      <c r="A4" s="9" t="s">
        <v>28</v>
      </c>
      <c r="B4" s="10">
        <v>4437.92</v>
      </c>
      <c r="C4" s="10">
        <v>4694.59</v>
      </c>
      <c r="D4" s="10">
        <v>4953.07</v>
      </c>
      <c r="E4" s="10">
        <v>5253.04</v>
      </c>
      <c r="F4" s="10">
        <v>5578.62</v>
      </c>
      <c r="G4" s="10">
        <v>5912.39</v>
      </c>
      <c r="H4" s="10">
        <v>6266.76</v>
      </c>
      <c r="I4" s="10">
        <v>6631.73</v>
      </c>
      <c r="J4" s="10">
        <v>7025.57</v>
      </c>
      <c r="K4" s="10">
        <v>7405.41</v>
      </c>
      <c r="L4" s="10">
        <v>7811.65</v>
      </c>
      <c r="M4" s="10">
        <v>8201.59</v>
      </c>
      <c r="N4" s="10">
        <v>8579.4</v>
      </c>
      <c r="O4" s="10">
        <v>8976.7199999999993</v>
      </c>
      <c r="P4" s="10">
        <v>9357.35</v>
      </c>
      <c r="Q4" s="11">
        <v>5.8500000000000003E-2</v>
      </c>
      <c r="R4" s="11">
        <v>4.6199999999999998E-2</v>
      </c>
      <c r="S4" s="19"/>
      <c r="T4" s="19"/>
    </row>
    <row r="5" spans="1:20" x14ac:dyDescent="0.25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"/>
      <c r="R5" s="1"/>
    </row>
    <row r="6" spans="1:20" x14ac:dyDescent="0.25">
      <c r="A6" s="9" t="s">
        <v>29</v>
      </c>
      <c r="B6" s="10">
        <v>300.33999999999997</v>
      </c>
      <c r="C6" s="10">
        <v>314.76</v>
      </c>
      <c r="D6" s="10">
        <v>331.09</v>
      </c>
      <c r="E6" s="10">
        <v>349.7</v>
      </c>
      <c r="F6" s="10">
        <v>370.47</v>
      </c>
      <c r="G6" s="10">
        <v>393.55</v>
      </c>
      <c r="H6" s="10">
        <v>418.78</v>
      </c>
      <c r="I6" s="10">
        <v>444.53</v>
      </c>
      <c r="J6" s="10">
        <v>470.76</v>
      </c>
      <c r="K6" s="10">
        <v>498.16</v>
      </c>
      <c r="L6" s="10">
        <v>526.70000000000005</v>
      </c>
      <c r="M6" s="10">
        <v>555.66999999999996</v>
      </c>
      <c r="N6" s="10">
        <v>585.46</v>
      </c>
      <c r="O6" s="10">
        <v>616.02</v>
      </c>
      <c r="P6" s="10">
        <v>647.37</v>
      </c>
      <c r="Q6" s="11">
        <v>5.7799999999999997E-2</v>
      </c>
      <c r="R6" s="11">
        <v>5.2900000000000003E-2</v>
      </c>
    </row>
    <row r="7" spans="1:20" x14ac:dyDescent="0.25">
      <c r="A7" s="8"/>
      <c r="B7" s="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/>
      <c r="R7" s="1"/>
    </row>
    <row r="8" spans="1:20" x14ac:dyDescent="0.25">
      <c r="A8" s="9" t="s">
        <v>30</v>
      </c>
      <c r="B8" s="10">
        <v>451.15</v>
      </c>
      <c r="C8" s="10">
        <v>473.12</v>
      </c>
      <c r="D8" s="10">
        <v>500.65</v>
      </c>
      <c r="E8" s="10">
        <v>532.29</v>
      </c>
      <c r="F8" s="10">
        <v>564.76</v>
      </c>
      <c r="G8" s="10">
        <v>602.97</v>
      </c>
      <c r="H8" s="10">
        <v>643.09</v>
      </c>
      <c r="I8" s="10">
        <v>685.53</v>
      </c>
      <c r="J8" s="10">
        <v>730.68</v>
      </c>
      <c r="K8" s="10">
        <v>778.19</v>
      </c>
      <c r="L8" s="10">
        <v>824.94</v>
      </c>
      <c r="M8" s="10">
        <v>873.59</v>
      </c>
      <c r="N8" s="10">
        <v>920.41</v>
      </c>
      <c r="O8" s="10">
        <v>974.62</v>
      </c>
      <c r="P8" s="10">
        <v>1024.22</v>
      </c>
      <c r="Q8" s="11">
        <v>6.2399999999999997E-2</v>
      </c>
      <c r="R8" s="11">
        <v>5.5599999999999997E-2</v>
      </c>
    </row>
    <row r="10" spans="1:20" x14ac:dyDescent="0.25">
      <c r="I10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Cap_Prod_Raw Mat</vt:lpstr>
      <vt:lpstr>NPK_19-19-19_Market</vt:lpstr>
      <vt:lpstr>WSF_Competitive</vt:lpstr>
      <vt:lpstr>Global_India_WSF_Market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2023-05-17T06:51:43Z</dcterms:created>
  <dcterms:modified xsi:type="dcterms:W3CDTF">2023-05-19T13:50:30Z</dcterms:modified>
</cp:coreProperties>
</file>