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EAF2D254-D68A-4D26-8677-C8BB36A14BE3}" xr6:coauthVersionLast="47" xr6:coauthVersionMax="47" xr10:uidLastSave="{00000000-0000-0000-0000-000000000000}"/>
  <bookViews>
    <workbookView xWindow="0" yWindow="0" windowWidth="20490" windowHeight="10920" xr2:uid="{778D0385-086B-4CDE-8879-FC100C86CE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K38" i="1" s="1"/>
  <c r="K40" i="1"/>
  <c r="K35" i="1"/>
  <c r="K34" i="1"/>
  <c r="K33" i="1"/>
  <c r="K28" i="1"/>
  <c r="K27" i="1"/>
  <c r="K31" i="1"/>
  <c r="K5" i="1"/>
  <c r="K11" i="1"/>
  <c r="H12" i="1"/>
  <c r="G12" i="1"/>
  <c r="L13" i="1"/>
  <c r="K13" i="1"/>
  <c r="Q6" i="2"/>
  <c r="Q7" i="2"/>
  <c r="Q8" i="2"/>
  <c r="Q9" i="2"/>
  <c r="Q10" i="2"/>
  <c r="F7" i="2"/>
  <c r="F8" i="2"/>
  <c r="F9" i="2"/>
  <c r="F10" i="2"/>
  <c r="F6" i="2"/>
  <c r="D18" i="1"/>
  <c r="D16" i="1"/>
</calcChain>
</file>

<file path=xl/sharedStrings.xml><?xml version="1.0" encoding="utf-8"?>
<sst xmlns="http://schemas.openxmlformats.org/spreadsheetml/2006/main" count="158" uniqueCount="101">
  <si>
    <t>Glyphosate</t>
  </si>
  <si>
    <t>Product</t>
  </si>
  <si>
    <t>Price</t>
  </si>
  <si>
    <t>Paraquat
24 SL</t>
  </si>
  <si>
    <t>Atrazine
50 WP</t>
  </si>
  <si>
    <t>Pretilachlor
50 EC</t>
  </si>
  <si>
    <t>2,
4 D 58 EC (Amine Salt)</t>
  </si>
  <si>
    <t>Pendimethalin
30 EC</t>
  </si>
  <si>
    <t>Glufonisate
Ammonium
13.5%
SL</t>
  </si>
  <si>
    <t>Pendimethalin
38.7% CS</t>
  </si>
  <si>
    <t>Imazethapyr
10 SL</t>
  </si>
  <si>
    <t>Metribuzin
70 WP</t>
  </si>
  <si>
    <t>kg</t>
  </si>
  <si>
    <t>Bispyribac
Sodium 10 SC</t>
  </si>
  <si>
    <t>Oxyfluorfen
23.5 EC</t>
  </si>
  <si>
    <t>Pyrazosulfuron</t>
  </si>
  <si>
    <t xml:space="preserve">Pyrazosulfuron </t>
  </si>
  <si>
    <t>Cartap</t>
  </si>
  <si>
    <t>Cartap 4G</t>
  </si>
  <si>
    <t>Fipronil
0.3 Gr</t>
  </si>
  <si>
    <t>Profenophos
50 EC</t>
  </si>
  <si>
    <t>Chlorpyriphos
20 EC</t>
  </si>
  <si>
    <t>Profenophos
40
+Cypermethrin 4
EC</t>
  </si>
  <si>
    <t>Cypermethrin
5%
Chlorpyrephos
50% EC</t>
  </si>
  <si>
    <t>Emamectin
Benzoate 5 SG</t>
  </si>
  <si>
    <t>Fipronil
5 SC</t>
  </si>
  <si>
    <t>Imidacloprid
17.8 SL</t>
  </si>
  <si>
    <t>Chlorpyriphos
50 EC</t>
  </si>
  <si>
    <t>Diafenthiuron
50 WP</t>
  </si>
  <si>
    <t>Thiamethoxam
25 WG</t>
  </si>
  <si>
    <t>Acetamiprid
20 SP</t>
  </si>
  <si>
    <t>Bifenthrin
10 EC</t>
  </si>
  <si>
    <t>Acephate
50 +Imidacloprid 1.8
SP</t>
  </si>
  <si>
    <t>Pymetrozine
50 WG</t>
  </si>
  <si>
    <t>Dinotefuran
20%</t>
  </si>
  <si>
    <t>Spinetoram
11.70 SC</t>
  </si>
  <si>
    <t>Fipronil
40% Imidacloprid
40%
WG</t>
  </si>
  <si>
    <t>Fipronil</t>
  </si>
  <si>
    <t>Profenophos</t>
  </si>
  <si>
    <t>Chlorpyriphos</t>
  </si>
  <si>
    <t>Cypermethrin</t>
  </si>
  <si>
    <t>Emamectin
Benzoate</t>
  </si>
  <si>
    <t>Imidacloprid</t>
  </si>
  <si>
    <t>Diafenthiuron</t>
  </si>
  <si>
    <t>Thiamethoxam</t>
  </si>
  <si>
    <t>Acetamiprid</t>
  </si>
  <si>
    <t>Bifenthrin</t>
  </si>
  <si>
    <t>Acephate</t>
  </si>
  <si>
    <t>Pymetrozine</t>
  </si>
  <si>
    <t>Dinotefuran</t>
  </si>
  <si>
    <t>Spinetoram</t>
  </si>
  <si>
    <t>Monocrotophos</t>
  </si>
  <si>
    <t xml:space="preserve">Thiamethoxam
</t>
  </si>
  <si>
    <t>Ethion</t>
  </si>
  <si>
    <t>Validamycine</t>
  </si>
  <si>
    <t>Buprofezine</t>
  </si>
  <si>
    <t>Triflumezopyrim</t>
  </si>
  <si>
    <t>Flubendiamide</t>
  </si>
  <si>
    <t>Novaluron</t>
  </si>
  <si>
    <t xml:space="preserve">Chlorantraniliprole
</t>
  </si>
  <si>
    <t>Flonicamid</t>
  </si>
  <si>
    <t>Lambda
Cyhalothrin</t>
  </si>
  <si>
    <t>Quinalphos</t>
  </si>
  <si>
    <t>S.No.</t>
  </si>
  <si>
    <t>Insecticides</t>
  </si>
  <si>
    <t>Herbicides</t>
  </si>
  <si>
    <t>Paraquat</t>
  </si>
  <si>
    <t>Atrazine</t>
  </si>
  <si>
    <t>Pretilachlor</t>
  </si>
  <si>
    <t xml:space="preserve">Glufonisate
Ammonium </t>
  </si>
  <si>
    <t>Pendimethalin</t>
  </si>
  <si>
    <t>Imazethapyr</t>
  </si>
  <si>
    <t>Metribuzin</t>
  </si>
  <si>
    <t>Piroxofop</t>
  </si>
  <si>
    <t>Quaizalofop
ehtyl</t>
  </si>
  <si>
    <t>Propaquizafop</t>
  </si>
  <si>
    <t>Pinoxaden</t>
  </si>
  <si>
    <t>Bispyribac
Sodium</t>
  </si>
  <si>
    <t>Oxyfluorfen</t>
  </si>
  <si>
    <t>Top 5 Countries</t>
  </si>
  <si>
    <t>Nepal</t>
  </si>
  <si>
    <t>Malaysia</t>
  </si>
  <si>
    <t>Tanzania</t>
  </si>
  <si>
    <t>Sri Lanka</t>
  </si>
  <si>
    <t>Volume</t>
  </si>
  <si>
    <t>Value</t>
  </si>
  <si>
    <t>Asp/Kg</t>
  </si>
  <si>
    <t>Asp/Ton</t>
  </si>
  <si>
    <t>Exports</t>
  </si>
  <si>
    <t>Oman</t>
  </si>
  <si>
    <t>Iran</t>
  </si>
  <si>
    <t>China</t>
  </si>
  <si>
    <t>Qatar</t>
  </si>
  <si>
    <t>UAE</t>
  </si>
  <si>
    <t>Netherland</t>
  </si>
  <si>
    <t>Import</t>
  </si>
  <si>
    <t>Unit</t>
  </si>
  <si>
    <t>KG</t>
  </si>
  <si>
    <t>https://www.chemicalbook.com/ChemicalProductProperty_EN_CB5503278.htm</t>
  </si>
  <si>
    <t>https://www.tradeindia.com/products/profenofos-c3778363.html</t>
  </si>
  <si>
    <t>INR/Kg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</si>
</sst>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1" applyFont="1"/>
    <xf numFmtId="4" fontId="0" fillId="0" borderId="0" xfId="0" applyNumberFormat="1"/>
    <xf numFmtId="4" fontId="3" fillId="0" borderId="0" xfId="0" applyNumberFormat="1" applyFont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1D93-A41E-4CC7-81DF-98AD448C4580}">
  <dimension ref="B2:P44"/>
  <sheetViews>
    <sheetView tabSelected="1" zoomScale="83" zoomScaleNormal="110" workbookViewId="0">
      <selection activeCell="G7" sqref="G7"/>
    </sheetView>
  </sheetViews>
  <sheetFormatPr defaultRowHeight="15" x14ac:dyDescent="0.25"/>
  <cols>
    <col min="3" max="3" width="32.85546875" bestFit="1" customWidth="1"/>
    <col min="7" max="7" width="22.7109375" bestFit="1" customWidth="1"/>
    <col min="8" max="8" width="14.7109375" bestFit="1" customWidth="1"/>
    <col min="11" max="11" width="26" bestFit="1" customWidth="1"/>
    <col min="12" max="12" width="14.7109375" bestFit="1" customWidth="1"/>
    <col min="14" max="14" width="23.7109375" bestFit="1" customWidth="1"/>
    <col min="15" max="15" width="5.5703125" bestFit="1" customWidth="1"/>
  </cols>
  <sheetData>
    <row r="2" spans="2:16" x14ac:dyDescent="0.25">
      <c r="C2" s="38" t="s">
        <v>1</v>
      </c>
      <c r="D2" s="38" t="s">
        <v>2</v>
      </c>
      <c r="E2" s="9"/>
    </row>
    <row r="3" spans="2:16" x14ac:dyDescent="0.25">
      <c r="B3">
        <v>1</v>
      </c>
      <c r="C3" s="9" t="s">
        <v>0</v>
      </c>
      <c r="D3" s="9">
        <v>780</v>
      </c>
      <c r="E3" s="39"/>
    </row>
    <row r="4" spans="2:16" x14ac:dyDescent="0.25">
      <c r="B4">
        <v>2</v>
      </c>
      <c r="C4" s="9" t="s">
        <v>3</v>
      </c>
      <c r="D4" s="9">
        <v>450</v>
      </c>
      <c r="E4" s="39"/>
      <c r="K4" s="49"/>
    </row>
    <row r="5" spans="2:16" x14ac:dyDescent="0.25">
      <c r="B5">
        <v>3</v>
      </c>
      <c r="C5" s="9" t="s">
        <v>4</v>
      </c>
      <c r="D5" s="9">
        <v>480</v>
      </c>
      <c r="E5" s="39"/>
      <c r="K5" s="49">
        <f>700*1000*1000</f>
        <v>700000000</v>
      </c>
    </row>
    <row r="6" spans="2:16" x14ac:dyDescent="0.25">
      <c r="B6">
        <v>4</v>
      </c>
      <c r="C6" s="9" t="s">
        <v>5</v>
      </c>
      <c r="D6" s="9">
        <v>700</v>
      </c>
      <c r="E6" s="39"/>
    </row>
    <row r="7" spans="2:16" x14ac:dyDescent="0.25">
      <c r="B7">
        <v>5</v>
      </c>
      <c r="C7" s="9" t="s">
        <v>6</v>
      </c>
      <c r="D7" s="9">
        <v>470</v>
      </c>
      <c r="E7" s="39"/>
    </row>
    <row r="8" spans="2:16" x14ac:dyDescent="0.25">
      <c r="B8">
        <v>6</v>
      </c>
      <c r="C8" s="9" t="s">
        <v>7</v>
      </c>
      <c r="D8" s="9">
        <v>600</v>
      </c>
      <c r="E8" s="39"/>
    </row>
    <row r="9" spans="2:16" x14ac:dyDescent="0.25">
      <c r="B9">
        <v>7</v>
      </c>
      <c r="C9" s="9" t="s">
        <v>8</v>
      </c>
      <c r="D9" s="9"/>
      <c r="E9" s="39"/>
    </row>
    <row r="10" spans="2:16" x14ac:dyDescent="0.25">
      <c r="B10">
        <v>8</v>
      </c>
      <c r="C10" s="9" t="s">
        <v>9</v>
      </c>
      <c r="D10" s="9">
        <v>700</v>
      </c>
      <c r="E10" s="39"/>
    </row>
    <row r="11" spans="2:16" ht="18" x14ac:dyDescent="0.35">
      <c r="B11">
        <v>9</v>
      </c>
      <c r="C11" s="9" t="s">
        <v>10</v>
      </c>
      <c r="D11" s="9">
        <v>1110</v>
      </c>
      <c r="E11" s="39"/>
      <c r="K11" s="51">
        <f>1000*6300</f>
        <v>6300000</v>
      </c>
    </row>
    <row r="12" spans="2:16" x14ac:dyDescent="0.25">
      <c r="B12">
        <v>10</v>
      </c>
      <c r="C12" s="9" t="s">
        <v>11</v>
      </c>
      <c r="D12" s="9"/>
      <c r="E12" s="39"/>
      <c r="G12">
        <f>G13/100</f>
        <v>99.344999999999999</v>
      </c>
      <c r="H12" s="49">
        <f>G12*1000000</f>
        <v>99345000</v>
      </c>
    </row>
    <row r="13" spans="2:16" x14ac:dyDescent="0.25">
      <c r="B13">
        <v>11</v>
      </c>
      <c r="C13" s="9" t="s">
        <v>11</v>
      </c>
      <c r="D13" s="9">
        <v>2500</v>
      </c>
      <c r="E13" s="39" t="s">
        <v>12</v>
      </c>
      <c r="G13" s="50">
        <v>9934.5</v>
      </c>
      <c r="K13">
        <f>448*80</f>
        <v>35840</v>
      </c>
      <c r="L13" s="49">
        <f>K13*1000</f>
        <v>35840000</v>
      </c>
    </row>
    <row r="14" spans="2:16" x14ac:dyDescent="0.25">
      <c r="B14">
        <v>12</v>
      </c>
      <c r="C14" s="9" t="s">
        <v>13</v>
      </c>
      <c r="D14" s="9">
        <v>3500</v>
      </c>
      <c r="E14" s="39"/>
    </row>
    <row r="15" spans="2:16" ht="15.75" thickBot="1" x14ac:dyDescent="0.3">
      <c r="B15">
        <v>13</v>
      </c>
      <c r="C15" s="9" t="s">
        <v>14</v>
      </c>
      <c r="D15" s="9">
        <v>1500</v>
      </c>
      <c r="E15" s="39"/>
    </row>
    <row r="16" spans="2:16" ht="15.75" thickBot="1" x14ac:dyDescent="0.3">
      <c r="B16">
        <v>14</v>
      </c>
      <c r="C16" s="9" t="s">
        <v>16</v>
      </c>
      <c r="D16" s="9">
        <f>(210/80)*1000</f>
        <v>2625</v>
      </c>
      <c r="E16" s="39" t="s">
        <v>12</v>
      </c>
      <c r="F16" s="56" t="s">
        <v>64</v>
      </c>
      <c r="G16" s="57"/>
      <c r="H16" s="57"/>
      <c r="I16" s="58"/>
      <c r="M16" s="59" t="s">
        <v>65</v>
      </c>
      <c r="N16" s="60"/>
      <c r="O16" s="60"/>
      <c r="P16" s="61"/>
    </row>
    <row r="17" spans="2:16" ht="15.75" thickBot="1" x14ac:dyDescent="0.3">
      <c r="C17" s="9"/>
      <c r="D17" s="9"/>
      <c r="E17" s="39"/>
      <c r="F17" s="32" t="s">
        <v>63</v>
      </c>
      <c r="G17" s="33" t="s">
        <v>1</v>
      </c>
      <c r="H17" s="33" t="s">
        <v>2</v>
      </c>
      <c r="I17" s="34" t="s">
        <v>96</v>
      </c>
      <c r="M17" s="32" t="s">
        <v>63</v>
      </c>
      <c r="N17" s="33" t="s">
        <v>1</v>
      </c>
      <c r="O17" s="33" t="s">
        <v>2</v>
      </c>
      <c r="P17" s="34" t="s">
        <v>96</v>
      </c>
    </row>
    <row r="18" spans="2:16" x14ac:dyDescent="0.25">
      <c r="B18" s="42">
        <v>1</v>
      </c>
      <c r="C18" s="14" t="s">
        <v>18</v>
      </c>
      <c r="D18" s="14">
        <f>700/5</f>
        <v>140</v>
      </c>
      <c r="E18" s="43" t="s">
        <v>12</v>
      </c>
      <c r="F18" s="40">
        <v>1</v>
      </c>
      <c r="G18" s="29" t="s">
        <v>17</v>
      </c>
      <c r="H18" s="29">
        <v>1040</v>
      </c>
      <c r="I18" s="30" t="s">
        <v>97</v>
      </c>
      <c r="J18" t="s">
        <v>98</v>
      </c>
      <c r="M18" s="35">
        <v>1</v>
      </c>
      <c r="N18" s="36" t="s">
        <v>0</v>
      </c>
      <c r="O18" s="36">
        <v>499.2</v>
      </c>
      <c r="P18" s="37" t="s">
        <v>100</v>
      </c>
    </row>
    <row r="19" spans="2:16" x14ac:dyDescent="0.25">
      <c r="B19" s="44">
        <v>2</v>
      </c>
      <c r="C19" s="1" t="s">
        <v>19</v>
      </c>
      <c r="D19" s="1">
        <v>8000</v>
      </c>
      <c r="E19" s="45" t="s">
        <v>12</v>
      </c>
      <c r="F19" s="41">
        <v>2</v>
      </c>
      <c r="G19" s="2" t="s">
        <v>37</v>
      </c>
      <c r="H19" s="2">
        <v>4000</v>
      </c>
      <c r="I19" s="30" t="s">
        <v>97</v>
      </c>
      <c r="M19" s="3">
        <v>2</v>
      </c>
      <c r="N19" s="2" t="s">
        <v>66</v>
      </c>
      <c r="O19" s="2">
        <v>180</v>
      </c>
      <c r="P19" s="30" t="s">
        <v>100</v>
      </c>
    </row>
    <row r="20" spans="2:16" x14ac:dyDescent="0.25">
      <c r="B20" s="44">
        <v>3</v>
      </c>
      <c r="C20" s="1" t="s">
        <v>20</v>
      </c>
      <c r="D20" s="1">
        <v>600</v>
      </c>
      <c r="E20" s="45"/>
      <c r="F20" s="41">
        <v>3</v>
      </c>
      <c r="G20" s="2" t="s">
        <v>38</v>
      </c>
      <c r="H20" s="2">
        <v>100</v>
      </c>
      <c r="I20" s="30" t="s">
        <v>97</v>
      </c>
      <c r="J20" t="s">
        <v>99</v>
      </c>
      <c r="M20" s="3">
        <v>3</v>
      </c>
      <c r="N20" s="2" t="s">
        <v>67</v>
      </c>
      <c r="O20" s="2">
        <v>249.6</v>
      </c>
      <c r="P20" s="30" t="s">
        <v>100</v>
      </c>
    </row>
    <row r="21" spans="2:16" x14ac:dyDescent="0.25">
      <c r="B21" s="44">
        <v>4</v>
      </c>
      <c r="C21" s="1" t="s">
        <v>21</v>
      </c>
      <c r="D21" s="1">
        <v>500</v>
      </c>
      <c r="E21" s="45"/>
      <c r="F21" s="41">
        <v>4</v>
      </c>
      <c r="G21" s="2" t="s">
        <v>39</v>
      </c>
      <c r="H21" s="2">
        <v>35840000</v>
      </c>
      <c r="I21" s="30" t="s">
        <v>97</v>
      </c>
      <c r="M21" s="3">
        <v>4</v>
      </c>
      <c r="N21" s="2" t="s">
        <v>68</v>
      </c>
      <c r="O21" s="2">
        <v>321.60000000000002</v>
      </c>
      <c r="P21" s="30" t="s">
        <v>100</v>
      </c>
    </row>
    <row r="22" spans="2:16" x14ac:dyDescent="0.25">
      <c r="B22" s="44">
        <v>5</v>
      </c>
      <c r="C22" s="1" t="s">
        <v>22</v>
      </c>
      <c r="D22" s="1">
        <v>720</v>
      </c>
      <c r="E22" s="45"/>
      <c r="F22" s="41">
        <v>5</v>
      </c>
      <c r="G22" s="2" t="s">
        <v>40</v>
      </c>
      <c r="H22" s="2">
        <v>99345000</v>
      </c>
      <c r="I22" s="30" t="s">
        <v>97</v>
      </c>
      <c r="M22" s="3">
        <v>5</v>
      </c>
      <c r="N22" s="2" t="s">
        <v>69</v>
      </c>
      <c r="O22" s="2"/>
      <c r="P22" s="30"/>
    </row>
    <row r="23" spans="2:16" ht="30" x14ac:dyDescent="0.25">
      <c r="B23" s="44">
        <v>6</v>
      </c>
      <c r="C23" s="1" t="s">
        <v>23</v>
      </c>
      <c r="D23" s="1">
        <v>840</v>
      </c>
      <c r="E23" s="45"/>
      <c r="F23" s="41">
        <v>6</v>
      </c>
      <c r="G23" s="52" t="s">
        <v>41</v>
      </c>
      <c r="H23" s="2">
        <v>6300000</v>
      </c>
      <c r="I23" s="30" t="s">
        <v>97</v>
      </c>
      <c r="M23" s="3">
        <v>6</v>
      </c>
      <c r="N23" s="2" t="s">
        <v>70</v>
      </c>
      <c r="O23" s="2">
        <v>408</v>
      </c>
      <c r="P23" s="30" t="s">
        <v>100</v>
      </c>
    </row>
    <row r="24" spans="2:16" x14ac:dyDescent="0.25">
      <c r="B24" s="44">
        <v>7</v>
      </c>
      <c r="C24" s="1" t="s">
        <v>24</v>
      </c>
      <c r="D24" s="1">
        <v>2500</v>
      </c>
      <c r="E24" s="45" t="s">
        <v>12</v>
      </c>
      <c r="F24" s="41">
        <v>7</v>
      </c>
      <c r="G24" s="2" t="s">
        <v>42</v>
      </c>
      <c r="H24" s="53">
        <v>2500</v>
      </c>
      <c r="I24" s="30" t="s">
        <v>97</v>
      </c>
      <c r="M24" s="3">
        <v>7</v>
      </c>
      <c r="N24" s="2" t="s">
        <v>71</v>
      </c>
      <c r="O24" s="2">
        <v>1825.92</v>
      </c>
      <c r="P24" s="30" t="s">
        <v>100</v>
      </c>
    </row>
    <row r="25" spans="2:16" x14ac:dyDescent="0.25">
      <c r="B25" s="44">
        <v>8</v>
      </c>
      <c r="C25" s="1" t="s">
        <v>25</v>
      </c>
      <c r="D25" s="1">
        <v>900</v>
      </c>
      <c r="E25" s="45"/>
      <c r="F25" s="41">
        <v>8</v>
      </c>
      <c r="G25" s="2" t="s">
        <v>43</v>
      </c>
      <c r="H25" s="2">
        <v>700000000</v>
      </c>
      <c r="I25" s="30" t="s">
        <v>97</v>
      </c>
      <c r="M25" s="3">
        <v>8</v>
      </c>
      <c r="N25" s="2" t="s">
        <v>72</v>
      </c>
      <c r="O25" s="2">
        <v>701.81399999999996</v>
      </c>
      <c r="P25" s="30" t="s">
        <v>100</v>
      </c>
    </row>
    <row r="26" spans="2:16" x14ac:dyDescent="0.25">
      <c r="B26" s="44">
        <v>9</v>
      </c>
      <c r="C26" s="1" t="s">
        <v>26</v>
      </c>
      <c r="D26" s="1">
        <v>1700</v>
      </c>
      <c r="E26" s="45"/>
      <c r="F26" s="41">
        <v>9</v>
      </c>
      <c r="G26" s="2" t="s">
        <v>44</v>
      </c>
      <c r="H26" s="2">
        <v>900</v>
      </c>
      <c r="I26" s="30" t="s">
        <v>97</v>
      </c>
      <c r="K26" s="55">
        <v>485.00982456140349</v>
      </c>
      <c r="M26" s="3">
        <v>9</v>
      </c>
      <c r="N26" s="2" t="s">
        <v>73</v>
      </c>
      <c r="O26" s="2"/>
      <c r="P26" s="30"/>
    </row>
    <row r="27" spans="2:16" x14ac:dyDescent="0.25">
      <c r="B27" s="44">
        <v>10</v>
      </c>
      <c r="C27" s="1" t="s">
        <v>27</v>
      </c>
      <c r="D27" s="1">
        <v>820</v>
      </c>
      <c r="E27" s="45"/>
      <c r="F27" s="41">
        <v>10</v>
      </c>
      <c r="G27" s="2" t="s">
        <v>45</v>
      </c>
      <c r="H27" s="54">
        <v>951.75636919989324</v>
      </c>
      <c r="I27" s="30" t="s">
        <v>97</v>
      </c>
      <c r="K27">
        <f>K26*75</f>
        <v>36375.73684210526</v>
      </c>
      <c r="M27" s="3">
        <v>10</v>
      </c>
      <c r="N27" s="2" t="s">
        <v>74</v>
      </c>
      <c r="O27" s="2"/>
      <c r="P27" s="30"/>
    </row>
    <row r="28" spans="2:16" x14ac:dyDescent="0.25">
      <c r="B28" s="44">
        <v>11</v>
      </c>
      <c r="C28" s="1" t="s">
        <v>28</v>
      </c>
      <c r="D28" s="1">
        <v>1900</v>
      </c>
      <c r="E28" s="45" t="s">
        <v>12</v>
      </c>
      <c r="F28" s="41">
        <v>11</v>
      </c>
      <c r="G28" s="2" t="s">
        <v>46</v>
      </c>
      <c r="H28" s="2">
        <v>2350</v>
      </c>
      <c r="I28" s="30" t="s">
        <v>97</v>
      </c>
      <c r="K28">
        <f>K27*60%</f>
        <v>21825.442105263155</v>
      </c>
      <c r="M28" s="3">
        <v>11</v>
      </c>
      <c r="N28" s="2" t="s">
        <v>75</v>
      </c>
      <c r="O28" s="2"/>
      <c r="P28" s="30"/>
    </row>
    <row r="29" spans="2:16" x14ac:dyDescent="0.25">
      <c r="B29" s="44">
        <v>12</v>
      </c>
      <c r="C29" s="1" t="s">
        <v>29</v>
      </c>
      <c r="D29" s="1">
        <v>1200</v>
      </c>
      <c r="E29" s="45" t="s">
        <v>12</v>
      </c>
      <c r="F29" s="41">
        <v>12</v>
      </c>
      <c r="G29" s="2" t="s">
        <v>47</v>
      </c>
      <c r="H29" s="2">
        <v>387.89999999999992</v>
      </c>
      <c r="I29" s="30" t="s">
        <v>97</v>
      </c>
      <c r="M29" s="3">
        <v>12</v>
      </c>
      <c r="N29" s="2" t="s">
        <v>76</v>
      </c>
      <c r="O29" s="2">
        <v>705.41399999999999</v>
      </c>
      <c r="P29" s="30" t="s">
        <v>100</v>
      </c>
    </row>
    <row r="30" spans="2:16" x14ac:dyDescent="0.25">
      <c r="B30" s="44">
        <v>13</v>
      </c>
      <c r="C30" s="1" t="s">
        <v>30</v>
      </c>
      <c r="D30" s="1">
        <v>1400</v>
      </c>
      <c r="E30" s="45"/>
      <c r="F30" s="41">
        <v>13</v>
      </c>
      <c r="G30" s="2" t="s">
        <v>48</v>
      </c>
      <c r="H30" s="2">
        <v>906.3</v>
      </c>
      <c r="I30" s="30" t="s">
        <v>97</v>
      </c>
      <c r="K30" s="2">
        <v>1627.5</v>
      </c>
      <c r="M30" s="3">
        <v>13</v>
      </c>
      <c r="N30" s="2" t="s">
        <v>77</v>
      </c>
      <c r="O30" s="2">
        <v>7200</v>
      </c>
      <c r="P30" s="30" t="s">
        <v>100</v>
      </c>
    </row>
    <row r="31" spans="2:16" x14ac:dyDescent="0.25">
      <c r="B31" s="44">
        <v>14</v>
      </c>
      <c r="C31" s="1" t="s">
        <v>31</v>
      </c>
      <c r="D31" s="1">
        <v>940</v>
      </c>
      <c r="E31" s="45"/>
      <c r="F31" s="41">
        <v>14</v>
      </c>
      <c r="G31" s="2" t="s">
        <v>49</v>
      </c>
      <c r="H31" s="9">
        <v>976.5</v>
      </c>
      <c r="I31" s="30" t="s">
        <v>97</v>
      </c>
      <c r="K31">
        <f>K30*60%</f>
        <v>976.5</v>
      </c>
      <c r="M31" s="3">
        <v>14</v>
      </c>
      <c r="N31" s="2" t="s">
        <v>78</v>
      </c>
      <c r="O31" s="2">
        <v>1574.4</v>
      </c>
      <c r="P31" s="30" t="s">
        <v>100</v>
      </c>
    </row>
    <row r="32" spans="2:16" ht="15.75" thickBot="1" x14ac:dyDescent="0.3">
      <c r="B32" s="44">
        <v>15</v>
      </c>
      <c r="C32" s="1" t="s">
        <v>32</v>
      </c>
      <c r="D32" s="1"/>
      <c r="E32" s="45"/>
      <c r="F32" s="41">
        <v>15</v>
      </c>
      <c r="G32" s="2" t="s">
        <v>50</v>
      </c>
      <c r="H32" s="54">
        <v>21825.442105263155</v>
      </c>
      <c r="I32" s="30" t="s">
        <v>97</v>
      </c>
      <c r="M32" s="4">
        <v>15</v>
      </c>
      <c r="N32" s="5" t="s">
        <v>15</v>
      </c>
      <c r="O32" s="5">
        <v>4032</v>
      </c>
      <c r="P32" s="31" t="s">
        <v>100</v>
      </c>
    </row>
    <row r="33" spans="2:13" x14ac:dyDescent="0.25">
      <c r="B33" s="44">
        <v>16</v>
      </c>
      <c r="C33" s="1" t="s">
        <v>33</v>
      </c>
      <c r="D33" s="1">
        <v>6000</v>
      </c>
      <c r="E33" s="45" t="s">
        <v>12</v>
      </c>
      <c r="F33" s="41">
        <v>16</v>
      </c>
      <c r="G33" s="2" t="s">
        <v>51</v>
      </c>
      <c r="H33" s="2">
        <v>1170</v>
      </c>
      <c r="I33" s="30" t="s">
        <v>97</v>
      </c>
      <c r="J33" s="6"/>
      <c r="K33" s="6">
        <f>52/2</f>
        <v>26</v>
      </c>
      <c r="L33" s="6"/>
    </row>
    <row r="34" spans="2:13" ht="30" x14ac:dyDescent="0.25">
      <c r="B34" s="44">
        <v>17</v>
      </c>
      <c r="C34" s="1" t="s">
        <v>34</v>
      </c>
      <c r="D34" s="1">
        <v>6500</v>
      </c>
      <c r="E34" s="45" t="s">
        <v>12</v>
      </c>
      <c r="F34" s="41">
        <v>17</v>
      </c>
      <c r="G34" s="52" t="s">
        <v>52</v>
      </c>
      <c r="H34" s="2">
        <v>184.5</v>
      </c>
      <c r="I34" s="30" t="s">
        <v>97</v>
      </c>
      <c r="J34" s="6"/>
      <c r="K34" s="6">
        <f>K33*75</f>
        <v>1950</v>
      </c>
      <c r="L34" s="6"/>
    </row>
    <row r="35" spans="2:13" x14ac:dyDescent="0.25">
      <c r="B35" s="44">
        <v>18</v>
      </c>
      <c r="C35" s="1" t="s">
        <v>35</v>
      </c>
      <c r="D35" s="1">
        <v>1000</v>
      </c>
      <c r="E35" s="18"/>
      <c r="F35" s="41">
        <v>18</v>
      </c>
      <c r="G35" s="2" t="s">
        <v>53</v>
      </c>
      <c r="H35" s="54">
        <v>11621.314285714285</v>
      </c>
      <c r="I35" s="30" t="s">
        <v>97</v>
      </c>
      <c r="K35">
        <f>K34*60%</f>
        <v>1170</v>
      </c>
    </row>
    <row r="36" spans="2:13" ht="15.75" thickBot="1" x14ac:dyDescent="0.3">
      <c r="B36" s="46">
        <v>19</v>
      </c>
      <c r="C36" s="47" t="s">
        <v>36</v>
      </c>
      <c r="D36" s="47">
        <v>9000</v>
      </c>
      <c r="E36" s="48"/>
      <c r="F36" s="41">
        <v>19</v>
      </c>
      <c r="G36" s="2" t="s">
        <v>54</v>
      </c>
      <c r="H36" s="2">
        <v>7180800</v>
      </c>
      <c r="I36" s="30" t="s">
        <v>97</v>
      </c>
      <c r="K36">
        <v>136000</v>
      </c>
    </row>
    <row r="37" spans="2:13" x14ac:dyDescent="0.25">
      <c r="F37" s="3">
        <v>20</v>
      </c>
      <c r="G37" s="2" t="s">
        <v>55</v>
      </c>
      <c r="I37" s="30" t="s">
        <v>97</v>
      </c>
      <c r="K37">
        <f>K36*75</f>
        <v>10200000</v>
      </c>
      <c r="M37" s="8"/>
    </row>
    <row r="38" spans="2:13" x14ac:dyDescent="0.25">
      <c r="F38" s="3">
        <v>21</v>
      </c>
      <c r="G38" s="2" t="s">
        <v>56</v>
      </c>
      <c r="H38" s="2">
        <v>900</v>
      </c>
      <c r="I38" s="30" t="s">
        <v>97</v>
      </c>
      <c r="K38">
        <f>K37*60%</f>
        <v>6120000</v>
      </c>
    </row>
    <row r="39" spans="2:13" x14ac:dyDescent="0.25">
      <c r="F39" s="3">
        <v>22</v>
      </c>
      <c r="G39" s="2" t="s">
        <v>57</v>
      </c>
      <c r="H39" s="54">
        <v>6747.7079999999996</v>
      </c>
      <c r="I39" s="30" t="s">
        <v>97</v>
      </c>
      <c r="K39">
        <v>32444.799999999999</v>
      </c>
    </row>
    <row r="40" spans="2:13" x14ac:dyDescent="0.25">
      <c r="F40" s="3">
        <v>23</v>
      </c>
      <c r="G40" s="2" t="s">
        <v>58</v>
      </c>
      <c r="H40" s="2">
        <v>2250</v>
      </c>
      <c r="I40" s="30" t="s">
        <v>97</v>
      </c>
      <c r="K40">
        <f>K39*60%</f>
        <v>19466.879999999997</v>
      </c>
    </row>
    <row r="41" spans="2:13" ht="30" x14ac:dyDescent="0.25">
      <c r="F41" s="3">
        <v>24</v>
      </c>
      <c r="G41" s="52" t="s">
        <v>59</v>
      </c>
      <c r="H41" s="54">
        <v>19466.879999999997</v>
      </c>
      <c r="I41" s="30" t="s">
        <v>97</v>
      </c>
    </row>
    <row r="42" spans="2:13" x14ac:dyDescent="0.25">
      <c r="F42" s="3">
        <v>25</v>
      </c>
      <c r="G42" s="2" t="s">
        <v>60</v>
      </c>
      <c r="H42" s="2">
        <v>315</v>
      </c>
      <c r="I42" s="30" t="s">
        <v>97</v>
      </c>
    </row>
    <row r="43" spans="2:13" ht="30" x14ac:dyDescent="0.25">
      <c r="F43" s="3">
        <v>26</v>
      </c>
      <c r="G43" s="52" t="s">
        <v>61</v>
      </c>
      <c r="H43" s="55">
        <v>1255.5</v>
      </c>
      <c r="I43" s="30" t="s">
        <v>97</v>
      </c>
    </row>
    <row r="44" spans="2:13" ht="15.75" thickBot="1" x14ac:dyDescent="0.3">
      <c r="F44" s="4">
        <v>27</v>
      </c>
      <c r="G44" s="5" t="s">
        <v>62</v>
      </c>
      <c r="H44" s="5">
        <v>6120000</v>
      </c>
      <c r="I44" s="30" t="s">
        <v>97</v>
      </c>
    </row>
  </sheetData>
  <mergeCells count="2">
    <mergeCell ref="F16:I16"/>
    <mergeCell ref="M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9770-D009-42CE-BA00-180C0010206C}">
  <dimension ref="B2:T24"/>
  <sheetViews>
    <sheetView zoomScale="97" workbookViewId="0">
      <selection activeCell="L10" sqref="L10"/>
    </sheetView>
  </sheetViews>
  <sheetFormatPr defaultRowHeight="15" x14ac:dyDescent="0.25"/>
  <cols>
    <col min="3" max="3" width="14.85546875" bestFit="1" customWidth="1"/>
    <col min="4" max="4" width="10.140625" bestFit="1" customWidth="1"/>
    <col min="5" max="5" width="14.42578125" bestFit="1" customWidth="1"/>
    <col min="6" max="7" width="9.28515625" bestFit="1" customWidth="1"/>
    <col min="8" max="8" width="10.140625" bestFit="1" customWidth="1"/>
    <col min="9" max="9" width="9.28515625" bestFit="1" customWidth="1"/>
    <col min="11" max="11" width="14.85546875" bestFit="1" customWidth="1"/>
    <col min="13" max="13" width="11.140625" bestFit="1" customWidth="1"/>
    <col min="14" max="14" width="14.85546875" bestFit="1" customWidth="1"/>
    <col min="15" max="15" width="13" bestFit="1" customWidth="1"/>
    <col min="16" max="16" width="15.7109375" bestFit="1" customWidth="1"/>
    <col min="17" max="18" width="9.28515625" bestFit="1" customWidth="1"/>
    <col min="19" max="19" width="10.140625" bestFit="1" customWidth="1"/>
    <col min="20" max="20" width="9.28515625" bestFit="1" customWidth="1"/>
  </cols>
  <sheetData>
    <row r="2" spans="2:20" ht="15.75" thickBot="1" x14ac:dyDescent="0.3"/>
    <row r="3" spans="2:20" ht="15.75" thickBot="1" x14ac:dyDescent="0.3">
      <c r="B3" s="9"/>
      <c r="C3" s="9"/>
      <c r="D3" s="9"/>
      <c r="E3" s="9"/>
      <c r="F3" s="9"/>
      <c r="G3" s="26">
        <v>2021</v>
      </c>
      <c r="H3" s="27">
        <v>2019</v>
      </c>
      <c r="I3" s="28">
        <v>2017</v>
      </c>
      <c r="J3" s="9"/>
      <c r="K3" s="9"/>
      <c r="L3" s="9"/>
      <c r="M3" s="9"/>
      <c r="N3" s="9"/>
      <c r="O3" s="9"/>
      <c r="P3" s="9"/>
      <c r="Q3" s="26"/>
      <c r="R3" s="27">
        <v>2021</v>
      </c>
      <c r="S3" s="27">
        <v>2019</v>
      </c>
      <c r="T3" s="28">
        <v>2017</v>
      </c>
    </row>
    <row r="4" spans="2:20" ht="15.75" thickBot="1" x14ac:dyDescent="0.3">
      <c r="C4" s="62" t="s">
        <v>88</v>
      </c>
      <c r="D4" s="63"/>
      <c r="E4" s="63"/>
      <c r="F4" s="63"/>
      <c r="G4" s="64"/>
      <c r="H4" s="64"/>
      <c r="I4" s="65"/>
      <c r="J4" s="9"/>
      <c r="K4" s="9"/>
      <c r="L4" s="9"/>
      <c r="M4" s="9"/>
      <c r="N4" s="66" t="s">
        <v>95</v>
      </c>
      <c r="O4" s="67"/>
      <c r="P4" s="67"/>
      <c r="Q4" s="68"/>
      <c r="R4" s="68"/>
      <c r="S4" s="68"/>
      <c r="T4" s="69"/>
    </row>
    <row r="5" spans="2:20" x14ac:dyDescent="0.25">
      <c r="B5" s="9"/>
      <c r="C5" s="23" t="s">
        <v>79</v>
      </c>
      <c r="D5" s="24" t="s">
        <v>84</v>
      </c>
      <c r="E5" s="24" t="s">
        <v>85</v>
      </c>
      <c r="F5" s="24" t="s">
        <v>87</v>
      </c>
      <c r="G5" s="24" t="s">
        <v>86</v>
      </c>
      <c r="H5" s="24"/>
      <c r="I5" s="25"/>
      <c r="J5" s="9"/>
      <c r="K5" s="9"/>
      <c r="L5" s="9"/>
      <c r="M5" s="9"/>
      <c r="N5" s="13" t="s">
        <v>79</v>
      </c>
      <c r="O5" s="14" t="s">
        <v>84</v>
      </c>
      <c r="P5" s="14" t="s">
        <v>85</v>
      </c>
      <c r="Q5" s="14" t="s">
        <v>87</v>
      </c>
      <c r="R5" s="14" t="s">
        <v>86</v>
      </c>
      <c r="S5" s="14"/>
      <c r="T5" s="15"/>
    </row>
    <row r="6" spans="2:20" x14ac:dyDescent="0.25">
      <c r="B6" s="9"/>
      <c r="C6" s="16" t="s">
        <v>80</v>
      </c>
      <c r="D6" s="11">
        <v>24465</v>
      </c>
      <c r="E6" s="11">
        <v>11091116</v>
      </c>
      <c r="F6" s="12">
        <f>E6/D6</f>
        <v>453.346249744533</v>
      </c>
      <c r="G6" s="12">
        <v>0.45334624974453297</v>
      </c>
      <c r="H6" s="12">
        <v>0.39329971452182405</v>
      </c>
      <c r="I6" s="17">
        <v>0.31719601663733799</v>
      </c>
      <c r="J6" s="9"/>
      <c r="K6" s="9"/>
      <c r="L6" s="9"/>
      <c r="M6" s="9"/>
      <c r="N6" s="16" t="s">
        <v>89</v>
      </c>
      <c r="O6" s="11">
        <v>2597380</v>
      </c>
      <c r="P6" s="11">
        <v>461625706</v>
      </c>
      <c r="Q6" s="12">
        <f>P6/O6</f>
        <v>177.72744303875444</v>
      </c>
      <c r="R6" s="12">
        <v>0.17772744303875446</v>
      </c>
      <c r="S6" s="12">
        <v>0.22245540408757411</v>
      </c>
      <c r="T6" s="17">
        <v>0.17772744303875446</v>
      </c>
    </row>
    <row r="7" spans="2:20" x14ac:dyDescent="0.25">
      <c r="B7" s="9"/>
      <c r="C7" s="16" t="s">
        <v>81</v>
      </c>
      <c r="D7" s="11">
        <v>2434</v>
      </c>
      <c r="E7" s="11">
        <v>1300568</v>
      </c>
      <c r="F7" s="12">
        <f t="shared" ref="F7:F10" si="0">E7/D7</f>
        <v>534.33360723089561</v>
      </c>
      <c r="G7" s="12">
        <v>0.53433360723089562</v>
      </c>
      <c r="H7" s="12">
        <v>0.26437843491489971</v>
      </c>
      <c r="I7" s="17">
        <v>0.29797199999999996</v>
      </c>
      <c r="J7" s="9"/>
      <c r="K7" s="9"/>
      <c r="L7" s="9"/>
      <c r="M7" s="9"/>
      <c r="N7" s="16" t="s">
        <v>90</v>
      </c>
      <c r="O7" s="11">
        <v>1600383</v>
      </c>
      <c r="P7" s="11">
        <v>380621619</v>
      </c>
      <c r="Q7" s="12">
        <f t="shared" ref="Q7:Q10" si="1">P7/O7</f>
        <v>237.83158094031242</v>
      </c>
      <c r="R7" s="12">
        <v>0.23783158094031243</v>
      </c>
      <c r="S7" s="12">
        <v>0.24839145739947677</v>
      </c>
      <c r="T7" s="17">
        <v>0.23783158094031243</v>
      </c>
    </row>
    <row r="8" spans="2:20" x14ac:dyDescent="0.25">
      <c r="B8" s="9"/>
      <c r="C8" s="16" t="s">
        <v>82</v>
      </c>
      <c r="D8" s="11">
        <v>714</v>
      </c>
      <c r="E8" s="11">
        <v>206502</v>
      </c>
      <c r="F8" s="12">
        <f t="shared" si="0"/>
        <v>289.218487394958</v>
      </c>
      <c r="G8" s="12">
        <v>0.28921848739495798</v>
      </c>
      <c r="H8" s="12">
        <v>0.24124081632653063</v>
      </c>
      <c r="I8" s="18">
        <v>0.23</v>
      </c>
      <c r="J8" s="9"/>
      <c r="K8" s="9"/>
      <c r="L8" s="9"/>
      <c r="M8" s="9"/>
      <c r="N8" s="16" t="s">
        <v>91</v>
      </c>
      <c r="O8" s="11">
        <v>916588</v>
      </c>
      <c r="P8" s="11">
        <v>255005764</v>
      </c>
      <c r="Q8" s="12">
        <f t="shared" si="1"/>
        <v>278.21198182825873</v>
      </c>
      <c r="R8" s="12">
        <v>0.27821198182825874</v>
      </c>
      <c r="S8" s="12">
        <v>0.30890357647319489</v>
      </c>
      <c r="T8" s="17">
        <v>0.27821198182825874</v>
      </c>
    </row>
    <row r="9" spans="2:20" x14ac:dyDescent="0.25">
      <c r="B9" s="9"/>
      <c r="C9" s="16" t="s">
        <v>83</v>
      </c>
      <c r="D9" s="11">
        <v>234</v>
      </c>
      <c r="E9" s="11">
        <v>339090</v>
      </c>
      <c r="F9" s="12">
        <f t="shared" si="0"/>
        <v>1449.1025641025642</v>
      </c>
      <c r="G9" s="12">
        <v>1.4491025641025641</v>
      </c>
      <c r="H9" s="12">
        <v>0.27608155070958812</v>
      </c>
      <c r="I9" s="18">
        <v>0.26</v>
      </c>
      <c r="J9" s="9"/>
      <c r="K9" s="9"/>
      <c r="L9" s="9"/>
      <c r="M9" s="9"/>
      <c r="N9" s="16" t="s">
        <v>92</v>
      </c>
      <c r="O9" s="11">
        <v>212572</v>
      </c>
      <c r="P9" s="11">
        <v>50352783</v>
      </c>
      <c r="Q9" s="12">
        <f t="shared" si="1"/>
        <v>236.87401445157406</v>
      </c>
      <c r="R9" s="12">
        <v>0.23687401445157405</v>
      </c>
      <c r="S9" s="12">
        <v>0.28386052523540733</v>
      </c>
      <c r="T9" s="17">
        <v>0.23687401445157405</v>
      </c>
    </row>
    <row r="10" spans="2:20" ht="15.75" thickBot="1" x14ac:dyDescent="0.3">
      <c r="B10" s="9"/>
      <c r="C10" s="19" t="s">
        <v>94</v>
      </c>
      <c r="D10" s="20">
        <v>216</v>
      </c>
      <c r="E10" s="20">
        <v>161867</v>
      </c>
      <c r="F10" s="21">
        <f t="shared" si="0"/>
        <v>749.38425925925924</v>
      </c>
      <c r="G10" s="21">
        <v>0.74938425925925922</v>
      </c>
      <c r="H10" s="21">
        <v>0.28142791398576616</v>
      </c>
      <c r="I10" s="22">
        <v>0.26</v>
      </c>
      <c r="J10" s="9"/>
      <c r="K10" s="9"/>
      <c r="L10" s="9"/>
      <c r="M10" s="9"/>
      <c r="N10" s="19" t="s">
        <v>93</v>
      </c>
      <c r="O10" s="20">
        <v>172836</v>
      </c>
      <c r="P10" s="20">
        <v>40865172</v>
      </c>
      <c r="Q10" s="21">
        <f t="shared" si="1"/>
        <v>236.43900576268834</v>
      </c>
      <c r="R10" s="21">
        <v>0.23643900576268834</v>
      </c>
      <c r="S10" s="21">
        <v>0.28424029726461797</v>
      </c>
      <c r="T10" s="22">
        <v>0.23643900576268834</v>
      </c>
    </row>
    <row r="11" spans="2:20" x14ac:dyDescent="0.25">
      <c r="B11" s="9"/>
      <c r="C11" s="9"/>
      <c r="D11" s="9"/>
      <c r="E11" s="9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20" x14ac:dyDescent="0.25">
      <c r="B12" s="9"/>
      <c r="C12" s="9"/>
      <c r="D12" s="9"/>
      <c r="E12" s="9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20" x14ac:dyDescent="0.25">
      <c r="D13" s="7"/>
      <c r="E13" s="7"/>
      <c r="F13" s="8"/>
      <c r="Q13" s="8"/>
    </row>
    <row r="14" spans="2:20" x14ac:dyDescent="0.25">
      <c r="D14" s="7"/>
      <c r="E14" s="7"/>
      <c r="F14" s="8"/>
      <c r="Q14" s="8"/>
    </row>
    <row r="15" spans="2:20" x14ac:dyDescent="0.25">
      <c r="D15" s="7"/>
      <c r="E15" s="7"/>
      <c r="F15" s="8"/>
      <c r="Q15" s="8"/>
    </row>
    <row r="16" spans="2:20" x14ac:dyDescent="0.25">
      <c r="D16" s="7"/>
      <c r="E16" s="7"/>
      <c r="F16" s="8"/>
      <c r="Q16" s="8"/>
      <c r="R16" s="8"/>
    </row>
    <row r="17" spans="4:18" x14ac:dyDescent="0.25">
      <c r="D17" s="7"/>
      <c r="E17" s="7"/>
      <c r="F17" s="8"/>
      <c r="G17" s="8"/>
      <c r="Q17" s="8"/>
      <c r="R17" s="8"/>
    </row>
    <row r="19" spans="4:18" x14ac:dyDescent="0.25">
      <c r="F19" s="8"/>
      <c r="G19" s="8"/>
    </row>
    <row r="20" spans="4:18" x14ac:dyDescent="0.25">
      <c r="D20" s="7"/>
      <c r="E20" s="7"/>
      <c r="F20" s="8"/>
      <c r="Q20" s="8"/>
    </row>
    <row r="21" spans="4:18" x14ac:dyDescent="0.25">
      <c r="D21" s="7"/>
      <c r="E21" s="7"/>
      <c r="F21" s="8"/>
      <c r="G21" s="8"/>
      <c r="Q21" s="8"/>
    </row>
    <row r="22" spans="4:18" x14ac:dyDescent="0.25">
      <c r="D22" s="7"/>
      <c r="E22" s="7"/>
      <c r="F22" s="8"/>
      <c r="Q22" s="8"/>
    </row>
    <row r="23" spans="4:18" x14ac:dyDescent="0.25">
      <c r="D23" s="7"/>
      <c r="E23" s="7"/>
      <c r="F23" s="8"/>
      <c r="G23" s="8"/>
      <c r="Q23" s="8"/>
    </row>
    <row r="24" spans="4:18" x14ac:dyDescent="0.25">
      <c r="D24" s="7"/>
      <c r="E24" s="7"/>
      <c r="F24" s="8"/>
      <c r="G24" s="8"/>
      <c r="Q24" s="8"/>
    </row>
  </sheetData>
  <mergeCells count="2">
    <mergeCell ref="C4:I4"/>
    <mergeCell ref="N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2022-12-30T05:26:53Z</dcterms:created>
  <dcterms:modified xsi:type="dcterms:W3CDTF">2023-01-05T12:03:22Z</dcterms:modified>
</cp:coreProperties>
</file>