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ardik.malhotra\Desktop\NEW Opal\"/>
    </mc:Choice>
  </mc:AlternateContent>
  <xr:revisionPtr revIDLastSave="0" documentId="13_ncr:1_{015950AC-5FC6-48F2-83EE-D045EFBF989E}" xr6:coauthVersionLast="47" xr6:coauthVersionMax="47" xr10:uidLastSave="{00000000-0000-0000-0000-000000000000}"/>
  <bookViews>
    <workbookView xWindow="-120" yWindow="-120" windowWidth="20730" windowHeight="11160" activeTab="2" xr2:uid="{EFFE0ECB-7D8A-47BC-ADBA-D37A0FCDB61B}"/>
  </bookViews>
  <sheets>
    <sheet name="Sheet1" sheetId="1" r:id="rId1"/>
    <sheet name="Sheet3" sheetId="3" r:id="rId2"/>
    <sheet name="Sheet4"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4" l="1"/>
  <c r="M8" i="3" l="1"/>
  <c r="L8" i="3"/>
  <c r="M7" i="3"/>
  <c r="L7" i="3"/>
  <c r="M6" i="3"/>
  <c r="L6" i="3"/>
  <c r="H14" i="3" l="1"/>
  <c r="H13" i="3"/>
  <c r="D14" i="3"/>
  <c r="D13" i="3"/>
  <c r="H5" i="3"/>
  <c r="H4" i="3"/>
  <c r="D4" i="3"/>
  <c r="D5" i="3"/>
</calcChain>
</file>

<file path=xl/sharedStrings.xml><?xml version="1.0" encoding="utf-8"?>
<sst xmlns="http://schemas.openxmlformats.org/spreadsheetml/2006/main" count="106" uniqueCount="53">
  <si>
    <t>Tentative Requirement for 200 KTA Phenol Plant</t>
  </si>
  <si>
    <t>Description</t>
  </si>
  <si>
    <t>Quantity</t>
  </si>
  <si>
    <t>Unit</t>
  </si>
  <si>
    <t>Remarks </t>
  </si>
  <si>
    <t>Propylene</t>
  </si>
  <si>
    <t>T/hr</t>
  </si>
  <si>
    <t>Available line from storage to Plant to be considered</t>
  </si>
  <si>
    <t>Benzene</t>
  </si>
  <si>
    <t>Available, line from storage to Plant to be considered</t>
  </si>
  <si>
    <t>Cumene plant</t>
  </si>
  <si>
    <t>KTA</t>
  </si>
  <si>
    <t>Required facility to be developed</t>
  </si>
  <si>
    <t>Phenol Plant</t>
  </si>
  <si>
    <t>Acetone, Phenol &amp; Cumene storage tanks</t>
  </si>
  <si>
    <t>Acetone Installed Capacity: 2333 T,</t>
  </si>
  <si>
    <t>Phenol Installed Capacity: 9333 T</t>
  </si>
  <si>
    <t>Propylene Installed Capacity: 3804 T</t>
  </si>
  <si>
    <t xml:space="preserve">Cumene Installed Capacity: 5370 T </t>
  </si>
  <si>
    <t>7 days storage to be considered</t>
  </si>
  <si>
    <t>Gantry for Phenol &amp; Acetone</t>
  </si>
  <si>
    <t>Required facility to be developed </t>
  </si>
  <si>
    <t>Unloading Gantry for Propylene *</t>
  </si>
  <si>
    <t xml:space="preserve">Propylene is unloaded from the pressurized tanker into the Propylene sphere with the help of an unloading compressor. The vapors from the storage vessel are compressed and pushed into the road tanker to transfer liquid from the tanker to the sphere. The unloading rate is 40 M3 /Hr. </t>
  </si>
  <si>
    <t xml:space="preserve">Unloading gantry details: Loading/Unloading arms are of top loading type. </t>
  </si>
  <si>
    <t>Loading/Unloading arm &amp; Vapor arm connecting flanges</t>
  </si>
  <si>
    <t xml:space="preserve">Propylene </t>
  </si>
  <si>
    <t>Cumene</t>
  </si>
  <si>
    <t>Phenol</t>
  </si>
  <si>
    <t>Remarks</t>
  </si>
  <si>
    <t>scenario 1- Capacity of 200 KTPA Phenol and 123 KTPA Acetone capacity (Propane Furnace Additional)</t>
  </si>
  <si>
    <t xml:space="preserve">Scenario 2- </t>
  </si>
  <si>
    <t xml:space="preserve">Scenario 3- </t>
  </si>
  <si>
    <t xml:space="preserve">Scenario 4- </t>
  </si>
  <si>
    <t>Acetone</t>
  </si>
  <si>
    <t>KTPA</t>
  </si>
  <si>
    <t>Storage</t>
  </si>
  <si>
    <t>Scenario</t>
  </si>
  <si>
    <t>Tentative Requirement</t>
  </si>
  <si>
    <t>Scenario 1- Capacity of 200 KTPA Phenol and 123 KTPA Acetone capacity (Propane Furnace Additional)</t>
  </si>
  <si>
    <t>Scenario 2- Capacity for 200 KTPA Phenol + 123 KTPA Acetone, (with available propylene and benzene) - Here for 80 % phenol plant - DFCU operation ( base case ) considered for 8500 Hrs.</t>
  </si>
  <si>
    <t>7 days storage</t>
  </si>
  <si>
    <t>Scenario 3- Capacity for 200 KTPA Phenol + 120 KTPA Acetone, (Propylene - 80 % in house and 20 % external procurement)</t>
  </si>
  <si>
    <t>Scenario 4- Capacity for 350 KTPA PVC Resin and 200 KTPA Phenol + 120  KTPA Acetone (Propane Furnace Addition)</t>
  </si>
  <si>
    <t>Propylene (T/hr)</t>
  </si>
  <si>
    <t>Benzene (T/hr)</t>
  </si>
  <si>
    <t>Product Output (KTPA)</t>
  </si>
  <si>
    <t xml:space="preserve">Acetone, Phenol &amp; Cumene storage tanks (7 days storage) </t>
  </si>
  <si>
    <t>5063 Tons</t>
  </si>
  <si>
    <t>3836 Tons</t>
  </si>
  <si>
    <t>2301 Tons</t>
  </si>
  <si>
    <t>Required Facility to be developed</t>
  </si>
  <si>
    <t>Propylene is unloaded from the pressurized tanker into the Propylene sphere with the help of an unloading compressor. The vapors from the storage vessel are compressed and pushed into the road tanker to transfer liquid from the tanker to the sphere. The unloading rate is 40 M3 /Hr. 
Unloading gantry details: Loading/Unloading arms are of top loading type. 
Loading/Unloading arm &amp; Vapor arm connecting flanges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</si>
</sst>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color rgb="FFFFFFFF"/>
      <name val="Arial"/>
      <family val="2"/>
    </font>
    <font>
      <sz val="9"/>
      <color rgb="FF000000"/>
      <name val="Arial"/>
      <family val="2"/>
    </font>
    <font>
      <sz val="9"/>
      <color theme="1"/>
      <name val="Arial"/>
      <family val="2"/>
    </font>
  </fonts>
  <fills count="3">
    <fill>
      <patternFill patternType="none"/>
    </fill>
    <fill>
      <patternFill patternType="gray125"/>
    </fill>
    <fill>
      <patternFill patternType="solid">
        <fgColor rgb="FF000000"/>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justify" vertical="center" wrapText="1"/>
    </xf>
    <xf numFmtId="0" fontId="2" fillId="0" borderId="10" xfId="0" applyFont="1" applyBorder="1" applyAlignment="1">
      <alignment horizontal="justify" vertical="center" wrapText="1"/>
    </xf>
    <xf numFmtId="0" fontId="2" fillId="0" borderId="13"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4" xfId="0" applyFont="1" applyBorder="1" applyAlignment="1">
      <alignment horizontal="justify" vertical="center" wrapText="1"/>
    </xf>
    <xf numFmtId="0" fontId="2" fillId="0" borderId="7" xfId="0" applyFont="1" applyBorder="1" applyAlignment="1">
      <alignment horizontal="justify" vertical="center" wrapText="1"/>
    </xf>
    <xf numFmtId="0" fontId="2" fillId="0" borderId="8"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5" xfId="0" applyFont="1" applyBorder="1" applyAlignment="1">
      <alignment horizontal="justify" vertical="center" wrapText="1"/>
    </xf>
    <xf numFmtId="1" fontId="0" fillId="0" borderId="0" xfId="0" applyNumberFormat="1"/>
    <xf numFmtId="0" fontId="0" fillId="0" borderId="0" xfId="0" applyAlignment="1">
      <alignment horizontal="center"/>
    </xf>
    <xf numFmtId="0" fontId="1" fillId="2" borderId="15"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3" fillId="0" borderId="15" xfId="0" applyFont="1" applyBorder="1" applyAlignment="1">
      <alignment wrapText="1"/>
    </xf>
    <xf numFmtId="1" fontId="3" fillId="0" borderId="15" xfId="0" applyNumberFormat="1" applyFont="1" applyBorder="1" applyAlignment="1">
      <alignment horizontal="center" vertical="center"/>
    </xf>
    <xf numFmtId="0" fontId="3" fillId="0" borderId="15" xfId="0" applyFont="1" applyFill="1" applyBorder="1" applyAlignment="1">
      <alignment wrapText="1"/>
    </xf>
    <xf numFmtId="0" fontId="3" fillId="0" borderId="15" xfId="0" applyFont="1" applyFill="1" applyBorder="1" applyAlignment="1">
      <alignment vertical="center" wrapText="1"/>
    </xf>
    <xf numFmtId="0" fontId="3" fillId="0" borderId="15" xfId="0" applyFont="1" applyBorder="1" applyAlignment="1">
      <alignment horizontal="center" vertical="center" wrapText="1"/>
    </xf>
    <xf numFmtId="0" fontId="3" fillId="0" borderId="15" xfId="0" applyFont="1" applyBorder="1" applyAlignment="1">
      <alignment horizontal="center"/>
    </xf>
    <xf numFmtId="0" fontId="3" fillId="0" borderId="15" xfId="0" applyFont="1" applyBorder="1" applyAlignment="1">
      <alignment vertical="center"/>
    </xf>
    <xf numFmtId="0" fontId="3" fillId="0" borderId="15" xfId="0" applyFont="1" applyBorder="1" applyAlignment="1">
      <alignment horizontal="left"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0BDBA-5620-45EF-A6D4-B821BCF2A919}">
  <dimension ref="C2:F17"/>
  <sheetViews>
    <sheetView topLeftCell="A5" workbookViewId="0">
      <selection activeCell="D17" sqref="D17:F17"/>
    </sheetView>
  </sheetViews>
  <sheetFormatPr defaultRowHeight="15" x14ac:dyDescent="0.25"/>
  <cols>
    <col min="3" max="3" width="28.140625" customWidth="1"/>
    <col min="4" max="4" width="31.42578125" customWidth="1"/>
    <col min="5" max="6" width="28.140625" customWidth="1"/>
    <col min="8" max="8" width="10" bestFit="1" customWidth="1"/>
  </cols>
  <sheetData>
    <row r="2" spans="3:6" ht="15.75" thickBot="1" x14ac:dyDescent="0.3"/>
    <row r="3" spans="3:6" ht="24" customHeight="1" thickBot="1" x14ac:dyDescent="0.3">
      <c r="C3" s="6" t="s">
        <v>0</v>
      </c>
      <c r="D3" s="7"/>
      <c r="E3" s="7"/>
      <c r="F3" s="8"/>
    </row>
    <row r="4" spans="3:6" ht="24.75" thickBot="1" x14ac:dyDescent="0.3">
      <c r="C4" s="1" t="s">
        <v>1</v>
      </c>
      <c r="D4" s="2" t="s">
        <v>2</v>
      </c>
      <c r="E4" s="2" t="s">
        <v>3</v>
      </c>
      <c r="F4" s="2" t="s">
        <v>4</v>
      </c>
    </row>
    <row r="5" spans="3:6" ht="24" customHeight="1" thickBot="1" x14ac:dyDescent="0.3">
      <c r="C5" s="3" t="s">
        <v>5</v>
      </c>
      <c r="D5" s="4">
        <v>22.6</v>
      </c>
      <c r="E5" s="4" t="s">
        <v>6</v>
      </c>
      <c r="F5" s="4" t="s">
        <v>7</v>
      </c>
    </row>
    <row r="6" spans="3:6" ht="24" customHeight="1" thickBot="1" x14ac:dyDescent="0.3">
      <c r="C6" s="3" t="s">
        <v>8</v>
      </c>
      <c r="D6" s="4">
        <v>0</v>
      </c>
      <c r="E6" s="4" t="s">
        <v>6</v>
      </c>
      <c r="F6" s="4" t="s">
        <v>9</v>
      </c>
    </row>
    <row r="7" spans="3:6" ht="24" customHeight="1" thickBot="1" x14ac:dyDescent="0.3">
      <c r="C7" s="3" t="s">
        <v>10</v>
      </c>
      <c r="D7" s="4">
        <v>264</v>
      </c>
      <c r="E7" s="4" t="s">
        <v>11</v>
      </c>
      <c r="F7" s="4" t="s">
        <v>12</v>
      </c>
    </row>
    <row r="8" spans="3:6" ht="24" customHeight="1" thickBot="1" x14ac:dyDescent="0.3">
      <c r="C8" s="3" t="s">
        <v>13</v>
      </c>
      <c r="D8" s="4">
        <v>200</v>
      </c>
      <c r="E8" s="4" t="s">
        <v>11</v>
      </c>
      <c r="F8" s="4" t="s">
        <v>12</v>
      </c>
    </row>
    <row r="9" spans="3:6" ht="24" customHeight="1" x14ac:dyDescent="0.25">
      <c r="C9" s="10" t="s">
        <v>14</v>
      </c>
      <c r="D9" s="5" t="s">
        <v>15</v>
      </c>
      <c r="E9" s="10"/>
      <c r="F9" s="10" t="s">
        <v>19</v>
      </c>
    </row>
    <row r="10" spans="3:6" ht="24" customHeight="1" x14ac:dyDescent="0.25">
      <c r="C10" s="9"/>
      <c r="D10" s="5" t="s">
        <v>16</v>
      </c>
      <c r="E10" s="9"/>
      <c r="F10" s="9"/>
    </row>
    <row r="11" spans="3:6" ht="24" customHeight="1" x14ac:dyDescent="0.25">
      <c r="C11" s="9"/>
      <c r="D11" s="5" t="s">
        <v>17</v>
      </c>
      <c r="E11" s="9"/>
      <c r="F11" s="9"/>
    </row>
    <row r="12" spans="3:6" ht="24" customHeight="1" thickBot="1" x14ac:dyDescent="0.3">
      <c r="C12" s="11"/>
      <c r="D12" s="4" t="s">
        <v>18</v>
      </c>
      <c r="E12" s="11"/>
      <c r="F12" s="11"/>
    </row>
    <row r="13" spans="3:6" ht="24" customHeight="1" x14ac:dyDescent="0.25">
      <c r="C13" s="10" t="s">
        <v>20</v>
      </c>
      <c r="D13" s="12"/>
      <c r="E13" s="13"/>
      <c r="F13" s="10" t="s">
        <v>21</v>
      </c>
    </row>
    <row r="14" spans="3:6" ht="24" customHeight="1" thickBot="1" x14ac:dyDescent="0.3">
      <c r="C14" s="11"/>
      <c r="D14" s="14"/>
      <c r="E14" s="15"/>
      <c r="F14" s="11"/>
    </row>
    <row r="15" spans="3:6" ht="24" customHeight="1" x14ac:dyDescent="0.25">
      <c r="C15" s="10" t="s">
        <v>22</v>
      </c>
      <c r="D15" s="17" t="s">
        <v>23</v>
      </c>
      <c r="E15" s="18"/>
      <c r="F15" s="19"/>
    </row>
    <row r="16" spans="3:6" ht="24" customHeight="1" x14ac:dyDescent="0.25">
      <c r="C16" s="9"/>
      <c r="D16" s="20" t="s">
        <v>24</v>
      </c>
      <c r="E16" s="16"/>
      <c r="F16" s="21"/>
    </row>
    <row r="17" spans="3:6" ht="24" customHeight="1" thickBot="1" x14ac:dyDescent="0.3">
      <c r="C17" s="11"/>
      <c r="D17" s="23" t="s">
        <v>25</v>
      </c>
      <c r="E17" s="22"/>
      <c r="F17" s="24"/>
    </row>
  </sheetData>
  <mergeCells count="11">
    <mergeCell ref="C15:C17"/>
    <mergeCell ref="D15:F15"/>
    <mergeCell ref="D16:F16"/>
    <mergeCell ref="D17:F17"/>
    <mergeCell ref="C3:F3"/>
    <mergeCell ref="C9:C12"/>
    <mergeCell ref="E9:E12"/>
    <mergeCell ref="F9:F12"/>
    <mergeCell ref="C13:C14"/>
    <mergeCell ref="D13:E14"/>
    <mergeCell ref="F13:F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C867-538B-43C8-80A4-F87418427553}">
  <dimension ref="C2:M17"/>
  <sheetViews>
    <sheetView workbookViewId="0">
      <selection activeCell="M6" sqref="M6:M8"/>
    </sheetView>
  </sheetViews>
  <sheetFormatPr defaultRowHeight="15" x14ac:dyDescent="0.25"/>
  <cols>
    <col min="3" max="3" width="10.5703125" bestFit="1" customWidth="1"/>
    <col min="7" max="7" width="11.140625" bestFit="1" customWidth="1"/>
  </cols>
  <sheetData>
    <row r="2" spans="3:13" x14ac:dyDescent="0.25">
      <c r="C2" s="26" t="s">
        <v>30</v>
      </c>
      <c r="D2" s="26"/>
      <c r="E2" s="26"/>
      <c r="G2" t="s">
        <v>31</v>
      </c>
    </row>
    <row r="3" spans="3:13" x14ac:dyDescent="0.25">
      <c r="D3" t="s">
        <v>2</v>
      </c>
      <c r="E3" t="s">
        <v>3</v>
      </c>
      <c r="H3" t="s">
        <v>2</v>
      </c>
      <c r="I3" t="s">
        <v>3</v>
      </c>
    </row>
    <row r="4" spans="3:13" x14ac:dyDescent="0.25">
      <c r="C4" t="s">
        <v>26</v>
      </c>
      <c r="D4" s="25">
        <f>91750/8000</f>
        <v>11.46875</v>
      </c>
      <c r="E4" t="s">
        <v>6</v>
      </c>
      <c r="G4" t="s">
        <v>26</v>
      </c>
      <c r="H4" s="25">
        <f>73400/8500</f>
        <v>8.6352941176470583</v>
      </c>
      <c r="I4" t="s">
        <v>6</v>
      </c>
    </row>
    <row r="5" spans="3:13" x14ac:dyDescent="0.25">
      <c r="C5" t="s">
        <v>8</v>
      </c>
      <c r="D5">
        <f>164000/8000</f>
        <v>20.5</v>
      </c>
      <c r="E5" t="s">
        <v>6</v>
      </c>
      <c r="G5" t="s">
        <v>8</v>
      </c>
      <c r="H5" s="25">
        <f>131200/8500</f>
        <v>15.435294117647059</v>
      </c>
      <c r="I5" t="s">
        <v>6</v>
      </c>
      <c r="L5" t="s">
        <v>36</v>
      </c>
      <c r="M5" t="s">
        <v>41</v>
      </c>
    </row>
    <row r="6" spans="3:13" x14ac:dyDescent="0.25">
      <c r="C6" t="s">
        <v>27</v>
      </c>
      <c r="D6">
        <v>264</v>
      </c>
      <c r="E6" t="s">
        <v>35</v>
      </c>
      <c r="G6" t="s">
        <v>27</v>
      </c>
      <c r="H6">
        <v>264</v>
      </c>
      <c r="I6" t="s">
        <v>35</v>
      </c>
      <c r="L6" s="25">
        <f>264000/365</f>
        <v>723.28767123287673</v>
      </c>
      <c r="M6" s="25">
        <f>L6*7</f>
        <v>5063.0136986301368</v>
      </c>
    </row>
    <row r="7" spans="3:13" x14ac:dyDescent="0.25">
      <c r="C7" t="s">
        <v>28</v>
      </c>
      <c r="D7">
        <v>200</v>
      </c>
      <c r="E7" t="s">
        <v>35</v>
      </c>
      <c r="G7" t="s">
        <v>28</v>
      </c>
      <c r="H7">
        <v>200</v>
      </c>
      <c r="I7" t="s">
        <v>35</v>
      </c>
      <c r="L7" s="25">
        <f>200000/365</f>
        <v>547.94520547945206</v>
      </c>
      <c r="M7" s="25">
        <f>L7*7</f>
        <v>3835.6164383561645</v>
      </c>
    </row>
    <row r="8" spans="3:13" x14ac:dyDescent="0.25">
      <c r="C8" t="s">
        <v>34</v>
      </c>
      <c r="D8">
        <v>120</v>
      </c>
      <c r="E8" t="s">
        <v>35</v>
      </c>
      <c r="G8" t="s">
        <v>34</v>
      </c>
      <c r="H8">
        <v>120</v>
      </c>
      <c r="I8" t="s">
        <v>35</v>
      </c>
      <c r="L8" s="25">
        <f>120000/365</f>
        <v>328.76712328767121</v>
      </c>
      <c r="M8" s="25">
        <f>L8*7</f>
        <v>2301.3698630136987</v>
      </c>
    </row>
    <row r="11" spans="3:13" x14ac:dyDescent="0.25">
      <c r="C11" t="s">
        <v>32</v>
      </c>
      <c r="G11" t="s">
        <v>33</v>
      </c>
    </row>
    <row r="12" spans="3:13" x14ac:dyDescent="0.25">
      <c r="D12" t="s">
        <v>2</v>
      </c>
      <c r="E12" t="s">
        <v>3</v>
      </c>
      <c r="H12" t="s">
        <v>2</v>
      </c>
      <c r="I12" t="s">
        <v>3</v>
      </c>
    </row>
    <row r="13" spans="3:13" x14ac:dyDescent="0.25">
      <c r="C13" t="s">
        <v>26</v>
      </c>
      <c r="D13" s="25">
        <f>91750/8000</f>
        <v>11.46875</v>
      </c>
      <c r="E13" t="s">
        <v>6</v>
      </c>
      <c r="G13" t="s">
        <v>26</v>
      </c>
      <c r="H13" s="25">
        <f>91750/8000</f>
        <v>11.46875</v>
      </c>
      <c r="I13" t="s">
        <v>6</v>
      </c>
    </row>
    <row r="14" spans="3:13" x14ac:dyDescent="0.25">
      <c r="C14" t="s">
        <v>8</v>
      </c>
      <c r="D14">
        <f>164000/8000</f>
        <v>20.5</v>
      </c>
      <c r="E14" t="s">
        <v>6</v>
      </c>
      <c r="G14" t="s">
        <v>8</v>
      </c>
      <c r="H14">
        <f>164000/8000</f>
        <v>20.5</v>
      </c>
      <c r="I14" t="s">
        <v>6</v>
      </c>
    </row>
    <row r="15" spans="3:13" x14ac:dyDescent="0.25">
      <c r="C15" t="s">
        <v>27</v>
      </c>
      <c r="D15">
        <v>264</v>
      </c>
      <c r="E15" t="s">
        <v>35</v>
      </c>
      <c r="G15" t="s">
        <v>27</v>
      </c>
      <c r="H15">
        <v>264</v>
      </c>
      <c r="I15" t="s">
        <v>35</v>
      </c>
    </row>
    <row r="16" spans="3:13" x14ac:dyDescent="0.25">
      <c r="C16" t="s">
        <v>28</v>
      </c>
      <c r="D16">
        <v>200</v>
      </c>
      <c r="E16" t="s">
        <v>35</v>
      </c>
      <c r="G16" t="s">
        <v>28</v>
      </c>
      <c r="H16">
        <v>200</v>
      </c>
      <c r="I16" t="s">
        <v>35</v>
      </c>
    </row>
    <row r="17" spans="3:9" x14ac:dyDescent="0.25">
      <c r="C17" t="s">
        <v>34</v>
      </c>
      <c r="D17">
        <v>120</v>
      </c>
      <c r="E17" t="s">
        <v>35</v>
      </c>
      <c r="G17" t="s">
        <v>34</v>
      </c>
      <c r="H17">
        <v>120</v>
      </c>
      <c r="I17" t="s">
        <v>35</v>
      </c>
    </row>
  </sheetData>
  <mergeCells count="1">
    <mergeCell ref="C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0620F-7D40-491C-AE7E-87E9128A2BCC}">
  <dimension ref="D3:K12"/>
  <sheetViews>
    <sheetView tabSelected="1" topLeftCell="B6" workbookViewId="0">
      <selection activeCell="K7" sqref="K7"/>
    </sheetView>
  </sheetViews>
  <sheetFormatPr defaultRowHeight="15" x14ac:dyDescent="0.25"/>
  <cols>
    <col min="4" max="4" width="38.5703125" bestFit="1" customWidth="1"/>
    <col min="5" max="7" width="16.85546875" customWidth="1"/>
    <col min="8" max="8" width="12.140625" customWidth="1"/>
    <col min="9" max="9" width="12.7109375" customWidth="1"/>
  </cols>
  <sheetData>
    <row r="3" spans="4:11" ht="15.75" customHeight="1" x14ac:dyDescent="0.25">
      <c r="D3" s="37" t="s">
        <v>37</v>
      </c>
      <c r="E3" s="27" t="s">
        <v>38</v>
      </c>
      <c r="F3" s="27"/>
      <c r="G3" s="27" t="s">
        <v>46</v>
      </c>
      <c r="H3" s="27"/>
      <c r="I3" s="27"/>
    </row>
    <row r="4" spans="4:11" x14ac:dyDescent="0.25">
      <c r="D4" s="38"/>
      <c r="E4" s="28" t="s">
        <v>44</v>
      </c>
      <c r="F4" s="28" t="s">
        <v>45</v>
      </c>
      <c r="G4" s="28" t="s">
        <v>27</v>
      </c>
      <c r="H4" s="28" t="s">
        <v>28</v>
      </c>
      <c r="I4" s="28" t="s">
        <v>34</v>
      </c>
    </row>
    <row r="5" spans="4:11" ht="41.25" customHeight="1" x14ac:dyDescent="0.25">
      <c r="D5" s="29" t="s">
        <v>39</v>
      </c>
      <c r="E5" s="30">
        <v>11.46875</v>
      </c>
      <c r="F5" s="30">
        <v>20.5</v>
      </c>
      <c r="G5" s="30">
        <v>264</v>
      </c>
      <c r="H5" s="30">
        <v>200</v>
      </c>
      <c r="I5" s="30">
        <v>120</v>
      </c>
    </row>
    <row r="6" spans="4:11" ht="60.75" x14ac:dyDescent="0.25">
      <c r="D6" s="29" t="s">
        <v>40</v>
      </c>
      <c r="E6" s="30">
        <v>8.6352941176470583</v>
      </c>
      <c r="F6" s="30">
        <v>15.435294117647059</v>
      </c>
      <c r="G6" s="30">
        <v>264</v>
      </c>
      <c r="H6" s="30">
        <v>200</v>
      </c>
      <c r="I6" s="30">
        <v>120</v>
      </c>
    </row>
    <row r="7" spans="4:11" ht="36.75" x14ac:dyDescent="0.25">
      <c r="D7" s="29" t="s">
        <v>42</v>
      </c>
      <c r="E7" s="30">
        <v>11.46875</v>
      </c>
      <c r="F7" s="30">
        <v>20.5</v>
      </c>
      <c r="G7" s="30">
        <v>264</v>
      </c>
      <c r="H7" s="30">
        <v>200</v>
      </c>
      <c r="I7" s="30">
        <v>120</v>
      </c>
      <c r="K7">
        <f>850*79</f>
        <v>67150</v>
      </c>
    </row>
    <row r="8" spans="4:11" ht="36.75" x14ac:dyDescent="0.25">
      <c r="D8" s="31" t="s">
        <v>43</v>
      </c>
      <c r="E8" s="30">
        <v>11.46875</v>
      </c>
      <c r="F8" s="30">
        <v>20.5</v>
      </c>
      <c r="G8" s="30">
        <v>264</v>
      </c>
      <c r="H8" s="30">
        <v>200</v>
      </c>
      <c r="I8" s="30">
        <v>120</v>
      </c>
    </row>
    <row r="9" spans="4:11" ht="34.5" customHeight="1" x14ac:dyDescent="0.25">
      <c r="D9" s="32" t="s">
        <v>29</v>
      </c>
      <c r="E9" s="33" t="s">
        <v>7</v>
      </c>
      <c r="F9" s="33"/>
      <c r="G9" s="33" t="s">
        <v>12</v>
      </c>
      <c r="H9" s="33"/>
      <c r="I9" s="33"/>
    </row>
    <row r="10" spans="4:11" ht="24.75" x14ac:dyDescent="0.25">
      <c r="D10" s="29" t="s">
        <v>47</v>
      </c>
      <c r="E10" s="34"/>
      <c r="F10" s="34"/>
      <c r="G10" s="30" t="s">
        <v>48</v>
      </c>
      <c r="H10" s="30" t="s">
        <v>49</v>
      </c>
      <c r="I10" s="30" t="s">
        <v>50</v>
      </c>
    </row>
    <row r="11" spans="4:11" x14ac:dyDescent="0.25">
      <c r="D11" s="29" t="s">
        <v>20</v>
      </c>
      <c r="E11" s="34" t="s">
        <v>51</v>
      </c>
      <c r="F11" s="34"/>
      <c r="G11" s="34"/>
      <c r="H11" s="34"/>
      <c r="I11" s="34"/>
    </row>
    <row r="12" spans="4:11" ht="68.25" customHeight="1" x14ac:dyDescent="0.25">
      <c r="D12" s="35" t="s">
        <v>22</v>
      </c>
      <c r="E12" s="36" t="s">
        <v>52</v>
      </c>
      <c r="F12" s="36"/>
      <c r="G12" s="36"/>
      <c r="H12" s="36"/>
      <c r="I12" s="36"/>
    </row>
  </sheetData>
  <mergeCells count="8">
    <mergeCell ref="E12:I12"/>
    <mergeCell ref="G3:I3"/>
    <mergeCell ref="E3:F3"/>
    <mergeCell ref="E11:I11"/>
    <mergeCell ref="E10:F10"/>
    <mergeCell ref="E9:F9"/>
    <mergeCell ref="G9:I9"/>
    <mergeCell ref="D3:D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2022-09-28T05:16:16Z</dcterms:created>
  <dcterms:modified xsi:type="dcterms:W3CDTF">2022-09-28T09:48:14Z</dcterms:modified>
</cp:coreProperties>
</file>