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SAP\"/>
    </mc:Choice>
  </mc:AlternateContent>
  <xr:revisionPtr revIDLastSave="0" documentId="13_ncr:1_{9C32A2E6-916F-48F2-B999-206EA6C09DA1}" xr6:coauthVersionLast="47" xr6:coauthVersionMax="47" xr10:uidLastSave="{00000000-0000-0000-0000-000000000000}"/>
  <bookViews>
    <workbookView xWindow="-120" yWindow="-120" windowWidth="20730" windowHeight="11160" activeTab="5" xr2:uid="{75A2AEB9-E5D2-4831-97BD-693EDABACB39}"/>
  </bookViews>
  <sheets>
    <sheet name="FY2018" sheetId="1" r:id="rId1"/>
    <sheet name="FY2019" sheetId="2" r:id="rId2"/>
    <sheet name="FY2020" sheetId="3" r:id="rId3"/>
    <sheet name="FY2021" sheetId="4" r:id="rId4"/>
    <sheet name="FY2022" sheetId="5" r:id="rId5"/>
    <sheet name="FY2023" sheetId="6" r:id="rId6"/>
  </sheets>
  <externalReferences>
    <externalReference r:id="rId7"/>
  </externalReferences>
  <definedNames>
    <definedName name="_xlnm._FilterDatabase" localSheetId="0" hidden="1">'FY2018'!$D$1:$F$5</definedName>
    <definedName name="_xlnm._FilterDatabase" localSheetId="1" hidden="1">'FY2019'!$D$1:$F$10</definedName>
    <definedName name="_xlnm._FilterDatabase" localSheetId="2" hidden="1">'FY2020'!$D$1:$F$10</definedName>
    <definedName name="_xlnm._FilterDatabase" localSheetId="3" hidden="1">'FY2021'!$D$1:$F$5</definedName>
    <definedName name="_xlnm._FilterDatabase" localSheetId="4" hidden="1">'FY2022'!$D$1:$F$10</definedName>
    <definedName name="_xlnm._FilterDatabase" localSheetId="5" hidden="1">'FY2023'!$D$1:$F$9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2" l="1"/>
  <c r="K8" i="4"/>
  <c r="K14" i="5"/>
  <c r="K12" i="6"/>
  <c r="K10" i="1"/>
  <c r="K6" i="1"/>
  <c r="K5" i="1"/>
  <c r="K4" i="1"/>
  <c r="K3" i="1"/>
  <c r="K7" i="1" s="1"/>
  <c r="K8" i="1" s="1"/>
  <c r="N9" i="2"/>
  <c r="K10" i="2"/>
  <c r="K9" i="2"/>
  <c r="K3" i="2"/>
  <c r="K4" i="2"/>
  <c r="K5" i="2"/>
  <c r="K6" i="2"/>
  <c r="K7" i="2"/>
  <c r="K8" i="2"/>
  <c r="K2" i="2"/>
  <c r="K11" i="2" s="1"/>
  <c r="K12" i="2" s="1"/>
  <c r="K13" i="3"/>
  <c r="K4" i="3"/>
  <c r="K5" i="3"/>
  <c r="K8" i="3"/>
  <c r="P8" i="3" s="1"/>
  <c r="P9" i="3" s="1"/>
  <c r="K10" i="3"/>
  <c r="K9" i="3"/>
  <c r="K7" i="3"/>
  <c r="K6" i="3"/>
  <c r="K3" i="3"/>
  <c r="K4" i="4"/>
  <c r="K3" i="4"/>
  <c r="K5" i="4"/>
  <c r="K2" i="4"/>
  <c r="K4" i="5"/>
  <c r="K3" i="5"/>
  <c r="K6" i="5"/>
  <c r="K5" i="5"/>
  <c r="K13" i="5" s="1"/>
  <c r="K4" i="6"/>
  <c r="K3" i="6"/>
  <c r="K10" i="6" s="1"/>
  <c r="K11" i="6" s="1"/>
  <c r="L10" i="6"/>
  <c r="L11" i="5"/>
  <c r="L6" i="4"/>
  <c r="L11" i="3"/>
  <c r="L11" i="2"/>
  <c r="L6" i="1"/>
  <c r="K11" i="3" l="1"/>
  <c r="K12" i="3" s="1"/>
  <c r="K6" i="4"/>
  <c r="K7" i="4" s="1"/>
  <c r="K11" i="5"/>
  <c r="K12" i="5" s="1"/>
</calcChain>
</file>

<file path=xl/sharedStrings.xml><?xml version="1.0" encoding="utf-8"?>
<sst xmlns="http://schemas.openxmlformats.org/spreadsheetml/2006/main" count="271" uniqueCount="79">
  <si>
    <t>ARRIVAL DATE</t>
  </si>
  <si>
    <t>IMPORTER NAME</t>
  </si>
  <si>
    <t>EXPORTER NAME</t>
  </si>
  <si>
    <t>IMPORTER COUNTRY</t>
  </si>
  <si>
    <t>IMPORT VALUE FOB</t>
  </si>
  <si>
    <t>IMPORT VALUE CIF</t>
  </si>
  <si>
    <t>CURRENCY</t>
  </si>
  <si>
    <t>QUANTITY</t>
  </si>
  <si>
    <t>QUANTITY UNIT</t>
  </si>
  <si>
    <t>SYONYO SUPPLIERS</t>
  </si>
  <si>
    <t>G ASHOK REDDY. MABM</t>
  </si>
  <si>
    <t>AGRICULTURAL TRADING COMPANY LTD.</t>
  </si>
  <si>
    <t>ZANZIBAR SUGAR FACTORY LTD.</t>
  </si>
  <si>
    <t>Nepal</t>
  </si>
  <si>
    <t>Kenya</t>
  </si>
  <si>
    <t>Malawi</t>
  </si>
  <si>
    <t>Tanzania</t>
  </si>
  <si>
    <t>INNOVA CORPORATE (INDIA)</t>
  </si>
  <si>
    <t>UPL LTD.</t>
  </si>
  <si>
    <t>WILLFIELD LOGISTICS PVT LTD</t>
  </si>
  <si>
    <t>INR</t>
  </si>
  <si>
    <t>USD</t>
  </si>
  <si>
    <t>KGS</t>
  </si>
  <si>
    <t>KGM</t>
  </si>
  <si>
    <t>SOLIPET SRL</t>
  </si>
  <si>
    <t>Global Cold Chain Solutions Pty Ltd</t>
  </si>
  <si>
    <t>SRI LANKA</t>
  </si>
  <si>
    <t>CAMBRIDGE POLYMER GROUP, INC.</t>
  </si>
  <si>
    <t>ENTERPRISE DEVELOPMENT&amp;MANAGEMENT L</t>
  </si>
  <si>
    <t>AGRO EUROPEAN SOLUTIONS, S.L.</t>
  </si>
  <si>
    <t>Romania</t>
  </si>
  <si>
    <t>Australia</t>
  </si>
  <si>
    <t>Sri Lanka</t>
  </si>
  <si>
    <t>United States</t>
  </si>
  <si>
    <t>Uganda</t>
  </si>
  <si>
    <t>Spain</t>
  </si>
  <si>
    <t>CHEMTEX SPECIALITY LIMITED</t>
  </si>
  <si>
    <t>GLOBAL COLD CHAIN SOLUTIONS INDIA PRIVATE LIMITED</t>
  </si>
  <si>
    <t>NARSIPUR CHEMICALS PVT LTD</t>
  </si>
  <si>
    <t>RAJASTHAN FASTNERS PVT. LTD.,</t>
  </si>
  <si>
    <t>EUR</t>
  </si>
  <si>
    <t>HEALTH &amp; HYGIENE PRODUCTS PVT.LTD</t>
  </si>
  <si>
    <t>SMILEPLAST LTD.</t>
  </si>
  <si>
    <t>KAMULI SUGAR LTD.</t>
  </si>
  <si>
    <t>IJEOMA INWERE,LEGOS</t>
  </si>
  <si>
    <t>KAKIRA SUGAR LTD.</t>
  </si>
  <si>
    <t>Nigeria</t>
  </si>
  <si>
    <t>CLINIVA HYGIENE INDIA INDUSTRIES</t>
  </si>
  <si>
    <t>FAITH INDUSTRIES LIMITED</t>
  </si>
  <si>
    <t>AJAY AUTO AGENCY</t>
  </si>
  <si>
    <t>MAIND INVESTMENT PVT, LTD</t>
  </si>
  <si>
    <t>Kilogram</t>
  </si>
  <si>
    <t>THE SOCIAL SERVICE LEAGUE</t>
  </si>
  <si>
    <t>ROOFINGS LTD.</t>
  </si>
  <si>
    <t>FINE SPINNERS UGANDA LTD.</t>
  </si>
  <si>
    <t>UMA ENGINEERS46 PRATHANA INDUSTRIAL ESTATENR.SHAKRIBA PLOT AMRAIWADI'INDIINDIA</t>
  </si>
  <si>
    <t>SRL LIMITED</t>
  </si>
  <si>
    <t>FAITH INDUSTRIES PVT LTDAHMEDABAD  380015 INDIA</t>
  </si>
  <si>
    <t>SRINIVASA DYES SERVICES PRIVATE LTDCHAMIERS ROAD, TEYNAMPETCHENNAL TAMIL NADU</t>
  </si>
  <si>
    <t>UGX</t>
  </si>
  <si>
    <t>KES</t>
  </si>
  <si>
    <t>KG</t>
  </si>
  <si>
    <t>JASMINE HYGIENE PRODUCTS</t>
  </si>
  <si>
    <t>KYENJOJO SUGAR INDUSTRIES LTD.</t>
  </si>
  <si>
    <t>DOMINIC FOX</t>
  </si>
  <si>
    <t>United Kingdom</t>
  </si>
  <si>
    <t>TRIBHUVAN INDUSTRIES</t>
  </si>
  <si>
    <t>MAPLE BIOTECH PRIVATE LIMITED</t>
  </si>
  <si>
    <t>FAITH INDUSTRIES LIMITED701, SHAPATH-1,OPP, RAJPATH CLUB, SG HIGHWAYAHMEDABAD 380015- INDIA.</t>
  </si>
  <si>
    <t>JASMINE HYGIENE PRODUCTS PVT LTD.</t>
  </si>
  <si>
    <t>HEALTH &amp; HYGIENE PRODUCTS PVT LTD.</t>
  </si>
  <si>
    <t>VIDA WELLNESS PRIVATE LIMITED</t>
  </si>
  <si>
    <t>ANGEL TOUCH HYGIENE MANUFACTURING</t>
  </si>
  <si>
    <t>MASUD TRADING</t>
  </si>
  <si>
    <t>EKAPA MINERALS PTYLTD</t>
  </si>
  <si>
    <t>BHUSAL GROUP OF INDUSTRIES</t>
  </si>
  <si>
    <t>Bangladesh</t>
  </si>
  <si>
    <t>South African Republic</t>
  </si>
  <si>
    <t>S. P. 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</si>
</sst>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dik.malhotra\Desktop\Desktop%20Data\SAP\Book2.xlsx" TargetMode="External"/><Relationship Id="rId1" Type="http://schemas.openxmlformats.org/officeDocument/2006/relationships/externalLinkPath" Target="Book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mport "/>
      <sheetName val="Export "/>
      <sheetName val="Sheet3"/>
    </sheetNames>
    <sheetDataSet>
      <sheetData sheetId="0">
        <row r="15">
          <cell r="F15">
            <v>11.5742695</v>
          </cell>
        </row>
        <row r="28">
          <cell r="F28">
            <v>79.784689</v>
          </cell>
        </row>
        <row r="43">
          <cell r="F43">
            <v>80.365455499999996</v>
          </cell>
        </row>
        <row r="44">
          <cell r="F44">
            <v>76.286232499999997</v>
          </cell>
        </row>
        <row r="45">
          <cell r="F45">
            <v>74.026595999999998</v>
          </cell>
        </row>
        <row r="46">
          <cell r="F46">
            <v>72.267814999999999</v>
          </cell>
        </row>
        <row r="47">
          <cell r="F47">
            <v>69.437825500000002</v>
          </cell>
        </row>
        <row r="48">
          <cell r="F48">
            <v>66.788658999999996</v>
          </cell>
        </row>
        <row r="54">
          <cell r="F54">
            <v>2.0964E-2</v>
          </cell>
        </row>
        <row r="55">
          <cell r="F55">
            <v>2.0282500000000002E-2</v>
          </cell>
        </row>
        <row r="56">
          <cell r="F56">
            <v>1.9474999999999999E-2</v>
          </cell>
        </row>
        <row r="66">
          <cell r="F66">
            <v>0.69319299999999995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E06D1-7A8F-4E5C-98AB-D56924356496}">
  <dimension ref="B1:M10"/>
  <sheetViews>
    <sheetView workbookViewId="0">
      <selection activeCell="E10" sqref="E10"/>
    </sheetView>
  </sheetViews>
  <sheetFormatPr defaultRowHeight="15" x14ac:dyDescent="0.25"/>
  <cols>
    <col min="2" max="2" width="14.7109375" bestFit="1" customWidth="1"/>
    <col min="4" max="4" width="37.140625" bestFit="1" customWidth="1"/>
    <col min="5" max="5" width="20.42578125" bestFit="1" customWidth="1"/>
    <col min="6" max="6" width="17" bestFit="1" customWidth="1"/>
    <col min="9" max="9" width="10" customWidth="1"/>
  </cols>
  <sheetData>
    <row r="1" spans="2:13" x14ac:dyDescent="0.25">
      <c r="B1" s="1" t="s">
        <v>0</v>
      </c>
      <c r="D1" s="1" t="s">
        <v>1</v>
      </c>
      <c r="E1" s="1" t="s">
        <v>3</v>
      </c>
      <c r="F1" s="1" t="s">
        <v>2</v>
      </c>
      <c r="H1" s="1" t="s">
        <v>4</v>
      </c>
      <c r="I1" s="1" t="s">
        <v>5</v>
      </c>
      <c r="J1" s="1" t="s">
        <v>6</v>
      </c>
      <c r="K1" s="3" t="s">
        <v>20</v>
      </c>
      <c r="L1" s="1" t="s">
        <v>7</v>
      </c>
      <c r="M1" s="1" t="s">
        <v>8</v>
      </c>
    </row>
    <row r="2" spans="2:13" x14ac:dyDescent="0.25">
      <c r="B2" s="2">
        <v>43064.875</v>
      </c>
      <c r="D2" t="s">
        <v>9</v>
      </c>
      <c r="E2" t="s">
        <v>13</v>
      </c>
      <c r="F2" t="s">
        <v>17</v>
      </c>
      <c r="H2">
        <v>1565</v>
      </c>
      <c r="I2">
        <v>0</v>
      </c>
      <c r="J2" t="s">
        <v>20</v>
      </c>
      <c r="K2">
        <v>1565</v>
      </c>
      <c r="L2">
        <v>6</v>
      </c>
      <c r="M2" t="s">
        <v>22</v>
      </c>
    </row>
    <row r="3" spans="2:13" x14ac:dyDescent="0.25">
      <c r="B3" s="2">
        <v>42902</v>
      </c>
      <c r="D3" t="s">
        <v>10</v>
      </c>
      <c r="E3" t="s">
        <v>14</v>
      </c>
      <c r="F3" t="s">
        <v>18</v>
      </c>
      <c r="H3">
        <v>200</v>
      </c>
      <c r="I3">
        <v>0</v>
      </c>
      <c r="J3" t="s">
        <v>21</v>
      </c>
      <c r="K3">
        <f>H3*'[1]Import '!$F$48</f>
        <v>13357.7318</v>
      </c>
      <c r="L3">
        <v>200</v>
      </c>
      <c r="M3" t="s">
        <v>22</v>
      </c>
    </row>
    <row r="4" spans="2:13" x14ac:dyDescent="0.25">
      <c r="B4" s="2">
        <v>42901.875</v>
      </c>
      <c r="D4" t="s">
        <v>11</v>
      </c>
      <c r="E4" t="s">
        <v>15</v>
      </c>
      <c r="F4" t="s">
        <v>18</v>
      </c>
      <c r="H4">
        <v>50</v>
      </c>
      <c r="I4">
        <v>0</v>
      </c>
      <c r="J4" t="s">
        <v>21</v>
      </c>
      <c r="K4">
        <f>H4*'[1]Import '!$F$48</f>
        <v>3339.4329499999999</v>
      </c>
      <c r="L4">
        <v>50</v>
      </c>
      <c r="M4" t="s">
        <v>22</v>
      </c>
    </row>
    <row r="5" spans="2:13" x14ac:dyDescent="0.25">
      <c r="B5" s="2">
        <v>42895</v>
      </c>
      <c r="D5" t="s">
        <v>12</v>
      </c>
      <c r="E5" t="s">
        <v>16</v>
      </c>
      <c r="F5" t="s">
        <v>19</v>
      </c>
      <c r="H5">
        <v>263.60000000000002</v>
      </c>
      <c r="I5">
        <v>590608.9</v>
      </c>
      <c r="J5" t="s">
        <v>21</v>
      </c>
      <c r="K5">
        <f>H5*'[1]Import '!$F$48</f>
        <v>17605.4905124</v>
      </c>
      <c r="L5">
        <v>9178.8799999999992</v>
      </c>
      <c r="M5" t="s">
        <v>23</v>
      </c>
    </row>
    <row r="6" spans="2:13" x14ac:dyDescent="0.25">
      <c r="K6">
        <f>I5*'[1]Import '!$F$48</f>
        <v>39445976.424465097</v>
      </c>
      <c r="L6">
        <f>SUM(L2:L5)</f>
        <v>9434.8799999999992</v>
      </c>
    </row>
    <row r="7" spans="2:13" x14ac:dyDescent="0.25">
      <c r="K7">
        <f>SUM(K2:K6)</f>
        <v>39481844.079727501</v>
      </c>
    </row>
    <row r="8" spans="2:13" x14ac:dyDescent="0.25">
      <c r="K8">
        <f>K7/10^7</f>
        <v>3.9481844079727502</v>
      </c>
    </row>
    <row r="10" spans="2:13" x14ac:dyDescent="0.25">
      <c r="K10">
        <f>K2/10^7</f>
        <v>1.5650000000000001E-4</v>
      </c>
    </row>
  </sheetData>
  <autoFilter ref="D1:F5" xr:uid="{511E06D1-7A8F-4E5C-98AB-D5692435649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CA4C9-1223-40CE-B004-E27C51973B70}">
  <dimension ref="B1:N13"/>
  <sheetViews>
    <sheetView workbookViewId="0">
      <selection activeCell="K13" sqref="K13"/>
    </sheetView>
  </sheetViews>
  <sheetFormatPr defaultRowHeight="15" x14ac:dyDescent="0.25"/>
  <cols>
    <col min="2" max="2" width="14.7109375" bestFit="1" customWidth="1"/>
    <col min="14" max="14" width="10" bestFit="1" customWidth="1"/>
  </cols>
  <sheetData>
    <row r="1" spans="2:14" x14ac:dyDescent="0.25">
      <c r="B1" s="1" t="s">
        <v>0</v>
      </c>
      <c r="D1" s="1" t="s">
        <v>1</v>
      </c>
      <c r="E1" s="1" t="s">
        <v>3</v>
      </c>
      <c r="F1" s="1" t="s">
        <v>2</v>
      </c>
      <c r="H1" s="1" t="s">
        <v>4</v>
      </c>
      <c r="I1" s="1" t="s">
        <v>5</v>
      </c>
      <c r="J1" s="1" t="s">
        <v>6</v>
      </c>
      <c r="L1" s="1" t="s">
        <v>7</v>
      </c>
      <c r="M1" s="1" t="s">
        <v>8</v>
      </c>
    </row>
    <row r="2" spans="2:14" x14ac:dyDescent="0.25">
      <c r="B2" s="2">
        <v>43528</v>
      </c>
      <c r="D2" t="s">
        <v>24</v>
      </c>
      <c r="E2" t="s">
        <v>30</v>
      </c>
      <c r="F2" t="s">
        <v>36</v>
      </c>
      <c r="H2">
        <v>2040</v>
      </c>
      <c r="I2">
        <v>0</v>
      </c>
      <c r="J2" t="s">
        <v>21</v>
      </c>
      <c r="K2">
        <f>H2*'[1]Import '!$F$47</f>
        <v>141653.16402</v>
      </c>
      <c r="L2">
        <v>500</v>
      </c>
      <c r="M2" t="s">
        <v>22</v>
      </c>
    </row>
    <row r="3" spans="2:14" x14ac:dyDescent="0.25">
      <c r="B3" s="2">
        <v>43522</v>
      </c>
      <c r="D3" t="s">
        <v>25</v>
      </c>
      <c r="E3" t="s">
        <v>31</v>
      </c>
      <c r="F3" t="s">
        <v>37</v>
      </c>
      <c r="H3">
        <v>68.25</v>
      </c>
      <c r="I3">
        <v>0</v>
      </c>
      <c r="J3" t="s">
        <v>21</v>
      </c>
      <c r="K3">
        <f>H3*'[1]Import '!$F$47</f>
        <v>4739.1315903750001</v>
      </c>
      <c r="L3">
        <v>25</v>
      </c>
      <c r="M3" t="s">
        <v>22</v>
      </c>
    </row>
    <row r="4" spans="2:14" x14ac:dyDescent="0.25">
      <c r="B4" s="2">
        <v>43503</v>
      </c>
      <c r="D4" t="s">
        <v>25</v>
      </c>
      <c r="E4" t="s">
        <v>31</v>
      </c>
      <c r="F4" t="s">
        <v>37</v>
      </c>
      <c r="H4">
        <v>0.99</v>
      </c>
      <c r="I4">
        <v>0</v>
      </c>
      <c r="J4" t="s">
        <v>21</v>
      </c>
      <c r="K4">
        <f>H4*'[1]Import '!$F$47</f>
        <v>68.743447244999999</v>
      </c>
      <c r="L4">
        <v>1</v>
      </c>
      <c r="M4" t="s">
        <v>22</v>
      </c>
    </row>
    <row r="5" spans="2:14" x14ac:dyDescent="0.25">
      <c r="B5" s="2">
        <v>43461</v>
      </c>
      <c r="D5" t="s">
        <v>26</v>
      </c>
      <c r="E5" t="s">
        <v>32</v>
      </c>
      <c r="F5" t="s">
        <v>38</v>
      </c>
      <c r="H5">
        <v>1580</v>
      </c>
      <c r="I5">
        <v>0</v>
      </c>
      <c r="J5" t="s">
        <v>21</v>
      </c>
      <c r="K5">
        <f>H5*'[1]Import '!$F$47</f>
        <v>109711.76429000001</v>
      </c>
      <c r="L5">
        <v>400</v>
      </c>
      <c r="M5" t="s">
        <v>22</v>
      </c>
    </row>
    <row r="6" spans="2:14" x14ac:dyDescent="0.25">
      <c r="B6" s="2">
        <v>43446</v>
      </c>
      <c r="D6" t="s">
        <v>27</v>
      </c>
      <c r="E6" t="s">
        <v>33</v>
      </c>
      <c r="F6" t="s">
        <v>18</v>
      </c>
      <c r="H6">
        <v>10</v>
      </c>
      <c r="I6">
        <v>0</v>
      </c>
      <c r="J6" t="s">
        <v>21</v>
      </c>
      <c r="K6">
        <f>H6*'[1]Import '!$F$47</f>
        <v>694.37825500000008</v>
      </c>
      <c r="L6">
        <v>10</v>
      </c>
      <c r="M6" t="s">
        <v>22</v>
      </c>
    </row>
    <row r="7" spans="2:14" x14ac:dyDescent="0.25">
      <c r="B7" s="2">
        <v>43439</v>
      </c>
      <c r="D7" t="s">
        <v>27</v>
      </c>
      <c r="E7" t="s">
        <v>33</v>
      </c>
      <c r="F7" t="s">
        <v>18</v>
      </c>
      <c r="H7">
        <v>10</v>
      </c>
      <c r="I7">
        <v>0</v>
      </c>
      <c r="J7" t="s">
        <v>21</v>
      </c>
      <c r="K7">
        <f>H7*'[1]Import '!$F$47</f>
        <v>694.37825500000008</v>
      </c>
      <c r="L7">
        <v>10</v>
      </c>
      <c r="M7" t="s">
        <v>22</v>
      </c>
    </row>
    <row r="8" spans="2:14" x14ac:dyDescent="0.25">
      <c r="B8" s="2">
        <v>43430</v>
      </c>
      <c r="D8" t="s">
        <v>27</v>
      </c>
      <c r="E8" t="s">
        <v>33</v>
      </c>
      <c r="F8" t="s">
        <v>18</v>
      </c>
      <c r="H8">
        <v>10</v>
      </c>
      <c r="I8">
        <v>0</v>
      </c>
      <c r="J8" t="s">
        <v>21</v>
      </c>
      <c r="K8">
        <f>H8*'[1]Import '!$F$47</f>
        <v>694.37825500000008</v>
      </c>
      <c r="L8">
        <v>10</v>
      </c>
      <c r="M8" t="s">
        <v>22</v>
      </c>
    </row>
    <row r="9" spans="2:14" x14ac:dyDescent="0.25">
      <c r="B9" s="2">
        <v>43395</v>
      </c>
      <c r="D9" t="s">
        <v>28</v>
      </c>
      <c r="E9" t="s">
        <v>34</v>
      </c>
      <c r="F9" t="s">
        <v>18</v>
      </c>
      <c r="H9">
        <v>546</v>
      </c>
      <c r="I9">
        <v>0</v>
      </c>
      <c r="J9" t="s">
        <v>20</v>
      </c>
      <c r="K9">
        <f>H9</f>
        <v>546</v>
      </c>
      <c r="L9">
        <v>15</v>
      </c>
      <c r="M9" t="s">
        <v>22</v>
      </c>
      <c r="N9">
        <f>K9/10^7</f>
        <v>5.4599999999999999E-5</v>
      </c>
    </row>
    <row r="10" spans="2:14" x14ac:dyDescent="0.25">
      <c r="B10" s="2">
        <v>43227</v>
      </c>
      <c r="D10" t="s">
        <v>29</v>
      </c>
      <c r="E10" t="s">
        <v>35</v>
      </c>
      <c r="F10" t="s">
        <v>39</v>
      </c>
      <c r="H10">
        <v>1800</v>
      </c>
      <c r="I10">
        <v>0</v>
      </c>
      <c r="J10" t="s">
        <v>40</v>
      </c>
      <c r="K10">
        <f>H10*'[1]Import '!$F$28</f>
        <v>143612.44020000001</v>
      </c>
      <c r="L10">
        <v>100</v>
      </c>
      <c r="M10" t="s">
        <v>22</v>
      </c>
    </row>
    <row r="11" spans="2:14" x14ac:dyDescent="0.25">
      <c r="K11">
        <f>SUM(K2:K10)</f>
        <v>402414.37831261999</v>
      </c>
      <c r="L11">
        <f>SUM(L2:L10)</f>
        <v>1071</v>
      </c>
    </row>
    <row r="12" spans="2:14" x14ac:dyDescent="0.25">
      <c r="K12">
        <f>K11/10^7</f>
        <v>4.0241437831262002E-2</v>
      </c>
    </row>
    <row r="13" spans="2:14" x14ac:dyDescent="0.25">
      <c r="K13">
        <f>K11/L11</f>
        <v>375.73704791094303</v>
      </c>
    </row>
  </sheetData>
  <autoFilter ref="D1:F10" xr:uid="{7FFCA4C9-1223-40CE-B004-E27C51973B7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2C62-E803-42D6-AFA1-79C61EB9B930}">
  <dimension ref="B1:P13"/>
  <sheetViews>
    <sheetView workbookViewId="0">
      <selection activeCell="I16" sqref="I16"/>
    </sheetView>
  </sheetViews>
  <sheetFormatPr defaultRowHeight="15" x14ac:dyDescent="0.25"/>
  <cols>
    <col min="2" max="2" width="14.7109375" bestFit="1" customWidth="1"/>
    <col min="9" max="9" width="18.85546875" bestFit="1" customWidth="1"/>
    <col min="11" max="11" width="12" bestFit="1" customWidth="1"/>
  </cols>
  <sheetData>
    <row r="1" spans="2:16" x14ac:dyDescent="0.25">
      <c r="B1" s="1" t="s">
        <v>0</v>
      </c>
      <c r="D1" s="1" t="s">
        <v>1</v>
      </c>
      <c r="E1" s="1" t="s">
        <v>3</v>
      </c>
      <c r="F1" s="1" t="s">
        <v>2</v>
      </c>
      <c r="H1" s="1" t="s">
        <v>4</v>
      </c>
      <c r="I1" s="1" t="s">
        <v>5</v>
      </c>
      <c r="J1" s="1" t="s">
        <v>6</v>
      </c>
      <c r="L1" s="1" t="s">
        <v>7</v>
      </c>
      <c r="M1" s="1" t="s">
        <v>8</v>
      </c>
    </row>
    <row r="2" spans="2:16" x14ac:dyDescent="0.25">
      <c r="B2" s="2">
        <v>43828.875</v>
      </c>
      <c r="D2" t="s">
        <v>41</v>
      </c>
      <c r="E2" t="s">
        <v>13</v>
      </c>
      <c r="F2" t="s">
        <v>47</v>
      </c>
      <c r="H2">
        <v>45300</v>
      </c>
      <c r="I2">
        <v>0</v>
      </c>
      <c r="J2" t="s">
        <v>20</v>
      </c>
      <c r="K2">
        <v>45300</v>
      </c>
      <c r="L2">
        <v>300</v>
      </c>
      <c r="M2" t="s">
        <v>22</v>
      </c>
    </row>
    <row r="3" spans="2:16" x14ac:dyDescent="0.25">
      <c r="B3" s="2">
        <v>43781</v>
      </c>
      <c r="D3" t="s">
        <v>42</v>
      </c>
      <c r="E3" t="s">
        <v>34</v>
      </c>
      <c r="F3" t="s">
        <v>48</v>
      </c>
      <c r="H3">
        <v>0</v>
      </c>
      <c r="I3">
        <v>10666.35</v>
      </c>
      <c r="J3" t="s">
        <v>21</v>
      </c>
      <c r="K3">
        <f>I3*'[1]Import '!$F$46</f>
        <v>770833.80852525006</v>
      </c>
      <c r="L3">
        <v>6000</v>
      </c>
      <c r="M3" t="s">
        <v>51</v>
      </c>
    </row>
    <row r="4" spans="2:16" x14ac:dyDescent="0.25">
      <c r="B4" s="2">
        <v>43704</v>
      </c>
      <c r="D4" t="s">
        <v>43</v>
      </c>
      <c r="E4" t="s">
        <v>34</v>
      </c>
      <c r="F4" t="s">
        <v>49</v>
      </c>
      <c r="H4">
        <v>0</v>
      </c>
      <c r="I4">
        <v>10570001</v>
      </c>
      <c r="J4" t="s">
        <v>21</v>
      </c>
      <c r="K4">
        <f>I4*'[1]Import '!$F$46</f>
        <v>763870876.81781495</v>
      </c>
      <c r="L4">
        <v>300</v>
      </c>
      <c r="M4" t="s">
        <v>51</v>
      </c>
    </row>
    <row r="5" spans="2:16" x14ac:dyDescent="0.25">
      <c r="B5" s="2">
        <v>43670</v>
      </c>
      <c r="D5" t="s">
        <v>44</v>
      </c>
      <c r="E5" t="s">
        <v>46</v>
      </c>
      <c r="F5" t="s">
        <v>36</v>
      </c>
      <c r="H5">
        <v>875.4</v>
      </c>
      <c r="I5">
        <v>0</v>
      </c>
      <c r="J5" t="s">
        <v>21</v>
      </c>
      <c r="K5">
        <f>H5*'[1]Import '!$F$46</f>
        <v>63263.245251</v>
      </c>
      <c r="L5">
        <v>60</v>
      </c>
      <c r="M5" t="s">
        <v>22</v>
      </c>
    </row>
    <row r="6" spans="2:16" x14ac:dyDescent="0.25">
      <c r="B6" s="2">
        <v>43557</v>
      </c>
      <c r="D6" t="s">
        <v>45</v>
      </c>
      <c r="E6" t="s">
        <v>34</v>
      </c>
      <c r="F6" t="s">
        <v>50</v>
      </c>
      <c r="H6">
        <v>0</v>
      </c>
      <c r="I6">
        <v>29</v>
      </c>
      <c r="J6" t="s">
        <v>21</v>
      </c>
      <c r="K6">
        <f>I6*'[1]Import '!$F$46</f>
        <v>2095.766635</v>
      </c>
      <c r="L6">
        <v>50</v>
      </c>
      <c r="M6" t="s">
        <v>51</v>
      </c>
    </row>
    <row r="7" spans="2:16" x14ac:dyDescent="0.25">
      <c r="B7" s="2">
        <v>43899</v>
      </c>
      <c r="D7" t="s">
        <v>42</v>
      </c>
      <c r="E7" t="s">
        <v>34</v>
      </c>
      <c r="F7" t="s">
        <v>55</v>
      </c>
      <c r="H7">
        <v>0</v>
      </c>
      <c r="I7">
        <v>3639170</v>
      </c>
      <c r="J7" t="s">
        <v>59</v>
      </c>
      <c r="K7">
        <f>I7*'[1]Import '!$F$56</f>
        <v>70872.835749999998</v>
      </c>
      <c r="L7">
        <v>500</v>
      </c>
      <c r="M7" t="s">
        <v>51</v>
      </c>
    </row>
    <row r="8" spans="2:16" x14ac:dyDescent="0.25">
      <c r="B8" s="2">
        <v>43887</v>
      </c>
      <c r="D8" t="s">
        <v>52</v>
      </c>
      <c r="E8" t="s">
        <v>14</v>
      </c>
      <c r="F8" t="s">
        <v>56</v>
      </c>
      <c r="H8">
        <v>760.51</v>
      </c>
      <c r="I8">
        <v>0</v>
      </c>
      <c r="J8" t="s">
        <v>60</v>
      </c>
      <c r="K8">
        <f>H8*'[1]Import '!$F$66</f>
        <v>527.18020842999999</v>
      </c>
      <c r="L8">
        <v>96</v>
      </c>
      <c r="M8" t="s">
        <v>61</v>
      </c>
      <c r="P8">
        <f>K8+K5</f>
        <v>63790.42545943</v>
      </c>
    </row>
    <row r="9" spans="2:16" x14ac:dyDescent="0.25">
      <c r="B9" s="2">
        <v>43851</v>
      </c>
      <c r="D9" t="s">
        <v>53</v>
      </c>
      <c r="E9" t="s">
        <v>34</v>
      </c>
      <c r="F9" t="s">
        <v>57</v>
      </c>
      <c r="H9">
        <v>0</v>
      </c>
      <c r="I9">
        <v>3927440</v>
      </c>
      <c r="J9" t="s">
        <v>59</v>
      </c>
      <c r="K9">
        <f>I9*'[1]Import '!$F$56</f>
        <v>76486.894</v>
      </c>
      <c r="L9">
        <v>400</v>
      </c>
      <c r="M9" t="s">
        <v>51</v>
      </c>
      <c r="P9">
        <f>P8/10^7</f>
        <v>6.3790425459429997E-3</v>
      </c>
    </row>
    <row r="10" spans="2:16" x14ac:dyDescent="0.25">
      <c r="B10" s="2">
        <v>43843</v>
      </c>
      <c r="D10" t="s">
        <v>54</v>
      </c>
      <c r="E10" t="s">
        <v>34</v>
      </c>
      <c r="F10" t="s">
        <v>58</v>
      </c>
      <c r="H10">
        <v>0</v>
      </c>
      <c r="I10">
        <v>16873100</v>
      </c>
      <c r="J10" t="s">
        <v>59</v>
      </c>
      <c r="K10">
        <f>I10*'[1]Import '!$F$56</f>
        <v>328603.6225</v>
      </c>
      <c r="L10">
        <v>2110</v>
      </c>
      <c r="M10" t="s">
        <v>51</v>
      </c>
    </row>
    <row r="11" spans="2:16" x14ac:dyDescent="0.25">
      <c r="K11">
        <f>SUM(K2:K10)</f>
        <v>765228860.17068458</v>
      </c>
      <c r="L11">
        <f>SUM(L2:L10)</f>
        <v>9816</v>
      </c>
    </row>
    <row r="12" spans="2:16" x14ac:dyDescent="0.25">
      <c r="K12">
        <f>K11/10^7</f>
        <v>76.522886017068458</v>
      </c>
    </row>
    <row r="13" spans="2:16" x14ac:dyDescent="0.25">
      <c r="K13">
        <f>K2/10^7</f>
        <v>4.5300000000000002E-3</v>
      </c>
    </row>
  </sheetData>
  <autoFilter ref="D1:F10" xr:uid="{80902C62-E803-42D6-AFA1-79C61EB9B93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486D0-68DE-4063-9E77-966D4B97ADA0}">
  <dimension ref="B1:M8"/>
  <sheetViews>
    <sheetView workbookViewId="0">
      <selection activeCell="K9" sqref="K9"/>
    </sheetView>
  </sheetViews>
  <sheetFormatPr defaultRowHeight="15" x14ac:dyDescent="0.25"/>
  <cols>
    <col min="2" max="2" width="14.7109375" bestFit="1" customWidth="1"/>
  </cols>
  <sheetData>
    <row r="1" spans="2:13" x14ac:dyDescent="0.25">
      <c r="B1" s="1" t="s">
        <v>0</v>
      </c>
      <c r="D1" s="1" t="s">
        <v>1</v>
      </c>
      <c r="E1" s="1" t="s">
        <v>3</v>
      </c>
      <c r="F1" s="1" t="s">
        <v>2</v>
      </c>
      <c r="H1" s="1" t="s">
        <v>4</v>
      </c>
      <c r="I1" s="1" t="s">
        <v>5</v>
      </c>
      <c r="J1" s="1" t="s">
        <v>6</v>
      </c>
      <c r="K1" s="3" t="s">
        <v>20</v>
      </c>
      <c r="L1" s="1" t="s">
        <v>7</v>
      </c>
      <c r="M1" s="1" t="s">
        <v>8</v>
      </c>
    </row>
    <row r="2" spans="2:13" x14ac:dyDescent="0.25">
      <c r="B2" s="2">
        <v>44192.875</v>
      </c>
      <c r="D2" t="s">
        <v>62</v>
      </c>
      <c r="E2" t="s">
        <v>13</v>
      </c>
      <c r="F2" t="s">
        <v>47</v>
      </c>
      <c r="H2">
        <v>4627.83</v>
      </c>
      <c r="I2">
        <v>0</v>
      </c>
      <c r="J2" t="s">
        <v>21</v>
      </c>
      <c r="K2">
        <f>H2*'[1]Import '!$F$45</f>
        <v>342582.50176667998</v>
      </c>
      <c r="L2">
        <v>2142.52</v>
      </c>
      <c r="M2" t="s">
        <v>22</v>
      </c>
    </row>
    <row r="3" spans="2:13" x14ac:dyDescent="0.25">
      <c r="B3" s="2">
        <v>44012</v>
      </c>
      <c r="D3" t="s">
        <v>42</v>
      </c>
      <c r="E3" t="s">
        <v>34</v>
      </c>
      <c r="F3" t="s">
        <v>55</v>
      </c>
      <c r="H3">
        <v>0</v>
      </c>
      <c r="I3">
        <v>3754700</v>
      </c>
      <c r="J3" t="s">
        <v>59</v>
      </c>
      <c r="K3">
        <f>I3*'[1]Import '!$F$55</f>
        <v>76154.702750000011</v>
      </c>
      <c r="L3">
        <v>500</v>
      </c>
      <c r="M3" t="s">
        <v>51</v>
      </c>
    </row>
    <row r="4" spans="2:13" x14ac:dyDescent="0.25">
      <c r="B4" s="2">
        <v>43956</v>
      </c>
      <c r="D4" t="s">
        <v>42</v>
      </c>
      <c r="E4" t="s">
        <v>34</v>
      </c>
      <c r="F4" t="s">
        <v>68</v>
      </c>
      <c r="H4">
        <v>0</v>
      </c>
      <c r="I4">
        <v>40550700</v>
      </c>
      <c r="J4" t="s">
        <v>59</v>
      </c>
      <c r="K4">
        <f>I4*'[1]Import '!$F$55</f>
        <v>822469.57275000005</v>
      </c>
      <c r="L4">
        <v>6000</v>
      </c>
      <c r="M4" t="s">
        <v>51</v>
      </c>
    </row>
    <row r="5" spans="2:13" x14ac:dyDescent="0.25">
      <c r="B5" s="2">
        <v>43922.875</v>
      </c>
      <c r="D5" t="s">
        <v>62</v>
      </c>
      <c r="E5" t="s">
        <v>13</v>
      </c>
      <c r="F5" t="s">
        <v>47</v>
      </c>
      <c r="H5">
        <v>9924.7900000000009</v>
      </c>
      <c r="I5">
        <v>0</v>
      </c>
      <c r="J5" t="s">
        <v>21</v>
      </c>
      <c r="K5">
        <f>H5*'[1]Import '!$F$45</f>
        <v>734698.41971484001</v>
      </c>
      <c r="L5">
        <v>4430.71</v>
      </c>
      <c r="M5" t="s">
        <v>22</v>
      </c>
    </row>
    <row r="6" spans="2:13" x14ac:dyDescent="0.25">
      <c r="K6">
        <f>SUM(K2:K5)</f>
        <v>1975905.1969815199</v>
      </c>
      <c r="L6">
        <f>SUM(L2:L5)</f>
        <v>13073.23</v>
      </c>
    </row>
    <row r="7" spans="2:13" x14ac:dyDescent="0.25">
      <c r="K7">
        <f>K6/10^7</f>
        <v>0.197590519698152</v>
      </c>
    </row>
    <row r="8" spans="2:13" x14ac:dyDescent="0.25">
      <c r="K8">
        <f>K6/L6</f>
        <v>151.14131679634795</v>
      </c>
    </row>
  </sheetData>
  <autoFilter ref="D1:F5" xr:uid="{821486D0-68DE-4063-9E77-966D4B97ADA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0A7CD-0343-410F-A17B-65AC1BF79D46}">
  <dimension ref="B1:M14"/>
  <sheetViews>
    <sheetView workbookViewId="0">
      <selection activeCell="K14" sqref="K14"/>
    </sheetView>
  </sheetViews>
  <sheetFormatPr defaultRowHeight="15" x14ac:dyDescent="0.25"/>
  <cols>
    <col min="2" max="2" width="14.7109375" bestFit="1" customWidth="1"/>
  </cols>
  <sheetData>
    <row r="1" spans="2:13" x14ac:dyDescent="0.25">
      <c r="B1" s="1" t="s">
        <v>0</v>
      </c>
      <c r="D1" s="1" t="s">
        <v>1</v>
      </c>
      <c r="E1" s="1" t="s">
        <v>3</v>
      </c>
      <c r="F1" s="1" t="s">
        <v>2</v>
      </c>
      <c r="H1" s="1" t="s">
        <v>4</v>
      </c>
      <c r="I1" s="1" t="s">
        <v>5</v>
      </c>
      <c r="J1" s="1" t="s">
        <v>6</v>
      </c>
      <c r="L1" s="1" t="s">
        <v>7</v>
      </c>
      <c r="M1" s="1" t="s">
        <v>8</v>
      </c>
    </row>
    <row r="2" spans="2:13" x14ac:dyDescent="0.25">
      <c r="B2" s="2">
        <v>44551.875</v>
      </c>
      <c r="D2" t="s">
        <v>62</v>
      </c>
      <c r="E2" t="s">
        <v>13</v>
      </c>
      <c r="F2" t="s">
        <v>47</v>
      </c>
      <c r="H2">
        <v>1830961.98</v>
      </c>
      <c r="I2">
        <v>0</v>
      </c>
      <c r="J2" t="s">
        <v>20</v>
      </c>
      <c r="K2">
        <v>1830961.98</v>
      </c>
      <c r="L2">
        <v>10522.77</v>
      </c>
      <c r="M2" t="s">
        <v>22</v>
      </c>
    </row>
    <row r="3" spans="2:13" x14ac:dyDescent="0.25">
      <c r="B3" s="2">
        <v>44314</v>
      </c>
      <c r="D3" t="s">
        <v>63</v>
      </c>
      <c r="E3" t="s">
        <v>34</v>
      </c>
      <c r="F3" t="s">
        <v>66</v>
      </c>
      <c r="H3">
        <v>0</v>
      </c>
      <c r="I3">
        <v>12614400</v>
      </c>
      <c r="J3" t="s">
        <v>59</v>
      </c>
      <c r="K3">
        <f>I3*'[1]Import '!$F$54</f>
        <v>264448.28159999999</v>
      </c>
      <c r="L3">
        <v>371</v>
      </c>
      <c r="M3" t="s">
        <v>51</v>
      </c>
    </row>
    <row r="4" spans="2:13" x14ac:dyDescent="0.25">
      <c r="B4" s="2">
        <v>44302</v>
      </c>
      <c r="D4" t="s">
        <v>63</v>
      </c>
      <c r="E4" t="s">
        <v>34</v>
      </c>
      <c r="F4" t="s">
        <v>66</v>
      </c>
      <c r="H4">
        <v>0</v>
      </c>
      <c r="I4">
        <v>12614400</v>
      </c>
      <c r="J4" t="s">
        <v>59</v>
      </c>
      <c r="K4">
        <f>I4*'[1]Import '!$F$54</f>
        <v>264448.28159999999</v>
      </c>
      <c r="L4">
        <v>371</v>
      </c>
      <c r="M4" t="s">
        <v>51</v>
      </c>
    </row>
    <row r="5" spans="2:13" x14ac:dyDescent="0.25">
      <c r="B5" s="2">
        <v>44300</v>
      </c>
      <c r="D5" t="s">
        <v>64</v>
      </c>
      <c r="E5" t="s">
        <v>65</v>
      </c>
      <c r="F5" t="s">
        <v>67</v>
      </c>
      <c r="H5">
        <v>279</v>
      </c>
      <c r="I5">
        <v>0</v>
      </c>
      <c r="J5" t="s">
        <v>21</v>
      </c>
      <c r="K5">
        <f>H5*'[1]Import '!$F$44</f>
        <v>21283.858867499999</v>
      </c>
      <c r="L5">
        <v>25</v>
      </c>
      <c r="M5" t="s">
        <v>22</v>
      </c>
    </row>
    <row r="6" spans="2:13" x14ac:dyDescent="0.25">
      <c r="B6" s="2">
        <v>44291.875</v>
      </c>
      <c r="D6" t="s">
        <v>62</v>
      </c>
      <c r="E6" t="s">
        <v>13</v>
      </c>
      <c r="F6" t="s">
        <v>47</v>
      </c>
      <c r="H6">
        <v>30166.67</v>
      </c>
      <c r="I6">
        <v>0</v>
      </c>
      <c r="J6" t="s">
        <v>21</v>
      </c>
      <c r="K6">
        <f>H6*'[1]Import '!$F$44</f>
        <v>2301301.6013707747</v>
      </c>
      <c r="L6">
        <v>12622.04</v>
      </c>
      <c r="M6" t="s">
        <v>22</v>
      </c>
    </row>
    <row r="7" spans="2:13" x14ac:dyDescent="0.25">
      <c r="B7" s="2">
        <v>44613.875</v>
      </c>
      <c r="D7" t="s">
        <v>69</v>
      </c>
      <c r="E7" t="s">
        <v>13</v>
      </c>
      <c r="F7" t="s">
        <v>47</v>
      </c>
      <c r="H7">
        <v>32212.99</v>
      </c>
      <c r="I7">
        <v>0</v>
      </c>
      <c r="J7" t="s">
        <v>20</v>
      </c>
      <c r="K7">
        <v>32212.99</v>
      </c>
      <c r="L7">
        <v>128.85</v>
      </c>
      <c r="M7" t="s">
        <v>22</v>
      </c>
    </row>
    <row r="8" spans="2:13" x14ac:dyDescent="0.25">
      <c r="B8" s="2">
        <v>44613.875</v>
      </c>
      <c r="D8" t="s">
        <v>69</v>
      </c>
      <c r="E8" t="s">
        <v>13</v>
      </c>
      <c r="F8" t="s">
        <v>47</v>
      </c>
      <c r="H8">
        <v>2146873.0099999998</v>
      </c>
      <c r="I8">
        <v>0</v>
      </c>
      <c r="J8" t="s">
        <v>20</v>
      </c>
      <c r="K8">
        <v>2146873.0099999998</v>
      </c>
      <c r="L8">
        <v>11993.71</v>
      </c>
      <c r="M8" t="s">
        <v>22</v>
      </c>
    </row>
    <row r="9" spans="2:13" x14ac:dyDescent="0.25">
      <c r="B9" s="2">
        <v>44613.875</v>
      </c>
      <c r="D9" t="s">
        <v>69</v>
      </c>
      <c r="E9" t="s">
        <v>13</v>
      </c>
      <c r="F9" t="s">
        <v>47</v>
      </c>
      <c r="H9">
        <v>56100.99</v>
      </c>
      <c r="I9">
        <v>0</v>
      </c>
      <c r="J9" t="s">
        <v>20</v>
      </c>
      <c r="K9">
        <v>56100.99</v>
      </c>
      <c r="L9">
        <v>313.42</v>
      </c>
      <c r="M9" t="s">
        <v>22</v>
      </c>
    </row>
    <row r="10" spans="2:13" x14ac:dyDescent="0.25">
      <c r="B10" s="2">
        <v>44572.875</v>
      </c>
      <c r="D10" t="s">
        <v>70</v>
      </c>
      <c r="E10" t="s">
        <v>13</v>
      </c>
      <c r="F10" t="s">
        <v>71</v>
      </c>
      <c r="H10">
        <v>2880000</v>
      </c>
      <c r="I10">
        <v>0</v>
      </c>
      <c r="J10" t="s">
        <v>20</v>
      </c>
      <c r="K10">
        <v>2880000</v>
      </c>
      <c r="L10">
        <v>16000</v>
      </c>
      <c r="M10" t="s">
        <v>22</v>
      </c>
    </row>
    <row r="11" spans="2:13" x14ac:dyDescent="0.25">
      <c r="K11">
        <f>SUM(K2:K10)</f>
        <v>9797630.9934382737</v>
      </c>
      <c r="L11">
        <f>SUM(L2:L10)</f>
        <v>52347.789999999994</v>
      </c>
    </row>
    <row r="12" spans="2:13" x14ac:dyDescent="0.25">
      <c r="K12">
        <f>K11/10^7</f>
        <v>0.97976309934382733</v>
      </c>
    </row>
    <row r="13" spans="2:13" x14ac:dyDescent="0.25">
      <c r="K13">
        <f>K5/10^7</f>
        <v>2.1283858867499998E-3</v>
      </c>
    </row>
    <row r="14" spans="2:13" x14ac:dyDescent="0.25">
      <c r="K14">
        <f>K11/L11</f>
        <v>187.16417624198223</v>
      </c>
    </row>
  </sheetData>
  <autoFilter ref="D1:F10" xr:uid="{88F0A7CD-0343-410F-A17B-65AC1BF79D46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1297F-8864-43D8-A564-40FEE65237E5}">
  <dimension ref="B1:M12"/>
  <sheetViews>
    <sheetView tabSelected="1" workbookViewId="0">
      <selection activeCell="E6" sqref="E6"/>
    </sheetView>
  </sheetViews>
  <sheetFormatPr defaultRowHeight="15" x14ac:dyDescent="0.25"/>
  <cols>
    <col min="2" max="2" width="14.7109375" bestFit="1" customWidth="1"/>
    <col min="4" max="4" width="38.7109375" bestFit="1" customWidth="1"/>
  </cols>
  <sheetData>
    <row r="1" spans="2:13" x14ac:dyDescent="0.25">
      <c r="B1" s="1" t="s">
        <v>0</v>
      </c>
      <c r="D1" s="1" t="s">
        <v>1</v>
      </c>
      <c r="E1" s="1" t="s">
        <v>3</v>
      </c>
      <c r="F1" s="1" t="s">
        <v>2</v>
      </c>
      <c r="H1" s="1" t="s">
        <v>4</v>
      </c>
      <c r="I1" s="1" t="s">
        <v>5</v>
      </c>
      <c r="J1" s="1" t="s">
        <v>6</v>
      </c>
      <c r="L1" s="1" t="s">
        <v>7</v>
      </c>
      <c r="M1" s="1" t="s">
        <v>8</v>
      </c>
    </row>
    <row r="2" spans="2:13" x14ac:dyDescent="0.25">
      <c r="B2" s="2">
        <v>44890.875</v>
      </c>
      <c r="D2" t="s">
        <v>72</v>
      </c>
      <c r="E2" t="s">
        <v>13</v>
      </c>
      <c r="F2" t="s">
        <v>47</v>
      </c>
      <c r="H2">
        <v>160820</v>
      </c>
      <c r="I2">
        <v>0</v>
      </c>
      <c r="J2" t="s">
        <v>20</v>
      </c>
      <c r="K2">
        <v>160820</v>
      </c>
      <c r="L2">
        <v>860</v>
      </c>
      <c r="M2" t="s">
        <v>22</v>
      </c>
    </row>
    <row r="3" spans="2:13" x14ac:dyDescent="0.25">
      <c r="B3" s="2">
        <v>44799.875</v>
      </c>
      <c r="D3" t="s">
        <v>73</v>
      </c>
      <c r="E3" t="s">
        <v>76</v>
      </c>
      <c r="F3" t="s">
        <v>78</v>
      </c>
      <c r="H3">
        <v>67.2</v>
      </c>
      <c r="I3">
        <v>0</v>
      </c>
      <c r="J3" t="s">
        <v>21</v>
      </c>
      <c r="K3">
        <f>H3*'[1]Import '!$F$43</f>
        <v>5400.5586095999997</v>
      </c>
      <c r="L3">
        <v>20</v>
      </c>
      <c r="M3" t="s">
        <v>22</v>
      </c>
    </row>
    <row r="4" spans="2:13" x14ac:dyDescent="0.25">
      <c r="B4" s="2">
        <v>44760.875</v>
      </c>
      <c r="D4" t="s">
        <v>74</v>
      </c>
      <c r="E4" t="s">
        <v>77</v>
      </c>
      <c r="F4" t="s">
        <v>36</v>
      </c>
      <c r="H4">
        <v>65280</v>
      </c>
      <c r="I4">
        <v>0</v>
      </c>
      <c r="J4" t="s">
        <v>21</v>
      </c>
      <c r="K4">
        <f>H4*'[1]Import '!$F$43</f>
        <v>5246256.9350399999</v>
      </c>
      <c r="L4">
        <v>16000</v>
      </c>
      <c r="M4" t="s">
        <v>22</v>
      </c>
    </row>
    <row r="5" spans="2:13" x14ac:dyDescent="0.25">
      <c r="B5" s="2">
        <v>44732.875</v>
      </c>
      <c r="D5" t="s">
        <v>75</v>
      </c>
      <c r="E5" t="s">
        <v>13</v>
      </c>
      <c r="F5" t="s">
        <v>47</v>
      </c>
      <c r="H5">
        <v>58233</v>
      </c>
      <c r="I5">
        <v>0</v>
      </c>
      <c r="J5" t="s">
        <v>20</v>
      </c>
      <c r="K5">
        <v>58233</v>
      </c>
      <c r="L5">
        <v>309.75</v>
      </c>
      <c r="M5" t="s">
        <v>22</v>
      </c>
    </row>
    <row r="6" spans="2:13" x14ac:dyDescent="0.25">
      <c r="B6" s="2">
        <v>44668.875</v>
      </c>
      <c r="D6" t="s">
        <v>69</v>
      </c>
      <c r="E6" t="s">
        <v>13</v>
      </c>
      <c r="F6" t="s">
        <v>47</v>
      </c>
      <c r="H6">
        <v>1722213.98</v>
      </c>
      <c r="I6">
        <v>0</v>
      </c>
      <c r="J6" t="s">
        <v>20</v>
      </c>
      <c r="K6">
        <v>1722213.98</v>
      </c>
      <c r="L6">
        <v>9411.01</v>
      </c>
      <c r="M6" t="s">
        <v>22</v>
      </c>
    </row>
    <row r="7" spans="2:13" x14ac:dyDescent="0.25">
      <c r="B7" s="2">
        <v>44662.875</v>
      </c>
      <c r="D7" t="s">
        <v>70</v>
      </c>
      <c r="E7" t="s">
        <v>13</v>
      </c>
      <c r="F7" t="s">
        <v>47</v>
      </c>
      <c r="H7">
        <v>95030</v>
      </c>
      <c r="I7">
        <v>0</v>
      </c>
      <c r="J7" t="s">
        <v>20</v>
      </c>
      <c r="K7">
        <v>95030</v>
      </c>
      <c r="L7">
        <v>170</v>
      </c>
      <c r="M7" t="s">
        <v>22</v>
      </c>
    </row>
    <row r="8" spans="2:13" x14ac:dyDescent="0.25">
      <c r="B8" s="2">
        <v>44662.875</v>
      </c>
      <c r="D8" t="s">
        <v>70</v>
      </c>
      <c r="E8" t="s">
        <v>13</v>
      </c>
      <c r="F8" t="s">
        <v>47</v>
      </c>
      <c r="H8">
        <v>1462500</v>
      </c>
      <c r="I8">
        <v>0</v>
      </c>
      <c r="J8" t="s">
        <v>20</v>
      </c>
      <c r="K8">
        <v>1462500</v>
      </c>
      <c r="L8">
        <v>7500</v>
      </c>
      <c r="M8" t="s">
        <v>22</v>
      </c>
    </row>
    <row r="9" spans="2:13" x14ac:dyDescent="0.25">
      <c r="B9" s="2">
        <v>44654.875</v>
      </c>
      <c r="D9" t="s">
        <v>69</v>
      </c>
      <c r="E9" t="s">
        <v>13</v>
      </c>
      <c r="F9" t="s">
        <v>47</v>
      </c>
      <c r="H9">
        <v>526652</v>
      </c>
      <c r="I9">
        <v>0</v>
      </c>
      <c r="J9" t="s">
        <v>20</v>
      </c>
      <c r="K9">
        <v>526652</v>
      </c>
      <c r="L9">
        <v>2149.6</v>
      </c>
      <c r="M9" t="s">
        <v>22</v>
      </c>
    </row>
    <row r="10" spans="2:13" x14ac:dyDescent="0.25">
      <c r="K10">
        <f>SUM(K2:K9)</f>
        <v>9277106.4736496005</v>
      </c>
      <c r="L10">
        <f>SUM(L2:L9)</f>
        <v>36420.36</v>
      </c>
    </row>
    <row r="11" spans="2:13" x14ac:dyDescent="0.25">
      <c r="K11">
        <f>K10/10^7</f>
        <v>0.92771064736496001</v>
      </c>
    </row>
    <row r="12" spans="2:13" x14ac:dyDescent="0.25">
      <c r="K12">
        <f>K10/L10</f>
        <v>254.72308548431701</v>
      </c>
    </row>
  </sheetData>
  <autoFilter ref="D1:F9" xr:uid="{6471297F-8864-43D8-A564-40FEE65237E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FY2018</vt:lpstr>
      <vt:lpstr>FY2019</vt:lpstr>
      <vt:lpstr>FY2020</vt:lpstr>
      <vt:lpstr>FY2021</vt:lpstr>
      <vt:lpstr>FY2022</vt:lpstr>
      <vt:lpstr>FY2023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2023-02-16T08:13:14Z</dcterms:created>
  <dcterms:modified xsi:type="dcterms:W3CDTF">2023-02-21T07:11:04Z</dcterms:modified>
</cp:coreProperties>
</file>