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2E8FA592-B1D6-4963-A780-DCCE9B77D019}" xr6:coauthVersionLast="47" xr6:coauthVersionMax="47" xr10:uidLastSave="{00000000-0000-0000-0000-000000000000}"/>
  <bookViews>
    <workbookView xWindow="-120" yWindow="-120" windowWidth="20730" windowHeight="11160" firstSheet="2" activeTab="7" xr2:uid="{20B024DE-9BFC-484C-9331-FDDFA3AAD855}"/>
  </bookViews>
  <sheets>
    <sheet name="Sheet1" sheetId="1" r:id="rId1"/>
    <sheet name="Sheet3" sheetId="7" r:id="rId2"/>
    <sheet name="Sheet4" sheetId="8" r:id="rId3"/>
    <sheet name="Sheet5" sheetId="9" r:id="rId4"/>
    <sheet name="Sheet2" sheetId="2" r:id="rId5"/>
    <sheet name="Acryl-SAP Regression" sheetId="10" r:id="rId6"/>
    <sheet name="Caustic-SAP Regression" sheetId="11" r:id="rId7"/>
    <sheet name="Yearly" sheetId="3" r:id="rId8"/>
  </sheets>
  <definedNames>
    <definedName name="_xlnm._FilterDatabase" localSheetId="0" hidden="1">Sheet1!$A$1:$D$196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2" i="3"/>
  <c r="L3" i="3"/>
  <c r="L4" i="3"/>
  <c r="L5" i="3"/>
  <c r="L6" i="3"/>
  <c r="L7" i="3"/>
  <c r="L2" i="3"/>
  <c r="D25" i="3"/>
  <c r="Q25" i="3" s="1"/>
  <c r="S36" i="3"/>
  <c r="S37" i="3" s="1"/>
  <c r="R26" i="3"/>
  <c r="R27" i="3"/>
  <c r="R28" i="3"/>
  <c r="R29" i="3"/>
  <c r="R30" i="3"/>
  <c r="R25" i="3"/>
  <c r="R3" i="3"/>
  <c r="R4" i="3"/>
  <c r="R5" i="3"/>
  <c r="R6" i="3"/>
  <c r="R7" i="3"/>
  <c r="R2" i="3"/>
  <c r="R18" i="3"/>
  <c r="R19" i="3"/>
  <c r="R20" i="3"/>
  <c r="R21" i="3"/>
  <c r="R22" i="3"/>
  <c r="R17" i="3"/>
  <c r="Q18" i="3"/>
  <c r="Q19" i="3"/>
  <c r="Q20" i="3"/>
  <c r="Q21" i="3"/>
  <c r="Q22" i="3"/>
  <c r="Q17" i="3"/>
  <c r="R11" i="3"/>
  <c r="R12" i="3"/>
  <c r="R13" i="3"/>
  <c r="R14" i="3"/>
  <c r="R15" i="3"/>
  <c r="R10" i="3"/>
  <c r="Q15" i="3"/>
  <c r="Q14" i="3"/>
  <c r="S14" i="3" s="1"/>
  <c r="T14" i="3" s="1"/>
  <c r="U14" i="3" s="1"/>
  <c r="Q13" i="3"/>
  <c r="Q12" i="3"/>
  <c r="Q11" i="3"/>
  <c r="Q10" i="3"/>
  <c r="Q2" i="3"/>
  <c r="D3" i="9"/>
  <c r="D4" i="9"/>
  <c r="D5" i="9"/>
  <c r="D6" i="9"/>
  <c r="D7" i="9"/>
  <c r="D2" i="9"/>
  <c r="K4" i="9"/>
  <c r="H8" i="8"/>
  <c r="C7" i="8"/>
  <c r="C6" i="8"/>
  <c r="C5" i="8"/>
  <c r="C4" i="8"/>
  <c r="C3" i="8"/>
  <c r="J5" i="3"/>
  <c r="I13" i="3"/>
  <c r="F10" i="3"/>
  <c r="F2" i="3"/>
  <c r="G2" i="3" s="1"/>
  <c r="E2" i="3"/>
  <c r="C7" i="3"/>
  <c r="Q7" i="3" s="1"/>
  <c r="S13" i="3" l="1"/>
  <c r="T13" i="3" s="1"/>
  <c r="U13" i="3" s="1"/>
  <c r="S21" i="3"/>
  <c r="T21" i="3" s="1"/>
  <c r="U21" i="3" s="1"/>
  <c r="D30" i="3"/>
  <c r="Q30" i="3" s="1"/>
  <c r="S30" i="3" s="1"/>
  <c r="T30" i="3" s="1"/>
  <c r="U30" i="3" s="1"/>
  <c r="S22" i="3"/>
  <c r="T22" i="3" s="1"/>
  <c r="U22" i="3" s="1"/>
  <c r="S15" i="3"/>
  <c r="T15" i="3" s="1"/>
  <c r="U15" i="3" s="1"/>
  <c r="S11" i="3"/>
  <c r="T11" i="3" s="1"/>
  <c r="U11" i="3" s="1"/>
  <c r="S25" i="3"/>
  <c r="T25" i="3" s="1"/>
  <c r="U25" i="3" s="1"/>
  <c r="S20" i="3"/>
  <c r="T20" i="3" s="1"/>
  <c r="U20" i="3" s="1"/>
  <c r="S18" i="3"/>
  <c r="T18" i="3" s="1"/>
  <c r="U18" i="3" s="1"/>
  <c r="S17" i="3"/>
  <c r="S19" i="3"/>
  <c r="T19" i="3" s="1"/>
  <c r="U19" i="3" s="1"/>
  <c r="S12" i="3"/>
  <c r="T12" i="3" s="1"/>
  <c r="U12" i="3" s="1"/>
  <c r="S10" i="3"/>
  <c r="T10" i="3" s="1"/>
  <c r="U10" i="3" s="1"/>
  <c r="E7" i="3"/>
  <c r="F7" i="3"/>
  <c r="G7" i="3" s="1"/>
  <c r="C6" i="3"/>
  <c r="D29" i="3" s="1"/>
  <c r="Q29" i="3" s="1"/>
  <c r="S29" i="3" s="1"/>
  <c r="T29" i="3" s="1"/>
  <c r="U29" i="3" s="1"/>
  <c r="C5" i="3"/>
  <c r="D28" i="3" s="1"/>
  <c r="Q28" i="3" s="1"/>
  <c r="S28" i="3" s="1"/>
  <c r="T28" i="3" s="1"/>
  <c r="U28" i="3" s="1"/>
  <c r="C4" i="3"/>
  <c r="D27" i="3" s="1"/>
  <c r="Q27" i="3" s="1"/>
  <c r="S27" i="3" s="1"/>
  <c r="T27" i="3" s="1"/>
  <c r="U27" i="3" s="1"/>
  <c r="C3" i="3"/>
  <c r="D26" i="3" s="1"/>
  <c r="Q26" i="3" s="1"/>
  <c r="S26" i="3" s="1"/>
  <c r="T26" i="3" s="1"/>
  <c r="U26" i="3" s="1"/>
  <c r="T17" i="3" l="1"/>
  <c r="U17" i="3" s="1"/>
  <c r="Q5" i="3"/>
  <c r="E5" i="3"/>
  <c r="F5" i="3"/>
  <c r="G5" i="3" s="1"/>
  <c r="E3" i="3"/>
  <c r="F3" i="3"/>
  <c r="G3" i="3" s="1"/>
  <c r="Q3" i="3"/>
  <c r="E4" i="3"/>
  <c r="F4" i="3"/>
  <c r="G4" i="3" s="1"/>
  <c r="Q4" i="3"/>
  <c r="Q6" i="3"/>
  <c r="E6" i="3"/>
  <c r="F6" i="3"/>
  <c r="G6" i="3" s="1"/>
  <c r="S7" i="3" l="1"/>
  <c r="T7" i="3" s="1"/>
  <c r="U7" i="3" s="1"/>
  <c r="S5" i="3"/>
  <c r="T5" i="3" s="1"/>
  <c r="U5" i="3" s="1"/>
  <c r="S6" i="3"/>
  <c r="T6" i="3" s="1"/>
  <c r="U6" i="3" s="1"/>
  <c r="S2" i="3"/>
  <c r="T2" i="3" s="1"/>
  <c r="U2" i="3" s="1"/>
  <c r="S3" i="3"/>
  <c r="T3" i="3" s="1"/>
  <c r="U3" i="3" s="1"/>
  <c r="S4" i="3"/>
  <c r="T4" i="3" s="1"/>
  <c r="U4" i="3" s="1"/>
</calcChain>
</file>

<file path=xl/sharedStrings.xml><?xml version="1.0" encoding="utf-8"?>
<sst xmlns="http://schemas.openxmlformats.org/spreadsheetml/2006/main" count="834" uniqueCount="80">
  <si>
    <t>January</t>
  </si>
  <si>
    <t>count</t>
  </si>
  <si>
    <t>Month</t>
  </si>
  <si>
    <t>Year</t>
  </si>
  <si>
    <t>July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</si>
  <si>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</si>
  <si>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</si>
  <si>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</si>
  <si>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</si>
  <si>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</si>
  <si>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</si>
  <si>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</si>
  <si>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</si>
  <si>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August</t>
  </si>
  <si>
    <t>Product Name</t>
  </si>
  <si>
    <t>June</t>
  </si>
  <si>
    <t>Glacial Acrylic Acid - CFR JNPT</t>
  </si>
  <si>
    <t>Acrylic Acid Ex-Ahmedabad</t>
  </si>
  <si>
    <t>Acrylic Acid Ex-Mumbai</t>
  </si>
  <si>
    <t>FY 2019</t>
  </si>
  <si>
    <t>FY 2020</t>
  </si>
  <si>
    <t>FY 2021</t>
  </si>
  <si>
    <t>FY 2022</t>
  </si>
  <si>
    <t>FY 2023</t>
  </si>
  <si>
    <t>FY 2018</t>
  </si>
  <si>
    <t>SAP CIF Price (INR/MT)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</si>
  <si>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</si>
  <si>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</si>
  <si>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</si>
  <si>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</si>
  <si>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</si>
  <si>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</si>
  <si>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</si>
  <si>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</si>
  <si>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</si>
  <si>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</si>
  <si>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</si>
  <si>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</si>
  <si>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</si>
  <si>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</si>
  <si>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</si>
  <si>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</si>
  <si>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</si>
  <si>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</si>
  <si>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</si>
  <si>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</si>
  <si>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</si>
  <si>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</si>
  <si>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</si>
  <si>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</si>
  <si>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</si>
  <si>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</si>
  <si>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99778</t>
  </si>
  <si>
    <t>Residuals</t>
  </si>
  <si>
    <t>PROBABILITY OUTPUT</t>
  </si>
  <si>
    <t>Percentile</t>
  </si>
  <si>
    <t>Difference</t>
  </si>
  <si>
    <t>Product</t>
  </si>
  <si>
    <t>Caustic Soda</t>
  </si>
  <si>
    <t>Price</t>
  </si>
  <si>
    <t>Links</t>
  </si>
  <si>
    <t>https://economictimes.indiatimes.com/markets/commodities/caustic-soda-rises-on-tight-supply/articleshow/50150410.cms</t>
  </si>
  <si>
    <t>2015 Price- 50 Kg</t>
  </si>
  <si>
    <t>https://www.globaldata.com/media/press-release/caustic-soda-capacity-in-india-expected-to-witness-moderate-growth-by-2022-says-globaldata/</t>
  </si>
  <si>
    <t xml:space="preserve">2017 Price </t>
  </si>
  <si>
    <t>https://www.chemanalyst.com/NewsAndDeals/NewsDetails/indias-caustic-soda-lye-exports-increases-domestic-prices-take-an-upward-trend-7750</t>
  </si>
  <si>
    <t>2021 Price</t>
  </si>
  <si>
    <t>Caustic Soda Lye Ex-Dahej</t>
  </si>
  <si>
    <t>Acrylic Acid Ex Mumbai</t>
  </si>
  <si>
    <t>Acrylic Acid CFR</t>
  </si>
  <si>
    <t>Acrylic Acid EX</t>
  </si>
  <si>
    <t>SAP EX Calculated Price</t>
  </si>
  <si>
    <t>SAP CIF Calculated Price</t>
  </si>
  <si>
    <t>Caustic Soda Lye Ex-Shanghai (China)</t>
  </si>
  <si>
    <t>Ex NAOH</t>
  </si>
  <si>
    <t>Caustic Soda Lye FOB-Qingdao (China)</t>
  </si>
  <si>
    <t>NAOH FOB</t>
  </si>
  <si>
    <t>India Acrylic Acid EX</t>
  </si>
  <si>
    <t>Glacial Acrylic Acid - EX Import</t>
  </si>
  <si>
    <t>NAOH Ex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</si>
</sst>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#,##0_);\(#,##0\);\-\-\-\-"/>
    <numFmt numFmtId="166" formatCode="#,##0.00_);\(#,##0.00\);\-\-\-\-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5"/>
      <color indexed="56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4" fillId="0" borderId="0"/>
    <xf numFmtId="0" fontId="4" fillId="0" borderId="0"/>
    <xf numFmtId="0" fontId="5" fillId="2" borderId="2" applyNumberFormat="0" applyAlignment="0" applyProtection="0"/>
    <xf numFmtId="0" fontId="11" fillId="0" borderId="0" applyNumberFormat="0" applyFill="0" applyBorder="0" applyProtection="0">
      <alignment horizontal="center"/>
    </xf>
    <xf numFmtId="0" fontId="6" fillId="3" borderId="3" applyNumberFormat="0" applyProtection="0">
      <alignment horizontal="left"/>
    </xf>
    <xf numFmtId="0" fontId="12" fillId="2" borderId="0" applyNumberFormat="0" applyBorder="0" applyProtection="0">
      <alignment horizontal="center"/>
    </xf>
    <xf numFmtId="0" fontId="6" fillId="3" borderId="4" applyNumberFormat="0" applyProtection="0">
      <alignment horizontal="left"/>
    </xf>
    <xf numFmtId="0" fontId="7" fillId="0" borderId="0" applyNumberFormat="0" applyFill="0" applyBorder="0" applyProtection="0">
      <alignment horizontal="left"/>
    </xf>
    <xf numFmtId="0" fontId="6" fillId="3" borderId="3" applyNumberFormat="0" applyProtection="0">
      <alignment horizontal="center"/>
    </xf>
    <xf numFmtId="0" fontId="13" fillId="0" borderId="0" applyNumberFormat="0" applyFill="0" applyBorder="0" applyProtection="0">
      <alignment horizontal="left" vertical="top"/>
    </xf>
    <xf numFmtId="0" fontId="6" fillId="3" borderId="5" applyNumberFormat="0" applyProtection="0">
      <alignment horizontal="center"/>
    </xf>
    <xf numFmtId="165" fontId="7" fillId="0" borderId="6" applyFill="0" applyProtection="0">
      <alignment horizontal="right" vertical="top"/>
    </xf>
    <xf numFmtId="0" fontId="6" fillId="3" borderId="3" applyNumberFormat="0" applyProtection="0">
      <alignment horizontal="right"/>
    </xf>
    <xf numFmtId="165" fontId="13" fillId="0" borderId="0" applyFill="0" applyBorder="0" applyProtection="0">
      <alignment horizontal="right" vertical="top"/>
    </xf>
    <xf numFmtId="0" fontId="6" fillId="3" borderId="5" applyNumberFormat="0" applyProtection="0">
      <alignment horizontal="right"/>
    </xf>
    <xf numFmtId="166" fontId="13" fillId="0" borderId="0" applyFill="0" applyBorder="0" applyProtection="0">
      <alignment horizontal="right" vertical="top"/>
    </xf>
    <xf numFmtId="0" fontId="6" fillId="3" borderId="4" applyNumberFormat="0" applyProtection="0">
      <alignment horizontal="center"/>
    </xf>
    <xf numFmtId="0" fontId="7" fillId="0" borderId="7" applyNumberFormat="0" applyFill="0" applyProtection="0">
      <alignment horizontal="right"/>
    </xf>
    <xf numFmtId="0" fontId="6" fillId="3" borderId="8" applyNumberFormat="0" applyProtection="0">
      <alignment horizontal="center"/>
    </xf>
    <xf numFmtId="0" fontId="7" fillId="0" borderId="0" applyNumberFormat="0" applyFill="0" applyBorder="0" applyProtection="0">
      <alignment horizontal="center"/>
    </xf>
    <xf numFmtId="0" fontId="6" fillId="3" borderId="4" applyNumberFormat="0" applyProtection="0">
      <alignment horizontal="right"/>
    </xf>
    <xf numFmtId="0" fontId="13" fillId="0" borderId="0" applyNumberFormat="0" applyFill="0" applyBorder="0" applyProtection="0">
      <alignment horizontal="left" vertical="top"/>
    </xf>
    <xf numFmtId="0" fontId="6" fillId="3" borderId="8" applyNumberFormat="0" applyProtection="0">
      <alignment horizontal="right"/>
    </xf>
    <xf numFmtId="0" fontId="13" fillId="0" borderId="0" applyNumberFormat="0" applyFill="0" applyBorder="0" applyProtection="0">
      <alignment horizontal="center" vertical="top"/>
    </xf>
    <xf numFmtId="0" fontId="7" fillId="0" borderId="0" applyNumberFormat="0" applyFill="0" applyBorder="0" applyAlignment="0" applyProtection="0"/>
    <xf numFmtId="165" fontId="13" fillId="0" borderId="9" applyFill="0" applyProtection="0">
      <alignment horizontal="right" vertical="top"/>
    </xf>
    <xf numFmtId="0" fontId="7" fillId="4" borderId="0" applyNumberFormat="0" applyBorder="0" applyAlignment="0" applyProtection="0"/>
    <xf numFmtId="10" fontId="13" fillId="0" borderId="0" applyFill="0" applyBorder="0" applyProtection="0">
      <alignment horizontal="right"/>
    </xf>
    <xf numFmtId="3" fontId="8" fillId="0" borderId="0" applyFill="0" applyBorder="0" applyAlignment="0" applyProtection="0"/>
    <xf numFmtId="10" fontId="14" fillId="0" borderId="0" applyFill="0" applyBorder="0" applyProtection="0">
      <alignment horizontal="left"/>
    </xf>
    <xf numFmtId="164" fontId="8" fillId="0" borderId="0" applyFill="0" applyBorder="0" applyAlignment="0" applyProtection="0"/>
    <xf numFmtId="3" fontId="8" fillId="4" borderId="0" applyBorder="0" applyAlignment="0" applyProtection="0"/>
    <xf numFmtId="164" fontId="8" fillId="4" borderId="0" applyBorder="0" applyAlignment="0" applyProtection="0"/>
    <xf numFmtId="3" fontId="9" fillId="0" borderId="0" applyFill="0" applyBorder="0" applyAlignment="0" applyProtection="0"/>
    <xf numFmtId="164" fontId="9" fillId="0" borderId="0" applyFill="0" applyBorder="0" applyAlignment="0" applyProtection="0"/>
    <xf numFmtId="3" fontId="9" fillId="4" borderId="0" applyBorder="0" applyAlignment="0" applyProtection="0"/>
    <xf numFmtId="164" fontId="9" fillId="4" borderId="0" applyBorder="0" applyAlignment="0" applyProtection="0"/>
    <xf numFmtId="0" fontId="10" fillId="0" borderId="10" applyNumberFormat="0" applyFill="0" applyAlignment="0" applyProtection="0"/>
    <xf numFmtId="0" fontId="10" fillId="0" borderId="11" applyNumberFormat="0" applyFill="0" applyAlignment="0" applyProtection="0"/>
    <xf numFmtId="0" fontId="2" fillId="0" borderId="0"/>
    <xf numFmtId="9" fontId="4" fillId="0" borderId="0" applyFont="0" applyFill="0" applyBorder="0" applyAlignment="0" applyProtection="0"/>
    <xf numFmtId="0" fontId="15" fillId="0" borderId="12" applyNumberFormat="0" applyFill="0" applyAlignment="0" applyProtection="0"/>
    <xf numFmtId="43" fontId="4" fillId="0" borderId="0" applyFont="0" applyFill="0" applyBorder="0" applyAlignment="0" applyProtection="0"/>
    <xf numFmtId="0" fontId="2" fillId="0" borderId="0"/>
    <xf numFmtId="0" fontId="16" fillId="0" borderId="0" applyFill="0" applyProtection="0"/>
    <xf numFmtId="0" fontId="4" fillId="0" borderId="0"/>
    <xf numFmtId="0" fontId="17" fillId="0" borderId="0"/>
    <xf numFmtId="9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2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1" fontId="20" fillId="5" borderId="1" xfId="62" applyNumberFormat="1" applyFont="1" applyFill="1" applyBorder="1" applyAlignment="1" applyProtection="1">
      <alignment horizontal="center" vertical="center"/>
      <protection hidden="1"/>
    </xf>
    <xf numFmtId="1" fontId="20" fillId="0" borderId="1" xfId="62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3" xfId="0" applyBorder="1"/>
    <xf numFmtId="3" fontId="0" fillId="0" borderId="13" xfId="0" applyNumberFormat="1" applyBorder="1"/>
    <xf numFmtId="3" fontId="0" fillId="0" borderId="0" xfId="0" applyNumberFormat="1"/>
    <xf numFmtId="1" fontId="0" fillId="0" borderId="0" xfId="0" applyNumberFormat="1"/>
    <xf numFmtId="0" fontId="22" fillId="6" borderId="1" xfId="0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23" fillId="0" borderId="1" xfId="0" applyFont="1" applyBorder="1"/>
    <xf numFmtId="0" fontId="24" fillId="0" borderId="0" xfId="0" applyFont="1" applyAlignment="1">
      <alignment horizontal="center" vertical="center"/>
    </xf>
    <xf numFmtId="3" fontId="24" fillId="0" borderId="0" xfId="0" applyNumberFormat="1" applyFont="1" applyAlignment="1">
      <alignment horizontal="left" vertical="center"/>
    </xf>
    <xf numFmtId="0" fontId="4" fillId="0" borderId="0" xfId="1" applyAlignment="1">
      <alignment horizontal="center" vertical="center"/>
    </xf>
    <xf numFmtId="0" fontId="23" fillId="0" borderId="0" xfId="0" applyFont="1"/>
    <xf numFmtId="1" fontId="23" fillId="0" borderId="0" xfId="0" applyNumberFormat="1" applyFont="1"/>
    <xf numFmtId="0" fontId="27" fillId="7" borderId="0" xfId="0" applyFont="1" applyFill="1"/>
    <xf numFmtId="0" fontId="0" fillId="0" borderId="1" xfId="0" applyBorder="1"/>
    <xf numFmtId="9" fontId="0" fillId="0" borderId="0" xfId="75" applyFont="1"/>
    <xf numFmtId="10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4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9" fontId="0" fillId="0" borderId="0" xfId="0" applyNumberFormat="1"/>
    <xf numFmtId="0" fontId="28" fillId="6" borderId="0" xfId="0" applyFont="1" applyFill="1"/>
    <xf numFmtId="1" fontId="28" fillId="6" borderId="1" xfId="0" applyNumberFormat="1" applyFont="1" applyFill="1" applyBorder="1" applyAlignment="1">
      <alignment horizontal="center"/>
    </xf>
    <xf numFmtId="0" fontId="0" fillId="0" borderId="7" xfId="0" applyBorder="1"/>
    <xf numFmtId="0" fontId="25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Continuous"/>
    </xf>
    <xf numFmtId="1" fontId="23" fillId="8" borderId="1" xfId="0" applyNumberFormat="1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</cellXfs>
  <cellStyles count="76">
    <cellStyle name="Comma 2" xfId="43" xr:uid="{ABF6BCCA-160C-4F01-98C6-30EA41D678D3}"/>
    <cellStyle name="Heading 1 2" xfId="42" xr:uid="{5F680D72-887F-41FB-B85E-0FF0AB57B05C}"/>
    <cellStyle name="Hyperlink 2" xfId="61" xr:uid="{00B3D569-203F-4A1E-8A05-868390D6FAC1}"/>
    <cellStyle name="Normal" xfId="0" builtinId="0"/>
    <cellStyle name="Normal 2" xfId="2" xr:uid="{1E0B4C1C-72A6-4E67-8A3E-E4FFD03CBCC9}"/>
    <cellStyle name="Normal 3" xfId="40" xr:uid="{069F0C60-AE79-40F7-9444-8A83CA0F3942}"/>
    <cellStyle name="Normal 3 2" xfId="49" xr:uid="{E39F6628-9A5B-46AA-8EAC-33126E1FCD66}"/>
    <cellStyle name="Normal 3 2 2" xfId="57" xr:uid="{A002501B-AEDF-4491-88C3-386011653E27}"/>
    <cellStyle name="Normal 3 2 2 2" xfId="71" xr:uid="{852EA933-D408-4943-A0A0-96E23CDD059C}"/>
    <cellStyle name="Normal 3 2 3" xfId="65" xr:uid="{D83DDAB5-F0B9-4643-A7EE-9AB858F86ABE}"/>
    <cellStyle name="Normal 3 3" xfId="54" xr:uid="{CE6E056D-192C-4B8F-8520-C800BE59DD1F}"/>
    <cellStyle name="Normal 3 3 2" xfId="68" xr:uid="{2146CA6E-C996-4284-9659-D518A2F845EB}"/>
    <cellStyle name="Normal 3 4" xfId="62" xr:uid="{21D08FC3-4CF0-4307-B776-6295BAB1F533}"/>
    <cellStyle name="Normal 4" xfId="44" xr:uid="{329C5EA4-80B1-44CA-8C44-CB1242458A96}"/>
    <cellStyle name="Normal 4 2" xfId="46" xr:uid="{22C9F1A2-F33E-400F-BE95-CA3A46E73887}"/>
    <cellStyle name="Normal 4 3" xfId="51" xr:uid="{DC926061-2A1C-4E06-8548-062A4B69974D}"/>
    <cellStyle name="Normal 4 3 2" xfId="58" xr:uid="{8DCA2923-623E-4D1E-9218-DDB90AE3E073}"/>
    <cellStyle name="Normal 4 3 2 2" xfId="72" xr:uid="{57E7B91F-3544-48AE-B189-864E1F12E508}"/>
    <cellStyle name="Normal 4 3 3" xfId="66" xr:uid="{F7526C6D-2FC3-4EDA-A359-EED5B770008D}"/>
    <cellStyle name="Normal 4 4" xfId="55" xr:uid="{781EFB3F-6B55-4E1C-8075-9CD1F8417543}"/>
    <cellStyle name="Normal 4 4 2" xfId="69" xr:uid="{A51EB1DD-C151-46E9-B274-EB2BE36A928E}"/>
    <cellStyle name="Normal 4 5" xfId="63" xr:uid="{4EB4CCA3-5A03-48A5-B5C9-6B214D6BB8C4}"/>
    <cellStyle name="Normal 5" xfId="45" xr:uid="{3C74B243-D5FE-49B8-AAF7-BF1C0030427A}"/>
    <cellStyle name="Normal 6" xfId="53" xr:uid="{C212CF07-2358-4715-8D1D-CA3427507C32}"/>
    <cellStyle name="Normal 7" xfId="60" xr:uid="{4342AA85-BE9E-4D97-81DF-EE25490FA9FE}"/>
    <cellStyle name="Normal 7 2" xfId="74" xr:uid="{0CDEC71D-F602-449F-8D81-D7F520BC78BB}"/>
    <cellStyle name="Normal 8" xfId="1" xr:uid="{55C78573-1024-45F4-90A4-AFA6B3D2B3C0}"/>
    <cellStyle name="Normal 8 2" xfId="47" xr:uid="{3212807F-A864-4AAE-BEAA-C58057885BBB}"/>
    <cellStyle name="Percent" xfId="75" builtinId="5"/>
    <cellStyle name="Percent 2" xfId="48" xr:uid="{5DF0C478-35A7-4754-A413-58699452C4F2}"/>
    <cellStyle name="Percent 2 2" xfId="52" xr:uid="{BF533CAA-F21A-4D0E-8487-9D32C2D21E03}"/>
    <cellStyle name="Percent 2 2 2" xfId="59" xr:uid="{335E0647-7C40-4135-BC61-503003A38252}"/>
    <cellStyle name="Percent 2 2 2 2" xfId="73" xr:uid="{0494A9F2-FC1D-446C-8A9E-92B3C7212ADA}"/>
    <cellStyle name="Percent 2 2 3" xfId="67" xr:uid="{F34E309D-ADB9-4778-B48B-AA29C20931CC}"/>
    <cellStyle name="Percent 2 3" xfId="56" xr:uid="{10083578-C713-4E07-9A03-F6A74A64011D}"/>
    <cellStyle name="Percent 2 3 2" xfId="70" xr:uid="{18EF1039-F75C-44BB-840C-FAAB4986062E}"/>
    <cellStyle name="Percent 2 4" xfId="64" xr:uid="{04584768-14D3-439B-9943-403A80D61D82}"/>
    <cellStyle name="Percent 3" xfId="50" xr:uid="{ED8C91A5-DC22-4A68-A6F9-8765EA90FB55}"/>
    <cellStyle name="Percent 4" xfId="41" xr:uid="{A11568AF-3157-4367-95A1-45C033E240D1}"/>
    <cellStyle name="Style 21" xfId="3" xr:uid="{E056494A-B612-4F4D-BA76-C269AAEEEFE6}"/>
    <cellStyle name="Style 21 2" xfId="4" xr:uid="{D3892921-AD19-4CE3-8D0A-BD87ACC0CD70}"/>
    <cellStyle name="Style 22" xfId="5" xr:uid="{65E47AA1-F4D2-42A6-9A69-A7D6906E2F33}"/>
    <cellStyle name="Style 22 2" xfId="6" xr:uid="{428C3703-061E-48C5-8A07-FF9FA7D4D7F2}"/>
    <cellStyle name="Style 23" xfId="7" xr:uid="{AC1E56F0-F224-4151-A38C-6352C90E7AE5}"/>
    <cellStyle name="Style 23 2" xfId="8" xr:uid="{6B273D2F-7641-4A79-8EB7-E5027C1F9E98}"/>
    <cellStyle name="Style 24" xfId="9" xr:uid="{79CA060C-F7B0-4A95-B045-E8292853DF31}"/>
    <cellStyle name="Style 24 2" xfId="10" xr:uid="{A0923F7F-FFFD-446D-BC91-24584E900B47}"/>
    <cellStyle name="Style 25" xfId="11" xr:uid="{F5251F78-7535-4E57-915B-6D271A01094D}"/>
    <cellStyle name="Style 25 2" xfId="12" xr:uid="{3B2C49AE-B687-41E0-9C19-71004741F728}"/>
    <cellStyle name="Style 26" xfId="13" xr:uid="{217F9ADA-1694-4599-80D1-92EC4A5F4DBC}"/>
    <cellStyle name="Style 26 2" xfId="14" xr:uid="{09B85FB1-689F-4B95-ABD7-2B7BC63C863C}"/>
    <cellStyle name="Style 27" xfId="15" xr:uid="{6E903BC4-8DD4-428D-8863-A7E1179B4549}"/>
    <cellStyle name="Style 27 2" xfId="16" xr:uid="{CF8AE7DF-8BE5-4172-9E8C-325BB8682F8F}"/>
    <cellStyle name="Style 28" xfId="17" xr:uid="{1C32D048-CA81-4041-B36F-60A93F7F02B7}"/>
    <cellStyle name="Style 28 2" xfId="18" xr:uid="{8B047CC5-860B-4517-A1F0-32070D6EC9CA}"/>
    <cellStyle name="Style 29" xfId="19" xr:uid="{D5E20511-D90B-430C-9C36-C3BF0B47B373}"/>
    <cellStyle name="Style 29 2" xfId="20" xr:uid="{713121F5-59C6-4F71-9F70-B3D3C01E982D}"/>
    <cellStyle name="Style 30" xfId="21" xr:uid="{AC2B6473-6119-44A1-9941-0FA3ECAC1F32}"/>
    <cellStyle name="Style 30 2" xfId="22" xr:uid="{7E033D4A-F45A-4C47-B6CD-9DE06D949579}"/>
    <cellStyle name="Style 31" xfId="23" xr:uid="{D19EAF52-C863-4413-9D42-FC382DD1A806}"/>
    <cellStyle name="Style 31 2" xfId="24" xr:uid="{21DD25BF-8882-4F30-A7C6-554E26C75E2E}"/>
    <cellStyle name="Style 32" xfId="25" xr:uid="{CD56B45C-BB5A-4217-B992-4CC386767AD6}"/>
    <cellStyle name="Style 32 2" xfId="26" xr:uid="{CD75EE87-5D8B-4CB7-8D02-6151458A7119}"/>
    <cellStyle name="Style 33" xfId="27" xr:uid="{08FEC5F3-A980-4238-9F3C-019B8989B7BE}"/>
    <cellStyle name="Style 33 2" xfId="28" xr:uid="{4C90CCC4-B4A3-4596-A504-1AF6A9ABC01D}"/>
    <cellStyle name="Style 34" xfId="29" xr:uid="{5B4E3843-B45A-493F-92D3-1F38E847F790}"/>
    <cellStyle name="Style 34 2" xfId="30" xr:uid="{76FD7F4D-E975-423D-8828-56D9317E5CF2}"/>
    <cellStyle name="Style 35" xfId="31" xr:uid="{772142E8-A0EB-4D4E-B9F8-97E6C7813B1A}"/>
    <cellStyle name="Style 36" xfId="32" xr:uid="{191F46F9-C988-4C98-9377-7EBEF8CE2691}"/>
    <cellStyle name="Style 37" xfId="33" xr:uid="{23F0E6F0-787A-4F9C-96DC-D8AAF1D13869}"/>
    <cellStyle name="Style 38" xfId="34" xr:uid="{2E092332-36AE-40EA-A9FD-F24E86976FE9}"/>
    <cellStyle name="Style 39" xfId="35" xr:uid="{413AC50B-FC49-4D73-8BDF-CEF170DE419C}"/>
    <cellStyle name="Style 40" xfId="36" xr:uid="{BB1CD996-1AD3-466A-9CFF-9379CAEC7A47}"/>
    <cellStyle name="Style 41" xfId="37" xr:uid="{93C87F23-AFC0-47F4-9DB6-E4C1AA630BBE}"/>
    <cellStyle name="Style 42" xfId="38" xr:uid="{7BA39D1E-95D4-4C3A-9BC8-3E15260F30FA}"/>
    <cellStyle name="Style 43" xfId="39" xr:uid="{1D70E466-88C6-4809-B80E-7C217E7C6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'Acryl-SAP Regression'!$E$25:$E$29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'Acryl-SAP Regression'!$F$25:$F$29</c:f>
              <c:numCache>
                <c:formatCode>General</c:formatCode>
                <c:ptCount val="5"/>
                <c:pt idx="0">
                  <c:v>97146</c:v>
                </c:pt>
                <c:pt idx="1">
                  <c:v>97408</c:v>
                </c:pt>
                <c:pt idx="2">
                  <c:v>102664</c:v>
                </c:pt>
                <c:pt idx="3">
                  <c:v>115761</c:v>
                </c:pt>
                <c:pt idx="4">
                  <c:v>121902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C-47B9-BF91-1FA41AF5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68847"/>
        <c:axId val="1424443439"/>
      </c:scatterChart>
      <c:valAx>
        <c:axId val="142946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443439"/>
        <c:crosses val="autoZero"/>
        <c:crossBetween val="midCat"/>
      </c:valAx>
      <c:valAx>
        <c:axId val="142444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99778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6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'Caustic-SAP Regression'!$E$25:$E$29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'Caustic-SAP Regression'!$F$25:$F$29</c:f>
              <c:numCache>
                <c:formatCode>General</c:formatCode>
                <c:ptCount val="5"/>
                <c:pt idx="0">
                  <c:v>97146</c:v>
                </c:pt>
                <c:pt idx="1">
                  <c:v>97408</c:v>
                </c:pt>
                <c:pt idx="2">
                  <c:v>102664</c:v>
                </c:pt>
                <c:pt idx="3">
                  <c:v>115761</c:v>
                </c:pt>
                <c:pt idx="4">
                  <c:v>121902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B-49DB-BAF8-AA392E64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67455"/>
        <c:axId val="1424447759"/>
      </c:scatterChart>
      <c:valAx>
        <c:axId val="142946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447759"/>
        <c:crosses val="autoZero"/>
        <c:crossBetween val="midCat"/>
      </c:valAx>
      <c:valAx>
        <c:axId val="142444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99778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67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F2C5-58CA-1DE3-E226-F99B1604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F5BB0-9E52-20CE-2C16-56D101DC9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4F32-FB03-6E4A-A2BE-50A064A6EBFC}">
  <sheetPr filterMode="1"/>
  <dimension ref="A1:I196"/>
  <sheetViews>
    <sheetView topLeftCell="A135" zoomScale="90" zoomScaleNormal="90" workbookViewId="0">
      <selection activeCell="F162" sqref="F162"/>
    </sheetView>
  </sheetViews>
  <sheetFormatPr defaultColWidth="11" defaultRowHeight="15.75" x14ac:dyDescent="0.25"/>
  <cols>
    <col min="1" max="1" width="33.75" style="1" customWidth="1"/>
    <col min="6" max="6" width="26" bestFit="1" customWidth="1"/>
  </cols>
  <sheetData>
    <row r="1" spans="1:4" x14ac:dyDescent="0.25">
      <c r="A1" s="7" t="s">
        <v>14</v>
      </c>
      <c r="B1" s="7" t="s">
        <v>3</v>
      </c>
      <c r="C1" s="7" t="s">
        <v>2</v>
      </c>
      <c r="D1" s="7" t="s">
        <v>1</v>
      </c>
    </row>
    <row r="2" spans="1:4" hidden="1" x14ac:dyDescent="0.25">
      <c r="A2" s="3" t="s">
        <v>17</v>
      </c>
      <c r="B2" s="2">
        <v>2018</v>
      </c>
      <c r="C2" s="2" t="s">
        <v>0</v>
      </c>
      <c r="D2" s="4">
        <v>102780</v>
      </c>
    </row>
    <row r="3" spans="1:4" x14ac:dyDescent="0.25">
      <c r="A3" s="3" t="s">
        <v>18</v>
      </c>
      <c r="B3" s="2">
        <v>2018</v>
      </c>
      <c r="C3" s="2" t="s">
        <v>0</v>
      </c>
      <c r="D3" s="4">
        <v>100680</v>
      </c>
    </row>
    <row r="4" spans="1:4" hidden="1" x14ac:dyDescent="0.25">
      <c r="A4" s="3" t="s">
        <v>16</v>
      </c>
      <c r="B4" s="2">
        <v>2018</v>
      </c>
      <c r="C4" s="2" t="s">
        <v>0</v>
      </c>
      <c r="D4" s="4">
        <v>93965.26</v>
      </c>
    </row>
    <row r="5" spans="1:4" hidden="1" x14ac:dyDescent="0.25">
      <c r="A5" s="3" t="s">
        <v>17</v>
      </c>
      <c r="B5" s="2">
        <v>2018</v>
      </c>
      <c r="C5" s="2" t="s">
        <v>9</v>
      </c>
      <c r="D5" s="4">
        <v>103330</v>
      </c>
    </row>
    <row r="6" spans="1:4" x14ac:dyDescent="0.25">
      <c r="A6" s="3" t="s">
        <v>18</v>
      </c>
      <c r="B6" s="2">
        <v>2018</v>
      </c>
      <c r="C6" s="2" t="s">
        <v>9</v>
      </c>
      <c r="D6" s="4">
        <v>101230</v>
      </c>
    </row>
    <row r="7" spans="1:4" hidden="1" x14ac:dyDescent="0.25">
      <c r="A7" s="3" t="s">
        <v>16</v>
      </c>
      <c r="B7" s="2">
        <v>2018</v>
      </c>
      <c r="C7" s="2" t="s">
        <v>9</v>
      </c>
      <c r="D7" s="4">
        <v>94515.26</v>
      </c>
    </row>
    <row r="8" spans="1:4" hidden="1" x14ac:dyDescent="0.25">
      <c r="A8" s="3" t="s">
        <v>17</v>
      </c>
      <c r="B8" s="2">
        <v>2018</v>
      </c>
      <c r="C8" s="2" t="s">
        <v>10</v>
      </c>
      <c r="D8" s="4">
        <v>102780</v>
      </c>
    </row>
    <row r="9" spans="1:4" x14ac:dyDescent="0.25">
      <c r="A9" s="3" t="s">
        <v>18</v>
      </c>
      <c r="B9" s="2">
        <v>2018</v>
      </c>
      <c r="C9" s="2" t="s">
        <v>10</v>
      </c>
      <c r="D9" s="4">
        <v>100680</v>
      </c>
    </row>
    <row r="10" spans="1:4" hidden="1" x14ac:dyDescent="0.25">
      <c r="A10" s="3" t="s">
        <v>16</v>
      </c>
      <c r="B10" s="2">
        <v>2018</v>
      </c>
      <c r="C10" s="2" t="s">
        <v>10</v>
      </c>
      <c r="D10" s="4">
        <v>93965.26</v>
      </c>
    </row>
    <row r="11" spans="1:4" hidden="1" x14ac:dyDescent="0.25">
      <c r="A11" s="3" t="s">
        <v>17</v>
      </c>
      <c r="B11" s="2">
        <v>2018</v>
      </c>
      <c r="C11" s="2" t="s">
        <v>11</v>
      </c>
      <c r="D11" s="4">
        <v>101750</v>
      </c>
    </row>
    <row r="12" spans="1:4" x14ac:dyDescent="0.25">
      <c r="A12" s="3" t="s">
        <v>18</v>
      </c>
      <c r="B12" s="2">
        <v>2018</v>
      </c>
      <c r="C12" s="2" t="s">
        <v>11</v>
      </c>
      <c r="D12" s="4">
        <v>99650</v>
      </c>
    </row>
    <row r="13" spans="1:4" hidden="1" x14ac:dyDescent="0.25">
      <c r="A13" s="3" t="s">
        <v>16</v>
      </c>
      <c r="B13" s="2">
        <v>2018</v>
      </c>
      <c r="C13" s="2" t="s">
        <v>11</v>
      </c>
      <c r="D13" s="4">
        <v>92935.26</v>
      </c>
    </row>
    <row r="14" spans="1:4" hidden="1" x14ac:dyDescent="0.25">
      <c r="A14" s="3" t="s">
        <v>17</v>
      </c>
      <c r="B14" s="2">
        <v>2018</v>
      </c>
      <c r="C14" s="2" t="s">
        <v>12</v>
      </c>
      <c r="D14" s="4">
        <v>102530</v>
      </c>
    </row>
    <row r="15" spans="1:4" x14ac:dyDescent="0.25">
      <c r="A15" s="3" t="s">
        <v>18</v>
      </c>
      <c r="B15" s="2">
        <v>2018</v>
      </c>
      <c r="C15" s="2" t="s">
        <v>12</v>
      </c>
      <c r="D15" s="4">
        <v>100430</v>
      </c>
    </row>
    <row r="16" spans="1:4" hidden="1" x14ac:dyDescent="0.25">
      <c r="A16" s="3" t="s">
        <v>16</v>
      </c>
      <c r="B16" s="2">
        <v>2018</v>
      </c>
      <c r="C16" s="2" t="s">
        <v>12</v>
      </c>
      <c r="D16" s="4">
        <v>93715.26</v>
      </c>
    </row>
    <row r="17" spans="1:4" hidden="1" x14ac:dyDescent="0.25">
      <c r="A17" s="3" t="s">
        <v>17</v>
      </c>
      <c r="B17" s="2">
        <v>2018</v>
      </c>
      <c r="C17" s="2" t="s">
        <v>15</v>
      </c>
      <c r="D17" s="4">
        <v>103950</v>
      </c>
    </row>
    <row r="18" spans="1:4" x14ac:dyDescent="0.25">
      <c r="A18" s="3" t="s">
        <v>18</v>
      </c>
      <c r="B18" s="2">
        <v>2018</v>
      </c>
      <c r="C18" s="2" t="s">
        <v>15</v>
      </c>
      <c r="D18" s="4">
        <v>101850</v>
      </c>
    </row>
    <row r="19" spans="1:4" hidden="1" x14ac:dyDescent="0.25">
      <c r="A19" s="3" t="s">
        <v>16</v>
      </c>
      <c r="B19" s="2">
        <v>2018</v>
      </c>
      <c r="C19" s="2" t="s">
        <v>15</v>
      </c>
      <c r="D19" s="4">
        <v>95135.26</v>
      </c>
    </row>
    <row r="20" spans="1:4" hidden="1" x14ac:dyDescent="0.25">
      <c r="A20" s="3" t="s">
        <v>17</v>
      </c>
      <c r="B20" s="2">
        <v>2018</v>
      </c>
      <c r="C20" s="2" t="s">
        <v>4</v>
      </c>
      <c r="D20" s="4">
        <v>105800</v>
      </c>
    </row>
    <row r="21" spans="1:4" x14ac:dyDescent="0.25">
      <c r="A21" s="3" t="s">
        <v>18</v>
      </c>
      <c r="B21" s="2">
        <v>2018</v>
      </c>
      <c r="C21" s="2" t="s">
        <v>4</v>
      </c>
      <c r="D21" s="4">
        <v>103700</v>
      </c>
    </row>
    <row r="22" spans="1:4" hidden="1" x14ac:dyDescent="0.25">
      <c r="A22" s="3" t="s">
        <v>16</v>
      </c>
      <c r="B22" s="2">
        <v>2018</v>
      </c>
      <c r="C22" s="2" t="s">
        <v>4</v>
      </c>
      <c r="D22" s="4">
        <v>96985.26</v>
      </c>
    </row>
    <row r="23" spans="1:4" hidden="1" x14ac:dyDescent="0.25">
      <c r="A23" s="3" t="s">
        <v>17</v>
      </c>
      <c r="B23" s="2">
        <v>2018</v>
      </c>
      <c r="C23" s="2" t="s">
        <v>13</v>
      </c>
      <c r="D23" s="4">
        <v>101900</v>
      </c>
    </row>
    <row r="24" spans="1:4" x14ac:dyDescent="0.25">
      <c r="A24" s="3" t="s">
        <v>18</v>
      </c>
      <c r="B24" s="2">
        <v>2018</v>
      </c>
      <c r="C24" s="2" t="s">
        <v>13</v>
      </c>
      <c r="D24" s="4">
        <v>99800</v>
      </c>
    </row>
    <row r="25" spans="1:4" hidden="1" x14ac:dyDescent="0.25">
      <c r="A25" s="3" t="s">
        <v>16</v>
      </c>
      <c r="B25" s="2">
        <v>2018</v>
      </c>
      <c r="C25" s="2" t="s">
        <v>13</v>
      </c>
      <c r="D25" s="4">
        <v>92329.33</v>
      </c>
    </row>
    <row r="26" spans="1:4" hidden="1" x14ac:dyDescent="0.25">
      <c r="A26" s="3" t="s">
        <v>17</v>
      </c>
      <c r="B26" s="2">
        <v>2018</v>
      </c>
      <c r="C26" s="2" t="s">
        <v>5</v>
      </c>
      <c r="D26" s="4">
        <v>103500</v>
      </c>
    </row>
    <row r="27" spans="1:4" x14ac:dyDescent="0.25">
      <c r="A27" s="3" t="s">
        <v>18</v>
      </c>
      <c r="B27" s="2">
        <v>2018</v>
      </c>
      <c r="C27" s="2" t="s">
        <v>5</v>
      </c>
      <c r="D27" s="4">
        <v>101400</v>
      </c>
    </row>
    <row r="28" spans="1:4" hidden="1" x14ac:dyDescent="0.25">
      <c r="A28" s="3" t="s">
        <v>16</v>
      </c>
      <c r="B28" s="2">
        <v>2018</v>
      </c>
      <c r="C28" s="2" t="s">
        <v>5</v>
      </c>
      <c r="D28" s="4">
        <v>94656.23</v>
      </c>
    </row>
    <row r="29" spans="1:4" hidden="1" x14ac:dyDescent="0.25">
      <c r="A29" s="3" t="s">
        <v>17</v>
      </c>
      <c r="B29" s="2">
        <v>2018</v>
      </c>
      <c r="C29" s="2" t="s">
        <v>6</v>
      </c>
      <c r="D29" s="4">
        <v>109300</v>
      </c>
    </row>
    <row r="30" spans="1:4" x14ac:dyDescent="0.25">
      <c r="A30" s="3" t="s">
        <v>18</v>
      </c>
      <c r="B30" s="2">
        <v>2018</v>
      </c>
      <c r="C30" s="2" t="s">
        <v>6</v>
      </c>
      <c r="D30" s="4">
        <v>107200</v>
      </c>
    </row>
    <row r="31" spans="1:4" hidden="1" x14ac:dyDescent="0.25">
      <c r="A31" s="3" t="s">
        <v>16</v>
      </c>
      <c r="B31" s="2">
        <v>2018</v>
      </c>
      <c r="C31" s="2" t="s">
        <v>6</v>
      </c>
      <c r="D31" s="4">
        <v>99702.2</v>
      </c>
    </row>
    <row r="32" spans="1:4" hidden="1" x14ac:dyDescent="0.25">
      <c r="A32" s="3" t="s">
        <v>17</v>
      </c>
      <c r="B32" s="2">
        <v>2018</v>
      </c>
      <c r="C32" s="2" t="s">
        <v>7</v>
      </c>
      <c r="D32" s="4">
        <v>112200</v>
      </c>
    </row>
    <row r="33" spans="1:4" x14ac:dyDescent="0.25">
      <c r="A33" s="3" t="s">
        <v>18</v>
      </c>
      <c r="B33" s="2">
        <v>2018</v>
      </c>
      <c r="C33" s="2" t="s">
        <v>7</v>
      </c>
      <c r="D33" s="4">
        <v>110100</v>
      </c>
    </row>
    <row r="34" spans="1:4" hidden="1" x14ac:dyDescent="0.25">
      <c r="A34" s="3" t="s">
        <v>16</v>
      </c>
      <c r="B34" s="2">
        <v>2018</v>
      </c>
      <c r="C34" s="2" t="s">
        <v>7</v>
      </c>
      <c r="D34" s="4">
        <v>101932.46</v>
      </c>
    </row>
    <row r="35" spans="1:4" hidden="1" x14ac:dyDescent="0.25">
      <c r="A35" s="3" t="s">
        <v>17</v>
      </c>
      <c r="B35" s="2">
        <v>2018</v>
      </c>
      <c r="C35" s="2" t="s">
        <v>8</v>
      </c>
      <c r="D35" s="4">
        <v>111000</v>
      </c>
    </row>
    <row r="36" spans="1:4" x14ac:dyDescent="0.25">
      <c r="A36" s="3" t="s">
        <v>18</v>
      </c>
      <c r="B36" s="2">
        <v>2018</v>
      </c>
      <c r="C36" s="2" t="s">
        <v>8</v>
      </c>
      <c r="D36" s="4">
        <v>108900</v>
      </c>
    </row>
    <row r="37" spans="1:4" hidden="1" x14ac:dyDescent="0.25">
      <c r="A37" s="3" t="s">
        <v>16</v>
      </c>
      <c r="B37" s="2">
        <v>2018</v>
      </c>
      <c r="C37" s="2" t="s">
        <v>8</v>
      </c>
      <c r="D37" s="4">
        <v>99116.29</v>
      </c>
    </row>
    <row r="38" spans="1:4" hidden="1" x14ac:dyDescent="0.25">
      <c r="A38" s="3" t="s">
        <v>17</v>
      </c>
      <c r="B38" s="2">
        <v>2019</v>
      </c>
      <c r="C38" s="2" t="s">
        <v>0</v>
      </c>
      <c r="D38" s="4">
        <v>103030</v>
      </c>
    </row>
    <row r="39" spans="1:4" x14ac:dyDescent="0.25">
      <c r="A39" s="3" t="s">
        <v>18</v>
      </c>
      <c r="B39" s="2">
        <v>2019</v>
      </c>
      <c r="C39" s="2" t="s">
        <v>0</v>
      </c>
      <c r="D39" s="4">
        <v>101660</v>
      </c>
    </row>
    <row r="40" spans="1:4" hidden="1" x14ac:dyDescent="0.25">
      <c r="A40" s="3" t="s">
        <v>16</v>
      </c>
      <c r="B40" s="2">
        <v>2019</v>
      </c>
      <c r="C40" s="2" t="s">
        <v>0</v>
      </c>
      <c r="D40" s="4">
        <v>95562.95</v>
      </c>
    </row>
    <row r="41" spans="1:4" hidden="1" x14ac:dyDescent="0.25">
      <c r="A41" s="3" t="s">
        <v>17</v>
      </c>
      <c r="B41" s="2">
        <v>2019</v>
      </c>
      <c r="C41" s="2" t="s">
        <v>9</v>
      </c>
      <c r="D41" s="5">
        <v>101630</v>
      </c>
    </row>
    <row r="42" spans="1:4" x14ac:dyDescent="0.25">
      <c r="A42" s="3" t="s">
        <v>18</v>
      </c>
      <c r="B42" s="2">
        <v>2019</v>
      </c>
      <c r="C42" s="2" t="s">
        <v>9</v>
      </c>
      <c r="D42" s="5">
        <v>100320</v>
      </c>
    </row>
    <row r="43" spans="1:4" hidden="1" x14ac:dyDescent="0.25">
      <c r="A43" s="3" t="s">
        <v>16</v>
      </c>
      <c r="B43" s="2">
        <v>2019</v>
      </c>
      <c r="C43" s="2" t="s">
        <v>9</v>
      </c>
      <c r="D43" s="5">
        <v>91124.17</v>
      </c>
    </row>
    <row r="44" spans="1:4" hidden="1" x14ac:dyDescent="0.25">
      <c r="A44" s="3" t="s">
        <v>17</v>
      </c>
      <c r="B44" s="2">
        <v>2019</v>
      </c>
      <c r="C44" s="2" t="s">
        <v>10</v>
      </c>
      <c r="D44" s="5">
        <v>99830</v>
      </c>
    </row>
    <row r="45" spans="1:4" x14ac:dyDescent="0.25">
      <c r="A45" s="3" t="s">
        <v>18</v>
      </c>
      <c r="B45" s="2">
        <v>2019</v>
      </c>
      <c r="C45" s="2" t="s">
        <v>10</v>
      </c>
      <c r="D45" s="5">
        <v>98460</v>
      </c>
    </row>
    <row r="46" spans="1:4" hidden="1" x14ac:dyDescent="0.25">
      <c r="A46" s="3" t="s">
        <v>16</v>
      </c>
      <c r="B46" s="2">
        <v>2019</v>
      </c>
      <c r="C46" s="2" t="s">
        <v>10</v>
      </c>
      <c r="D46" s="5">
        <v>90477.54</v>
      </c>
    </row>
    <row r="47" spans="1:4" hidden="1" x14ac:dyDescent="0.25">
      <c r="A47" s="3" t="s">
        <v>17</v>
      </c>
      <c r="B47" s="2">
        <v>2019</v>
      </c>
      <c r="C47" s="2" t="s">
        <v>11</v>
      </c>
      <c r="D47" s="5">
        <v>94810</v>
      </c>
    </row>
    <row r="48" spans="1:4" x14ac:dyDescent="0.25">
      <c r="A48" s="3" t="s">
        <v>18</v>
      </c>
      <c r="B48" s="2">
        <v>2019</v>
      </c>
      <c r="C48" s="2" t="s">
        <v>11</v>
      </c>
      <c r="D48" s="5">
        <v>93410</v>
      </c>
    </row>
    <row r="49" spans="1:4" hidden="1" x14ac:dyDescent="0.25">
      <c r="A49" s="3" t="s">
        <v>16</v>
      </c>
      <c r="B49" s="2">
        <v>2019</v>
      </c>
      <c r="C49" s="2" t="s">
        <v>11</v>
      </c>
      <c r="D49" s="5">
        <v>87737.25</v>
      </c>
    </row>
    <row r="50" spans="1:4" hidden="1" x14ac:dyDescent="0.25">
      <c r="A50" s="3" t="s">
        <v>17</v>
      </c>
      <c r="B50" s="2">
        <v>2019</v>
      </c>
      <c r="C50" s="2" t="s">
        <v>12</v>
      </c>
      <c r="D50" s="5">
        <v>98900</v>
      </c>
    </row>
    <row r="51" spans="1:4" x14ac:dyDescent="0.25">
      <c r="A51" s="3" t="s">
        <v>18</v>
      </c>
      <c r="B51" s="2">
        <v>2019</v>
      </c>
      <c r="C51" s="2" t="s">
        <v>12</v>
      </c>
      <c r="D51" s="5">
        <v>97400</v>
      </c>
    </row>
    <row r="52" spans="1:4" hidden="1" x14ac:dyDescent="0.25">
      <c r="A52" s="3" t="s">
        <v>16</v>
      </c>
      <c r="B52" s="2">
        <v>2019</v>
      </c>
      <c r="C52" s="2" t="s">
        <v>12</v>
      </c>
      <c r="D52" s="5">
        <v>90225.08</v>
      </c>
    </row>
    <row r="53" spans="1:4" hidden="1" x14ac:dyDescent="0.25">
      <c r="A53" s="3" t="s">
        <v>17</v>
      </c>
      <c r="B53" s="2">
        <v>2019</v>
      </c>
      <c r="C53" s="2" t="s">
        <v>15</v>
      </c>
      <c r="D53" s="5">
        <v>94520</v>
      </c>
    </row>
    <row r="54" spans="1:4" x14ac:dyDescent="0.25">
      <c r="A54" s="3" t="s">
        <v>18</v>
      </c>
      <c r="B54" s="2">
        <v>2019</v>
      </c>
      <c r="C54" s="2" t="s">
        <v>15</v>
      </c>
      <c r="D54" s="5">
        <v>93130</v>
      </c>
    </row>
    <row r="55" spans="1:4" hidden="1" x14ac:dyDescent="0.25">
      <c r="A55" s="3" t="s">
        <v>16</v>
      </c>
      <c r="B55" s="2">
        <v>2019</v>
      </c>
      <c r="C55" s="2" t="s">
        <v>15</v>
      </c>
      <c r="D55" s="5">
        <v>86683.1</v>
      </c>
    </row>
    <row r="56" spans="1:4" hidden="1" x14ac:dyDescent="0.25">
      <c r="A56" s="3" t="s">
        <v>17</v>
      </c>
      <c r="B56" s="2">
        <v>2019</v>
      </c>
      <c r="C56" s="2" t="s">
        <v>4</v>
      </c>
      <c r="D56" s="5">
        <v>91750</v>
      </c>
    </row>
    <row r="57" spans="1:4" x14ac:dyDescent="0.25">
      <c r="A57" s="3" t="s">
        <v>18</v>
      </c>
      <c r="B57" s="2">
        <v>2019</v>
      </c>
      <c r="C57" s="2" t="s">
        <v>4</v>
      </c>
      <c r="D57" s="5">
        <v>90380</v>
      </c>
    </row>
    <row r="58" spans="1:4" hidden="1" x14ac:dyDescent="0.25">
      <c r="A58" s="3" t="s">
        <v>16</v>
      </c>
      <c r="B58" s="2">
        <v>2019</v>
      </c>
      <c r="C58" s="2" t="s">
        <v>4</v>
      </c>
      <c r="D58" s="5">
        <v>84751.21</v>
      </c>
    </row>
    <row r="59" spans="1:4" hidden="1" x14ac:dyDescent="0.25">
      <c r="A59" s="3" t="s">
        <v>17</v>
      </c>
      <c r="B59" s="2">
        <v>2019</v>
      </c>
      <c r="C59" s="2" t="s">
        <v>13</v>
      </c>
      <c r="D59" s="5">
        <v>86380</v>
      </c>
    </row>
    <row r="60" spans="1:4" x14ac:dyDescent="0.25">
      <c r="A60" s="3" t="s">
        <v>18</v>
      </c>
      <c r="B60" s="2">
        <v>2019</v>
      </c>
      <c r="C60" s="2" t="s">
        <v>13</v>
      </c>
      <c r="D60" s="5">
        <v>84910</v>
      </c>
    </row>
    <row r="61" spans="1:4" hidden="1" x14ac:dyDescent="0.25">
      <c r="A61" s="3" t="s">
        <v>16</v>
      </c>
      <c r="B61" s="2">
        <v>2019</v>
      </c>
      <c r="C61" s="2" t="s">
        <v>13</v>
      </c>
      <c r="D61" s="5">
        <v>79711.87</v>
      </c>
    </row>
    <row r="62" spans="1:4" hidden="1" x14ac:dyDescent="0.25">
      <c r="A62" s="3" t="s">
        <v>17</v>
      </c>
      <c r="B62" s="2">
        <v>2019</v>
      </c>
      <c r="C62" s="2" t="s">
        <v>5</v>
      </c>
      <c r="D62" s="5">
        <v>87960</v>
      </c>
    </row>
    <row r="63" spans="1:4" x14ac:dyDescent="0.25">
      <c r="A63" s="3" t="s">
        <v>18</v>
      </c>
      <c r="B63" s="2">
        <v>2019</v>
      </c>
      <c r="C63" s="2" t="s">
        <v>5</v>
      </c>
      <c r="D63" s="5">
        <v>86430</v>
      </c>
    </row>
    <row r="64" spans="1:4" hidden="1" x14ac:dyDescent="0.25">
      <c r="A64" s="3" t="s">
        <v>16</v>
      </c>
      <c r="B64" s="2">
        <v>2019</v>
      </c>
      <c r="C64" s="2" t="s">
        <v>5</v>
      </c>
      <c r="D64" s="5">
        <v>81339.839999999997</v>
      </c>
    </row>
    <row r="65" spans="1:4" hidden="1" x14ac:dyDescent="0.25">
      <c r="A65" s="3" t="s">
        <v>17</v>
      </c>
      <c r="B65" s="2">
        <v>2019</v>
      </c>
      <c r="C65" s="2" t="s">
        <v>6</v>
      </c>
      <c r="D65" s="5">
        <v>95240</v>
      </c>
    </row>
    <row r="66" spans="1:4" x14ac:dyDescent="0.25">
      <c r="A66" s="3" t="s">
        <v>18</v>
      </c>
      <c r="B66" s="2">
        <v>2019</v>
      </c>
      <c r="C66" s="2" t="s">
        <v>6</v>
      </c>
      <c r="D66" s="5">
        <v>93820</v>
      </c>
    </row>
    <row r="67" spans="1:4" hidden="1" x14ac:dyDescent="0.25">
      <c r="A67" s="3" t="s">
        <v>16</v>
      </c>
      <c r="B67" s="2">
        <v>2019</v>
      </c>
      <c r="C67" s="2" t="s">
        <v>6</v>
      </c>
      <c r="D67" s="5">
        <v>78762.13</v>
      </c>
    </row>
    <row r="68" spans="1:4" hidden="1" x14ac:dyDescent="0.25">
      <c r="A68" s="3" t="s">
        <v>17</v>
      </c>
      <c r="B68" s="2">
        <v>2019</v>
      </c>
      <c r="C68" s="2" t="s">
        <v>7</v>
      </c>
      <c r="D68" s="5">
        <v>93260</v>
      </c>
    </row>
    <row r="69" spans="1:4" x14ac:dyDescent="0.25">
      <c r="A69" s="3" t="s">
        <v>18</v>
      </c>
      <c r="B69" s="2">
        <v>2019</v>
      </c>
      <c r="C69" s="2" t="s">
        <v>7</v>
      </c>
      <c r="D69" s="5">
        <v>92140</v>
      </c>
    </row>
    <row r="70" spans="1:4" hidden="1" x14ac:dyDescent="0.25">
      <c r="A70" s="3" t="s">
        <v>16</v>
      </c>
      <c r="B70" s="2">
        <v>2019</v>
      </c>
      <c r="C70" s="2" t="s">
        <v>7</v>
      </c>
      <c r="D70" s="5">
        <v>75732.59</v>
      </c>
    </row>
    <row r="71" spans="1:4" hidden="1" x14ac:dyDescent="0.25">
      <c r="A71" s="3" t="s">
        <v>17</v>
      </c>
      <c r="B71" s="2">
        <v>2019</v>
      </c>
      <c r="C71" s="2" t="s">
        <v>8</v>
      </c>
      <c r="D71" s="5">
        <v>90570</v>
      </c>
    </row>
    <row r="72" spans="1:4" x14ac:dyDescent="0.25">
      <c r="A72" s="3" t="s">
        <v>18</v>
      </c>
      <c r="B72" s="2">
        <v>2019</v>
      </c>
      <c r="C72" s="2" t="s">
        <v>8</v>
      </c>
      <c r="D72" s="5">
        <v>89940</v>
      </c>
    </row>
    <row r="73" spans="1:4" hidden="1" x14ac:dyDescent="0.25">
      <c r="A73" s="3" t="s">
        <v>16</v>
      </c>
      <c r="B73" s="2">
        <v>2019</v>
      </c>
      <c r="C73" s="2" t="s">
        <v>8</v>
      </c>
      <c r="D73" s="5">
        <v>73712.259999999995</v>
      </c>
    </row>
    <row r="74" spans="1:4" hidden="1" x14ac:dyDescent="0.25">
      <c r="A74" s="3" t="s">
        <v>17</v>
      </c>
      <c r="B74" s="2">
        <v>2020</v>
      </c>
      <c r="C74" s="2" t="s">
        <v>0</v>
      </c>
      <c r="D74" s="5">
        <v>87460</v>
      </c>
    </row>
    <row r="75" spans="1:4" x14ac:dyDescent="0.25">
      <c r="A75" s="3" t="s">
        <v>18</v>
      </c>
      <c r="B75" s="2">
        <v>2020</v>
      </c>
      <c r="C75" s="2" t="s">
        <v>0</v>
      </c>
      <c r="D75" s="5">
        <v>86980</v>
      </c>
    </row>
    <row r="76" spans="1:4" hidden="1" x14ac:dyDescent="0.25">
      <c r="A76" s="3" t="s">
        <v>16</v>
      </c>
      <c r="B76" s="2">
        <v>2020</v>
      </c>
      <c r="C76" s="2" t="s">
        <v>0</v>
      </c>
      <c r="D76" s="5">
        <v>74050</v>
      </c>
    </row>
    <row r="77" spans="1:4" hidden="1" x14ac:dyDescent="0.25">
      <c r="A77" s="3" t="s">
        <v>17</v>
      </c>
      <c r="B77" s="2">
        <v>2020</v>
      </c>
      <c r="C77" s="2" t="s">
        <v>9</v>
      </c>
      <c r="D77" s="5">
        <v>89000</v>
      </c>
    </row>
    <row r="78" spans="1:4" x14ac:dyDescent="0.25">
      <c r="A78" s="3" t="s">
        <v>18</v>
      </c>
      <c r="B78" s="2">
        <v>2020</v>
      </c>
      <c r="C78" s="2" t="s">
        <v>9</v>
      </c>
      <c r="D78" s="5">
        <v>88380</v>
      </c>
    </row>
    <row r="79" spans="1:4" hidden="1" x14ac:dyDescent="0.25">
      <c r="A79" s="3" t="s">
        <v>16</v>
      </c>
      <c r="B79" s="2">
        <v>2020</v>
      </c>
      <c r="C79" s="2" t="s">
        <v>9</v>
      </c>
      <c r="D79" s="5">
        <v>75000</v>
      </c>
    </row>
    <row r="80" spans="1:4" hidden="1" x14ac:dyDescent="0.25">
      <c r="A80" s="3" t="s">
        <v>17</v>
      </c>
      <c r="B80" s="2">
        <v>2020</v>
      </c>
      <c r="C80" s="2" t="s">
        <v>10</v>
      </c>
      <c r="D80" s="5">
        <v>91390</v>
      </c>
    </row>
    <row r="81" spans="1:4" x14ac:dyDescent="0.25">
      <c r="A81" s="3" t="s">
        <v>18</v>
      </c>
      <c r="B81" s="2">
        <v>2020</v>
      </c>
      <c r="C81" s="2" t="s">
        <v>10</v>
      </c>
      <c r="D81" s="5">
        <v>90320</v>
      </c>
    </row>
    <row r="82" spans="1:4" hidden="1" x14ac:dyDescent="0.25">
      <c r="A82" s="3" t="s">
        <v>16</v>
      </c>
      <c r="B82" s="2">
        <v>2020</v>
      </c>
      <c r="C82" s="2" t="s">
        <v>10</v>
      </c>
      <c r="D82" s="5">
        <v>76250</v>
      </c>
    </row>
    <row r="83" spans="1:4" hidden="1" x14ac:dyDescent="0.25">
      <c r="A83" s="3" t="s">
        <v>17</v>
      </c>
      <c r="B83" s="2">
        <v>2020</v>
      </c>
      <c r="C83" s="2" t="s">
        <v>11</v>
      </c>
      <c r="D83" s="5">
        <v>96350</v>
      </c>
    </row>
    <row r="84" spans="1:4" x14ac:dyDescent="0.25">
      <c r="A84" s="3" t="s">
        <v>18</v>
      </c>
      <c r="B84" s="2">
        <v>2020</v>
      </c>
      <c r="C84" s="2" t="s">
        <v>11</v>
      </c>
      <c r="D84" s="5">
        <v>95290</v>
      </c>
    </row>
    <row r="85" spans="1:4" hidden="1" x14ac:dyDescent="0.25">
      <c r="A85" s="3" t="s">
        <v>16</v>
      </c>
      <c r="B85" s="2">
        <v>2020</v>
      </c>
      <c r="C85" s="2" t="s">
        <v>11</v>
      </c>
      <c r="D85" s="5">
        <v>79130</v>
      </c>
    </row>
    <row r="86" spans="1:4" hidden="1" x14ac:dyDescent="0.25">
      <c r="A86" s="3" t="s">
        <v>17</v>
      </c>
      <c r="B86" s="2">
        <v>2020</v>
      </c>
      <c r="C86" s="2" t="s">
        <v>12</v>
      </c>
      <c r="D86" s="5">
        <v>94420</v>
      </c>
    </row>
    <row r="87" spans="1:4" x14ac:dyDescent="0.25">
      <c r="A87" s="3" t="s">
        <v>18</v>
      </c>
      <c r="B87" s="2">
        <v>2020</v>
      </c>
      <c r="C87" s="2" t="s">
        <v>12</v>
      </c>
      <c r="D87" s="5">
        <v>93280</v>
      </c>
    </row>
    <row r="88" spans="1:4" hidden="1" x14ac:dyDescent="0.25">
      <c r="A88" s="3" t="s">
        <v>16</v>
      </c>
      <c r="B88" s="2">
        <v>2020</v>
      </c>
      <c r="C88" s="2" t="s">
        <v>12</v>
      </c>
      <c r="D88" s="5">
        <v>74250</v>
      </c>
    </row>
    <row r="89" spans="1:4" hidden="1" x14ac:dyDescent="0.25">
      <c r="A89" s="3" t="s">
        <v>17</v>
      </c>
      <c r="B89" s="2">
        <v>2020</v>
      </c>
      <c r="C89" s="2" t="s">
        <v>15</v>
      </c>
      <c r="D89" s="5">
        <v>94500</v>
      </c>
    </row>
    <row r="90" spans="1:4" x14ac:dyDescent="0.25">
      <c r="A90" s="3" t="s">
        <v>18</v>
      </c>
      <c r="B90" s="2">
        <v>2020</v>
      </c>
      <c r="C90" s="2" t="s">
        <v>15</v>
      </c>
      <c r="D90" s="5">
        <v>92750</v>
      </c>
    </row>
    <row r="91" spans="1:4" hidden="1" x14ac:dyDescent="0.25">
      <c r="A91" s="3" t="s">
        <v>16</v>
      </c>
      <c r="B91" s="2">
        <v>2020</v>
      </c>
      <c r="C91" s="2" t="s">
        <v>15</v>
      </c>
      <c r="D91" s="5">
        <v>69050</v>
      </c>
    </row>
    <row r="92" spans="1:4" hidden="1" x14ac:dyDescent="0.25">
      <c r="A92" s="3" t="s">
        <v>17</v>
      </c>
      <c r="B92" s="2">
        <v>2020</v>
      </c>
      <c r="C92" s="2" t="s">
        <v>4</v>
      </c>
      <c r="D92" s="5">
        <v>98500</v>
      </c>
    </row>
    <row r="93" spans="1:4" x14ac:dyDescent="0.25">
      <c r="A93" s="3" t="s">
        <v>18</v>
      </c>
      <c r="B93" s="2">
        <v>2020</v>
      </c>
      <c r="C93" s="2" t="s">
        <v>4</v>
      </c>
      <c r="D93" s="5">
        <v>96250</v>
      </c>
    </row>
    <row r="94" spans="1:4" hidden="1" x14ac:dyDescent="0.25">
      <c r="A94" s="3" t="s">
        <v>16</v>
      </c>
      <c r="B94" s="2">
        <v>2020</v>
      </c>
      <c r="C94" s="2" t="s">
        <v>4</v>
      </c>
      <c r="D94" s="5">
        <v>74810</v>
      </c>
    </row>
    <row r="95" spans="1:4" hidden="1" x14ac:dyDescent="0.25">
      <c r="A95" s="3" t="s">
        <v>17</v>
      </c>
      <c r="B95" s="2">
        <v>2020</v>
      </c>
      <c r="C95" s="2" t="s">
        <v>13</v>
      </c>
      <c r="D95" s="5">
        <v>97750</v>
      </c>
    </row>
    <row r="96" spans="1:4" x14ac:dyDescent="0.25">
      <c r="A96" s="3" t="s">
        <v>18</v>
      </c>
      <c r="B96" s="2">
        <v>2020</v>
      </c>
      <c r="C96" s="2" t="s">
        <v>13</v>
      </c>
      <c r="D96" s="5">
        <v>95540</v>
      </c>
    </row>
    <row r="97" spans="1:4" hidden="1" x14ac:dyDescent="0.25">
      <c r="A97" s="3" t="s">
        <v>16</v>
      </c>
      <c r="B97" s="2">
        <v>2020</v>
      </c>
      <c r="C97" s="2" t="s">
        <v>13</v>
      </c>
      <c r="D97" s="5">
        <v>70540</v>
      </c>
    </row>
    <row r="98" spans="1:4" hidden="1" x14ac:dyDescent="0.25">
      <c r="A98" s="3" t="s">
        <v>17</v>
      </c>
      <c r="B98" s="2">
        <v>2020</v>
      </c>
      <c r="C98" s="2" t="s">
        <v>5</v>
      </c>
      <c r="D98" s="5">
        <v>100500</v>
      </c>
    </row>
    <row r="99" spans="1:4" x14ac:dyDescent="0.25">
      <c r="A99" s="3" t="s">
        <v>18</v>
      </c>
      <c r="B99" s="2">
        <v>2020</v>
      </c>
      <c r="C99" s="2" t="s">
        <v>5</v>
      </c>
      <c r="D99" s="5">
        <v>98300</v>
      </c>
    </row>
    <row r="100" spans="1:4" hidden="1" x14ac:dyDescent="0.25">
      <c r="A100" s="3" t="s">
        <v>16</v>
      </c>
      <c r="B100" s="2">
        <v>2020</v>
      </c>
      <c r="C100" s="2" t="s">
        <v>5</v>
      </c>
      <c r="D100" s="5">
        <v>68330</v>
      </c>
    </row>
    <row r="101" spans="1:4" hidden="1" x14ac:dyDescent="0.25">
      <c r="A101" s="3" t="s">
        <v>17</v>
      </c>
      <c r="B101" s="2">
        <v>2020</v>
      </c>
      <c r="C101" s="2" t="s">
        <v>6</v>
      </c>
      <c r="D101" s="5">
        <v>108400</v>
      </c>
    </row>
    <row r="102" spans="1:4" x14ac:dyDescent="0.25">
      <c r="A102" s="3" t="s">
        <v>18</v>
      </c>
      <c r="B102" s="2">
        <v>2020</v>
      </c>
      <c r="C102" s="2" t="s">
        <v>6</v>
      </c>
      <c r="D102" s="5">
        <v>106200</v>
      </c>
    </row>
    <row r="103" spans="1:4" hidden="1" x14ac:dyDescent="0.25">
      <c r="A103" s="3" t="s">
        <v>16</v>
      </c>
      <c r="B103" s="2">
        <v>2020</v>
      </c>
      <c r="C103" s="2" t="s">
        <v>6</v>
      </c>
      <c r="D103" s="5">
        <v>71450</v>
      </c>
    </row>
    <row r="104" spans="1:4" hidden="1" x14ac:dyDescent="0.25">
      <c r="A104" s="3" t="s">
        <v>17</v>
      </c>
      <c r="B104" s="2">
        <v>2020</v>
      </c>
      <c r="C104" s="2" t="s">
        <v>7</v>
      </c>
      <c r="D104" s="5">
        <v>101790</v>
      </c>
    </row>
    <row r="105" spans="1:4" x14ac:dyDescent="0.25">
      <c r="A105" s="3" t="s">
        <v>18</v>
      </c>
      <c r="B105" s="2">
        <v>2020</v>
      </c>
      <c r="C105" s="2" t="s">
        <v>7</v>
      </c>
      <c r="D105" s="5">
        <v>99590</v>
      </c>
    </row>
    <row r="106" spans="1:4" hidden="1" x14ac:dyDescent="0.25">
      <c r="A106" s="3" t="s">
        <v>16</v>
      </c>
      <c r="B106" s="2">
        <v>2020</v>
      </c>
      <c r="C106" s="2" t="s">
        <v>7</v>
      </c>
      <c r="D106" s="5">
        <v>70120</v>
      </c>
    </row>
    <row r="107" spans="1:4" hidden="1" x14ac:dyDescent="0.25">
      <c r="A107" s="3" t="s">
        <v>17</v>
      </c>
      <c r="B107" s="2">
        <v>2020</v>
      </c>
      <c r="C107" s="2" t="s">
        <v>8</v>
      </c>
      <c r="D107" s="5">
        <v>101220</v>
      </c>
    </row>
    <row r="108" spans="1:4" x14ac:dyDescent="0.25">
      <c r="A108" s="3" t="s">
        <v>18</v>
      </c>
      <c r="B108" s="2">
        <v>2020</v>
      </c>
      <c r="C108" s="2" t="s">
        <v>8</v>
      </c>
      <c r="D108" s="5">
        <v>99310</v>
      </c>
    </row>
    <row r="109" spans="1:4" hidden="1" x14ac:dyDescent="0.25">
      <c r="A109" s="3" t="s">
        <v>16</v>
      </c>
      <c r="B109" s="2">
        <v>2020</v>
      </c>
      <c r="C109" s="2" t="s">
        <v>8</v>
      </c>
      <c r="D109" s="5">
        <v>77930</v>
      </c>
    </row>
    <row r="110" spans="1:4" hidden="1" x14ac:dyDescent="0.25">
      <c r="A110" s="3" t="s">
        <v>17</v>
      </c>
      <c r="B110" s="2">
        <v>2021</v>
      </c>
      <c r="C110" s="2" t="s">
        <v>0</v>
      </c>
      <c r="D110" s="5">
        <v>109300</v>
      </c>
    </row>
    <row r="111" spans="1:4" x14ac:dyDescent="0.25">
      <c r="A111" s="3" t="s">
        <v>18</v>
      </c>
      <c r="B111" s="2">
        <v>2021</v>
      </c>
      <c r="C111" s="2" t="s">
        <v>0</v>
      </c>
      <c r="D111" s="5">
        <v>106750</v>
      </c>
    </row>
    <row r="112" spans="1:4" hidden="1" x14ac:dyDescent="0.25">
      <c r="A112" s="3" t="s">
        <v>16</v>
      </c>
      <c r="B112" s="2">
        <v>2021</v>
      </c>
      <c r="C112" s="2" t="s">
        <v>0</v>
      </c>
      <c r="D112" s="5">
        <v>78490</v>
      </c>
    </row>
    <row r="113" spans="1:4" hidden="1" x14ac:dyDescent="0.25">
      <c r="A113" s="3" t="s">
        <v>17</v>
      </c>
      <c r="B113" s="2">
        <v>2021</v>
      </c>
      <c r="C113" s="2" t="s">
        <v>9</v>
      </c>
      <c r="D113" s="5">
        <v>149330</v>
      </c>
    </row>
    <row r="114" spans="1:4" x14ac:dyDescent="0.25">
      <c r="A114" s="3" t="s">
        <v>18</v>
      </c>
      <c r="B114" s="2">
        <v>2021</v>
      </c>
      <c r="C114" s="2" t="s">
        <v>9</v>
      </c>
      <c r="D114" s="5">
        <v>146430</v>
      </c>
    </row>
    <row r="115" spans="1:4" hidden="1" x14ac:dyDescent="0.25">
      <c r="A115" s="3" t="s">
        <v>16</v>
      </c>
      <c r="B115" s="2">
        <v>2021</v>
      </c>
      <c r="C115" s="2" t="s">
        <v>9</v>
      </c>
      <c r="D115" s="5">
        <v>111870</v>
      </c>
    </row>
    <row r="116" spans="1:4" hidden="1" x14ac:dyDescent="0.25">
      <c r="A116" s="3" t="s">
        <v>17</v>
      </c>
      <c r="B116" s="2">
        <v>2021</v>
      </c>
      <c r="C116" s="2" t="s">
        <v>10</v>
      </c>
      <c r="D116" s="5">
        <v>175150</v>
      </c>
    </row>
    <row r="117" spans="1:4" x14ac:dyDescent="0.25">
      <c r="A117" s="3" t="s">
        <v>18</v>
      </c>
      <c r="B117" s="2">
        <v>2021</v>
      </c>
      <c r="C117" s="2" t="s">
        <v>10</v>
      </c>
      <c r="D117" s="5">
        <v>172580</v>
      </c>
    </row>
    <row r="118" spans="1:4" hidden="1" x14ac:dyDescent="0.25">
      <c r="A118" s="3" t="s">
        <v>16</v>
      </c>
      <c r="B118" s="2">
        <v>2021</v>
      </c>
      <c r="C118" s="2" t="s">
        <v>10</v>
      </c>
      <c r="D118" s="5">
        <v>136970</v>
      </c>
    </row>
    <row r="119" spans="1:4" hidden="1" x14ac:dyDescent="0.25">
      <c r="A119" s="3" t="s">
        <v>17</v>
      </c>
      <c r="B119" s="2">
        <v>2021</v>
      </c>
      <c r="C119" s="2" t="s">
        <v>11</v>
      </c>
      <c r="D119" s="5">
        <v>129480</v>
      </c>
    </row>
    <row r="120" spans="1:4" x14ac:dyDescent="0.25">
      <c r="A120" s="3" t="s">
        <v>18</v>
      </c>
      <c r="B120" s="2">
        <v>2021</v>
      </c>
      <c r="C120" s="2" t="s">
        <v>11</v>
      </c>
      <c r="D120" s="5">
        <v>126920</v>
      </c>
    </row>
    <row r="121" spans="1:4" hidden="1" x14ac:dyDescent="0.25">
      <c r="A121" s="3" t="s">
        <v>16</v>
      </c>
      <c r="B121" s="2">
        <v>2021</v>
      </c>
      <c r="C121" s="2" t="s">
        <v>11</v>
      </c>
      <c r="D121" s="5">
        <v>96920</v>
      </c>
    </row>
    <row r="122" spans="1:4" hidden="1" x14ac:dyDescent="0.25">
      <c r="A122" s="3" t="s">
        <v>17</v>
      </c>
      <c r="B122" s="2">
        <v>2021</v>
      </c>
      <c r="C122" s="2" t="s">
        <v>12</v>
      </c>
      <c r="D122" s="5">
        <v>132210</v>
      </c>
    </row>
    <row r="123" spans="1:4" x14ac:dyDescent="0.25">
      <c r="A123" s="3" t="s">
        <v>18</v>
      </c>
      <c r="B123" s="2">
        <v>2021</v>
      </c>
      <c r="C123" s="2" t="s">
        <v>12</v>
      </c>
      <c r="D123" s="5">
        <v>130340</v>
      </c>
    </row>
    <row r="124" spans="1:4" hidden="1" x14ac:dyDescent="0.25">
      <c r="A124" s="3" t="s">
        <v>16</v>
      </c>
      <c r="B124" s="2">
        <v>2021</v>
      </c>
      <c r="C124" s="2" t="s">
        <v>12</v>
      </c>
      <c r="D124" s="5">
        <v>98460</v>
      </c>
    </row>
    <row r="125" spans="1:4" hidden="1" x14ac:dyDescent="0.25">
      <c r="A125" s="3" t="s">
        <v>17</v>
      </c>
      <c r="B125" s="2">
        <v>2021</v>
      </c>
      <c r="C125" s="2" t="s">
        <v>15</v>
      </c>
      <c r="D125" s="5">
        <v>128680</v>
      </c>
    </row>
    <row r="126" spans="1:4" x14ac:dyDescent="0.25">
      <c r="A126" s="3" t="s">
        <v>18</v>
      </c>
      <c r="B126" s="2">
        <v>2021</v>
      </c>
      <c r="C126" s="2" t="s">
        <v>15</v>
      </c>
      <c r="D126" s="5">
        <v>126800</v>
      </c>
    </row>
    <row r="127" spans="1:4" hidden="1" x14ac:dyDescent="0.25">
      <c r="A127" s="3" t="s">
        <v>16</v>
      </c>
      <c r="B127" s="2">
        <v>2021</v>
      </c>
      <c r="C127" s="2" t="s">
        <v>15</v>
      </c>
      <c r="D127" s="5">
        <v>95960</v>
      </c>
    </row>
    <row r="128" spans="1:4" hidden="1" x14ac:dyDescent="0.25">
      <c r="A128" s="3" t="s">
        <v>17</v>
      </c>
      <c r="B128" s="2">
        <v>2021</v>
      </c>
      <c r="C128" s="2" t="s">
        <v>4</v>
      </c>
      <c r="D128" s="5">
        <v>157790</v>
      </c>
    </row>
    <row r="129" spans="1:4" x14ac:dyDescent="0.25">
      <c r="A129" s="3" t="s">
        <v>18</v>
      </c>
      <c r="B129" s="2">
        <v>2021</v>
      </c>
      <c r="C129" s="2" t="s">
        <v>4</v>
      </c>
      <c r="D129" s="5">
        <v>155690</v>
      </c>
    </row>
    <row r="130" spans="1:4" hidden="1" x14ac:dyDescent="0.25">
      <c r="A130" s="3" t="s">
        <v>16</v>
      </c>
      <c r="B130" s="2">
        <v>2021</v>
      </c>
      <c r="C130" s="2" t="s">
        <v>4</v>
      </c>
      <c r="D130" s="5">
        <v>101450</v>
      </c>
    </row>
    <row r="131" spans="1:4" hidden="1" x14ac:dyDescent="0.25">
      <c r="A131" s="3" t="s">
        <v>17</v>
      </c>
      <c r="B131" s="2">
        <v>2021</v>
      </c>
      <c r="C131" s="2" t="s">
        <v>13</v>
      </c>
      <c r="D131" s="5">
        <v>177640</v>
      </c>
    </row>
    <row r="132" spans="1:4" x14ac:dyDescent="0.25">
      <c r="A132" s="3" t="s">
        <v>18</v>
      </c>
      <c r="B132" s="2">
        <v>2021</v>
      </c>
      <c r="C132" s="2" t="s">
        <v>13</v>
      </c>
      <c r="D132" s="5">
        <v>176120</v>
      </c>
    </row>
    <row r="133" spans="1:4" hidden="1" x14ac:dyDescent="0.25">
      <c r="A133" s="3" t="s">
        <v>16</v>
      </c>
      <c r="B133" s="2">
        <v>2021</v>
      </c>
      <c r="C133" s="2" t="s">
        <v>13</v>
      </c>
      <c r="D133" s="5">
        <v>149700</v>
      </c>
    </row>
    <row r="134" spans="1:4" hidden="1" x14ac:dyDescent="0.25">
      <c r="A134" s="3" t="s">
        <v>17</v>
      </c>
      <c r="B134" s="2">
        <v>2021</v>
      </c>
      <c r="C134" s="2" t="s">
        <v>5</v>
      </c>
      <c r="D134" s="5">
        <v>184810</v>
      </c>
    </row>
    <row r="135" spans="1:4" x14ac:dyDescent="0.25">
      <c r="A135" s="3" t="s">
        <v>18</v>
      </c>
      <c r="B135" s="2">
        <v>2021</v>
      </c>
      <c r="C135" s="2" t="s">
        <v>5</v>
      </c>
      <c r="D135" s="5">
        <v>182970</v>
      </c>
    </row>
    <row r="136" spans="1:4" hidden="1" x14ac:dyDescent="0.25">
      <c r="A136" s="3" t="s">
        <v>16</v>
      </c>
      <c r="B136" s="2">
        <v>2021</v>
      </c>
      <c r="C136" s="2" t="s">
        <v>5</v>
      </c>
      <c r="D136" s="5">
        <v>150700</v>
      </c>
    </row>
    <row r="137" spans="1:4" hidden="1" x14ac:dyDescent="0.25">
      <c r="A137" s="3" t="s">
        <v>17</v>
      </c>
      <c r="B137" s="2">
        <v>2021</v>
      </c>
      <c r="C137" s="2" t="s">
        <v>6</v>
      </c>
      <c r="D137" s="5">
        <v>208700</v>
      </c>
    </row>
    <row r="138" spans="1:4" x14ac:dyDescent="0.25">
      <c r="A138" s="3" t="s">
        <v>18</v>
      </c>
      <c r="B138" s="2">
        <v>2021</v>
      </c>
      <c r="C138" s="2" t="s">
        <v>6</v>
      </c>
      <c r="D138" s="5">
        <v>206190</v>
      </c>
    </row>
    <row r="139" spans="1:4" hidden="1" x14ac:dyDescent="0.25">
      <c r="A139" s="3" t="s">
        <v>16</v>
      </c>
      <c r="B139" s="2">
        <v>2021</v>
      </c>
      <c r="C139" s="2" t="s">
        <v>6</v>
      </c>
      <c r="D139" s="5">
        <v>165050</v>
      </c>
    </row>
    <row r="140" spans="1:4" hidden="1" x14ac:dyDescent="0.25">
      <c r="A140" s="3" t="s">
        <v>17</v>
      </c>
      <c r="B140" s="2">
        <v>2021</v>
      </c>
      <c r="C140" s="2" t="s">
        <v>7</v>
      </c>
      <c r="D140" s="5">
        <v>219960</v>
      </c>
    </row>
    <row r="141" spans="1:4" x14ac:dyDescent="0.25">
      <c r="A141" s="3" t="s">
        <v>18</v>
      </c>
      <c r="B141" s="2">
        <v>2021</v>
      </c>
      <c r="C141" s="2" t="s">
        <v>7</v>
      </c>
      <c r="D141" s="5">
        <v>217450</v>
      </c>
    </row>
    <row r="142" spans="1:4" hidden="1" x14ac:dyDescent="0.25">
      <c r="A142" s="3" t="s">
        <v>16</v>
      </c>
      <c r="B142" s="2">
        <v>2021</v>
      </c>
      <c r="C142" s="2" t="s">
        <v>7</v>
      </c>
      <c r="D142" s="5">
        <v>178000</v>
      </c>
    </row>
    <row r="143" spans="1:4" hidden="1" x14ac:dyDescent="0.25">
      <c r="A143" s="3" t="s">
        <v>17</v>
      </c>
      <c r="B143" s="2">
        <v>2021</v>
      </c>
      <c r="C143" s="2" t="s">
        <v>8</v>
      </c>
      <c r="D143" s="5">
        <v>208220</v>
      </c>
    </row>
    <row r="144" spans="1:4" x14ac:dyDescent="0.25">
      <c r="A144" s="3" t="s">
        <v>18</v>
      </c>
      <c r="B144" s="2">
        <v>2021</v>
      </c>
      <c r="C144" s="2" t="s">
        <v>8</v>
      </c>
      <c r="D144" s="5">
        <v>205520</v>
      </c>
    </row>
    <row r="145" spans="1:4" hidden="1" x14ac:dyDescent="0.25">
      <c r="A145" s="3" t="s">
        <v>16</v>
      </c>
      <c r="B145" s="2">
        <v>2021</v>
      </c>
      <c r="C145" s="2" t="s">
        <v>8</v>
      </c>
      <c r="D145" s="5">
        <v>179070</v>
      </c>
    </row>
    <row r="146" spans="1:4" hidden="1" x14ac:dyDescent="0.25">
      <c r="A146" s="3" t="s">
        <v>17</v>
      </c>
      <c r="B146" s="2">
        <v>2022</v>
      </c>
      <c r="C146" s="2" t="s">
        <v>0</v>
      </c>
      <c r="D146" s="5">
        <v>219530</v>
      </c>
    </row>
    <row r="147" spans="1:4" x14ac:dyDescent="0.25">
      <c r="A147" s="3" t="s">
        <v>18</v>
      </c>
      <c r="B147" s="2">
        <v>2022</v>
      </c>
      <c r="C147" s="2" t="s">
        <v>0</v>
      </c>
      <c r="D147" s="5">
        <v>217980</v>
      </c>
    </row>
    <row r="148" spans="1:4" hidden="1" x14ac:dyDescent="0.25">
      <c r="A148" s="3" t="s">
        <v>16</v>
      </c>
      <c r="B148" s="2">
        <v>2022</v>
      </c>
      <c r="C148" s="2" t="s">
        <v>0</v>
      </c>
      <c r="D148" s="5">
        <v>188800</v>
      </c>
    </row>
    <row r="149" spans="1:4" hidden="1" x14ac:dyDescent="0.25">
      <c r="A149" s="3" t="s">
        <v>17</v>
      </c>
      <c r="B149" s="2">
        <v>2022</v>
      </c>
      <c r="C149" s="2" t="s">
        <v>9</v>
      </c>
      <c r="D149" s="5">
        <v>217300</v>
      </c>
    </row>
    <row r="150" spans="1:4" x14ac:dyDescent="0.25">
      <c r="A150" s="3" t="s">
        <v>18</v>
      </c>
      <c r="B150" s="2">
        <v>2022</v>
      </c>
      <c r="C150" s="2" t="s">
        <v>9</v>
      </c>
      <c r="D150" s="5">
        <v>216050</v>
      </c>
    </row>
    <row r="151" spans="1:4" hidden="1" x14ac:dyDescent="0.25">
      <c r="A151" s="3" t="s">
        <v>16</v>
      </c>
      <c r="B151" s="2">
        <v>2022</v>
      </c>
      <c r="C151" s="2" t="s">
        <v>9</v>
      </c>
      <c r="D151" s="5">
        <v>186880</v>
      </c>
    </row>
    <row r="152" spans="1:4" hidden="1" x14ac:dyDescent="0.25">
      <c r="A152" s="3" t="s">
        <v>17</v>
      </c>
      <c r="B152" s="2">
        <v>2022</v>
      </c>
      <c r="C152" s="2" t="s">
        <v>10</v>
      </c>
      <c r="D152" s="5">
        <v>209130</v>
      </c>
    </row>
    <row r="153" spans="1:4" x14ac:dyDescent="0.25">
      <c r="A153" s="3" t="s">
        <v>18</v>
      </c>
      <c r="B153" s="2">
        <v>2022</v>
      </c>
      <c r="C153" s="2" t="s">
        <v>10</v>
      </c>
      <c r="D153" s="5">
        <v>207900</v>
      </c>
    </row>
    <row r="154" spans="1:4" hidden="1" x14ac:dyDescent="0.25">
      <c r="A154" s="3" t="s">
        <v>16</v>
      </c>
      <c r="B154" s="2">
        <v>2022</v>
      </c>
      <c r="C154" s="2" t="s">
        <v>10</v>
      </c>
      <c r="D154" s="5">
        <v>179847.5</v>
      </c>
    </row>
    <row r="155" spans="1:4" hidden="1" x14ac:dyDescent="0.25">
      <c r="A155" s="3" t="s">
        <v>17</v>
      </c>
      <c r="B155" s="2">
        <v>2022</v>
      </c>
      <c r="C155" s="2" t="s">
        <v>11</v>
      </c>
      <c r="D155" s="5">
        <v>200680</v>
      </c>
    </row>
    <row r="156" spans="1:4" x14ac:dyDescent="0.25">
      <c r="A156" s="3" t="s">
        <v>18</v>
      </c>
      <c r="B156" s="2">
        <v>2022</v>
      </c>
      <c r="C156" s="2" t="s">
        <v>11</v>
      </c>
      <c r="D156" s="5">
        <v>199480</v>
      </c>
    </row>
    <row r="157" spans="1:4" hidden="1" x14ac:dyDescent="0.25">
      <c r="A157" s="3" t="s">
        <v>16</v>
      </c>
      <c r="B157" s="2">
        <v>2022</v>
      </c>
      <c r="C157" s="2" t="s">
        <v>11</v>
      </c>
      <c r="D157" s="5">
        <v>172590</v>
      </c>
    </row>
    <row r="158" spans="1:4" hidden="1" x14ac:dyDescent="0.25">
      <c r="A158" s="3" t="s">
        <v>17</v>
      </c>
      <c r="B158" s="2">
        <v>2022</v>
      </c>
      <c r="C158" s="2" t="s">
        <v>12</v>
      </c>
      <c r="D158" s="5">
        <v>188500</v>
      </c>
    </row>
    <row r="159" spans="1:4" x14ac:dyDescent="0.25">
      <c r="A159" s="3" t="s">
        <v>18</v>
      </c>
      <c r="B159" s="2">
        <v>2022</v>
      </c>
      <c r="C159" s="2" t="s">
        <v>12</v>
      </c>
      <c r="D159" s="5">
        <v>186750</v>
      </c>
    </row>
    <row r="160" spans="1:4" hidden="1" x14ac:dyDescent="0.25">
      <c r="A160" s="3" t="s">
        <v>16</v>
      </c>
      <c r="B160" s="2">
        <v>2022</v>
      </c>
      <c r="C160" s="2" t="s">
        <v>12</v>
      </c>
      <c r="D160" s="5">
        <v>162110</v>
      </c>
    </row>
    <row r="161" spans="1:4" hidden="1" x14ac:dyDescent="0.25">
      <c r="A161" s="3" t="s">
        <v>17</v>
      </c>
      <c r="B161" s="2">
        <v>2022</v>
      </c>
      <c r="C161" s="2" t="s">
        <v>15</v>
      </c>
      <c r="D161" s="5">
        <v>194180</v>
      </c>
    </row>
    <row r="162" spans="1:4" x14ac:dyDescent="0.25">
      <c r="A162" s="3" t="s">
        <v>18</v>
      </c>
      <c r="B162" s="2">
        <v>2022</v>
      </c>
      <c r="C162" s="2" t="s">
        <v>15</v>
      </c>
      <c r="D162" s="5">
        <v>192130</v>
      </c>
    </row>
    <row r="163" spans="1:4" hidden="1" x14ac:dyDescent="0.25">
      <c r="A163" s="3" t="s">
        <v>16</v>
      </c>
      <c r="B163" s="2">
        <v>2022</v>
      </c>
      <c r="C163" s="2" t="s">
        <v>15</v>
      </c>
      <c r="D163" s="5">
        <v>177100</v>
      </c>
    </row>
    <row r="164" spans="1:4" hidden="1" x14ac:dyDescent="0.25">
      <c r="A164" s="3" t="s">
        <v>17</v>
      </c>
      <c r="B164" s="2">
        <v>2022</v>
      </c>
      <c r="C164" s="2" t="s">
        <v>4</v>
      </c>
      <c r="D164" s="5">
        <v>190300</v>
      </c>
    </row>
    <row r="165" spans="1:4" x14ac:dyDescent="0.25">
      <c r="A165" s="3" t="s">
        <v>18</v>
      </c>
      <c r="B165" s="2">
        <v>2022</v>
      </c>
      <c r="C165" s="2" t="s">
        <v>4</v>
      </c>
      <c r="D165" s="5">
        <v>187300</v>
      </c>
    </row>
    <row r="166" spans="1:4" hidden="1" x14ac:dyDescent="0.25">
      <c r="A166" s="3" t="s">
        <v>16</v>
      </c>
      <c r="B166" s="2">
        <v>2022</v>
      </c>
      <c r="C166" s="2" t="s">
        <v>4</v>
      </c>
      <c r="D166" s="2">
        <v>173225</v>
      </c>
    </row>
    <row r="167" spans="1:4" hidden="1" x14ac:dyDescent="0.25">
      <c r="A167" s="3" t="s">
        <v>17</v>
      </c>
      <c r="B167" s="2">
        <v>2022</v>
      </c>
      <c r="C167" s="2" t="s">
        <v>13</v>
      </c>
      <c r="D167" s="5">
        <v>176750</v>
      </c>
    </row>
    <row r="168" spans="1:4" x14ac:dyDescent="0.25">
      <c r="A168" s="3" t="s">
        <v>18</v>
      </c>
      <c r="B168" s="2">
        <v>2022</v>
      </c>
      <c r="C168" s="2" t="s">
        <v>13</v>
      </c>
      <c r="D168" s="5">
        <v>173750</v>
      </c>
    </row>
    <row r="169" spans="1:4" hidden="1" x14ac:dyDescent="0.25">
      <c r="A169" s="3" t="s">
        <v>16</v>
      </c>
      <c r="B169" s="2">
        <v>2022</v>
      </c>
      <c r="C169" s="2" t="s">
        <v>13</v>
      </c>
      <c r="D169" s="6">
        <v>159680</v>
      </c>
    </row>
    <row r="170" spans="1:4" hidden="1" x14ac:dyDescent="0.25">
      <c r="A170" s="3" t="s">
        <v>17</v>
      </c>
      <c r="B170" s="2">
        <v>2022</v>
      </c>
      <c r="C170" s="2" t="s">
        <v>5</v>
      </c>
      <c r="D170" s="5">
        <v>156270</v>
      </c>
    </row>
    <row r="171" spans="1:4" x14ac:dyDescent="0.25">
      <c r="A171" s="3" t="s">
        <v>18</v>
      </c>
      <c r="B171" s="2">
        <v>2022</v>
      </c>
      <c r="C171" s="2" t="s">
        <v>5</v>
      </c>
      <c r="D171" s="5">
        <v>153570</v>
      </c>
    </row>
    <row r="172" spans="1:4" hidden="1" x14ac:dyDescent="0.25">
      <c r="A172" s="3" t="s">
        <v>16</v>
      </c>
      <c r="B172" s="2">
        <v>2022</v>
      </c>
      <c r="C172" s="2" t="s">
        <v>5</v>
      </c>
      <c r="D172" s="6">
        <v>139290</v>
      </c>
    </row>
    <row r="173" spans="1:4" hidden="1" x14ac:dyDescent="0.25">
      <c r="A173" s="3" t="s">
        <v>17</v>
      </c>
      <c r="B173" s="2">
        <v>2022</v>
      </c>
      <c r="C173" s="2" t="s">
        <v>6</v>
      </c>
      <c r="D173" s="8">
        <v>148167.5</v>
      </c>
    </row>
    <row r="174" spans="1:4" x14ac:dyDescent="0.25">
      <c r="A174" s="3" t="s">
        <v>18</v>
      </c>
      <c r="B174" s="2">
        <v>2022</v>
      </c>
      <c r="C174" s="2" t="s">
        <v>6</v>
      </c>
      <c r="D174" s="8">
        <v>145437.5</v>
      </c>
    </row>
    <row r="175" spans="1:4" hidden="1" x14ac:dyDescent="0.25">
      <c r="A175" s="3" t="s">
        <v>16</v>
      </c>
      <c r="B175" s="2">
        <v>2022</v>
      </c>
      <c r="C175" s="2" t="s">
        <v>6</v>
      </c>
      <c r="D175" s="8">
        <v>131167.5</v>
      </c>
    </row>
    <row r="176" spans="1:4" hidden="1" x14ac:dyDescent="0.25">
      <c r="A176" s="3" t="s">
        <v>17</v>
      </c>
      <c r="B176" s="2">
        <v>2022</v>
      </c>
      <c r="C176" s="2" t="s">
        <v>7</v>
      </c>
      <c r="D176" s="8">
        <v>113962.5</v>
      </c>
    </row>
    <row r="177" spans="1:9" x14ac:dyDescent="0.25">
      <c r="A177" s="3" t="s">
        <v>18</v>
      </c>
      <c r="B177" s="2">
        <v>2022</v>
      </c>
      <c r="C177" s="2" t="s">
        <v>7</v>
      </c>
      <c r="D177" s="8">
        <v>110300</v>
      </c>
    </row>
    <row r="178" spans="1:9" hidden="1" x14ac:dyDescent="0.25">
      <c r="A178" s="3" t="s">
        <v>16</v>
      </c>
      <c r="B178" s="2">
        <v>2022</v>
      </c>
      <c r="C178" s="2" t="s">
        <v>7</v>
      </c>
      <c r="D178" s="8">
        <v>97150</v>
      </c>
    </row>
    <row r="179" spans="1:9" hidden="1" x14ac:dyDescent="0.25">
      <c r="A179" s="3" t="s">
        <v>17</v>
      </c>
      <c r="B179" s="2">
        <v>2022</v>
      </c>
      <c r="C179" s="2" t="s">
        <v>8</v>
      </c>
      <c r="D179" s="6">
        <v>100700</v>
      </c>
    </row>
    <row r="180" spans="1:9" x14ac:dyDescent="0.25">
      <c r="A180" s="3" t="s">
        <v>18</v>
      </c>
      <c r="B180" s="2">
        <v>2022</v>
      </c>
      <c r="C180" s="2" t="s">
        <v>8</v>
      </c>
      <c r="D180" s="6">
        <v>96700</v>
      </c>
    </row>
    <row r="181" spans="1:9" hidden="1" x14ac:dyDescent="0.25">
      <c r="A181" s="3" t="s">
        <v>16</v>
      </c>
      <c r="B181" s="2">
        <v>2022</v>
      </c>
      <c r="C181" s="2" t="s">
        <v>8</v>
      </c>
      <c r="D181" s="6">
        <v>89820</v>
      </c>
    </row>
    <row r="182" spans="1:9" hidden="1" x14ac:dyDescent="0.25">
      <c r="A182" s="3" t="s">
        <v>17</v>
      </c>
      <c r="B182" s="2">
        <v>2023</v>
      </c>
      <c r="C182" s="2" t="s">
        <v>0</v>
      </c>
      <c r="D182" s="6">
        <v>104375</v>
      </c>
      <c r="F182" s="9"/>
      <c r="G182" s="10"/>
      <c r="H182" s="10"/>
      <c r="I182" s="10"/>
    </row>
    <row r="183" spans="1:9" x14ac:dyDescent="0.25">
      <c r="A183" s="3" t="s">
        <v>18</v>
      </c>
      <c r="B183" s="2">
        <v>2023</v>
      </c>
      <c r="C183" s="2" t="s">
        <v>0</v>
      </c>
      <c r="D183" s="6">
        <v>100375</v>
      </c>
      <c r="G183" s="11"/>
      <c r="H183" s="11"/>
      <c r="I183" s="11"/>
    </row>
    <row r="184" spans="1:9" hidden="1" x14ac:dyDescent="0.25">
      <c r="A184" s="3" t="s">
        <v>16</v>
      </c>
      <c r="B184" s="2">
        <v>2023</v>
      </c>
      <c r="C184" s="2" t="s">
        <v>0</v>
      </c>
      <c r="D184" s="6">
        <v>93375</v>
      </c>
    </row>
    <row r="185" spans="1:9" hidden="1" x14ac:dyDescent="0.25">
      <c r="A185" s="3" t="s">
        <v>17</v>
      </c>
      <c r="B185" s="2">
        <v>2023</v>
      </c>
      <c r="C185" s="2" t="s">
        <v>9</v>
      </c>
      <c r="D185" s="6">
        <v>114650</v>
      </c>
      <c r="F185" t="s">
        <v>17</v>
      </c>
      <c r="G185" s="11">
        <v>114650</v>
      </c>
      <c r="H185" s="11">
        <v>110965</v>
      </c>
      <c r="I185" s="11">
        <v>118587.5</v>
      </c>
    </row>
    <row r="186" spans="1:9" x14ac:dyDescent="0.25">
      <c r="A186" s="3" t="s">
        <v>18</v>
      </c>
      <c r="B186" s="2">
        <v>2023</v>
      </c>
      <c r="C186" s="2" t="s">
        <v>9</v>
      </c>
      <c r="D186" s="6">
        <v>110500</v>
      </c>
      <c r="F186" s="9" t="s">
        <v>18</v>
      </c>
      <c r="G186" s="10">
        <v>110500</v>
      </c>
      <c r="H186" s="10">
        <v>106940</v>
      </c>
      <c r="I186" s="10">
        <v>114282.5</v>
      </c>
    </row>
    <row r="187" spans="1:9" hidden="1" x14ac:dyDescent="0.25">
      <c r="A187" s="3" t="s">
        <v>16</v>
      </c>
      <c r="B187" s="2">
        <v>2023</v>
      </c>
      <c r="C187" s="2" t="s">
        <v>9</v>
      </c>
      <c r="D187" s="6">
        <v>103500</v>
      </c>
      <c r="F187" t="s">
        <v>16</v>
      </c>
      <c r="G187" s="11">
        <v>103500</v>
      </c>
      <c r="H187" s="11">
        <v>100180</v>
      </c>
      <c r="I187" s="11">
        <v>107062.5</v>
      </c>
    </row>
    <row r="188" spans="1:9" hidden="1" x14ac:dyDescent="0.25">
      <c r="A188" s="3" t="s">
        <v>17</v>
      </c>
      <c r="B188" s="2">
        <v>2023</v>
      </c>
      <c r="C188" s="2" t="s">
        <v>10</v>
      </c>
      <c r="D188" s="6">
        <v>116140</v>
      </c>
    </row>
    <row r="189" spans="1:9" ht="15" customHeight="1" x14ac:dyDescent="0.25">
      <c r="A189" s="3" t="s">
        <v>18</v>
      </c>
      <c r="B189" s="2">
        <v>2023</v>
      </c>
      <c r="C189" s="2" t="s">
        <v>10</v>
      </c>
      <c r="D189" s="6">
        <v>111930</v>
      </c>
    </row>
    <row r="190" spans="1:9" hidden="1" x14ac:dyDescent="0.25">
      <c r="A190" s="3" t="s">
        <v>16</v>
      </c>
      <c r="B190" s="2">
        <v>2023</v>
      </c>
      <c r="C190" s="2" t="s">
        <v>10</v>
      </c>
      <c r="D190" s="6">
        <v>104840</v>
      </c>
    </row>
    <row r="191" spans="1:9" hidden="1" x14ac:dyDescent="0.25">
      <c r="A191" s="3" t="s">
        <v>17</v>
      </c>
      <c r="B191" s="2">
        <v>2023</v>
      </c>
      <c r="C191" s="2" t="s">
        <v>11</v>
      </c>
      <c r="D191" s="6">
        <v>119160</v>
      </c>
    </row>
    <row r="192" spans="1:9" x14ac:dyDescent="0.25">
      <c r="A192" s="3" t="s">
        <v>18</v>
      </c>
      <c r="B192" s="2">
        <v>2023</v>
      </c>
      <c r="C192" s="2" t="s">
        <v>11</v>
      </c>
      <c r="D192" s="6">
        <v>114840</v>
      </c>
    </row>
    <row r="193" spans="1:4" hidden="1" x14ac:dyDescent="0.25">
      <c r="A193" s="3" t="s">
        <v>16</v>
      </c>
      <c r="B193" s="2">
        <v>2023</v>
      </c>
      <c r="C193" s="2" t="s">
        <v>11</v>
      </c>
      <c r="D193" s="6">
        <v>107570</v>
      </c>
    </row>
    <row r="194" spans="1:4" hidden="1" x14ac:dyDescent="0.25">
      <c r="A194" s="3" t="s">
        <v>17</v>
      </c>
      <c r="B194" s="2">
        <v>2023</v>
      </c>
      <c r="C194" s="2" t="s">
        <v>12</v>
      </c>
      <c r="D194" s="6">
        <v>123570</v>
      </c>
    </row>
    <row r="195" spans="1:4" x14ac:dyDescent="0.25">
      <c r="A195" s="3" t="s">
        <v>18</v>
      </c>
      <c r="B195" s="2">
        <v>2023</v>
      </c>
      <c r="C195" s="2" t="s">
        <v>12</v>
      </c>
      <c r="D195" s="6">
        <v>119090</v>
      </c>
    </row>
    <row r="196" spans="1:4" hidden="1" x14ac:dyDescent="0.25">
      <c r="A196" s="3" t="s">
        <v>16</v>
      </c>
      <c r="B196" s="2">
        <v>2023</v>
      </c>
      <c r="C196" s="2" t="s">
        <v>12</v>
      </c>
      <c r="D196" s="6">
        <v>111550</v>
      </c>
    </row>
  </sheetData>
  <autoFilter ref="A1:D196" xr:uid="{69944F32-FB03-6E4A-A2BE-50A064A6EBFC}">
    <filterColumn colId="0">
      <filters>
        <filter val="Acrylic Acid Ex-Mumbai"/>
      </filters>
    </filterColumn>
  </autoFilter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134F-1FE3-414E-BD54-2C45D47E6FBD}">
  <dimension ref="A1:D66"/>
  <sheetViews>
    <sheetView workbookViewId="0">
      <selection activeCell="D5" sqref="D5"/>
    </sheetView>
  </sheetViews>
  <sheetFormatPr defaultRowHeight="15.75" x14ac:dyDescent="0.25"/>
  <cols>
    <col min="1" max="1" width="19.625" bestFit="1" customWidth="1"/>
  </cols>
  <sheetData>
    <row r="1" spans="1:4" x14ac:dyDescent="0.25">
      <c r="A1" s="7" t="s">
        <v>14</v>
      </c>
      <c r="B1" s="7" t="s">
        <v>3</v>
      </c>
      <c r="C1" s="7" t="s">
        <v>2</v>
      </c>
      <c r="D1" s="7" t="s">
        <v>1</v>
      </c>
    </row>
    <row r="2" spans="1:4" x14ac:dyDescent="0.25">
      <c r="A2" s="3" t="s">
        <v>18</v>
      </c>
      <c r="B2" s="2">
        <v>2018</v>
      </c>
      <c r="C2" s="2" t="s">
        <v>0</v>
      </c>
      <c r="D2" s="4">
        <v>100680</v>
      </c>
    </row>
    <row r="3" spans="1:4" x14ac:dyDescent="0.25">
      <c r="A3" s="3" t="s">
        <v>18</v>
      </c>
      <c r="B3" s="2">
        <v>2018</v>
      </c>
      <c r="C3" s="2" t="s">
        <v>9</v>
      </c>
      <c r="D3" s="4">
        <v>101230</v>
      </c>
    </row>
    <row r="4" spans="1:4" x14ac:dyDescent="0.25">
      <c r="A4" s="3" t="s">
        <v>18</v>
      </c>
      <c r="B4" s="2">
        <v>2018</v>
      </c>
      <c r="C4" s="2" t="s">
        <v>10</v>
      </c>
      <c r="D4" s="4">
        <v>100680</v>
      </c>
    </row>
    <row r="5" spans="1:4" x14ac:dyDescent="0.25">
      <c r="A5" s="3" t="s">
        <v>18</v>
      </c>
      <c r="B5" s="2">
        <v>2018</v>
      </c>
      <c r="C5" s="2" t="s">
        <v>11</v>
      </c>
      <c r="D5" s="4">
        <v>99650</v>
      </c>
    </row>
    <row r="6" spans="1:4" x14ac:dyDescent="0.25">
      <c r="A6" s="3" t="s">
        <v>18</v>
      </c>
      <c r="B6" s="2">
        <v>2018</v>
      </c>
      <c r="C6" s="2" t="s">
        <v>12</v>
      </c>
      <c r="D6" s="4">
        <v>100430</v>
      </c>
    </row>
    <row r="7" spans="1:4" x14ac:dyDescent="0.25">
      <c r="A7" s="3" t="s">
        <v>18</v>
      </c>
      <c r="B7" s="2">
        <v>2018</v>
      </c>
      <c r="C7" s="2" t="s">
        <v>15</v>
      </c>
      <c r="D7" s="4">
        <v>101850</v>
      </c>
    </row>
    <row r="8" spans="1:4" x14ac:dyDescent="0.25">
      <c r="A8" s="3" t="s">
        <v>18</v>
      </c>
      <c r="B8" s="2">
        <v>2018</v>
      </c>
      <c r="C8" s="2" t="s">
        <v>4</v>
      </c>
      <c r="D8" s="4">
        <v>103700</v>
      </c>
    </row>
    <row r="9" spans="1:4" x14ac:dyDescent="0.25">
      <c r="A9" s="3" t="s">
        <v>18</v>
      </c>
      <c r="B9" s="2">
        <v>2018</v>
      </c>
      <c r="C9" s="2" t="s">
        <v>13</v>
      </c>
      <c r="D9" s="4">
        <v>99800</v>
      </c>
    </row>
    <row r="10" spans="1:4" x14ac:dyDescent="0.25">
      <c r="A10" s="3" t="s">
        <v>18</v>
      </c>
      <c r="B10" s="2">
        <v>2018</v>
      </c>
      <c r="C10" s="2" t="s">
        <v>5</v>
      </c>
      <c r="D10" s="4">
        <v>101400</v>
      </c>
    </row>
    <row r="11" spans="1:4" x14ac:dyDescent="0.25">
      <c r="A11" s="3" t="s">
        <v>18</v>
      </c>
      <c r="B11" s="2">
        <v>2018</v>
      </c>
      <c r="C11" s="2" t="s">
        <v>6</v>
      </c>
      <c r="D11" s="4">
        <v>107200</v>
      </c>
    </row>
    <row r="12" spans="1:4" x14ac:dyDescent="0.25">
      <c r="A12" s="3" t="s">
        <v>18</v>
      </c>
      <c r="B12" s="2">
        <v>2018</v>
      </c>
      <c r="C12" s="2" t="s">
        <v>7</v>
      </c>
      <c r="D12" s="4">
        <v>110100</v>
      </c>
    </row>
    <row r="13" spans="1:4" x14ac:dyDescent="0.25">
      <c r="A13" s="3" t="s">
        <v>18</v>
      </c>
      <c r="B13" s="2">
        <v>2018</v>
      </c>
      <c r="C13" s="2" t="s">
        <v>8</v>
      </c>
      <c r="D13" s="4">
        <v>108900</v>
      </c>
    </row>
    <row r="14" spans="1:4" x14ac:dyDescent="0.25">
      <c r="A14" s="3" t="s">
        <v>18</v>
      </c>
      <c r="B14" s="2">
        <v>2019</v>
      </c>
      <c r="C14" s="2" t="s">
        <v>0</v>
      </c>
      <c r="D14" s="4">
        <v>101660</v>
      </c>
    </row>
    <row r="15" spans="1:4" x14ac:dyDescent="0.25">
      <c r="A15" s="3" t="s">
        <v>18</v>
      </c>
      <c r="B15" s="2">
        <v>2019</v>
      </c>
      <c r="C15" s="2" t="s">
        <v>9</v>
      </c>
      <c r="D15" s="5">
        <v>100320</v>
      </c>
    </row>
    <row r="16" spans="1:4" x14ac:dyDescent="0.25">
      <c r="A16" s="3" t="s">
        <v>18</v>
      </c>
      <c r="B16" s="2">
        <v>2019</v>
      </c>
      <c r="C16" s="2" t="s">
        <v>10</v>
      </c>
      <c r="D16" s="5">
        <v>98460</v>
      </c>
    </row>
    <row r="17" spans="1:4" x14ac:dyDescent="0.25">
      <c r="A17" s="3" t="s">
        <v>18</v>
      </c>
      <c r="B17" s="2">
        <v>2019</v>
      </c>
      <c r="C17" s="2" t="s">
        <v>11</v>
      </c>
      <c r="D17" s="5">
        <v>93410</v>
      </c>
    </row>
    <row r="18" spans="1:4" x14ac:dyDescent="0.25">
      <c r="A18" s="3" t="s">
        <v>18</v>
      </c>
      <c r="B18" s="2">
        <v>2019</v>
      </c>
      <c r="C18" s="2" t="s">
        <v>12</v>
      </c>
      <c r="D18" s="5">
        <v>97400</v>
      </c>
    </row>
    <row r="19" spans="1:4" x14ac:dyDescent="0.25">
      <c r="A19" s="3" t="s">
        <v>18</v>
      </c>
      <c r="B19" s="2">
        <v>2019</v>
      </c>
      <c r="C19" s="2" t="s">
        <v>15</v>
      </c>
      <c r="D19" s="5">
        <v>93130</v>
      </c>
    </row>
    <row r="20" spans="1:4" x14ac:dyDescent="0.25">
      <c r="A20" s="3" t="s">
        <v>18</v>
      </c>
      <c r="B20" s="2">
        <v>2019</v>
      </c>
      <c r="C20" s="2" t="s">
        <v>4</v>
      </c>
      <c r="D20" s="5">
        <v>90380</v>
      </c>
    </row>
    <row r="21" spans="1:4" x14ac:dyDescent="0.25">
      <c r="A21" s="3" t="s">
        <v>18</v>
      </c>
      <c r="B21" s="2">
        <v>2019</v>
      </c>
      <c r="C21" s="2" t="s">
        <v>13</v>
      </c>
      <c r="D21" s="5">
        <v>84910</v>
      </c>
    </row>
    <row r="22" spans="1:4" x14ac:dyDescent="0.25">
      <c r="A22" s="3" t="s">
        <v>18</v>
      </c>
      <c r="B22" s="2">
        <v>2019</v>
      </c>
      <c r="C22" s="2" t="s">
        <v>5</v>
      </c>
      <c r="D22" s="5">
        <v>86430</v>
      </c>
    </row>
    <row r="23" spans="1:4" x14ac:dyDescent="0.25">
      <c r="A23" s="3" t="s">
        <v>18</v>
      </c>
      <c r="B23" s="2">
        <v>2019</v>
      </c>
      <c r="C23" s="2" t="s">
        <v>6</v>
      </c>
      <c r="D23" s="5">
        <v>93820</v>
      </c>
    </row>
    <row r="24" spans="1:4" x14ac:dyDescent="0.25">
      <c r="A24" s="3" t="s">
        <v>18</v>
      </c>
      <c r="B24" s="2">
        <v>2019</v>
      </c>
      <c r="C24" s="2" t="s">
        <v>7</v>
      </c>
      <c r="D24" s="5">
        <v>92140</v>
      </c>
    </row>
    <row r="25" spans="1:4" x14ac:dyDescent="0.25">
      <c r="A25" s="3" t="s">
        <v>18</v>
      </c>
      <c r="B25" s="2">
        <v>2019</v>
      </c>
      <c r="C25" s="2" t="s">
        <v>8</v>
      </c>
      <c r="D25" s="5">
        <v>89940</v>
      </c>
    </row>
    <row r="26" spans="1:4" x14ac:dyDescent="0.25">
      <c r="A26" s="3" t="s">
        <v>18</v>
      </c>
      <c r="B26" s="2">
        <v>2020</v>
      </c>
      <c r="C26" s="2" t="s">
        <v>0</v>
      </c>
      <c r="D26" s="5">
        <v>86980</v>
      </c>
    </row>
    <row r="27" spans="1:4" x14ac:dyDescent="0.25">
      <c r="A27" s="3" t="s">
        <v>18</v>
      </c>
      <c r="B27" s="2">
        <v>2020</v>
      </c>
      <c r="C27" s="2" t="s">
        <v>9</v>
      </c>
      <c r="D27" s="5">
        <v>88380</v>
      </c>
    </row>
    <row r="28" spans="1:4" x14ac:dyDescent="0.25">
      <c r="A28" s="3" t="s">
        <v>18</v>
      </c>
      <c r="B28" s="2">
        <v>2020</v>
      </c>
      <c r="C28" s="2" t="s">
        <v>10</v>
      </c>
      <c r="D28" s="5">
        <v>90320</v>
      </c>
    </row>
    <row r="29" spans="1:4" x14ac:dyDescent="0.25">
      <c r="A29" s="3" t="s">
        <v>18</v>
      </c>
      <c r="B29" s="2">
        <v>2020</v>
      </c>
      <c r="C29" s="2" t="s">
        <v>11</v>
      </c>
      <c r="D29" s="5">
        <v>95290</v>
      </c>
    </row>
    <row r="30" spans="1:4" x14ac:dyDescent="0.25">
      <c r="A30" s="3" t="s">
        <v>18</v>
      </c>
      <c r="B30" s="2">
        <v>2020</v>
      </c>
      <c r="C30" s="2" t="s">
        <v>12</v>
      </c>
      <c r="D30" s="5">
        <v>93280</v>
      </c>
    </row>
    <row r="31" spans="1:4" x14ac:dyDescent="0.25">
      <c r="A31" s="3" t="s">
        <v>18</v>
      </c>
      <c r="B31" s="2">
        <v>2020</v>
      </c>
      <c r="C31" s="2" t="s">
        <v>15</v>
      </c>
      <c r="D31" s="5">
        <v>92750</v>
      </c>
    </row>
    <row r="32" spans="1:4" x14ac:dyDescent="0.25">
      <c r="A32" s="3" t="s">
        <v>18</v>
      </c>
      <c r="B32" s="2">
        <v>2020</v>
      </c>
      <c r="C32" s="2" t="s">
        <v>4</v>
      </c>
      <c r="D32" s="5">
        <v>96250</v>
      </c>
    </row>
    <row r="33" spans="1:4" x14ac:dyDescent="0.25">
      <c r="A33" s="3" t="s">
        <v>18</v>
      </c>
      <c r="B33" s="2">
        <v>2020</v>
      </c>
      <c r="C33" s="2" t="s">
        <v>13</v>
      </c>
      <c r="D33" s="5">
        <v>95540</v>
      </c>
    </row>
    <row r="34" spans="1:4" x14ac:dyDescent="0.25">
      <c r="A34" s="3" t="s">
        <v>18</v>
      </c>
      <c r="B34" s="2">
        <v>2020</v>
      </c>
      <c r="C34" s="2" t="s">
        <v>5</v>
      </c>
      <c r="D34" s="5">
        <v>98300</v>
      </c>
    </row>
    <row r="35" spans="1:4" x14ac:dyDescent="0.25">
      <c r="A35" s="3" t="s">
        <v>18</v>
      </c>
      <c r="B35" s="2">
        <v>2020</v>
      </c>
      <c r="C35" s="2" t="s">
        <v>6</v>
      </c>
      <c r="D35" s="5">
        <v>106200</v>
      </c>
    </row>
    <row r="36" spans="1:4" x14ac:dyDescent="0.25">
      <c r="A36" s="3" t="s">
        <v>18</v>
      </c>
      <c r="B36" s="2">
        <v>2020</v>
      </c>
      <c r="C36" s="2" t="s">
        <v>7</v>
      </c>
      <c r="D36" s="5">
        <v>99590</v>
      </c>
    </row>
    <row r="37" spans="1:4" x14ac:dyDescent="0.25">
      <c r="A37" s="3" t="s">
        <v>18</v>
      </c>
      <c r="B37" s="2">
        <v>2020</v>
      </c>
      <c r="C37" s="2" t="s">
        <v>8</v>
      </c>
      <c r="D37" s="5">
        <v>99310</v>
      </c>
    </row>
    <row r="38" spans="1:4" x14ac:dyDescent="0.25">
      <c r="A38" s="3" t="s">
        <v>18</v>
      </c>
      <c r="B38" s="2">
        <v>2021</v>
      </c>
      <c r="C38" s="2" t="s">
        <v>0</v>
      </c>
      <c r="D38" s="5">
        <v>106750</v>
      </c>
    </row>
    <row r="39" spans="1:4" x14ac:dyDescent="0.25">
      <c r="A39" s="3" t="s">
        <v>18</v>
      </c>
      <c r="B39" s="2">
        <v>2021</v>
      </c>
      <c r="C39" s="2" t="s">
        <v>9</v>
      </c>
      <c r="D39" s="5">
        <v>146430</v>
      </c>
    </row>
    <row r="40" spans="1:4" x14ac:dyDescent="0.25">
      <c r="A40" s="3" t="s">
        <v>18</v>
      </c>
      <c r="B40" s="2">
        <v>2021</v>
      </c>
      <c r="C40" s="2" t="s">
        <v>10</v>
      </c>
      <c r="D40" s="5">
        <v>172580</v>
      </c>
    </row>
    <row r="41" spans="1:4" x14ac:dyDescent="0.25">
      <c r="A41" s="3" t="s">
        <v>18</v>
      </c>
      <c r="B41" s="2">
        <v>2021</v>
      </c>
      <c r="C41" s="2" t="s">
        <v>11</v>
      </c>
      <c r="D41" s="5">
        <v>126920</v>
      </c>
    </row>
    <row r="42" spans="1:4" x14ac:dyDescent="0.25">
      <c r="A42" s="3" t="s">
        <v>18</v>
      </c>
      <c r="B42" s="2">
        <v>2021</v>
      </c>
      <c r="C42" s="2" t="s">
        <v>12</v>
      </c>
      <c r="D42" s="5">
        <v>130340</v>
      </c>
    </row>
    <row r="43" spans="1:4" x14ac:dyDescent="0.25">
      <c r="A43" s="3" t="s">
        <v>18</v>
      </c>
      <c r="B43" s="2">
        <v>2021</v>
      </c>
      <c r="C43" s="2" t="s">
        <v>15</v>
      </c>
      <c r="D43" s="5">
        <v>126800</v>
      </c>
    </row>
    <row r="44" spans="1:4" x14ac:dyDescent="0.25">
      <c r="A44" s="3" t="s">
        <v>18</v>
      </c>
      <c r="B44" s="2">
        <v>2021</v>
      </c>
      <c r="C44" s="2" t="s">
        <v>4</v>
      </c>
      <c r="D44" s="5">
        <v>155690</v>
      </c>
    </row>
    <row r="45" spans="1:4" x14ac:dyDescent="0.25">
      <c r="A45" s="3" t="s">
        <v>18</v>
      </c>
      <c r="B45" s="2">
        <v>2021</v>
      </c>
      <c r="C45" s="2" t="s">
        <v>13</v>
      </c>
      <c r="D45" s="5">
        <v>176120</v>
      </c>
    </row>
    <row r="46" spans="1:4" x14ac:dyDescent="0.25">
      <c r="A46" s="3" t="s">
        <v>18</v>
      </c>
      <c r="B46" s="2">
        <v>2021</v>
      </c>
      <c r="C46" s="2" t="s">
        <v>5</v>
      </c>
      <c r="D46" s="5">
        <v>182970</v>
      </c>
    </row>
    <row r="47" spans="1:4" x14ac:dyDescent="0.25">
      <c r="A47" s="3" t="s">
        <v>18</v>
      </c>
      <c r="B47" s="2">
        <v>2021</v>
      </c>
      <c r="C47" s="2" t="s">
        <v>6</v>
      </c>
      <c r="D47" s="5">
        <v>206190</v>
      </c>
    </row>
    <row r="48" spans="1:4" x14ac:dyDescent="0.25">
      <c r="A48" s="3" t="s">
        <v>18</v>
      </c>
      <c r="B48" s="2">
        <v>2021</v>
      </c>
      <c r="C48" s="2" t="s">
        <v>7</v>
      </c>
      <c r="D48" s="5">
        <v>217450</v>
      </c>
    </row>
    <row r="49" spans="1:4" x14ac:dyDescent="0.25">
      <c r="A49" s="3" t="s">
        <v>18</v>
      </c>
      <c r="B49" s="2">
        <v>2021</v>
      </c>
      <c r="C49" s="2" t="s">
        <v>8</v>
      </c>
      <c r="D49" s="5">
        <v>205520</v>
      </c>
    </row>
    <row r="50" spans="1:4" x14ac:dyDescent="0.25">
      <c r="A50" s="3" t="s">
        <v>18</v>
      </c>
      <c r="B50" s="2">
        <v>2022</v>
      </c>
      <c r="C50" s="2" t="s">
        <v>0</v>
      </c>
      <c r="D50" s="5">
        <v>217980</v>
      </c>
    </row>
    <row r="51" spans="1:4" x14ac:dyDescent="0.25">
      <c r="A51" s="3" t="s">
        <v>18</v>
      </c>
      <c r="B51" s="2">
        <v>2022</v>
      </c>
      <c r="C51" s="2" t="s">
        <v>9</v>
      </c>
      <c r="D51" s="5">
        <v>216050</v>
      </c>
    </row>
    <row r="52" spans="1:4" x14ac:dyDescent="0.25">
      <c r="A52" s="3" t="s">
        <v>18</v>
      </c>
      <c r="B52" s="2">
        <v>2022</v>
      </c>
      <c r="C52" s="2" t="s">
        <v>10</v>
      </c>
      <c r="D52" s="5">
        <v>207900</v>
      </c>
    </row>
    <row r="53" spans="1:4" x14ac:dyDescent="0.25">
      <c r="A53" s="3" t="s">
        <v>18</v>
      </c>
      <c r="B53" s="2">
        <v>2022</v>
      </c>
      <c r="C53" s="2" t="s">
        <v>11</v>
      </c>
      <c r="D53" s="5">
        <v>199480</v>
      </c>
    </row>
    <row r="54" spans="1:4" x14ac:dyDescent="0.25">
      <c r="A54" s="3" t="s">
        <v>18</v>
      </c>
      <c r="B54" s="2">
        <v>2022</v>
      </c>
      <c r="C54" s="2" t="s">
        <v>12</v>
      </c>
      <c r="D54" s="5">
        <v>186750</v>
      </c>
    </row>
    <row r="55" spans="1:4" x14ac:dyDescent="0.25">
      <c r="A55" s="3" t="s">
        <v>18</v>
      </c>
      <c r="B55" s="2">
        <v>2022</v>
      </c>
      <c r="C55" s="2" t="s">
        <v>15</v>
      </c>
      <c r="D55" s="5">
        <v>192130</v>
      </c>
    </row>
    <row r="56" spans="1:4" x14ac:dyDescent="0.25">
      <c r="A56" s="3" t="s">
        <v>18</v>
      </c>
      <c r="B56" s="2">
        <v>2022</v>
      </c>
      <c r="C56" s="2" t="s">
        <v>4</v>
      </c>
      <c r="D56" s="5">
        <v>187300</v>
      </c>
    </row>
    <row r="57" spans="1:4" x14ac:dyDescent="0.25">
      <c r="A57" s="3" t="s">
        <v>18</v>
      </c>
      <c r="B57" s="2">
        <v>2022</v>
      </c>
      <c r="C57" s="2" t="s">
        <v>13</v>
      </c>
      <c r="D57" s="5">
        <v>173750</v>
      </c>
    </row>
    <row r="58" spans="1:4" x14ac:dyDescent="0.25">
      <c r="A58" s="3" t="s">
        <v>18</v>
      </c>
      <c r="B58" s="2">
        <v>2022</v>
      </c>
      <c r="C58" s="2" t="s">
        <v>5</v>
      </c>
      <c r="D58" s="5">
        <v>153570</v>
      </c>
    </row>
    <row r="59" spans="1:4" x14ac:dyDescent="0.25">
      <c r="A59" s="3" t="s">
        <v>18</v>
      </c>
      <c r="B59" s="2">
        <v>2022</v>
      </c>
      <c r="C59" s="2" t="s">
        <v>6</v>
      </c>
      <c r="D59" s="8">
        <v>145437.5</v>
      </c>
    </row>
    <row r="60" spans="1:4" x14ac:dyDescent="0.25">
      <c r="A60" s="3" t="s">
        <v>18</v>
      </c>
      <c r="B60" s="2">
        <v>2022</v>
      </c>
      <c r="C60" s="2" t="s">
        <v>7</v>
      </c>
      <c r="D60" s="8">
        <v>110300</v>
      </c>
    </row>
    <row r="61" spans="1:4" x14ac:dyDescent="0.25">
      <c r="A61" s="3" t="s">
        <v>18</v>
      </c>
      <c r="B61" s="2">
        <v>2022</v>
      </c>
      <c r="C61" s="2" t="s">
        <v>8</v>
      </c>
      <c r="D61" s="6">
        <v>96700</v>
      </c>
    </row>
    <row r="62" spans="1:4" x14ac:dyDescent="0.25">
      <c r="A62" s="3" t="s">
        <v>18</v>
      </c>
      <c r="B62" s="2">
        <v>2023</v>
      </c>
      <c r="C62" s="2" t="s">
        <v>0</v>
      </c>
      <c r="D62" s="6">
        <v>100375</v>
      </c>
    </row>
    <row r="63" spans="1:4" x14ac:dyDescent="0.25">
      <c r="A63" s="3" t="s">
        <v>18</v>
      </c>
      <c r="B63" s="2">
        <v>2023</v>
      </c>
      <c r="C63" s="2" t="s">
        <v>9</v>
      </c>
      <c r="D63" s="6">
        <v>110500</v>
      </c>
    </row>
    <row r="64" spans="1:4" x14ac:dyDescent="0.25">
      <c r="A64" s="3" t="s">
        <v>18</v>
      </c>
      <c r="B64" s="2">
        <v>2023</v>
      </c>
      <c r="C64" s="2" t="s">
        <v>10</v>
      </c>
      <c r="D64" s="6">
        <v>111930</v>
      </c>
    </row>
    <row r="65" spans="1:4" x14ac:dyDescent="0.25">
      <c r="A65" s="3" t="s">
        <v>18</v>
      </c>
      <c r="B65" s="2">
        <v>2023</v>
      </c>
      <c r="C65" s="2" t="s">
        <v>11</v>
      </c>
      <c r="D65" s="6">
        <v>114840</v>
      </c>
    </row>
    <row r="66" spans="1:4" x14ac:dyDescent="0.25">
      <c r="A66" s="3" t="s">
        <v>18</v>
      </c>
      <c r="B66" s="2">
        <v>2023</v>
      </c>
      <c r="C66" s="2" t="s">
        <v>12</v>
      </c>
      <c r="D66" s="6">
        <v>119090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264B-EEAC-4D5F-8A76-53384CCE2776}">
  <dimension ref="A1:H8"/>
  <sheetViews>
    <sheetView workbookViewId="0">
      <selection activeCell="C2" sqref="C2"/>
    </sheetView>
  </sheetViews>
  <sheetFormatPr defaultRowHeight="15.75" x14ac:dyDescent="0.25"/>
  <cols>
    <col min="1" max="1" width="19.625" bestFit="1" customWidth="1"/>
  </cols>
  <sheetData>
    <row r="1" spans="1:8" x14ac:dyDescent="0.25">
      <c r="A1" s="7" t="s">
        <v>14</v>
      </c>
      <c r="B1" s="7" t="s">
        <v>3</v>
      </c>
      <c r="C1" s="7" t="s">
        <v>1</v>
      </c>
    </row>
    <row r="2" spans="1:8" x14ac:dyDescent="0.25">
      <c r="A2" s="3" t="s">
        <v>18</v>
      </c>
      <c r="B2" s="15" t="s">
        <v>24</v>
      </c>
    </row>
    <row r="3" spans="1:8" x14ac:dyDescent="0.25">
      <c r="A3" s="3" t="s">
        <v>18</v>
      </c>
      <c r="B3" s="15" t="s">
        <v>19</v>
      </c>
      <c r="C3" s="12">
        <f>AVERAGE(Sheet3!D5:D16)</f>
        <v>102789.16666666667</v>
      </c>
    </row>
    <row r="4" spans="1:8" x14ac:dyDescent="0.25">
      <c r="A4" s="3" t="s">
        <v>18</v>
      </c>
      <c r="B4" s="15" t="s">
        <v>20</v>
      </c>
      <c r="C4" s="12">
        <f>AVERAGE(Sheet3!D17:D28)</f>
        <v>90603.333333333328</v>
      </c>
    </row>
    <row r="5" spans="1:8" x14ac:dyDescent="0.25">
      <c r="A5" s="3" t="s">
        <v>18</v>
      </c>
      <c r="B5" s="15" t="s">
        <v>21</v>
      </c>
      <c r="C5" s="12">
        <f>AVERAGE(Sheet3!D29:D40)</f>
        <v>108522.5</v>
      </c>
    </row>
    <row r="6" spans="1:8" x14ac:dyDescent="0.25">
      <c r="A6" s="3" t="s">
        <v>18</v>
      </c>
      <c r="B6" s="15" t="s">
        <v>22</v>
      </c>
      <c r="C6" s="12">
        <f>AVERAGE(Sheet3!D41:D52)</f>
        <v>180827.5</v>
      </c>
    </row>
    <row r="7" spans="1:8" x14ac:dyDescent="0.25">
      <c r="A7" s="3" t="s">
        <v>18</v>
      </c>
      <c r="B7" s="15" t="s">
        <v>23</v>
      </c>
      <c r="C7" s="12">
        <f>AVERAGE(Sheet3!D53:D64)</f>
        <v>147351.875</v>
      </c>
    </row>
    <row r="8" spans="1:8" x14ac:dyDescent="0.25">
      <c r="H8">
        <f>348*80</f>
        <v>27840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EFD6-B6CE-45F3-929D-B591C4DFD436}">
  <dimension ref="A1:K14"/>
  <sheetViews>
    <sheetView workbookViewId="0">
      <selection activeCell="D3" sqref="D3"/>
    </sheetView>
  </sheetViews>
  <sheetFormatPr defaultRowHeight="15.75" x14ac:dyDescent="0.25"/>
  <cols>
    <col min="1" max="1" width="15.125" bestFit="1" customWidth="1"/>
  </cols>
  <sheetData>
    <row r="1" spans="1:11" x14ac:dyDescent="0.25">
      <c r="A1" t="s">
        <v>57</v>
      </c>
      <c r="B1" t="s">
        <v>3</v>
      </c>
      <c r="C1" t="s">
        <v>59</v>
      </c>
    </row>
    <row r="2" spans="1:11" x14ac:dyDescent="0.25">
      <c r="A2" t="s">
        <v>58</v>
      </c>
      <c r="B2">
        <v>2018</v>
      </c>
      <c r="C2">
        <v>34460</v>
      </c>
      <c r="D2">
        <f>C2*E2</f>
        <v>18839.281999999999</v>
      </c>
      <c r="E2" s="24">
        <v>0.54669999999999996</v>
      </c>
    </row>
    <row r="3" spans="1:11" x14ac:dyDescent="0.25">
      <c r="A3" t="s">
        <v>58</v>
      </c>
      <c r="B3">
        <v>2019</v>
      </c>
      <c r="C3">
        <v>30000</v>
      </c>
      <c r="D3">
        <f t="shared" ref="D3:D7" si="0">C3*E3</f>
        <v>16566</v>
      </c>
      <c r="E3" s="24">
        <v>0.55220000000000002</v>
      </c>
    </row>
    <row r="4" spans="1:11" x14ac:dyDescent="0.25">
      <c r="A4" t="s">
        <v>58</v>
      </c>
      <c r="B4">
        <v>2020</v>
      </c>
      <c r="C4">
        <v>25920</v>
      </c>
      <c r="D4">
        <f t="shared" si="0"/>
        <v>14455.583999999999</v>
      </c>
      <c r="E4" s="24">
        <v>0.55769999999999997</v>
      </c>
      <c r="K4">
        <f>528.3*80</f>
        <v>42264</v>
      </c>
    </row>
    <row r="5" spans="1:11" x14ac:dyDescent="0.25">
      <c r="A5" t="s">
        <v>58</v>
      </c>
      <c r="B5">
        <v>2021</v>
      </c>
      <c r="C5">
        <v>21220</v>
      </c>
      <c r="D5">
        <f t="shared" si="0"/>
        <v>11951.104000000001</v>
      </c>
      <c r="E5" s="24">
        <v>0.56320000000000003</v>
      </c>
    </row>
    <row r="6" spans="1:11" x14ac:dyDescent="0.25">
      <c r="A6" t="s">
        <v>58</v>
      </c>
      <c r="B6">
        <v>2022</v>
      </c>
      <c r="C6">
        <v>40190</v>
      </c>
      <c r="D6">
        <f t="shared" si="0"/>
        <v>22856.053000000004</v>
      </c>
      <c r="E6" s="24">
        <v>0.56870000000000009</v>
      </c>
    </row>
    <row r="7" spans="1:11" x14ac:dyDescent="0.25">
      <c r="A7" t="s">
        <v>58</v>
      </c>
      <c r="B7">
        <v>2023</v>
      </c>
      <c r="C7">
        <v>51171</v>
      </c>
      <c r="D7">
        <f t="shared" si="0"/>
        <v>29382.388200000001</v>
      </c>
      <c r="E7" s="24">
        <v>0.57420000000000004</v>
      </c>
    </row>
    <row r="11" spans="1:11" x14ac:dyDescent="0.25">
      <c r="A11" t="s">
        <v>60</v>
      </c>
    </row>
    <row r="12" spans="1:11" x14ac:dyDescent="0.25">
      <c r="A12" t="s">
        <v>62</v>
      </c>
      <c r="B12" t="s">
        <v>61</v>
      </c>
    </row>
    <row r="13" spans="1:11" x14ac:dyDescent="0.25">
      <c r="A13" t="s">
        <v>64</v>
      </c>
      <c r="B13" t="s">
        <v>63</v>
      </c>
    </row>
    <row r="14" spans="1:11" x14ac:dyDescent="0.25">
      <c r="A14" t="s">
        <v>66</v>
      </c>
      <c r="B1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A7A4-BE9D-4350-AAE3-32BBEAD694A7}">
  <dimension ref="A1:D66"/>
  <sheetViews>
    <sheetView workbookViewId="0">
      <selection activeCell="M4" sqref="M4"/>
    </sheetView>
  </sheetViews>
  <sheetFormatPr defaultRowHeight="15.75" x14ac:dyDescent="0.25"/>
  <cols>
    <col min="1" max="1" width="26.25" bestFit="1" customWidth="1"/>
  </cols>
  <sheetData>
    <row r="1" spans="1:4" x14ac:dyDescent="0.25">
      <c r="A1" s="7" t="s">
        <v>14</v>
      </c>
      <c r="B1" s="7" t="s">
        <v>3</v>
      </c>
      <c r="C1" s="7" t="s">
        <v>2</v>
      </c>
      <c r="D1" s="7" t="s">
        <v>1</v>
      </c>
    </row>
    <row r="2" spans="1:4" x14ac:dyDescent="0.25">
      <c r="A2" s="3" t="s">
        <v>16</v>
      </c>
      <c r="B2" s="2">
        <v>2018</v>
      </c>
      <c r="C2" s="2" t="s">
        <v>0</v>
      </c>
      <c r="D2" s="4">
        <v>93965.26</v>
      </c>
    </row>
    <row r="3" spans="1:4" x14ac:dyDescent="0.25">
      <c r="A3" s="3" t="s">
        <v>16</v>
      </c>
      <c r="B3" s="2">
        <v>2018</v>
      </c>
      <c r="C3" s="2" t="s">
        <v>9</v>
      </c>
      <c r="D3" s="4">
        <v>94515.26</v>
      </c>
    </row>
    <row r="4" spans="1:4" x14ac:dyDescent="0.25">
      <c r="A4" s="3" t="s">
        <v>16</v>
      </c>
      <c r="B4" s="2">
        <v>2018</v>
      </c>
      <c r="C4" s="2" t="s">
        <v>10</v>
      </c>
      <c r="D4" s="4">
        <v>93965.26</v>
      </c>
    </row>
    <row r="5" spans="1:4" x14ac:dyDescent="0.25">
      <c r="A5" s="3" t="s">
        <v>16</v>
      </c>
      <c r="B5" s="2">
        <v>2018</v>
      </c>
      <c r="C5" s="2" t="s">
        <v>11</v>
      </c>
      <c r="D5" s="4">
        <v>92935.26</v>
      </c>
    </row>
    <row r="6" spans="1:4" x14ac:dyDescent="0.25">
      <c r="A6" s="3" t="s">
        <v>16</v>
      </c>
      <c r="B6" s="2">
        <v>2018</v>
      </c>
      <c r="C6" s="2" t="s">
        <v>12</v>
      </c>
      <c r="D6" s="4">
        <v>93715.26</v>
      </c>
    </row>
    <row r="7" spans="1:4" x14ac:dyDescent="0.25">
      <c r="A7" s="3" t="s">
        <v>16</v>
      </c>
      <c r="B7" s="2">
        <v>2018</v>
      </c>
      <c r="C7" s="2" t="s">
        <v>15</v>
      </c>
      <c r="D7" s="4">
        <v>95135.26</v>
      </c>
    </row>
    <row r="8" spans="1:4" x14ac:dyDescent="0.25">
      <c r="A8" s="3" t="s">
        <v>16</v>
      </c>
      <c r="B8" s="2">
        <v>2018</v>
      </c>
      <c r="C8" s="2" t="s">
        <v>4</v>
      </c>
      <c r="D8" s="4">
        <v>96985.26</v>
      </c>
    </row>
    <row r="9" spans="1:4" x14ac:dyDescent="0.25">
      <c r="A9" s="3" t="s">
        <v>16</v>
      </c>
      <c r="B9" s="2">
        <v>2018</v>
      </c>
      <c r="C9" s="2" t="s">
        <v>13</v>
      </c>
      <c r="D9" s="4">
        <v>92329.33</v>
      </c>
    </row>
    <row r="10" spans="1:4" x14ac:dyDescent="0.25">
      <c r="A10" s="3" t="s">
        <v>16</v>
      </c>
      <c r="B10" s="2">
        <v>2018</v>
      </c>
      <c r="C10" s="2" t="s">
        <v>5</v>
      </c>
      <c r="D10" s="4">
        <v>94656.23</v>
      </c>
    </row>
    <row r="11" spans="1:4" x14ac:dyDescent="0.25">
      <c r="A11" s="3" t="s">
        <v>16</v>
      </c>
      <c r="B11" s="2">
        <v>2018</v>
      </c>
      <c r="C11" s="2" t="s">
        <v>6</v>
      </c>
      <c r="D11" s="4">
        <v>99702.2</v>
      </c>
    </row>
    <row r="12" spans="1:4" x14ac:dyDescent="0.25">
      <c r="A12" s="3" t="s">
        <v>16</v>
      </c>
      <c r="B12" s="2">
        <v>2018</v>
      </c>
      <c r="C12" s="2" t="s">
        <v>7</v>
      </c>
      <c r="D12" s="4">
        <v>101932.46</v>
      </c>
    </row>
    <row r="13" spans="1:4" x14ac:dyDescent="0.25">
      <c r="A13" s="3" t="s">
        <v>16</v>
      </c>
      <c r="B13" s="2">
        <v>2018</v>
      </c>
      <c r="C13" s="2" t="s">
        <v>8</v>
      </c>
      <c r="D13" s="4">
        <v>99116.29</v>
      </c>
    </row>
    <row r="14" spans="1:4" x14ac:dyDescent="0.25">
      <c r="A14" s="3" t="s">
        <v>16</v>
      </c>
      <c r="B14" s="2">
        <v>2019</v>
      </c>
      <c r="C14" s="2" t="s">
        <v>0</v>
      </c>
      <c r="D14" s="4">
        <v>95562.95</v>
      </c>
    </row>
    <row r="15" spans="1:4" x14ac:dyDescent="0.25">
      <c r="A15" s="3" t="s">
        <v>16</v>
      </c>
      <c r="B15" s="2">
        <v>2019</v>
      </c>
      <c r="C15" s="2" t="s">
        <v>9</v>
      </c>
      <c r="D15" s="5">
        <v>91124.17</v>
      </c>
    </row>
    <row r="16" spans="1:4" x14ac:dyDescent="0.25">
      <c r="A16" s="3" t="s">
        <v>16</v>
      </c>
      <c r="B16" s="2">
        <v>2019</v>
      </c>
      <c r="C16" s="2" t="s">
        <v>10</v>
      </c>
      <c r="D16" s="5">
        <v>90477.54</v>
      </c>
    </row>
    <row r="17" spans="1:4" x14ac:dyDescent="0.25">
      <c r="A17" s="3" t="s">
        <v>16</v>
      </c>
      <c r="B17" s="2">
        <v>2019</v>
      </c>
      <c r="C17" s="2" t="s">
        <v>11</v>
      </c>
      <c r="D17" s="5">
        <v>87737.25</v>
      </c>
    </row>
    <row r="18" spans="1:4" x14ac:dyDescent="0.25">
      <c r="A18" s="3" t="s">
        <v>16</v>
      </c>
      <c r="B18" s="2">
        <v>2019</v>
      </c>
      <c r="C18" s="2" t="s">
        <v>12</v>
      </c>
      <c r="D18" s="5">
        <v>90225.08</v>
      </c>
    </row>
    <row r="19" spans="1:4" x14ac:dyDescent="0.25">
      <c r="A19" s="3" t="s">
        <v>16</v>
      </c>
      <c r="B19" s="2">
        <v>2019</v>
      </c>
      <c r="C19" s="2" t="s">
        <v>15</v>
      </c>
      <c r="D19" s="5">
        <v>86683.1</v>
      </c>
    </row>
    <row r="20" spans="1:4" x14ac:dyDescent="0.25">
      <c r="A20" s="3" t="s">
        <v>16</v>
      </c>
      <c r="B20" s="2">
        <v>2019</v>
      </c>
      <c r="C20" s="2" t="s">
        <v>4</v>
      </c>
      <c r="D20" s="5">
        <v>84751.21</v>
      </c>
    </row>
    <row r="21" spans="1:4" x14ac:dyDescent="0.25">
      <c r="A21" s="3" t="s">
        <v>16</v>
      </c>
      <c r="B21" s="2">
        <v>2019</v>
      </c>
      <c r="C21" s="2" t="s">
        <v>13</v>
      </c>
      <c r="D21" s="5">
        <v>79711.87</v>
      </c>
    </row>
    <row r="22" spans="1:4" x14ac:dyDescent="0.25">
      <c r="A22" s="3" t="s">
        <v>16</v>
      </c>
      <c r="B22" s="2">
        <v>2019</v>
      </c>
      <c r="C22" s="2" t="s">
        <v>5</v>
      </c>
      <c r="D22" s="5">
        <v>81339.839999999997</v>
      </c>
    </row>
    <row r="23" spans="1:4" x14ac:dyDescent="0.25">
      <c r="A23" s="3" t="s">
        <v>16</v>
      </c>
      <c r="B23" s="2">
        <v>2019</v>
      </c>
      <c r="C23" s="2" t="s">
        <v>6</v>
      </c>
      <c r="D23" s="5">
        <v>78762.13</v>
      </c>
    </row>
    <row r="24" spans="1:4" x14ac:dyDescent="0.25">
      <c r="A24" s="3" t="s">
        <v>16</v>
      </c>
      <c r="B24" s="2">
        <v>2019</v>
      </c>
      <c r="C24" s="2" t="s">
        <v>7</v>
      </c>
      <c r="D24" s="5">
        <v>75732.59</v>
      </c>
    </row>
    <row r="25" spans="1:4" x14ac:dyDescent="0.25">
      <c r="A25" s="3" t="s">
        <v>16</v>
      </c>
      <c r="B25" s="2">
        <v>2019</v>
      </c>
      <c r="C25" s="2" t="s">
        <v>8</v>
      </c>
      <c r="D25" s="5">
        <v>73712.259999999995</v>
      </c>
    </row>
    <row r="26" spans="1:4" x14ac:dyDescent="0.25">
      <c r="A26" s="3" t="s">
        <v>16</v>
      </c>
      <c r="B26" s="2">
        <v>2020</v>
      </c>
      <c r="C26" s="2" t="s">
        <v>0</v>
      </c>
      <c r="D26" s="5">
        <v>74050</v>
      </c>
    </row>
    <row r="27" spans="1:4" x14ac:dyDescent="0.25">
      <c r="A27" s="3" t="s">
        <v>16</v>
      </c>
      <c r="B27" s="2">
        <v>2020</v>
      </c>
      <c r="C27" s="2" t="s">
        <v>9</v>
      </c>
      <c r="D27" s="5">
        <v>75000</v>
      </c>
    </row>
    <row r="28" spans="1:4" x14ac:dyDescent="0.25">
      <c r="A28" s="3" t="s">
        <v>16</v>
      </c>
      <c r="B28" s="2">
        <v>2020</v>
      </c>
      <c r="C28" s="2" t="s">
        <v>10</v>
      </c>
      <c r="D28" s="5">
        <v>76250</v>
      </c>
    </row>
    <row r="29" spans="1:4" x14ac:dyDescent="0.25">
      <c r="A29" s="3" t="s">
        <v>16</v>
      </c>
      <c r="B29" s="2">
        <v>2020</v>
      </c>
      <c r="C29" s="2" t="s">
        <v>11</v>
      </c>
      <c r="D29" s="5">
        <v>79130</v>
      </c>
    </row>
    <row r="30" spans="1:4" x14ac:dyDescent="0.25">
      <c r="A30" s="3" t="s">
        <v>16</v>
      </c>
      <c r="B30" s="2">
        <v>2020</v>
      </c>
      <c r="C30" s="2" t="s">
        <v>12</v>
      </c>
      <c r="D30" s="5">
        <v>74250</v>
      </c>
    </row>
    <row r="31" spans="1:4" x14ac:dyDescent="0.25">
      <c r="A31" s="3" t="s">
        <v>16</v>
      </c>
      <c r="B31" s="2">
        <v>2020</v>
      </c>
      <c r="C31" s="2" t="s">
        <v>15</v>
      </c>
      <c r="D31" s="5">
        <v>69050</v>
      </c>
    </row>
    <row r="32" spans="1:4" x14ac:dyDescent="0.25">
      <c r="A32" s="3" t="s">
        <v>16</v>
      </c>
      <c r="B32" s="2">
        <v>2020</v>
      </c>
      <c r="C32" s="2" t="s">
        <v>4</v>
      </c>
      <c r="D32" s="5">
        <v>74810</v>
      </c>
    </row>
    <row r="33" spans="1:4" x14ac:dyDescent="0.25">
      <c r="A33" s="3" t="s">
        <v>16</v>
      </c>
      <c r="B33" s="2">
        <v>2020</v>
      </c>
      <c r="C33" s="2" t="s">
        <v>13</v>
      </c>
      <c r="D33" s="5">
        <v>70540</v>
      </c>
    </row>
    <row r="34" spans="1:4" x14ac:dyDescent="0.25">
      <c r="A34" s="3" t="s">
        <v>16</v>
      </c>
      <c r="B34" s="2">
        <v>2020</v>
      </c>
      <c r="C34" s="2" t="s">
        <v>5</v>
      </c>
      <c r="D34" s="5">
        <v>68330</v>
      </c>
    </row>
    <row r="35" spans="1:4" x14ac:dyDescent="0.25">
      <c r="A35" s="3" t="s">
        <v>16</v>
      </c>
      <c r="B35" s="2">
        <v>2020</v>
      </c>
      <c r="C35" s="2" t="s">
        <v>6</v>
      </c>
      <c r="D35" s="5">
        <v>71450</v>
      </c>
    </row>
    <row r="36" spans="1:4" x14ac:dyDescent="0.25">
      <c r="A36" s="3" t="s">
        <v>16</v>
      </c>
      <c r="B36" s="2">
        <v>2020</v>
      </c>
      <c r="C36" s="2" t="s">
        <v>7</v>
      </c>
      <c r="D36" s="5">
        <v>70120</v>
      </c>
    </row>
    <row r="37" spans="1:4" x14ac:dyDescent="0.25">
      <c r="A37" s="3" t="s">
        <v>16</v>
      </c>
      <c r="B37" s="2">
        <v>2020</v>
      </c>
      <c r="C37" s="2" t="s">
        <v>8</v>
      </c>
      <c r="D37" s="5">
        <v>77930</v>
      </c>
    </row>
    <row r="38" spans="1:4" x14ac:dyDescent="0.25">
      <c r="A38" s="3" t="s">
        <v>16</v>
      </c>
      <c r="B38" s="2">
        <v>2021</v>
      </c>
      <c r="C38" s="2" t="s">
        <v>0</v>
      </c>
      <c r="D38" s="5">
        <v>78490</v>
      </c>
    </row>
    <row r="39" spans="1:4" x14ac:dyDescent="0.25">
      <c r="A39" s="3" t="s">
        <v>16</v>
      </c>
      <c r="B39" s="2">
        <v>2021</v>
      </c>
      <c r="C39" s="2" t="s">
        <v>9</v>
      </c>
      <c r="D39" s="5">
        <v>111870</v>
      </c>
    </row>
    <row r="40" spans="1:4" x14ac:dyDescent="0.25">
      <c r="A40" s="3" t="s">
        <v>16</v>
      </c>
      <c r="B40" s="2">
        <v>2021</v>
      </c>
      <c r="C40" s="2" t="s">
        <v>10</v>
      </c>
      <c r="D40" s="5">
        <v>136970</v>
      </c>
    </row>
    <row r="41" spans="1:4" x14ac:dyDescent="0.25">
      <c r="A41" s="3" t="s">
        <v>16</v>
      </c>
      <c r="B41" s="2">
        <v>2021</v>
      </c>
      <c r="C41" s="2" t="s">
        <v>11</v>
      </c>
      <c r="D41" s="5">
        <v>96920</v>
      </c>
    </row>
    <row r="42" spans="1:4" x14ac:dyDescent="0.25">
      <c r="A42" s="3" t="s">
        <v>16</v>
      </c>
      <c r="B42" s="2">
        <v>2021</v>
      </c>
      <c r="C42" s="2" t="s">
        <v>12</v>
      </c>
      <c r="D42" s="5">
        <v>98460</v>
      </c>
    </row>
    <row r="43" spans="1:4" x14ac:dyDescent="0.25">
      <c r="A43" s="3" t="s">
        <v>16</v>
      </c>
      <c r="B43" s="2">
        <v>2021</v>
      </c>
      <c r="C43" s="2" t="s">
        <v>15</v>
      </c>
      <c r="D43" s="5">
        <v>95960</v>
      </c>
    </row>
    <row r="44" spans="1:4" x14ac:dyDescent="0.25">
      <c r="A44" s="3" t="s">
        <v>16</v>
      </c>
      <c r="B44" s="2">
        <v>2021</v>
      </c>
      <c r="C44" s="2" t="s">
        <v>4</v>
      </c>
      <c r="D44" s="5">
        <v>101450</v>
      </c>
    </row>
    <row r="45" spans="1:4" x14ac:dyDescent="0.25">
      <c r="A45" s="3" t="s">
        <v>16</v>
      </c>
      <c r="B45" s="2">
        <v>2021</v>
      </c>
      <c r="C45" s="2" t="s">
        <v>13</v>
      </c>
      <c r="D45" s="5">
        <v>149700</v>
      </c>
    </row>
    <row r="46" spans="1:4" x14ac:dyDescent="0.25">
      <c r="A46" s="3" t="s">
        <v>16</v>
      </c>
      <c r="B46" s="2">
        <v>2021</v>
      </c>
      <c r="C46" s="2" t="s">
        <v>5</v>
      </c>
      <c r="D46" s="5">
        <v>150700</v>
      </c>
    </row>
    <row r="47" spans="1:4" x14ac:dyDescent="0.25">
      <c r="A47" s="3" t="s">
        <v>16</v>
      </c>
      <c r="B47" s="2">
        <v>2021</v>
      </c>
      <c r="C47" s="2" t="s">
        <v>6</v>
      </c>
      <c r="D47" s="5">
        <v>165050</v>
      </c>
    </row>
    <row r="48" spans="1:4" x14ac:dyDescent="0.25">
      <c r="A48" s="3" t="s">
        <v>16</v>
      </c>
      <c r="B48" s="2">
        <v>2021</v>
      </c>
      <c r="C48" s="2" t="s">
        <v>7</v>
      </c>
      <c r="D48" s="5">
        <v>178000</v>
      </c>
    </row>
    <row r="49" spans="1:4" x14ac:dyDescent="0.25">
      <c r="A49" s="3" t="s">
        <v>16</v>
      </c>
      <c r="B49" s="2">
        <v>2021</v>
      </c>
      <c r="C49" s="2" t="s">
        <v>8</v>
      </c>
      <c r="D49" s="5">
        <v>179070</v>
      </c>
    </row>
    <row r="50" spans="1:4" x14ac:dyDescent="0.25">
      <c r="A50" s="3" t="s">
        <v>16</v>
      </c>
      <c r="B50" s="2">
        <v>2022</v>
      </c>
      <c r="C50" s="2" t="s">
        <v>0</v>
      </c>
      <c r="D50" s="5">
        <v>188800</v>
      </c>
    </row>
    <row r="51" spans="1:4" x14ac:dyDescent="0.25">
      <c r="A51" s="3" t="s">
        <v>16</v>
      </c>
      <c r="B51" s="2">
        <v>2022</v>
      </c>
      <c r="C51" s="2" t="s">
        <v>9</v>
      </c>
      <c r="D51" s="5">
        <v>186880</v>
      </c>
    </row>
    <row r="52" spans="1:4" x14ac:dyDescent="0.25">
      <c r="A52" s="3" t="s">
        <v>16</v>
      </c>
      <c r="B52" s="2">
        <v>2022</v>
      </c>
      <c r="C52" s="2" t="s">
        <v>10</v>
      </c>
      <c r="D52" s="5">
        <v>179847.5</v>
      </c>
    </row>
    <row r="53" spans="1:4" x14ac:dyDescent="0.25">
      <c r="A53" s="3" t="s">
        <v>16</v>
      </c>
      <c r="B53" s="2">
        <v>2022</v>
      </c>
      <c r="C53" s="2" t="s">
        <v>11</v>
      </c>
      <c r="D53" s="5">
        <v>172590</v>
      </c>
    </row>
    <row r="54" spans="1:4" x14ac:dyDescent="0.25">
      <c r="A54" s="3" t="s">
        <v>16</v>
      </c>
      <c r="B54" s="2">
        <v>2022</v>
      </c>
      <c r="C54" s="2" t="s">
        <v>12</v>
      </c>
      <c r="D54" s="5">
        <v>162110</v>
      </c>
    </row>
    <row r="55" spans="1:4" x14ac:dyDescent="0.25">
      <c r="A55" s="3" t="s">
        <v>16</v>
      </c>
      <c r="B55" s="2">
        <v>2022</v>
      </c>
      <c r="C55" s="2" t="s">
        <v>15</v>
      </c>
      <c r="D55" s="5">
        <v>177100</v>
      </c>
    </row>
    <row r="56" spans="1:4" x14ac:dyDescent="0.25">
      <c r="A56" s="3" t="s">
        <v>16</v>
      </c>
      <c r="B56" s="2">
        <v>2022</v>
      </c>
      <c r="C56" s="2" t="s">
        <v>4</v>
      </c>
      <c r="D56" s="2">
        <v>173225</v>
      </c>
    </row>
    <row r="57" spans="1:4" x14ac:dyDescent="0.25">
      <c r="A57" s="3" t="s">
        <v>16</v>
      </c>
      <c r="B57" s="2">
        <v>2022</v>
      </c>
      <c r="C57" s="2" t="s">
        <v>13</v>
      </c>
      <c r="D57" s="6">
        <v>159680</v>
      </c>
    </row>
    <row r="58" spans="1:4" x14ac:dyDescent="0.25">
      <c r="A58" s="3" t="s">
        <v>16</v>
      </c>
      <c r="B58" s="2">
        <v>2022</v>
      </c>
      <c r="C58" s="2" t="s">
        <v>5</v>
      </c>
      <c r="D58" s="6">
        <v>139290</v>
      </c>
    </row>
    <row r="59" spans="1:4" x14ac:dyDescent="0.25">
      <c r="A59" s="3" t="s">
        <v>16</v>
      </c>
      <c r="B59" s="2">
        <v>2022</v>
      </c>
      <c r="C59" s="2" t="s">
        <v>6</v>
      </c>
      <c r="D59" s="8">
        <v>131167.5</v>
      </c>
    </row>
    <row r="60" spans="1:4" x14ac:dyDescent="0.25">
      <c r="A60" s="3" t="s">
        <v>16</v>
      </c>
      <c r="B60" s="2">
        <v>2022</v>
      </c>
      <c r="C60" s="2" t="s">
        <v>7</v>
      </c>
      <c r="D60" s="8">
        <v>97150</v>
      </c>
    </row>
    <row r="61" spans="1:4" x14ac:dyDescent="0.25">
      <c r="A61" s="3" t="s">
        <v>16</v>
      </c>
      <c r="B61" s="2">
        <v>2022</v>
      </c>
      <c r="C61" s="2" t="s">
        <v>8</v>
      </c>
      <c r="D61" s="6">
        <v>89820</v>
      </c>
    </row>
    <row r="62" spans="1:4" x14ac:dyDescent="0.25">
      <c r="A62" s="3" t="s">
        <v>16</v>
      </c>
      <c r="B62" s="2">
        <v>2023</v>
      </c>
      <c r="C62" s="2" t="s">
        <v>0</v>
      </c>
      <c r="D62" s="6">
        <v>93375</v>
      </c>
    </row>
    <row r="63" spans="1:4" x14ac:dyDescent="0.25">
      <c r="A63" s="3" t="s">
        <v>16</v>
      </c>
      <c r="B63" s="2">
        <v>2023</v>
      </c>
      <c r="C63" s="2" t="s">
        <v>9</v>
      </c>
      <c r="D63" s="6">
        <v>103500</v>
      </c>
    </row>
    <row r="64" spans="1:4" x14ac:dyDescent="0.25">
      <c r="A64" s="3" t="s">
        <v>16</v>
      </c>
      <c r="B64" s="2">
        <v>2023</v>
      </c>
      <c r="C64" s="2" t="s">
        <v>10</v>
      </c>
      <c r="D64" s="6">
        <v>104840</v>
      </c>
    </row>
    <row r="65" spans="1:4" x14ac:dyDescent="0.25">
      <c r="A65" s="3" t="s">
        <v>16</v>
      </c>
      <c r="B65" s="2">
        <v>2023</v>
      </c>
      <c r="C65" s="2" t="s">
        <v>11</v>
      </c>
      <c r="D65" s="6">
        <v>107570</v>
      </c>
    </row>
    <row r="66" spans="1:4" x14ac:dyDescent="0.25">
      <c r="A66" s="3" t="s">
        <v>16</v>
      </c>
      <c r="B66" s="2">
        <v>2023</v>
      </c>
      <c r="C66" s="2" t="s">
        <v>12</v>
      </c>
      <c r="D66" s="6">
        <v>111550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80A3-703B-4A8F-9B77-06110038D100}">
  <dimension ref="A1:I29"/>
  <sheetViews>
    <sheetView workbookViewId="0">
      <selection activeCell="B12" sqref="B12"/>
    </sheetView>
  </sheetViews>
  <sheetFormatPr defaultRowHeight="15.75" x14ac:dyDescent="0.25"/>
  <sheetData>
    <row r="1" spans="1:9" x14ac:dyDescent="0.25">
      <c r="A1" t="s">
        <v>26</v>
      </c>
    </row>
    <row r="2" spans="1:9" ht="16.5" thickBot="1" x14ac:dyDescent="0.3"/>
    <row r="3" spans="1:9" x14ac:dyDescent="0.25">
      <c r="A3" s="34" t="s">
        <v>27</v>
      </c>
      <c r="B3" s="34"/>
    </row>
    <row r="4" spans="1:9" x14ac:dyDescent="0.25">
      <c r="A4" t="s">
        <v>28</v>
      </c>
      <c r="B4">
        <v>0.88744981928849354</v>
      </c>
    </row>
    <row r="5" spans="1:9" x14ac:dyDescent="0.25">
      <c r="A5" t="s">
        <v>29</v>
      </c>
      <c r="B5">
        <v>0.78756718175517992</v>
      </c>
    </row>
    <row r="6" spans="1:9" x14ac:dyDescent="0.25">
      <c r="A6" t="s">
        <v>30</v>
      </c>
      <c r="B6">
        <v>0.71675624234023994</v>
      </c>
    </row>
    <row r="7" spans="1:9" x14ac:dyDescent="0.25">
      <c r="A7" t="s">
        <v>31</v>
      </c>
      <c r="B7">
        <v>5990.1642387329348</v>
      </c>
    </row>
    <row r="8" spans="1:9" ht="16.5" thickBot="1" x14ac:dyDescent="0.3">
      <c r="A8" s="32" t="s">
        <v>32</v>
      </c>
      <c r="B8" s="32">
        <v>5</v>
      </c>
    </row>
    <row r="10" spans="1:9" ht="16.5" thickBot="1" x14ac:dyDescent="0.3">
      <c r="A10" t="s">
        <v>33</v>
      </c>
    </row>
    <row r="11" spans="1:9" x14ac:dyDescent="0.25">
      <c r="A11" s="33"/>
      <c r="B11" s="33" t="s">
        <v>38</v>
      </c>
      <c r="C11" s="33" t="s">
        <v>39</v>
      </c>
      <c r="D11" s="33" t="s">
        <v>40</v>
      </c>
      <c r="E11" s="33" t="s">
        <v>41</v>
      </c>
      <c r="F11" s="33" t="s">
        <v>42</v>
      </c>
    </row>
    <row r="12" spans="1:9" x14ac:dyDescent="0.25">
      <c r="A12" t="s">
        <v>34</v>
      </c>
      <c r="B12">
        <v>1</v>
      </c>
      <c r="C12">
        <v>399084365.97901535</v>
      </c>
      <c r="D12">
        <v>399084365.97901535</v>
      </c>
      <c r="E12">
        <v>11.122111756492457</v>
      </c>
      <c r="F12">
        <v>4.4553510204877307E-2</v>
      </c>
    </row>
    <row r="13" spans="1:9" x14ac:dyDescent="0.25">
      <c r="A13" t="s">
        <v>35</v>
      </c>
      <c r="B13">
        <v>3</v>
      </c>
      <c r="C13">
        <v>107646202.82098475</v>
      </c>
      <c r="D13">
        <v>35882067.606994919</v>
      </c>
    </row>
    <row r="14" spans="1:9" ht="16.5" thickBot="1" x14ac:dyDescent="0.3">
      <c r="A14" s="32" t="s">
        <v>36</v>
      </c>
      <c r="B14" s="32">
        <v>4</v>
      </c>
      <c r="C14" s="32">
        <v>506730568.80000007</v>
      </c>
      <c r="D14" s="32"/>
      <c r="E14" s="32"/>
      <c r="F14" s="32"/>
    </row>
    <row r="15" spans="1:9" ht="16.5" thickBot="1" x14ac:dyDescent="0.3"/>
    <row r="16" spans="1:9" x14ac:dyDescent="0.25">
      <c r="A16" s="33"/>
      <c r="B16" s="33" t="s">
        <v>43</v>
      </c>
      <c r="C16" s="33" t="s">
        <v>31</v>
      </c>
      <c r="D16" s="33" t="s">
        <v>44</v>
      </c>
      <c r="E16" s="33" t="s">
        <v>45</v>
      </c>
      <c r="F16" s="33" t="s">
        <v>46</v>
      </c>
      <c r="G16" s="33" t="s">
        <v>47</v>
      </c>
      <c r="H16" s="33" t="s">
        <v>48</v>
      </c>
      <c r="I16" s="33" t="s">
        <v>49</v>
      </c>
    </row>
    <row r="17" spans="1:9" x14ac:dyDescent="0.25">
      <c r="A17" t="s">
        <v>37</v>
      </c>
      <c r="B17">
        <v>72197.638158323854</v>
      </c>
      <c r="C17">
        <v>10766.991027161332</v>
      </c>
      <c r="D17">
        <v>6.7054609756982808</v>
      </c>
      <c r="E17">
        <v>6.76801795069928E-3</v>
      </c>
      <c r="F17">
        <v>37932.26734491143</v>
      </c>
      <c r="G17">
        <v>106463.00897173627</v>
      </c>
      <c r="H17">
        <v>37932.26734491143</v>
      </c>
      <c r="I17">
        <v>106463.00897173627</v>
      </c>
    </row>
    <row r="18" spans="1:9" ht="16.5" thickBot="1" x14ac:dyDescent="0.3">
      <c r="A18" s="32">
        <v>93326</v>
      </c>
      <c r="B18" s="32">
        <v>0.32275826776916106</v>
      </c>
      <c r="C18" s="32">
        <v>9.6779583478471862E-2</v>
      </c>
      <c r="D18" s="32">
        <v>3.3349830219196699</v>
      </c>
      <c r="E18" s="32">
        <v>4.4553510204877328E-2</v>
      </c>
      <c r="F18" s="32">
        <v>1.4762439901201962E-2</v>
      </c>
      <c r="G18" s="32">
        <v>0.63075409563712015</v>
      </c>
      <c r="H18" s="32">
        <v>1.4762439901201962E-2</v>
      </c>
      <c r="I18" s="32">
        <v>0.63075409563712015</v>
      </c>
    </row>
    <row r="22" spans="1:9" x14ac:dyDescent="0.25">
      <c r="A22" t="s">
        <v>50</v>
      </c>
      <c r="E22" t="s">
        <v>54</v>
      </c>
    </row>
    <row r="23" spans="1:9" ht="16.5" thickBot="1" x14ac:dyDescent="0.3"/>
    <row r="24" spans="1:9" x14ac:dyDescent="0.25">
      <c r="A24" s="33" t="s">
        <v>51</v>
      </c>
      <c r="B24" s="33" t="s">
        <v>52</v>
      </c>
      <c r="C24" s="33" t="s">
        <v>53</v>
      </c>
      <c r="E24" s="33" t="s">
        <v>55</v>
      </c>
      <c r="F24" s="33">
        <v>99778</v>
      </c>
    </row>
    <row r="25" spans="1:9" x14ac:dyDescent="0.25">
      <c r="A25">
        <v>1</v>
      </c>
      <c r="B25">
        <v>102958.4432746012</v>
      </c>
      <c r="C25">
        <v>-5550.4432746012026</v>
      </c>
      <c r="E25">
        <v>10</v>
      </c>
      <c r="F25">
        <v>97146</v>
      </c>
    </row>
    <row r="26" spans="1:9" x14ac:dyDescent="0.25">
      <c r="A26">
        <v>2</v>
      </c>
      <c r="B26">
        <v>98124.68420146135</v>
      </c>
      <c r="C26">
        <v>-978.68420146135031</v>
      </c>
      <c r="E26">
        <v>30</v>
      </c>
      <c r="F26">
        <v>97408</v>
      </c>
    </row>
    <row r="27" spans="1:9" x14ac:dyDescent="0.25">
      <c r="A27">
        <v>3</v>
      </c>
      <c r="B27">
        <v>98635.305801742128</v>
      </c>
      <c r="C27">
        <v>4028.6941982578719</v>
      </c>
      <c r="E27">
        <v>50</v>
      </c>
      <c r="F27">
        <v>102664</v>
      </c>
    </row>
    <row r="28" spans="1:9" x14ac:dyDescent="0.25">
      <c r="A28">
        <v>4</v>
      </c>
      <c r="B28">
        <v>119827.00849171316</v>
      </c>
      <c r="C28">
        <v>-4066.0084917131608</v>
      </c>
      <c r="E28">
        <v>70</v>
      </c>
      <c r="F28">
        <v>115761</v>
      </c>
    </row>
    <row r="29" spans="1:9" ht="16.5" thickBot="1" x14ac:dyDescent="0.3">
      <c r="A29" s="32">
        <v>5</v>
      </c>
      <c r="B29" s="32">
        <v>115335.55823048216</v>
      </c>
      <c r="C29" s="32">
        <v>6566.4417695178417</v>
      </c>
      <c r="E29" s="32">
        <v>90</v>
      </c>
      <c r="F29" s="32">
        <v>121902</v>
      </c>
    </row>
  </sheetData>
  <sortState xmlns:xlrd2="http://schemas.microsoft.com/office/spreadsheetml/2017/richdata2" ref="F25:F29">
    <sortCondition ref="F2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B132-4265-49B2-8E1F-CEB430FE4235}">
  <dimension ref="A1:I29"/>
  <sheetViews>
    <sheetView workbookViewId="0">
      <selection activeCell="K16" sqref="K16"/>
    </sheetView>
  </sheetViews>
  <sheetFormatPr defaultRowHeight="15.75" x14ac:dyDescent="0.25"/>
  <sheetData>
    <row r="1" spans="1:9" x14ac:dyDescent="0.25">
      <c r="A1" t="s">
        <v>26</v>
      </c>
    </row>
    <row r="2" spans="1:9" ht="16.5" thickBot="1" x14ac:dyDescent="0.3"/>
    <row r="3" spans="1:9" x14ac:dyDescent="0.25">
      <c r="A3" s="34" t="s">
        <v>27</v>
      </c>
      <c r="B3" s="34"/>
    </row>
    <row r="4" spans="1:9" x14ac:dyDescent="0.25">
      <c r="A4" t="s">
        <v>28</v>
      </c>
      <c r="B4">
        <v>0.51967627630217228</v>
      </c>
    </row>
    <row r="5" spans="1:9" x14ac:dyDescent="0.25">
      <c r="A5" t="s">
        <v>29</v>
      </c>
      <c r="B5">
        <v>0.27006343215129169</v>
      </c>
    </row>
    <row r="6" spans="1:9" x14ac:dyDescent="0.25">
      <c r="A6" t="s">
        <v>30</v>
      </c>
      <c r="B6">
        <v>2.6751242868388925E-2</v>
      </c>
    </row>
    <row r="7" spans="1:9" x14ac:dyDescent="0.25">
      <c r="A7" t="s">
        <v>31</v>
      </c>
      <c r="B7">
        <v>11103.770714099719</v>
      </c>
    </row>
    <row r="8" spans="1:9" ht="16.5" thickBot="1" x14ac:dyDescent="0.3">
      <c r="A8" s="32" t="s">
        <v>32</v>
      </c>
      <c r="B8" s="32">
        <v>5</v>
      </c>
    </row>
    <row r="10" spans="1:9" ht="16.5" thickBot="1" x14ac:dyDescent="0.3">
      <c r="A10" t="s">
        <v>33</v>
      </c>
    </row>
    <row r="11" spans="1:9" x14ac:dyDescent="0.25">
      <c r="A11" s="33"/>
      <c r="B11" s="33" t="s">
        <v>38</v>
      </c>
      <c r="C11" s="33" t="s">
        <v>39</v>
      </c>
      <c r="D11" s="33" t="s">
        <v>40</v>
      </c>
      <c r="E11" s="33" t="s">
        <v>41</v>
      </c>
      <c r="F11" s="33" t="s">
        <v>42</v>
      </c>
    </row>
    <row r="12" spans="1:9" x14ac:dyDescent="0.25">
      <c r="A12" t="s">
        <v>34</v>
      </c>
      <c r="B12">
        <v>1</v>
      </c>
      <c r="C12">
        <v>136849396.58610427</v>
      </c>
      <c r="D12">
        <v>136849396.58610427</v>
      </c>
      <c r="E12">
        <v>1.1099461681193656</v>
      </c>
      <c r="F12">
        <v>0.36945083357780273</v>
      </c>
    </row>
    <row r="13" spans="1:9" x14ac:dyDescent="0.25">
      <c r="A13" t="s">
        <v>35</v>
      </c>
      <c r="B13">
        <v>3</v>
      </c>
      <c r="C13">
        <v>369881172.2138958</v>
      </c>
      <c r="D13">
        <v>123293724.0712986</v>
      </c>
    </row>
    <row r="14" spans="1:9" ht="16.5" thickBot="1" x14ac:dyDescent="0.3">
      <c r="A14" s="32" t="s">
        <v>36</v>
      </c>
      <c r="B14" s="32">
        <v>4</v>
      </c>
      <c r="C14" s="32">
        <v>506730568.80000007</v>
      </c>
      <c r="D14" s="32"/>
      <c r="E14" s="32"/>
      <c r="F14" s="32"/>
    </row>
    <row r="15" spans="1:9" ht="16.5" thickBot="1" x14ac:dyDescent="0.3"/>
    <row r="16" spans="1:9" x14ac:dyDescent="0.25">
      <c r="A16" s="33"/>
      <c r="B16" s="33" t="s">
        <v>43</v>
      </c>
      <c r="C16" s="33" t="s">
        <v>31</v>
      </c>
      <c r="D16" s="33" t="s">
        <v>44</v>
      </c>
      <c r="E16" s="33" t="s">
        <v>45</v>
      </c>
      <c r="F16" s="33" t="s">
        <v>46</v>
      </c>
      <c r="G16" s="33" t="s">
        <v>47</v>
      </c>
      <c r="H16" s="33" t="s">
        <v>48</v>
      </c>
      <c r="I16" s="33" t="s">
        <v>49</v>
      </c>
    </row>
    <row r="17" spans="1:9" x14ac:dyDescent="0.25">
      <c r="A17" t="s">
        <v>37</v>
      </c>
      <c r="B17">
        <v>90382.31019488351</v>
      </c>
      <c r="C17">
        <v>16514.851091707107</v>
      </c>
      <c r="D17">
        <v>5.4727898963781012</v>
      </c>
      <c r="E17">
        <v>1.1993899880138541E-2</v>
      </c>
      <c r="F17">
        <v>37824.683355769601</v>
      </c>
      <c r="G17">
        <v>142939.93703399741</v>
      </c>
      <c r="H17">
        <v>37824.683355769601</v>
      </c>
      <c r="I17">
        <v>142939.93703399741</v>
      </c>
    </row>
    <row r="18" spans="1:9" ht="16.5" thickBot="1" x14ac:dyDescent="0.3">
      <c r="A18" s="32">
        <v>9452</v>
      </c>
      <c r="B18" s="32">
        <v>1.8421280867136423</v>
      </c>
      <c r="C18" s="32">
        <v>1.7485130022020101</v>
      </c>
      <c r="D18" s="32">
        <v>1.0535398274955559</v>
      </c>
      <c r="E18" s="32">
        <v>0.36945083357780273</v>
      </c>
      <c r="F18" s="32">
        <v>-3.7224206568846707</v>
      </c>
      <c r="G18" s="32">
        <v>7.4066768303119552</v>
      </c>
      <c r="H18" s="32">
        <v>-3.7224206568846707</v>
      </c>
      <c r="I18" s="32">
        <v>7.4066768303119552</v>
      </c>
    </row>
    <row r="22" spans="1:9" x14ac:dyDescent="0.25">
      <c r="A22" t="s">
        <v>50</v>
      </c>
      <c r="E22" t="s">
        <v>54</v>
      </c>
    </row>
    <row r="23" spans="1:9" ht="16.5" thickBot="1" x14ac:dyDescent="0.3"/>
    <row r="24" spans="1:9" x14ac:dyDescent="0.25">
      <c r="A24" s="33" t="s">
        <v>51</v>
      </c>
      <c r="B24" s="33" t="s">
        <v>52</v>
      </c>
      <c r="C24" s="33" t="s">
        <v>53</v>
      </c>
      <c r="E24" s="33" t="s">
        <v>55</v>
      </c>
      <c r="F24" s="33">
        <v>99778</v>
      </c>
    </row>
    <row r="25" spans="1:9" x14ac:dyDescent="0.25">
      <c r="A25">
        <v>1</v>
      </c>
      <c r="B25">
        <v>109687.81254364247</v>
      </c>
      <c r="C25">
        <v>-12279.812543642474</v>
      </c>
      <c r="E25">
        <v>10</v>
      </c>
      <c r="F25">
        <v>97146</v>
      </c>
    </row>
    <row r="26" spans="1:9" x14ac:dyDescent="0.25">
      <c r="A26">
        <v>2</v>
      </c>
      <c r="B26">
        <v>104677.22414778138</v>
      </c>
      <c r="C26">
        <v>-7531.2241477813805</v>
      </c>
      <c r="E26">
        <v>30</v>
      </c>
      <c r="F26">
        <v>97408</v>
      </c>
    </row>
    <row r="27" spans="1:9" x14ac:dyDescent="0.25">
      <c r="A27">
        <v>3</v>
      </c>
      <c r="B27">
        <v>99961.376245794454</v>
      </c>
      <c r="C27">
        <v>2702.623754205546</v>
      </c>
      <c r="E27">
        <v>50</v>
      </c>
      <c r="F27">
        <v>102664</v>
      </c>
    </row>
    <row r="28" spans="1:9" x14ac:dyDescent="0.25">
      <c r="A28">
        <v>4</v>
      </c>
      <c r="B28">
        <v>105119.33488859265</v>
      </c>
      <c r="C28">
        <v>10641.665111407347</v>
      </c>
      <c r="E28">
        <v>70</v>
      </c>
      <c r="F28">
        <v>115761</v>
      </c>
    </row>
    <row r="29" spans="1:9" ht="16.5" thickBot="1" x14ac:dyDescent="0.3">
      <c r="A29" s="32">
        <v>5</v>
      </c>
      <c r="B29" s="32">
        <v>115435.25217418905</v>
      </c>
      <c r="C29" s="32">
        <v>6466.7478258109477</v>
      </c>
      <c r="E29" s="32">
        <v>90</v>
      </c>
      <c r="F29" s="32">
        <v>121902</v>
      </c>
    </row>
  </sheetData>
  <sortState xmlns:xlrd2="http://schemas.microsoft.com/office/spreadsheetml/2017/richdata2" ref="F25:F29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B1B5-2117-48EF-8BE9-5B2BA1D5659D}">
  <dimension ref="A1:Y37"/>
  <sheetViews>
    <sheetView tabSelected="1" zoomScale="91" zoomScaleNormal="95" workbookViewId="0">
      <selection activeCell="D5" sqref="D5"/>
    </sheetView>
  </sheetViews>
  <sheetFormatPr defaultRowHeight="15.75" x14ac:dyDescent="0.25"/>
  <cols>
    <col min="1" max="1" width="26.25" bestFit="1" customWidth="1"/>
    <col min="3" max="3" width="32.5" bestFit="1" customWidth="1"/>
    <col min="4" max="4" width="33.75" bestFit="1" customWidth="1"/>
    <col min="5" max="10" width="0" hidden="1" customWidth="1"/>
    <col min="17" max="17" width="15" bestFit="1" customWidth="1"/>
    <col min="18" max="18" width="10" bestFit="1" customWidth="1"/>
    <col min="19" max="19" width="17.75" bestFit="1" customWidth="1"/>
    <col min="20" max="20" width="10" bestFit="1" customWidth="1"/>
  </cols>
  <sheetData>
    <row r="1" spans="1:25" x14ac:dyDescent="0.25">
      <c r="A1" s="13" t="s">
        <v>14</v>
      </c>
      <c r="B1" s="13"/>
      <c r="C1" s="13" t="s">
        <v>16</v>
      </c>
      <c r="D1" s="13" t="s">
        <v>25</v>
      </c>
      <c r="K1">
        <v>66431.546340000015</v>
      </c>
      <c r="Q1" s="21" t="s">
        <v>69</v>
      </c>
      <c r="R1" s="21" t="s">
        <v>76</v>
      </c>
      <c r="S1" s="21" t="s">
        <v>72</v>
      </c>
      <c r="T1" s="21" t="s">
        <v>56</v>
      </c>
    </row>
    <row r="2" spans="1:25" x14ac:dyDescent="0.25">
      <c r="A2" s="14" t="s">
        <v>16</v>
      </c>
      <c r="B2" s="15" t="s">
        <v>24</v>
      </c>
      <c r="C2" s="35">
        <v>93326</v>
      </c>
      <c r="D2" s="36">
        <v>99778</v>
      </c>
      <c r="E2" s="12">
        <f>D2-C2</f>
        <v>6452</v>
      </c>
      <c r="F2" s="12">
        <f>C2*0.75</f>
        <v>69994.5</v>
      </c>
      <c r="G2" s="12">
        <f>D2-F2</f>
        <v>29783.5</v>
      </c>
      <c r="K2">
        <v>89667.339810000005</v>
      </c>
      <c r="L2" s="12">
        <f>K2-C2</f>
        <v>-3658.6601899999951</v>
      </c>
      <c r="M2" s="23">
        <f>L2/K2</f>
        <v>-4.0802595434998833E-2</v>
      </c>
      <c r="Q2" s="26">
        <f>C2*0.78</f>
        <v>72794.28</v>
      </c>
      <c r="R2" s="26">
        <f>C25*0.31</f>
        <v>3206.02</v>
      </c>
      <c r="S2" s="26">
        <f>Q2+R2</f>
        <v>76000.3</v>
      </c>
      <c r="T2" s="26">
        <f>D2-S2</f>
        <v>23777.699999999997</v>
      </c>
      <c r="U2" s="23">
        <f>T2/D2</f>
        <v>0.2383060394074846</v>
      </c>
    </row>
    <row r="3" spans="1:25" x14ac:dyDescent="0.25">
      <c r="A3" s="14" t="s">
        <v>16</v>
      </c>
      <c r="B3" s="15" t="s">
        <v>19</v>
      </c>
      <c r="C3" s="35">
        <f>AVERAGE(Sheet2!D5:D16)</f>
        <v>95306.017500000002</v>
      </c>
      <c r="D3" s="36">
        <v>97408</v>
      </c>
      <c r="E3" s="12">
        <f t="shared" ref="E3:E7" si="0">D3-C3</f>
        <v>2101.9824999999983</v>
      </c>
      <c r="F3" s="12">
        <f t="shared" ref="F3:F7" si="1">C3*0.75</f>
        <v>71479.513124999998</v>
      </c>
      <c r="G3" s="12">
        <f t="shared" ref="G3:G7" si="2">D3-F3</f>
        <v>25928.486875000002</v>
      </c>
      <c r="K3">
        <v>97893.947</v>
      </c>
      <c r="L3" s="12">
        <f t="shared" ref="L3:L7" si="3">K3-C3</f>
        <v>2587.9294999999984</v>
      </c>
      <c r="M3" s="23">
        <f t="shared" ref="M3:M7" si="4">L3/K3</f>
        <v>2.6436052271955061E-2</v>
      </c>
      <c r="Q3" s="26">
        <f t="shared" ref="Q3:Q7" si="5">C3*0.78</f>
        <v>74338.693650000001</v>
      </c>
      <c r="R3" s="26">
        <f t="shared" ref="R3:R7" si="6">C26*0.31</f>
        <v>3670.4</v>
      </c>
      <c r="S3" s="26">
        <f t="shared" ref="S3:S7" si="7">Q3+R3</f>
        <v>78009.093649999995</v>
      </c>
      <c r="T3" s="26">
        <f t="shared" ref="T3:T7" si="8">D3-S3</f>
        <v>19398.906350000005</v>
      </c>
      <c r="U3" s="23">
        <f t="shared" ref="U3:U7" si="9">T3/D3</f>
        <v>0.19915105894793039</v>
      </c>
    </row>
    <row r="4" spans="1:25" x14ac:dyDescent="0.25">
      <c r="A4" s="14" t="s">
        <v>16</v>
      </c>
      <c r="B4" s="15" t="s">
        <v>20</v>
      </c>
      <c r="C4" s="35">
        <f>AVERAGE(Sheet2!D17:D28)</f>
        <v>80329.61083333334</v>
      </c>
      <c r="D4" s="36">
        <v>97146</v>
      </c>
      <c r="E4" s="12">
        <f t="shared" si="0"/>
        <v>16816.38916666666</v>
      </c>
      <c r="F4" s="12">
        <f t="shared" si="1"/>
        <v>60247.208125000005</v>
      </c>
      <c r="G4" s="12">
        <f t="shared" si="2"/>
        <v>36898.791874999995</v>
      </c>
      <c r="K4">
        <v>88188.912699999986</v>
      </c>
      <c r="L4" s="12">
        <f t="shared" si="3"/>
        <v>7859.3018666666467</v>
      </c>
      <c r="M4" s="23">
        <f t="shared" si="4"/>
        <v>8.9118933730392258E-2</v>
      </c>
      <c r="Q4" s="26">
        <f t="shared" si="5"/>
        <v>62657.096450000005</v>
      </c>
      <c r="R4" s="26">
        <f t="shared" si="6"/>
        <v>2802.4</v>
      </c>
      <c r="S4" s="26">
        <f t="shared" si="7"/>
        <v>65459.496450000006</v>
      </c>
      <c r="T4" s="26">
        <f t="shared" si="8"/>
        <v>31686.503549999994</v>
      </c>
      <c r="U4" s="23">
        <f t="shared" si="9"/>
        <v>0.32617404267803096</v>
      </c>
    </row>
    <row r="5" spans="1:25" x14ac:dyDescent="0.25">
      <c r="A5" s="14" t="s">
        <v>16</v>
      </c>
      <c r="B5" s="15" t="s">
        <v>21</v>
      </c>
      <c r="C5" s="35">
        <f>AVERAGE(Sheet2!D29:D40)</f>
        <v>81911.666666666672</v>
      </c>
      <c r="D5" s="36">
        <v>102664</v>
      </c>
      <c r="E5" s="12">
        <f t="shared" si="0"/>
        <v>20752.333333333328</v>
      </c>
      <c r="F5" s="12">
        <f t="shared" si="1"/>
        <v>61433.75</v>
      </c>
      <c r="G5" s="12">
        <f t="shared" si="2"/>
        <v>41230.25</v>
      </c>
      <c r="J5">
        <f>13939*11.81</f>
        <v>164619.59</v>
      </c>
      <c r="K5">
        <v>82818.245440000013</v>
      </c>
      <c r="L5" s="12">
        <f t="shared" si="3"/>
        <v>906.57877333334181</v>
      </c>
      <c r="M5" s="23">
        <f t="shared" si="4"/>
        <v>1.094660685597521E-2</v>
      </c>
      <c r="Q5" s="26">
        <f t="shared" si="5"/>
        <v>63891.100000000006</v>
      </c>
      <c r="R5" s="26">
        <f t="shared" si="6"/>
        <v>1909.6</v>
      </c>
      <c r="S5" s="26">
        <f t="shared" si="7"/>
        <v>65800.700000000012</v>
      </c>
      <c r="T5" s="26">
        <f t="shared" si="8"/>
        <v>36863.299999999988</v>
      </c>
      <c r="U5" s="23">
        <f t="shared" si="9"/>
        <v>0.35906744331021573</v>
      </c>
    </row>
    <row r="6" spans="1:25" x14ac:dyDescent="0.25">
      <c r="A6" s="14" t="s">
        <v>16</v>
      </c>
      <c r="B6" s="15" t="s">
        <v>22</v>
      </c>
      <c r="C6" s="35">
        <f>AVERAGE(Sheet2!D41:D52)</f>
        <v>147569.79166666666</v>
      </c>
      <c r="D6" s="36">
        <v>115761</v>
      </c>
      <c r="E6" s="12">
        <f t="shared" si="0"/>
        <v>-31808.791666666657</v>
      </c>
      <c r="F6" s="12">
        <f t="shared" si="1"/>
        <v>110677.34375</v>
      </c>
      <c r="G6" s="12">
        <f t="shared" si="2"/>
        <v>5083.65625</v>
      </c>
      <c r="K6">
        <v>168263.07042</v>
      </c>
      <c r="L6" s="12">
        <f t="shared" si="3"/>
        <v>20693.278753333347</v>
      </c>
      <c r="M6" s="23">
        <f t="shared" si="4"/>
        <v>0.12298170181776091</v>
      </c>
      <c r="Q6" s="26">
        <f t="shared" si="5"/>
        <v>115104.4375</v>
      </c>
      <c r="R6" s="26">
        <f t="shared" si="6"/>
        <v>2827.2</v>
      </c>
      <c r="S6" s="26">
        <f t="shared" si="7"/>
        <v>117931.6375</v>
      </c>
      <c r="T6" s="26">
        <f t="shared" si="8"/>
        <v>-2170.6374999999971</v>
      </c>
      <c r="U6" s="23">
        <f t="shared" si="9"/>
        <v>-1.8751025820440366E-2</v>
      </c>
    </row>
    <row r="7" spans="1:25" x14ac:dyDescent="0.25">
      <c r="A7" s="14" t="s">
        <v>16</v>
      </c>
      <c r="B7" s="15" t="s">
        <v>23</v>
      </c>
      <c r="C7" s="35">
        <f>AVERAGE(Sheet2!D53:D64)</f>
        <v>133653.95833333334</v>
      </c>
      <c r="D7" s="36">
        <v>121902</v>
      </c>
      <c r="E7" s="12">
        <f t="shared" si="0"/>
        <v>-11751.958333333343</v>
      </c>
      <c r="F7" s="12">
        <f t="shared" si="1"/>
        <v>100240.46875</v>
      </c>
      <c r="G7" s="12">
        <f t="shared" si="2"/>
        <v>21661.53125</v>
      </c>
      <c r="K7">
        <v>178418.93852999998</v>
      </c>
      <c r="L7" s="12">
        <f t="shared" si="3"/>
        <v>44764.980196666642</v>
      </c>
      <c r="M7" s="23">
        <f t="shared" si="4"/>
        <v>0.25089814212261835</v>
      </c>
      <c r="Q7" s="26">
        <f t="shared" si="5"/>
        <v>104250.08750000001</v>
      </c>
      <c r="R7" s="26">
        <f t="shared" si="6"/>
        <v>4637.6000000000004</v>
      </c>
      <c r="S7" s="26">
        <f t="shared" si="7"/>
        <v>108887.68750000001</v>
      </c>
      <c r="T7" s="26">
        <f t="shared" si="8"/>
        <v>13014.312499999985</v>
      </c>
      <c r="U7" s="23">
        <f t="shared" si="9"/>
        <v>0.10676045101803076</v>
      </c>
    </row>
    <row r="8" spans="1:25" x14ac:dyDescent="0.25">
      <c r="A8" s="18"/>
      <c r="B8" s="19"/>
      <c r="C8" s="20"/>
    </row>
    <row r="9" spans="1:25" x14ac:dyDescent="0.25">
      <c r="A9" s="13" t="s">
        <v>14</v>
      </c>
      <c r="B9" s="13"/>
      <c r="C9" s="13" t="s">
        <v>68</v>
      </c>
      <c r="D9" s="13" t="s">
        <v>25</v>
      </c>
      <c r="Q9" s="21" t="s">
        <v>77</v>
      </c>
      <c r="R9" s="21" t="s">
        <v>74</v>
      </c>
      <c r="S9" s="21" t="s">
        <v>71</v>
      </c>
      <c r="T9" s="21" t="s">
        <v>56</v>
      </c>
    </row>
    <row r="10" spans="1:25" x14ac:dyDescent="0.25">
      <c r="A10" s="3" t="s">
        <v>18</v>
      </c>
      <c r="B10" s="15" t="s">
        <v>24</v>
      </c>
      <c r="C10" s="26">
        <v>97543</v>
      </c>
      <c r="D10" s="28">
        <v>99778</v>
      </c>
      <c r="F10">
        <f>80*1000</f>
        <v>80000</v>
      </c>
      <c r="I10" s="17">
        <v>99778</v>
      </c>
      <c r="J10" s="17">
        <v>97408</v>
      </c>
      <c r="K10" s="17"/>
      <c r="L10" s="17"/>
      <c r="M10" s="17"/>
      <c r="N10" s="17"/>
      <c r="O10" s="17"/>
      <c r="P10" s="17"/>
      <c r="Q10" s="26">
        <f>C10*0.78</f>
        <v>76083.540000000008</v>
      </c>
      <c r="R10" s="26">
        <f>C17*0.31</f>
        <v>5840.17742</v>
      </c>
      <c r="S10" s="26">
        <f>Q10+R10</f>
        <v>81923.717420000001</v>
      </c>
      <c r="T10" s="26">
        <f>D10-S10</f>
        <v>17854.282579999999</v>
      </c>
      <c r="U10" s="23">
        <f>T10/D10</f>
        <v>0.17894007276153059</v>
      </c>
      <c r="V10" s="17"/>
      <c r="W10" s="17"/>
      <c r="X10" s="17"/>
      <c r="Y10" s="17"/>
    </row>
    <row r="11" spans="1:25" x14ac:dyDescent="0.25">
      <c r="A11" s="3" t="s">
        <v>18</v>
      </c>
      <c r="B11" s="15" t="s">
        <v>19</v>
      </c>
      <c r="C11" s="27">
        <v>102789.16666666667</v>
      </c>
      <c r="D11" s="28">
        <v>97408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6">
        <f t="shared" ref="Q11:Q15" si="10">C11*0.78</f>
        <v>80175.55</v>
      </c>
      <c r="R11" s="26">
        <f t="shared" ref="R11:R15" si="11">C18*0.31</f>
        <v>5135.46</v>
      </c>
      <c r="S11" s="26">
        <f t="shared" ref="S11:S15" si="12">Q11+R11</f>
        <v>85311.010000000009</v>
      </c>
      <c r="T11" s="26">
        <f t="shared" ref="T11:T15" si="13">D11-S11</f>
        <v>12096.989999999991</v>
      </c>
      <c r="U11" s="23">
        <f t="shared" ref="U11:U15" si="14">T11/D11</f>
        <v>0.12418887565703013</v>
      </c>
    </row>
    <row r="12" spans="1:25" x14ac:dyDescent="0.25">
      <c r="A12" s="3" t="s">
        <v>18</v>
      </c>
      <c r="B12" s="15" t="s">
        <v>20</v>
      </c>
      <c r="C12" s="26">
        <v>90603.333333333328</v>
      </c>
      <c r="D12" s="28">
        <v>97146</v>
      </c>
      <c r="Q12" s="26">
        <f t="shared" si="10"/>
        <v>70670.600000000006</v>
      </c>
      <c r="R12" s="26">
        <f t="shared" si="11"/>
        <v>4481.2310399999997</v>
      </c>
      <c r="S12" s="26">
        <f t="shared" si="12"/>
        <v>75151.831040000005</v>
      </c>
      <c r="T12" s="26">
        <f t="shared" si="13"/>
        <v>21994.168959999995</v>
      </c>
      <c r="U12" s="23">
        <f t="shared" si="14"/>
        <v>0.22640323801288778</v>
      </c>
    </row>
    <row r="13" spans="1:25" x14ac:dyDescent="0.25">
      <c r="A13" s="3" t="s">
        <v>18</v>
      </c>
      <c r="B13" s="15" t="s">
        <v>21</v>
      </c>
      <c r="C13" s="26">
        <v>108522.5</v>
      </c>
      <c r="D13" s="28">
        <v>102664</v>
      </c>
      <c r="I13">
        <f>9/20</f>
        <v>0.45</v>
      </c>
      <c r="Q13" s="26">
        <f t="shared" si="10"/>
        <v>84647.55</v>
      </c>
      <c r="R13" s="26">
        <f t="shared" si="11"/>
        <v>3704.8422400000004</v>
      </c>
      <c r="S13" s="26">
        <f t="shared" si="12"/>
        <v>88352.392240000001</v>
      </c>
      <c r="T13" s="26">
        <f t="shared" si="13"/>
        <v>14311.607759999999</v>
      </c>
      <c r="U13" s="23">
        <f t="shared" si="14"/>
        <v>0.13940239772461621</v>
      </c>
    </row>
    <row r="14" spans="1:25" x14ac:dyDescent="0.25">
      <c r="A14" s="3" t="s">
        <v>18</v>
      </c>
      <c r="B14" s="15" t="s">
        <v>22</v>
      </c>
      <c r="C14" s="26">
        <v>180827.5</v>
      </c>
      <c r="D14" s="28">
        <v>115761</v>
      </c>
      <c r="Q14" s="26">
        <f t="shared" si="10"/>
        <v>141045.45000000001</v>
      </c>
      <c r="R14" s="26">
        <f t="shared" si="11"/>
        <v>7085.3764300000012</v>
      </c>
      <c r="S14" s="26">
        <f t="shared" si="12"/>
        <v>148130.82643000002</v>
      </c>
      <c r="T14" s="26">
        <f t="shared" si="13"/>
        <v>-32369.826430000016</v>
      </c>
      <c r="U14" s="23">
        <f t="shared" si="14"/>
        <v>-0.27962635455809831</v>
      </c>
    </row>
    <row r="15" spans="1:25" x14ac:dyDescent="0.25">
      <c r="A15" s="3" t="s">
        <v>18</v>
      </c>
      <c r="B15" s="15" t="s">
        <v>23</v>
      </c>
      <c r="C15" s="26">
        <v>147351.875</v>
      </c>
      <c r="D15" s="28">
        <v>121902</v>
      </c>
      <c r="Q15" s="26">
        <f t="shared" si="10"/>
        <v>114934.46250000001</v>
      </c>
      <c r="R15" s="26">
        <f t="shared" si="11"/>
        <v>9108.5403420000002</v>
      </c>
      <c r="S15" s="26">
        <f t="shared" si="12"/>
        <v>124043.00284200002</v>
      </c>
      <c r="T15" s="26">
        <f t="shared" si="13"/>
        <v>-2141.0028420000162</v>
      </c>
      <c r="U15" s="23">
        <f t="shared" si="14"/>
        <v>-1.7563311857065646E-2</v>
      </c>
    </row>
    <row r="16" spans="1:25" x14ac:dyDescent="0.25">
      <c r="A16" s="13" t="s">
        <v>14</v>
      </c>
      <c r="B16" s="13"/>
      <c r="C16" s="13" t="s">
        <v>67</v>
      </c>
      <c r="D16" s="13" t="s">
        <v>73</v>
      </c>
      <c r="Q16" s="30" t="s">
        <v>70</v>
      </c>
      <c r="R16" s="30" t="s">
        <v>79</v>
      </c>
      <c r="S16" s="30" t="s">
        <v>71</v>
      </c>
      <c r="T16" s="30" t="s">
        <v>56</v>
      </c>
    </row>
    <row r="17" spans="1:21" x14ac:dyDescent="0.25">
      <c r="A17" s="3" t="s">
        <v>67</v>
      </c>
      <c r="B17" s="15" t="s">
        <v>24</v>
      </c>
      <c r="C17" s="26">
        <v>18839.281999999999</v>
      </c>
      <c r="D17" s="25">
        <v>9452</v>
      </c>
      <c r="Q17" s="31">
        <f>C10*0.78</f>
        <v>76083.540000000008</v>
      </c>
      <c r="R17" s="31">
        <f>D17*0.31</f>
        <v>2930.12</v>
      </c>
      <c r="S17" s="31">
        <f>Q17+R17</f>
        <v>79013.66</v>
      </c>
      <c r="T17" s="31">
        <f>D10-S17</f>
        <v>20764.339999999997</v>
      </c>
      <c r="U17" s="23">
        <f>T17/D10</f>
        <v>0.20810539397462363</v>
      </c>
    </row>
    <row r="18" spans="1:21" x14ac:dyDescent="0.25">
      <c r="A18" s="3" t="s">
        <v>67</v>
      </c>
      <c r="B18" s="15" t="s">
        <v>19</v>
      </c>
      <c r="C18" s="26">
        <v>16566</v>
      </c>
      <c r="D18" s="25">
        <v>10480</v>
      </c>
      <c r="Q18" s="31">
        <f t="shared" ref="Q18:Q22" si="15">C11*0.78</f>
        <v>80175.55</v>
      </c>
      <c r="R18" s="31">
        <f t="shared" ref="R18:R22" si="16">D18*0.31</f>
        <v>3248.8</v>
      </c>
      <c r="S18" s="31">
        <f t="shared" ref="S18:S22" si="17">Q18+R18</f>
        <v>83424.350000000006</v>
      </c>
      <c r="T18" s="31">
        <f t="shared" ref="T18:T22" si="18">D11-S18</f>
        <v>13983.649999999994</v>
      </c>
      <c r="U18" s="23">
        <f>T18/D11</f>
        <v>0.14355751067674108</v>
      </c>
    </row>
    <row r="19" spans="1:21" x14ac:dyDescent="0.25">
      <c r="A19" s="3" t="s">
        <v>67</v>
      </c>
      <c r="B19" s="15" t="s">
        <v>20</v>
      </c>
      <c r="C19" s="26">
        <v>14455.583999999999</v>
      </c>
      <c r="D19" s="25">
        <v>7760</v>
      </c>
      <c r="Q19" s="31">
        <f t="shared" si="15"/>
        <v>70670.600000000006</v>
      </c>
      <c r="R19" s="31">
        <f t="shared" si="16"/>
        <v>2405.6</v>
      </c>
      <c r="S19" s="31">
        <f t="shared" si="17"/>
        <v>73076.200000000012</v>
      </c>
      <c r="T19" s="31">
        <f t="shared" si="18"/>
        <v>24069.799999999988</v>
      </c>
      <c r="U19" s="23">
        <f t="shared" ref="U19:U22" si="19">T19/D12</f>
        <v>0.24776933687439512</v>
      </c>
    </row>
    <row r="20" spans="1:21" x14ac:dyDescent="0.25">
      <c r="A20" s="3" t="s">
        <v>67</v>
      </c>
      <c r="B20" s="15" t="s">
        <v>21</v>
      </c>
      <c r="C20" s="26">
        <v>11951.104000000001</v>
      </c>
      <c r="D20" s="25">
        <v>5200</v>
      </c>
      <c r="Q20" s="31">
        <f t="shared" si="15"/>
        <v>84647.55</v>
      </c>
      <c r="R20" s="31">
        <f t="shared" si="16"/>
        <v>1612</v>
      </c>
      <c r="S20" s="31">
        <f t="shared" si="17"/>
        <v>86259.55</v>
      </c>
      <c r="T20" s="31">
        <f t="shared" si="18"/>
        <v>16404.449999999997</v>
      </c>
      <c r="U20" s="23">
        <f t="shared" si="19"/>
        <v>0.15978775422738251</v>
      </c>
    </row>
    <row r="21" spans="1:21" x14ac:dyDescent="0.25">
      <c r="A21" s="3" t="s">
        <v>67</v>
      </c>
      <c r="B21" s="15" t="s">
        <v>22</v>
      </c>
      <c r="C21" s="26">
        <v>22856.053000000004</v>
      </c>
      <c r="D21" s="25">
        <v>8000</v>
      </c>
      <c r="Q21" s="31">
        <f t="shared" si="15"/>
        <v>141045.45000000001</v>
      </c>
      <c r="R21" s="31">
        <f t="shared" si="16"/>
        <v>2480</v>
      </c>
      <c r="S21" s="31">
        <f t="shared" si="17"/>
        <v>143525.45000000001</v>
      </c>
      <c r="T21" s="31">
        <f t="shared" si="18"/>
        <v>-27764.450000000012</v>
      </c>
      <c r="U21" s="23">
        <f t="shared" si="19"/>
        <v>-0.23984286590475212</v>
      </c>
    </row>
    <row r="22" spans="1:21" x14ac:dyDescent="0.25">
      <c r="A22" s="3" t="s">
        <v>67</v>
      </c>
      <c r="B22" s="15" t="s">
        <v>23</v>
      </c>
      <c r="C22" s="26">
        <v>29382.388200000001</v>
      </c>
      <c r="D22" s="25">
        <v>13600</v>
      </c>
      <c r="Q22" s="31">
        <f t="shared" si="15"/>
        <v>114934.46250000001</v>
      </c>
      <c r="R22" s="31">
        <f t="shared" si="16"/>
        <v>4216</v>
      </c>
      <c r="S22" s="31">
        <f t="shared" si="17"/>
        <v>119150.46250000001</v>
      </c>
      <c r="T22" s="31">
        <f t="shared" si="18"/>
        <v>2751.5374999999913</v>
      </c>
      <c r="U22" s="23">
        <f t="shared" si="19"/>
        <v>2.2571717445160795E-2</v>
      </c>
    </row>
    <row r="24" spans="1:21" x14ac:dyDescent="0.25">
      <c r="A24" s="13" t="s">
        <v>14</v>
      </c>
      <c r="B24" s="13"/>
      <c r="C24" s="13" t="s">
        <v>75</v>
      </c>
      <c r="D24" s="13" t="s">
        <v>78</v>
      </c>
      <c r="Q24" s="21" t="s">
        <v>70</v>
      </c>
      <c r="R24" s="21" t="s">
        <v>76</v>
      </c>
      <c r="S24" s="21" t="s">
        <v>71</v>
      </c>
      <c r="T24" s="21" t="s">
        <v>56</v>
      </c>
    </row>
    <row r="25" spans="1:21" x14ac:dyDescent="0.25">
      <c r="A25" s="22" t="s">
        <v>75</v>
      </c>
      <c r="B25" s="15" t="s">
        <v>24</v>
      </c>
      <c r="C25" s="26">
        <v>10342</v>
      </c>
      <c r="D25" s="26">
        <f>C2*0.9</f>
        <v>83993.400000000009</v>
      </c>
      <c r="Q25" s="26">
        <f>D25*0.78</f>
        <v>65514.852000000006</v>
      </c>
      <c r="R25" s="26">
        <f>C25*0.31</f>
        <v>3206.02</v>
      </c>
      <c r="S25" s="26">
        <f>Q25+R25</f>
        <v>68720.872000000003</v>
      </c>
      <c r="T25" s="26">
        <f>D10-S25</f>
        <v>31057.127999999997</v>
      </c>
      <c r="U25" s="23">
        <f>T25/D10</f>
        <v>0.31126228226663188</v>
      </c>
    </row>
    <row r="26" spans="1:21" x14ac:dyDescent="0.25">
      <c r="A26" s="22" t="s">
        <v>75</v>
      </c>
      <c r="B26" s="15" t="s">
        <v>19</v>
      </c>
      <c r="C26" s="25">
        <v>11840</v>
      </c>
      <c r="D26" s="26">
        <f t="shared" ref="D26:D30" si="20">C3*0.9</f>
        <v>85775.41575</v>
      </c>
      <c r="Q26" s="26">
        <f t="shared" ref="Q26:Q30" si="21">D26*0.78</f>
        <v>66904.824284999995</v>
      </c>
      <c r="R26" s="26">
        <f t="shared" ref="R26:R30" si="22">C26*0.31</f>
        <v>3670.4</v>
      </c>
      <c r="S26" s="26">
        <f>Q26+R26</f>
        <v>70575.224284999989</v>
      </c>
      <c r="T26" s="26">
        <f t="shared" ref="T26:T30" si="23">D11-S26</f>
        <v>26832.775715000011</v>
      </c>
      <c r="U26" s="23">
        <f t="shared" ref="U26:U30" si="24">T26/D11</f>
        <v>0.27546788472199418</v>
      </c>
    </row>
    <row r="27" spans="1:21" x14ac:dyDescent="0.25">
      <c r="A27" s="22" t="s">
        <v>75</v>
      </c>
      <c r="B27" s="15" t="s">
        <v>20</v>
      </c>
      <c r="C27" s="25">
        <v>9040</v>
      </c>
      <c r="D27" s="26">
        <f t="shared" si="20"/>
        <v>72296.649750000011</v>
      </c>
      <c r="Q27" s="26">
        <f t="shared" si="21"/>
        <v>56391.386805000009</v>
      </c>
      <c r="R27" s="26">
        <f t="shared" si="22"/>
        <v>2802.4</v>
      </c>
      <c r="S27" s="26">
        <f t="shared" ref="S27:S30" si="25">Q27+R27</f>
        <v>59193.786805000011</v>
      </c>
      <c r="T27" s="26">
        <f t="shared" si="23"/>
        <v>37952.213194999989</v>
      </c>
      <c r="U27" s="23">
        <f t="shared" si="24"/>
        <v>0.39067190821032249</v>
      </c>
    </row>
    <row r="28" spans="1:21" x14ac:dyDescent="0.25">
      <c r="A28" s="22" t="s">
        <v>75</v>
      </c>
      <c r="B28" s="15" t="s">
        <v>21</v>
      </c>
      <c r="C28" s="25">
        <v>6160</v>
      </c>
      <c r="D28" s="26">
        <f t="shared" si="20"/>
        <v>73720.5</v>
      </c>
      <c r="Q28" s="26">
        <f t="shared" si="21"/>
        <v>57501.990000000005</v>
      </c>
      <c r="R28" s="26">
        <f t="shared" si="22"/>
        <v>1909.6</v>
      </c>
      <c r="S28" s="26">
        <f t="shared" si="25"/>
        <v>59411.590000000004</v>
      </c>
      <c r="T28" s="26">
        <f t="shared" si="23"/>
        <v>43252.409999999996</v>
      </c>
      <c r="U28" s="23">
        <f t="shared" si="24"/>
        <v>0.42130065066625105</v>
      </c>
    </row>
    <row r="29" spans="1:21" x14ac:dyDescent="0.25">
      <c r="A29" s="22" t="s">
        <v>75</v>
      </c>
      <c r="B29" s="15" t="s">
        <v>22</v>
      </c>
      <c r="C29" s="25">
        <v>9120</v>
      </c>
      <c r="D29" s="26">
        <f t="shared" si="20"/>
        <v>132812.8125</v>
      </c>
      <c r="Q29" s="26">
        <f t="shared" si="21"/>
        <v>103593.99375000001</v>
      </c>
      <c r="R29" s="26">
        <f t="shared" si="22"/>
        <v>2827.2</v>
      </c>
      <c r="S29" s="26">
        <f t="shared" si="25"/>
        <v>106421.19375000001</v>
      </c>
      <c r="T29" s="26">
        <f t="shared" si="23"/>
        <v>9339.8062499999942</v>
      </c>
      <c r="U29" s="23">
        <f t="shared" si="24"/>
        <v>8.0681803457122808E-2</v>
      </c>
    </row>
    <row r="30" spans="1:21" x14ac:dyDescent="0.25">
      <c r="A30" s="22" t="s">
        <v>75</v>
      </c>
      <c r="B30" s="15" t="s">
        <v>23</v>
      </c>
      <c r="C30" s="25">
        <v>14960</v>
      </c>
      <c r="D30" s="26">
        <f t="shared" si="20"/>
        <v>120288.56250000001</v>
      </c>
      <c r="Q30" s="26">
        <f t="shared" si="21"/>
        <v>93825.078750000015</v>
      </c>
      <c r="R30" s="26">
        <f t="shared" si="22"/>
        <v>4637.6000000000004</v>
      </c>
      <c r="S30" s="26">
        <f t="shared" si="25"/>
        <v>98462.678750000021</v>
      </c>
      <c r="T30" s="26">
        <f t="shared" si="23"/>
        <v>23439.321249999979</v>
      </c>
      <c r="U30" s="23">
        <f t="shared" si="24"/>
        <v>0.19228003847352773</v>
      </c>
    </row>
    <row r="32" spans="1:21" x14ac:dyDescent="0.25">
      <c r="D32" s="29"/>
    </row>
    <row r="36" spans="17:19" x14ac:dyDescent="0.25">
      <c r="Q36">
        <v>57</v>
      </c>
      <c r="R36">
        <v>72</v>
      </c>
      <c r="S36">
        <f>R36-Q36</f>
        <v>15</v>
      </c>
    </row>
    <row r="37" spans="17:19" x14ac:dyDescent="0.25">
      <c r="S37" s="23">
        <f>S36/Q36</f>
        <v>0.26315789473684209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Sheet4</vt:lpstr>
      <vt:lpstr>Sheet5</vt:lpstr>
      <vt:lpstr>Sheet2</vt:lpstr>
      <vt:lpstr>Acryl-SAP Regression</vt:lpstr>
      <vt:lpstr>Caustic-SAP Regression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Hardik Malhotra</cp:lastModifiedBy>
  <cp:lastPrinted>2019-08-20T05:25:58Z</cp:lastPrinted>
  <dcterms:created xsi:type="dcterms:W3CDTF">2019-06-12T04:26:03Z</dcterms:created>
  <dcterms:modified xsi:type="dcterms:W3CDTF">2023-07-02T06:32:58Z</dcterms:modified>
</cp:coreProperties>
</file>