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Autoclaved Aerated Concrete Market\"/>
    </mc:Choice>
  </mc:AlternateContent>
  <xr:revisionPtr revIDLastSave="0" documentId="13_ncr:1_{4A327D9B-5F8F-4963-AE37-96E5FF32529B}" xr6:coauthVersionLast="47" xr6:coauthVersionMax="47" xr10:uidLastSave="{00000000-0000-0000-0000-000000000000}"/>
  <bookViews>
    <workbookView xWindow="-120" yWindow="-120" windowWidth="20730" windowHeight="11160" activeTab="2" xr2:uid="{5897F84F-D538-4781-ADEE-2CC9D88B2B04}"/>
  </bookViews>
  <sheets>
    <sheet name="By Volume" sheetId="61" r:id="rId1"/>
    <sheet name="Europe By Value " sheetId="26" r:id="rId2"/>
    <sheet name="Europe By Volume" sheetId="62" r:id="rId3"/>
  </sheets>
  <definedNames>
    <definedName name="_xlnm._FilterDatabase" localSheetId="0" hidden="1">'By Volume'!$A$1:$J$33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3" i="62" l="1"/>
  <c r="O112" i="62"/>
  <c r="O106" i="62"/>
  <c r="O100" i="62"/>
  <c r="O21" i="62"/>
  <c r="O54" i="62"/>
  <c r="F2" i="62"/>
  <c r="G2" i="62" s="1"/>
  <c r="H2" i="62" s="1"/>
  <c r="I2" i="62" s="1"/>
  <c r="J2" i="62" s="1"/>
  <c r="K2" i="62" s="1"/>
  <c r="L2" i="62" s="1"/>
  <c r="B58" i="62"/>
  <c r="C58" i="62"/>
  <c r="C57" i="62"/>
  <c r="B57" i="62"/>
  <c r="B52" i="62"/>
  <c r="C52" i="62"/>
  <c r="C51" i="62"/>
  <c r="B51" i="62"/>
  <c r="B46" i="62"/>
  <c r="C46" i="62"/>
  <c r="C45" i="62"/>
  <c r="B45" i="62"/>
  <c r="AA59" i="62"/>
  <c r="AA60" i="62" s="1"/>
  <c r="Z59" i="62"/>
  <c r="Y59" i="62"/>
  <c r="X59" i="62"/>
  <c r="X60" i="62" s="1"/>
  <c r="W59" i="62"/>
  <c r="W60" i="62" s="1"/>
  <c r="V59" i="62"/>
  <c r="V60" i="62" s="1"/>
  <c r="U59" i="62"/>
  <c r="U60" i="62" s="1"/>
  <c r="T59" i="62"/>
  <c r="T60" i="62" s="1"/>
  <c r="S59" i="62"/>
  <c r="S60" i="62" s="1"/>
  <c r="R59" i="62"/>
  <c r="R60" i="62" s="1"/>
  <c r="Q59" i="62"/>
  <c r="Q60" i="62" s="1"/>
  <c r="AA53" i="62"/>
  <c r="AA54" i="62" s="1"/>
  <c r="Z53" i="62"/>
  <c r="Y53" i="62"/>
  <c r="X53" i="62"/>
  <c r="X54" i="62" s="1"/>
  <c r="W53" i="62"/>
  <c r="W54" i="62" s="1"/>
  <c r="V53" i="62"/>
  <c r="V54" i="62" s="1"/>
  <c r="U53" i="62"/>
  <c r="U54" i="62" s="1"/>
  <c r="T53" i="62"/>
  <c r="T54" i="62" s="1"/>
  <c r="S53" i="62"/>
  <c r="S54" i="62" s="1"/>
  <c r="R53" i="62"/>
  <c r="R54" i="62" s="1"/>
  <c r="Q53" i="62"/>
  <c r="Q54" i="62" s="1"/>
  <c r="AA47" i="62"/>
  <c r="AA48" i="62" s="1"/>
  <c r="Z47" i="62"/>
  <c r="Z48" i="62" s="1"/>
  <c r="Y47" i="62"/>
  <c r="Y48" i="62" s="1"/>
  <c r="X47" i="62"/>
  <c r="X48" i="62" s="1"/>
  <c r="W47" i="62"/>
  <c r="W48" i="62" s="1"/>
  <c r="V47" i="62"/>
  <c r="V48" i="62" s="1"/>
  <c r="U47" i="62"/>
  <c r="U48" i="62" s="1"/>
  <c r="T47" i="62"/>
  <c r="T48" i="62" s="1"/>
  <c r="S47" i="62"/>
  <c r="S48" i="62" s="1"/>
  <c r="R47" i="62"/>
  <c r="C47" i="62" s="1"/>
  <c r="Q47" i="62"/>
  <c r="B47" i="62" s="1"/>
  <c r="C59" i="62" l="1"/>
  <c r="B59" i="62"/>
  <c r="C53" i="62"/>
  <c r="B53" i="62"/>
  <c r="Q48" i="62"/>
  <c r="R48" i="62"/>
  <c r="Y60" i="62"/>
  <c r="Y54" i="62"/>
  <c r="Z60" i="62"/>
  <c r="Z54" i="62"/>
  <c r="AA111" i="62"/>
  <c r="AA112" i="62" s="1"/>
  <c r="Z111" i="62"/>
  <c r="Z112" i="62" s="1"/>
  <c r="Y111" i="62"/>
  <c r="Y112" i="62" s="1"/>
  <c r="X111" i="62"/>
  <c r="X112" i="62" s="1"/>
  <c r="W111" i="62"/>
  <c r="W112" i="62" s="1"/>
  <c r="V111" i="62"/>
  <c r="V112" i="62" s="1"/>
  <c r="U111" i="62"/>
  <c r="U112" i="62" s="1"/>
  <c r="T111" i="62"/>
  <c r="T112" i="62" s="1"/>
  <c r="S111" i="62"/>
  <c r="S112" i="62" s="1"/>
  <c r="R111" i="62"/>
  <c r="R112" i="62" s="1"/>
  <c r="Q111" i="62"/>
  <c r="Q112" i="62" s="1"/>
  <c r="AA105" i="62"/>
  <c r="AA106" i="62" s="1"/>
  <c r="Z105" i="62"/>
  <c r="Z106" i="62" s="1"/>
  <c r="Y105" i="62"/>
  <c r="Y106" i="62" s="1"/>
  <c r="X105" i="62"/>
  <c r="X106" i="62" s="1"/>
  <c r="W105" i="62"/>
  <c r="W106" i="62" s="1"/>
  <c r="V105" i="62"/>
  <c r="V106" i="62" s="1"/>
  <c r="U105" i="62"/>
  <c r="U106" i="62" s="1"/>
  <c r="T105" i="62"/>
  <c r="T106" i="62" s="1"/>
  <c r="S105" i="62"/>
  <c r="S106" i="62" s="1"/>
  <c r="R105" i="62"/>
  <c r="R106" i="62" s="1"/>
  <c r="Q105" i="62"/>
  <c r="Q106" i="62" s="1"/>
  <c r="R99" i="62"/>
  <c r="R100" i="62" s="1"/>
  <c r="S99" i="62"/>
  <c r="S100" i="62" s="1"/>
  <c r="T99" i="62"/>
  <c r="T100" i="62" s="1"/>
  <c r="U99" i="62"/>
  <c r="U100" i="62" s="1"/>
  <c r="V99" i="62"/>
  <c r="V100" i="62" s="1"/>
  <c r="W99" i="62"/>
  <c r="W100" i="62" s="1"/>
  <c r="X99" i="62"/>
  <c r="X100" i="62" s="1"/>
  <c r="Y99" i="62"/>
  <c r="Y100" i="62" s="1"/>
  <c r="Z99" i="62"/>
  <c r="Z100" i="62" s="1"/>
  <c r="AA99" i="62"/>
  <c r="AA100" i="62" s="1"/>
  <c r="Q99" i="62"/>
  <c r="Q100" i="62" s="1"/>
  <c r="J36" i="61"/>
  <c r="K36" i="61"/>
  <c r="L36" i="61"/>
  <c r="M36" i="61"/>
  <c r="N36" i="61"/>
  <c r="O36" i="61"/>
  <c r="P36" i="61"/>
  <c r="Q36" i="61"/>
  <c r="R36" i="61"/>
  <c r="I36" i="61"/>
  <c r="R92" i="62"/>
  <c r="S92" i="62"/>
  <c r="T92" i="62"/>
  <c r="U92" i="62"/>
  <c r="V92" i="62"/>
  <c r="W92" i="62"/>
  <c r="X92" i="62"/>
  <c r="Y92" i="62"/>
  <c r="Z92" i="62"/>
  <c r="AA92" i="62"/>
  <c r="Q92" i="62"/>
  <c r="R82" i="62"/>
  <c r="S82" i="62"/>
  <c r="T82" i="62"/>
  <c r="U82" i="62"/>
  <c r="V82" i="62"/>
  <c r="W82" i="62"/>
  <c r="X82" i="62"/>
  <c r="Y82" i="62"/>
  <c r="Z82" i="62"/>
  <c r="AA82" i="62"/>
  <c r="Q82" i="62"/>
  <c r="R74" i="62"/>
  <c r="S74" i="62"/>
  <c r="T74" i="62"/>
  <c r="U74" i="62"/>
  <c r="V74" i="62"/>
  <c r="W74" i="62"/>
  <c r="X74" i="62"/>
  <c r="Y74" i="62"/>
  <c r="Z74" i="62"/>
  <c r="AA74" i="62"/>
  <c r="Q74" i="62"/>
  <c r="R40" i="62"/>
  <c r="S40" i="62"/>
  <c r="T40" i="62"/>
  <c r="U40" i="62"/>
  <c r="V40" i="62"/>
  <c r="W40" i="62"/>
  <c r="X40" i="62"/>
  <c r="Y40" i="62"/>
  <c r="Z40" i="62"/>
  <c r="AA40" i="62"/>
  <c r="Q40" i="62"/>
  <c r="R40" i="26"/>
  <c r="S40" i="26"/>
  <c r="T40" i="26"/>
  <c r="U40" i="26"/>
  <c r="V40" i="26"/>
  <c r="W40" i="26"/>
  <c r="X40" i="26"/>
  <c r="Y40" i="26"/>
  <c r="Z40" i="26"/>
  <c r="AA40" i="26"/>
  <c r="Q40" i="26"/>
  <c r="R30" i="62" l="1"/>
  <c r="C30" i="62" s="1"/>
  <c r="S30" i="62"/>
  <c r="D30" i="62" s="1"/>
  <c r="T30" i="62"/>
  <c r="E30" i="62" s="1"/>
  <c r="U30" i="62"/>
  <c r="F30" i="62" s="1"/>
  <c r="V30" i="62"/>
  <c r="G30" i="62" s="1"/>
  <c r="W30" i="62"/>
  <c r="H30" i="62" s="1"/>
  <c r="X30" i="62"/>
  <c r="I30" i="62" s="1"/>
  <c r="Y30" i="62"/>
  <c r="J30" i="62" s="1"/>
  <c r="Z30" i="62"/>
  <c r="K30" i="62" s="1"/>
  <c r="AA30" i="62"/>
  <c r="L30" i="62" s="1"/>
  <c r="Q30" i="62"/>
  <c r="B30" i="62" s="1"/>
  <c r="U20" i="62"/>
  <c r="F20" i="62" s="1"/>
  <c r="R20" i="62"/>
  <c r="C20" i="62" s="1"/>
  <c r="S20" i="62"/>
  <c r="D20" i="62" s="1"/>
  <c r="T20" i="62"/>
  <c r="E20" i="62" s="1"/>
  <c r="V20" i="62"/>
  <c r="G20" i="62" s="1"/>
  <c r="W20" i="62"/>
  <c r="H20" i="62" s="1"/>
  <c r="X20" i="62"/>
  <c r="I20" i="62" s="1"/>
  <c r="Y20" i="62"/>
  <c r="J20" i="62" s="1"/>
  <c r="Z20" i="62"/>
  <c r="K20" i="62" s="1"/>
  <c r="AA20" i="62"/>
  <c r="L20" i="62" s="1"/>
  <c r="Q20" i="62"/>
  <c r="B20" i="62" s="1"/>
  <c r="R12" i="62"/>
  <c r="C12" i="62" s="1"/>
  <c r="S12" i="62"/>
  <c r="D12" i="62" s="1"/>
  <c r="T12" i="62"/>
  <c r="E12" i="62" s="1"/>
  <c r="U12" i="62"/>
  <c r="F12" i="62" s="1"/>
  <c r="V12" i="62"/>
  <c r="G12" i="62" s="1"/>
  <c r="W12" i="62"/>
  <c r="H12" i="62" s="1"/>
  <c r="X12" i="62"/>
  <c r="I12" i="62" s="1"/>
  <c r="Y12" i="62"/>
  <c r="J12" i="62" s="1"/>
  <c r="Z12" i="62"/>
  <c r="K12" i="62" s="1"/>
  <c r="AA12" i="62"/>
  <c r="L12" i="62" s="1"/>
  <c r="Q12" i="62"/>
  <c r="B12" i="62" s="1"/>
  <c r="D3" i="62"/>
  <c r="E3" i="62"/>
  <c r="C3" i="62"/>
  <c r="B36" i="62"/>
  <c r="C36" i="62"/>
  <c r="D36" i="62"/>
  <c r="E36" i="62"/>
  <c r="F36" i="62"/>
  <c r="G36" i="62"/>
  <c r="H36" i="62"/>
  <c r="I36" i="62"/>
  <c r="J36" i="62"/>
  <c r="K36" i="62"/>
  <c r="L36" i="62"/>
  <c r="B37" i="62"/>
  <c r="C37" i="62"/>
  <c r="D37" i="62"/>
  <c r="E37" i="62"/>
  <c r="F37" i="62"/>
  <c r="G37" i="62"/>
  <c r="H37" i="62"/>
  <c r="I37" i="62"/>
  <c r="J37" i="62"/>
  <c r="K37" i="62"/>
  <c r="L37" i="62"/>
  <c r="B38" i="62"/>
  <c r="C38" i="62"/>
  <c r="D38" i="62"/>
  <c r="E38" i="62"/>
  <c r="F38" i="62"/>
  <c r="G38" i="62"/>
  <c r="H38" i="62"/>
  <c r="I38" i="62"/>
  <c r="J38" i="62"/>
  <c r="K38" i="62"/>
  <c r="L38" i="62"/>
  <c r="B39" i="62"/>
  <c r="C39" i="62"/>
  <c r="D39" i="62"/>
  <c r="E39" i="62"/>
  <c r="F39" i="62"/>
  <c r="G39" i="62"/>
  <c r="H39" i="62"/>
  <c r="I39" i="62"/>
  <c r="J39" i="62"/>
  <c r="K39" i="62"/>
  <c r="L39" i="62"/>
  <c r="B40" i="62"/>
  <c r="C40" i="62"/>
  <c r="D40" i="62"/>
  <c r="E40" i="62"/>
  <c r="F40" i="62"/>
  <c r="G40" i="62"/>
  <c r="H40" i="62"/>
  <c r="I40" i="62"/>
  <c r="J40" i="62"/>
  <c r="K40" i="62"/>
  <c r="L40" i="62"/>
  <c r="C35" i="62"/>
  <c r="C64" i="62" s="1"/>
  <c r="D35" i="62"/>
  <c r="D64" i="62" s="1"/>
  <c r="E35" i="62"/>
  <c r="E64" i="62" s="1"/>
  <c r="F35" i="62"/>
  <c r="F64" i="62" s="1"/>
  <c r="G35" i="62"/>
  <c r="H35" i="62"/>
  <c r="I35" i="62"/>
  <c r="I64" i="62" s="1"/>
  <c r="J35" i="62"/>
  <c r="J64" i="62" s="1"/>
  <c r="K35" i="62"/>
  <c r="K64" i="62" s="1"/>
  <c r="L35" i="62"/>
  <c r="L64" i="62" s="1"/>
  <c r="B35" i="62"/>
  <c r="B26" i="62"/>
  <c r="C26" i="62"/>
  <c r="D26" i="62"/>
  <c r="E26" i="62"/>
  <c r="F26" i="62"/>
  <c r="G26" i="62"/>
  <c r="H26" i="62"/>
  <c r="I26" i="62"/>
  <c r="J26" i="62"/>
  <c r="K26" i="62"/>
  <c r="L26" i="62"/>
  <c r="B27" i="62"/>
  <c r="C27" i="62"/>
  <c r="D27" i="62"/>
  <c r="E27" i="62"/>
  <c r="F27" i="62"/>
  <c r="G27" i="62"/>
  <c r="H27" i="62"/>
  <c r="I27" i="62"/>
  <c r="J27" i="62"/>
  <c r="K27" i="62"/>
  <c r="L27" i="62"/>
  <c r="B28" i="62"/>
  <c r="C28" i="62"/>
  <c r="D28" i="62"/>
  <c r="E28" i="62"/>
  <c r="F28" i="62"/>
  <c r="G28" i="62"/>
  <c r="H28" i="62"/>
  <c r="I28" i="62"/>
  <c r="J28" i="62"/>
  <c r="K28" i="62"/>
  <c r="L28" i="62"/>
  <c r="B29" i="62"/>
  <c r="C29" i="62"/>
  <c r="D29" i="62"/>
  <c r="E29" i="62"/>
  <c r="F29" i="62"/>
  <c r="G29" i="62"/>
  <c r="H29" i="62"/>
  <c r="I29" i="62"/>
  <c r="J29" i="62"/>
  <c r="K29" i="62"/>
  <c r="L29" i="62"/>
  <c r="C25" i="62"/>
  <c r="D25" i="62"/>
  <c r="E25" i="62"/>
  <c r="F25" i="62"/>
  <c r="G25" i="62"/>
  <c r="H25" i="62"/>
  <c r="I25" i="62"/>
  <c r="J25" i="62"/>
  <c r="K25" i="62"/>
  <c r="L25" i="62"/>
  <c r="B25" i="62"/>
  <c r="B18" i="62"/>
  <c r="C18" i="62"/>
  <c r="D18" i="62"/>
  <c r="E18" i="62"/>
  <c r="F18" i="62"/>
  <c r="G18" i="62"/>
  <c r="H18" i="62"/>
  <c r="I18" i="62"/>
  <c r="J18" i="62"/>
  <c r="K18" i="62"/>
  <c r="L18" i="62"/>
  <c r="B19" i="62"/>
  <c r="C19" i="62"/>
  <c r="D19" i="62"/>
  <c r="E19" i="62"/>
  <c r="F19" i="62"/>
  <c r="G19" i="62"/>
  <c r="H19" i="62"/>
  <c r="I19" i="62"/>
  <c r="J19" i="62"/>
  <c r="K19" i="62"/>
  <c r="L19" i="62"/>
  <c r="C17" i="62"/>
  <c r="D17" i="62"/>
  <c r="E17" i="62"/>
  <c r="F17" i="62"/>
  <c r="G17" i="62"/>
  <c r="H17" i="62"/>
  <c r="I17" i="62"/>
  <c r="J17" i="62"/>
  <c r="K17" i="62"/>
  <c r="L17" i="62"/>
  <c r="B17" i="62"/>
  <c r="B7" i="62"/>
  <c r="C7" i="62"/>
  <c r="D7" i="62"/>
  <c r="E7" i="62"/>
  <c r="F7" i="62"/>
  <c r="G7" i="62"/>
  <c r="H7" i="62"/>
  <c r="I7" i="62"/>
  <c r="J7" i="62"/>
  <c r="K7" i="62"/>
  <c r="L7" i="62"/>
  <c r="B8" i="62"/>
  <c r="C8" i="62"/>
  <c r="D8" i="62"/>
  <c r="E8" i="62"/>
  <c r="F8" i="62"/>
  <c r="G8" i="62"/>
  <c r="H8" i="62"/>
  <c r="I8" i="62"/>
  <c r="J8" i="62"/>
  <c r="K8" i="62"/>
  <c r="L8" i="62"/>
  <c r="B9" i="62"/>
  <c r="C9" i="62"/>
  <c r="D9" i="62"/>
  <c r="E9" i="62"/>
  <c r="F9" i="62"/>
  <c r="G9" i="62"/>
  <c r="H9" i="62"/>
  <c r="I9" i="62"/>
  <c r="J9" i="62"/>
  <c r="K9" i="62"/>
  <c r="L9" i="62"/>
  <c r="B10" i="62"/>
  <c r="C10" i="62"/>
  <c r="D10" i="62"/>
  <c r="E10" i="62"/>
  <c r="F10" i="62"/>
  <c r="G10" i="62"/>
  <c r="H10" i="62"/>
  <c r="I10" i="62"/>
  <c r="J10" i="62"/>
  <c r="K10" i="62"/>
  <c r="L10" i="62"/>
  <c r="B11" i="62"/>
  <c r="C11" i="62"/>
  <c r="D11" i="62"/>
  <c r="E11" i="62"/>
  <c r="F11" i="62"/>
  <c r="G11" i="62"/>
  <c r="H11" i="62"/>
  <c r="I11" i="62"/>
  <c r="J11" i="62"/>
  <c r="K11" i="62"/>
  <c r="L11" i="62"/>
  <c r="C6" i="62"/>
  <c r="D6" i="62"/>
  <c r="E6" i="62"/>
  <c r="F6" i="62"/>
  <c r="G6" i="62"/>
  <c r="H6" i="62"/>
  <c r="I6" i="62"/>
  <c r="J6" i="62"/>
  <c r="K6" i="62"/>
  <c r="L6" i="62"/>
  <c r="B6" i="62"/>
  <c r="O2" i="62"/>
  <c r="N2" i="62"/>
  <c r="B37" i="61"/>
  <c r="E30" i="61"/>
  <c r="E21" i="61"/>
  <c r="V18" i="61"/>
  <c r="V2" i="61"/>
  <c r="U2" i="61"/>
  <c r="E2" i="61"/>
  <c r="E35" i="61" s="1"/>
  <c r="F46" i="62" l="1"/>
  <c r="F45" i="62"/>
  <c r="F47" i="62"/>
  <c r="F52" i="62"/>
  <c r="F51" i="62"/>
  <c r="F53" i="62"/>
  <c r="L58" i="62"/>
  <c r="L57" i="62"/>
  <c r="L59" i="62"/>
  <c r="K58" i="62"/>
  <c r="K57" i="62"/>
  <c r="K59" i="62"/>
  <c r="L46" i="62"/>
  <c r="L45" i="62"/>
  <c r="L47" i="62"/>
  <c r="J58" i="62"/>
  <c r="J57" i="62"/>
  <c r="J59" i="62"/>
  <c r="K46" i="62"/>
  <c r="K45" i="62"/>
  <c r="K47" i="62"/>
  <c r="K52" i="62"/>
  <c r="K51" i="62"/>
  <c r="K53" i="62"/>
  <c r="I58" i="62"/>
  <c r="I57" i="62"/>
  <c r="I59" i="62"/>
  <c r="J51" i="62"/>
  <c r="J52" i="62"/>
  <c r="J53" i="62"/>
  <c r="H58" i="62"/>
  <c r="H57" i="62"/>
  <c r="H59" i="62"/>
  <c r="J46" i="62"/>
  <c r="J45" i="62"/>
  <c r="J47" i="62"/>
  <c r="I45" i="62"/>
  <c r="I46" i="62"/>
  <c r="I47" i="62"/>
  <c r="I52" i="62"/>
  <c r="I51" i="62"/>
  <c r="I53" i="62"/>
  <c r="G58" i="62"/>
  <c r="G57" i="62"/>
  <c r="G59" i="62"/>
  <c r="L52" i="62"/>
  <c r="L51" i="62"/>
  <c r="L53" i="62"/>
  <c r="H45" i="62"/>
  <c r="H46" i="62"/>
  <c r="H47" i="62"/>
  <c r="H52" i="62"/>
  <c r="H51" i="62"/>
  <c r="H53" i="62"/>
  <c r="F58" i="62"/>
  <c r="F57" i="62"/>
  <c r="F59" i="62"/>
  <c r="G46" i="62"/>
  <c r="G45" i="62"/>
  <c r="G47" i="62"/>
  <c r="G52" i="62"/>
  <c r="G51" i="62"/>
  <c r="G53" i="62"/>
  <c r="E57" i="62"/>
  <c r="E58" i="62"/>
  <c r="E59" i="62"/>
  <c r="E45" i="62"/>
  <c r="E46" i="62"/>
  <c r="E47" i="62"/>
  <c r="E52" i="62"/>
  <c r="E51" i="62"/>
  <c r="E53" i="62"/>
  <c r="D57" i="62"/>
  <c r="D58" i="62"/>
  <c r="D59" i="62"/>
  <c r="D46" i="62"/>
  <c r="D47" i="62"/>
  <c r="D45" i="62"/>
  <c r="D52" i="62"/>
  <c r="D51" i="62"/>
  <c r="D53" i="62"/>
  <c r="O7" i="62"/>
  <c r="N36" i="62"/>
  <c r="O38" i="62"/>
  <c r="N37" i="62"/>
  <c r="O10" i="62"/>
  <c r="N8" i="62"/>
  <c r="K65" i="62"/>
  <c r="J65" i="62"/>
  <c r="N35" i="62"/>
  <c r="L65" i="62"/>
  <c r="D65" i="62"/>
  <c r="O37" i="62"/>
  <c r="O9" i="62"/>
  <c r="O29" i="62"/>
  <c r="N28" i="62"/>
  <c r="O27" i="62"/>
  <c r="N26" i="62"/>
  <c r="F89" i="62"/>
  <c r="F65" i="62"/>
  <c r="N18" i="62"/>
  <c r="N19" i="62"/>
  <c r="N27" i="62"/>
  <c r="E65" i="62"/>
  <c r="N39" i="62"/>
  <c r="E92" i="62"/>
  <c r="E91" i="62"/>
  <c r="L92" i="62"/>
  <c r="L71" i="62"/>
  <c r="L91" i="62"/>
  <c r="D71" i="62"/>
  <c r="D91" i="62"/>
  <c r="B64" i="62"/>
  <c r="O36" i="62"/>
  <c r="O39" i="62"/>
  <c r="D41" i="62"/>
  <c r="D42" i="62" s="1"/>
  <c r="J41" i="62"/>
  <c r="J42" i="62" s="1"/>
  <c r="L41" i="62"/>
  <c r="L42" i="62" s="1"/>
  <c r="H41" i="62"/>
  <c r="H42" i="62" s="1"/>
  <c r="N38" i="62"/>
  <c r="K41" i="62"/>
  <c r="K42" i="62" s="1"/>
  <c r="C41" i="62"/>
  <c r="C42" i="62" s="1"/>
  <c r="E41" i="62"/>
  <c r="E42" i="62" s="1"/>
  <c r="O40" i="62"/>
  <c r="F41" i="62"/>
  <c r="F42" i="62" s="1"/>
  <c r="N40" i="62"/>
  <c r="G41" i="62"/>
  <c r="G42" i="62" s="1"/>
  <c r="K90" i="62"/>
  <c r="K87" i="62"/>
  <c r="K71" i="62"/>
  <c r="K89" i="62"/>
  <c r="K70" i="62"/>
  <c r="K88" i="62"/>
  <c r="K73" i="62"/>
  <c r="K74" i="62"/>
  <c r="K92" i="62"/>
  <c r="K69" i="62"/>
  <c r="K91" i="62"/>
  <c r="K72" i="62"/>
  <c r="K68" i="62"/>
  <c r="C90" i="62"/>
  <c r="C87" i="62"/>
  <c r="C70" i="62"/>
  <c r="C88" i="62"/>
  <c r="C73" i="62"/>
  <c r="C91" i="62"/>
  <c r="C71" i="62"/>
  <c r="C89" i="62"/>
  <c r="C74" i="62"/>
  <c r="C92" i="62"/>
  <c r="C69" i="62"/>
  <c r="C72" i="62"/>
  <c r="C68" i="62"/>
  <c r="J70" i="62"/>
  <c r="J89" i="62"/>
  <c r="J74" i="62"/>
  <c r="J92" i="62"/>
  <c r="J88" i="62"/>
  <c r="J73" i="62"/>
  <c r="J91" i="62"/>
  <c r="J69" i="62"/>
  <c r="J72" i="62"/>
  <c r="J68" i="62"/>
  <c r="J71" i="62"/>
  <c r="J90" i="62"/>
  <c r="J87" i="62"/>
  <c r="I88" i="62"/>
  <c r="I81" i="62"/>
  <c r="I73" i="62"/>
  <c r="I89" i="62"/>
  <c r="I80" i="62"/>
  <c r="I91" i="62"/>
  <c r="I71" i="62"/>
  <c r="I82" i="62"/>
  <c r="I74" i="62"/>
  <c r="I92" i="62"/>
  <c r="I69" i="62"/>
  <c r="I72" i="62"/>
  <c r="I90" i="62"/>
  <c r="I87" i="62"/>
  <c r="I70" i="62"/>
  <c r="I79" i="62"/>
  <c r="I68" i="62"/>
  <c r="D73" i="62"/>
  <c r="E70" i="62"/>
  <c r="F90" i="62"/>
  <c r="B41" i="62"/>
  <c r="B42" i="62" s="1"/>
  <c r="H64" i="62"/>
  <c r="E74" i="62"/>
  <c r="F71" i="62"/>
  <c r="L69" i="62"/>
  <c r="D69" i="62"/>
  <c r="D92" i="62"/>
  <c r="E89" i="62"/>
  <c r="L73" i="62"/>
  <c r="L81" i="62"/>
  <c r="D88" i="62"/>
  <c r="G64" i="62"/>
  <c r="L74" i="62"/>
  <c r="D74" i="62"/>
  <c r="E71" i="62"/>
  <c r="L82" i="62"/>
  <c r="F91" i="62"/>
  <c r="L89" i="62"/>
  <c r="D89" i="62"/>
  <c r="F73" i="62"/>
  <c r="F70" i="62"/>
  <c r="E81" i="62"/>
  <c r="I41" i="62"/>
  <c r="I42" i="62" s="1"/>
  <c r="F87" i="62"/>
  <c r="L88" i="62"/>
  <c r="F68" i="62"/>
  <c r="F72" i="62"/>
  <c r="L70" i="62"/>
  <c r="D70" i="62"/>
  <c r="E87" i="62"/>
  <c r="E90" i="62"/>
  <c r="F88" i="62"/>
  <c r="E68" i="62"/>
  <c r="E72" i="62"/>
  <c r="F69" i="62"/>
  <c r="E79" i="62"/>
  <c r="L87" i="62"/>
  <c r="D87" i="62"/>
  <c r="F92" i="62"/>
  <c r="L90" i="62"/>
  <c r="D90" i="62"/>
  <c r="E73" i="62"/>
  <c r="E88" i="62"/>
  <c r="O35" i="62"/>
  <c r="L68" i="62"/>
  <c r="D68" i="62"/>
  <c r="F74" i="62"/>
  <c r="L72" i="62"/>
  <c r="D72" i="62"/>
  <c r="E69" i="62"/>
  <c r="L79" i="62"/>
  <c r="L80" i="62"/>
  <c r="O28" i="62"/>
  <c r="O30" i="62"/>
  <c r="O26" i="62"/>
  <c r="G31" i="62"/>
  <c r="G32" i="62" s="1"/>
  <c r="I31" i="62"/>
  <c r="I32" i="62" s="1"/>
  <c r="H31" i="62"/>
  <c r="H32" i="62" s="1"/>
  <c r="O25" i="62"/>
  <c r="E31" i="62"/>
  <c r="E32" i="62" s="1"/>
  <c r="D31" i="62"/>
  <c r="D32" i="62" s="1"/>
  <c r="C31" i="62"/>
  <c r="C32" i="62" s="1"/>
  <c r="K31" i="62"/>
  <c r="K32" i="62" s="1"/>
  <c r="J31" i="62"/>
  <c r="J32" i="62" s="1"/>
  <c r="B31" i="62"/>
  <c r="B32" i="62" s="1"/>
  <c r="N30" i="62"/>
  <c r="F31" i="62"/>
  <c r="F32" i="62" s="1"/>
  <c r="L31" i="62"/>
  <c r="L32" i="62" s="1"/>
  <c r="N25" i="62"/>
  <c r="N29" i="62"/>
  <c r="N17" i="62"/>
  <c r="N20" i="62"/>
  <c r="C21" i="62"/>
  <c r="C22" i="62" s="1"/>
  <c r="O19" i="62"/>
  <c r="I21" i="62"/>
  <c r="I22" i="62" s="1"/>
  <c r="E21" i="62"/>
  <c r="E22" i="62" s="1"/>
  <c r="F21" i="62"/>
  <c r="F22" i="62" s="1"/>
  <c r="O17" i="62"/>
  <c r="K21" i="62"/>
  <c r="K22" i="62" s="1"/>
  <c r="G21" i="62"/>
  <c r="G22" i="62" s="1"/>
  <c r="O18" i="62"/>
  <c r="D21" i="62"/>
  <c r="D22" i="62" s="1"/>
  <c r="J21" i="62"/>
  <c r="J22" i="62" s="1"/>
  <c r="H21" i="62"/>
  <c r="H22" i="62" s="1"/>
  <c r="N11" i="62"/>
  <c r="O20" i="62"/>
  <c r="L21" i="62"/>
  <c r="L22" i="62" s="1"/>
  <c r="B21" i="62"/>
  <c r="B22" i="62" s="1"/>
  <c r="O8" i="62"/>
  <c r="N10" i="62"/>
  <c r="N9" i="62"/>
  <c r="G13" i="62"/>
  <c r="G14" i="62" s="1"/>
  <c r="I13" i="62"/>
  <c r="I14" i="62" s="1"/>
  <c r="O11" i="62"/>
  <c r="F13" i="62"/>
  <c r="F14" i="62" s="1"/>
  <c r="N7" i="62"/>
  <c r="J13" i="62"/>
  <c r="J14" i="62" s="1"/>
  <c r="B13" i="62"/>
  <c r="B14" i="62" s="1"/>
  <c r="H13" i="62"/>
  <c r="H14" i="62" s="1"/>
  <c r="O12" i="62"/>
  <c r="K13" i="62"/>
  <c r="K14" i="62" s="1"/>
  <c r="C13" i="62"/>
  <c r="C14" i="62" s="1"/>
  <c r="L13" i="62"/>
  <c r="L14" i="62" s="1"/>
  <c r="D13" i="62"/>
  <c r="D14" i="62" s="1"/>
  <c r="E13" i="62"/>
  <c r="E14" i="62" s="1"/>
  <c r="N12" i="62"/>
  <c r="N6" i="62"/>
  <c r="O6" i="62"/>
  <c r="K104" i="62" l="1"/>
  <c r="K105" i="62"/>
  <c r="K103" i="62"/>
  <c r="E104" i="62"/>
  <c r="E105" i="62"/>
  <c r="E103" i="62"/>
  <c r="I111" i="62"/>
  <c r="I109" i="62"/>
  <c r="I110" i="62"/>
  <c r="J109" i="62"/>
  <c r="J110" i="62"/>
  <c r="J111" i="62"/>
  <c r="C97" i="62"/>
  <c r="C98" i="62"/>
  <c r="C99" i="62"/>
  <c r="K110" i="62"/>
  <c r="K111" i="62"/>
  <c r="K109" i="62"/>
  <c r="E97" i="62"/>
  <c r="E98" i="62"/>
  <c r="E99" i="62"/>
  <c r="D99" i="62"/>
  <c r="D97" i="62"/>
  <c r="D98" i="62"/>
  <c r="D111" i="62"/>
  <c r="D110" i="62"/>
  <c r="D109" i="62"/>
  <c r="L99" i="62"/>
  <c r="L98" i="62"/>
  <c r="L97" i="62"/>
  <c r="L111" i="62"/>
  <c r="L110" i="62"/>
  <c r="L109" i="62"/>
  <c r="I99" i="62"/>
  <c r="I98" i="62"/>
  <c r="I97" i="62"/>
  <c r="C110" i="62"/>
  <c r="C111" i="62"/>
  <c r="C109" i="62"/>
  <c r="D104" i="62"/>
  <c r="D105" i="62"/>
  <c r="D103" i="62"/>
  <c r="J97" i="62"/>
  <c r="J98" i="62"/>
  <c r="J99" i="62"/>
  <c r="C104" i="62"/>
  <c r="C105" i="62"/>
  <c r="C103" i="62"/>
  <c r="F103" i="62"/>
  <c r="F104" i="62"/>
  <c r="F105" i="62"/>
  <c r="F111" i="62"/>
  <c r="F109" i="62"/>
  <c r="F110" i="62"/>
  <c r="I103" i="62"/>
  <c r="I104" i="62"/>
  <c r="I105" i="62"/>
  <c r="L105" i="62"/>
  <c r="L103" i="62"/>
  <c r="L104" i="62"/>
  <c r="E109" i="62"/>
  <c r="E110" i="62"/>
  <c r="E111" i="62"/>
  <c r="F97" i="62"/>
  <c r="F99" i="62"/>
  <c r="F98" i="62"/>
  <c r="J105" i="62"/>
  <c r="J103" i="62"/>
  <c r="J104" i="62"/>
  <c r="K98" i="62"/>
  <c r="K97" i="62"/>
  <c r="K99" i="62"/>
  <c r="B68" i="62"/>
  <c r="B88" i="62"/>
  <c r="N88" i="62" s="1"/>
  <c r="B87" i="62"/>
  <c r="N87" i="62" s="1"/>
  <c r="B89" i="62"/>
  <c r="N89" i="62" s="1"/>
  <c r="B73" i="62"/>
  <c r="N73" i="62" s="1"/>
  <c r="N64" i="62"/>
  <c r="B71" i="62"/>
  <c r="H65" i="62"/>
  <c r="I65" i="62"/>
  <c r="B74" i="62"/>
  <c r="N74" i="62" s="1"/>
  <c r="B72" i="62"/>
  <c r="N72" i="62" s="1"/>
  <c r="B90" i="62"/>
  <c r="N90" i="62" s="1"/>
  <c r="B91" i="62"/>
  <c r="N91" i="62" s="1"/>
  <c r="C65" i="62"/>
  <c r="B70" i="62"/>
  <c r="N70" i="62" s="1"/>
  <c r="O64" i="62"/>
  <c r="G65" i="62"/>
  <c r="E80" i="62"/>
  <c r="E82" i="62"/>
  <c r="I83" i="62"/>
  <c r="I84" i="62" s="1"/>
  <c r="B69" i="62"/>
  <c r="B92" i="62"/>
  <c r="N92" i="62" s="1"/>
  <c r="L75" i="62"/>
  <c r="L76" i="62" s="1"/>
  <c r="D75" i="62"/>
  <c r="D76" i="62" s="1"/>
  <c r="I75" i="62"/>
  <c r="I76" i="62" s="1"/>
  <c r="C93" i="62"/>
  <c r="C94" i="62" s="1"/>
  <c r="K93" i="62"/>
  <c r="K94" i="62" s="1"/>
  <c r="H91" i="62"/>
  <c r="H92" i="62"/>
  <c r="H80" i="62"/>
  <c r="H79" i="62"/>
  <c r="H71" i="62"/>
  <c r="H90" i="62"/>
  <c r="H89" i="62"/>
  <c r="H82" i="62"/>
  <c r="H74" i="62"/>
  <c r="H72" i="62"/>
  <c r="H68" i="62"/>
  <c r="H87" i="62"/>
  <c r="H70" i="62"/>
  <c r="H69" i="62"/>
  <c r="H88" i="62"/>
  <c r="H81" i="62"/>
  <c r="H73" i="62"/>
  <c r="I93" i="62"/>
  <c r="I94" i="62" s="1"/>
  <c r="C75" i="62"/>
  <c r="C76" i="62" s="1"/>
  <c r="D93" i="62"/>
  <c r="D94" i="62" s="1"/>
  <c r="F93" i="62"/>
  <c r="F94" i="62" s="1"/>
  <c r="K75" i="62"/>
  <c r="K76" i="62" s="1"/>
  <c r="J93" i="62"/>
  <c r="J94" i="62" s="1"/>
  <c r="E93" i="62"/>
  <c r="E94" i="62" s="1"/>
  <c r="L93" i="62"/>
  <c r="L94" i="62" s="1"/>
  <c r="J75" i="62"/>
  <c r="J76" i="62" s="1"/>
  <c r="L83" i="62"/>
  <c r="L84" i="62" s="1"/>
  <c r="F75" i="62"/>
  <c r="F76" i="62" s="1"/>
  <c r="E75" i="62"/>
  <c r="E76" i="62" s="1"/>
  <c r="G71" i="62"/>
  <c r="G72" i="62"/>
  <c r="O72" i="62" s="1"/>
  <c r="G90" i="62"/>
  <c r="O90" i="62" s="1"/>
  <c r="G87" i="62"/>
  <c r="G70" i="62"/>
  <c r="O70" i="62" s="1"/>
  <c r="G89" i="62"/>
  <c r="O89" i="62" s="1"/>
  <c r="G74" i="62"/>
  <c r="O74" i="62" s="1"/>
  <c r="G92" i="62"/>
  <c r="O92" i="62" s="1"/>
  <c r="G69" i="62"/>
  <c r="G88" i="62"/>
  <c r="O88" i="62" s="1"/>
  <c r="G73" i="62"/>
  <c r="O73" i="62" s="1"/>
  <c r="G91" i="62"/>
  <c r="O91" i="62" s="1"/>
  <c r="G68" i="62"/>
  <c r="C54" i="62" l="1"/>
  <c r="D48" i="62"/>
  <c r="J60" i="62"/>
  <c r="E54" i="62"/>
  <c r="K48" i="62"/>
  <c r="E60" i="62"/>
  <c r="D60" i="62"/>
  <c r="N52" i="62"/>
  <c r="N53" i="62"/>
  <c r="J48" i="62"/>
  <c r="D54" i="62"/>
  <c r="K54" i="62"/>
  <c r="F48" i="62"/>
  <c r="C60" i="62"/>
  <c r="N58" i="62"/>
  <c r="N59" i="62"/>
  <c r="L48" i="62"/>
  <c r="K60" i="62"/>
  <c r="I48" i="62"/>
  <c r="L54" i="62"/>
  <c r="I60" i="62"/>
  <c r="O53" i="62"/>
  <c r="C48" i="62"/>
  <c r="E48" i="62"/>
  <c r="J54" i="62"/>
  <c r="F60" i="62"/>
  <c r="F54" i="62"/>
  <c r="O47" i="62"/>
  <c r="O46" i="62"/>
  <c r="G48" i="62"/>
  <c r="O59" i="62"/>
  <c r="O58" i="62"/>
  <c r="O52" i="62"/>
  <c r="N46" i="62"/>
  <c r="N47" i="62"/>
  <c r="L60" i="62"/>
  <c r="I54" i="62"/>
  <c r="C106" i="62"/>
  <c r="L100" i="62"/>
  <c r="F106" i="62"/>
  <c r="C112" i="62"/>
  <c r="J106" i="62"/>
  <c r="I100" i="62"/>
  <c r="D100" i="62"/>
  <c r="H99" i="62"/>
  <c r="H98" i="62"/>
  <c r="H97" i="62"/>
  <c r="N68" i="62"/>
  <c r="B98" i="62"/>
  <c r="N98" i="62" s="1"/>
  <c r="B97" i="62"/>
  <c r="B99" i="62"/>
  <c r="N99" i="62" s="1"/>
  <c r="B110" i="62"/>
  <c r="N110" i="62" s="1"/>
  <c r="B109" i="62"/>
  <c r="N109" i="62" s="1"/>
  <c r="B111" i="62"/>
  <c r="N111" i="62" s="1"/>
  <c r="F100" i="62"/>
  <c r="I106" i="62"/>
  <c r="G98" i="62"/>
  <c r="O98" i="62" s="1"/>
  <c r="G99" i="62"/>
  <c r="O99" i="62" s="1"/>
  <c r="G97" i="62"/>
  <c r="K100" i="62"/>
  <c r="E106" i="62"/>
  <c r="N71" i="62"/>
  <c r="B105" i="62"/>
  <c r="N105" i="62" s="1"/>
  <c r="B104" i="62"/>
  <c r="N104" i="62" s="1"/>
  <c r="B103" i="62"/>
  <c r="E112" i="62"/>
  <c r="F112" i="62"/>
  <c r="C100" i="62"/>
  <c r="L112" i="62"/>
  <c r="O69" i="62"/>
  <c r="G110" i="62"/>
  <c r="O110" i="62" s="1"/>
  <c r="G111" i="62"/>
  <c r="O111" i="62" s="1"/>
  <c r="G109" i="62"/>
  <c r="O109" i="62" s="1"/>
  <c r="O71" i="62"/>
  <c r="G103" i="62"/>
  <c r="G104" i="62"/>
  <c r="O104" i="62" s="1"/>
  <c r="G105" i="62"/>
  <c r="O105" i="62" s="1"/>
  <c r="H105" i="62"/>
  <c r="H104" i="62"/>
  <c r="H103" i="62"/>
  <c r="L106" i="62"/>
  <c r="J100" i="62"/>
  <c r="D112" i="62"/>
  <c r="E100" i="62"/>
  <c r="K106" i="62"/>
  <c r="I112" i="62"/>
  <c r="H111" i="62"/>
  <c r="H109" i="62"/>
  <c r="H110" i="62"/>
  <c r="D106" i="62"/>
  <c r="K112" i="62"/>
  <c r="J112" i="62"/>
  <c r="B75" i="62"/>
  <c r="B76" i="62" s="1"/>
  <c r="N69" i="62"/>
  <c r="B93" i="62"/>
  <c r="B94" i="62" s="1"/>
  <c r="E83" i="62"/>
  <c r="E84" i="62" s="1"/>
  <c r="D81" i="62"/>
  <c r="D79" i="62"/>
  <c r="D82" i="62"/>
  <c r="D80" i="62"/>
  <c r="H83" i="62"/>
  <c r="H84" i="62" s="1"/>
  <c r="G93" i="62"/>
  <c r="G94" i="62" s="1"/>
  <c r="O87" i="62"/>
  <c r="H93" i="62"/>
  <c r="H94" i="62" s="1"/>
  <c r="H75" i="62"/>
  <c r="H76" i="62" s="1"/>
  <c r="G75" i="62"/>
  <c r="G76" i="62" s="1"/>
  <c r="O68" i="62"/>
  <c r="H54" i="62" l="1"/>
  <c r="H60" i="62"/>
  <c r="G60" i="62"/>
  <c r="O57" i="62"/>
  <c r="O45" i="62"/>
  <c r="G54" i="62"/>
  <c r="O51" i="62"/>
  <c r="N51" i="62"/>
  <c r="B54" i="62"/>
  <c r="N57" i="62"/>
  <c r="B60" i="62"/>
  <c r="N45" i="62"/>
  <c r="B48" i="62"/>
  <c r="H48" i="62"/>
  <c r="H112" i="62"/>
  <c r="B106" i="62"/>
  <c r="G106" i="62"/>
  <c r="O103" i="62"/>
  <c r="H100" i="62"/>
  <c r="B100" i="62"/>
  <c r="N103" i="62"/>
  <c r="G112" i="62"/>
  <c r="B112" i="62"/>
  <c r="N97" i="62"/>
  <c r="H106" i="62"/>
  <c r="G100" i="62"/>
  <c r="O97" i="62"/>
  <c r="D83" i="62"/>
  <c r="D84" i="62" s="1"/>
  <c r="B79" i="62"/>
  <c r="C79" i="62"/>
  <c r="C81" i="62"/>
  <c r="B81" i="62"/>
  <c r="B80" i="62"/>
  <c r="B82" i="62"/>
  <c r="J82" i="62"/>
  <c r="F82" i="62"/>
  <c r="K79" i="62"/>
  <c r="G79" i="62"/>
  <c r="O79" i="62" s="1"/>
  <c r="C80" i="62"/>
  <c r="K80" i="62"/>
  <c r="G80" i="62"/>
  <c r="O80" i="62" s="1"/>
  <c r="G81" i="62"/>
  <c r="O81" i="62" s="1"/>
  <c r="K81" i="62"/>
  <c r="J80" i="62"/>
  <c r="F80" i="62"/>
  <c r="C82" i="62"/>
  <c r="K82" i="62"/>
  <c r="G82" i="62"/>
  <c r="O82" i="62" s="1"/>
  <c r="F81" i="62"/>
  <c r="J81" i="62"/>
  <c r="J79" i="62"/>
  <c r="F79" i="62"/>
  <c r="N79" i="62" l="1"/>
  <c r="N80" i="62"/>
  <c r="K83" i="62"/>
  <c r="K84" i="62" s="1"/>
  <c r="N82" i="62"/>
  <c r="G83" i="62"/>
  <c r="G84" i="62" s="1"/>
  <c r="N81" i="62"/>
  <c r="J83" i="62"/>
  <c r="J84" i="62" s="1"/>
  <c r="C83" i="62"/>
  <c r="C84" i="62" s="1"/>
  <c r="B83" i="62"/>
  <c r="B84" i="62" s="1"/>
  <c r="F83" i="62"/>
  <c r="F84" i="62" s="1"/>
</calcChain>
</file>

<file path=xl/sharedStrings.xml><?xml version="1.0" encoding="utf-8"?>
<sst xmlns="http://schemas.openxmlformats.org/spreadsheetml/2006/main" count="452" uniqueCount="139">
  <si>
    <t>2023F</t>
  </si>
  <si>
    <t>2024F</t>
  </si>
  <si>
    <t>2025F</t>
  </si>
  <si>
    <t>Y-o-Y</t>
  </si>
  <si>
    <t>Total</t>
  </si>
  <si>
    <t>Check</t>
  </si>
  <si>
    <t>Others</t>
  </si>
  <si>
    <t>2026F</t>
  </si>
  <si>
    <t>Mexico</t>
  </si>
  <si>
    <t>Germany</t>
  </si>
  <si>
    <t>Italy</t>
  </si>
  <si>
    <t>France</t>
  </si>
  <si>
    <t>Rest of Europe</t>
  </si>
  <si>
    <t>By Country, By Value</t>
  </si>
  <si>
    <t>United Kingdom</t>
  </si>
  <si>
    <t>By Application, By Value</t>
  </si>
  <si>
    <t>By End User, By Value</t>
  </si>
  <si>
    <t>Value (USD Billion)</t>
  </si>
  <si>
    <t>2022E</t>
  </si>
  <si>
    <t>2027F</t>
  </si>
  <si>
    <t>CAGR (2017-2021)</t>
  </si>
  <si>
    <t>CAGR (2022E-2027F)</t>
  </si>
  <si>
    <t>By Product Type, By Value</t>
  </si>
  <si>
    <t>Commercial</t>
  </si>
  <si>
    <t>Residential</t>
  </si>
  <si>
    <t>Industrial</t>
  </si>
  <si>
    <t>Australia</t>
  </si>
  <si>
    <t>Europe Autoclaved Aerated Concrete Market</t>
  </si>
  <si>
    <t>Germany Autoclaved Aerated Concrete Market</t>
  </si>
  <si>
    <t>United Kingdom Autoclaved Aerated Concrete Market</t>
  </si>
  <si>
    <t>France Autoclaved Aerated Concrete Market</t>
  </si>
  <si>
    <t>Italy Autoclaved Aerated Concrete Market</t>
  </si>
  <si>
    <t>Rest of Europe Autoclaved Aerated Concrete Market</t>
  </si>
  <si>
    <t>Block</t>
  </si>
  <si>
    <t>Lintel</t>
  </si>
  <si>
    <t>Floor Elements</t>
  </si>
  <si>
    <t>Roof Panel</t>
  </si>
  <si>
    <t>Wall Panel</t>
  </si>
  <si>
    <t>Cladding Panel</t>
  </si>
  <si>
    <t>Infrastructure</t>
  </si>
  <si>
    <t>Construction Materials</t>
  </si>
  <si>
    <t>Road Construction</t>
  </si>
  <si>
    <t>Roof Insulation</t>
  </si>
  <si>
    <t>Bridge Sub-Structure</t>
  </si>
  <si>
    <t>Void Filling</t>
  </si>
  <si>
    <t>Spain</t>
  </si>
  <si>
    <t>Spain Autoclaved Aerated Concrete Market</t>
  </si>
  <si>
    <t>Mannok</t>
  </si>
  <si>
    <t>S.No</t>
  </si>
  <si>
    <t>Company</t>
  </si>
  <si>
    <t>Location</t>
  </si>
  <si>
    <t>Country</t>
  </si>
  <si>
    <t>Capacity m3</t>
  </si>
  <si>
    <t>Xella</t>
  </si>
  <si>
    <t>Loosdorf</t>
  </si>
  <si>
    <t>URSA-Sustainability-Report.pdf</t>
  </si>
  <si>
    <t>BERGAMO</t>
  </si>
  <si>
    <t>Vuren &amp; Limburg</t>
  </si>
  <si>
    <t>Nederland</t>
  </si>
  <si>
    <t> Bucuresti</t>
  </si>
  <si>
    <t>Romania</t>
  </si>
  <si>
    <t>ANTWERP</t>
  </si>
  <si>
    <t>Belgium</t>
  </si>
  <si>
    <t>Moskovskaya </t>
  </si>
  <si>
    <t>Russia Fed</t>
  </si>
  <si>
    <t>ALPES</t>
  </si>
  <si>
    <t>NUEVO LEON</t>
  </si>
  <si>
    <t>Vreoci</t>
  </si>
  <si>
    <t>Serbia</t>
  </si>
  <si>
    <t>Warszawa, mazowieckie</t>
  </si>
  <si>
    <t>Poland</t>
  </si>
  <si>
    <t>Sofia</t>
  </si>
  <si>
    <t>Bulgaria</t>
  </si>
  <si>
    <t>kanton Bosnia</t>
  </si>
  <si>
    <t>Herzegovina</t>
  </si>
  <si>
    <t>Budapest</t>
  </si>
  <si>
    <t>Hungary</t>
  </si>
  <si>
    <t>Šaštín-Stráže</t>
  </si>
  <si>
    <t>Slovakia</t>
  </si>
  <si>
    <t>Kisovec</t>
  </si>
  <si>
    <t>Slovenia</t>
  </si>
  <si>
    <t>Germany, France</t>
  </si>
  <si>
    <t>H+H International</t>
  </si>
  <si>
    <t>Copenhagen</t>
  </si>
  <si>
    <t>Denmark</t>
  </si>
  <si>
    <t>Bauroc AS</t>
  </si>
  <si>
    <t>Virumaa</t>
  </si>
  <si>
    <t>Estonia</t>
  </si>
  <si>
    <t xml:space="preserve">Bauroc </t>
  </si>
  <si>
    <t>Riga</t>
  </si>
  <si>
    <t>Latvia</t>
  </si>
  <si>
    <t>ZAVOD ZALIZOBETONNYKH KONSTRUKTSII IM. SVITLANY KOVALSKOI, AT</t>
  </si>
  <si>
    <t>Kyiv</t>
  </si>
  <si>
    <t>Ukrain</t>
  </si>
  <si>
    <t>Tarmac</t>
  </si>
  <si>
    <t>BIRMINGHAM</t>
  </si>
  <si>
    <t>SOLBET STALOWA WOLA S A</t>
  </si>
  <si>
    <t>podkarpackie</t>
  </si>
  <si>
    <t>https://www.bimobject.com/en-au/solbet</t>
  </si>
  <si>
    <t>SOLBET LUBARTÓW S A</t>
  </si>
  <si>
    <t>lubelskie,</t>
  </si>
  <si>
    <t>SOLBET KOLBUSZOWA S A</t>
  </si>
  <si>
    <t>Kolbuszowa</t>
  </si>
  <si>
    <t>SOLBET SP Z O O</t>
  </si>
  <si>
    <t>kujawsko-pomorskie</t>
  </si>
  <si>
    <t>Celco</t>
  </si>
  <si>
    <t>Constanta</t>
  </si>
  <si>
    <t> Romania</t>
  </si>
  <si>
    <t>CSR Hebel</t>
  </si>
  <si>
    <t>SOUTH WALES</t>
  </si>
  <si>
    <t>Derrylin</t>
  </si>
  <si>
    <t>Ireland</t>
  </si>
  <si>
    <t>aircrete.com/aircrete-news/aircrete-europe-and-csr-hebel-to-build-worlds-most-advanced-aac-panel-plant/</t>
  </si>
  <si>
    <t>Laston Italiana S.P.A, </t>
  </si>
  <si>
    <t>Vicenza VI</t>
  </si>
  <si>
    <t xml:space="preserve"> Italy</t>
  </si>
  <si>
    <t>http://www.laston-spa.com/eng/content.asp?ContentId=676</t>
  </si>
  <si>
    <t>AKG Gazbeton</t>
  </si>
  <si>
    <t>Kovalska</t>
  </si>
  <si>
    <t>Value (Million m3)</t>
  </si>
  <si>
    <t>Volume (Million m3)</t>
  </si>
  <si>
    <t>By Product Type, By Volume</t>
  </si>
  <si>
    <t>By End User, By Volume</t>
  </si>
  <si>
    <t>By Application, By Volume</t>
  </si>
  <si>
    <t>By Country, By Volume</t>
  </si>
  <si>
    <t>Volume (Million m^3)</t>
  </si>
  <si>
    <t>Blocks</t>
  </si>
  <si>
    <t>Panel</t>
  </si>
  <si>
    <t>Lintels</t>
  </si>
  <si>
    <t>8"</t>
  </si>
  <si>
    <t>12"</t>
  </si>
  <si>
    <t>10"</t>
  </si>
  <si>
    <t>By Size,By Blocks, By Volume</t>
  </si>
  <si>
    <t>200 X 200 X 600</t>
  </si>
  <si>
    <t>150 X 200 X 600</t>
  </si>
  <si>
    <t>By Size,By Lintels, By Volume</t>
  </si>
  <si>
    <t>200 X 1220 X 600</t>
  </si>
  <si>
    <t>75 X 610 X 1200</t>
  </si>
  <si>
    <t>By Size,By Panels (Roof, Wall &amp; Cladding), By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</si>
</sst>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.00_);_(* \(#,##0.00\);_(* &quot;-&quot;??_);_(@_)"/>
    <numFmt numFmtId="165" formatCode="0.0"/>
    <numFmt numFmtId="166" formatCode="0.000%"/>
    <numFmt numFmtId="167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12"/>
      <color rgb="FF161919"/>
      <name val="Arial"/>
      <family val="2"/>
    </font>
    <font>
      <b/>
      <sz val="11"/>
      <color rgb="FF293849"/>
      <name val="Montserrat"/>
    </font>
    <font>
      <sz val="12"/>
      <color rgb="FF4D5254"/>
      <name val="Arial"/>
      <family val="2"/>
    </font>
    <font>
      <sz val="11"/>
      <color theme="8" tint="-0.249977111117893"/>
      <name val="Arial"/>
      <family val="2"/>
    </font>
    <font>
      <sz val="11"/>
      <color rgb="FF4D5156"/>
      <name val="Arial"/>
      <family val="2"/>
    </font>
    <font>
      <sz val="12"/>
      <color rgb="FF293849"/>
      <name val="Montserrat"/>
    </font>
    <font>
      <sz val="11"/>
      <color rgb="FF202124"/>
      <name val="Arial"/>
      <family val="2"/>
    </font>
    <font>
      <sz val="12"/>
      <color rgb="FF333333"/>
      <name val="Open_sanssemibold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5627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75">
    <xf numFmtId="0" fontId="0" fillId="0" borderId="0" xfId="0"/>
    <xf numFmtId="10" fontId="2" fillId="0" borderId="0" xfId="0" applyNumberFormat="1" applyFont="1" applyAlignment="1">
      <alignment horizontal="center"/>
    </xf>
    <xf numFmtId="0" fontId="5" fillId="2" borderId="2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0" fontId="0" fillId="0" borderId="0" xfId="2" applyNumberFormat="1" applyFont="1" applyFill="1" applyAlignment="1">
      <alignment horizontal="center"/>
    </xf>
    <xf numFmtId="43" fontId="0" fillId="0" borderId="0" xfId="0" applyNumberFormat="1" applyAlignment="1">
      <alignment horizontal="center"/>
    </xf>
    <xf numFmtId="43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3" fontId="0" fillId="0" borderId="0" xfId="1" applyFont="1" applyFill="1" applyBorder="1" applyAlignment="1">
      <alignment horizontal="center"/>
    </xf>
    <xf numFmtId="43" fontId="2" fillId="0" borderId="0" xfId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5" fillId="3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4" borderId="0" xfId="0" applyFill="1" applyAlignment="1">
      <alignment horizontal="center"/>
    </xf>
    <xf numFmtId="10" fontId="2" fillId="4" borderId="0" xfId="0" applyNumberFormat="1" applyFont="1" applyFill="1" applyAlignment="1">
      <alignment horizontal="center"/>
    </xf>
    <xf numFmtId="2" fontId="0" fillId="0" borderId="1" xfId="1" applyNumberFormat="1" applyFont="1" applyFill="1" applyBorder="1" applyAlignment="1">
      <alignment horizontal="center"/>
    </xf>
    <xf numFmtId="2" fontId="2" fillId="0" borderId="1" xfId="1" applyNumberFormat="1" applyFont="1" applyFill="1" applyBorder="1" applyAlignment="1">
      <alignment horizontal="center"/>
    </xf>
    <xf numFmtId="10" fontId="0" fillId="0" borderId="1" xfId="1" applyNumberFormat="1" applyFont="1" applyFill="1" applyBorder="1" applyAlignment="1">
      <alignment horizontal="center"/>
    </xf>
    <xf numFmtId="10" fontId="0" fillId="4" borderId="0" xfId="0" applyNumberFormat="1" applyFill="1" applyAlignment="1">
      <alignment horizontal="center"/>
    </xf>
    <xf numFmtId="0" fontId="3" fillId="0" borderId="0" xfId="3"/>
    <xf numFmtId="2" fontId="6" fillId="0" borderId="1" xfId="0" applyNumberFormat="1" applyFont="1" applyBorder="1" applyAlignment="1">
      <alignment horizontal="center"/>
    </xf>
    <xf numFmtId="0" fontId="5" fillId="2" borderId="6" xfId="0" applyFont="1" applyFill="1" applyBorder="1" applyAlignment="1">
      <alignment horizontal="left" vertical="center"/>
    </xf>
    <xf numFmtId="2" fontId="7" fillId="0" borderId="0" xfId="0" applyNumberFormat="1" applyFont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 vertical="center"/>
    </xf>
    <xf numFmtId="165" fontId="8" fillId="0" borderId="0" xfId="0" applyNumberFormat="1" applyFont="1"/>
    <xf numFmtId="0" fontId="3" fillId="0" borderId="0" xfId="3" applyAlignment="1">
      <alignment horizontal="center"/>
    </xf>
    <xf numFmtId="0" fontId="11" fillId="0" borderId="0" xfId="0" applyFont="1"/>
    <xf numFmtId="0" fontId="12" fillId="5" borderId="0" xfId="0" applyFont="1" applyFill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3" fontId="0" fillId="0" borderId="0" xfId="0" applyNumberFormat="1" applyAlignment="1">
      <alignment horizontal="center"/>
    </xf>
    <xf numFmtId="3" fontId="0" fillId="0" borderId="0" xfId="0" applyNumberFormat="1"/>
    <xf numFmtId="1" fontId="0" fillId="0" borderId="0" xfId="0" applyNumberFormat="1"/>
    <xf numFmtId="166" fontId="0" fillId="0" borderId="0" xfId="2" applyNumberFormat="1" applyFont="1"/>
    <xf numFmtId="2" fontId="17" fillId="6" borderId="1" xfId="7" applyNumberFormat="1" applyFont="1" applyFill="1" applyBorder="1" applyAlignment="1">
      <alignment horizontal="center"/>
    </xf>
    <xf numFmtId="2" fontId="0" fillId="0" borderId="0" xfId="0" applyNumberFormat="1"/>
    <xf numFmtId="0" fontId="6" fillId="0" borderId="7" xfId="0" applyFont="1" applyBorder="1" applyAlignment="1">
      <alignment horizontal="left" vertical="center"/>
    </xf>
    <xf numFmtId="10" fontId="0" fillId="0" borderId="0" xfId="2" applyNumberFormat="1" applyFont="1"/>
    <xf numFmtId="167" fontId="17" fillId="6" borderId="1" xfId="2" applyNumberFormat="1" applyFont="1" applyFill="1" applyBorder="1" applyAlignment="1">
      <alignment horizontal="center"/>
    </xf>
    <xf numFmtId="2" fontId="17" fillId="6" borderId="0" xfId="7" applyNumberFormat="1" applyFont="1" applyFill="1" applyAlignment="1">
      <alignment horizontal="center"/>
    </xf>
    <xf numFmtId="0" fontId="6" fillId="0" borderId="1" xfId="0" applyFont="1" applyBorder="1" applyAlignment="1">
      <alignment horizontal="left" vertical="center"/>
    </xf>
    <xf numFmtId="10" fontId="0" fillId="0" borderId="1" xfId="2" applyNumberFormat="1" applyFont="1" applyFill="1" applyBorder="1" applyAlignment="1">
      <alignment horizontal="center"/>
    </xf>
    <xf numFmtId="2" fontId="0" fillId="0" borderId="0" xfId="2" applyNumberFormat="1" applyFont="1" applyFill="1" applyAlignment="1">
      <alignment horizontal="center"/>
    </xf>
    <xf numFmtId="10" fontId="0" fillId="0" borderId="0" xfId="0" applyNumberFormat="1"/>
    <xf numFmtId="166" fontId="17" fillId="6" borderId="1" xfId="2" applyNumberFormat="1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2" borderId="8" xfId="0" applyFont="1" applyFill="1" applyBorder="1" applyAlignment="1">
      <alignment horizontal="left" vertical="center"/>
    </xf>
    <xf numFmtId="0" fontId="0" fillId="0" borderId="1" xfId="0" applyBorder="1"/>
    <xf numFmtId="10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8">
    <cellStyle name="Comma" xfId="1" builtinId="3"/>
    <cellStyle name="Comma 2" xfId="4" xr:uid="{8E3CD45C-0B0F-48F9-BF27-99341650074D}"/>
    <cellStyle name="Comma 2 2" xfId="6" xr:uid="{B1080B75-B72C-46DB-A6C7-7C73E2726425}"/>
    <cellStyle name="Comma 3" xfId="5" xr:uid="{D83EB442-E47F-424A-8DFD-3334642DCD0C}"/>
    <cellStyle name="Hyperlink" xfId="3" builtinId="8"/>
    <cellStyle name="Normal" xfId="0" builtinId="0"/>
    <cellStyle name="Normal 2" xfId="7" xr:uid="{560C8648-FBD0-45FA-B993-3C5219B5437E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Volume'!$G$35</c:f>
              <c:strCache>
                <c:ptCount val="1"/>
                <c:pt idx="0">
                  <c:v>Volume (Million m3)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Volume'!$H$34:$Q$34</c:f>
              <c:strCach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2022E</c:v>
                </c:pt>
                <c:pt idx="6">
                  <c:v>2023F</c:v>
                </c:pt>
                <c:pt idx="7">
                  <c:v>2024F</c:v>
                </c:pt>
                <c:pt idx="8">
                  <c:v>2025F</c:v>
                </c:pt>
                <c:pt idx="9">
                  <c:v>2026F</c:v>
                </c:pt>
              </c:strCache>
            </c:strRef>
          </c:cat>
          <c:val>
            <c:numRef>
              <c:f>'By Volume'!$H$35:$Q$35</c:f>
              <c:numCache>
                <c:formatCode>0.00</c:formatCode>
                <c:ptCount val="10"/>
                <c:pt idx="0">
                  <c:v>17.256724034336852</c:v>
                </c:pt>
                <c:pt idx="1">
                  <c:v>18.046694532938226</c:v>
                </c:pt>
                <c:pt idx="2">
                  <c:v>17.075653427069618</c:v>
                </c:pt>
                <c:pt idx="3">
                  <c:v>18.132132215584186</c:v>
                </c:pt>
                <c:pt idx="4">
                  <c:v>19.340462061550365</c:v>
                </c:pt>
                <c:pt idx="5">
                  <c:v>20.557523367982782</c:v>
                </c:pt>
                <c:pt idx="6">
                  <c:v>21.71817516806907</c:v>
                </c:pt>
                <c:pt idx="7">
                  <c:v>22.902889547496915</c:v>
                </c:pt>
                <c:pt idx="8">
                  <c:v>24.069375775390569</c:v>
                </c:pt>
                <c:pt idx="9">
                  <c:v>25.217874576893582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C-4FD2-B6C3-C1B2362783E7}"/>
            </c:ext>
          </c:extLst>
        </c:ser>
        <c:ser>
          <c:idx val="1"/>
          <c:order val="1"/>
          <c:tx>
            <c:strRef>
              <c:f>'By Volume'!$G$36</c:f>
              <c:strCache>
                <c:ptCount val="1"/>
                <c:pt idx="0">
                  <c:v>Y-o-Y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Volume'!$H$34:$Q$34</c:f>
              <c:strCach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2022E</c:v>
                </c:pt>
                <c:pt idx="6">
                  <c:v>2023F</c:v>
                </c:pt>
                <c:pt idx="7">
                  <c:v>2024F</c:v>
                </c:pt>
                <c:pt idx="8">
                  <c:v>2025F</c:v>
                </c:pt>
                <c:pt idx="9">
                  <c:v>2026F</c:v>
                </c:pt>
              </c:strCache>
            </c:strRef>
          </c:cat>
          <c:val>
            <c:numRef>
              <c:f>'By Volume'!$H$36:$Q$36</c:f>
              <c:numCache>
                <c:formatCode>0.000%</c:formatCode>
                <c:ptCount val="10"/>
                <c:pt idx="0">
                  <c:v>5.7547223360113975E-2</c:v>
                </c:pt>
                <c:pt idx="1">
                  <c:v>4.5777547176944822E-2</c:v>
                </c:pt>
                <c:pt idx="2">
                  <c:v>-5.3807144798527884E-2</c:v>
                </c:pt>
                <c:pt idx="3">
                  <c:v>6.1870475002716807E-2</c:v>
                </c:pt>
                <c:pt idx="4">
                  <c:v>6.6640251218091473E-2</c:v>
                </c:pt>
                <c:pt idx="5">
                  <c:v>6.2928243521750415E-2</c:v>
                </c:pt>
                <c:pt idx="6">
                  <c:v>5.6458736751039851E-2</c:v>
                </c:pt>
                <c:pt idx="7">
                  <c:v>5.4549443968462841E-2</c:v>
                </c:pt>
                <c:pt idx="8">
                  <c:v>5.0931836590948354E-2</c:v>
                </c:pt>
                <c:pt idx="9">
                  <c:v>4.7716185588713156E-2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C-4FD2-B6C3-C1B236278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848623"/>
        <c:axId val="844840719"/>
      </c:barChart>
      <c:catAx>
        <c:axId val="84484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40719"/>
        <c:crosses val="autoZero"/>
        <c:auto val="1"/>
        <c:lblAlgn val="ctr"/>
        <c:lblOffset val="100"/>
        <c:noMultiLvlLbl val="0"/>
      </c:catAx>
      <c:valAx>
        <c:axId val="84484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4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2619375</xdr:colOff>
      <xdr:row>36</xdr:row>
      <xdr:rowOff>109537</xdr:rowOff>
    </xdr:from>
    <xdr:to>
      <xdr:col>5</xdr:col>
      <xdr:colOff>190500</xdr:colOff>
      <xdr:row>50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0CD07-AC9C-461E-96B7-E4EBE0AE8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nb.com/business-directory/company-profiles.zavod_zalizobetonnykh_konstruktsii_im_svitlany_kovalskoi_at.270102116ab74b0e5186322a804e5805.html" TargetMode="External"/><Relationship Id="rId1" Type="http://schemas.openxmlformats.org/officeDocument/2006/relationships/hyperlink" Target="../../AppData/Local/Microsoft/Windows/INetCache/Content.Outlook/AppData/Desktop/Aereated%20Autoclave%20Concrete/Related%20Document/URSA-Sustainability-Report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39F1-64AD-43D0-9FDE-71A6BF40C54B}">
  <dimension ref="A1:V53"/>
  <sheetViews>
    <sheetView topLeftCell="D1" workbookViewId="0">
      <pane ySplit="1" topLeftCell="A26" activePane="bottomLeft" state="frozen"/>
      <selection activeCell="A20" sqref="A20"/>
      <selection pane="bottomLeft" activeCell="J42" sqref="J42"/>
    </sheetView>
  </sheetViews>
  <sheetFormatPr defaultRowHeight="15"/>
  <cols>
    <col min="2" max="2" width="46.5703125" customWidth="1"/>
    <col min="3" max="3" width="26.42578125" bestFit="1" customWidth="1"/>
    <col min="4" max="4" width="16" bestFit="1" customWidth="1"/>
    <col min="5" max="9" width="16" customWidth="1"/>
    <col min="10" max="10" width="9.5703125" bestFit="1" customWidth="1"/>
    <col min="12" max="12" width="10.42578125" customWidth="1"/>
    <col min="21" max="21" width="11.140625" bestFit="1" customWidth="1"/>
  </cols>
  <sheetData>
    <row r="1" spans="1:22">
      <c r="A1" t="s">
        <v>48</v>
      </c>
      <c r="B1" t="s">
        <v>49</v>
      </c>
      <c r="C1" t="s">
        <v>50</v>
      </c>
      <c r="D1" t="s">
        <v>51</v>
      </c>
      <c r="E1" t="s">
        <v>52</v>
      </c>
      <c r="F1" s="12">
        <v>2015</v>
      </c>
      <c r="G1" s="12">
        <v>2016</v>
      </c>
      <c r="H1" s="12">
        <v>2017</v>
      </c>
      <c r="I1" s="12">
        <v>2018</v>
      </c>
      <c r="J1" s="12">
        <v>2019</v>
      </c>
      <c r="K1" s="12">
        <v>2020</v>
      </c>
      <c r="L1" s="12">
        <v>2021</v>
      </c>
      <c r="M1" s="12">
        <v>2022</v>
      </c>
      <c r="N1" s="12">
        <v>2023</v>
      </c>
      <c r="O1" s="12">
        <v>2024</v>
      </c>
      <c r="P1" s="12">
        <v>2025</v>
      </c>
      <c r="Q1" s="12">
        <v>2026</v>
      </c>
      <c r="R1" s="12">
        <v>2027</v>
      </c>
      <c r="S1" s="12"/>
    </row>
    <row r="2" spans="1:22">
      <c r="A2">
        <v>1</v>
      </c>
      <c r="B2" s="72" t="s">
        <v>53</v>
      </c>
      <c r="C2" s="42" t="s">
        <v>54</v>
      </c>
      <c r="D2" t="s">
        <v>26</v>
      </c>
      <c r="E2" s="72">
        <f>49500000/5</f>
        <v>9900000</v>
      </c>
      <c r="T2" s="35" t="s">
        <v>55</v>
      </c>
      <c r="U2">
        <f>1507*0.711</f>
        <v>1071.4769999999999</v>
      </c>
      <c r="V2">
        <f>1585*0.7</f>
        <v>1109.5</v>
      </c>
    </row>
    <row r="3" spans="1:22" ht="15.75">
      <c r="A3">
        <v>2</v>
      </c>
      <c r="B3" s="72"/>
      <c r="C3" s="43" t="s">
        <v>56</v>
      </c>
      <c r="D3" t="s">
        <v>10</v>
      </c>
      <c r="E3" s="72"/>
    </row>
    <row r="4" spans="1:22">
      <c r="A4">
        <v>3</v>
      </c>
      <c r="B4" s="72"/>
      <c r="C4" s="42" t="s">
        <v>57</v>
      </c>
      <c r="D4" t="s">
        <v>58</v>
      </c>
      <c r="E4" s="72"/>
    </row>
    <row r="5" spans="1:22" ht="15.75">
      <c r="A5">
        <v>4</v>
      </c>
      <c r="B5" s="72"/>
      <c r="C5" s="43" t="s">
        <v>59</v>
      </c>
      <c r="D5" t="s">
        <v>60</v>
      </c>
      <c r="E5" s="72"/>
      <c r="U5" s="73">
        <v>9900000</v>
      </c>
    </row>
    <row r="6" spans="1:22">
      <c r="A6">
        <v>5</v>
      </c>
      <c r="B6" s="72"/>
      <c r="C6" s="42" t="s">
        <v>61</v>
      </c>
      <c r="D6" t="s">
        <v>62</v>
      </c>
      <c r="E6" s="72"/>
      <c r="U6" s="73"/>
    </row>
    <row r="7" spans="1:22" ht="15.75">
      <c r="A7">
        <v>6</v>
      </c>
      <c r="B7" s="72"/>
      <c r="C7" s="43" t="s">
        <v>63</v>
      </c>
      <c r="D7" t="s">
        <v>64</v>
      </c>
      <c r="E7" s="72"/>
      <c r="U7" s="73"/>
    </row>
    <row r="8" spans="1:22" ht="15.75">
      <c r="A8">
        <v>7</v>
      </c>
      <c r="B8" s="72"/>
      <c r="C8" s="43" t="s">
        <v>65</v>
      </c>
      <c r="D8" t="s">
        <v>11</v>
      </c>
      <c r="E8" s="72"/>
      <c r="U8" s="73"/>
    </row>
    <row r="9" spans="1:22" ht="15.75">
      <c r="A9">
        <v>8</v>
      </c>
      <c r="B9" s="72"/>
      <c r="C9" s="43" t="s">
        <v>66</v>
      </c>
      <c r="D9" t="s">
        <v>8</v>
      </c>
      <c r="E9" s="72"/>
      <c r="U9" s="73"/>
    </row>
    <row r="10" spans="1:22" ht="15.75">
      <c r="A10">
        <v>9</v>
      </c>
      <c r="B10" s="72"/>
      <c r="C10" s="43" t="s">
        <v>67</v>
      </c>
      <c r="D10" t="s">
        <v>68</v>
      </c>
      <c r="E10" s="72"/>
      <c r="U10" s="73"/>
    </row>
    <row r="11" spans="1:22" ht="15.75">
      <c r="A11">
        <v>10</v>
      </c>
      <c r="B11" s="72"/>
      <c r="C11" s="43" t="s">
        <v>69</v>
      </c>
      <c r="D11" t="s">
        <v>70</v>
      </c>
      <c r="E11" s="72"/>
      <c r="U11" s="73"/>
    </row>
    <row r="12" spans="1:22">
      <c r="A12">
        <v>11</v>
      </c>
      <c r="B12" s="72"/>
      <c r="C12" t="s">
        <v>71</v>
      </c>
      <c r="D12" t="s">
        <v>72</v>
      </c>
      <c r="E12" s="72"/>
      <c r="U12" s="73"/>
    </row>
    <row r="13" spans="1:22" ht="15.75">
      <c r="A13">
        <v>12</v>
      </c>
      <c r="B13" s="72"/>
      <c r="C13" s="43" t="s">
        <v>73</v>
      </c>
      <c r="D13" s="43" t="s">
        <v>74</v>
      </c>
      <c r="E13" s="7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U13" s="73"/>
    </row>
    <row r="14" spans="1:22">
      <c r="A14">
        <v>13</v>
      </c>
      <c r="B14" s="72"/>
      <c r="C14" s="42" t="s">
        <v>75</v>
      </c>
      <c r="D14" s="42" t="s">
        <v>76</v>
      </c>
      <c r="E14" s="7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U14" s="73"/>
    </row>
    <row r="15" spans="1:22">
      <c r="A15">
        <v>14</v>
      </c>
      <c r="B15" s="72"/>
      <c r="C15" s="42" t="s">
        <v>77</v>
      </c>
      <c r="D15" s="42" t="s">
        <v>78</v>
      </c>
      <c r="E15" s="7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U15" s="73"/>
    </row>
    <row r="16" spans="1:22">
      <c r="A16">
        <v>15</v>
      </c>
      <c r="B16" s="72"/>
      <c r="C16" s="42" t="s">
        <v>79</v>
      </c>
      <c r="D16" s="42" t="s">
        <v>80</v>
      </c>
      <c r="E16" s="7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U16" s="73"/>
    </row>
    <row r="17" spans="1:22" ht="15.75">
      <c r="A17">
        <v>16</v>
      </c>
      <c r="B17" s="72"/>
      <c r="C17" s="43"/>
      <c r="D17" s="43" t="s">
        <v>81</v>
      </c>
      <c r="E17" s="7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U17" s="73"/>
    </row>
    <row r="18" spans="1:22" ht="18">
      <c r="A18">
        <v>17</v>
      </c>
      <c r="B18" s="44" t="s">
        <v>82</v>
      </c>
      <c r="C18" s="42" t="s">
        <v>83</v>
      </c>
      <c r="D18" s="42" t="s">
        <v>84</v>
      </c>
      <c r="E18" s="12">
        <v>2720000</v>
      </c>
      <c r="F18" s="42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U18" s="73"/>
      <c r="V18">
        <f>5*U5</f>
        <v>49500000</v>
      </c>
    </row>
    <row r="19" spans="1:22">
      <c r="A19">
        <v>18</v>
      </c>
      <c r="B19" s="12" t="s">
        <v>85</v>
      </c>
      <c r="C19" s="42" t="s">
        <v>86</v>
      </c>
      <c r="D19" s="42" t="s">
        <v>87</v>
      </c>
      <c r="E19" s="72">
        <v>175000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</row>
    <row r="20" spans="1:22" ht="15.75">
      <c r="A20">
        <v>19</v>
      </c>
      <c r="B20" s="12" t="s">
        <v>88</v>
      </c>
      <c r="C20" s="43" t="s">
        <v>89</v>
      </c>
      <c r="D20" s="43" t="s">
        <v>90</v>
      </c>
      <c r="E20" s="7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</row>
    <row r="21" spans="1:22" ht="15.75">
      <c r="A21">
        <v>20</v>
      </c>
      <c r="B21" s="46" t="s">
        <v>91</v>
      </c>
      <c r="C21" s="47" t="s">
        <v>92</v>
      </c>
      <c r="D21" s="42" t="s">
        <v>93</v>
      </c>
      <c r="E21">
        <f>4000*330</f>
        <v>1320000</v>
      </c>
    </row>
    <row r="22" spans="1:22" ht="15.75">
      <c r="A22">
        <v>21</v>
      </c>
      <c r="B22" s="12" t="s">
        <v>94</v>
      </c>
      <c r="C22" s="47" t="s">
        <v>95</v>
      </c>
      <c r="D22" s="42" t="s">
        <v>14</v>
      </c>
      <c r="E22">
        <v>1500000</v>
      </c>
      <c r="F22" s="42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</row>
    <row r="23" spans="1:22" ht="15.75">
      <c r="A23">
        <v>22</v>
      </c>
      <c r="B23" s="12" t="s">
        <v>96</v>
      </c>
      <c r="C23" s="43" t="s">
        <v>97</v>
      </c>
      <c r="D23" t="s">
        <v>70</v>
      </c>
      <c r="E23" s="74">
        <v>2500000</v>
      </c>
      <c r="T23" t="s">
        <v>98</v>
      </c>
    </row>
    <row r="24" spans="1:22" ht="15.75">
      <c r="A24">
        <v>23</v>
      </c>
      <c r="B24" s="12" t="s">
        <v>99</v>
      </c>
      <c r="C24" s="43" t="s">
        <v>100</v>
      </c>
      <c r="D24" t="s">
        <v>70</v>
      </c>
      <c r="E24" s="73"/>
    </row>
    <row r="25" spans="1:22" ht="15.75">
      <c r="A25">
        <v>24</v>
      </c>
      <c r="B25" s="12" t="s">
        <v>101</v>
      </c>
      <c r="C25" s="43" t="s">
        <v>102</v>
      </c>
      <c r="D25" t="s">
        <v>70</v>
      </c>
      <c r="E25" s="73"/>
    </row>
    <row r="26" spans="1:22" ht="15.75">
      <c r="A26">
        <v>25</v>
      </c>
      <c r="B26" s="12" t="s">
        <v>103</v>
      </c>
      <c r="C26" s="43" t="s">
        <v>104</v>
      </c>
      <c r="D26" t="s">
        <v>70</v>
      </c>
      <c r="E26" s="73"/>
    </row>
    <row r="27" spans="1:22">
      <c r="A27">
        <v>26</v>
      </c>
      <c r="B27" s="12" t="s">
        <v>105</v>
      </c>
      <c r="C27" t="s">
        <v>106</v>
      </c>
      <c r="D27" s="49" t="s">
        <v>107</v>
      </c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</row>
    <row r="28" spans="1:22" ht="15.75">
      <c r="A28">
        <v>27</v>
      </c>
      <c r="B28" s="12" t="s">
        <v>108</v>
      </c>
      <c r="C28" s="43" t="s">
        <v>109</v>
      </c>
      <c r="D28" t="s">
        <v>26</v>
      </c>
      <c r="E28">
        <v>300000</v>
      </c>
    </row>
    <row r="29" spans="1:22">
      <c r="A29">
        <v>28</v>
      </c>
      <c r="B29" s="12" t="s">
        <v>47</v>
      </c>
      <c r="C29" s="49" t="s">
        <v>110</v>
      </c>
      <c r="D29" t="s">
        <v>111</v>
      </c>
      <c r="T29" t="s">
        <v>112</v>
      </c>
    </row>
    <row r="30" spans="1:22" ht="18.75">
      <c r="A30">
        <v>29</v>
      </c>
      <c r="B30" s="50" t="s">
        <v>113</v>
      </c>
      <c r="C30" s="51" t="s">
        <v>114</v>
      </c>
      <c r="D30" t="s">
        <v>115</v>
      </c>
      <c r="E30" s="12">
        <f>70*330</f>
        <v>23100</v>
      </c>
      <c r="T30" t="s">
        <v>116</v>
      </c>
    </row>
    <row r="31" spans="1:22" ht="15.75">
      <c r="A31">
        <v>30</v>
      </c>
      <c r="B31" s="52" t="s">
        <v>117</v>
      </c>
      <c r="C31" s="52" t="s">
        <v>117</v>
      </c>
      <c r="E31" s="53">
        <v>1713960</v>
      </c>
    </row>
    <row r="32" spans="1:22" ht="15.75">
      <c r="A32">
        <v>31</v>
      </c>
      <c r="B32" s="52" t="s">
        <v>118</v>
      </c>
      <c r="C32" s="52"/>
      <c r="E32" s="53">
        <v>600000</v>
      </c>
    </row>
    <row r="33" spans="1:19" ht="15.75" thickBot="1">
      <c r="A33">
        <v>32</v>
      </c>
      <c r="B33" s="12" t="s">
        <v>6</v>
      </c>
      <c r="E33" s="54">
        <v>6500000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</row>
    <row r="34" spans="1:19" ht="15.75" thickBot="1">
      <c r="G34" s="2" t="s">
        <v>27</v>
      </c>
      <c r="H34" s="3">
        <v>2017</v>
      </c>
      <c r="I34" s="3">
        <v>2018</v>
      </c>
      <c r="J34" s="3">
        <v>2019</v>
      </c>
      <c r="K34" s="3">
        <v>2020</v>
      </c>
      <c r="L34" s="26">
        <v>2021</v>
      </c>
      <c r="M34" s="3" t="s">
        <v>18</v>
      </c>
      <c r="N34" s="3" t="s">
        <v>0</v>
      </c>
      <c r="O34" s="3" t="s">
        <v>1</v>
      </c>
      <c r="P34" s="3" t="s">
        <v>2</v>
      </c>
      <c r="Q34" s="3" t="s">
        <v>7</v>
      </c>
      <c r="R34" s="3" t="s">
        <v>19</v>
      </c>
    </row>
    <row r="35" spans="1:19">
      <c r="E35">
        <f>SUM(E2:E33)</f>
        <v>27252060</v>
      </c>
      <c r="G35" s="8" t="s">
        <v>120</v>
      </c>
      <c r="H35" s="57">
        <v>17.256724034336852</v>
      </c>
      <c r="I35" s="57">
        <v>18.046694532938226</v>
      </c>
      <c r="J35" s="57">
        <v>17.075653427069618</v>
      </c>
      <c r="K35" s="57">
        <v>18.132132215584186</v>
      </c>
      <c r="L35" s="57">
        <v>19.340462061550365</v>
      </c>
      <c r="M35" s="57">
        <v>20.557523367982782</v>
      </c>
      <c r="N35" s="57">
        <v>21.71817516806907</v>
      </c>
      <c r="O35" s="57">
        <v>22.902889547496915</v>
      </c>
      <c r="P35" s="57">
        <v>24.069375775390569</v>
      </c>
      <c r="Q35" s="57">
        <v>25.217874576893582</v>
      </c>
      <c r="R35" s="58">
        <v>26.385462169803755</v>
      </c>
    </row>
    <row r="36" spans="1:19">
      <c r="G36" s="9" t="s">
        <v>3</v>
      </c>
      <c r="H36" s="56">
        <v>5.7547223360113975E-2</v>
      </c>
      <c r="I36" s="56">
        <f>I35/H35-1</f>
        <v>4.5777547176944822E-2</v>
      </c>
      <c r="J36" s="56">
        <f t="shared" ref="J36:R36" si="0">J35/I35-1</f>
        <v>-5.3807144798527884E-2</v>
      </c>
      <c r="K36" s="56">
        <f t="shared" si="0"/>
        <v>6.1870475002716807E-2</v>
      </c>
      <c r="L36" s="56">
        <f t="shared" si="0"/>
        <v>6.6640251218091473E-2</v>
      </c>
      <c r="M36" s="56">
        <f t="shared" si="0"/>
        <v>6.2928243521750415E-2</v>
      </c>
      <c r="N36" s="56">
        <f t="shared" si="0"/>
        <v>5.6458736751039851E-2</v>
      </c>
      <c r="O36" s="56">
        <f t="shared" si="0"/>
        <v>5.4549443968462841E-2</v>
      </c>
      <c r="P36" s="56">
        <f t="shared" si="0"/>
        <v>5.0931836590948354E-2</v>
      </c>
      <c r="Q36" s="56">
        <f t="shared" si="0"/>
        <v>4.7716185588713156E-2</v>
      </c>
      <c r="R36" s="56">
        <f t="shared" si="0"/>
        <v>4.6300000000000008E-2</v>
      </c>
    </row>
    <row r="37" spans="1:19">
      <c r="B37">
        <f>0.8</f>
        <v>0.8</v>
      </c>
    </row>
    <row r="38" spans="1:19" ht="15.75" thickBot="1"/>
    <row r="39" spans="1:19" ht="15.75" thickBot="1">
      <c r="G39" s="2" t="s">
        <v>28</v>
      </c>
      <c r="H39" s="3">
        <v>2017</v>
      </c>
      <c r="I39" s="3">
        <v>2018</v>
      </c>
      <c r="J39" s="3">
        <v>2019</v>
      </c>
      <c r="K39" s="3">
        <v>2020</v>
      </c>
      <c r="L39" s="26">
        <v>2021</v>
      </c>
      <c r="M39" s="3" t="s">
        <v>18</v>
      </c>
      <c r="N39" s="3" t="s">
        <v>0</v>
      </c>
      <c r="O39" s="3" t="s">
        <v>1</v>
      </c>
      <c r="P39" s="3" t="s">
        <v>2</v>
      </c>
      <c r="Q39" s="3" t="s">
        <v>7</v>
      </c>
      <c r="R39" s="3" t="s">
        <v>19</v>
      </c>
    </row>
    <row r="40" spans="1:19">
      <c r="G40" s="8" t="s">
        <v>119</v>
      </c>
      <c r="H40" s="57">
        <v>4.3676768530906571</v>
      </c>
      <c r="I40" s="57">
        <v>4.543021296234051</v>
      </c>
      <c r="J40" s="57">
        <v>4.2944046247960328</v>
      </c>
      <c r="K40" s="57">
        <v>4.4956880096458525</v>
      </c>
      <c r="L40" s="57">
        <v>4.7285774627960819</v>
      </c>
      <c r="M40" s="57">
        <v>4.9701718850865495</v>
      </c>
      <c r="N40" s="57">
        <v>5.1920102652218052</v>
      </c>
      <c r="O40" s="57">
        <v>5.4138544348925555</v>
      </c>
      <c r="P40" s="57">
        <v>5.6689368886889673</v>
      </c>
      <c r="Q40" s="57">
        <v>5.9178400688098769</v>
      </c>
      <c r="R40" s="58">
        <v>6.2</v>
      </c>
    </row>
    <row r="41" spans="1:19">
      <c r="G41" s="59" t="s">
        <v>3</v>
      </c>
      <c r="H41" s="60">
        <v>3.7999999999999999E-2</v>
      </c>
      <c r="I41" s="61">
        <v>4.0145928611755366E-2</v>
      </c>
      <c r="J41" s="67">
        <v>-5.4724962800440702E-2</v>
      </c>
      <c r="K41" s="61">
        <v>4.6871080495676454E-2</v>
      </c>
      <c r="L41" s="61">
        <v>5.18028503424941E-2</v>
      </c>
      <c r="M41" s="61">
        <v>5.1092410813041722E-2</v>
      </c>
      <c r="N41" s="61">
        <v>4.4633945317042567E-2</v>
      </c>
      <c r="O41" s="61">
        <v>4.27279913440759E-2</v>
      </c>
      <c r="P41" s="61">
        <v>4.7116607375402131E-2</v>
      </c>
      <c r="Q41" s="61">
        <v>4.3906500461759812E-2</v>
      </c>
      <c r="R41" s="61">
        <v>4.2000000000000003E-2</v>
      </c>
    </row>
    <row r="42" spans="1:19">
      <c r="K42" s="62"/>
    </row>
    <row r="43" spans="1:19">
      <c r="K43" s="60"/>
    </row>
    <row r="44" spans="1:19">
      <c r="K44" s="61"/>
    </row>
    <row r="45" spans="1:19">
      <c r="K45" s="61"/>
    </row>
    <row r="46" spans="1:19">
      <c r="K46" s="61"/>
    </row>
    <row r="47" spans="1:19">
      <c r="K47" s="61"/>
    </row>
    <row r="48" spans="1:19">
      <c r="K48" s="61"/>
    </row>
    <row r="49" spans="11:11">
      <c r="K49" s="61"/>
    </row>
    <row r="50" spans="11:11">
      <c r="K50" s="61"/>
    </row>
    <row r="51" spans="11:11">
      <c r="K51" s="61"/>
    </row>
    <row r="52" spans="11:11">
      <c r="K52" s="61"/>
    </row>
    <row r="53" spans="11:11">
      <c r="K53" s="61"/>
    </row>
  </sheetData>
  <autoFilter ref="A1:J33" xr:uid="{336198EC-E26F-42F4-AD9B-EDDA24403E65}"/>
  <mergeCells count="5">
    <mergeCell ref="B2:B17"/>
    <mergeCell ref="E2:E17"/>
    <mergeCell ref="U5:U18"/>
    <mergeCell ref="E19:E20"/>
    <mergeCell ref="E23:E26"/>
  </mergeCells>
  <hyperlinks>
    <hyperlink ref="T2" r:id="rId1" display="../Related Document/URSA-Sustainability-Report.pdf" xr:uid="{5E5AEED5-E983-430C-9138-692545164796}"/>
    <hyperlink ref="B21" r:id="rId2" display="https://www.dnb.com/business-directory/company-profiles.zavod_zalizobetonnykh_konstruktsii_im_svitlany_kovalskoi_at.270102116ab74b0e5186322a804e5805.html" xr:uid="{9580EDFF-E82C-4677-AB00-EAE47C34C7E9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4532F-C453-42DF-802C-014B65DAD287}">
  <dimension ref="A1:AR241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ColWidth="9.140625" defaultRowHeight="15"/>
  <cols>
    <col min="1" max="1" width="36.5703125" style="16" bestFit="1" customWidth="1"/>
    <col min="2" max="2" width="8.85546875" style="12" customWidth="1"/>
    <col min="3" max="3" width="9" style="12" bestFit="1" customWidth="1"/>
    <col min="4" max="4" width="9" style="14" bestFit="1" customWidth="1"/>
    <col min="5" max="9" width="9" style="12" bestFit="1" customWidth="1"/>
    <col min="10" max="12" width="9" style="14" bestFit="1" customWidth="1"/>
    <col min="13" max="13" width="1.85546875" style="14" customWidth="1"/>
    <col min="14" max="14" width="17.140625" style="12" customWidth="1"/>
    <col min="15" max="15" width="16" style="12" customWidth="1"/>
    <col min="16" max="16" width="1.85546875" style="12" customWidth="1"/>
    <col min="17" max="19" width="8.5703125" style="12" bestFit="1" customWidth="1"/>
    <col min="20" max="20" width="8.5703125" style="14" bestFit="1" customWidth="1"/>
    <col min="21" max="25" width="8.5703125" style="12" bestFit="1" customWidth="1"/>
    <col min="26" max="26" width="8.5703125" style="14" bestFit="1" customWidth="1"/>
    <col min="27" max="27" width="8.5703125" style="12" bestFit="1" customWidth="1"/>
    <col min="28" max="16384" width="9.140625" style="12"/>
  </cols>
  <sheetData>
    <row r="1" spans="1:27" ht="15.75" thickBot="1">
      <c r="A1" s="2" t="s">
        <v>27</v>
      </c>
      <c r="B1" s="3">
        <v>2017</v>
      </c>
      <c r="C1" s="3">
        <v>2018</v>
      </c>
      <c r="D1" s="3">
        <v>2019</v>
      </c>
      <c r="E1" s="3">
        <v>2020</v>
      </c>
      <c r="F1" s="26">
        <v>2021</v>
      </c>
      <c r="G1" s="3" t="s">
        <v>18</v>
      </c>
      <c r="H1" s="3" t="s">
        <v>0</v>
      </c>
      <c r="I1" s="3" t="s">
        <v>1</v>
      </c>
      <c r="J1" s="3" t="s">
        <v>2</v>
      </c>
      <c r="K1" s="3" t="s">
        <v>7</v>
      </c>
      <c r="L1" s="3" t="s">
        <v>19</v>
      </c>
      <c r="M1" s="4"/>
      <c r="N1" s="5" t="s">
        <v>20</v>
      </c>
      <c r="O1" s="5" t="s">
        <v>21</v>
      </c>
      <c r="Q1" s="3">
        <v>2017</v>
      </c>
      <c r="R1" s="3">
        <v>2018</v>
      </c>
      <c r="S1" s="3">
        <v>2019</v>
      </c>
      <c r="T1" s="3">
        <v>2020</v>
      </c>
      <c r="U1" s="26">
        <v>2021</v>
      </c>
      <c r="V1" s="3" t="s">
        <v>18</v>
      </c>
      <c r="W1" s="3" t="s">
        <v>0</v>
      </c>
      <c r="X1" s="3" t="s">
        <v>1</v>
      </c>
      <c r="Y1" s="3" t="s">
        <v>2</v>
      </c>
      <c r="Z1" s="3" t="s">
        <v>7</v>
      </c>
      <c r="AA1" s="3" t="s">
        <v>19</v>
      </c>
    </row>
    <row r="2" spans="1:27">
      <c r="A2" s="8" t="s">
        <v>17</v>
      </c>
      <c r="B2" s="32">
        <v>2.8958850000000012</v>
      </c>
      <c r="C2" s="32">
        <v>3.0422784623648886</v>
      </c>
      <c r="D2" s="32">
        <v>3.2149014506722051</v>
      </c>
      <c r="E2" s="32">
        <v>3.079281946704473</v>
      </c>
      <c r="F2" s="32">
        <v>3.312408196436508</v>
      </c>
      <c r="G2" s="32">
        <v>3.595172488764474</v>
      </c>
      <c r="H2" s="32">
        <v>3.8642548478153689</v>
      </c>
      <c r="I2" s="32">
        <v>4.1475518905081792</v>
      </c>
      <c r="J2" s="32">
        <v>4.4437515514301777</v>
      </c>
      <c r="K2" s="32">
        <v>4.7451350535239465</v>
      </c>
      <c r="L2" s="32">
        <v>5.0244777299716148</v>
      </c>
      <c r="M2" s="13"/>
      <c r="N2" s="6">
        <v>3.4166903268683768E-2</v>
      </c>
      <c r="O2" s="6">
        <v>6.923764026389545E-2</v>
      </c>
      <c r="U2" s="29"/>
    </row>
    <row r="3" spans="1:27">
      <c r="A3" s="9" t="s">
        <v>3</v>
      </c>
      <c r="B3" s="15"/>
      <c r="C3" s="6">
        <v>5.0552236143661666E-2</v>
      </c>
      <c r="D3" s="6">
        <v>5.6741350419688308E-2</v>
      </c>
      <c r="E3" s="6">
        <v>-4.2184653572934661E-2</v>
      </c>
      <c r="F3" s="6">
        <v>7.5707990942996517E-2</v>
      </c>
      <c r="G3" s="6">
        <v>8.5365171065620471E-2</v>
      </c>
      <c r="H3" s="6">
        <v>7.4845465660360766E-2</v>
      </c>
      <c r="I3" s="6">
        <v>7.3312204771631473E-2</v>
      </c>
      <c r="J3" s="6">
        <v>7.1415540719300452E-2</v>
      </c>
      <c r="K3" s="6">
        <v>6.7821861462252775E-2</v>
      </c>
      <c r="L3" s="6">
        <v>5.8869278386547874E-2</v>
      </c>
      <c r="M3" s="7"/>
      <c r="U3" s="29"/>
    </row>
    <row r="4" spans="1:27" ht="15.75" thickBot="1">
      <c r="B4" s="1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U4" s="29"/>
    </row>
    <row r="5" spans="1:27" ht="14.25" customHeight="1" thickBot="1">
      <c r="A5" s="2" t="s">
        <v>22</v>
      </c>
      <c r="D5" s="12"/>
      <c r="E5" s="18"/>
      <c r="J5" s="12"/>
      <c r="K5" s="12"/>
      <c r="L5" s="12"/>
      <c r="M5" s="12"/>
      <c r="U5" s="29"/>
    </row>
    <row r="6" spans="1:27">
      <c r="A6" s="10" t="s">
        <v>33</v>
      </c>
      <c r="B6" s="40">
        <v>1.2237786804572846</v>
      </c>
      <c r="C6" s="40">
        <v>1.2824106864648102</v>
      </c>
      <c r="D6" s="40">
        <v>1.3517543230368256</v>
      </c>
      <c r="E6" s="40">
        <v>1.2914629039342247</v>
      </c>
      <c r="F6" s="40">
        <v>1.38574819288303</v>
      </c>
      <c r="G6" s="40">
        <v>1.5002315470604692</v>
      </c>
      <c r="H6" s="40">
        <v>1.6084517168802317</v>
      </c>
      <c r="I6" s="40">
        <v>1.7220202249428862</v>
      </c>
      <c r="J6" s="40">
        <v>1.8403675318589445</v>
      </c>
      <c r="K6" s="40">
        <v>1.9602192067955988</v>
      </c>
      <c r="L6" s="40">
        <v>2.0701515498125591</v>
      </c>
      <c r="M6" s="18"/>
      <c r="N6" s="6">
        <v>3.156205690867897E-2</v>
      </c>
      <c r="O6" s="6">
        <v>6.6519423598819127E-2</v>
      </c>
      <c r="Q6" s="6">
        <v>0.42259229232420625</v>
      </c>
      <c r="R6" s="6">
        <v>0.42152968649291211</v>
      </c>
      <c r="S6" s="6">
        <v>0.42046524404478614</v>
      </c>
      <c r="T6" s="6">
        <v>0.41940391503167862</v>
      </c>
      <c r="U6" s="6">
        <v>0.41835067138579696</v>
      </c>
      <c r="V6" s="6">
        <v>0.41729056164869643</v>
      </c>
      <c r="W6" s="6">
        <v>0.41623851951419799</v>
      </c>
      <c r="X6" s="6">
        <v>0.4151895552853217</v>
      </c>
      <c r="Y6" s="6">
        <v>0.41414726061060736</v>
      </c>
      <c r="Z6" s="6">
        <v>0.41310082530524683</v>
      </c>
      <c r="AA6" s="6">
        <v>0.41201327999999998</v>
      </c>
    </row>
    <row r="7" spans="1:27">
      <c r="A7" s="10" t="s">
        <v>34</v>
      </c>
      <c r="B7" s="40">
        <v>0.21629932072524022</v>
      </c>
      <c r="C7" s="40">
        <v>0.22479442841516076</v>
      </c>
      <c r="D7" s="40">
        <v>0.23498958340483736</v>
      </c>
      <c r="E7" s="40">
        <v>0.22265148288548564</v>
      </c>
      <c r="F7" s="40">
        <v>0.23691631682665004</v>
      </c>
      <c r="G7" s="40">
        <v>0.25438339761557888</v>
      </c>
      <c r="H7" s="40">
        <v>0.27047835921895352</v>
      </c>
      <c r="I7" s="40">
        <v>0.28718198576805543</v>
      </c>
      <c r="J7" s="40">
        <v>0.30437895643105695</v>
      </c>
      <c r="K7" s="40">
        <v>0.32152431200354642</v>
      </c>
      <c r="L7" s="40">
        <v>0.33678866210621722</v>
      </c>
      <c r="M7" s="18"/>
      <c r="N7" s="6">
        <v>2.3021955048635467E-2</v>
      </c>
      <c r="O7" s="6">
        <v>5.7727363702542389E-2</v>
      </c>
      <c r="Q7" s="6">
        <v>7.4691957976660034E-2</v>
      </c>
      <c r="R7" s="6">
        <v>7.3890155420033035E-2</v>
      </c>
      <c r="S7" s="6">
        <v>7.3093868353477295E-2</v>
      </c>
      <c r="T7" s="6">
        <v>7.2306299565641594E-2</v>
      </c>
      <c r="U7" s="6">
        <v>7.1523889199865173E-2</v>
      </c>
      <c r="V7" s="6">
        <v>7.0756938202706621E-2</v>
      </c>
      <c r="W7" s="6">
        <v>6.9994958891457862E-2</v>
      </c>
      <c r="X7" s="6">
        <v>6.9241324364206672E-2</v>
      </c>
      <c r="Y7" s="6">
        <v>6.8495943778201451E-2</v>
      </c>
      <c r="Z7" s="6">
        <v>6.7758727281064066E-2</v>
      </c>
      <c r="AA7" s="6">
        <v>6.7029586000000016E-2</v>
      </c>
    </row>
    <row r="8" spans="1:27">
      <c r="A8" s="10" t="s">
        <v>35</v>
      </c>
      <c r="B8" s="40">
        <v>0.23388725321228185</v>
      </c>
      <c r="C8" s="40">
        <v>0.24410225183671549</v>
      </c>
      <c r="D8" s="40">
        <v>0.25625367450904873</v>
      </c>
      <c r="E8" s="40">
        <v>0.24382709369075478</v>
      </c>
      <c r="F8" s="40">
        <v>0.26054585493016352</v>
      </c>
      <c r="G8" s="40">
        <v>0.28094011771447036</v>
      </c>
      <c r="H8" s="40">
        <v>0.2999792744186956</v>
      </c>
      <c r="I8" s="40">
        <v>0.31985213413556346</v>
      </c>
      <c r="J8" s="40">
        <v>0.34043923544212618</v>
      </c>
      <c r="K8" s="40">
        <v>0.36113643694384817</v>
      </c>
      <c r="L8" s="40">
        <v>0.37988053261581256</v>
      </c>
      <c r="M8" s="18"/>
      <c r="N8" s="6">
        <v>2.7352314525119992E-2</v>
      </c>
      <c r="O8" s="6">
        <v>6.2200876952985373E-2</v>
      </c>
      <c r="Q8" s="6">
        <v>8.0765380259327196E-2</v>
      </c>
      <c r="R8" s="6">
        <v>8.023665645877949E-2</v>
      </c>
      <c r="S8" s="6">
        <v>7.9708096326084443E-2</v>
      </c>
      <c r="T8" s="6">
        <v>7.9183101096573769E-2</v>
      </c>
      <c r="U8" s="6">
        <v>7.8657532368884675E-2</v>
      </c>
      <c r="V8" s="6">
        <v>7.8143710376193651E-2</v>
      </c>
      <c r="W8" s="6">
        <v>7.7629267797460849E-2</v>
      </c>
      <c r="X8" s="6">
        <v>7.7118295944061971E-2</v>
      </c>
      <c r="Y8" s="6">
        <v>7.661077166489183E-2</v>
      </c>
      <c r="Z8" s="6">
        <v>7.6106671964089267E-2</v>
      </c>
      <c r="AA8" s="6">
        <v>7.5605973999999923E-2</v>
      </c>
    </row>
    <row r="9" spans="1:27">
      <c r="A9" s="10" t="s">
        <v>36</v>
      </c>
      <c r="B9" s="40">
        <v>0.3717441687388322</v>
      </c>
      <c r="C9" s="40">
        <v>0.3932825071390097</v>
      </c>
      <c r="D9" s="40">
        <v>0.41852355426216381</v>
      </c>
      <c r="E9" s="40">
        <v>0.40368739524781194</v>
      </c>
      <c r="F9" s="40">
        <v>0.43732015521677103</v>
      </c>
      <c r="G9" s="40">
        <v>0.47796193383851426</v>
      </c>
      <c r="H9" s="40">
        <v>0.51733723585474567</v>
      </c>
      <c r="I9" s="40">
        <v>0.5591537261562548</v>
      </c>
      <c r="J9" s="40">
        <v>0.60327818757302409</v>
      </c>
      <c r="K9" s="40">
        <v>0.64869709590098912</v>
      </c>
      <c r="L9" s="40">
        <v>0.69168269809685712</v>
      </c>
      <c r="M9" s="18"/>
      <c r="N9" s="6">
        <v>4.1450978106886804E-2</v>
      </c>
      <c r="O9" s="6">
        <v>7.6719852270497046E-2</v>
      </c>
      <c r="Q9" s="6">
        <v>0.1283697967076842</v>
      </c>
      <c r="R9" s="6">
        <v>0.12927235688783562</v>
      </c>
      <c r="S9" s="6">
        <v>0.13018238993753745</v>
      </c>
      <c r="T9" s="6">
        <v>0.1310978995216234</v>
      </c>
      <c r="U9" s="6">
        <v>0.13202483790712766</v>
      </c>
      <c r="V9" s="6">
        <v>0.1329454804553124</v>
      </c>
      <c r="W9" s="6">
        <v>0.13387761838410292</v>
      </c>
      <c r="X9" s="6">
        <v>0.13481536600805361</v>
      </c>
      <c r="Y9" s="6">
        <v>0.1357587571201781</v>
      </c>
      <c r="Z9" s="6">
        <v>0.13670782571704426</v>
      </c>
      <c r="AA9" s="6">
        <v>0.13766260600000008</v>
      </c>
    </row>
    <row r="10" spans="1:27">
      <c r="A10" s="10" t="s">
        <v>37</v>
      </c>
      <c r="B10" s="40">
        <v>0.47641204169388185</v>
      </c>
      <c r="C10" s="40">
        <v>0.50430494560469963</v>
      </c>
      <c r="D10" s="40">
        <v>0.53697548300612863</v>
      </c>
      <c r="E10" s="40">
        <v>0.5182327706558284</v>
      </c>
      <c r="F10" s="40">
        <v>0.56171980277866873</v>
      </c>
      <c r="G10" s="40">
        <v>0.61427214013249043</v>
      </c>
      <c r="H10" s="40">
        <v>0.66524858771554618</v>
      </c>
      <c r="I10" s="40">
        <v>0.71942143440422279</v>
      </c>
      <c r="J10" s="40">
        <v>0.77662420362417239</v>
      </c>
      <c r="K10" s="40">
        <v>0.83555613287671893</v>
      </c>
      <c r="L10" s="40">
        <v>0.89141555593748945</v>
      </c>
      <c r="M10" s="18"/>
      <c r="N10" s="6">
        <v>4.2039666328130165E-2</v>
      </c>
      <c r="O10" s="6">
        <v>7.7317905300743117E-2</v>
      </c>
      <c r="Q10" s="6">
        <v>0.16451345329454783</v>
      </c>
      <c r="R10" s="6">
        <v>0.16576554442445171</v>
      </c>
      <c r="S10" s="6">
        <v>0.16702704305099375</v>
      </c>
      <c r="T10" s="6">
        <v>0.16829662876777313</v>
      </c>
      <c r="U10" s="6">
        <v>0.16958048931981495</v>
      </c>
      <c r="V10" s="6">
        <v>0.17086026944526178</v>
      </c>
      <c r="W10" s="6">
        <v>0.17215442922757543</v>
      </c>
      <c r="X10" s="6">
        <v>0.17345688574762488</v>
      </c>
      <c r="Y10" s="6">
        <v>0.17476769226088337</v>
      </c>
      <c r="Z10" s="6">
        <v>0.17608690236460142</v>
      </c>
      <c r="AA10" s="6">
        <v>0.17741456999999985</v>
      </c>
    </row>
    <row r="11" spans="1:27">
      <c r="A11" s="10" t="s">
        <v>38</v>
      </c>
      <c r="B11" s="40">
        <v>0.24903637318079802</v>
      </c>
      <c r="C11" s="40">
        <v>0.26318748033672146</v>
      </c>
      <c r="D11" s="40">
        <v>0.27980422998205068</v>
      </c>
      <c r="E11" s="40">
        <v>0.26962198695483686</v>
      </c>
      <c r="F11" s="40">
        <v>0.2917966424968006</v>
      </c>
      <c r="G11" s="40">
        <v>0.318610991278374</v>
      </c>
      <c r="H11" s="40">
        <v>0.34452657786888086</v>
      </c>
      <c r="I11" s="40">
        <v>0.37201775040645824</v>
      </c>
      <c r="J11" s="40">
        <v>0.40099170633733727</v>
      </c>
      <c r="K11" s="40">
        <v>0.43077145140705786</v>
      </c>
      <c r="L11" s="40">
        <v>0.45888188320956452</v>
      </c>
      <c r="M11" s="18"/>
      <c r="N11" s="6">
        <v>4.0409662407605129E-2</v>
      </c>
      <c r="O11" s="6">
        <v>7.5692230043043374E-2</v>
      </c>
      <c r="Q11" s="6">
        <v>8.5996637705156767E-2</v>
      </c>
      <c r="R11" s="6">
        <v>8.6509990322232028E-2</v>
      </c>
      <c r="S11" s="6">
        <v>8.7033532528204338E-2</v>
      </c>
      <c r="T11" s="6">
        <v>8.7560019388089244E-2</v>
      </c>
      <c r="U11" s="6">
        <v>8.8091993858340198E-2</v>
      </c>
      <c r="V11" s="6">
        <v>8.8621892906136659E-2</v>
      </c>
      <c r="W11" s="6">
        <v>8.915731271286538E-2</v>
      </c>
      <c r="X11" s="6">
        <v>8.9695743471669198E-2</v>
      </c>
      <c r="Y11" s="6">
        <v>9.0237201989450122E-2</v>
      </c>
      <c r="Z11" s="6">
        <v>9.078170516709487E-2</v>
      </c>
      <c r="AA11" s="6">
        <v>9.1329269999999962E-2</v>
      </c>
    </row>
    <row r="12" spans="1:27">
      <c r="A12" s="10" t="s">
        <v>6</v>
      </c>
      <c r="B12" s="40">
        <v>0.12472716199168267</v>
      </c>
      <c r="C12" s="40">
        <v>0.13019616256777139</v>
      </c>
      <c r="D12" s="40">
        <v>0.13660060247115022</v>
      </c>
      <c r="E12" s="40">
        <v>0.12979831333553105</v>
      </c>
      <c r="F12" s="40">
        <v>0.1383612313044239</v>
      </c>
      <c r="G12" s="40">
        <v>0.14877236112457728</v>
      </c>
      <c r="H12" s="40">
        <v>0.15823309585831521</v>
      </c>
      <c r="I12" s="40">
        <v>0.16790463469473782</v>
      </c>
      <c r="J12" s="40">
        <v>0.17767173016351662</v>
      </c>
      <c r="K12" s="40">
        <v>0.18723041759618775</v>
      </c>
      <c r="L12" s="40">
        <v>0.19567684819311462</v>
      </c>
      <c r="M12" s="18"/>
      <c r="N12" s="6">
        <v>2.6274042370293405E-2</v>
      </c>
      <c r="O12" s="6">
        <v>5.6339300502324718E-2</v>
      </c>
      <c r="Q12" s="6">
        <v>4.3070481732417766E-2</v>
      </c>
      <c r="R12" s="6">
        <v>4.2795609993755979E-2</v>
      </c>
      <c r="S12" s="6">
        <v>4.2489825758916605E-2</v>
      </c>
      <c r="T12" s="6">
        <v>4.2152136628620371E-2</v>
      </c>
      <c r="U12" s="6">
        <v>4.1770585960170324E-2</v>
      </c>
      <c r="V12" s="6">
        <v>4.1381146965692533E-2</v>
      </c>
      <c r="W12" s="6">
        <v>4.09478934723395E-2</v>
      </c>
      <c r="X12" s="6">
        <v>4.0482829179061888E-2</v>
      </c>
      <c r="Y12" s="6">
        <v>3.9982372575787843E-2</v>
      </c>
      <c r="Z12" s="6">
        <v>3.9457342200859426E-2</v>
      </c>
      <c r="AA12" s="6">
        <v>3.8944714000000172E-2</v>
      </c>
    </row>
    <row r="13" spans="1:27">
      <c r="A13" s="11" t="s">
        <v>4</v>
      </c>
      <c r="B13" s="41">
        <v>2.8958850000000016</v>
      </c>
      <c r="C13" s="41">
        <v>3.0422784623648886</v>
      </c>
      <c r="D13" s="41">
        <v>3.2149014506722051</v>
      </c>
      <c r="E13" s="41">
        <v>3.079281946704473</v>
      </c>
      <c r="F13" s="41">
        <v>3.312408196436508</v>
      </c>
      <c r="G13" s="41">
        <v>3.5951724887644745</v>
      </c>
      <c r="H13" s="41">
        <v>3.8642548478153684</v>
      </c>
      <c r="I13" s="41">
        <v>4.1475518905081792</v>
      </c>
      <c r="J13" s="41">
        <v>4.4437515514301777</v>
      </c>
      <c r="K13" s="41">
        <v>4.7451350535239465</v>
      </c>
      <c r="L13" s="41">
        <v>5.0244777299716148</v>
      </c>
      <c r="M13" s="19"/>
      <c r="Q13" s="1">
        <v>1</v>
      </c>
      <c r="R13" s="1">
        <v>1</v>
      </c>
      <c r="S13" s="1">
        <v>1</v>
      </c>
      <c r="T13" s="1">
        <v>1.0000000000000002</v>
      </c>
      <c r="U13" s="1">
        <v>0.99999999999999989</v>
      </c>
      <c r="V13" s="1">
        <v>1</v>
      </c>
      <c r="W13" s="1">
        <v>1</v>
      </c>
      <c r="X13" s="1">
        <v>0.99999999999999989</v>
      </c>
      <c r="Y13" s="1">
        <v>1</v>
      </c>
      <c r="Z13" s="1">
        <v>1</v>
      </c>
      <c r="AA13" s="1">
        <v>0.99999999999999989</v>
      </c>
    </row>
    <row r="14" spans="1:27">
      <c r="A14" s="25" t="s">
        <v>5</v>
      </c>
      <c r="B14" s="20" t="b">
        <v>1</v>
      </c>
      <c r="C14" s="20" t="b">
        <v>1</v>
      </c>
      <c r="D14" s="20" t="b">
        <v>1</v>
      </c>
      <c r="E14" s="20" t="b">
        <v>1</v>
      </c>
      <c r="F14" s="20" t="b">
        <v>1</v>
      </c>
      <c r="G14" s="20" t="b">
        <v>1</v>
      </c>
      <c r="H14" s="20" t="b">
        <v>1</v>
      </c>
      <c r="I14" s="20" t="b">
        <v>1</v>
      </c>
      <c r="J14" s="20" t="b">
        <v>1</v>
      </c>
      <c r="K14" s="20" t="b">
        <v>1</v>
      </c>
      <c r="L14" s="20" t="b">
        <v>1</v>
      </c>
      <c r="U14" s="34"/>
      <c r="V14" s="7"/>
    </row>
    <row r="15" spans="1:27" ht="15.75" thickBot="1">
      <c r="U15" s="34"/>
      <c r="V15" s="7"/>
    </row>
    <row r="16" spans="1:27" ht="15.75" thickBot="1">
      <c r="A16" s="37" t="s">
        <v>16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24"/>
      <c r="N16" s="17"/>
      <c r="O16" s="17"/>
      <c r="U16" s="34"/>
      <c r="V16" s="7"/>
    </row>
    <row r="17" spans="1:28">
      <c r="A17" s="10" t="s">
        <v>23</v>
      </c>
      <c r="B17" s="39">
        <v>0.77434971773276273</v>
      </c>
      <c r="C17" s="39">
        <v>0.81719300640484471</v>
      </c>
      <c r="D17" s="39">
        <v>0.86748905092738282</v>
      </c>
      <c r="E17" s="39">
        <v>0.8081914241482665</v>
      </c>
      <c r="F17" s="39">
        <v>0.90193258915575847</v>
      </c>
      <c r="G17" s="39">
        <v>0.98323159011007744</v>
      </c>
      <c r="H17" s="39">
        <v>1.0618059547422676</v>
      </c>
      <c r="I17" s="39">
        <v>1.1448328796087999</v>
      </c>
      <c r="J17" s="39">
        <v>1.2321516440111897</v>
      </c>
      <c r="K17" s="39">
        <v>1.3217237896598883</v>
      </c>
      <c r="L17" s="39">
        <v>1.4058920793545358</v>
      </c>
      <c r="M17" s="24"/>
      <c r="N17" s="6">
        <v>3.8865284383697407E-2</v>
      </c>
      <c r="O17" s="6">
        <v>7.4135900560368118E-2</v>
      </c>
      <c r="Q17" s="6">
        <v>0.2673965705588317</v>
      </c>
      <c r="R17" s="6">
        <v>0.26861216568900365</v>
      </c>
      <c r="S17" s="6">
        <v>0.26983379249339018</v>
      </c>
      <c r="T17" s="6">
        <v>0.26246100166735747</v>
      </c>
      <c r="U17" s="6">
        <v>0.27228908264568913</v>
      </c>
      <c r="V17" s="6">
        <v>0.27348662496245829</v>
      </c>
      <c r="W17" s="6">
        <v>0.27477637903270086</v>
      </c>
      <c r="X17" s="6">
        <v>0.27602617395307116</v>
      </c>
      <c r="Y17" s="6">
        <v>0.27727734769839546</v>
      </c>
      <c r="Z17" s="6">
        <v>0.27854292338388092</v>
      </c>
      <c r="AA17" s="6">
        <v>0.27980860000000002</v>
      </c>
      <c r="AB17" s="7"/>
    </row>
    <row r="18" spans="1:28">
      <c r="A18" s="10" t="s">
        <v>24</v>
      </c>
      <c r="B18" s="39">
        <v>1.1070124713227043</v>
      </c>
      <c r="C18" s="39">
        <v>1.1602293237348307</v>
      </c>
      <c r="D18" s="39">
        <v>1.2231693914257313</v>
      </c>
      <c r="E18" s="39">
        <v>1.225465079032241</v>
      </c>
      <c r="F18" s="39">
        <v>1.2544102127088415</v>
      </c>
      <c r="G18" s="39">
        <v>1.3582677128182101</v>
      </c>
      <c r="H18" s="39">
        <v>1.4564036048330178</v>
      </c>
      <c r="I18" s="39">
        <v>1.5594888179618727</v>
      </c>
      <c r="J18" s="39">
        <v>1.6669199060651048</v>
      </c>
      <c r="K18" s="39">
        <v>1.7757758293910204</v>
      </c>
      <c r="L18" s="39">
        <v>1.8758807816142657</v>
      </c>
      <c r="M18" s="24"/>
      <c r="N18" s="6">
        <v>3.1743560339678067E-2</v>
      </c>
      <c r="O18" s="6">
        <v>6.6704117213080449E-2</v>
      </c>
      <c r="Q18" s="6">
        <v>0.382270867566462</v>
      </c>
      <c r="R18" s="6">
        <v>0.38136854929214353</v>
      </c>
      <c r="S18" s="6">
        <v>0.38046870493339019</v>
      </c>
      <c r="T18" s="6">
        <v>0.39797105307091651</v>
      </c>
      <c r="U18" s="6">
        <v>0.37870037094411768</v>
      </c>
      <c r="V18" s="6">
        <v>0.37780321168539976</v>
      </c>
      <c r="W18" s="6">
        <v>0.37689118916584552</v>
      </c>
      <c r="X18" s="6">
        <v>0.37600224400587212</v>
      </c>
      <c r="Y18" s="6">
        <v>0.37511545971300375</v>
      </c>
      <c r="Z18" s="6">
        <v>0.37423082996810619</v>
      </c>
      <c r="AA18" s="6">
        <v>0.37334841199999974</v>
      </c>
      <c r="AB18" s="7"/>
    </row>
    <row r="19" spans="1:28">
      <c r="A19" s="10" t="s">
        <v>39</v>
      </c>
      <c r="B19" s="39">
        <v>0.3982050511575651</v>
      </c>
      <c r="C19" s="39">
        <v>0.41963396709174405</v>
      </c>
      <c r="D19" s="39">
        <v>0.44482168530765287</v>
      </c>
      <c r="E19" s="39">
        <v>0.41383127022091737</v>
      </c>
      <c r="F19" s="39">
        <v>0.46112655207824765</v>
      </c>
      <c r="G19" s="39">
        <v>0.50205811120639765</v>
      </c>
      <c r="H19" s="39">
        <v>0.54133987679541584</v>
      </c>
      <c r="I19" s="39">
        <v>0.58283076082212126</v>
      </c>
      <c r="J19" s="39">
        <v>0.626392775238231</v>
      </c>
      <c r="K19" s="39">
        <v>0.670952597440031</v>
      </c>
      <c r="L19" s="39">
        <v>0.71265588308625949</v>
      </c>
      <c r="M19" s="24"/>
      <c r="N19" s="6">
        <v>3.7357237566567614E-2</v>
      </c>
      <c r="O19" s="6">
        <v>7.2568843844726727E-2</v>
      </c>
      <c r="Q19" s="6">
        <v>0.13750720458773913</v>
      </c>
      <c r="R19" s="6">
        <v>0.13793410836085834</v>
      </c>
      <c r="S19" s="6">
        <v>0.13836246371242419</v>
      </c>
      <c r="T19" s="6">
        <v>0.13439213342052367</v>
      </c>
      <c r="U19" s="6">
        <v>0.1392118738790491</v>
      </c>
      <c r="V19" s="6">
        <v>0.13964785077083636</v>
      </c>
      <c r="W19" s="6">
        <v>0.14008907230884599</v>
      </c>
      <c r="X19" s="6">
        <v>0.1405240431484294</v>
      </c>
      <c r="Y19" s="6">
        <v>0.14096035027805112</v>
      </c>
      <c r="Z19" s="6">
        <v>0.14139799813321477</v>
      </c>
      <c r="AA19" s="6">
        <v>0.14183680799999995</v>
      </c>
      <c r="AB19" s="7"/>
    </row>
    <row r="20" spans="1:28">
      <c r="A20" s="10" t="s">
        <v>25</v>
      </c>
      <c r="B20" s="39">
        <v>0.61631775978696912</v>
      </c>
      <c r="C20" s="39">
        <v>0.64522216513346931</v>
      </c>
      <c r="D20" s="39">
        <v>0.67942132301143787</v>
      </c>
      <c r="E20" s="39">
        <v>0.63179417330304832</v>
      </c>
      <c r="F20" s="39">
        <v>0.69493884249366</v>
      </c>
      <c r="G20" s="39">
        <v>0.75161507462978872</v>
      </c>
      <c r="H20" s="39">
        <v>0.80470541144466745</v>
      </c>
      <c r="I20" s="39">
        <v>0.86039943211538483</v>
      </c>
      <c r="J20" s="39">
        <v>0.91828722611565217</v>
      </c>
      <c r="K20" s="39">
        <v>0.97668283703300673</v>
      </c>
      <c r="L20" s="39">
        <v>1.0300489859165536</v>
      </c>
      <c r="M20" s="24"/>
      <c r="N20" s="6">
        <v>3.0470292541879163E-2</v>
      </c>
      <c r="O20" s="6">
        <v>6.5056088502977616E-2</v>
      </c>
      <c r="Q20" s="6">
        <v>0.21282535728696717</v>
      </c>
      <c r="R20" s="6">
        <v>0.21208517665799451</v>
      </c>
      <c r="S20" s="6">
        <v>0.21133503886079535</v>
      </c>
      <c r="T20" s="6">
        <v>0.20517581184120237</v>
      </c>
      <c r="U20" s="6">
        <v>0.20979867253114393</v>
      </c>
      <c r="V20" s="6">
        <v>0.20906231258130556</v>
      </c>
      <c r="W20" s="6">
        <v>0.20824335949260758</v>
      </c>
      <c r="X20" s="6">
        <v>0.20744753889262715</v>
      </c>
      <c r="Y20" s="6">
        <v>0.20664684231054961</v>
      </c>
      <c r="Z20" s="6">
        <v>0.20582824851479811</v>
      </c>
      <c r="AA20" s="6">
        <v>0.20500618000000026</v>
      </c>
      <c r="AB20" s="7"/>
    </row>
    <row r="21" spans="1:28">
      <c r="A21" s="11" t="s">
        <v>4</v>
      </c>
      <c r="B21" s="36">
        <v>2.8958850000000016</v>
      </c>
      <c r="C21" s="36">
        <v>3.0422784623648891</v>
      </c>
      <c r="D21" s="36">
        <v>3.2149014506722047</v>
      </c>
      <c r="E21" s="36">
        <v>3.079281946704473</v>
      </c>
      <c r="F21" s="36">
        <v>3.3124081964365075</v>
      </c>
      <c r="G21" s="36">
        <v>3.595172488764474</v>
      </c>
      <c r="H21" s="36">
        <v>3.8642548478153684</v>
      </c>
      <c r="I21" s="36">
        <v>4.1475518905081783</v>
      </c>
      <c r="J21" s="36">
        <v>4.4437515514301777</v>
      </c>
      <c r="K21" s="36">
        <v>4.7451350535239465</v>
      </c>
      <c r="L21" s="36">
        <v>5.0244777299716148</v>
      </c>
      <c r="M21" s="24"/>
      <c r="N21" s="17"/>
      <c r="O21" s="17"/>
      <c r="Q21" s="1">
        <v>1</v>
      </c>
      <c r="R21" s="1">
        <v>1</v>
      </c>
      <c r="S21" s="1">
        <v>1</v>
      </c>
      <c r="T21" s="1">
        <v>1</v>
      </c>
      <c r="U21" s="1">
        <v>0.99999999999999989</v>
      </c>
      <c r="V21" s="1">
        <v>1</v>
      </c>
      <c r="W21" s="1">
        <v>1</v>
      </c>
      <c r="X21" s="1">
        <v>0.99999999999999978</v>
      </c>
      <c r="Y21" s="1">
        <v>0.99999999999999989</v>
      </c>
      <c r="Z21" s="1">
        <v>0.99999999999999989</v>
      </c>
      <c r="AA21" s="1">
        <v>1</v>
      </c>
    </row>
    <row r="22" spans="1:28">
      <c r="A22" s="25" t="s">
        <v>5</v>
      </c>
      <c r="B22" s="38" t="b">
        <v>1</v>
      </c>
      <c r="C22" s="38" t="b">
        <v>1</v>
      </c>
      <c r="D22" s="38" t="b">
        <v>0</v>
      </c>
      <c r="E22" s="38" t="b">
        <v>1</v>
      </c>
      <c r="F22" s="38" t="b">
        <v>1</v>
      </c>
      <c r="G22" s="38" t="b">
        <v>1</v>
      </c>
      <c r="H22" s="38" t="b">
        <v>1</v>
      </c>
      <c r="I22" s="38" t="b">
        <v>1</v>
      </c>
      <c r="J22" s="38" t="b">
        <v>1</v>
      </c>
      <c r="K22" s="38" t="b">
        <v>1</v>
      </c>
      <c r="L22" s="38" t="b">
        <v>1</v>
      </c>
      <c r="M22" s="24"/>
      <c r="N22" s="17"/>
      <c r="O22" s="17"/>
      <c r="U22" s="34"/>
      <c r="V22" s="7"/>
    </row>
    <row r="23" spans="1:28" ht="15.7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24"/>
      <c r="N23" s="17"/>
      <c r="O23" s="17"/>
      <c r="U23" s="34"/>
      <c r="V23" s="7"/>
    </row>
    <row r="24" spans="1:28" ht="15.75" thickBot="1">
      <c r="A24" s="37" t="s">
        <v>15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24"/>
      <c r="N24" s="17"/>
      <c r="O24" s="17"/>
      <c r="U24" s="34"/>
      <c r="V24" s="7"/>
    </row>
    <row r="25" spans="1:28">
      <c r="A25" s="10" t="s">
        <v>40</v>
      </c>
      <c r="B25" s="39">
        <v>1.5329411347179591</v>
      </c>
      <c r="C25" s="39">
        <v>1.6053257720841081</v>
      </c>
      <c r="D25" s="39">
        <v>1.6910945072110815</v>
      </c>
      <c r="E25" s="39">
        <v>1.6146769381903614</v>
      </c>
      <c r="F25" s="39">
        <v>1.7311929416326901</v>
      </c>
      <c r="G25" s="39">
        <v>1.8732114677205298</v>
      </c>
      <c r="H25" s="39">
        <v>2.007288161616283</v>
      </c>
      <c r="I25" s="39">
        <v>2.14769040274071</v>
      </c>
      <c r="J25" s="39">
        <v>2.2938524920376375</v>
      </c>
      <c r="K25" s="39">
        <v>2.4417441136698566</v>
      </c>
      <c r="L25" s="39">
        <v>2.5773689188334066</v>
      </c>
      <c r="M25" s="24"/>
      <c r="N25" s="6">
        <v>3.0872605130582542E-2</v>
      </c>
      <c r="O25" s="6">
        <v>6.5903665810153278E-2</v>
      </c>
      <c r="Q25" s="6">
        <v>0.52935152283946307</v>
      </c>
      <c r="R25" s="6">
        <v>0.52767220093200218</v>
      </c>
      <c r="S25" s="6">
        <v>0.52601752593613404</v>
      </c>
      <c r="T25" s="6">
        <v>0.52436800726170274</v>
      </c>
      <c r="U25" s="6">
        <v>0.52263876882538485</v>
      </c>
      <c r="V25" s="6">
        <v>0.52103521418642207</v>
      </c>
      <c r="W25" s="6">
        <v>0.51945025384417653</v>
      </c>
      <c r="X25" s="6">
        <v>0.51782122549347154</v>
      </c>
      <c r="Y25" s="6">
        <v>0.51619728634454909</v>
      </c>
      <c r="Z25" s="6">
        <v>0.51457842319082359</v>
      </c>
      <c r="AA25" s="6">
        <v>0.51296255200000007</v>
      </c>
    </row>
    <row r="26" spans="1:28">
      <c r="A26" s="10" t="s">
        <v>41</v>
      </c>
      <c r="B26" s="39">
        <v>0.32321032735452387</v>
      </c>
      <c r="C26" s="39">
        <v>0.34056259767288249</v>
      </c>
      <c r="D26" s="39">
        <v>0.36094622577407753</v>
      </c>
      <c r="E26" s="39">
        <v>0.34673748698310325</v>
      </c>
      <c r="F26" s="39">
        <v>0.37426150027853955</v>
      </c>
      <c r="G26" s="39">
        <v>0.40726372309178677</v>
      </c>
      <c r="H26" s="39">
        <v>0.43897974889254415</v>
      </c>
      <c r="I26" s="39">
        <v>0.4725476848145031</v>
      </c>
      <c r="J26" s="39">
        <v>0.50778318134080291</v>
      </c>
      <c r="K26" s="39">
        <v>0.54381539162771253</v>
      </c>
      <c r="L26" s="39">
        <v>0.57752156974103852</v>
      </c>
      <c r="M26" s="24"/>
      <c r="N26" s="6">
        <v>3.7343240307591508E-2</v>
      </c>
      <c r="O26" s="6">
        <v>7.2354790952858572E-2</v>
      </c>
      <c r="Q26" s="6">
        <v>0.11161020805540404</v>
      </c>
      <c r="R26" s="6">
        <v>0.11194326945606062</v>
      </c>
      <c r="S26" s="6">
        <v>0.11227287408720013</v>
      </c>
      <c r="T26" s="6">
        <v>0.11260335785561652</v>
      </c>
      <c r="U26" s="6">
        <v>0.11298773523177803</v>
      </c>
      <c r="V26" s="6">
        <v>0.11328071862047098</v>
      </c>
      <c r="W26" s="6">
        <v>0.11360010304204406</v>
      </c>
      <c r="X26" s="6">
        <v>0.11393412241470574</v>
      </c>
      <c r="Y26" s="6">
        <v>0.1142690304495934</v>
      </c>
      <c r="Z26" s="6">
        <v>0.11460482904988158</v>
      </c>
      <c r="AA26" s="6">
        <v>0.11494161200000008</v>
      </c>
    </row>
    <row r="27" spans="1:28">
      <c r="A27" s="10" t="s">
        <v>42</v>
      </c>
      <c r="B27" s="39">
        <v>0.41426245179334636</v>
      </c>
      <c r="C27" s="39">
        <v>0.43753619382843534</v>
      </c>
      <c r="D27" s="39">
        <v>0.46482676813560658</v>
      </c>
      <c r="E27" s="39">
        <v>0.44759006203447133</v>
      </c>
      <c r="F27" s="39">
        <v>0.48407503255561046</v>
      </c>
      <c r="G27" s="39">
        <v>0.52821953357663876</v>
      </c>
      <c r="H27" s="39">
        <v>0.57070773609690517</v>
      </c>
      <c r="I27" s="39">
        <v>0.61580566243852974</v>
      </c>
      <c r="J27" s="39">
        <v>0.66329170747834798</v>
      </c>
      <c r="K27" s="39">
        <v>0.71204169761088376</v>
      </c>
      <c r="L27" s="39">
        <v>0.75796680413634177</v>
      </c>
      <c r="M27" s="24"/>
      <c r="N27" s="6">
        <v>3.970295434721649E-2</v>
      </c>
      <c r="O27" s="6">
        <v>7.4897729835561977E-2</v>
      </c>
      <c r="Q27" s="6">
        <v>0.14305210731549983</v>
      </c>
      <c r="R27" s="6">
        <v>0.14381858835115324</v>
      </c>
      <c r="S27" s="6">
        <v>0.14458507524030503</v>
      </c>
      <c r="T27" s="6">
        <v>0.1453553360105572</v>
      </c>
      <c r="U27" s="6">
        <v>0.14613990904755605</v>
      </c>
      <c r="V27" s="6">
        <v>0.14692467057628381</v>
      </c>
      <c r="W27" s="6">
        <v>0.14768894872954641</v>
      </c>
      <c r="X27" s="6">
        <v>0.14847449259111695</v>
      </c>
      <c r="Y27" s="6">
        <v>0.14926390456389807</v>
      </c>
      <c r="Z27" s="6">
        <v>0.15005720376327122</v>
      </c>
      <c r="AA27" s="6">
        <v>0.15085484399999993</v>
      </c>
    </row>
    <row r="28" spans="1:28">
      <c r="A28" s="10" t="s">
        <v>43</v>
      </c>
      <c r="B28" s="39">
        <v>0.3412056187773172</v>
      </c>
      <c r="C28" s="39">
        <v>0.35974170329854743</v>
      </c>
      <c r="D28" s="39">
        <v>0.38150504620677322</v>
      </c>
      <c r="E28" s="39">
        <v>0.36670997651495391</v>
      </c>
      <c r="F28" s="39">
        <v>0.39589299387544252</v>
      </c>
      <c r="G28" s="39">
        <v>0.43125527822609849</v>
      </c>
      <c r="H28" s="39">
        <v>0.46511470415593226</v>
      </c>
      <c r="I28" s="39">
        <v>0.50098668587487205</v>
      </c>
      <c r="J28" s="39">
        <v>0.5386715309631267</v>
      </c>
      <c r="K28" s="39">
        <v>0.57724819052864018</v>
      </c>
      <c r="L28" s="39">
        <v>0.61340749507359615</v>
      </c>
      <c r="M28" s="24"/>
      <c r="N28" s="6">
        <v>3.7863910280901303E-2</v>
      </c>
      <c r="O28" s="6">
        <v>7.3007928346396911E-2</v>
      </c>
      <c r="Q28" s="6">
        <v>0.11782429853993411</v>
      </c>
      <c r="R28" s="6">
        <v>0.11824746082543192</v>
      </c>
      <c r="S28" s="6">
        <v>0.11866772654166559</v>
      </c>
      <c r="T28" s="6">
        <v>0.11908944450748214</v>
      </c>
      <c r="U28" s="6">
        <v>0.11951817843626417</v>
      </c>
      <c r="V28" s="6">
        <v>0.11995398818105241</v>
      </c>
      <c r="W28" s="6">
        <v>0.12036336175365914</v>
      </c>
      <c r="X28" s="6">
        <v>0.12079093863090611</v>
      </c>
      <c r="Y28" s="6">
        <v>0.12121999277609491</v>
      </c>
      <c r="Z28" s="6">
        <v>0.12165052922992155</v>
      </c>
      <c r="AA28" s="6">
        <v>0.12208383200000003</v>
      </c>
    </row>
    <row r="29" spans="1:28">
      <c r="A29" s="10" t="s">
        <v>44</v>
      </c>
      <c r="B29" s="39">
        <v>0.14668542716439387</v>
      </c>
      <c r="C29" s="39">
        <v>0.15592561003275573</v>
      </c>
      <c r="D29" s="39">
        <v>0.16671990087113811</v>
      </c>
      <c r="E29" s="39">
        <v>0.16157363237317185</v>
      </c>
      <c r="F29" s="39">
        <v>0.17598039900370149</v>
      </c>
      <c r="G29" s="39">
        <v>0.19310172271230253</v>
      </c>
      <c r="H29" s="39">
        <v>0.21003429347590355</v>
      </c>
      <c r="I29" s="39">
        <v>0.22809578517893292</v>
      </c>
      <c r="J29" s="39">
        <v>0.24727265143406499</v>
      </c>
      <c r="K29" s="39">
        <v>0.26716260378773693</v>
      </c>
      <c r="L29" s="39">
        <v>0.28623212601231146</v>
      </c>
      <c r="M29" s="24"/>
      <c r="N29" s="6">
        <v>4.6572531602080636E-2</v>
      </c>
      <c r="O29" s="6">
        <v>8.1898318023490457E-2</v>
      </c>
      <c r="Q29" s="6">
        <v>5.0653056721656355E-2</v>
      </c>
      <c r="R29" s="6">
        <v>5.1252905334493386E-2</v>
      </c>
      <c r="S29" s="6">
        <v>5.1858479467940949E-2</v>
      </c>
      <c r="T29" s="6">
        <v>5.2471204381298091E-2</v>
      </c>
      <c r="U29" s="6">
        <v>5.3127630584002716E-2</v>
      </c>
      <c r="V29" s="6">
        <v>5.3711393073845072E-2</v>
      </c>
      <c r="W29" s="6">
        <v>5.4353116382747133E-2</v>
      </c>
      <c r="X29" s="6">
        <v>5.4995281843474526E-2</v>
      </c>
      <c r="Y29" s="6">
        <v>5.5645021683195302E-2</v>
      </c>
      <c r="Z29" s="6">
        <v>5.6302423592628874E-2</v>
      </c>
      <c r="AA29" s="6">
        <v>5.696753799999995E-2</v>
      </c>
    </row>
    <row r="30" spans="1:28">
      <c r="A30" s="10" t="s">
        <v>6</v>
      </c>
      <c r="B30" s="39">
        <v>0.13758004019246078</v>
      </c>
      <c r="C30" s="39">
        <v>0.14318658544815965</v>
      </c>
      <c r="D30" s="39">
        <v>0.14980900247352791</v>
      </c>
      <c r="E30" s="39">
        <v>0.1419938506084116</v>
      </c>
      <c r="F30" s="39">
        <v>0.15100532909052339</v>
      </c>
      <c r="G30" s="39">
        <v>0.16212076343711757</v>
      </c>
      <c r="H30" s="39">
        <v>0.17213020357780034</v>
      </c>
      <c r="I30" s="39">
        <v>0.18242566946063116</v>
      </c>
      <c r="J30" s="39">
        <v>0.1928799881761975</v>
      </c>
      <c r="K30" s="39">
        <v>0.20312305629911709</v>
      </c>
      <c r="L30" s="39">
        <v>0.21198081617492048</v>
      </c>
      <c r="M30" s="24"/>
      <c r="N30" s="6">
        <v>2.3550348602705329E-2</v>
      </c>
      <c r="O30" s="6">
        <v>5.509504614229388E-2</v>
      </c>
      <c r="Q30" s="6">
        <v>4.7508806528042631E-2</v>
      </c>
      <c r="R30" s="6">
        <v>4.7065575100858723E-2</v>
      </c>
      <c r="S30" s="6">
        <v>4.6598318726754212E-2</v>
      </c>
      <c r="T30" s="6">
        <v>4.6112649983343384E-2</v>
      </c>
      <c r="U30" s="6">
        <v>4.5587777875014036E-2</v>
      </c>
      <c r="V30" s="6">
        <v>4.5094015361925623E-2</v>
      </c>
      <c r="W30" s="6">
        <v>4.4544216247826673E-2</v>
      </c>
      <c r="X30" s="6">
        <v>4.3983939026325101E-2</v>
      </c>
      <c r="Y30" s="6">
        <v>4.3404764182669253E-2</v>
      </c>
      <c r="Z30" s="6">
        <v>4.2806591173473338E-2</v>
      </c>
      <c r="AA30" s="6">
        <v>4.2189621999999996E-2</v>
      </c>
    </row>
    <row r="31" spans="1:28">
      <c r="A31" s="11" t="s">
        <v>4</v>
      </c>
      <c r="B31" s="36">
        <v>2.8958850000000012</v>
      </c>
      <c r="C31" s="36">
        <v>3.0422784623648891</v>
      </c>
      <c r="D31" s="36">
        <v>3.2149014506722051</v>
      </c>
      <c r="E31" s="36">
        <v>3.0792819467044734</v>
      </c>
      <c r="F31" s="36">
        <v>3.312408196436508</v>
      </c>
      <c r="G31" s="36">
        <v>3.595172488764474</v>
      </c>
      <c r="H31" s="36">
        <v>3.8642548478153684</v>
      </c>
      <c r="I31" s="36">
        <v>4.1475518905081792</v>
      </c>
      <c r="J31" s="36">
        <v>4.4437515514301769</v>
      </c>
      <c r="K31" s="36">
        <v>4.7451350535239474</v>
      </c>
      <c r="L31" s="36">
        <v>5.0244777299716148</v>
      </c>
      <c r="M31" s="24"/>
      <c r="N31" s="17"/>
      <c r="O31" s="17"/>
      <c r="Q31" s="1">
        <v>1</v>
      </c>
      <c r="R31" s="1">
        <v>1</v>
      </c>
      <c r="S31" s="1">
        <v>1</v>
      </c>
      <c r="T31" s="1">
        <v>1</v>
      </c>
      <c r="U31" s="1">
        <v>0.99999999999999978</v>
      </c>
      <c r="V31" s="1">
        <v>0.99999999999999989</v>
      </c>
      <c r="W31" s="1">
        <v>0.99999999999999989</v>
      </c>
      <c r="X31" s="1">
        <v>1</v>
      </c>
      <c r="Y31" s="1">
        <v>1</v>
      </c>
      <c r="Z31" s="1">
        <v>1.0000000000000002</v>
      </c>
      <c r="AA31" s="1">
        <v>1.0000000000000002</v>
      </c>
    </row>
    <row r="32" spans="1:28">
      <c r="A32" s="25" t="s">
        <v>5</v>
      </c>
      <c r="B32" s="38" t="b">
        <v>1</v>
      </c>
      <c r="C32" s="38" t="b">
        <v>1</v>
      </c>
      <c r="D32" s="38" t="b">
        <v>1</v>
      </c>
      <c r="E32" s="38" t="b">
        <v>1</v>
      </c>
      <c r="F32" s="38" t="b">
        <v>1</v>
      </c>
      <c r="G32" s="38" t="b">
        <v>1</v>
      </c>
      <c r="H32" s="38" t="b">
        <v>1</v>
      </c>
      <c r="I32" s="38" t="b">
        <v>1</v>
      </c>
      <c r="J32" s="38" t="b">
        <v>1</v>
      </c>
      <c r="K32" s="38" t="b">
        <v>1</v>
      </c>
      <c r="L32" s="38" t="b">
        <v>1</v>
      </c>
      <c r="M32" s="24"/>
      <c r="N32" s="17"/>
      <c r="O32" s="17"/>
      <c r="U32" s="34"/>
      <c r="V32" s="7"/>
    </row>
    <row r="33" spans="1:44" ht="15.75" thickBot="1">
      <c r="B33" s="1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U33" s="29"/>
    </row>
    <row r="34" spans="1:44" ht="15.75" thickBot="1">
      <c r="A34" s="2" t="s">
        <v>13</v>
      </c>
      <c r="E34" s="7"/>
    </row>
    <row r="35" spans="1:44">
      <c r="A35" s="10" t="s">
        <v>9</v>
      </c>
      <c r="B35" s="31">
        <v>0.78507442350000034</v>
      </c>
      <c r="C35" s="31">
        <v>0.82288680486864052</v>
      </c>
      <c r="D35" s="31">
        <v>0.86810951171824569</v>
      </c>
      <c r="E35" s="31">
        <v>0.83008404473278652</v>
      </c>
      <c r="F35" s="31">
        <v>0.89141978141882594</v>
      </c>
      <c r="G35" s="31">
        <v>0.96588183934739458</v>
      </c>
      <c r="H35" s="31">
        <v>1.0364203393077247</v>
      </c>
      <c r="I35" s="31">
        <v>1.1105239756717922</v>
      </c>
      <c r="J35" s="31">
        <v>1.1878233845379944</v>
      </c>
      <c r="K35" s="31">
        <v>1.2662420022633047</v>
      </c>
      <c r="L35" s="31">
        <v>1.3385208672644386</v>
      </c>
      <c r="M35" s="21"/>
      <c r="N35" s="6">
        <v>3.2268938926565793E-2</v>
      </c>
      <c r="O35" s="6">
        <v>6.7432026979040272E-2</v>
      </c>
      <c r="Q35" s="6">
        <v>0.27110000000000001</v>
      </c>
      <c r="R35" s="6">
        <v>0.27048372298864998</v>
      </c>
      <c r="S35" s="6">
        <v>0.27002678776879219</v>
      </c>
      <c r="T35" s="6">
        <v>0.26957065286638138</v>
      </c>
      <c r="U35" s="6">
        <v>0.26911531687966966</v>
      </c>
      <c r="V35" s="6">
        <v>0.26866077840936414</v>
      </c>
      <c r="W35" s="6">
        <v>0.26820703605862284</v>
      </c>
      <c r="X35" s="6">
        <v>0.26775408843305037</v>
      </c>
      <c r="Y35" s="6">
        <v>0.26730193414069359</v>
      </c>
      <c r="Z35" s="6">
        <v>0.26685057179203731</v>
      </c>
      <c r="AA35" s="6">
        <v>0.26640000000000008</v>
      </c>
      <c r="AB35" s="7"/>
      <c r="AC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R35" s="7"/>
    </row>
    <row r="36" spans="1:44">
      <c r="A36" s="10" t="s">
        <v>14</v>
      </c>
      <c r="B36" s="31">
        <v>0.45709068468707642</v>
      </c>
      <c r="C36" s="31">
        <v>0.47910928273954378</v>
      </c>
      <c r="D36" s="31">
        <v>0.50514706438885304</v>
      </c>
      <c r="E36" s="31">
        <v>0.48274096474389677</v>
      </c>
      <c r="F36" s="31">
        <v>0.51811129628093733</v>
      </c>
      <c r="G36" s="31">
        <v>0.56106533597371167</v>
      </c>
      <c r="H36" s="31">
        <v>0.60169159474888345</v>
      </c>
      <c r="I36" s="31">
        <v>0.64433908156192043</v>
      </c>
      <c r="J36" s="31">
        <v>0.68879004111423037</v>
      </c>
      <c r="K36" s="31">
        <v>0.73383782618463189</v>
      </c>
      <c r="L36" s="31">
        <v>0.77527691373462038</v>
      </c>
      <c r="M36" s="21"/>
      <c r="N36" s="6">
        <v>3.1822924678718501E-2</v>
      </c>
      <c r="O36" s="6">
        <v>6.6813942057094122E-2</v>
      </c>
      <c r="Q36" s="6">
        <v>0.15784144905169792</v>
      </c>
      <c r="R36" s="6">
        <v>0.15748370462022479</v>
      </c>
      <c r="S36" s="6">
        <v>0.15712676489141886</v>
      </c>
      <c r="T36" s="6">
        <v>0.15677062805519923</v>
      </c>
      <c r="U36" s="6">
        <v>0.15641529230555642</v>
      </c>
      <c r="V36" s="6">
        <v>0.15606075584054349</v>
      </c>
      <c r="W36" s="6">
        <v>0.15570701686226668</v>
      </c>
      <c r="X36" s="6">
        <v>0.15535407357687639</v>
      </c>
      <c r="Y36" s="6">
        <v>0.1550019241945581</v>
      </c>
      <c r="Z36" s="6">
        <v>0.15465056692952323</v>
      </c>
      <c r="AA36" s="6">
        <v>0.15430000000000005</v>
      </c>
      <c r="AC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R36" s="7"/>
    </row>
    <row r="37" spans="1:44">
      <c r="A37" s="10" t="s">
        <v>11</v>
      </c>
      <c r="B37" s="31">
        <v>0.41526990900000016</v>
      </c>
      <c r="C37" s="31">
        <v>0.44127752748177779</v>
      </c>
      <c r="D37" s="31">
        <v>0.46833580443102835</v>
      </c>
      <c r="E37" s="31">
        <v>0.45052190540131437</v>
      </c>
      <c r="F37" s="31">
        <v>0.48672872703586473</v>
      </c>
      <c r="G37" s="31">
        <v>0.53056603611906805</v>
      </c>
      <c r="H37" s="31">
        <v>0.57274587774385444</v>
      </c>
      <c r="I37" s="31">
        <v>0.61739690965276439</v>
      </c>
      <c r="J37" s="31">
        <v>0.66435272081156416</v>
      </c>
      <c r="K37" s="31">
        <v>0.71248178400403972</v>
      </c>
      <c r="L37" s="31">
        <v>0.75769124167971857</v>
      </c>
      <c r="M37" s="21"/>
      <c r="N37" s="6">
        <v>4.0492919382236758E-2</v>
      </c>
      <c r="O37" s="6">
        <v>7.3867167308416359E-2</v>
      </c>
      <c r="Q37" s="6">
        <v>0.1434</v>
      </c>
      <c r="R37" s="6">
        <v>0.14504836849771949</v>
      </c>
      <c r="S37" s="6">
        <v>0.14567656633241552</v>
      </c>
      <c r="T37" s="6">
        <v>0.14630745517911231</v>
      </c>
      <c r="U37" s="6">
        <v>0.14694104656530194</v>
      </c>
      <c r="V37" s="6">
        <v>0.14757735206785688</v>
      </c>
      <c r="W37" s="6">
        <v>0.1482163833132415</v>
      </c>
      <c r="X37" s="6">
        <v>0.14885815197772434</v>
      </c>
      <c r="Y37" s="6">
        <v>0.14950266978759169</v>
      </c>
      <c r="Z37" s="6">
        <v>0.15014994851936181</v>
      </c>
      <c r="AA37" s="6">
        <v>0.15079999999999982</v>
      </c>
      <c r="AC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R37" s="7"/>
    </row>
    <row r="38" spans="1:44">
      <c r="A38" s="10" t="s">
        <v>10</v>
      </c>
      <c r="B38" s="31">
        <v>0.27663358541632793</v>
      </c>
      <c r="C38" s="31">
        <v>0.2910032027300295</v>
      </c>
      <c r="D38" s="31">
        <v>0.30792267739322321</v>
      </c>
      <c r="E38" s="31">
        <v>0.29532394512182558</v>
      </c>
      <c r="F38" s="31">
        <v>0.31810335106478116</v>
      </c>
      <c r="G38" s="31">
        <v>0.34571586152193562</v>
      </c>
      <c r="H38" s="31">
        <v>0.37208358126045776</v>
      </c>
      <c r="I38" s="31">
        <v>0.39989110029538588</v>
      </c>
      <c r="J38" s="31">
        <v>0.42901733130746911</v>
      </c>
      <c r="K38" s="31">
        <v>0.45872118110897148</v>
      </c>
      <c r="L38" s="31">
        <v>0.48636944426125212</v>
      </c>
      <c r="M38" s="21"/>
      <c r="N38" s="6">
        <v>3.5537509524235622E-2</v>
      </c>
      <c r="O38" s="6">
        <v>7.0654620279133606E-2</v>
      </c>
      <c r="Q38" s="6">
        <v>9.5526440247567776E-2</v>
      </c>
      <c r="R38" s="6">
        <v>9.5653046336797429E-2</v>
      </c>
      <c r="S38" s="6">
        <v>9.5779818485210333E-2</v>
      </c>
      <c r="T38" s="6">
        <v>9.5906756910613164E-2</v>
      </c>
      <c r="U38" s="6">
        <v>9.6033861831098313E-2</v>
      </c>
      <c r="V38" s="6">
        <v>9.616113346504418E-2</v>
      </c>
      <c r="W38" s="6">
        <v>9.6288572031115585E-2</v>
      </c>
      <c r="X38" s="6">
        <v>9.641617774826422E-2</v>
      </c>
      <c r="Y38" s="6">
        <v>9.6543950835728906E-2</v>
      </c>
      <c r="Z38" s="6">
        <v>9.6671891513036054E-2</v>
      </c>
      <c r="AA38" s="6">
        <v>9.6799999999999956E-2</v>
      </c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R38" s="7"/>
    </row>
    <row r="39" spans="1:44">
      <c r="A39" s="10" t="s">
        <v>45</v>
      </c>
      <c r="B39" s="31">
        <v>0.21574343250000008</v>
      </c>
      <c r="C39" s="31">
        <v>0.22853348088293882</v>
      </c>
      <c r="D39" s="31">
        <v>0.24233963834555711</v>
      </c>
      <c r="E39" s="31">
        <v>0.2329228510303985</v>
      </c>
      <c r="F39" s="31">
        <v>0.24544944735594523</v>
      </c>
      <c r="G39" s="31">
        <v>0.27383809859886166</v>
      </c>
      <c r="H39" s="31">
        <v>0.29535582904211038</v>
      </c>
      <c r="I39" s="31">
        <v>0.3181099063764376</v>
      </c>
      <c r="J39" s="31">
        <v>0.34201145157804042</v>
      </c>
      <c r="K39" s="31">
        <v>0.36647546220302918</v>
      </c>
      <c r="L39" s="31">
        <v>0.38939702407280008</v>
      </c>
      <c r="M39" s="21"/>
      <c r="N39" s="6">
        <v>3.2775956068469503E-2</v>
      </c>
      <c r="O39" s="6">
        <v>7.2950660646426302E-2</v>
      </c>
      <c r="Q39" s="6">
        <v>7.4499999999999997E-2</v>
      </c>
      <c r="R39" s="6">
        <v>7.511918573860274E-2</v>
      </c>
      <c r="S39" s="6">
        <v>7.538011415400811E-2</v>
      </c>
      <c r="T39" s="6">
        <v>7.5641937004072832E-2</v>
      </c>
      <c r="U39" s="6">
        <v>7.4099999999999999E-2</v>
      </c>
      <c r="V39" s="6">
        <v>7.616827828279514E-2</v>
      </c>
      <c r="W39" s="6">
        <v>7.6432802875071204E-2</v>
      </c>
      <c r="X39" s="6">
        <v>7.6698234229315737E-2</v>
      </c>
      <c r="Y39" s="6">
        <v>7.6964575453811634E-2</v>
      </c>
      <c r="Z39" s="6">
        <v>7.7231829667496685E-2</v>
      </c>
      <c r="AA39" s="6">
        <v>7.7499999999999986E-2</v>
      </c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R39" s="7"/>
    </row>
    <row r="40" spans="1:44">
      <c r="A40" s="10" t="s">
        <v>12</v>
      </c>
      <c r="B40" s="31">
        <v>0.74607296489659636</v>
      </c>
      <c r="C40" s="31">
        <v>0.77946816366195826</v>
      </c>
      <c r="D40" s="31">
        <v>0.82304675439529762</v>
      </c>
      <c r="E40" s="31">
        <v>0.78768823567425139</v>
      </c>
      <c r="F40" s="31">
        <v>0.85259559328015333</v>
      </c>
      <c r="G40" s="31">
        <v>0.91810531720350252</v>
      </c>
      <c r="H40" s="31">
        <v>0.98595762571233769</v>
      </c>
      <c r="I40" s="31">
        <v>1.0572909169498783</v>
      </c>
      <c r="J40" s="31">
        <v>1.1317566220808795</v>
      </c>
      <c r="K40" s="31">
        <v>1.2073767977599696</v>
      </c>
      <c r="L40" s="31">
        <v>1.2772222389587848</v>
      </c>
      <c r="M40" s="21"/>
      <c r="N40" s="6">
        <v>3.3928353471995187E-2</v>
      </c>
      <c r="O40" s="6">
        <v>6.8254654715580898E-2</v>
      </c>
      <c r="Q40" s="6">
        <f>1-SUM(Q35:Q39)</f>
        <v>0.25763211070073433</v>
      </c>
      <c r="R40" s="6">
        <f t="shared" ref="R40:AA40" si="0">1-SUM(R35:R39)</f>
        <v>0.25621197181800559</v>
      </c>
      <c r="S40" s="6">
        <f t="shared" si="0"/>
        <v>0.25600994836815494</v>
      </c>
      <c r="T40" s="6">
        <f t="shared" si="0"/>
        <v>0.25580256998462114</v>
      </c>
      <c r="U40" s="6">
        <f t="shared" si="0"/>
        <v>0.25739448241837359</v>
      </c>
      <c r="V40" s="6">
        <f t="shared" si="0"/>
        <v>0.25537170193439618</v>
      </c>
      <c r="W40" s="6">
        <f t="shared" si="0"/>
        <v>0.25514818885968205</v>
      </c>
      <c r="X40" s="6">
        <f t="shared" si="0"/>
        <v>0.25491927403476888</v>
      </c>
      <c r="Y40" s="6">
        <f t="shared" si="0"/>
        <v>0.25468494558761612</v>
      </c>
      <c r="Z40" s="6">
        <f t="shared" si="0"/>
        <v>0.25444519157854495</v>
      </c>
      <c r="AA40" s="6">
        <f t="shared" si="0"/>
        <v>0.25420000000000009</v>
      </c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R40" s="7"/>
    </row>
    <row r="41" spans="1:44">
      <c r="A41" s="11" t="s">
        <v>4</v>
      </c>
      <c r="B41" s="32">
        <v>2.8958850000000016</v>
      </c>
      <c r="C41" s="32">
        <v>3.0422784623648886</v>
      </c>
      <c r="D41" s="32">
        <v>3.2149014506722051</v>
      </c>
      <c r="E41" s="32">
        <v>3.079281946704473</v>
      </c>
      <c r="F41" s="32">
        <v>3.312408196436508</v>
      </c>
      <c r="G41" s="32">
        <v>3.595172488764474</v>
      </c>
      <c r="H41" s="32">
        <v>3.8642548478153689</v>
      </c>
      <c r="I41" s="32">
        <v>4.1475518905081792</v>
      </c>
      <c r="J41" s="32">
        <v>4.4437515514301786</v>
      </c>
      <c r="K41" s="32">
        <v>4.7451350535239465</v>
      </c>
      <c r="L41" s="32">
        <v>5.0244777299716148</v>
      </c>
      <c r="M41" s="22"/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</row>
    <row r="42" spans="1:44">
      <c r="A42" s="25" t="s">
        <v>5</v>
      </c>
      <c r="B42" s="20" t="b">
        <v>1</v>
      </c>
      <c r="C42" s="20" t="b">
        <v>1</v>
      </c>
      <c r="D42" s="20" t="b">
        <v>1</v>
      </c>
      <c r="E42" s="20" t="b">
        <v>1</v>
      </c>
      <c r="F42" s="20" t="b">
        <v>1</v>
      </c>
      <c r="G42" s="20" t="b">
        <v>1</v>
      </c>
      <c r="H42" s="20" t="b">
        <v>1</v>
      </c>
      <c r="I42" s="20" t="b">
        <v>1</v>
      </c>
      <c r="J42" s="20" t="b">
        <v>1</v>
      </c>
      <c r="K42" s="20" t="b">
        <v>1</v>
      </c>
      <c r="L42" s="20" t="b">
        <v>1</v>
      </c>
      <c r="N42" s="14"/>
      <c r="T42" s="12"/>
    </row>
    <row r="43" spans="1:44" ht="15.75" thickBot="1">
      <c r="T43" s="12"/>
      <c r="U43" s="7"/>
      <c r="V43" s="7"/>
      <c r="W43" s="17"/>
      <c r="X43" s="17"/>
      <c r="Y43" s="17"/>
      <c r="Z43" s="17"/>
      <c r="AA43" s="17"/>
    </row>
    <row r="44" spans="1:44" s="27" customFormat="1" ht="15.75" thickBot="1">
      <c r="A44" s="2" t="s">
        <v>28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44">
      <c r="A45" s="11" t="s">
        <v>17</v>
      </c>
      <c r="B45" s="41">
        <v>0.78507442350000034</v>
      </c>
      <c r="C45" s="41">
        <v>0.82288680486864052</v>
      </c>
      <c r="D45" s="41">
        <v>0.86810951171824569</v>
      </c>
      <c r="E45" s="41">
        <v>0.83008404473278652</v>
      </c>
      <c r="F45" s="41">
        <v>0.89141978141882594</v>
      </c>
      <c r="G45" s="41">
        <v>0.96588183934739458</v>
      </c>
      <c r="H45" s="41">
        <v>1.0364203393077247</v>
      </c>
      <c r="I45" s="41">
        <v>1.1105239756717922</v>
      </c>
      <c r="J45" s="41">
        <v>1.1878233845379944</v>
      </c>
      <c r="K45" s="41">
        <v>1.2662420022633047</v>
      </c>
      <c r="L45" s="41">
        <v>1.3385208672644386</v>
      </c>
      <c r="M45" s="1"/>
      <c r="N45" s="6">
        <v>3.2268938926565793E-2</v>
      </c>
      <c r="O45" s="6">
        <v>6.7432026979040272E-2</v>
      </c>
      <c r="U45" s="29"/>
    </row>
    <row r="46" spans="1:44">
      <c r="A46" s="11" t="s">
        <v>3</v>
      </c>
      <c r="B46" s="13"/>
      <c r="C46" s="33">
        <v>4.8164072394647484E-2</v>
      </c>
      <c r="D46" s="33">
        <v>5.4956169648174402E-2</v>
      </c>
      <c r="E46" s="33">
        <v>-4.3802615306213544E-2</v>
      </c>
      <c r="F46" s="33">
        <v>7.389099582775871E-2</v>
      </c>
      <c r="G46" s="33">
        <v>8.3531978401972795E-2</v>
      </c>
      <c r="H46" s="33">
        <v>7.3030154504188705E-2</v>
      </c>
      <c r="I46" s="33">
        <v>7.1499596788658915E-2</v>
      </c>
      <c r="J46" s="33">
        <v>6.9606249445844925E-2</v>
      </c>
      <c r="K46" s="33">
        <v>6.6018752237152922E-2</v>
      </c>
      <c r="L46" s="33">
        <v>5.7081399031102542E-2</v>
      </c>
      <c r="M46" s="13"/>
      <c r="N46" s="7"/>
      <c r="O46" s="7"/>
      <c r="U46" s="29"/>
    </row>
    <row r="47" spans="1:44" ht="15.75" thickBot="1">
      <c r="A47" s="23"/>
      <c r="B47" s="14"/>
      <c r="C47" s="7"/>
      <c r="D47" s="7"/>
      <c r="E47" s="7"/>
      <c r="G47" s="7"/>
      <c r="H47" s="7"/>
      <c r="I47" s="7"/>
      <c r="J47" s="7"/>
      <c r="K47" s="7"/>
      <c r="L47" s="7"/>
      <c r="M47" s="7"/>
      <c r="U47" s="29"/>
    </row>
    <row r="48" spans="1:44" ht="15.75" thickBot="1">
      <c r="A48" s="2" t="s">
        <v>22</v>
      </c>
      <c r="D48" s="12"/>
      <c r="E48" s="18"/>
      <c r="J48" s="12"/>
      <c r="K48" s="12"/>
      <c r="L48" s="12"/>
      <c r="M48" s="12"/>
      <c r="U48" s="29"/>
    </row>
    <row r="49" spans="1:29">
      <c r="A49" s="10" t="s">
        <v>33</v>
      </c>
      <c r="B49" s="39">
        <v>0.3408008072413502</v>
      </c>
      <c r="C49" s="39">
        <v>0.35633975353341119</v>
      </c>
      <c r="D49" s="39">
        <v>0.37500199191981881</v>
      </c>
      <c r="E49" s="39">
        <v>0.35769799188311124</v>
      </c>
      <c r="F49" s="39">
        <v>0.38318859351822859</v>
      </c>
      <c r="G49" s="39">
        <v>0.4141814753373172</v>
      </c>
      <c r="H49" s="39">
        <v>0.44334259407566989</v>
      </c>
      <c r="I49" s="39">
        <v>0.47388048846551284</v>
      </c>
      <c r="J49" s="39">
        <v>0.50562741636315589</v>
      </c>
      <c r="K49" s="39">
        <v>0.53769229462678403</v>
      </c>
      <c r="L49" s="39">
        <v>0.56699743937321623</v>
      </c>
      <c r="M49" s="18"/>
      <c r="N49" s="6">
        <v>2.974096354736333E-2</v>
      </c>
      <c r="O49" s="6">
        <v>6.4824623384770019E-2</v>
      </c>
      <c r="Q49" s="6">
        <v>0.43410000000000004</v>
      </c>
      <c r="R49" s="6">
        <v>0.43303617390036359</v>
      </c>
      <c r="S49" s="6">
        <v>0.43197544417821071</v>
      </c>
      <c r="T49" s="6">
        <v>0.43091780182120992</v>
      </c>
      <c r="U49" s="6">
        <v>0.42986323784326108</v>
      </c>
      <c r="V49" s="6">
        <v>0.42881174328441879</v>
      </c>
      <c r="W49" s="6">
        <v>0.42776330921081679</v>
      </c>
      <c r="X49" s="6">
        <v>0.42671792671459169</v>
      </c>
      <c r="Y49" s="6">
        <v>0.42567558691380736</v>
      </c>
      <c r="Z49" s="6">
        <v>0.42463628095237932</v>
      </c>
      <c r="AA49" s="6">
        <v>0.42359999999999998</v>
      </c>
      <c r="AB49" s="7"/>
      <c r="AC49" s="7"/>
    </row>
    <row r="50" spans="1:29">
      <c r="A50" s="10" t="s">
        <v>34</v>
      </c>
      <c r="B50" s="39">
        <v>5.6839388261400038E-2</v>
      </c>
      <c r="C50" s="39">
        <v>5.8911688903402031E-2</v>
      </c>
      <c r="D50" s="39">
        <v>6.1455018665404752E-2</v>
      </c>
      <c r="E50" s="39">
        <v>5.8106539531884278E-2</v>
      </c>
      <c r="F50" s="39">
        <v>6.1702668140024536E-2</v>
      </c>
      <c r="G50" s="39">
        <v>6.6109369815409921E-2</v>
      </c>
      <c r="H50" s="39">
        <v>7.0144056327758622E-2</v>
      </c>
      <c r="I50" s="39">
        <v>7.4318579183723976E-2</v>
      </c>
      <c r="J50" s="39">
        <v>7.8602145305421922E-2</v>
      </c>
      <c r="K50" s="39">
        <v>8.2853499538855443E-2</v>
      </c>
      <c r="L50" s="39">
        <v>8.6602300112009215E-2</v>
      </c>
      <c r="M50" s="18"/>
      <c r="N50" s="6">
        <v>2.0736482338669093E-2</v>
      </c>
      <c r="O50" s="6">
        <v>5.5487955744156103E-2</v>
      </c>
      <c r="Q50" s="6">
        <v>7.240000000000002E-2</v>
      </c>
      <c r="R50" s="6">
        <v>7.1591485675610328E-2</v>
      </c>
      <c r="S50" s="6">
        <v>7.0791781262443579E-2</v>
      </c>
      <c r="T50" s="6">
        <v>7.0000790764011653E-2</v>
      </c>
      <c r="U50" s="6">
        <v>6.9218419229844383E-2</v>
      </c>
      <c r="V50" s="6">
        <v>6.8444572744091783E-2</v>
      </c>
      <c r="W50" s="6">
        <v>6.7679158414250373E-2</v>
      </c>
      <c r="X50" s="6">
        <v>6.6922084360012346E-2</v>
      </c>
      <c r="Y50" s="6">
        <v>6.617325970223624E-2</v>
      </c>
      <c r="Z50" s="6">
        <v>6.543259455203787E-2</v>
      </c>
      <c r="AA50" s="6">
        <v>6.4700000000000021E-2</v>
      </c>
      <c r="AB50" s="7"/>
      <c r="AC50" s="7"/>
    </row>
    <row r="51" spans="1:29">
      <c r="A51" s="10" t="s">
        <v>35</v>
      </c>
      <c r="B51" s="39">
        <v>6.147132736005001E-2</v>
      </c>
      <c r="C51" s="39">
        <v>6.3991095755452213E-2</v>
      </c>
      <c r="D51" s="39">
        <v>6.704573965238092E-2</v>
      </c>
      <c r="E51" s="39">
        <v>6.3670094466514865E-2</v>
      </c>
      <c r="F51" s="39">
        <v>6.7906599258237471E-2</v>
      </c>
      <c r="G51" s="39">
        <v>7.3075118467899242E-2</v>
      </c>
      <c r="H51" s="39">
        <v>7.7874772593555727E-2</v>
      </c>
      <c r="I51" s="39">
        <v>8.2871206190112331E-2</v>
      </c>
      <c r="J51" s="39">
        <v>8.8032283042636383E-2</v>
      </c>
      <c r="K51" s="39">
        <v>9.3201026573687049E-2</v>
      </c>
      <c r="L51" s="39">
        <v>9.7845875397030366E-2</v>
      </c>
      <c r="M51" s="18"/>
      <c r="N51" s="6">
        <v>2.520295113068638E-2</v>
      </c>
      <c r="O51" s="6">
        <v>6.011895305840409E-2</v>
      </c>
      <c r="Q51" s="6">
        <v>7.8299999999999981E-2</v>
      </c>
      <c r="R51" s="6">
        <v>7.7764153437443043E-2</v>
      </c>
      <c r="S51" s="6">
        <v>7.7231891538289396E-2</v>
      </c>
      <c r="T51" s="6">
        <v>7.6703190322145023E-2</v>
      </c>
      <c r="U51" s="6">
        <v>7.6178025969037971E-2</v>
      </c>
      <c r="V51" s="6">
        <v>7.5656374818345279E-2</v>
      </c>
      <c r="W51" s="6">
        <v>7.51382133677269E-2</v>
      </c>
      <c r="X51" s="6">
        <v>7.4623518272066869E-2</v>
      </c>
      <c r="Y51" s="6">
        <v>7.411226634242149E-2</v>
      </c>
      <c r="Z51" s="6">
        <v>7.3604434544974645E-2</v>
      </c>
      <c r="AA51" s="6">
        <v>7.3099999999999929E-2</v>
      </c>
      <c r="AB51" s="7"/>
      <c r="AC51" s="7"/>
    </row>
    <row r="52" spans="1:29">
      <c r="A52" s="10" t="s">
        <v>36</v>
      </c>
      <c r="B52" s="39">
        <v>9.7898780610450029E-2</v>
      </c>
      <c r="C52" s="39">
        <v>0.10335875978612612</v>
      </c>
      <c r="D52" s="39">
        <v>0.10982939789344399</v>
      </c>
      <c r="E52" s="39">
        <v>0.10577894776413856</v>
      </c>
      <c r="F52" s="39">
        <v>0.11441652548719992</v>
      </c>
      <c r="G52" s="39">
        <v>0.12486940874211393</v>
      </c>
      <c r="H52" s="39">
        <v>0.13495526590366769</v>
      </c>
      <c r="I52" s="39">
        <v>0.14564648824844523</v>
      </c>
      <c r="J52" s="39">
        <v>0.1569056085902584</v>
      </c>
      <c r="K52" s="39">
        <v>0.16846675429128094</v>
      </c>
      <c r="L52" s="39">
        <v>0.17936179621343487</v>
      </c>
      <c r="M52" s="18"/>
      <c r="N52" s="6">
        <v>3.9747460286476688E-2</v>
      </c>
      <c r="O52" s="6">
        <v>7.5114645148716574E-2</v>
      </c>
      <c r="Q52" s="6">
        <v>0.12469999999999998</v>
      </c>
      <c r="R52" s="6">
        <v>0.12560507614729044</v>
      </c>
      <c r="S52" s="6">
        <v>0.12651560247975985</v>
      </c>
      <c r="T52" s="6">
        <v>0.12743161181731905</v>
      </c>
      <c r="U52" s="6">
        <v>0.12835313717751379</v>
      </c>
      <c r="V52" s="6">
        <v>0.12928021177671473</v>
      </c>
      <c r="W52" s="6">
        <v>0.13021286903131488</v>
      </c>
      <c r="X52" s="6">
        <v>0.13115114255893387</v>
      </c>
      <c r="Y52" s="6">
        <v>0.13209506617962993</v>
      </c>
      <c r="Z52" s="6">
        <v>0.13304467391711877</v>
      </c>
      <c r="AA52" s="6">
        <v>0.13400000000000006</v>
      </c>
      <c r="AB52" s="7"/>
      <c r="AC52" s="7"/>
    </row>
    <row r="53" spans="1:29">
      <c r="A53" s="10" t="s">
        <v>37</v>
      </c>
      <c r="B53" s="39">
        <v>0.12537638543295004</v>
      </c>
      <c r="C53" s="39">
        <v>0.13244625431313717</v>
      </c>
      <c r="D53" s="39">
        <v>0.14081987803595319</v>
      </c>
      <c r="E53" s="39">
        <v>0.13570524301369982</v>
      </c>
      <c r="F53" s="39">
        <v>0.14687139780393882</v>
      </c>
      <c r="G53" s="39">
        <v>0.16038165578047206</v>
      </c>
      <c r="H53" s="39">
        <v>0.17343539146177345</v>
      </c>
      <c r="I53" s="39">
        <v>0.18728209466237175</v>
      </c>
      <c r="J53" s="39">
        <v>0.20187482748858512</v>
      </c>
      <c r="K53" s="39">
        <v>0.21687250219551613</v>
      </c>
      <c r="L53" s="39">
        <v>0.23102870168984194</v>
      </c>
      <c r="M53" s="18"/>
      <c r="N53" s="6">
        <v>4.0352154171731547E-2</v>
      </c>
      <c r="O53" s="6">
        <v>7.5727445077937272E-2</v>
      </c>
      <c r="Q53" s="6">
        <v>0.15969999999999998</v>
      </c>
      <c r="R53" s="6">
        <v>0.16095318764320191</v>
      </c>
      <c r="S53" s="6">
        <v>0.1622144166549091</v>
      </c>
      <c r="T53" s="6">
        <v>0.16348373863442331</v>
      </c>
      <c r="U53" s="6">
        <v>0.16476120551214529</v>
      </c>
      <c r="V53" s="6">
        <v>0.16604686955169914</v>
      </c>
      <c r="W53" s="6">
        <v>0.16734078335207059</v>
      </c>
      <c r="X53" s="6">
        <v>0.16864299984975895</v>
      </c>
      <c r="Y53" s="6">
        <v>0.16995357232094283</v>
      </c>
      <c r="Z53" s="6">
        <v>0.17127255438365979</v>
      </c>
      <c r="AA53" s="6">
        <v>0.17259999999999986</v>
      </c>
      <c r="AB53" s="7"/>
      <c r="AC53" s="7"/>
    </row>
    <row r="54" spans="1:29">
      <c r="A54" s="10" t="s">
        <v>38</v>
      </c>
      <c r="B54" s="39">
        <v>7.1991324634950032E-2</v>
      </c>
      <c r="C54" s="39">
        <v>7.589202705240336E-2</v>
      </c>
      <c r="D54" s="39">
        <v>8.0522434656747965E-2</v>
      </c>
      <c r="E54" s="39">
        <v>7.743733343134275E-2</v>
      </c>
      <c r="F54" s="39">
        <v>8.3636556789129027E-2</v>
      </c>
      <c r="G54" s="39">
        <v>9.1142943350807998E-2</v>
      </c>
      <c r="H54" s="39">
        <v>9.8360282200486468E-2</v>
      </c>
      <c r="I54" s="39">
        <v>0.10599763825806496</v>
      </c>
      <c r="J54" s="39">
        <v>0.11402606954311628</v>
      </c>
      <c r="K54" s="39">
        <v>0.12225106699379175</v>
      </c>
      <c r="L54" s="39">
        <v>0.12997037621137694</v>
      </c>
      <c r="M54" s="18"/>
      <c r="N54" s="6">
        <v>3.8195148621650521E-2</v>
      </c>
      <c r="O54" s="6">
        <v>7.3554916804509984E-2</v>
      </c>
      <c r="Q54" s="6">
        <v>9.1700000000000004E-2</v>
      </c>
      <c r="R54" s="6">
        <v>9.2226569442340492E-2</v>
      </c>
      <c r="S54" s="6">
        <v>9.2756079238632272E-2</v>
      </c>
      <c r="T54" s="6">
        <v>9.3288545807756987E-2</v>
      </c>
      <c r="U54" s="6">
        <v>9.3823985660279066E-2</v>
      </c>
      <c r="V54" s="6">
        <v>9.4362415398957525E-2</v>
      </c>
      <c r="W54" s="6">
        <v>9.4903851719260995E-2</v>
      </c>
      <c r="X54" s="6">
        <v>9.5448311409885175E-2</v>
      </c>
      <c r="Y54" s="6">
        <v>9.5995811353273605E-2</v>
      </c>
      <c r="Z54" s="6">
        <v>9.6546368526141055E-2</v>
      </c>
      <c r="AA54" s="6">
        <v>9.7099999999999964E-2</v>
      </c>
      <c r="AB54" s="7"/>
      <c r="AC54" s="7"/>
    </row>
    <row r="55" spans="1:29">
      <c r="A55" s="10" t="s">
        <v>6</v>
      </c>
      <c r="B55" s="39">
        <v>3.0696409958850032E-2</v>
      </c>
      <c r="C55" s="39">
        <v>3.1947225524708474E-2</v>
      </c>
      <c r="D55" s="39">
        <v>3.3435050894496013E-2</v>
      </c>
      <c r="E55" s="39">
        <v>3.1687894642095031E-2</v>
      </c>
      <c r="F55" s="39">
        <v>3.3697440422067661E-2</v>
      </c>
      <c r="G55" s="39">
        <v>3.6121867853374366E-2</v>
      </c>
      <c r="H55" s="39">
        <v>3.8307976744812892E-2</v>
      </c>
      <c r="I55" s="39">
        <v>4.0527480663561065E-2</v>
      </c>
      <c r="J55" s="39">
        <v>4.2755034204820366E-2</v>
      </c>
      <c r="K55" s="39">
        <v>4.4904858043389576E-2</v>
      </c>
      <c r="L55" s="39">
        <v>4.6714378267529111E-2</v>
      </c>
      <c r="M55" s="18"/>
      <c r="N55" s="6">
        <v>2.359305824684732E-2</v>
      </c>
      <c r="O55" s="6">
        <v>5.2776239731170405E-2</v>
      </c>
      <c r="Q55" s="6">
        <v>3.9100000000000024E-2</v>
      </c>
      <c r="R55" s="6">
        <v>3.8823353753750234E-2</v>
      </c>
      <c r="S55" s="6">
        <v>3.851478464775504E-2</v>
      </c>
      <c r="T55" s="6">
        <v>3.8174320833134101E-2</v>
      </c>
      <c r="U55" s="6">
        <v>3.7801988607918502E-2</v>
      </c>
      <c r="V55" s="6">
        <v>3.7397812425772892E-2</v>
      </c>
      <c r="W55" s="6">
        <v>3.696181490455952E-2</v>
      </c>
      <c r="X55" s="6">
        <v>3.6494016834751064E-2</v>
      </c>
      <c r="Y55" s="6">
        <v>3.5994437187688466E-2</v>
      </c>
      <c r="Z55" s="6">
        <v>3.5463093123688672E-2</v>
      </c>
      <c r="AA55" s="6">
        <v>3.4900000000000153E-2</v>
      </c>
    </row>
    <row r="56" spans="1:29">
      <c r="A56" s="11" t="s">
        <v>4</v>
      </c>
      <c r="B56" s="41">
        <v>0.78507442350000045</v>
      </c>
      <c r="C56" s="41">
        <v>0.82288680486864063</v>
      </c>
      <c r="D56" s="41">
        <v>0.8681095117182458</v>
      </c>
      <c r="E56" s="41">
        <v>0.83008404473278641</v>
      </c>
      <c r="F56" s="41">
        <v>0.89141978141882616</v>
      </c>
      <c r="G56" s="41">
        <v>0.96588183934739469</v>
      </c>
      <c r="H56" s="41">
        <v>1.0364203393077247</v>
      </c>
      <c r="I56" s="41">
        <v>1.1105239756717922</v>
      </c>
      <c r="J56" s="41">
        <v>1.1878233845379944</v>
      </c>
      <c r="K56" s="41">
        <v>1.2662420022633047</v>
      </c>
      <c r="L56" s="41">
        <v>1.3385208672644384</v>
      </c>
      <c r="M56" s="19"/>
      <c r="Q56" s="1">
        <v>1</v>
      </c>
      <c r="R56" s="1">
        <v>1</v>
      </c>
      <c r="S56" s="1">
        <v>1</v>
      </c>
      <c r="T56" s="1">
        <v>1</v>
      </c>
      <c r="U56" s="30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</row>
    <row r="57" spans="1:29">
      <c r="A57" s="25" t="s">
        <v>5</v>
      </c>
      <c r="B57" s="20" t="b">
        <v>1</v>
      </c>
      <c r="C57" s="20" t="b">
        <v>1</v>
      </c>
      <c r="D57" s="20" t="b">
        <v>1</v>
      </c>
      <c r="E57" s="20" t="b">
        <v>0</v>
      </c>
      <c r="F57" s="20" t="b">
        <v>1</v>
      </c>
      <c r="G57" s="20" t="b">
        <v>1</v>
      </c>
      <c r="H57" s="20" t="b">
        <v>1</v>
      </c>
      <c r="I57" s="20" t="b">
        <v>1</v>
      </c>
      <c r="J57" s="20" t="b">
        <v>1</v>
      </c>
      <c r="K57" s="20" t="b">
        <v>1</v>
      </c>
      <c r="L57" s="20" t="b">
        <v>1</v>
      </c>
      <c r="U57" s="34"/>
      <c r="V57" s="7"/>
    </row>
    <row r="58" spans="1:29" ht="15.75" thickBot="1">
      <c r="U58" s="34"/>
      <c r="V58" s="7"/>
    </row>
    <row r="59" spans="1:29" ht="15.75" thickBot="1">
      <c r="A59" s="37" t="s">
        <v>16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24"/>
      <c r="N59" s="17"/>
      <c r="O59" s="17"/>
      <c r="U59" s="34"/>
      <c r="V59" s="7"/>
    </row>
    <row r="60" spans="1:29">
      <c r="A60" s="10" t="s">
        <v>23</v>
      </c>
      <c r="B60" s="39">
        <v>0.21195923941201586</v>
      </c>
      <c r="C60" s="39">
        <v>0.22316435671961626</v>
      </c>
      <c r="D60" s="39">
        <v>0.23648449829703069</v>
      </c>
      <c r="E60" s="39">
        <v>0.22000141171845655</v>
      </c>
      <c r="F60" s="39">
        <v>0.24503537460993993</v>
      </c>
      <c r="G60" s="39">
        <v>0.26663180977416884</v>
      </c>
      <c r="H60" s="39">
        <v>0.28743522552441492</v>
      </c>
      <c r="I60" s="39">
        <v>0.3093688022312896</v>
      </c>
      <c r="J60" s="39">
        <v>0.33238787587543561</v>
      </c>
      <c r="K60" s="39">
        <v>0.35592210136387376</v>
      </c>
      <c r="L60" s="39">
        <v>0.37792575579263871</v>
      </c>
      <c r="M60" s="24"/>
      <c r="N60" s="6">
        <v>3.6917271448796862E-2</v>
      </c>
      <c r="O60" s="6">
        <v>7.2257039107926468E-2</v>
      </c>
      <c r="Q60" s="6">
        <v>0.26998617337075403</v>
      </c>
      <c r="R60" s="6">
        <v>0.2711969075202762</v>
      </c>
      <c r="S60" s="6">
        <v>0.27241320951426723</v>
      </c>
      <c r="T60" s="6">
        <v>0.2650351047155442</v>
      </c>
      <c r="U60" s="6">
        <v>0.27488213714522919</v>
      </c>
      <c r="V60" s="6">
        <v>0.27605013254449495</v>
      </c>
      <c r="W60" s="6">
        <v>0.27733460510472691</v>
      </c>
      <c r="X60" s="6">
        <v>0.27857912931969103</v>
      </c>
      <c r="Y60" s="6">
        <v>0.27982937547968745</v>
      </c>
      <c r="Z60" s="6">
        <v>0.28108536972213205</v>
      </c>
      <c r="AA60" s="6">
        <v>0.28234580800000003</v>
      </c>
      <c r="AB60" s="7"/>
      <c r="AC60" s="7"/>
    </row>
    <row r="61" spans="1:29">
      <c r="A61" s="10" t="s">
        <v>24</v>
      </c>
      <c r="B61" s="39">
        <v>0.29915861012433109</v>
      </c>
      <c r="C61" s="39">
        <v>0.31282986108672628</v>
      </c>
      <c r="D61" s="39">
        <v>0.32924571923996843</v>
      </c>
      <c r="E61" s="39">
        <v>0.32935717528222325</v>
      </c>
      <c r="F61" s="39">
        <v>0.33649986338823507</v>
      </c>
      <c r="G61" s="39">
        <v>0.36376996965685454</v>
      </c>
      <c r="H61" s="39">
        <v>0.38939694582192591</v>
      </c>
      <c r="I61" s="39">
        <v>0.41625793433897923</v>
      </c>
      <c r="J61" s="39">
        <v>0.4441856418418566</v>
      </c>
      <c r="K61" s="39">
        <v>0.47239740857337631</v>
      </c>
      <c r="L61" s="39">
        <v>0.49818912513377894</v>
      </c>
      <c r="M61" s="24"/>
      <c r="N61" s="6">
        <v>2.9842584964477892E-2</v>
      </c>
      <c r="O61" s="6">
        <v>6.491140890994318E-2</v>
      </c>
      <c r="Q61" s="6">
        <v>0.38105764392454566</v>
      </c>
      <c r="R61" s="6">
        <v>0.38016147450154347</v>
      </c>
      <c r="S61" s="6">
        <v>0.37926749424539041</v>
      </c>
      <c r="T61" s="6">
        <v>0.39677569683711611</v>
      </c>
      <c r="U61" s="6">
        <v>0.3774875433576827</v>
      </c>
      <c r="V61" s="6">
        <v>0.37661953547303312</v>
      </c>
      <c r="W61" s="6">
        <v>0.37571333854951455</v>
      </c>
      <c r="X61" s="6">
        <v>0.37483020939477801</v>
      </c>
      <c r="Y61" s="6">
        <v>0.3739492315304293</v>
      </c>
      <c r="Z61" s="6">
        <v>0.37307039865128805</v>
      </c>
      <c r="AA61" s="6">
        <v>0.37219376799999976</v>
      </c>
      <c r="AB61" s="7"/>
      <c r="AC61" s="7"/>
    </row>
    <row r="62" spans="1:29">
      <c r="A62" s="10" t="s">
        <v>39</v>
      </c>
      <c r="B62" s="39">
        <v>0.10847654293466213</v>
      </c>
      <c r="C62" s="39">
        <v>0.11405160349030601</v>
      </c>
      <c r="D62" s="39">
        <v>0.1206902267650541</v>
      </c>
      <c r="E62" s="39">
        <v>0.11210694528287403</v>
      </c>
      <c r="F62" s="39">
        <v>0.12469109938529921</v>
      </c>
      <c r="G62" s="39">
        <v>0.1355211289892447</v>
      </c>
      <c r="H62" s="39">
        <v>0.1458742759237589</v>
      </c>
      <c r="I62" s="39">
        <v>0.15678591222011951</v>
      </c>
      <c r="J62" s="39">
        <v>0.16821599453242686</v>
      </c>
      <c r="K62" s="39">
        <v>0.17987402725919999</v>
      </c>
      <c r="L62" s="39">
        <v>0.19072721437596132</v>
      </c>
      <c r="M62" s="24"/>
      <c r="N62" s="6">
        <v>3.54399197154176E-2</v>
      </c>
      <c r="O62" s="6">
        <v>7.0732859782481672E-2</v>
      </c>
      <c r="Q62" s="6">
        <v>0.13817357907426733</v>
      </c>
      <c r="R62" s="6">
        <v>0.13859938306886857</v>
      </c>
      <c r="S62" s="6">
        <v>0.13902649969376837</v>
      </c>
      <c r="T62" s="6">
        <v>0.13505493328565607</v>
      </c>
      <c r="U62" s="6">
        <v>0.13987921514018339</v>
      </c>
      <c r="V62" s="6">
        <v>0.14030818622784189</v>
      </c>
      <c r="W62" s="6">
        <v>0.14074817947049881</v>
      </c>
      <c r="X62" s="6">
        <v>0.14118192461830875</v>
      </c>
      <c r="Y62" s="6">
        <v>0.14161700865811352</v>
      </c>
      <c r="Z62" s="6">
        <v>0.14205343602383255</v>
      </c>
      <c r="AA62" s="6">
        <v>0.14249102799999994</v>
      </c>
      <c r="AB62" s="7"/>
      <c r="AC62" s="7"/>
    </row>
    <row r="63" spans="1:29">
      <c r="A63" s="10" t="s">
        <v>25</v>
      </c>
      <c r="B63" s="39">
        <v>0.16548003102899125</v>
      </c>
      <c r="C63" s="39">
        <v>0.17284098357199204</v>
      </c>
      <c r="D63" s="39">
        <v>0.18168906741619245</v>
      </c>
      <c r="E63" s="39">
        <v>0.16861851244923273</v>
      </c>
      <c r="F63" s="39">
        <v>0.18519344403535168</v>
      </c>
      <c r="G63" s="39">
        <v>0.19995893092712641</v>
      </c>
      <c r="H63" s="39">
        <v>0.213713892037625</v>
      </c>
      <c r="I63" s="39">
        <v>0.22811132688140379</v>
      </c>
      <c r="J63" s="39">
        <v>0.24303387228827519</v>
      </c>
      <c r="K63" s="39">
        <v>0.25804846506685469</v>
      </c>
      <c r="L63" s="39">
        <v>0.2716787719620597</v>
      </c>
      <c r="M63" s="24"/>
      <c r="N63" s="6">
        <v>2.8537199631101462E-2</v>
      </c>
      <c r="O63" s="6">
        <v>6.3219614257754575E-2</v>
      </c>
      <c r="Q63" s="6">
        <v>0.210782603630433</v>
      </c>
      <c r="R63" s="6">
        <v>0.21004223490931184</v>
      </c>
      <c r="S63" s="6">
        <v>0.20929279654657396</v>
      </c>
      <c r="T63" s="6">
        <v>0.20313426516168365</v>
      </c>
      <c r="U63" s="6">
        <v>0.20775110435690469</v>
      </c>
      <c r="V63" s="6">
        <v>0.20702214575462996</v>
      </c>
      <c r="W63" s="6">
        <v>0.20620387687525976</v>
      </c>
      <c r="X63" s="6">
        <v>0.20540873666722215</v>
      </c>
      <c r="Y63" s="6">
        <v>0.20460438433176964</v>
      </c>
      <c r="Z63" s="6">
        <v>0.20379079560274738</v>
      </c>
      <c r="AA63" s="6">
        <v>0.2029693960000003</v>
      </c>
      <c r="AB63" s="7"/>
      <c r="AC63" s="7"/>
    </row>
    <row r="64" spans="1:29">
      <c r="A64" s="11" t="s">
        <v>4</v>
      </c>
      <c r="B64" s="36">
        <v>0.78507442350000034</v>
      </c>
      <c r="C64" s="36">
        <v>0.82288680486864063</v>
      </c>
      <c r="D64" s="36">
        <v>0.8681095117182458</v>
      </c>
      <c r="E64" s="36">
        <v>0.83008404473278663</v>
      </c>
      <c r="F64" s="36">
        <v>0.89141978141882583</v>
      </c>
      <c r="G64" s="36">
        <v>0.96588183934739447</v>
      </c>
      <c r="H64" s="36">
        <v>1.0364203393077247</v>
      </c>
      <c r="I64" s="36">
        <v>1.1105239756717922</v>
      </c>
      <c r="J64" s="36">
        <v>1.1878233845379942</v>
      </c>
      <c r="K64" s="36">
        <v>1.2662420022633045</v>
      </c>
      <c r="L64" s="36">
        <v>1.3385208672644386</v>
      </c>
      <c r="M64" s="24"/>
      <c r="N64" s="17"/>
      <c r="O64" s="17"/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</row>
    <row r="65" spans="1:29">
      <c r="A65" s="25" t="s">
        <v>5</v>
      </c>
      <c r="B65" s="38" t="b">
        <v>1</v>
      </c>
      <c r="C65" s="38" t="b">
        <v>1</v>
      </c>
      <c r="D65" s="38" t="b">
        <v>1</v>
      </c>
      <c r="E65" s="38" t="b">
        <v>1</v>
      </c>
      <c r="F65" s="38" t="b">
        <v>1</v>
      </c>
      <c r="G65" s="38" t="b">
        <v>0</v>
      </c>
      <c r="H65" s="38" t="b">
        <v>1</v>
      </c>
      <c r="I65" s="38" t="b">
        <v>1</v>
      </c>
      <c r="J65" s="38" t="b">
        <v>1</v>
      </c>
      <c r="K65" s="38" t="b">
        <v>1</v>
      </c>
      <c r="L65" s="38" t="b">
        <v>1</v>
      </c>
      <c r="M65" s="24"/>
      <c r="N65" s="17"/>
      <c r="O65" s="17"/>
      <c r="U65" s="34"/>
      <c r="V65" s="7"/>
    </row>
    <row r="66" spans="1:29" ht="15.75" thickBot="1">
      <c r="A66" s="25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24"/>
      <c r="N66" s="17"/>
      <c r="O66" s="17"/>
      <c r="U66" s="34"/>
      <c r="V66" s="7"/>
    </row>
    <row r="67" spans="1:29" ht="15.75" thickBot="1">
      <c r="A67" s="37" t="s">
        <v>15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24"/>
      <c r="N67" s="17"/>
      <c r="O67" s="17"/>
      <c r="U67" s="34"/>
      <c r="V67" s="7"/>
    </row>
    <row r="68" spans="1:29">
      <c r="A68" s="10" t="s">
        <v>40</v>
      </c>
      <c r="B68" s="39">
        <v>0.42943115041127611</v>
      </c>
      <c r="C68" s="39">
        <v>0.44876576231474652</v>
      </c>
      <c r="D68" s="39">
        <v>0.47201006813702512</v>
      </c>
      <c r="E68" s="39">
        <v>0.44998307098871598</v>
      </c>
      <c r="F68" s="39">
        <v>0.4817117344813292</v>
      </c>
      <c r="G68" s="39">
        <v>0.52041991477866079</v>
      </c>
      <c r="H68" s="39">
        <v>0.55680552950142215</v>
      </c>
      <c r="I68" s="39">
        <v>0.59483137754761517</v>
      </c>
      <c r="J68" s="39">
        <v>0.63433162936024912</v>
      </c>
      <c r="K68" s="39">
        <v>0.67418646242839042</v>
      </c>
      <c r="L68" s="39">
        <v>0.71053558779536552</v>
      </c>
      <c r="M68" s="24"/>
      <c r="N68" s="6">
        <v>2.9137540092682546E-2</v>
      </c>
      <c r="O68" s="6">
        <v>6.4256681789819803E-2</v>
      </c>
      <c r="Q68" s="6">
        <v>0.54699419259743076</v>
      </c>
      <c r="R68" s="6">
        <v>0.54535539962435553</v>
      </c>
      <c r="S68" s="6">
        <v>0.54372180210625443</v>
      </c>
      <c r="T68" s="6">
        <v>0.542093386620352</v>
      </c>
      <c r="U68" s="6">
        <v>0.54038708195886564</v>
      </c>
      <c r="V68" s="6">
        <v>0.53880287792789072</v>
      </c>
      <c r="W68" s="6">
        <v>0.53723909921850777</v>
      </c>
      <c r="X68" s="6">
        <v>0.53563127908857822</v>
      </c>
      <c r="Y68" s="6">
        <v>0.53402857496947942</v>
      </c>
      <c r="Z68" s="6">
        <v>0.53243097387650773</v>
      </c>
      <c r="AA68" s="6">
        <v>0.53083639199999999</v>
      </c>
      <c r="AB68" s="7"/>
      <c r="AC68" s="7"/>
    </row>
    <row r="69" spans="1:29">
      <c r="A69" s="10" t="s">
        <v>41</v>
      </c>
      <c r="B69" s="39">
        <v>8.6594774816992362E-2</v>
      </c>
      <c r="C69" s="39">
        <v>9.1035025279096127E-2</v>
      </c>
      <c r="D69" s="39">
        <v>9.6323015171705939E-2</v>
      </c>
      <c r="E69" s="39">
        <v>9.2377101207982537E-2</v>
      </c>
      <c r="F69" s="39">
        <v>9.9529839238680723E-2</v>
      </c>
      <c r="G69" s="39">
        <v>0.10814133788040199</v>
      </c>
      <c r="H69" s="39">
        <v>0.11636858792709068</v>
      </c>
      <c r="I69" s="39">
        <v>0.12505837503496492</v>
      </c>
      <c r="J69" s="39">
        <v>0.13415945676025831</v>
      </c>
      <c r="K69" s="39">
        <v>0.14344000318068634</v>
      </c>
      <c r="L69" s="39">
        <v>0.15207673901101681</v>
      </c>
      <c r="M69" s="24"/>
      <c r="N69" s="6">
        <v>3.5417268635166366E-2</v>
      </c>
      <c r="O69" s="6">
        <v>7.0567883521042374E-2</v>
      </c>
      <c r="Q69" s="6">
        <v>0.11030135771197025</v>
      </c>
      <c r="R69" s="6">
        <v>0.11062885531823333</v>
      </c>
      <c r="S69" s="6">
        <v>0.11095721665467549</v>
      </c>
      <c r="T69" s="6">
        <v>0.11128644357658961</v>
      </c>
      <c r="U69" s="6">
        <v>0.11165316421435512</v>
      </c>
      <c r="V69" s="6">
        <v>0.11196124978751905</v>
      </c>
      <c r="W69" s="6">
        <v>0.1122793363982213</v>
      </c>
      <c r="X69" s="6">
        <v>0.11261204420130869</v>
      </c>
      <c r="Y69" s="6">
        <v>0.11294562685549402</v>
      </c>
      <c r="Z69" s="6">
        <v>0.11328008621124476</v>
      </c>
      <c r="AA69" s="6">
        <v>0.11361551600000008</v>
      </c>
      <c r="AB69" s="7"/>
      <c r="AC69" s="7"/>
    </row>
    <row r="70" spans="1:29">
      <c r="A70" s="10" t="s">
        <v>42</v>
      </c>
      <c r="B70" s="39">
        <v>0.10838008104614233</v>
      </c>
      <c r="C70" s="39">
        <v>0.11422267043415582</v>
      </c>
      <c r="D70" s="39">
        <v>0.12115994782256923</v>
      </c>
      <c r="E70" s="39">
        <v>0.11648708334467775</v>
      </c>
      <c r="F70" s="39">
        <v>0.12579674170133054</v>
      </c>
      <c r="G70" s="39">
        <v>0.13704768397299782</v>
      </c>
      <c r="H70" s="39">
        <v>0.14784201369966696</v>
      </c>
      <c r="I70" s="39">
        <v>0.15927816838659789</v>
      </c>
      <c r="J70" s="39">
        <v>0.17129527377109144</v>
      </c>
      <c r="K70" s="39">
        <v>0.18360066566099198</v>
      </c>
      <c r="L70" s="39">
        <v>0.1951402427181636</v>
      </c>
      <c r="M70" s="24"/>
      <c r="N70" s="6">
        <v>3.7958477300545024E-2</v>
      </c>
      <c r="O70" s="6">
        <v>7.3235496071915707E-2</v>
      </c>
      <c r="Q70" s="6">
        <v>0.13805070933652991</v>
      </c>
      <c r="R70" s="6">
        <v>0.13880726943044064</v>
      </c>
      <c r="S70" s="6">
        <v>0.13956758471953362</v>
      </c>
      <c r="T70" s="6">
        <v>0.14033167374295968</v>
      </c>
      <c r="U70" s="6">
        <v>0.14111953125059273</v>
      </c>
      <c r="V70" s="6">
        <v>0.1418886642134147</v>
      </c>
      <c r="W70" s="6">
        <v>0.14264676993739606</v>
      </c>
      <c r="X70" s="6">
        <v>0.14342614106124574</v>
      </c>
      <c r="Y70" s="6">
        <v>0.14420937994726968</v>
      </c>
      <c r="Z70" s="6">
        <v>0.14499650567018049</v>
      </c>
      <c r="AA70" s="6">
        <v>0.14578797199999993</v>
      </c>
      <c r="AB70" s="7"/>
      <c r="AC70" s="7"/>
    </row>
    <row r="71" spans="1:29">
      <c r="A71" s="10" t="s">
        <v>43</v>
      </c>
      <c r="B71" s="39">
        <v>8.7314195156673796E-2</v>
      </c>
      <c r="C71" s="39">
        <v>9.185747661606769E-2</v>
      </c>
      <c r="D71" s="39">
        <v>9.7263312603773674E-2</v>
      </c>
      <c r="E71" s="39">
        <v>9.3346165187608326E-2</v>
      </c>
      <c r="F71" s="39">
        <v>0.10063265362876843</v>
      </c>
      <c r="G71" s="39">
        <v>0.10943633197495169</v>
      </c>
      <c r="H71" s="39">
        <v>0.11784425715137922</v>
      </c>
      <c r="I71" s="39">
        <v>0.12673579207599669</v>
      </c>
      <c r="J71" s="39">
        <v>0.13605728732015054</v>
      </c>
      <c r="K71" s="39">
        <v>0.14557439347549264</v>
      </c>
      <c r="L71" s="39">
        <v>0.15445298833625395</v>
      </c>
      <c r="M71" s="24"/>
      <c r="N71" s="6">
        <v>3.6128256127399672E-2</v>
      </c>
      <c r="O71" s="6">
        <v>7.1339105089365695E-2</v>
      </c>
      <c r="Q71" s="6">
        <v>0.11121772986491103</v>
      </c>
      <c r="R71" s="6">
        <v>0.11162832612285128</v>
      </c>
      <c r="S71" s="6">
        <v>0.11204037197019162</v>
      </c>
      <c r="T71" s="6">
        <v>0.11245387232765992</v>
      </c>
      <c r="U71" s="6">
        <v>0.1128903079406615</v>
      </c>
      <c r="V71" s="6">
        <v>0.11330198738273532</v>
      </c>
      <c r="W71" s="6">
        <v>0.11370314985336269</v>
      </c>
      <c r="X71" s="6">
        <v>0.11412251770550932</v>
      </c>
      <c r="Y71" s="6">
        <v>0.11454336485644304</v>
      </c>
      <c r="Z71" s="6">
        <v>0.11496569630077839</v>
      </c>
      <c r="AA71" s="6">
        <v>0.11539079600000002</v>
      </c>
      <c r="AB71" s="7"/>
      <c r="AC71" s="7"/>
    </row>
    <row r="72" spans="1:29">
      <c r="A72" s="10" t="s">
        <v>44</v>
      </c>
      <c r="B72" s="39">
        <v>4.0316673675885033E-2</v>
      </c>
      <c r="C72" s="39">
        <v>4.2751879289731995E-2</v>
      </c>
      <c r="D72" s="39">
        <v>4.5627994210951699E-2</v>
      </c>
      <c r="E72" s="39">
        <v>4.4138865628886019E-2</v>
      </c>
      <c r="F72" s="39">
        <v>4.7975870856068893E-2</v>
      </c>
      <c r="G72" s="39">
        <v>5.25596842271129E-2</v>
      </c>
      <c r="H72" s="39">
        <v>5.7064301103325582E-2</v>
      </c>
      <c r="I72" s="39">
        <v>6.1858664485997174E-2</v>
      </c>
      <c r="J72" s="39">
        <v>6.6937409946748794E-2</v>
      </c>
      <c r="K72" s="39">
        <v>7.2190254670055951E-2</v>
      </c>
      <c r="L72" s="39">
        <v>7.7202598893604507E-2</v>
      </c>
      <c r="M72" s="24"/>
      <c r="N72" s="6">
        <v>4.4442518495134253E-2</v>
      </c>
      <c r="O72" s="6">
        <v>7.9930568795510304E-2</v>
      </c>
      <c r="Q72" s="6">
        <v>5.1353951254896557E-2</v>
      </c>
      <c r="R72" s="6">
        <v>5.1953536059624363E-2</v>
      </c>
      <c r="S72" s="6">
        <v>5.2560182321514243E-2</v>
      </c>
      <c r="T72" s="6">
        <v>5.3173971851362134E-2</v>
      </c>
      <c r="U72" s="6">
        <v>5.3819616589288861E-2</v>
      </c>
      <c r="V72" s="6">
        <v>5.4416267172623572E-2</v>
      </c>
      <c r="W72" s="6">
        <v>5.5059032459206264E-2</v>
      </c>
      <c r="X72" s="6">
        <v>5.5702232316575472E-2</v>
      </c>
      <c r="Y72" s="6">
        <v>5.6352998954288309E-2</v>
      </c>
      <c r="Z72" s="6">
        <v>5.7011420045316556E-2</v>
      </c>
      <c r="AA72" s="6">
        <v>5.7677545999999962E-2</v>
      </c>
      <c r="AB72" s="7"/>
      <c r="AC72" s="7"/>
    </row>
    <row r="73" spans="1:29">
      <c r="A73" s="10" t="s">
        <v>6</v>
      </c>
      <c r="B73" s="39">
        <v>3.303754839303067E-2</v>
      </c>
      <c r="C73" s="39">
        <v>3.4253990934842417E-2</v>
      </c>
      <c r="D73" s="39">
        <v>3.5725173772219891E-2</v>
      </c>
      <c r="E73" s="39">
        <v>3.3751758374916029E-2</v>
      </c>
      <c r="F73" s="39">
        <v>3.5772941512648156E-2</v>
      </c>
      <c r="G73" s="39">
        <v>3.8276886513269263E-2</v>
      </c>
      <c r="H73" s="39">
        <v>4.0495649924840053E-2</v>
      </c>
      <c r="I73" s="39">
        <v>4.2761598140620409E-2</v>
      </c>
      <c r="J73" s="39">
        <v>4.5042327379496164E-2</v>
      </c>
      <c r="K73" s="39">
        <v>4.7250222847687429E-2</v>
      </c>
      <c r="L73" s="39">
        <v>4.9112710510034262E-2</v>
      </c>
      <c r="M73" s="24"/>
      <c r="N73" s="6">
        <v>2.0085818773768027E-2</v>
      </c>
      <c r="O73" s="6">
        <v>5.1117967278336174E-2</v>
      </c>
      <c r="Q73" s="6">
        <v>4.2082059234261449E-2</v>
      </c>
      <c r="R73" s="6">
        <v>4.162661344449492E-2</v>
      </c>
      <c r="S73" s="6">
        <v>4.1152842227830444E-2</v>
      </c>
      <c r="T73" s="6">
        <v>4.0660651881076815E-2</v>
      </c>
      <c r="U73" s="6">
        <v>4.0130298046236135E-2</v>
      </c>
      <c r="V73" s="6">
        <v>3.9628953515816523E-2</v>
      </c>
      <c r="W73" s="6">
        <v>3.9072612133305928E-2</v>
      </c>
      <c r="X73" s="6">
        <v>3.850578562678264E-2</v>
      </c>
      <c r="Y73" s="6">
        <v>3.7920054417025506E-2</v>
      </c>
      <c r="Z73" s="6">
        <v>3.7315317895972089E-2</v>
      </c>
      <c r="AA73" s="6">
        <v>3.6691778000000008E-2</v>
      </c>
      <c r="AB73" s="7"/>
      <c r="AC73" s="7"/>
    </row>
    <row r="74" spans="1:29">
      <c r="A74" s="11" t="s">
        <v>4</v>
      </c>
      <c r="B74" s="36">
        <v>0.78507442350000023</v>
      </c>
      <c r="C74" s="36">
        <v>0.82288680486864052</v>
      </c>
      <c r="D74" s="36">
        <v>0.86810951171824535</v>
      </c>
      <c r="E74" s="36">
        <v>0.83008404473278663</v>
      </c>
      <c r="F74" s="36">
        <v>0.89141978141882594</v>
      </c>
      <c r="G74" s="36">
        <v>0.96588183934739447</v>
      </c>
      <c r="H74" s="36">
        <v>1.0364203393077247</v>
      </c>
      <c r="I74" s="36">
        <v>1.1105239756717922</v>
      </c>
      <c r="J74" s="36">
        <v>1.1878233845379944</v>
      </c>
      <c r="K74" s="36">
        <v>1.2662420022633047</v>
      </c>
      <c r="L74" s="36">
        <v>1.3385208672644386</v>
      </c>
      <c r="M74" s="24"/>
      <c r="N74" s="17"/>
      <c r="O74" s="17"/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</row>
    <row r="75" spans="1:29">
      <c r="A75" s="25" t="s">
        <v>5</v>
      </c>
      <c r="B75" s="38" t="b">
        <v>1</v>
      </c>
      <c r="C75" s="38" t="b">
        <v>1</v>
      </c>
      <c r="D75" s="38" t="b">
        <v>0</v>
      </c>
      <c r="E75" s="38" t="b">
        <v>1</v>
      </c>
      <c r="F75" s="38" t="b">
        <v>1</v>
      </c>
      <c r="G75" s="38" t="b">
        <v>0</v>
      </c>
      <c r="H75" s="38" t="b">
        <v>1</v>
      </c>
      <c r="I75" s="38" t="b">
        <v>1</v>
      </c>
      <c r="J75" s="38" t="b">
        <v>1</v>
      </c>
      <c r="K75" s="38" t="b">
        <v>1</v>
      </c>
      <c r="L75" s="38" t="b">
        <v>1</v>
      </c>
      <c r="M75" s="24"/>
      <c r="N75" s="17"/>
      <c r="O75" s="17"/>
      <c r="U75" s="34"/>
      <c r="V75" s="7"/>
    </row>
    <row r="76" spans="1:29" ht="15.75" thickBot="1">
      <c r="A76" s="23"/>
      <c r="B76" s="14"/>
      <c r="C76" s="7"/>
      <c r="D76" s="7"/>
      <c r="E76" s="7"/>
      <c r="G76" s="7"/>
      <c r="H76" s="7"/>
      <c r="I76" s="7"/>
      <c r="J76" s="7"/>
      <c r="K76" s="7"/>
      <c r="L76" s="7"/>
      <c r="M76" s="7"/>
      <c r="U76" s="29"/>
    </row>
    <row r="77" spans="1:29" s="27" customFormat="1" ht="15.75" thickBot="1">
      <c r="A77" s="2" t="s">
        <v>29</v>
      </c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9">
      <c r="A78" s="11" t="s">
        <v>17</v>
      </c>
      <c r="B78" s="41">
        <v>0.45709068468707642</v>
      </c>
      <c r="C78" s="41">
        <v>0.47910928273954378</v>
      </c>
      <c r="D78" s="41">
        <v>0.50514706438885304</v>
      </c>
      <c r="E78" s="41">
        <v>0.48274096474389677</v>
      </c>
      <c r="F78" s="41">
        <v>0.51811129628093733</v>
      </c>
      <c r="G78" s="41">
        <v>0.56106533597371167</v>
      </c>
      <c r="H78" s="41">
        <v>0.60169159474888345</v>
      </c>
      <c r="I78" s="41">
        <v>0.64433908156192043</v>
      </c>
      <c r="J78" s="41">
        <v>0.68879004111423037</v>
      </c>
      <c r="K78" s="41">
        <v>0.73383782618463189</v>
      </c>
      <c r="L78" s="41">
        <v>0.77527691373462038</v>
      </c>
      <c r="M78" s="1"/>
      <c r="N78" s="6">
        <v>3.1822924678718501E-2</v>
      </c>
      <c r="O78" s="6">
        <v>6.6813942057094122E-2</v>
      </c>
      <c r="U78" s="29"/>
    </row>
    <row r="79" spans="1:29">
      <c r="A79" s="11" t="s">
        <v>3</v>
      </c>
      <c r="B79" s="13"/>
      <c r="C79" s="33">
        <v>4.8171180884032383E-2</v>
      </c>
      <c r="D79" s="33">
        <v>5.4346226607060011E-2</v>
      </c>
      <c r="E79" s="33">
        <v>-4.4355597061746854E-2</v>
      </c>
      <c r="F79" s="33">
        <v>7.3269795025175055E-2</v>
      </c>
      <c r="G79" s="33">
        <v>8.2905043763962238E-2</v>
      </c>
      <c r="H79" s="33">
        <v>7.2409140558766127E-2</v>
      </c>
      <c r="I79" s="33">
        <v>7.0879312899220226E-2</v>
      </c>
      <c r="J79" s="33">
        <v>6.8986905845533908E-2</v>
      </c>
      <c r="K79" s="33">
        <v>6.5401330422155013E-2</v>
      </c>
      <c r="L79" s="33">
        <v>5.6468999104936524E-2</v>
      </c>
      <c r="M79" s="13"/>
      <c r="N79" s="7"/>
      <c r="O79" s="7"/>
      <c r="U79" s="29"/>
    </row>
    <row r="80" spans="1:29" ht="15.75" thickBot="1">
      <c r="A80" s="23"/>
      <c r="B80" s="14"/>
      <c r="C80" s="7"/>
      <c r="D80" s="7"/>
      <c r="E80" s="7"/>
      <c r="G80" s="7"/>
      <c r="H80" s="7"/>
      <c r="I80" s="7"/>
      <c r="J80" s="7"/>
      <c r="K80" s="7"/>
      <c r="L80" s="7"/>
      <c r="M80" s="7"/>
      <c r="U80" s="29"/>
    </row>
    <row r="81" spans="1:29" ht="15.75" thickBot="1">
      <c r="A81" s="2" t="s">
        <v>22</v>
      </c>
      <c r="D81" s="12"/>
      <c r="E81" s="18"/>
      <c r="J81" s="12"/>
      <c r="K81" s="12"/>
      <c r="L81" s="12"/>
      <c r="M81" s="12"/>
      <c r="U81" s="29"/>
    </row>
    <row r="82" spans="1:29">
      <c r="A82" s="10" t="s">
        <v>33</v>
      </c>
      <c r="B82" s="39">
        <v>0.19092677899379182</v>
      </c>
      <c r="C82" s="39">
        <v>0.19961425844075101</v>
      </c>
      <c r="D82" s="39">
        <v>0.20992671565871679</v>
      </c>
      <c r="E82" s="39">
        <v>0.20010472355469028</v>
      </c>
      <c r="F82" s="39">
        <v>0.21421997412348548</v>
      </c>
      <c r="G82" s="39">
        <v>0.23138993330537655</v>
      </c>
      <c r="H82" s="39">
        <v>0.2475138455402344</v>
      </c>
      <c r="I82" s="39">
        <v>0.26438387604767138</v>
      </c>
      <c r="J82" s="39">
        <v>0.28190494833741214</v>
      </c>
      <c r="K82" s="39">
        <v>0.29957922498379269</v>
      </c>
      <c r="L82" s="39">
        <v>0.31569275927273738</v>
      </c>
      <c r="M82" s="18"/>
      <c r="N82" s="6">
        <v>2.9196449098131794E-2</v>
      </c>
      <c r="O82" s="6">
        <v>6.4103892937342311E-2</v>
      </c>
      <c r="Q82" s="6">
        <v>0.41770000000000002</v>
      </c>
      <c r="R82" s="6">
        <v>0.41663617390036356</v>
      </c>
      <c r="S82" s="6">
        <v>0.41557544417821068</v>
      </c>
      <c r="T82" s="6">
        <v>0.4145178018212099</v>
      </c>
      <c r="U82" s="6">
        <v>0.41346323784326106</v>
      </c>
      <c r="V82" s="6">
        <v>0.41241174328441876</v>
      </c>
      <c r="W82" s="6">
        <v>0.41136330921081676</v>
      </c>
      <c r="X82" s="6">
        <v>0.41031792671459166</v>
      </c>
      <c r="Y82" s="6">
        <v>0.40927558691380733</v>
      </c>
      <c r="Z82" s="6">
        <v>0.40823628095237929</v>
      </c>
      <c r="AA82" s="6">
        <v>0.40719999999999995</v>
      </c>
      <c r="AB82" s="7"/>
      <c r="AC82" s="7"/>
    </row>
    <row r="83" spans="1:29">
      <c r="A83" s="10" t="s">
        <v>34</v>
      </c>
      <c r="B83" s="39">
        <v>3.391612880378108E-2</v>
      </c>
      <c r="C83" s="39">
        <v>3.5162542061231164E-2</v>
      </c>
      <c r="D83" s="39">
        <v>3.6669525203481122E-2</v>
      </c>
      <c r="E83" s="39">
        <v>3.4661183002793659E-2</v>
      </c>
      <c r="F83" s="39">
        <v>3.6795445246997717E-2</v>
      </c>
      <c r="G83" s="39">
        <v>3.941179480699368E-2</v>
      </c>
      <c r="H83" s="39">
        <v>4.1805025628080611E-2</v>
      </c>
      <c r="I83" s="39">
        <v>4.4280324719551171E-2</v>
      </c>
      <c r="J83" s="39">
        <v>4.6819304344971557E-2</v>
      </c>
      <c r="K83" s="39">
        <v>4.9337821034820192E-2</v>
      </c>
      <c r="L83" s="39">
        <v>5.1555914763352272E-2</v>
      </c>
      <c r="M83" s="18"/>
      <c r="N83" s="6">
        <v>2.0579749276610437E-2</v>
      </c>
      <c r="O83" s="6">
        <v>5.5189489852083273E-2</v>
      </c>
      <c r="Q83" s="6">
        <v>7.4200000000000016E-2</v>
      </c>
      <c r="R83" s="6">
        <v>7.3391485675610324E-2</v>
      </c>
      <c r="S83" s="6">
        <v>7.2591781262443575E-2</v>
      </c>
      <c r="T83" s="6">
        <v>7.1800790764011649E-2</v>
      </c>
      <c r="U83" s="6">
        <v>7.1018419229844379E-2</v>
      </c>
      <c r="V83" s="6">
        <v>7.0244572744091779E-2</v>
      </c>
      <c r="W83" s="6">
        <v>6.9479158414250369E-2</v>
      </c>
      <c r="X83" s="6">
        <v>6.8722084360012342E-2</v>
      </c>
      <c r="Y83" s="6">
        <v>6.7973259702236236E-2</v>
      </c>
      <c r="Z83" s="6">
        <v>6.7232594552037866E-2</v>
      </c>
      <c r="AA83" s="6">
        <v>6.6500000000000017E-2</v>
      </c>
      <c r="AB83" s="7"/>
      <c r="AC83" s="7"/>
    </row>
    <row r="84" spans="1:29">
      <c r="A84" s="10" t="s">
        <v>35</v>
      </c>
      <c r="B84" s="39">
        <v>3.6612963843434813E-2</v>
      </c>
      <c r="C84" s="39">
        <v>3.8119924485192344E-2</v>
      </c>
      <c r="D84" s="39">
        <v>3.9922728003665121E-2</v>
      </c>
      <c r="E84" s="39">
        <v>3.7896705831586025E-2</v>
      </c>
      <c r="F84" s="39">
        <v>4.0401296116246856E-2</v>
      </c>
      <c r="G84" s="39">
        <v>4.3458086960760631E-2</v>
      </c>
      <c r="H84" s="39">
        <v>4.6293076298357459E-2</v>
      </c>
      <c r="I84" s="39">
        <v>4.9242659573154206E-2</v>
      </c>
      <c r="J84" s="39">
        <v>5.2287613055070903E-2</v>
      </c>
      <c r="K84" s="39">
        <v>5.5334626331165551E-2</v>
      </c>
      <c r="L84" s="39">
        <v>5.8068240838723008E-2</v>
      </c>
      <c r="M84" s="18"/>
      <c r="N84" s="6">
        <v>2.4920318344679337E-2</v>
      </c>
      <c r="O84" s="6">
        <v>5.9677255618403535E-2</v>
      </c>
      <c r="Q84" s="6">
        <v>8.0099999999999977E-2</v>
      </c>
      <c r="R84" s="6">
        <v>7.9564153437443039E-2</v>
      </c>
      <c r="S84" s="6">
        <v>7.9031891538289392E-2</v>
      </c>
      <c r="T84" s="6">
        <v>7.8503190322145019E-2</v>
      </c>
      <c r="U84" s="6">
        <v>7.7978025969037967E-2</v>
      </c>
      <c r="V84" s="6">
        <v>7.7456374818345275E-2</v>
      </c>
      <c r="W84" s="6">
        <v>7.6938213367726896E-2</v>
      </c>
      <c r="X84" s="6">
        <v>7.6423518272066865E-2</v>
      </c>
      <c r="Y84" s="6">
        <v>7.5912266342421486E-2</v>
      </c>
      <c r="Z84" s="6">
        <v>7.5404434544974641E-2</v>
      </c>
      <c r="AA84" s="6">
        <v>7.4899999999999925E-2</v>
      </c>
      <c r="AB84" s="7"/>
      <c r="AC84" s="7"/>
    </row>
    <row r="85" spans="1:29">
      <c r="A85" s="10" t="s">
        <v>36</v>
      </c>
      <c r="B85" s="39">
        <v>6.0564515721037618E-2</v>
      </c>
      <c r="C85" s="39">
        <v>6.3915610346742549E-2</v>
      </c>
      <c r="D85" s="39">
        <v>6.7849132294270836E-2</v>
      </c>
      <c r="E85" s="39">
        <v>6.5281838752564741E-2</v>
      </c>
      <c r="F85" s="39">
        <v>7.0542478395757946E-2</v>
      </c>
      <c r="G85" s="39">
        <v>7.6910955075849996E-2</v>
      </c>
      <c r="H85" s="39">
        <v>8.3041183263320634E-2</v>
      </c>
      <c r="I85" s="39">
        <v>8.9531651578402927E-2</v>
      </c>
      <c r="J85" s="39">
        <v>9.6358328385545283E-2</v>
      </c>
      <c r="K85" s="39">
        <v>0.10335714933702177</v>
      </c>
      <c r="L85" s="39">
        <v>0.10993426636756921</v>
      </c>
      <c r="M85" s="18"/>
      <c r="N85" s="6">
        <v>3.8862611184350859E-2</v>
      </c>
      <c r="O85" s="6">
        <v>7.406107005762208E-2</v>
      </c>
      <c r="Q85" s="6">
        <v>0.13249999999999998</v>
      </c>
      <c r="R85" s="6">
        <v>0.13340507614729044</v>
      </c>
      <c r="S85" s="6">
        <v>0.13431560247975985</v>
      </c>
      <c r="T85" s="6">
        <v>0.13523161181731905</v>
      </c>
      <c r="U85" s="6">
        <v>0.13615313717751379</v>
      </c>
      <c r="V85" s="6">
        <v>0.13708021177671473</v>
      </c>
      <c r="W85" s="6">
        <v>0.13801286903131488</v>
      </c>
      <c r="X85" s="6">
        <v>0.13895114255893387</v>
      </c>
      <c r="Y85" s="6">
        <v>0.13989506617962993</v>
      </c>
      <c r="Z85" s="6">
        <v>0.14084467391711877</v>
      </c>
      <c r="AA85" s="6">
        <v>0.14180000000000006</v>
      </c>
      <c r="AB85" s="7"/>
      <c r="AC85" s="7"/>
    </row>
    <row r="86" spans="1:29">
      <c r="A86" s="10" t="s">
        <v>37</v>
      </c>
      <c r="B86" s="39">
        <v>7.7385452917522024E-2</v>
      </c>
      <c r="C86" s="39">
        <v>8.1713615400677286E-2</v>
      </c>
      <c r="D86" s="39">
        <v>8.6791548192910586E-2</v>
      </c>
      <c r="E86" s="39">
        <v>8.3554610969861984E-2</v>
      </c>
      <c r="F86" s="39">
        <v>9.0338510209004505E-2</v>
      </c>
      <c r="G86" s="39">
        <v>9.8549369877754783E-2</v>
      </c>
      <c r="H86" s="39">
        <v>0.10646378211122404</v>
      </c>
      <c r="I86" s="39">
        <v>0.1148489308180352</v>
      </c>
      <c r="J86" s="39">
        <v>0.12367471246114914</v>
      </c>
      <c r="K86" s="39">
        <v>0.1327311221253665</v>
      </c>
      <c r="L86" s="39">
        <v>0.14125545368244771</v>
      </c>
      <c r="M86" s="18"/>
      <c r="N86" s="6">
        <v>3.9449510050917347E-2</v>
      </c>
      <c r="O86" s="6">
        <v>7.4657996268897353E-2</v>
      </c>
      <c r="Q86" s="6">
        <v>0.16929999999999998</v>
      </c>
      <c r="R86" s="6">
        <v>0.1705531876432019</v>
      </c>
      <c r="S86" s="6">
        <v>0.1718144166549091</v>
      </c>
      <c r="T86" s="6">
        <v>0.17308373863442331</v>
      </c>
      <c r="U86" s="6">
        <v>0.17436120551214529</v>
      </c>
      <c r="V86" s="6">
        <v>0.17564686955169914</v>
      </c>
      <c r="W86" s="6">
        <v>0.17694078335207059</v>
      </c>
      <c r="X86" s="6">
        <v>0.17824299984975894</v>
      </c>
      <c r="Y86" s="6">
        <v>0.17955357232094282</v>
      </c>
      <c r="Z86" s="6">
        <v>0.18087255438365979</v>
      </c>
      <c r="AA86" s="6">
        <v>0.18219999999999986</v>
      </c>
      <c r="AB86" s="7"/>
      <c r="AC86" s="7"/>
    </row>
    <row r="87" spans="1:29">
      <c r="A87" s="10" t="s">
        <v>38</v>
      </c>
      <c r="B87" s="39">
        <v>3.8167072171370886E-2</v>
      </c>
      <c r="C87" s="39">
        <v>4.025790941658422E-2</v>
      </c>
      <c r="D87" s="39">
        <v>4.2713255203626337E-2</v>
      </c>
      <c r="E87" s="39">
        <v>4.1075726691891863E-2</v>
      </c>
      <c r="F87" s="39">
        <v>4.4362754203187575E-2</v>
      </c>
      <c r="G87" s="39">
        <v>4.8342744544122615E-2</v>
      </c>
      <c r="H87" s="39">
        <v>5.216897881183287E-2</v>
      </c>
      <c r="I87" s="39">
        <v>5.621749684167384E-2</v>
      </c>
      <c r="J87" s="39">
        <v>6.047288051167854E-2</v>
      </c>
      <c r="K87" s="39">
        <v>6.483190703052974E-2</v>
      </c>
      <c r="L87" s="39">
        <v>6.8922117631007723E-2</v>
      </c>
      <c r="M87" s="18"/>
      <c r="N87" s="6">
        <v>3.8322855294693925E-2</v>
      </c>
      <c r="O87" s="6">
        <v>7.3508436869093918E-2</v>
      </c>
      <c r="Q87" s="6">
        <v>8.3500000000000005E-2</v>
      </c>
      <c r="R87" s="6">
        <v>8.4026569442340493E-2</v>
      </c>
      <c r="S87" s="6">
        <v>8.4556079238632273E-2</v>
      </c>
      <c r="T87" s="6">
        <v>8.5088545807756988E-2</v>
      </c>
      <c r="U87" s="6">
        <v>8.5623985660279067E-2</v>
      </c>
      <c r="V87" s="6">
        <v>8.6162415398957526E-2</v>
      </c>
      <c r="W87" s="6">
        <v>8.6703851719260996E-2</v>
      </c>
      <c r="X87" s="6">
        <v>8.7248311409885176E-2</v>
      </c>
      <c r="Y87" s="6">
        <v>8.7795811353273606E-2</v>
      </c>
      <c r="Z87" s="6">
        <v>8.8346368526141056E-2</v>
      </c>
      <c r="AA87" s="6">
        <v>8.8899999999999965E-2</v>
      </c>
      <c r="AB87" s="7"/>
      <c r="AC87" s="7"/>
    </row>
    <row r="88" spans="1:29">
      <c r="A88" s="10" t="s">
        <v>6</v>
      </c>
      <c r="B88" s="39">
        <v>1.9517772236138195E-2</v>
      </c>
      <c r="C88" s="39">
        <v>2.0325422588365175E-2</v>
      </c>
      <c r="D88" s="39">
        <v>2.127415983218222E-2</v>
      </c>
      <c r="E88" s="39">
        <v>2.0166175940508298E-2</v>
      </c>
      <c r="F88" s="39">
        <v>2.1450837986257281E-2</v>
      </c>
      <c r="G88" s="39">
        <v>2.3002451402853379E-2</v>
      </c>
      <c r="H88" s="39">
        <v>2.4405703095833477E-2</v>
      </c>
      <c r="I88" s="39">
        <v>2.5834141983431636E-2</v>
      </c>
      <c r="J88" s="39">
        <v>2.7272254018402858E-2</v>
      </c>
      <c r="K88" s="39">
        <v>2.8665975341935407E-2</v>
      </c>
      <c r="L88" s="39">
        <v>2.9848161178783039E-2</v>
      </c>
      <c r="M88" s="18"/>
      <c r="N88" s="6">
        <v>2.3890478273389082E-2</v>
      </c>
      <c r="O88" s="6">
        <v>5.348581400108543E-2</v>
      </c>
      <c r="Q88" s="6">
        <v>4.2700000000000071E-2</v>
      </c>
      <c r="R88" s="6">
        <v>4.242335375375017E-2</v>
      </c>
      <c r="S88" s="6">
        <v>4.2114784647755088E-2</v>
      </c>
      <c r="T88" s="6">
        <v>4.177432083313426E-2</v>
      </c>
      <c r="U88" s="6">
        <v>4.140198860791855E-2</v>
      </c>
      <c r="V88" s="6">
        <v>4.0997812425772717E-2</v>
      </c>
      <c r="W88" s="6">
        <v>4.0561814904559568E-2</v>
      </c>
      <c r="X88" s="6">
        <v>4.0094016834751001E-2</v>
      </c>
      <c r="Y88" s="6">
        <v>3.9594437187688625E-2</v>
      </c>
      <c r="Z88" s="6">
        <v>3.9063093123688497E-2</v>
      </c>
      <c r="AA88" s="6">
        <v>3.8500000000000201E-2</v>
      </c>
    </row>
    <row r="89" spans="1:29">
      <c r="A89" s="11" t="s">
        <v>4</v>
      </c>
      <c r="B89" s="41">
        <v>0.45709068468707642</v>
      </c>
      <c r="C89" s="41">
        <v>0.47910928273954373</v>
      </c>
      <c r="D89" s="41">
        <v>0.50514706438885293</v>
      </c>
      <c r="E89" s="41">
        <v>0.48274096474389688</v>
      </c>
      <c r="F89" s="41">
        <v>0.51811129628093744</v>
      </c>
      <c r="G89" s="41">
        <v>0.56106533597371167</v>
      </c>
      <c r="H89" s="41">
        <v>0.60169159474888356</v>
      </c>
      <c r="I89" s="41">
        <v>0.64433908156192032</v>
      </c>
      <c r="J89" s="41">
        <v>0.68879004111423037</v>
      </c>
      <c r="K89" s="41">
        <v>0.73383782618463189</v>
      </c>
      <c r="L89" s="41">
        <v>0.77527691373462049</v>
      </c>
      <c r="M89" s="19"/>
      <c r="Q89" s="1">
        <v>1</v>
      </c>
      <c r="R89" s="1">
        <v>1</v>
      </c>
      <c r="S89" s="1">
        <v>1</v>
      </c>
      <c r="T89" s="1">
        <v>1</v>
      </c>
      <c r="U89" s="30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</row>
    <row r="90" spans="1:29">
      <c r="A90" s="25" t="s">
        <v>5</v>
      </c>
      <c r="B90" s="20" t="b">
        <v>1</v>
      </c>
      <c r="C90" s="20" t="b">
        <v>1</v>
      </c>
      <c r="D90" s="20" t="b">
        <v>1</v>
      </c>
      <c r="E90" s="20" t="b">
        <v>1</v>
      </c>
      <c r="F90" s="20" t="b">
        <v>1</v>
      </c>
      <c r="G90" s="20" t="b">
        <v>1</v>
      </c>
      <c r="H90" s="20" t="b">
        <v>0</v>
      </c>
      <c r="I90" s="20" t="b">
        <v>1</v>
      </c>
      <c r="J90" s="20" t="b">
        <v>1</v>
      </c>
      <c r="K90" s="20" t="b">
        <v>1</v>
      </c>
      <c r="L90" s="20" t="b">
        <v>1</v>
      </c>
      <c r="U90" s="34"/>
      <c r="V90" s="7"/>
    </row>
    <row r="91" spans="1:29" ht="15.75" thickBot="1">
      <c r="U91" s="34"/>
      <c r="V91" s="7"/>
    </row>
    <row r="92" spans="1:29" ht="15.75" thickBot="1">
      <c r="A92" s="37" t="s">
        <v>16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24"/>
      <c r="N92" s="17"/>
      <c r="O92" s="17"/>
      <c r="U92" s="34"/>
      <c r="V92" s="7"/>
    </row>
    <row r="93" spans="1:29">
      <c r="A93" s="10" t="s">
        <v>23</v>
      </c>
      <c r="B93" s="39">
        <v>0.11627755016096329</v>
      </c>
      <c r="C93" s="39">
        <v>0.12245885103248504</v>
      </c>
      <c r="D93" s="39">
        <v>0.12972843888241156</v>
      </c>
      <c r="E93" s="39">
        <v>0.12041254309137672</v>
      </c>
      <c r="F93" s="39">
        <v>0.13433700417880645</v>
      </c>
      <c r="G93" s="39">
        <v>0.1461295411204748</v>
      </c>
      <c r="H93" s="39">
        <v>0.15748351194643237</v>
      </c>
      <c r="I93" s="39">
        <v>0.16944773065580321</v>
      </c>
      <c r="J93" s="39">
        <v>0.18199856240024131</v>
      </c>
      <c r="K93" s="39">
        <v>0.19482320660071267</v>
      </c>
      <c r="L93" s="39">
        <v>0.20680186677788764</v>
      </c>
      <c r="M93" s="24"/>
      <c r="N93" s="6">
        <v>3.6752154290809802E-2</v>
      </c>
      <c r="O93" s="6">
        <v>7.1922252815376453E-2</v>
      </c>
      <c r="Q93" s="6">
        <v>0.25438617337075403</v>
      </c>
      <c r="R93" s="6">
        <v>0.2555969075202762</v>
      </c>
      <c r="S93" s="6">
        <v>0.25681320951426723</v>
      </c>
      <c r="T93" s="6">
        <v>0.2494351047155442</v>
      </c>
      <c r="U93" s="6">
        <v>0.25928213714522919</v>
      </c>
      <c r="V93" s="6">
        <v>0.26045013254449495</v>
      </c>
      <c r="W93" s="6">
        <v>0.2617346051047269</v>
      </c>
      <c r="X93" s="6">
        <v>0.26297912931969103</v>
      </c>
      <c r="Y93" s="6">
        <v>0.26422937547968744</v>
      </c>
      <c r="Z93" s="6">
        <v>0.26548536972213205</v>
      </c>
      <c r="AA93" s="6">
        <v>0.26674580800000003</v>
      </c>
      <c r="AB93" s="7"/>
      <c r="AC93" s="7"/>
    </row>
    <row r="94" spans="1:29">
      <c r="A94" s="10" t="s">
        <v>24</v>
      </c>
      <c r="B94" s="39">
        <v>0.18002866013070931</v>
      </c>
      <c r="C94" s="39">
        <v>0.188271490192708</v>
      </c>
      <c r="D94" s="39">
        <v>0.19805174376035248</v>
      </c>
      <c r="E94" s="39">
        <v>0.19771896702680322</v>
      </c>
      <c r="F94" s="39">
        <v>0.2022123850113515</v>
      </c>
      <c r="G94" s="39">
        <v>0.21848980250490405</v>
      </c>
      <c r="H94" s="39">
        <v>0.23376521025307026</v>
      </c>
      <c r="I94" s="39">
        <v>0.24976529310708614</v>
      </c>
      <c r="J94" s="39">
        <v>0.2663890190867414</v>
      </c>
      <c r="K94" s="39">
        <v>0.28316629453525854</v>
      </c>
      <c r="L94" s="39">
        <v>0.29847678026210223</v>
      </c>
      <c r="M94" s="24"/>
      <c r="N94" s="6">
        <v>2.9476709086158515E-2</v>
      </c>
      <c r="O94" s="6">
        <v>6.4377966753140337E-2</v>
      </c>
      <c r="Q94" s="6">
        <v>0.39385764392454564</v>
      </c>
      <c r="R94" s="6">
        <v>0.39296147450154345</v>
      </c>
      <c r="S94" s="6">
        <v>0.39206749424539039</v>
      </c>
      <c r="T94" s="6">
        <v>0.40957569683711609</v>
      </c>
      <c r="U94" s="6">
        <v>0.39028754335768268</v>
      </c>
      <c r="V94" s="6">
        <v>0.3894195354730331</v>
      </c>
      <c r="W94" s="6">
        <v>0.38851333854951453</v>
      </c>
      <c r="X94" s="6">
        <v>0.38763020939477799</v>
      </c>
      <c r="Y94" s="6">
        <v>0.38674923153042928</v>
      </c>
      <c r="Z94" s="6">
        <v>0.38587039865128803</v>
      </c>
      <c r="AA94" s="6">
        <v>0.38499376799999974</v>
      </c>
      <c r="AB94" s="7"/>
      <c r="AC94" s="7"/>
    </row>
    <row r="95" spans="1:29">
      <c r="A95" s="10" t="s">
        <v>39</v>
      </c>
      <c r="B95" s="39">
        <v>6.1420911262909862E-2</v>
      </c>
      <c r="C95" s="39">
        <v>6.4583635735858624E-2</v>
      </c>
      <c r="D95" s="39">
        <v>6.8309269347887225E-2</v>
      </c>
      <c r="E95" s="39">
        <v>6.3362133121713418E-2</v>
      </c>
      <c r="F95" s="39">
        <v>7.0504178553172966E-2</v>
      </c>
      <c r="G95" s="39">
        <v>7.6590011369086108E-2</v>
      </c>
      <c r="H95" s="39">
        <v>8.2400568503560728E-2</v>
      </c>
      <c r="I95" s="39">
        <v>8.8520543131770046E-2</v>
      </c>
      <c r="J95" s="39">
        <v>9.492698305986226E-2</v>
      </c>
      <c r="K95" s="39">
        <v>0.10145560095428537</v>
      </c>
      <c r="L95" s="39">
        <v>0.10752395215052177</v>
      </c>
      <c r="M95" s="24"/>
      <c r="N95" s="6">
        <v>3.5081747519092765E-2</v>
      </c>
      <c r="O95" s="6">
        <v>7.0204116128521621E-2</v>
      </c>
      <c r="Q95" s="6">
        <v>0.13437357907426734</v>
      </c>
      <c r="R95" s="6">
        <v>0.13479938306886857</v>
      </c>
      <c r="S95" s="6">
        <v>0.13522649969376838</v>
      </c>
      <c r="T95" s="6">
        <v>0.13125493328565607</v>
      </c>
      <c r="U95" s="6">
        <v>0.1360792151401834</v>
      </c>
      <c r="V95" s="6">
        <v>0.13650818622784189</v>
      </c>
      <c r="W95" s="6">
        <v>0.13694817947049881</v>
      </c>
      <c r="X95" s="6">
        <v>0.13738192461830875</v>
      </c>
      <c r="Y95" s="6">
        <v>0.13781700865811353</v>
      </c>
      <c r="Z95" s="6">
        <v>0.13825343602383255</v>
      </c>
      <c r="AA95" s="6">
        <v>0.13869102799999994</v>
      </c>
      <c r="AB95" s="7"/>
      <c r="AC95" s="7"/>
    </row>
    <row r="96" spans="1:29">
      <c r="A96" s="10" t="s">
        <v>25</v>
      </c>
      <c r="B96" s="39">
        <v>9.9363563132493934E-2</v>
      </c>
      <c r="C96" s="39">
        <v>0.10379530577849212</v>
      </c>
      <c r="D96" s="39">
        <v>0.10905761239820178</v>
      </c>
      <c r="E96" s="39">
        <v>0.1012473215040034</v>
      </c>
      <c r="F96" s="39">
        <v>0.11105772853760638</v>
      </c>
      <c r="G96" s="39">
        <v>0.11985598097924675</v>
      </c>
      <c r="H96" s="39">
        <v>0.12804230404582012</v>
      </c>
      <c r="I96" s="39">
        <v>0.13660551466726101</v>
      </c>
      <c r="J96" s="39">
        <v>0.14547547656738544</v>
      </c>
      <c r="K96" s="39">
        <v>0.15439272409437529</v>
      </c>
      <c r="L96" s="39">
        <v>0.16247431454410868</v>
      </c>
      <c r="M96" s="24"/>
      <c r="N96" s="6">
        <v>2.8206647874565283E-2</v>
      </c>
      <c r="O96" s="6">
        <v>6.2735040865985692E-2</v>
      </c>
      <c r="Q96" s="6">
        <v>0.21738260363043294</v>
      </c>
      <c r="R96" s="6">
        <v>0.21664223490931178</v>
      </c>
      <c r="S96" s="6">
        <v>0.21589279654657401</v>
      </c>
      <c r="T96" s="6">
        <v>0.20973426516168359</v>
      </c>
      <c r="U96" s="6">
        <v>0.21435110435690474</v>
      </c>
      <c r="V96" s="6">
        <v>0.21362214575463012</v>
      </c>
      <c r="W96" s="6">
        <v>0.21280387687525981</v>
      </c>
      <c r="X96" s="6">
        <v>0.2120087366672222</v>
      </c>
      <c r="Y96" s="6">
        <v>0.2112043843317698</v>
      </c>
      <c r="Z96" s="6">
        <v>0.21039079560274732</v>
      </c>
      <c r="AA96" s="6">
        <v>0.20956939600000024</v>
      </c>
      <c r="AB96" s="7"/>
    </row>
    <row r="97" spans="1:29">
      <c r="A97" s="11" t="s">
        <v>4</v>
      </c>
      <c r="B97" s="36">
        <v>0.45709068468707642</v>
      </c>
      <c r="C97" s="36">
        <v>0.47910928273954378</v>
      </c>
      <c r="D97" s="36">
        <v>0.50514706438885304</v>
      </c>
      <c r="E97" s="36">
        <v>0.48274096474389677</v>
      </c>
      <c r="F97" s="36">
        <v>0.51811129628093733</v>
      </c>
      <c r="G97" s="36">
        <v>0.56106533597371167</v>
      </c>
      <c r="H97" s="36">
        <v>0.60169159474888345</v>
      </c>
      <c r="I97" s="36">
        <v>0.64433908156192043</v>
      </c>
      <c r="J97" s="36">
        <v>0.68879004111423048</v>
      </c>
      <c r="K97" s="36">
        <v>0.73383782618463189</v>
      </c>
      <c r="L97" s="36">
        <v>0.77527691373462038</v>
      </c>
      <c r="M97" s="24"/>
      <c r="N97" s="17"/>
      <c r="O97" s="17"/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</row>
    <row r="98" spans="1:29">
      <c r="A98" s="25" t="s">
        <v>5</v>
      </c>
      <c r="B98" s="38" t="b">
        <v>1</v>
      </c>
      <c r="C98" s="38" t="b">
        <v>1</v>
      </c>
      <c r="D98" s="38" t="b">
        <v>1</v>
      </c>
      <c r="E98" s="38" t="b">
        <v>1</v>
      </c>
      <c r="F98" s="38" t="b">
        <v>1</v>
      </c>
      <c r="G98" s="38" t="b">
        <v>1</v>
      </c>
      <c r="H98" s="38" t="b">
        <v>1</v>
      </c>
      <c r="I98" s="38" t="b">
        <v>1</v>
      </c>
      <c r="J98" s="38" t="b">
        <v>1</v>
      </c>
      <c r="K98" s="38" t="b">
        <v>1</v>
      </c>
      <c r="L98" s="38" t="b">
        <v>1</v>
      </c>
      <c r="M98" s="24"/>
      <c r="N98" s="17"/>
      <c r="O98" s="17"/>
      <c r="U98" s="34"/>
      <c r="V98" s="7"/>
    </row>
    <row r="99" spans="1:29" ht="15.75" thickBot="1">
      <c r="A99" s="25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24"/>
      <c r="N99" s="17"/>
      <c r="O99" s="17"/>
      <c r="U99" s="34"/>
      <c r="V99" s="7"/>
    </row>
    <row r="100" spans="1:29" ht="15.75" thickBot="1">
      <c r="A100" s="37" t="s">
        <v>15</v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24"/>
      <c r="N100" s="17"/>
      <c r="O100" s="17"/>
      <c r="U100" s="34"/>
      <c r="V100" s="7"/>
    </row>
    <row r="101" spans="1:29">
      <c r="A101" s="10" t="s">
        <v>40</v>
      </c>
      <c r="B101" s="39">
        <v>0.24161548141597197</v>
      </c>
      <c r="C101" s="39">
        <v>0.25246922354975465</v>
      </c>
      <c r="D101" s="39">
        <v>0.26536476619343641</v>
      </c>
      <c r="E101" s="39">
        <v>0.25280825068710727</v>
      </c>
      <c r="F101" s="39">
        <v>0.27044740367561176</v>
      </c>
      <c r="G101" s="39">
        <v>0.29198001554629849</v>
      </c>
      <c r="H101" s="39">
        <v>0.31218112502685813</v>
      </c>
      <c r="I101" s="39">
        <v>0.33327232732303186</v>
      </c>
      <c r="J101" s="39">
        <v>0.35515982735289975</v>
      </c>
      <c r="K101" s="39">
        <v>0.37721537246110576</v>
      </c>
      <c r="L101" s="39">
        <v>0.39728010447506412</v>
      </c>
      <c r="M101" s="24"/>
      <c r="N101" s="6">
        <v>2.8583408328314963E-2</v>
      </c>
      <c r="O101" s="6">
        <v>6.3527533611799303E-2</v>
      </c>
      <c r="Q101" s="6">
        <v>0.52859419259743079</v>
      </c>
      <c r="R101" s="6">
        <v>0.52695539962435556</v>
      </c>
      <c r="S101" s="6">
        <v>0.52532180210625445</v>
      </c>
      <c r="T101" s="6">
        <v>0.52369338662035203</v>
      </c>
      <c r="U101" s="6">
        <v>0.52198708195886567</v>
      </c>
      <c r="V101" s="6">
        <v>0.52040287792789075</v>
      </c>
      <c r="W101" s="6">
        <v>0.51883909921850779</v>
      </c>
      <c r="X101" s="6">
        <v>0.51723127908857824</v>
      </c>
      <c r="Y101" s="6">
        <v>0.51562857496947945</v>
      </c>
      <c r="Z101" s="6">
        <v>0.51403097387650776</v>
      </c>
      <c r="AA101" s="6">
        <v>0.51243639200000002</v>
      </c>
      <c r="AB101" s="7"/>
      <c r="AC101" s="7"/>
    </row>
    <row r="102" spans="1:29">
      <c r="A102" s="10" t="s">
        <v>41</v>
      </c>
      <c r="B102" s="39">
        <v>5.2246085857226926E-2</v>
      </c>
      <c r="C102" s="39">
        <v>5.4919748652773707E-2</v>
      </c>
      <c r="D102" s="39">
        <v>5.8070300523422692E-2</v>
      </c>
      <c r="E102" s="39">
        <v>5.5653488994055693E-2</v>
      </c>
      <c r="F102" s="39">
        <v>5.9921210830091644E-2</v>
      </c>
      <c r="G102" s="39">
        <v>6.5061837571965875E-2</v>
      </c>
      <c r="H102" s="39">
        <v>6.996429935378766E-2</v>
      </c>
      <c r="I102" s="39">
        <v>7.5137697459729313E-2</v>
      </c>
      <c r="J102" s="39">
        <v>8.0550983129925174E-2</v>
      </c>
      <c r="K102" s="39">
        <v>8.6064563520006077E-2</v>
      </c>
      <c r="L102" s="39">
        <v>9.1184594251784934E-2</v>
      </c>
      <c r="M102" s="24"/>
      <c r="N102" s="6">
        <v>3.4860249081421157E-2</v>
      </c>
      <c r="O102" s="6">
        <v>6.9840486201474761E-2</v>
      </c>
      <c r="Q102" s="6">
        <v>0.11430135771197025</v>
      </c>
      <c r="R102" s="6">
        <v>0.11462885531823333</v>
      </c>
      <c r="S102" s="6">
        <v>0.1149572166546755</v>
      </c>
      <c r="T102" s="6">
        <v>0.11528644357658961</v>
      </c>
      <c r="U102" s="6">
        <v>0.11565316421435512</v>
      </c>
      <c r="V102" s="6">
        <v>0.11596124978751905</v>
      </c>
      <c r="W102" s="6">
        <v>0.1162793363982213</v>
      </c>
      <c r="X102" s="6">
        <v>0.11661204420130869</v>
      </c>
      <c r="Y102" s="6">
        <v>0.11694562685549402</v>
      </c>
      <c r="Z102" s="6">
        <v>0.11728008621124476</v>
      </c>
      <c r="AA102" s="6">
        <v>0.11761551600000009</v>
      </c>
      <c r="AB102" s="7"/>
      <c r="AC102" s="7"/>
    </row>
    <row r="103" spans="1:29">
      <c r="A103" s="10" t="s">
        <v>42</v>
      </c>
      <c r="B103" s="39">
        <v>6.4747219717044502E-2</v>
      </c>
      <c r="C103" s="39">
        <v>6.822864471371537E-2</v>
      </c>
      <c r="D103" s="39">
        <v>7.2320685136714816E-2</v>
      </c>
      <c r="E103" s="39">
        <v>6.9481715039880154E-2</v>
      </c>
      <c r="F103" s="39">
        <v>7.4980823933414223E-2</v>
      </c>
      <c r="G103" s="39">
        <v>8.1628646267266042E-2</v>
      </c>
      <c r="H103" s="39">
        <v>8.7995452230504895E-2</v>
      </c>
      <c r="I103" s="39">
        <v>9.473468869699643E-2</v>
      </c>
      <c r="J103" s="39">
        <v>0.10180962889094877</v>
      </c>
      <c r="K103" s="39">
        <v>0.10904573669963757</v>
      </c>
      <c r="L103" s="39">
        <v>0.11581704588123383</v>
      </c>
      <c r="M103" s="24"/>
      <c r="N103" s="6">
        <v>3.7366624082846078E-2</v>
      </c>
      <c r="O103" s="6">
        <v>7.2472037863920091E-2</v>
      </c>
      <c r="Q103" s="6">
        <v>0.1416507093365299</v>
      </c>
      <c r="R103" s="6">
        <v>0.14240726943044063</v>
      </c>
      <c r="S103" s="6">
        <v>0.14316758471953361</v>
      </c>
      <c r="T103" s="6">
        <v>0.14393167374295968</v>
      </c>
      <c r="U103" s="6">
        <v>0.14471953125059273</v>
      </c>
      <c r="V103" s="6">
        <v>0.14548866421341469</v>
      </c>
      <c r="W103" s="6">
        <v>0.14624676993739605</v>
      </c>
      <c r="X103" s="6">
        <v>0.14702614106124573</v>
      </c>
      <c r="Y103" s="6">
        <v>0.14780937994726967</v>
      </c>
      <c r="Z103" s="6">
        <v>0.14859650567018048</v>
      </c>
      <c r="AA103" s="6">
        <v>0.14938797199999992</v>
      </c>
      <c r="AB103" s="7"/>
      <c r="AC103" s="7"/>
    </row>
    <row r="104" spans="1:29">
      <c r="A104" s="10" t="s">
        <v>43</v>
      </c>
      <c r="B104" s="39">
        <v>5.2756369168980209E-2</v>
      </c>
      <c r="C104" s="39">
        <v>5.5494426249641238E-2</v>
      </c>
      <c r="D104" s="39">
        <v>5.8718482664210613E-2</v>
      </c>
      <c r="E104" s="39">
        <v>5.6313602868565911E-2</v>
      </c>
      <c r="F104" s="39">
        <v>6.0665811229070256E-2</v>
      </c>
      <c r="G104" s="39">
        <v>6.5926292028473221E-2</v>
      </c>
      <c r="H104" s="39">
        <v>7.0941334261186373E-2</v>
      </c>
      <c r="I104" s="39">
        <v>7.6239822386461945E-2</v>
      </c>
      <c r="J104" s="39">
        <v>8.1789247161511452E-2</v>
      </c>
      <c r="K104" s="39">
        <v>8.744829552914124E-2</v>
      </c>
      <c r="L104" s="39">
        <v>9.27159832339466E-2</v>
      </c>
      <c r="M104" s="24"/>
      <c r="N104" s="6">
        <v>3.554095034794269E-2</v>
      </c>
      <c r="O104" s="6">
        <v>7.0580162230674981E-2</v>
      </c>
      <c r="Q104" s="6">
        <v>0.11541772986491103</v>
      </c>
      <c r="R104" s="6">
        <v>0.11582832612285128</v>
      </c>
      <c r="S104" s="6">
        <v>0.11624037197019162</v>
      </c>
      <c r="T104" s="6">
        <v>0.11665387232765992</v>
      </c>
      <c r="U104" s="6">
        <v>0.1170903079406615</v>
      </c>
      <c r="V104" s="6">
        <v>0.11750198738273532</v>
      </c>
      <c r="W104" s="6">
        <v>0.11790314985336268</v>
      </c>
      <c r="X104" s="6">
        <v>0.11832251770550932</v>
      </c>
      <c r="Y104" s="6">
        <v>0.11874336485644303</v>
      </c>
      <c r="Z104" s="6">
        <v>0.11916569630077839</v>
      </c>
      <c r="AA104" s="6">
        <v>0.11959079600000001</v>
      </c>
      <c r="AB104" s="7"/>
      <c r="AC104" s="7"/>
    </row>
    <row r="105" spans="1:29">
      <c r="A105" s="10" t="s">
        <v>44</v>
      </c>
      <c r="B105" s="39">
        <v>2.4021921562111907E-2</v>
      </c>
      <c r="C105" s="39">
        <v>2.5466352536597105E-2</v>
      </c>
      <c r="D105" s="39">
        <v>2.7156798280722434E-2</v>
      </c>
      <c r="E105" s="39">
        <v>2.6248543628484042E-2</v>
      </c>
      <c r="F105" s="39">
        <v>2.8506284871956614E-2</v>
      </c>
      <c r="G105" s="39">
        <v>3.1204359626811756E-2</v>
      </c>
      <c r="H105" s="39">
        <v>3.3850586959409013E-2</v>
      </c>
      <c r="I105" s="39">
        <v>3.6664332109685269E-2</v>
      </c>
      <c r="J105" s="39">
        <v>3.9641932515971499E-2</v>
      </c>
      <c r="K105" s="39">
        <v>4.2717741945175608E-2</v>
      </c>
      <c r="L105" s="39">
        <v>4.5646402151148111E-2</v>
      </c>
      <c r="M105" s="24"/>
      <c r="N105" s="6">
        <v>4.37181097966024E-2</v>
      </c>
      <c r="O105" s="6">
        <v>7.9041767192909118E-2</v>
      </c>
      <c r="Q105" s="6">
        <v>5.2553951254896557E-2</v>
      </c>
      <c r="R105" s="6">
        <v>5.3153536059624362E-2</v>
      </c>
      <c r="S105" s="6">
        <v>5.3760182321514242E-2</v>
      </c>
      <c r="T105" s="6">
        <v>5.4373971851362134E-2</v>
      </c>
      <c r="U105" s="6">
        <v>5.5019616589288861E-2</v>
      </c>
      <c r="V105" s="6">
        <v>5.5616267172623572E-2</v>
      </c>
      <c r="W105" s="6">
        <v>5.6259032459206264E-2</v>
      </c>
      <c r="X105" s="6">
        <v>5.6902232316575471E-2</v>
      </c>
      <c r="Y105" s="6">
        <v>5.7552998954288309E-2</v>
      </c>
      <c r="Z105" s="6">
        <v>5.8211420045316556E-2</v>
      </c>
      <c r="AA105" s="6">
        <v>5.8877545999999961E-2</v>
      </c>
      <c r="AB105" s="7"/>
      <c r="AC105" s="7"/>
    </row>
    <row r="106" spans="1:29">
      <c r="A106" s="10" t="s">
        <v>6</v>
      </c>
      <c r="B106" s="39">
        <v>2.1703606965740866E-2</v>
      </c>
      <c r="C106" s="39">
        <v>2.2530887037061676E-2</v>
      </c>
      <c r="D106" s="39">
        <v>2.3516031590346018E-2</v>
      </c>
      <c r="E106" s="39">
        <v>2.2235363525803731E-2</v>
      </c>
      <c r="F106" s="39">
        <v>2.3589761740792754E-2</v>
      </c>
      <c r="G106" s="39">
        <v>2.5264184932896283E-2</v>
      </c>
      <c r="H106" s="39">
        <v>2.6758796917137364E-2</v>
      </c>
      <c r="I106" s="39">
        <v>2.8290213586015668E-2</v>
      </c>
      <c r="J106" s="39">
        <v>2.9838422062973744E-2</v>
      </c>
      <c r="K106" s="39">
        <v>3.1346116029565635E-2</v>
      </c>
      <c r="L106" s="39">
        <v>3.263278374144285E-2</v>
      </c>
      <c r="M106" s="24"/>
      <c r="N106" s="6">
        <v>2.1052115793209092E-2</v>
      </c>
      <c r="O106" s="6">
        <v>5.2518568142476907E-2</v>
      </c>
      <c r="Q106" s="6">
        <v>4.7482059234261409E-2</v>
      </c>
      <c r="R106" s="6">
        <v>4.7026613444494769E-2</v>
      </c>
      <c r="S106" s="6">
        <v>4.6552842227830515E-2</v>
      </c>
      <c r="T106" s="6">
        <v>4.6060651881076664E-2</v>
      </c>
      <c r="U106" s="6">
        <v>4.5530298046235984E-2</v>
      </c>
      <c r="V106" s="6">
        <v>4.5028953515816594E-2</v>
      </c>
      <c r="W106" s="6">
        <v>4.4472612133305889E-2</v>
      </c>
      <c r="X106" s="6">
        <v>4.3905785626782601E-2</v>
      </c>
      <c r="Y106" s="6">
        <v>4.3320054417025577E-2</v>
      </c>
      <c r="Z106" s="6">
        <v>4.2715317895972049E-2</v>
      </c>
      <c r="AA106" s="6">
        <v>4.209177800000008E-2</v>
      </c>
      <c r="AB106" s="7"/>
    </row>
    <row r="107" spans="1:29">
      <c r="A107" s="11" t="s">
        <v>4</v>
      </c>
      <c r="B107" s="36">
        <v>0.45709068468707637</v>
      </c>
      <c r="C107" s="36">
        <v>0.47910928273954378</v>
      </c>
      <c r="D107" s="36">
        <v>0.50514706438885293</v>
      </c>
      <c r="E107" s="36">
        <v>0.48274096474389683</v>
      </c>
      <c r="F107" s="36">
        <v>0.51811129628093733</v>
      </c>
      <c r="G107" s="36">
        <v>0.56106533597371167</v>
      </c>
      <c r="H107" s="36">
        <v>0.60169159474888334</v>
      </c>
      <c r="I107" s="36">
        <v>0.64433908156192055</v>
      </c>
      <c r="J107" s="36">
        <v>0.68879004111423037</v>
      </c>
      <c r="K107" s="36">
        <v>0.73383782618463189</v>
      </c>
      <c r="L107" s="36">
        <v>0.77527691373462049</v>
      </c>
      <c r="M107" s="24"/>
      <c r="N107" s="17"/>
      <c r="O107" s="17"/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</row>
    <row r="108" spans="1:29">
      <c r="A108" s="25" t="s">
        <v>5</v>
      </c>
      <c r="B108" s="38" t="b">
        <v>1</v>
      </c>
      <c r="C108" s="38" t="b">
        <v>1</v>
      </c>
      <c r="D108" s="38" t="b">
        <v>1</v>
      </c>
      <c r="E108" s="38" t="b">
        <v>1</v>
      </c>
      <c r="F108" s="38" t="b">
        <v>1</v>
      </c>
      <c r="G108" s="38" t="b">
        <v>1</v>
      </c>
      <c r="H108" s="38" t="b">
        <v>1</v>
      </c>
      <c r="I108" s="38" t="b">
        <v>0</v>
      </c>
      <c r="J108" s="38" t="b">
        <v>1</v>
      </c>
      <c r="K108" s="38" t="b">
        <v>1</v>
      </c>
      <c r="L108" s="38" t="b">
        <v>1</v>
      </c>
      <c r="M108" s="24"/>
      <c r="N108" s="17"/>
      <c r="O108" s="17"/>
      <c r="U108" s="34"/>
      <c r="V108" s="7"/>
    </row>
    <row r="109" spans="1:29" ht="15.75" thickBot="1">
      <c r="A109" s="23"/>
      <c r="B109" s="14"/>
      <c r="C109" s="7"/>
      <c r="D109" s="7"/>
      <c r="E109" s="7"/>
      <c r="G109" s="7"/>
      <c r="H109" s="7"/>
      <c r="I109" s="7"/>
      <c r="J109" s="7"/>
      <c r="K109" s="7"/>
      <c r="L109" s="7"/>
      <c r="M109" s="7"/>
      <c r="U109" s="29"/>
    </row>
    <row r="110" spans="1:29" s="27" customFormat="1" ht="15.75" thickBot="1">
      <c r="A110" s="2" t="s">
        <v>30</v>
      </c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9">
      <c r="A111" s="11" t="s">
        <v>17</v>
      </c>
      <c r="B111" s="41">
        <v>0.41526990900000016</v>
      </c>
      <c r="C111" s="41">
        <v>0.44127752748177779</v>
      </c>
      <c r="D111" s="41">
        <v>0.46833580443102835</v>
      </c>
      <c r="E111" s="41">
        <v>0.45052190540131437</v>
      </c>
      <c r="F111" s="41">
        <v>0.48672872703586473</v>
      </c>
      <c r="G111" s="41">
        <v>0.53056603611906805</v>
      </c>
      <c r="H111" s="41">
        <v>0.57274587774385444</v>
      </c>
      <c r="I111" s="41">
        <v>0.61739690965276439</v>
      </c>
      <c r="J111" s="41">
        <v>0.66435272081156416</v>
      </c>
      <c r="K111" s="41">
        <v>0.71248178400403972</v>
      </c>
      <c r="L111" s="41">
        <v>0.75769124167971857</v>
      </c>
      <c r="M111" s="1"/>
      <c r="N111" s="6">
        <v>4.0492919382236758E-2</v>
      </c>
      <c r="O111" s="6">
        <v>7.3867167308416359E-2</v>
      </c>
      <c r="U111" s="29"/>
    </row>
    <row r="112" spans="1:29">
      <c r="A112" s="11" t="s">
        <v>3</v>
      </c>
      <c r="B112" s="13"/>
      <c r="C112" s="33">
        <v>6.2628227854037988E-2</v>
      </c>
      <c r="D112" s="33">
        <v>6.1318048765508282E-2</v>
      </c>
      <c r="E112" s="33">
        <v>-3.8036594386277378E-2</v>
      </c>
      <c r="F112" s="33">
        <v>8.0366395508112198E-2</v>
      </c>
      <c r="G112" s="33">
        <v>9.0065177270650665E-2</v>
      </c>
      <c r="H112" s="33">
        <v>7.9499701739899065E-2</v>
      </c>
      <c r="I112" s="33">
        <v>7.7959586692789795E-2</v>
      </c>
      <c r="J112" s="33">
        <v>7.6054496588278342E-2</v>
      </c>
      <c r="K112" s="33">
        <v>7.2445045658399376E-2</v>
      </c>
      <c r="L112" s="33">
        <v>6.3453492693677838E-2</v>
      </c>
      <c r="M112" s="13"/>
      <c r="N112" s="7"/>
      <c r="O112" s="7"/>
      <c r="U112" s="29"/>
    </row>
    <row r="113" spans="1:30" ht="15.75" thickBot="1">
      <c r="A113" s="23"/>
      <c r="B113" s="14"/>
      <c r="C113" s="7"/>
      <c r="D113" s="7"/>
      <c r="E113" s="7"/>
      <c r="G113" s="7"/>
      <c r="H113" s="7"/>
      <c r="I113" s="7"/>
      <c r="J113" s="7"/>
      <c r="K113" s="7"/>
      <c r="L113" s="7"/>
      <c r="M113" s="7"/>
      <c r="U113" s="29"/>
    </row>
    <row r="114" spans="1:30" ht="15.75" thickBot="1">
      <c r="A114" s="2" t="s">
        <v>22</v>
      </c>
      <c r="D114" s="12"/>
      <c r="E114" s="18"/>
      <c r="J114" s="12"/>
      <c r="K114" s="12"/>
      <c r="L114" s="12"/>
      <c r="M114" s="12"/>
      <c r="U114" s="29"/>
    </row>
    <row r="115" spans="1:30">
      <c r="A115" s="10" t="s">
        <v>33</v>
      </c>
      <c r="B115" s="39">
        <v>0.17765246707020008</v>
      </c>
      <c r="C115" s="39">
        <v>0.18830908370578639</v>
      </c>
      <c r="D115" s="39">
        <v>0.19935905157573761</v>
      </c>
      <c r="E115" s="39">
        <v>0.19129962114380919</v>
      </c>
      <c r="F115" s="39">
        <v>0.20616039557463967</v>
      </c>
      <c r="G115" s="39">
        <v>0.22417038084817134</v>
      </c>
      <c r="H115" s="39">
        <v>0.24139137297077878</v>
      </c>
      <c r="I115" s="39">
        <v>0.25956472871621128</v>
      </c>
      <c r="J115" s="39">
        <v>0.27861331220813451</v>
      </c>
      <c r="K115" s="39">
        <v>0.29805697976656637</v>
      </c>
      <c r="L115" s="39">
        <v>0.31610878602877862</v>
      </c>
      <c r="M115" s="18"/>
      <c r="N115" s="6">
        <v>3.7907138581086519E-2</v>
      </c>
      <c r="O115" s="6">
        <v>7.1153392125850479E-2</v>
      </c>
      <c r="Q115" s="6">
        <v>0.42780000000000001</v>
      </c>
      <c r="R115" s="6">
        <v>0.42673617390036356</v>
      </c>
      <c r="S115" s="6">
        <v>0.42567544417821068</v>
      </c>
      <c r="T115" s="6">
        <v>0.42461780182120989</v>
      </c>
      <c r="U115" s="6">
        <v>0.42356323784326105</v>
      </c>
      <c r="V115" s="6">
        <v>0.42251174328441876</v>
      </c>
      <c r="W115" s="6">
        <v>0.42146330921081676</v>
      </c>
      <c r="X115" s="6">
        <v>0.42041792671459166</v>
      </c>
      <c r="Y115" s="6">
        <v>0.41937558691380733</v>
      </c>
      <c r="Z115" s="6">
        <v>0.41833628095237929</v>
      </c>
      <c r="AA115" s="6">
        <v>0.41720000000000002</v>
      </c>
      <c r="AB115" s="7"/>
      <c r="AC115" s="7"/>
      <c r="AD115" s="7"/>
    </row>
    <row r="116" spans="1:30">
      <c r="A116" s="10" t="s">
        <v>34</v>
      </c>
      <c r="B116" s="39">
        <v>3.210036396570002E-2</v>
      </c>
      <c r="C116" s="39">
        <v>3.3753973672341148E-2</v>
      </c>
      <c r="D116" s="39">
        <v>3.5449171266363953E-2</v>
      </c>
      <c r="E116" s="39">
        <v>3.3744446971067703E-2</v>
      </c>
      <c r="F116" s="39">
        <v>3.6075563841652718E-2</v>
      </c>
      <c r="G116" s="39">
        <v>3.8914139231679419E-2</v>
      </c>
      <c r="H116" s="39">
        <v>4.1569413791880089E-2</v>
      </c>
      <c r="I116" s="39">
        <v>4.4342732928691765E-2</v>
      </c>
      <c r="J116" s="39">
        <v>4.7217713460127549E-2</v>
      </c>
      <c r="K116" s="39">
        <v>5.0110692440068751E-2</v>
      </c>
      <c r="L116" s="39">
        <v>5.2735310420908434E-2</v>
      </c>
      <c r="M116" s="18"/>
      <c r="N116" s="6">
        <v>2.9617209001227218E-2</v>
      </c>
      <c r="O116" s="6">
        <v>6.2670967471579964E-2</v>
      </c>
      <c r="Q116" s="6">
        <v>7.7300000000000021E-2</v>
      </c>
      <c r="R116" s="6">
        <v>7.649148567561033E-2</v>
      </c>
      <c r="S116" s="6">
        <v>7.569178126244358E-2</v>
      </c>
      <c r="T116" s="6">
        <v>7.4900790764011654E-2</v>
      </c>
      <c r="U116" s="6">
        <v>7.4118419229844384E-2</v>
      </c>
      <c r="V116" s="6">
        <v>7.3344572744091785E-2</v>
      </c>
      <c r="W116" s="6">
        <v>7.2579158414250375E-2</v>
      </c>
      <c r="X116" s="6">
        <v>7.1822084360012348E-2</v>
      </c>
      <c r="Y116" s="6">
        <v>7.1073259702236241E-2</v>
      </c>
      <c r="Z116" s="6">
        <v>7.0332594552037872E-2</v>
      </c>
      <c r="AA116" s="6">
        <v>6.9600000000000023E-2</v>
      </c>
      <c r="AB116" s="7"/>
      <c r="AC116" s="7"/>
    </row>
    <row r="117" spans="1:30">
      <c r="A117" s="10" t="s">
        <v>35</v>
      </c>
      <c r="B117" s="39">
        <v>3.4633510410600005E-2</v>
      </c>
      <c r="C117" s="39">
        <v>3.6566088745745517E-2</v>
      </c>
      <c r="D117" s="39">
        <v>3.8558972653912935E-2</v>
      </c>
      <c r="E117" s="39">
        <v>3.6854129171839133E-2</v>
      </c>
      <c r="F117" s="39">
        <v>3.9560350115897806E-2</v>
      </c>
      <c r="G117" s="39">
        <v>4.2846589678715179E-2</v>
      </c>
      <c r="H117" s="39">
        <v>4.5956105943897416E-2</v>
      </c>
      <c r="I117" s="39">
        <v>4.9221053807819777E-2</v>
      </c>
      <c r="J117" s="39">
        <v>5.2624884666237999E-2</v>
      </c>
      <c r="K117" s="39">
        <v>5.6075475933632705E-2</v>
      </c>
      <c r="L117" s="39">
        <v>5.9251455099353936E-2</v>
      </c>
      <c r="M117" s="18"/>
      <c r="N117" s="6">
        <v>3.3810415460308718E-2</v>
      </c>
      <c r="O117" s="6">
        <v>6.6980670895142813E-2</v>
      </c>
      <c r="Q117" s="6">
        <v>8.3399999999999974E-2</v>
      </c>
      <c r="R117" s="6">
        <v>8.2864153437443036E-2</v>
      </c>
      <c r="S117" s="6">
        <v>8.233189153828939E-2</v>
      </c>
      <c r="T117" s="6">
        <v>8.1803190322145017E-2</v>
      </c>
      <c r="U117" s="6">
        <v>8.1278025969037965E-2</v>
      </c>
      <c r="V117" s="6">
        <v>8.0756374818345272E-2</v>
      </c>
      <c r="W117" s="6">
        <v>8.0238213367726893E-2</v>
      </c>
      <c r="X117" s="6">
        <v>7.9723518272066862E-2</v>
      </c>
      <c r="Y117" s="6">
        <v>7.9212266342421483E-2</v>
      </c>
      <c r="Z117" s="6">
        <v>7.8704434544974639E-2</v>
      </c>
      <c r="AA117" s="6">
        <v>7.8199999999999922E-2</v>
      </c>
      <c r="AB117" s="7"/>
      <c r="AC117" s="7"/>
    </row>
    <row r="118" spans="1:30">
      <c r="A118" s="10" t="s">
        <v>36</v>
      </c>
      <c r="B118" s="39">
        <v>5.2905386406600016E-2</v>
      </c>
      <c r="C118" s="39">
        <v>5.6618146765637554E-2</v>
      </c>
      <c r="D118" s="39">
        <v>6.0516293132398313E-2</v>
      </c>
      <c r="E118" s="39">
        <v>5.862714170888278E-2</v>
      </c>
      <c r="F118" s="39">
        <v>6.3787326632467847E-2</v>
      </c>
      <c r="G118" s="39">
        <v>7.0024217808526676E-2</v>
      </c>
      <c r="H118" s="39">
        <v>7.6125297836794406E-2</v>
      </c>
      <c r="I118" s="39">
        <v>8.263928176937739E-2</v>
      </c>
      <c r="J118" s="39">
        <v>8.9551468968411999E-2</v>
      </c>
      <c r="K118" s="39">
        <v>9.671560744151543E-2</v>
      </c>
      <c r="L118" s="39">
        <v>0.10357639273761758</v>
      </c>
      <c r="M118" s="18"/>
      <c r="N118" s="6">
        <v>4.7872945244678666E-2</v>
      </c>
      <c r="O118" s="6">
        <v>8.1440184228174006E-2</v>
      </c>
      <c r="Q118" s="6">
        <v>0.12739999999999999</v>
      </c>
      <c r="R118" s="6">
        <v>0.12830507614729045</v>
      </c>
      <c r="S118" s="6">
        <v>0.12921560247975986</v>
      </c>
      <c r="T118" s="6">
        <v>0.13013161181731905</v>
      </c>
      <c r="U118" s="6">
        <v>0.1310531371775138</v>
      </c>
      <c r="V118" s="6">
        <v>0.13198021177671473</v>
      </c>
      <c r="W118" s="6">
        <v>0.13291286903131488</v>
      </c>
      <c r="X118" s="6">
        <v>0.13385114255893388</v>
      </c>
      <c r="Y118" s="6">
        <v>0.13479506617962994</v>
      </c>
      <c r="Z118" s="6">
        <v>0.13574467391711878</v>
      </c>
      <c r="AA118" s="6">
        <v>0.13670000000000007</v>
      </c>
      <c r="AB118" s="7"/>
      <c r="AC118" s="7"/>
    </row>
    <row r="119" spans="1:30">
      <c r="A119" s="10" t="s">
        <v>37</v>
      </c>
      <c r="B119" s="39">
        <v>6.8187319057800025E-2</v>
      </c>
      <c r="C119" s="39">
        <v>7.3010773557170769E-2</v>
      </c>
      <c r="D119" s="39">
        <v>7.8078330434326479E-2</v>
      </c>
      <c r="E119" s="39">
        <v>7.5680354006016776E-2</v>
      </c>
      <c r="F119" s="39">
        <v>8.238429109548237E-2</v>
      </c>
      <c r="G119" s="39">
        <v>9.0486376550560799E-2</v>
      </c>
      <c r="H119" s="39">
        <v>9.8421100293173205E-2</v>
      </c>
      <c r="I119" s="39">
        <v>0.10689795303525022</v>
      </c>
      <c r="J119" s="39">
        <v>0.11589870542671535</v>
      </c>
      <c r="K119" s="39">
        <v>0.12523474312621702</v>
      </c>
      <c r="L119" s="39">
        <v>0.13418711890147805</v>
      </c>
      <c r="M119" s="18"/>
      <c r="N119" s="6">
        <v>4.8419761696798291E-2</v>
      </c>
      <c r="O119" s="6">
        <v>8.1995678381018289E-2</v>
      </c>
      <c r="Q119" s="6">
        <v>0.16419999999999998</v>
      </c>
      <c r="R119" s="6">
        <v>0.16545318764320191</v>
      </c>
      <c r="S119" s="6">
        <v>0.1667144166549091</v>
      </c>
      <c r="T119" s="6">
        <v>0.16798373863442331</v>
      </c>
      <c r="U119" s="6">
        <v>0.1692612055121453</v>
      </c>
      <c r="V119" s="6">
        <v>0.17054686955169915</v>
      </c>
      <c r="W119" s="6">
        <v>0.17184078335207059</v>
      </c>
      <c r="X119" s="6">
        <v>0.17314299984975895</v>
      </c>
      <c r="Y119" s="6">
        <v>0.17445357232094283</v>
      </c>
      <c r="Z119" s="6">
        <v>0.1757725543836598</v>
      </c>
      <c r="AA119" s="6">
        <v>0.17709999999999987</v>
      </c>
      <c r="AB119" s="7"/>
      <c r="AC119" s="7"/>
    </row>
    <row r="120" spans="1:30">
      <c r="A120" s="10" t="s">
        <v>38</v>
      </c>
      <c r="B120" s="39">
        <v>3.3055484756400015E-2</v>
      </c>
      <c r="C120" s="39">
        <v>3.5358054449112983E-2</v>
      </c>
      <c r="D120" s="39">
        <v>3.7774129752477612E-2</v>
      </c>
      <c r="E120" s="39">
        <v>3.6577218354072571E-2</v>
      </c>
      <c r="F120" s="39">
        <v>3.9777411508724894E-2</v>
      </c>
      <c r="G120" s="39">
        <v>4.3645643659805076E-2</v>
      </c>
      <c r="H120" s="39">
        <v>4.7425564733520109E-2</v>
      </c>
      <c r="I120" s="39">
        <v>5.1458989889239352E-2</v>
      </c>
      <c r="J120" s="39">
        <v>5.5736410537241037E-2</v>
      </c>
      <c r="K120" s="39">
        <v>6.016649930016757E-2</v>
      </c>
      <c r="L120" s="39">
        <v>6.4403755542776053E-2</v>
      </c>
      <c r="M120" s="18"/>
      <c r="N120" s="6">
        <v>4.7365458329338361E-2</v>
      </c>
      <c r="O120" s="6">
        <v>8.0921258138453744E-2</v>
      </c>
      <c r="Q120" s="6">
        <v>7.9600000000000004E-2</v>
      </c>
      <c r="R120" s="6">
        <v>8.0126569442340492E-2</v>
      </c>
      <c r="S120" s="6">
        <v>8.0656079238632272E-2</v>
      </c>
      <c r="T120" s="6">
        <v>8.1188545807756987E-2</v>
      </c>
      <c r="U120" s="6">
        <v>8.1723985660279067E-2</v>
      </c>
      <c r="V120" s="6">
        <v>8.2262415398957525E-2</v>
      </c>
      <c r="W120" s="6">
        <v>8.2803851719260996E-2</v>
      </c>
      <c r="X120" s="6">
        <v>8.3348311409885176E-2</v>
      </c>
      <c r="Y120" s="6">
        <v>8.3895811353273606E-2</v>
      </c>
      <c r="Z120" s="6">
        <v>8.4446368526141055E-2</v>
      </c>
      <c r="AA120" s="6">
        <v>8.4999999999999964E-2</v>
      </c>
      <c r="AB120" s="7"/>
      <c r="AC120" s="7"/>
    </row>
    <row r="121" spans="1:30">
      <c r="A121" s="10" t="s">
        <v>6</v>
      </c>
      <c r="B121" s="39">
        <v>1.6735377332700009E-2</v>
      </c>
      <c r="C121" s="39">
        <v>1.7661406585983374E-2</v>
      </c>
      <c r="D121" s="39">
        <v>1.8599855615811452E-2</v>
      </c>
      <c r="E121" s="39">
        <v>1.7738994045626233E-2</v>
      </c>
      <c r="F121" s="39">
        <v>1.8983388266999461E-2</v>
      </c>
      <c r="G121" s="39">
        <v>2.0478688341609562E-2</v>
      </c>
      <c r="H121" s="39">
        <v>2.1857022173810501E-2</v>
      </c>
      <c r="I121" s="39">
        <v>2.327216950617457E-2</v>
      </c>
      <c r="J121" s="39">
        <v>2.4710225544695714E-2</v>
      </c>
      <c r="K121" s="39">
        <v>2.6121785995871852E-2</v>
      </c>
      <c r="L121" s="39">
        <v>2.742842294880599E-2</v>
      </c>
      <c r="M121" s="18"/>
      <c r="N121" s="6">
        <v>3.2011544233578215E-2</v>
      </c>
      <c r="O121" s="6">
        <v>6.0180324879593128E-2</v>
      </c>
      <c r="Q121" s="6">
        <v>4.0300000000000002E-2</v>
      </c>
      <c r="R121" s="6">
        <v>4.0023353753750102E-2</v>
      </c>
      <c r="S121" s="6">
        <v>3.971478464775513E-2</v>
      </c>
      <c r="T121" s="6">
        <v>3.937432083313408E-2</v>
      </c>
      <c r="U121" s="6">
        <v>3.9001988607918481E-2</v>
      </c>
      <c r="V121" s="6">
        <v>3.859781242577276E-2</v>
      </c>
      <c r="W121" s="6">
        <v>3.816181490455961E-2</v>
      </c>
      <c r="X121" s="6">
        <v>3.7694016834751043E-2</v>
      </c>
      <c r="Y121" s="6">
        <v>3.7194437187688556E-2</v>
      </c>
      <c r="Z121" s="6">
        <v>3.6663093123688539E-2</v>
      </c>
      <c r="AA121" s="6">
        <v>3.6200000000000232E-2</v>
      </c>
      <c r="AC121" s="7"/>
    </row>
    <row r="122" spans="1:30">
      <c r="A122" s="11" t="s">
        <v>4</v>
      </c>
      <c r="B122" s="41">
        <v>0.41526990900000016</v>
      </c>
      <c r="C122" s="41">
        <v>0.44127752748177773</v>
      </c>
      <c r="D122" s="41">
        <v>0.4683358044310284</v>
      </c>
      <c r="E122" s="41">
        <v>0.45052190540131437</v>
      </c>
      <c r="F122" s="41">
        <v>0.48672872703586478</v>
      </c>
      <c r="G122" s="41">
        <v>0.53056603611906816</v>
      </c>
      <c r="H122" s="41">
        <v>0.57274587774385455</v>
      </c>
      <c r="I122" s="41">
        <v>0.61739690965276439</v>
      </c>
      <c r="J122" s="41">
        <v>0.66435272081156405</v>
      </c>
      <c r="K122" s="41">
        <v>0.71248178400403972</v>
      </c>
      <c r="L122" s="41">
        <v>0.75769124167971857</v>
      </c>
      <c r="M122" s="19"/>
      <c r="Q122" s="1">
        <v>1</v>
      </c>
      <c r="R122" s="1">
        <v>1</v>
      </c>
      <c r="S122" s="1">
        <v>1</v>
      </c>
      <c r="T122" s="1">
        <v>1</v>
      </c>
      <c r="U122" s="30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</row>
    <row r="123" spans="1:30">
      <c r="A123" s="25" t="s">
        <v>5</v>
      </c>
      <c r="B123" s="20" t="b">
        <v>1</v>
      </c>
      <c r="C123" s="20" t="b">
        <v>1</v>
      </c>
      <c r="D123" s="20" t="b">
        <v>1</v>
      </c>
      <c r="E123" s="20" t="b">
        <v>1</v>
      </c>
      <c r="F123" s="20" t="b">
        <v>1</v>
      </c>
      <c r="G123" s="20" t="b">
        <v>1</v>
      </c>
      <c r="H123" s="20" t="b">
        <v>0</v>
      </c>
      <c r="I123" s="20" t="b">
        <v>1</v>
      </c>
      <c r="J123" s="20" t="b">
        <v>1</v>
      </c>
      <c r="K123" s="20" t="b">
        <v>1</v>
      </c>
      <c r="L123" s="20" t="b">
        <v>1</v>
      </c>
      <c r="U123" s="34"/>
      <c r="V123" s="7"/>
    </row>
    <row r="124" spans="1:30" ht="15.75" thickBot="1">
      <c r="U124" s="34"/>
      <c r="V124" s="7"/>
    </row>
    <row r="125" spans="1:30" ht="15.75" thickBot="1">
      <c r="A125" s="37" t="s">
        <v>16</v>
      </c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24"/>
      <c r="N125" s="17"/>
      <c r="O125" s="17"/>
      <c r="U125" s="34"/>
      <c r="V125" s="7"/>
    </row>
    <row r="126" spans="1:30">
      <c r="A126" s="10" t="s">
        <v>23</v>
      </c>
      <c r="B126" s="39">
        <v>0.10945940622933129</v>
      </c>
      <c r="C126" s="39">
        <v>0.11684892463536845</v>
      </c>
      <c r="D126" s="39">
        <v>0.12458351046714401</v>
      </c>
      <c r="E126" s="39">
        <v>0.11652078018011543</v>
      </c>
      <c r="F126" s="39">
        <v>0.13067796884456584</v>
      </c>
      <c r="G126" s="39">
        <v>0.14306720196311398</v>
      </c>
      <c r="H126" s="39">
        <v>0.15517667821189138</v>
      </c>
      <c r="I126" s="39">
        <v>0.16804255331395734</v>
      </c>
      <c r="J126" s="39">
        <v>0.18165354954973714</v>
      </c>
      <c r="K126" s="39">
        <v>0.19570832225943388</v>
      </c>
      <c r="L126" s="39">
        <v>0.20908172189983323</v>
      </c>
      <c r="M126" s="24"/>
      <c r="N126" s="6">
        <v>4.5291266622613291E-2</v>
      </c>
      <c r="O126" s="6">
        <v>7.8835420676782508E-2</v>
      </c>
      <c r="Q126" s="6">
        <v>0.26358617337075402</v>
      </c>
      <c r="R126" s="6">
        <v>0.26479690752027618</v>
      </c>
      <c r="S126" s="6">
        <v>0.26601320951426721</v>
      </c>
      <c r="T126" s="6">
        <v>0.25863510471554418</v>
      </c>
      <c r="U126" s="6">
        <v>0.26848213714522917</v>
      </c>
      <c r="V126" s="6">
        <v>0.26965013254449494</v>
      </c>
      <c r="W126" s="6">
        <v>0.27093460510472689</v>
      </c>
      <c r="X126" s="6">
        <v>0.27217912931969102</v>
      </c>
      <c r="Y126" s="6">
        <v>0.27342937547968743</v>
      </c>
      <c r="Z126" s="6">
        <v>0.27468536972213203</v>
      </c>
      <c r="AA126" s="6">
        <v>0.27594580800000001</v>
      </c>
      <c r="AB126" s="7"/>
      <c r="AC126" s="7"/>
    </row>
    <row r="127" spans="1:30">
      <c r="A127" s="10" t="s">
        <v>24</v>
      </c>
      <c r="B127" s="39">
        <v>0.15998590673410054</v>
      </c>
      <c r="C127" s="39">
        <v>0.16961008112729148</v>
      </c>
      <c r="D127" s="39">
        <v>0.17959155739056565</v>
      </c>
      <c r="E127" s="39">
        <v>0.18064833495867733</v>
      </c>
      <c r="F127" s="39">
        <v>0.18577829210393132</v>
      </c>
      <c r="G127" s="39">
        <v>0.20204991141263198</v>
      </c>
      <c r="H127" s="39">
        <v>0.21759379855413982</v>
      </c>
      <c r="I127" s="39">
        <v>0.23401207994537612</v>
      </c>
      <c r="J127" s="39">
        <v>0.25122447084004285</v>
      </c>
      <c r="K127" s="39">
        <v>0.26879828668298494</v>
      </c>
      <c r="L127" s="39">
        <v>0.28519026143642773</v>
      </c>
      <c r="M127" s="24"/>
      <c r="N127" s="6">
        <v>3.8073990599519325E-2</v>
      </c>
      <c r="O127" s="6">
        <v>7.1359451730619972E-2</v>
      </c>
      <c r="Q127" s="6">
        <v>0.38525764392454565</v>
      </c>
      <c r="R127" s="6">
        <v>0.38436147450154345</v>
      </c>
      <c r="S127" s="6">
        <v>0.38346749424539039</v>
      </c>
      <c r="T127" s="6">
        <v>0.40097569683711609</v>
      </c>
      <c r="U127" s="6">
        <v>0.38168754335768268</v>
      </c>
      <c r="V127" s="6">
        <v>0.3808195354730331</v>
      </c>
      <c r="W127" s="6">
        <v>0.37991333854951453</v>
      </c>
      <c r="X127" s="6">
        <v>0.37903020939477799</v>
      </c>
      <c r="Y127" s="6">
        <v>0.37814923153042929</v>
      </c>
      <c r="Z127" s="6">
        <v>0.37727039865128803</v>
      </c>
      <c r="AA127" s="6">
        <v>0.37639376799999974</v>
      </c>
      <c r="AB127" s="7"/>
      <c r="AC127" s="7"/>
    </row>
    <row r="128" spans="1:30">
      <c r="A128" s="10" t="s">
        <v>39</v>
      </c>
      <c r="B128" s="39">
        <v>5.6714897753975327E-2</v>
      </c>
      <c r="C128" s="39">
        <v>6.0454749027159256E-2</v>
      </c>
      <c r="D128" s="39">
        <v>6.4361750284221489E-2</v>
      </c>
      <c r="E128" s="39">
        <v>6.0124370829059068E-2</v>
      </c>
      <c r="F128" s="39">
        <v>6.7304466360699935E-2</v>
      </c>
      <c r="G128" s="39">
        <v>7.3593852544171584E-2</v>
      </c>
      <c r="H128" s="39">
        <v>7.9696546187290232E-2</v>
      </c>
      <c r="I128" s="39">
        <v>8.6177448902728951E-2</v>
      </c>
      <c r="J128" s="39">
        <v>9.302068066191406E-2</v>
      </c>
      <c r="K128" s="39">
        <v>0.10007051466775749</v>
      </c>
      <c r="L128" s="39">
        <v>0.10675189794685196</v>
      </c>
      <c r="M128" s="24"/>
      <c r="N128" s="6">
        <v>4.3726434336323061E-2</v>
      </c>
      <c r="O128" s="6">
        <v>7.7225966112185018E-2</v>
      </c>
      <c r="Q128" s="6">
        <v>0.13657357907426734</v>
      </c>
      <c r="R128" s="6">
        <v>0.13699938306886858</v>
      </c>
      <c r="S128" s="6">
        <v>0.13742649969376838</v>
      </c>
      <c r="T128" s="6">
        <v>0.13345493328565608</v>
      </c>
      <c r="U128" s="6">
        <v>0.1382792151401834</v>
      </c>
      <c r="V128" s="6">
        <v>0.1387081862278419</v>
      </c>
      <c r="W128" s="6">
        <v>0.13914817947049882</v>
      </c>
      <c r="X128" s="6">
        <v>0.13958192461830876</v>
      </c>
      <c r="Y128" s="6">
        <v>0.14001700865811353</v>
      </c>
      <c r="Z128" s="6">
        <v>0.14045343602383256</v>
      </c>
      <c r="AA128" s="6">
        <v>0.14089102799999995</v>
      </c>
      <c r="AB128" s="7"/>
      <c r="AC128" s="7"/>
    </row>
    <row r="129" spans="1:29">
      <c r="A129" s="10" t="s">
        <v>25</v>
      </c>
      <c r="B129" s="39">
        <v>8.9109698282592978E-2</v>
      </c>
      <c r="C129" s="39">
        <v>9.43637726919586E-2</v>
      </c>
      <c r="D129" s="39">
        <v>9.9798986289097183E-2</v>
      </c>
      <c r="E129" s="39">
        <v>9.322841943346255E-2</v>
      </c>
      <c r="F129" s="39">
        <v>0.10296799972666766</v>
      </c>
      <c r="G129" s="39">
        <v>0.1118550701991505</v>
      </c>
      <c r="H129" s="39">
        <v>0.120278854790533</v>
      </c>
      <c r="I129" s="39">
        <v>0.12916482749070193</v>
      </c>
      <c r="J129" s="39">
        <v>0.13845401975987015</v>
      </c>
      <c r="K129" s="39">
        <v>0.14790466039386344</v>
      </c>
      <c r="L129" s="39">
        <v>0.15666736039660567</v>
      </c>
      <c r="M129" s="24"/>
      <c r="N129" s="6">
        <v>3.6798417717025522E-2</v>
      </c>
      <c r="O129" s="6">
        <v>6.9706341240099556E-2</v>
      </c>
      <c r="Q129" s="6">
        <v>0.21458260363043291</v>
      </c>
      <c r="R129" s="6">
        <v>0.21384223490931176</v>
      </c>
      <c r="S129" s="6">
        <v>0.21309279654657398</v>
      </c>
      <c r="T129" s="6">
        <v>0.20693426516168367</v>
      </c>
      <c r="U129" s="6">
        <v>0.21155110435690483</v>
      </c>
      <c r="V129" s="6">
        <v>0.2108221457546301</v>
      </c>
      <c r="W129" s="6">
        <v>0.21000387687525979</v>
      </c>
      <c r="X129" s="6">
        <v>0.20920873666722217</v>
      </c>
      <c r="Y129" s="6">
        <v>0.20840438433176978</v>
      </c>
      <c r="Z129" s="6">
        <v>0.2075907956027474</v>
      </c>
      <c r="AA129" s="6">
        <v>0.20676939600000033</v>
      </c>
      <c r="AB129" s="7"/>
    </row>
    <row r="130" spans="1:29">
      <c r="A130" s="11" t="s">
        <v>4</v>
      </c>
      <c r="B130" s="36">
        <v>0.4152699090000001</v>
      </c>
      <c r="C130" s="36">
        <v>0.44127752748177779</v>
      </c>
      <c r="D130" s="36">
        <v>0.46833580443102829</v>
      </c>
      <c r="E130" s="36">
        <v>0.45052190540131437</v>
      </c>
      <c r="F130" s="36">
        <v>0.48672872703586473</v>
      </c>
      <c r="G130" s="36">
        <v>0.53056603611906805</v>
      </c>
      <c r="H130" s="36">
        <v>0.57274587774385444</v>
      </c>
      <c r="I130" s="36">
        <v>0.61739690965276428</v>
      </c>
      <c r="J130" s="36">
        <v>0.66435272081156416</v>
      </c>
      <c r="K130" s="36">
        <v>0.71248178400403972</v>
      </c>
      <c r="L130" s="36">
        <v>0.75769124167971857</v>
      </c>
      <c r="M130" s="24"/>
      <c r="N130" s="17"/>
      <c r="O130" s="17"/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</row>
    <row r="131" spans="1:29">
      <c r="A131" s="25" t="s">
        <v>5</v>
      </c>
      <c r="B131" s="38" t="b">
        <v>1</v>
      </c>
      <c r="C131" s="38" t="b">
        <v>1</v>
      </c>
      <c r="D131" s="38" t="b">
        <v>1</v>
      </c>
      <c r="E131" s="38" t="b">
        <v>1</v>
      </c>
      <c r="F131" s="38" t="b">
        <v>1</v>
      </c>
      <c r="G131" s="38" t="b">
        <v>1</v>
      </c>
      <c r="H131" s="38" t="b">
        <v>1</v>
      </c>
      <c r="I131" s="38" t="b">
        <v>1</v>
      </c>
      <c r="J131" s="38" t="b">
        <v>1</v>
      </c>
      <c r="K131" s="38" t="b">
        <v>1</v>
      </c>
      <c r="L131" s="38" t="b">
        <v>1</v>
      </c>
      <c r="M131" s="24"/>
      <c r="N131" s="17"/>
      <c r="O131" s="17"/>
      <c r="U131" s="34"/>
      <c r="V131" s="7"/>
    </row>
    <row r="132" spans="1:29" ht="15.75" thickBot="1">
      <c r="A132" s="25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24"/>
      <c r="N132" s="17"/>
      <c r="O132" s="17"/>
      <c r="U132" s="34"/>
      <c r="V132" s="7"/>
    </row>
    <row r="133" spans="1:29" ht="15.75" thickBot="1">
      <c r="A133" s="37" t="s">
        <v>15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24"/>
      <c r="N133" s="17"/>
      <c r="O133" s="17"/>
      <c r="U133" s="34"/>
      <c r="V133" s="7"/>
    </row>
    <row r="134" spans="1:29">
      <c r="A134" s="10" t="s">
        <v>40</v>
      </c>
      <c r="B134" s="39">
        <v>0.21186829593226364</v>
      </c>
      <c r="C134" s="39">
        <v>0.22441406933374305</v>
      </c>
      <c r="D134" s="39">
        <v>0.23740962997305926</v>
      </c>
      <c r="E134" s="39">
        <v>0.22764573932688401</v>
      </c>
      <c r="F134" s="39">
        <v>0.24511029935354439</v>
      </c>
      <c r="G134" s="39">
        <v>0.2663456770625654</v>
      </c>
      <c r="H134" s="39">
        <v>0.28662443113924813</v>
      </c>
      <c r="I134" s="39">
        <v>0.30797689014742385</v>
      </c>
      <c r="J134" s="39">
        <v>0.33033515664623048</v>
      </c>
      <c r="K134" s="39">
        <v>0.35312804047519386</v>
      </c>
      <c r="L134" s="39">
        <v>0.37432704728944821</v>
      </c>
      <c r="M134" s="24"/>
      <c r="N134" s="6">
        <v>3.7107790778086125E-2</v>
      </c>
      <c r="O134" s="6">
        <v>7.0436997600417328E-2</v>
      </c>
      <c r="Q134" s="6">
        <v>0.51019419259743082</v>
      </c>
      <c r="R134" s="6">
        <v>0.50855539962435559</v>
      </c>
      <c r="S134" s="6">
        <v>0.50692180210625448</v>
      </c>
      <c r="T134" s="6">
        <v>0.50529338662035206</v>
      </c>
      <c r="U134" s="6">
        <v>0.5035870819588657</v>
      </c>
      <c r="V134" s="6">
        <v>0.50200287792789078</v>
      </c>
      <c r="W134" s="6">
        <v>0.50043909921850782</v>
      </c>
      <c r="X134" s="6">
        <v>0.49883127908857827</v>
      </c>
      <c r="Y134" s="6">
        <v>0.49722857496947948</v>
      </c>
      <c r="Z134" s="6">
        <v>0.49563097387650779</v>
      </c>
      <c r="AA134" s="6">
        <v>0.49403639200000005</v>
      </c>
      <c r="AB134" s="7"/>
      <c r="AC134" s="7"/>
    </row>
    <row r="135" spans="1:29">
      <c r="A135" s="10" t="s">
        <v>41</v>
      </c>
      <c r="B135" s="39">
        <v>4.9126994051626356E-2</v>
      </c>
      <c r="C135" s="39">
        <v>5.2348247962823551E-2</v>
      </c>
      <c r="D135" s="39">
        <v>5.5711923754843573E-2</v>
      </c>
      <c r="E135" s="39">
        <v>5.3741155848671528E-2</v>
      </c>
      <c r="F135" s="39">
        <v>5.8238632303866354E-2</v>
      </c>
      <c r="G135" s="39">
        <v>6.3647364787653385E-2</v>
      </c>
      <c r="H135" s="39">
        <v>6.8889494099847598E-2</v>
      </c>
      <c r="I135" s="39">
        <v>7.4465503356790613E-2</v>
      </c>
      <c r="J135" s="39">
        <v>8.0350556271707632E-2</v>
      </c>
      <c r="K135" s="39">
        <v>8.6409852187951414E-2</v>
      </c>
      <c r="L135" s="39">
        <v>9.2147011325559747E-2</v>
      </c>
      <c r="M135" s="24"/>
      <c r="N135" s="6">
        <v>4.3452644157051523E-2</v>
      </c>
      <c r="O135" s="6">
        <v>7.6812690980625264E-2</v>
      </c>
      <c r="Q135" s="6">
        <v>0.11830135771197026</v>
      </c>
      <c r="R135" s="6">
        <v>0.11862885531823333</v>
      </c>
      <c r="S135" s="6">
        <v>0.1189572166546755</v>
      </c>
      <c r="T135" s="6">
        <v>0.11928644357658962</v>
      </c>
      <c r="U135" s="6">
        <v>0.11965316421435512</v>
      </c>
      <c r="V135" s="6">
        <v>0.11996124978751906</v>
      </c>
      <c r="W135" s="6">
        <v>0.1202793363982213</v>
      </c>
      <c r="X135" s="6">
        <v>0.12061204420130869</v>
      </c>
      <c r="Y135" s="6">
        <v>0.12094562685549402</v>
      </c>
      <c r="Z135" s="6">
        <v>0.12128008621124477</v>
      </c>
      <c r="AA135" s="6">
        <v>0.12161551600000009</v>
      </c>
      <c r="AB135" s="7"/>
      <c r="AC135" s="7"/>
    </row>
    <row r="136" spans="1:29">
      <c r="A136" s="10" t="s">
        <v>42</v>
      </c>
      <c r="B136" s="39">
        <v>6.0318248848366243E-2</v>
      </c>
      <c r="C136" s="39">
        <v>6.4429726848630589E-2</v>
      </c>
      <c r="D136" s="39">
        <v>6.873651485402188E-2</v>
      </c>
      <c r="E136" s="39">
        <v>6.6466250761723245E-2</v>
      </c>
      <c r="F136" s="39">
        <v>7.2191376640157151E-2</v>
      </c>
      <c r="G136" s="39">
        <v>7.9101381601998186E-2</v>
      </c>
      <c r="H136" s="39">
        <v>8.5824119774875321E-2</v>
      </c>
      <c r="I136" s="39">
        <v>9.2996114004134475E-2</v>
      </c>
      <c r="J136" s="39">
        <v>0.10058923352436049</v>
      </c>
      <c r="K136" s="39">
        <v>0.10843723787907113</v>
      </c>
      <c r="L136" s="39">
        <v>0.11591764646674195</v>
      </c>
      <c r="M136" s="24"/>
      <c r="N136" s="6">
        <v>4.5945726253582952E-2</v>
      </c>
      <c r="O136" s="6">
        <v>7.9426553041556769E-2</v>
      </c>
      <c r="Q136" s="6">
        <v>0.14525070933652989</v>
      </c>
      <c r="R136" s="6">
        <v>0.14600726943044062</v>
      </c>
      <c r="S136" s="6">
        <v>0.14676758471953361</v>
      </c>
      <c r="T136" s="6">
        <v>0.14753167374295967</v>
      </c>
      <c r="U136" s="6">
        <v>0.14831953125059272</v>
      </c>
      <c r="V136" s="6">
        <v>0.14908866421341468</v>
      </c>
      <c r="W136" s="6">
        <v>0.14984676993739604</v>
      </c>
      <c r="X136" s="6">
        <v>0.15062614106124572</v>
      </c>
      <c r="Y136" s="6">
        <v>0.15140937994726966</v>
      </c>
      <c r="Z136" s="6">
        <v>0.15219650567018048</v>
      </c>
      <c r="AA136" s="6">
        <v>0.15298797199999992</v>
      </c>
      <c r="AB136" s="7"/>
      <c r="AC136" s="7"/>
    </row>
    <row r="137" spans="1:29">
      <c r="A137" s="10" t="s">
        <v>43</v>
      </c>
      <c r="B137" s="39">
        <v>4.9673643795788203E-2</v>
      </c>
      <c r="C137" s="39">
        <v>5.2965802979268291E-2</v>
      </c>
      <c r="D137" s="39">
        <v>5.6406538492631969E-2</v>
      </c>
      <c r="E137" s="39">
        <v>5.4447316836184527E-2</v>
      </c>
      <c r="F137" s="39">
        <v>5.9035477185746206E-2</v>
      </c>
      <c r="G137" s="39">
        <v>6.4570941033470705E-2</v>
      </c>
      <c r="H137" s="39">
        <v>6.9934075738053603E-2</v>
      </c>
      <c r="I137" s="39">
        <v>7.5645023794257554E-2</v>
      </c>
      <c r="J137" s="39">
        <v>8.1677758948106763E-2</v>
      </c>
      <c r="K137" s="39">
        <v>8.7895811385279146E-2</v>
      </c>
      <c r="L137" s="39">
        <v>9.3795201929760749E-2</v>
      </c>
      <c r="M137" s="24"/>
      <c r="N137" s="6">
        <v>4.4111225087748673E-2</v>
      </c>
      <c r="O137" s="6">
        <v>7.7528340176119315E-2</v>
      </c>
      <c r="Q137" s="6">
        <v>0.11961772986491102</v>
      </c>
      <c r="R137" s="6">
        <v>0.12002832612285128</v>
      </c>
      <c r="S137" s="6">
        <v>0.12044037197019161</v>
      </c>
      <c r="T137" s="6">
        <v>0.12085387232765991</v>
      </c>
      <c r="U137" s="6">
        <v>0.12129030794066149</v>
      </c>
      <c r="V137" s="6">
        <v>0.12170198738273531</v>
      </c>
      <c r="W137" s="6">
        <v>0.12210314985336268</v>
      </c>
      <c r="X137" s="6">
        <v>0.12252251770550932</v>
      </c>
      <c r="Y137" s="6">
        <v>0.12294336485644303</v>
      </c>
      <c r="Z137" s="6">
        <v>0.12336569630077839</v>
      </c>
      <c r="AA137" s="6">
        <v>0.12379079600000001</v>
      </c>
      <c r="AB137" s="7"/>
      <c r="AC137" s="7"/>
    </row>
    <row r="138" spans="1:29">
      <c r="A138" s="10" t="s">
        <v>44</v>
      </c>
      <c r="B138" s="39">
        <v>2.2322398446011336E-2</v>
      </c>
      <c r="C138" s="39">
        <v>2.398499400228269E-2</v>
      </c>
      <c r="D138" s="39">
        <v>2.5739821199222357E-2</v>
      </c>
      <c r="E138" s="39">
        <v>2.503729168919468E-2</v>
      </c>
      <c r="F138" s="39">
        <v>2.7363702416948951E-2</v>
      </c>
      <c r="G138" s="39">
        <v>3.014478166086082E-2</v>
      </c>
      <c r="H138" s="39">
        <v>3.2909423980160717E-2</v>
      </c>
      <c r="I138" s="39">
        <v>3.5872138676180672E-2</v>
      </c>
      <c r="J138" s="39">
        <v>3.9032714711120423E-2</v>
      </c>
      <c r="K138" s="39">
        <v>4.2329554544100506E-2</v>
      </c>
      <c r="L138" s="39">
        <v>4.5520230425810382E-2</v>
      </c>
      <c r="M138" s="24"/>
      <c r="N138" s="6">
        <v>5.2224720571754757E-2</v>
      </c>
      <c r="O138" s="6">
        <v>8.592157525095323E-2</v>
      </c>
      <c r="Q138" s="6">
        <v>5.3753951254896556E-2</v>
      </c>
      <c r="R138" s="6">
        <v>5.4353536059624362E-2</v>
      </c>
      <c r="S138" s="6">
        <v>5.4960182321514242E-2</v>
      </c>
      <c r="T138" s="6">
        <v>5.5573971851362133E-2</v>
      </c>
      <c r="U138" s="6">
        <v>5.6219616589288861E-2</v>
      </c>
      <c r="V138" s="6">
        <v>5.6816267172623572E-2</v>
      </c>
      <c r="W138" s="6">
        <v>5.7459032459206263E-2</v>
      </c>
      <c r="X138" s="6">
        <v>5.8102232316575471E-2</v>
      </c>
      <c r="Y138" s="6">
        <v>5.8752998954288309E-2</v>
      </c>
      <c r="Z138" s="6">
        <v>5.9411420045316556E-2</v>
      </c>
      <c r="AA138" s="6">
        <v>6.0077545999999961E-2</v>
      </c>
      <c r="AB138" s="7"/>
      <c r="AC138" s="7"/>
    </row>
    <row r="139" spans="1:29">
      <c r="A139" s="10" t="s">
        <v>6</v>
      </c>
      <c r="B139" s="39">
        <v>2.1960327925944337E-2</v>
      </c>
      <c r="C139" s="39">
        <v>2.3134686355029611E-2</v>
      </c>
      <c r="D139" s="39">
        <v>2.4331376157249337E-2</v>
      </c>
      <c r="E139" s="39">
        <v>2.3184150938656372E-2</v>
      </c>
      <c r="F139" s="39">
        <v>2.4789239135601663E-2</v>
      </c>
      <c r="G139" s="39">
        <v>2.6755889972519532E-2</v>
      </c>
      <c r="H139" s="39">
        <v>2.8564333011669062E-2</v>
      </c>
      <c r="I139" s="39">
        <v>3.044123967397724E-2</v>
      </c>
      <c r="J139" s="39">
        <v>3.2367300710038308E-2</v>
      </c>
      <c r="K139" s="39">
        <v>3.4281287532443638E-2</v>
      </c>
      <c r="L139" s="39">
        <v>3.598410424239757E-2</v>
      </c>
      <c r="M139" s="24"/>
      <c r="N139" s="6">
        <v>3.0756528110697401E-2</v>
      </c>
      <c r="O139" s="6">
        <v>6.1055886245227509E-2</v>
      </c>
      <c r="Q139" s="6">
        <v>5.2882059234261369E-2</v>
      </c>
      <c r="R139" s="6">
        <v>5.2426613444494841E-2</v>
      </c>
      <c r="S139" s="6">
        <v>5.1952842227830587E-2</v>
      </c>
      <c r="T139" s="6">
        <v>5.1460651881076624E-2</v>
      </c>
      <c r="U139" s="6">
        <v>5.0930298046236055E-2</v>
      </c>
      <c r="V139" s="6">
        <v>5.0428953515816555E-2</v>
      </c>
      <c r="W139" s="6">
        <v>4.9872612133305849E-2</v>
      </c>
      <c r="X139" s="6">
        <v>4.9305785626782561E-2</v>
      </c>
      <c r="Y139" s="6">
        <v>4.8720054417025427E-2</v>
      </c>
      <c r="Z139" s="6">
        <v>4.811531789597201E-2</v>
      </c>
      <c r="AA139" s="6">
        <v>4.749177800000004E-2</v>
      </c>
      <c r="AB139" s="7"/>
    </row>
    <row r="140" spans="1:29">
      <c r="A140" s="11" t="s">
        <v>4</v>
      </c>
      <c r="B140" s="36">
        <v>0.4152699090000001</v>
      </c>
      <c r="C140" s="36">
        <v>0.44127752748177779</v>
      </c>
      <c r="D140" s="36">
        <v>0.4683358044310284</v>
      </c>
      <c r="E140" s="36">
        <v>0.45052190540131437</v>
      </c>
      <c r="F140" s="36">
        <v>0.48672872703586473</v>
      </c>
      <c r="G140" s="36">
        <v>0.53056603611906805</v>
      </c>
      <c r="H140" s="36">
        <v>0.57274587774385444</v>
      </c>
      <c r="I140" s="36">
        <v>0.6173969096527645</v>
      </c>
      <c r="J140" s="36">
        <v>0.66435272081156416</v>
      </c>
      <c r="K140" s="36">
        <v>0.71248178400403961</v>
      </c>
      <c r="L140" s="36">
        <v>0.75769124167971857</v>
      </c>
      <c r="M140" s="24"/>
      <c r="N140" s="17"/>
      <c r="O140" s="17"/>
      <c r="Q140" s="1">
        <v>1</v>
      </c>
      <c r="R140" s="1">
        <v>1</v>
      </c>
      <c r="S140" s="1">
        <v>1</v>
      </c>
      <c r="T140" s="1">
        <v>1</v>
      </c>
      <c r="U140" s="1">
        <v>1</v>
      </c>
      <c r="V140" s="1">
        <v>1</v>
      </c>
      <c r="W140" s="1">
        <v>1</v>
      </c>
      <c r="X140" s="1">
        <v>1</v>
      </c>
      <c r="Y140" s="1">
        <v>1</v>
      </c>
      <c r="Z140" s="1">
        <v>1</v>
      </c>
      <c r="AA140" s="1">
        <v>1</v>
      </c>
    </row>
    <row r="141" spans="1:29">
      <c r="A141" s="25" t="s">
        <v>5</v>
      </c>
      <c r="B141" s="38" t="b">
        <v>1</v>
      </c>
      <c r="C141" s="38" t="b">
        <v>1</v>
      </c>
      <c r="D141" s="38" t="b">
        <v>1</v>
      </c>
      <c r="E141" s="38" t="b">
        <v>1</v>
      </c>
      <c r="F141" s="38" t="b">
        <v>1</v>
      </c>
      <c r="G141" s="38" t="b">
        <v>1</v>
      </c>
      <c r="H141" s="38" t="b">
        <v>1</v>
      </c>
      <c r="I141" s="38" t="b">
        <v>0</v>
      </c>
      <c r="J141" s="38" t="b">
        <v>1</v>
      </c>
      <c r="K141" s="38" t="b">
        <v>1</v>
      </c>
      <c r="L141" s="38" t="b">
        <v>1</v>
      </c>
      <c r="M141" s="24"/>
      <c r="N141" s="17"/>
      <c r="O141" s="17"/>
      <c r="U141" s="34"/>
      <c r="V141" s="7"/>
    </row>
    <row r="142" spans="1:29" ht="15.75" thickBot="1">
      <c r="A142" s="23"/>
      <c r="B142" s="14"/>
      <c r="C142" s="7"/>
      <c r="D142" s="7"/>
      <c r="E142" s="7"/>
      <c r="G142" s="7"/>
      <c r="H142" s="7"/>
      <c r="I142" s="7"/>
      <c r="J142" s="7"/>
      <c r="K142" s="7"/>
      <c r="L142" s="7"/>
      <c r="M142" s="7"/>
      <c r="U142" s="29"/>
    </row>
    <row r="143" spans="1:29" s="27" customFormat="1" ht="15.75" thickBot="1">
      <c r="A143" s="2" t="s">
        <v>31</v>
      </c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</row>
    <row r="144" spans="1:29">
      <c r="A144" s="11" t="s">
        <v>17</v>
      </c>
      <c r="B144" s="41">
        <v>0.27663358541632793</v>
      </c>
      <c r="C144" s="41">
        <v>0.2910032027300295</v>
      </c>
      <c r="D144" s="41">
        <v>0.30792267739322321</v>
      </c>
      <c r="E144" s="41">
        <v>0.29532394512182558</v>
      </c>
      <c r="F144" s="41">
        <v>0.31810335106478116</v>
      </c>
      <c r="G144" s="41">
        <v>0.34571586152193562</v>
      </c>
      <c r="H144" s="41">
        <v>0.37208358126045776</v>
      </c>
      <c r="I144" s="41">
        <v>0.39989110029538588</v>
      </c>
      <c r="J144" s="41">
        <v>0.42901733130746911</v>
      </c>
      <c r="K144" s="41">
        <v>0.45872118110897148</v>
      </c>
      <c r="L144" s="41">
        <v>0.48636944426125212</v>
      </c>
      <c r="M144" s="1"/>
      <c r="N144" s="6">
        <v>3.5537509524235622E-2</v>
      </c>
      <c r="O144" s="6">
        <v>7.0654620279133606E-2</v>
      </c>
      <c r="U144" s="29"/>
    </row>
    <row r="145" spans="1:29">
      <c r="A145" s="11" t="s">
        <v>3</v>
      </c>
      <c r="B145" s="13"/>
      <c r="C145" s="33">
        <v>5.1944586887653577E-2</v>
      </c>
      <c r="D145" s="33">
        <v>5.8141884709393743E-2</v>
      </c>
      <c r="E145" s="33">
        <v>-4.0915246574414588E-2</v>
      </c>
      <c r="F145" s="33">
        <v>7.7133623328642376E-2</v>
      </c>
      <c r="G145" s="33">
        <v>8.6803582435480919E-2</v>
      </c>
      <c r="H145" s="33">
        <v>7.6269916058939957E-2</v>
      </c>
      <c r="I145" s="33">
        <v>7.4734603824034185E-2</v>
      </c>
      <c r="J145" s="33">
        <v>7.283540691595447E-2</v>
      </c>
      <c r="K145" s="33">
        <v>6.9236946001638655E-2</v>
      </c>
      <c r="L145" s="33">
        <v>6.0272479865525641E-2</v>
      </c>
      <c r="M145" s="13"/>
      <c r="N145" s="7"/>
      <c r="O145" s="7"/>
      <c r="U145" s="29"/>
    </row>
    <row r="146" spans="1:29" ht="15.75" thickBot="1">
      <c r="A146" s="23"/>
      <c r="B146" s="14"/>
      <c r="C146" s="7"/>
      <c r="D146" s="7"/>
      <c r="E146" s="7"/>
      <c r="G146" s="7"/>
      <c r="H146" s="7"/>
      <c r="I146" s="7"/>
      <c r="J146" s="7"/>
      <c r="K146" s="7"/>
      <c r="L146" s="7"/>
      <c r="M146" s="7"/>
      <c r="U146" s="29"/>
    </row>
    <row r="147" spans="1:29" ht="15.75" thickBot="1">
      <c r="A147" s="2" t="s">
        <v>22</v>
      </c>
      <c r="D147" s="12"/>
      <c r="E147" s="18"/>
      <c r="J147" s="12"/>
      <c r="K147" s="12"/>
      <c r="L147" s="12"/>
      <c r="M147" s="12"/>
      <c r="U147" s="29"/>
    </row>
    <row r="148" spans="1:29">
      <c r="A148" s="10" t="s">
        <v>33</v>
      </c>
      <c r="B148" s="39">
        <v>0.1112620280544471</v>
      </c>
      <c r="C148" s="39">
        <v>0.11673191133587586</v>
      </c>
      <c r="D148" s="39">
        <v>0.12319230193063764</v>
      </c>
      <c r="E148" s="39">
        <v>0.11783951140767847</v>
      </c>
      <c r="F148" s="39">
        <v>0.12659343955853186</v>
      </c>
      <c r="G148" s="39">
        <v>0.13721868527774617</v>
      </c>
      <c r="H148" s="39">
        <v>0.14729423778077666</v>
      </c>
      <c r="I148" s="39">
        <v>0.15788417513024108</v>
      </c>
      <c r="J148" s="39">
        <v>0.16894702506888132</v>
      </c>
      <c r="K148" s="39">
        <v>0.18015645066282027</v>
      </c>
      <c r="L148" s="39">
        <v>0.19046227437270632</v>
      </c>
      <c r="M148" s="18"/>
      <c r="N148" s="6">
        <v>3.2799590336856976E-2</v>
      </c>
      <c r="O148" s="6">
        <v>6.7773510059331299E-2</v>
      </c>
      <c r="Q148" s="6">
        <v>0.4022</v>
      </c>
      <c r="R148" s="6">
        <v>0.40113617390036355</v>
      </c>
      <c r="S148" s="6">
        <v>0.40007544417821067</v>
      </c>
      <c r="T148" s="6">
        <v>0.39901780182120988</v>
      </c>
      <c r="U148" s="6">
        <v>0.39796323784326104</v>
      </c>
      <c r="V148" s="6">
        <v>0.39691174328441875</v>
      </c>
      <c r="W148" s="6">
        <v>0.39586330921081675</v>
      </c>
      <c r="X148" s="6">
        <v>0.39481792671459165</v>
      </c>
      <c r="Y148" s="6">
        <v>0.39379999999999998</v>
      </c>
      <c r="Z148" s="6">
        <v>0.39273628095237928</v>
      </c>
      <c r="AA148" s="6">
        <v>0.3916</v>
      </c>
      <c r="AB148" s="7"/>
      <c r="AC148" s="7"/>
    </row>
    <row r="149" spans="1:29">
      <c r="A149" s="10" t="s">
        <v>34</v>
      </c>
      <c r="B149" s="39">
        <v>2.0719855547682967E-2</v>
      </c>
      <c r="C149" s="39">
        <v>2.1560859626628709E-2</v>
      </c>
      <c r="D149" s="39">
        <v>2.2568201517250096E-2</v>
      </c>
      <c r="E149" s="39">
        <v>2.1411219552879938E-2</v>
      </c>
      <c r="F149" s="39">
        <v>2.281386949008234E-2</v>
      </c>
      <c r="G149" s="39">
        <v>2.4526664086529325E-2</v>
      </c>
      <c r="H149" s="39">
        <v>2.6112512592619267E-2</v>
      </c>
      <c r="I149" s="39">
        <v>2.7761273699524438E-2</v>
      </c>
      <c r="J149" s="39">
        <v>2.9462018609638152E-2</v>
      </c>
      <c r="K149" s="39">
        <v>3.1162120008707692E-2</v>
      </c>
      <c r="L149" s="39">
        <v>3.2684026654356151E-2</v>
      </c>
      <c r="M149" s="18"/>
      <c r="N149" s="6">
        <v>2.4361051741155437E-2</v>
      </c>
      <c r="O149" s="6">
        <v>5.910596632752263E-2</v>
      </c>
      <c r="Q149" s="6">
        <v>7.4900000000000022E-2</v>
      </c>
      <c r="R149" s="6">
        <v>7.409148567561033E-2</v>
      </c>
      <c r="S149" s="6">
        <v>7.3291781262443581E-2</v>
      </c>
      <c r="T149" s="6">
        <v>7.2500790764011655E-2</v>
      </c>
      <c r="U149" s="6">
        <v>7.1718419229844385E-2</v>
      </c>
      <c r="V149" s="6">
        <v>7.0944572744091786E-2</v>
      </c>
      <c r="W149" s="6">
        <v>7.0179158414250375E-2</v>
      </c>
      <c r="X149" s="6">
        <v>6.9422084360012348E-2</v>
      </c>
      <c r="Y149" s="6">
        <v>6.8673259702236242E-2</v>
      </c>
      <c r="Z149" s="6">
        <v>6.7932594552037873E-2</v>
      </c>
      <c r="AA149" s="6">
        <v>6.7200000000000024E-2</v>
      </c>
      <c r="AB149" s="7"/>
      <c r="AC149" s="7"/>
    </row>
    <row r="150" spans="1:29">
      <c r="A150" s="10" t="s">
        <v>35</v>
      </c>
      <c r="B150" s="39">
        <v>2.2462647135805824E-2</v>
      </c>
      <c r="C150" s="39">
        <v>2.3473526995802442E-2</v>
      </c>
      <c r="D150" s="39">
        <v>2.467442658705344E-2</v>
      </c>
      <c r="E150" s="39">
        <v>2.3508728210219394E-2</v>
      </c>
      <c r="F150" s="39">
        <v>2.5154985056338768E-2</v>
      </c>
      <c r="G150" s="39">
        <v>2.7158184798364328E-2</v>
      </c>
      <c r="H150" s="39">
        <v>2.9036737905031553E-2</v>
      </c>
      <c r="I150" s="39">
        <v>3.1000965020586271E-2</v>
      </c>
      <c r="J150" s="39">
        <v>3.3039596984165691E-2</v>
      </c>
      <c r="K150" s="39">
        <v>3.509420457454477E-2</v>
      </c>
      <c r="L150" s="39">
        <v>3.6964077763855123E-2</v>
      </c>
      <c r="M150" s="18"/>
      <c r="N150" s="6">
        <v>2.8704837700967545E-2</v>
      </c>
      <c r="O150" s="6">
        <v>6.3593873903862175E-2</v>
      </c>
      <c r="Q150" s="6">
        <v>8.1199999999999981E-2</v>
      </c>
      <c r="R150" s="6">
        <v>8.0664153437443042E-2</v>
      </c>
      <c r="S150" s="6">
        <v>8.0131891538289396E-2</v>
      </c>
      <c r="T150" s="6">
        <v>7.9603190322145023E-2</v>
      </c>
      <c r="U150" s="6">
        <v>7.9078025969037971E-2</v>
      </c>
      <c r="V150" s="6">
        <v>7.8556374818345279E-2</v>
      </c>
      <c r="W150" s="6">
        <v>7.80382133677269E-2</v>
      </c>
      <c r="X150" s="6">
        <v>7.7523518272066869E-2</v>
      </c>
      <c r="Y150" s="6">
        <v>7.701226634242149E-2</v>
      </c>
      <c r="Z150" s="6">
        <v>7.6504434544974645E-2</v>
      </c>
      <c r="AA150" s="6">
        <v>7.5999999999999929E-2</v>
      </c>
      <c r="AB150" s="7"/>
      <c r="AC150" s="7"/>
    </row>
    <row r="151" spans="1:29">
      <c r="A151" s="10" t="s">
        <v>36</v>
      </c>
      <c r="B151" s="39">
        <v>3.7124227162871205E-2</v>
      </c>
      <c r="C151" s="39">
        <v>3.9316009863946032E-2</v>
      </c>
      <c r="D151" s="39">
        <v>4.1882288482819982E-2</v>
      </c>
      <c r="E151" s="39">
        <v>4.0439183813781053E-2</v>
      </c>
      <c r="F151" s="39">
        <v>4.3851544890960104E-2</v>
      </c>
      <c r="G151" s="39">
        <v>4.797852047658361E-2</v>
      </c>
      <c r="H151" s="39">
        <v>5.1984864657344948E-2</v>
      </c>
      <c r="I151" s="39">
        <v>5.6245140155695247E-2</v>
      </c>
      <c r="J151" s="39">
        <v>6.0746737418689314E-2</v>
      </c>
      <c r="K151" s="39">
        <v>6.5388261180053933E-2</v>
      </c>
      <c r="L151" s="39">
        <v>6.9794015251489719E-2</v>
      </c>
      <c r="M151" s="18"/>
      <c r="N151" s="6">
        <v>4.2513935960691418E-2</v>
      </c>
      <c r="O151" s="6">
        <v>7.7839924917501024E-2</v>
      </c>
      <c r="Q151" s="6">
        <v>0.13419999999999999</v>
      </c>
      <c r="R151" s="6">
        <v>0.13510507614729045</v>
      </c>
      <c r="S151" s="6">
        <v>0.13601560247975986</v>
      </c>
      <c r="T151" s="6">
        <v>0.13693161181731905</v>
      </c>
      <c r="U151" s="6">
        <v>0.1378531371775138</v>
      </c>
      <c r="V151" s="6">
        <v>0.13878021177671473</v>
      </c>
      <c r="W151" s="6">
        <v>0.13971286903131488</v>
      </c>
      <c r="X151" s="6">
        <v>0.14065114255893388</v>
      </c>
      <c r="Y151" s="6">
        <v>0.14159506617962994</v>
      </c>
      <c r="Z151" s="6">
        <v>0.14254467391711878</v>
      </c>
      <c r="AA151" s="6">
        <v>0.14350000000000007</v>
      </c>
      <c r="AB151" s="7"/>
      <c r="AC151" s="7"/>
    </row>
    <row r="152" spans="1:29">
      <c r="A152" s="10" t="s">
        <v>37</v>
      </c>
      <c r="B152" s="39">
        <v>4.7304343106192075E-2</v>
      </c>
      <c r="C152" s="39">
        <v>5.0126229284628496E-2</v>
      </c>
      <c r="D152" s="39">
        <v>5.3429023742702891E-2</v>
      </c>
      <c r="E152" s="39">
        <v>5.1617823236659935E-2</v>
      </c>
      <c r="F152" s="39">
        <v>5.6005659465918539E-2</v>
      </c>
      <c r="G152" s="39">
        <v>6.1311625795284007E-2</v>
      </c>
      <c r="H152" s="39">
        <v>6.6469302428811994E-2</v>
      </c>
      <c r="I152" s="39">
        <v>7.195760420037256E-2</v>
      </c>
      <c r="J152" s="39">
        <v>7.7760923887076241E-2</v>
      </c>
      <c r="K152" s="39">
        <v>8.3749897784954355E-2</v>
      </c>
      <c r="L152" s="39">
        <v>8.9443340799644194E-2</v>
      </c>
      <c r="M152" s="18"/>
      <c r="N152" s="6">
        <v>4.3116283181851678E-2</v>
      </c>
      <c r="O152" s="6">
        <v>7.8452535793953393E-2</v>
      </c>
      <c r="Q152" s="6">
        <v>0.17099999999999999</v>
      </c>
      <c r="R152" s="6">
        <v>0.17225318764320191</v>
      </c>
      <c r="S152" s="6">
        <v>0.1735144166549091</v>
      </c>
      <c r="T152" s="6">
        <v>0.17478373863442331</v>
      </c>
      <c r="U152" s="6">
        <v>0.1760612055121453</v>
      </c>
      <c r="V152" s="6">
        <v>0.17734686955169915</v>
      </c>
      <c r="W152" s="6">
        <v>0.17864078335207059</v>
      </c>
      <c r="X152" s="6">
        <v>0.17994299984975895</v>
      </c>
      <c r="Y152" s="6">
        <v>0.18125357232094283</v>
      </c>
      <c r="Z152" s="6">
        <v>0.1825725543836598</v>
      </c>
      <c r="AA152" s="6">
        <v>0.18389999999999987</v>
      </c>
      <c r="AB152" s="7"/>
      <c r="AC152" s="7"/>
    </row>
    <row r="153" spans="1:29">
      <c r="A153" s="10" t="s">
        <v>38</v>
      </c>
      <c r="B153" s="39">
        <v>2.4177775365387063E-2</v>
      </c>
      <c r="C153" s="39">
        <v>2.5586913312785429E-2</v>
      </c>
      <c r="D153" s="39">
        <v>2.7237632750866755E-2</v>
      </c>
      <c r="E153" s="39">
        <v>2.6280448418601086E-2</v>
      </c>
      <c r="F153" s="39">
        <v>2.8477879839210185E-2</v>
      </c>
      <c r="G153" s="39">
        <v>3.1136005530397044E-2</v>
      </c>
      <c r="H153" s="39">
        <v>3.3712205623694112E-2</v>
      </c>
      <c r="I153" s="39">
        <v>3.6449398539765455E-2</v>
      </c>
      <c r="J153" s="39">
        <v>3.933909227885457E-2</v>
      </c>
      <c r="K153" s="39">
        <v>4.231536312332488E-2</v>
      </c>
      <c r="L153" s="39">
        <v>4.5135084427444183E-2</v>
      </c>
      <c r="M153" s="18"/>
      <c r="N153" s="6">
        <v>4.1772355354863677E-2</v>
      </c>
      <c r="O153" s="6">
        <v>7.7085731493372167E-2</v>
      </c>
      <c r="Q153" s="6">
        <v>8.7400000000000005E-2</v>
      </c>
      <c r="R153" s="6">
        <v>8.7926569442340494E-2</v>
      </c>
      <c r="S153" s="6">
        <v>8.8456079238632274E-2</v>
      </c>
      <c r="T153" s="6">
        <v>8.8988545807756989E-2</v>
      </c>
      <c r="U153" s="6">
        <v>8.9523985660279068E-2</v>
      </c>
      <c r="V153" s="6">
        <v>9.0062415398957527E-2</v>
      </c>
      <c r="W153" s="6">
        <v>9.0603851719260997E-2</v>
      </c>
      <c r="X153" s="6">
        <v>9.1148311409885177E-2</v>
      </c>
      <c r="Y153" s="6">
        <v>9.1695811353273607E-2</v>
      </c>
      <c r="Z153" s="6">
        <v>9.2246368526141057E-2</v>
      </c>
      <c r="AA153" s="6">
        <v>9.2799999999999966E-2</v>
      </c>
      <c r="AB153" s="7"/>
      <c r="AC153" s="7"/>
    </row>
    <row r="154" spans="1:29">
      <c r="A154" s="10" t="s">
        <v>6</v>
      </c>
      <c r="B154" s="39">
        <v>1.358270904394171E-2</v>
      </c>
      <c r="C154" s="39">
        <v>1.4207752310362528E-2</v>
      </c>
      <c r="D154" s="39">
        <v>1.4938802381892411E-2</v>
      </c>
      <c r="E154" s="39">
        <v>1.4227030482005716E-2</v>
      </c>
      <c r="F154" s="39">
        <v>1.5205972763739336E-2</v>
      </c>
      <c r="G154" s="39">
        <v>1.6386175557031146E-2</v>
      </c>
      <c r="H154" s="39">
        <v>1.7473720272179253E-2</v>
      </c>
      <c r="I154" s="39">
        <v>1.8592543549200844E-2</v>
      </c>
      <c r="J154" s="39">
        <v>1.9721937060163792E-2</v>
      </c>
      <c r="K154" s="39">
        <v>2.0854883774565527E-2</v>
      </c>
      <c r="L154" s="39">
        <v>2.1886624991756417E-2</v>
      </c>
      <c r="M154" s="18"/>
      <c r="N154" s="6">
        <v>2.862470938007422E-2</v>
      </c>
      <c r="O154" s="6">
        <v>5.959582554368148E-2</v>
      </c>
      <c r="Q154" s="6">
        <v>4.9100000000000033E-2</v>
      </c>
      <c r="R154" s="6">
        <v>4.8823353753750243E-2</v>
      </c>
      <c r="S154" s="6">
        <v>4.851478464775516E-2</v>
      </c>
      <c r="T154" s="6">
        <v>4.817432083313411E-2</v>
      </c>
      <c r="U154" s="6">
        <v>4.78019886079184E-2</v>
      </c>
      <c r="V154" s="6">
        <v>4.739781242577279E-2</v>
      </c>
      <c r="W154" s="6">
        <v>4.6961814904559529E-2</v>
      </c>
      <c r="X154" s="6">
        <v>4.6494016834751184E-2</v>
      </c>
      <c r="Y154" s="6">
        <v>4.5970024101495865E-2</v>
      </c>
      <c r="Z154" s="6">
        <v>4.5463093123688458E-2</v>
      </c>
      <c r="AA154" s="6">
        <v>4.5000000000000151E-2</v>
      </c>
    </row>
    <row r="155" spans="1:29">
      <c r="A155" s="11" t="s">
        <v>4</v>
      </c>
      <c r="B155" s="41">
        <v>0.27663358541632793</v>
      </c>
      <c r="C155" s="41">
        <v>0.29100320273002955</v>
      </c>
      <c r="D155" s="41">
        <v>0.30792267739322327</v>
      </c>
      <c r="E155" s="41">
        <v>0.29532394512182564</v>
      </c>
      <c r="F155" s="41">
        <v>0.31810335106478116</v>
      </c>
      <c r="G155" s="41">
        <v>0.34571586152193556</v>
      </c>
      <c r="H155" s="41">
        <v>0.37208358126045776</v>
      </c>
      <c r="I155" s="41">
        <v>0.39989110029538594</v>
      </c>
      <c r="J155" s="41">
        <v>0.42901733130746905</v>
      </c>
      <c r="K155" s="41">
        <v>0.45872118110897142</v>
      </c>
      <c r="L155" s="41">
        <v>0.48636944426125206</v>
      </c>
      <c r="M155" s="19"/>
      <c r="Q155" s="1">
        <v>1</v>
      </c>
      <c r="R155" s="1">
        <v>1</v>
      </c>
      <c r="S155" s="1">
        <v>1</v>
      </c>
      <c r="T155" s="1">
        <v>1</v>
      </c>
      <c r="U155" s="30">
        <v>1</v>
      </c>
      <c r="V155" s="1">
        <v>1</v>
      </c>
      <c r="W155" s="1">
        <v>1</v>
      </c>
      <c r="X155" s="1">
        <v>1</v>
      </c>
      <c r="Y155" s="1">
        <v>1</v>
      </c>
      <c r="Z155" s="1">
        <v>1</v>
      </c>
      <c r="AA155" s="1">
        <v>1</v>
      </c>
    </row>
    <row r="156" spans="1:29">
      <c r="A156" s="25" t="s">
        <v>5</v>
      </c>
      <c r="B156" s="20" t="b">
        <v>1</v>
      </c>
      <c r="C156" s="20" t="b">
        <v>0</v>
      </c>
      <c r="D156" s="20" t="b">
        <v>1</v>
      </c>
      <c r="E156" s="20" t="b">
        <v>1</v>
      </c>
      <c r="F156" s="20" t="b">
        <v>1</v>
      </c>
      <c r="G156" s="20" t="b">
        <v>1</v>
      </c>
      <c r="H156" s="20" t="b">
        <v>1</v>
      </c>
      <c r="I156" s="20" t="b">
        <v>1</v>
      </c>
      <c r="J156" s="20" t="b">
        <v>1</v>
      </c>
      <c r="K156" s="20" t="b">
        <v>1</v>
      </c>
      <c r="L156" s="20" t="b">
        <v>1</v>
      </c>
      <c r="U156" s="34"/>
      <c r="V156" s="7"/>
    </row>
    <row r="157" spans="1:29" ht="15.75" thickBot="1">
      <c r="U157" s="34"/>
      <c r="V157" s="7"/>
    </row>
    <row r="158" spans="1:29" ht="15.75" thickBot="1">
      <c r="A158" s="37" t="s">
        <v>16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24"/>
      <c r="N158" s="17"/>
      <c r="O158" s="17"/>
      <c r="U158" s="34"/>
      <c r="V158" s="7"/>
    </row>
    <row r="159" spans="1:29">
      <c r="A159" s="10" t="s">
        <v>23</v>
      </c>
      <c r="B159" s="39">
        <v>7.5461817191551719E-2</v>
      </c>
      <c r="C159" s="39">
        <v>7.9733977626524066E-2</v>
      </c>
      <c r="D159" s="39">
        <v>8.4744388327615244E-2</v>
      </c>
      <c r="E159" s="39">
        <v>7.9098119766711772E-2</v>
      </c>
      <c r="F159" s="39">
        <v>8.8331618356727537E-2</v>
      </c>
      <c r="G159" s="39">
        <v>9.6402913808126003E-2</v>
      </c>
      <c r="H159" s="39">
        <v>0.10423348710235089</v>
      </c>
      <c r="I159" s="39">
        <v>0.11252100962380891</v>
      </c>
      <c r="J159" s="39">
        <v>0.12124029782749078</v>
      </c>
      <c r="K159" s="39">
        <v>0.13022423209849346</v>
      </c>
      <c r="L159" s="39">
        <v>0.13868620817038571</v>
      </c>
      <c r="M159" s="24"/>
      <c r="N159" s="6">
        <v>4.0153014474581639E-2</v>
      </c>
      <c r="O159" s="6">
        <v>7.5446034905609416E-2</v>
      </c>
      <c r="Q159" s="6">
        <v>0.272786173370754</v>
      </c>
      <c r="R159" s="6">
        <v>0.27399690752027617</v>
      </c>
      <c r="S159" s="6">
        <v>0.2752132095142672</v>
      </c>
      <c r="T159" s="6">
        <v>0.26783510471554417</v>
      </c>
      <c r="U159" s="6">
        <v>0.27768213714522916</v>
      </c>
      <c r="V159" s="6">
        <v>0.27885013254449492</v>
      </c>
      <c r="W159" s="6">
        <v>0.28013460510472687</v>
      </c>
      <c r="X159" s="6">
        <v>0.281379129319691</v>
      </c>
      <c r="Y159" s="6">
        <v>0.28260000000000002</v>
      </c>
      <c r="Z159" s="6">
        <v>0.28388536972213202</v>
      </c>
      <c r="AA159" s="6">
        <v>0.285145808</v>
      </c>
      <c r="AB159" s="7"/>
      <c r="AC159" s="7"/>
    </row>
    <row r="160" spans="1:29">
      <c r="A160" s="10" t="s">
        <v>24</v>
      </c>
      <c r="B160" s="39">
        <v>0.10419615451331363</v>
      </c>
      <c r="C160" s="39">
        <v>0.10934779254250745</v>
      </c>
      <c r="D160" s="39">
        <v>0.1154302024957293</v>
      </c>
      <c r="E160" s="39">
        <v>0.11587793875986255</v>
      </c>
      <c r="F160" s="39">
        <v>0.1186803977826057</v>
      </c>
      <c r="G160" s="39">
        <v>0.12868219738135431</v>
      </c>
      <c r="H160" s="39">
        <v>0.13815959677728015</v>
      </c>
      <c r="I160" s="39">
        <v>0.14813174401752796</v>
      </c>
      <c r="J160" s="39">
        <v>0.15854302509791079</v>
      </c>
      <c r="K160" s="39">
        <v>0.1691169207092342</v>
      </c>
      <c r="L160" s="39">
        <v>0.17888365054491176</v>
      </c>
      <c r="M160" s="24"/>
      <c r="N160" s="6">
        <v>3.3074937265039406E-2</v>
      </c>
      <c r="O160" s="6">
        <v>6.8096362790074139E-2</v>
      </c>
      <c r="Q160" s="6">
        <v>0.37665764392454565</v>
      </c>
      <c r="R160" s="6">
        <v>0.37576147450154346</v>
      </c>
      <c r="S160" s="6">
        <v>0.3748674942453904</v>
      </c>
      <c r="T160" s="6">
        <v>0.39237569683711609</v>
      </c>
      <c r="U160" s="6">
        <v>0.37308754335768268</v>
      </c>
      <c r="V160" s="6">
        <v>0.3722195354730331</v>
      </c>
      <c r="W160" s="6">
        <v>0.37131333854951454</v>
      </c>
      <c r="X160" s="6">
        <v>0.370430209394778</v>
      </c>
      <c r="Y160" s="6">
        <v>0.36954923153042929</v>
      </c>
      <c r="Z160" s="6">
        <v>0.36867039865128803</v>
      </c>
      <c r="AA160" s="6">
        <v>0.36779376799999974</v>
      </c>
      <c r="AB160" s="7"/>
      <c r="AC160" s="7"/>
    </row>
    <row r="161" spans="1:29">
      <c r="A161" s="10" t="s">
        <v>39</v>
      </c>
      <c r="B161" s="39">
        <v>3.8389432740370877E-2</v>
      </c>
      <c r="C161" s="39">
        <v>4.0507466291085002E-2</v>
      </c>
      <c r="D161" s="39">
        <v>4.2994165620749224E-2</v>
      </c>
      <c r="E161" s="39">
        <v>4.0062150073158012E-2</v>
      </c>
      <c r="F161" s="39">
        <v>4.4686909091042684E-2</v>
      </c>
      <c r="G161" s="39">
        <v>4.8714194997251707E-2</v>
      </c>
      <c r="H161" s="39">
        <v>5.2593336822029116E-2</v>
      </c>
      <c r="I161" s="39">
        <v>5.6697329837612956E-2</v>
      </c>
      <c r="J161" s="39">
        <v>6.1013561521035098E-2</v>
      </c>
      <c r="K161" s="39">
        <v>6.5438152662105578E-2</v>
      </c>
      <c r="L161" s="39">
        <v>6.9595103767131239E-2</v>
      </c>
      <c r="M161" s="24"/>
      <c r="N161" s="6">
        <v>3.870484023730536E-2</v>
      </c>
      <c r="O161" s="6">
        <v>7.3951406950980791E-2</v>
      </c>
      <c r="Q161" s="6">
        <v>0.13877357907426735</v>
      </c>
      <c r="R161" s="6">
        <v>0.13919938306886859</v>
      </c>
      <c r="S161" s="6">
        <v>0.13962649969376839</v>
      </c>
      <c r="T161" s="6">
        <v>0.13565493328565609</v>
      </c>
      <c r="U161" s="6">
        <v>0.14047921514018341</v>
      </c>
      <c r="V161" s="6">
        <v>0.1409081862278419</v>
      </c>
      <c r="W161" s="6">
        <v>0.14134817947049882</v>
      </c>
      <c r="X161" s="6">
        <v>0.14178192461830877</v>
      </c>
      <c r="Y161" s="6">
        <v>0.14221700865811354</v>
      </c>
      <c r="Z161" s="6">
        <v>0.14265343602383257</v>
      </c>
      <c r="AA161" s="6">
        <v>0.14309102799999995</v>
      </c>
      <c r="AB161" s="7"/>
      <c r="AC161" s="7"/>
    </row>
    <row r="162" spans="1:29">
      <c r="A162" s="10" t="s">
        <v>25</v>
      </c>
      <c r="B162" s="39">
        <v>5.8586180971091709E-2</v>
      </c>
      <c r="C162" s="39">
        <v>6.1413966269912981E-2</v>
      </c>
      <c r="D162" s="39">
        <v>6.475392094912942E-2</v>
      </c>
      <c r="E162" s="39">
        <v>6.0285736522093285E-2</v>
      </c>
      <c r="F162" s="39">
        <v>6.6404425834405256E-2</v>
      </c>
      <c r="G162" s="39">
        <v>7.1916555335203594E-2</v>
      </c>
      <c r="H162" s="39">
        <v>7.7097160558797603E-2</v>
      </c>
      <c r="I162" s="39">
        <v>8.2541016816436066E-2</v>
      </c>
      <c r="J162" s="39">
        <v>8.8220446861032392E-2</v>
      </c>
      <c r="K162" s="39">
        <v>9.3941875639138292E-2</v>
      </c>
      <c r="L162" s="39">
        <v>9.9204481778823406E-2</v>
      </c>
      <c r="M162" s="24"/>
      <c r="N162" s="6">
        <v>3.1811726451155264E-2</v>
      </c>
      <c r="O162" s="6">
        <v>6.6449961977996352E-2</v>
      </c>
      <c r="Q162" s="6">
        <v>0.211782603630433</v>
      </c>
      <c r="R162" s="6">
        <v>0.21104223490931184</v>
      </c>
      <c r="S162" s="6">
        <v>0.21029279654657396</v>
      </c>
      <c r="T162" s="6">
        <v>0.20413426516168376</v>
      </c>
      <c r="U162" s="6">
        <v>0.2087511043569048</v>
      </c>
      <c r="V162" s="6">
        <v>0.20802214575463007</v>
      </c>
      <c r="W162" s="6">
        <v>0.20720387687525976</v>
      </c>
      <c r="X162" s="6">
        <v>0.20640873666722226</v>
      </c>
      <c r="Y162" s="6">
        <v>0.20563375981145704</v>
      </c>
      <c r="Z162" s="6">
        <v>0.20479079560274749</v>
      </c>
      <c r="AA162" s="6">
        <v>0.2039693960000003</v>
      </c>
      <c r="AB162" s="7"/>
    </row>
    <row r="163" spans="1:29">
      <c r="A163" s="11" t="s">
        <v>4</v>
      </c>
      <c r="B163" s="36">
        <v>0.27663358541632793</v>
      </c>
      <c r="C163" s="36">
        <v>0.2910032027300295</v>
      </c>
      <c r="D163" s="36">
        <v>0.30792267739322321</v>
      </c>
      <c r="E163" s="36">
        <v>0.29532394512182564</v>
      </c>
      <c r="F163" s="36">
        <v>0.31810335106478116</v>
      </c>
      <c r="G163" s="36">
        <v>0.34571586152193562</v>
      </c>
      <c r="H163" s="36">
        <v>0.37208358126045776</v>
      </c>
      <c r="I163" s="36">
        <v>0.39989110029538588</v>
      </c>
      <c r="J163" s="36">
        <v>0.42901733130746911</v>
      </c>
      <c r="K163" s="36">
        <v>0.45872118110897153</v>
      </c>
      <c r="L163" s="36">
        <v>0.48636944426125212</v>
      </c>
      <c r="M163" s="24"/>
      <c r="N163" s="17"/>
      <c r="O163" s="17"/>
      <c r="Q163" s="1">
        <v>1</v>
      </c>
      <c r="R163" s="1">
        <v>1</v>
      </c>
      <c r="S163" s="1">
        <v>1</v>
      </c>
      <c r="T163" s="1">
        <v>1</v>
      </c>
      <c r="U163" s="1">
        <v>1</v>
      </c>
      <c r="V163" s="1">
        <v>1</v>
      </c>
      <c r="W163" s="1">
        <v>1</v>
      </c>
      <c r="X163" s="1">
        <v>1</v>
      </c>
      <c r="Y163" s="1">
        <v>1</v>
      </c>
      <c r="Z163" s="1">
        <v>1</v>
      </c>
      <c r="AA163" s="1">
        <v>1</v>
      </c>
    </row>
    <row r="164" spans="1:29">
      <c r="A164" s="25" t="s">
        <v>5</v>
      </c>
      <c r="B164" s="38" t="b">
        <v>1</v>
      </c>
      <c r="C164" s="38" t="b">
        <v>1</v>
      </c>
      <c r="D164" s="38" t="b">
        <v>1</v>
      </c>
      <c r="E164" s="38" t="b">
        <v>1</v>
      </c>
      <c r="F164" s="38" t="b">
        <v>1</v>
      </c>
      <c r="G164" s="38" t="b">
        <v>1</v>
      </c>
      <c r="H164" s="38" t="b">
        <v>1</v>
      </c>
      <c r="I164" s="38" t="b">
        <v>1</v>
      </c>
      <c r="J164" s="38" t="b">
        <v>1</v>
      </c>
      <c r="K164" s="38" t="b">
        <v>0</v>
      </c>
      <c r="L164" s="38" t="b">
        <v>1</v>
      </c>
      <c r="M164" s="24"/>
      <c r="N164" s="17"/>
      <c r="O164" s="17"/>
      <c r="U164" s="34"/>
      <c r="V164" s="7"/>
    </row>
    <row r="165" spans="1:29" ht="15.75" thickBot="1">
      <c r="A165" s="25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24"/>
      <c r="N165" s="17"/>
      <c r="O165" s="17"/>
      <c r="U165" s="34"/>
      <c r="V165" s="7"/>
    </row>
    <row r="166" spans="1:29" ht="15.75" thickBot="1">
      <c r="A166" s="37" t="s">
        <v>15</v>
      </c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24"/>
      <c r="N166" s="17"/>
      <c r="O166" s="17"/>
      <c r="U166" s="34"/>
      <c r="V166" s="7"/>
    </row>
    <row r="167" spans="1:29">
      <c r="A167" s="10" t="s">
        <v>40</v>
      </c>
      <c r="B167" s="39">
        <v>0.14351589759139627</v>
      </c>
      <c r="C167" s="39">
        <v>0.15049387759981578</v>
      </c>
      <c r="D167" s="39">
        <v>0.15874085355913728</v>
      </c>
      <c r="E167" s="39">
        <v>0.15176502230873795</v>
      </c>
      <c r="F167" s="39">
        <v>0.16292842714320691</v>
      </c>
      <c r="G167" s="39">
        <v>0.17652351383842049</v>
      </c>
      <c r="H167" s="39">
        <v>0.18940509103881989</v>
      </c>
      <c r="I167" s="39">
        <v>0.20291725251902662</v>
      </c>
      <c r="J167" s="39">
        <v>0.21700922533246617</v>
      </c>
      <c r="K167" s="39">
        <v>0.23130142788835861</v>
      </c>
      <c r="L167" s="39">
        <v>0.24446698264252092</v>
      </c>
      <c r="M167" s="24"/>
      <c r="N167" s="6">
        <v>3.2224619938840293E-2</v>
      </c>
      <c r="O167" s="6">
        <v>6.729267715384224E-2</v>
      </c>
      <c r="Q167" s="6">
        <v>0.51879419259743087</v>
      </c>
      <c r="R167" s="6">
        <v>0.51715539962435564</v>
      </c>
      <c r="S167" s="6">
        <v>0.51552180210625453</v>
      </c>
      <c r="T167" s="6">
        <v>0.51389338662035211</v>
      </c>
      <c r="U167" s="6">
        <v>0.51218708195886575</v>
      </c>
      <c r="V167" s="6">
        <v>0.51060287792789083</v>
      </c>
      <c r="W167" s="6">
        <v>0.50903909921850787</v>
      </c>
      <c r="X167" s="6">
        <v>0.50743127908857832</v>
      </c>
      <c r="Y167" s="6">
        <v>0.50582857496947953</v>
      </c>
      <c r="Z167" s="6">
        <v>0.50423097387650784</v>
      </c>
      <c r="AA167" s="6">
        <v>0.5026363920000001</v>
      </c>
      <c r="AB167" s="7"/>
      <c r="AC167" s="7"/>
    </row>
    <row r="168" spans="1:29">
      <c r="A168" s="10" t="s">
        <v>41</v>
      </c>
      <c r="B168" s="39">
        <v>3.0457733343068002E-2</v>
      </c>
      <c r="C168" s="39">
        <v>3.213515057141695E-2</v>
      </c>
      <c r="D168" s="39">
        <v>3.4104658692928974E-2</v>
      </c>
      <c r="E168" s="39">
        <v>3.2806486766591529E-2</v>
      </c>
      <c r="F168" s="39">
        <v>3.5453625023359712E-2</v>
      </c>
      <c r="G168" s="39">
        <v>3.8637636755060392E-2</v>
      </c>
      <c r="H168" s="39">
        <v>4.1702880872345756E-2</v>
      </c>
      <c r="I168" s="39">
        <v>4.4952576042114889E-2</v>
      </c>
      <c r="J168" s="39">
        <v>4.8369827950131769E-2</v>
      </c>
      <c r="K168" s="39">
        <v>5.1872230706726523E-2</v>
      </c>
      <c r="L168" s="39">
        <v>5.5161841487523192E-2</v>
      </c>
      <c r="M168" s="24"/>
      <c r="N168" s="6">
        <v>3.8701519000459816E-2</v>
      </c>
      <c r="O168" s="6">
        <v>7.3805539730975145E-2</v>
      </c>
      <c r="Q168" s="6">
        <v>0.11010135771197026</v>
      </c>
      <c r="R168" s="6">
        <v>0.11042885531823333</v>
      </c>
      <c r="S168" s="6">
        <v>0.1107572166546755</v>
      </c>
      <c r="T168" s="6">
        <v>0.11108644357658962</v>
      </c>
      <c r="U168" s="6">
        <v>0.11145316421435512</v>
      </c>
      <c r="V168" s="6">
        <v>0.11176124978751906</v>
      </c>
      <c r="W168" s="6">
        <v>0.1120793363982213</v>
      </c>
      <c r="X168" s="6">
        <v>0.11241204420130869</v>
      </c>
      <c r="Y168" s="6">
        <v>0.11274562685549402</v>
      </c>
      <c r="Z168" s="6">
        <v>0.11308008621124477</v>
      </c>
      <c r="AA168" s="6">
        <v>0.11341551600000009</v>
      </c>
      <c r="AB168" s="7"/>
      <c r="AC168" s="7"/>
    </row>
    <row r="169" spans="1:29">
      <c r="A169" s="10" t="s">
        <v>42</v>
      </c>
      <c r="B169" s="39">
        <v>4.0789818395945088E-2</v>
      </c>
      <c r="C169" s="39">
        <v>4.3128790072130621E-2</v>
      </c>
      <c r="D169" s="39">
        <v>4.5870497531640596E-2</v>
      </c>
      <c r="E169" s="39">
        <v>4.4219348599464914E-2</v>
      </c>
      <c r="F169" s="39">
        <v>4.7880767291513596E-2</v>
      </c>
      <c r="G169" s="39">
        <v>5.2302890887043492E-2</v>
      </c>
      <c r="H169" s="39">
        <v>5.6574106677391225E-2</v>
      </c>
      <c r="I169" s="39">
        <v>6.1113813702879403E-2</v>
      </c>
      <c r="J169" s="39">
        <v>6.5901086248772694E-2</v>
      </c>
      <c r="K169" s="39">
        <v>7.0824947440123201E-2</v>
      </c>
      <c r="L169" s="39">
        <v>7.5478687697670716E-2</v>
      </c>
      <c r="M169" s="24"/>
      <c r="N169" s="6">
        <v>4.0883999033147767E-2</v>
      </c>
      <c r="O169" s="6">
        <v>7.6117587600289305E-2</v>
      </c>
      <c r="Q169" s="6">
        <v>0.1474507093365299</v>
      </c>
      <c r="R169" s="6">
        <v>0.14820726943044063</v>
      </c>
      <c r="S169" s="6">
        <v>0.14896758471953361</v>
      </c>
      <c r="T169" s="6">
        <v>0.14973167374295968</v>
      </c>
      <c r="U169" s="6">
        <v>0.15051953125059273</v>
      </c>
      <c r="V169" s="6">
        <v>0.15128866421341469</v>
      </c>
      <c r="W169" s="6">
        <v>0.15204676993739605</v>
      </c>
      <c r="X169" s="6">
        <v>0.15282614106124573</v>
      </c>
      <c r="Y169" s="6">
        <v>0.15360937994726967</v>
      </c>
      <c r="Z169" s="6">
        <v>0.15439650567018048</v>
      </c>
      <c r="AA169" s="6">
        <v>0.15518797199999992</v>
      </c>
      <c r="AB169" s="7"/>
      <c r="AC169" s="7"/>
    </row>
    <row r="170" spans="1:29">
      <c r="A170" s="10" t="s">
        <v>43</v>
      </c>
      <c r="B170" s="39">
        <v>3.4335132626265578E-2</v>
      </c>
      <c r="C170" s="39">
        <v>3.6238141732359321E-2</v>
      </c>
      <c r="D170" s="39">
        <v>3.8471973851566622E-2</v>
      </c>
      <c r="E170" s="39">
        <v>3.7020000112102165E-2</v>
      </c>
      <c r="F170" s="39">
        <v>4.0014318487395166E-2</v>
      </c>
      <c r="G170" s="39">
        <v>4.3630028793802782E-2</v>
      </c>
      <c r="H170" s="39">
        <v>4.7106953396293588E-2</v>
      </c>
      <c r="I170" s="39">
        <v>5.0795174367546256E-2</v>
      </c>
      <c r="J170" s="39">
        <v>5.4675412283555283E-2</v>
      </c>
      <c r="K170" s="39">
        <v>5.86547032304141E-2</v>
      </c>
      <c r="L170" s="39">
        <v>6.239672315435367E-2</v>
      </c>
      <c r="M170" s="24"/>
      <c r="N170" s="6">
        <v>3.9008675426122741E-2</v>
      </c>
      <c r="O170" s="6">
        <v>7.417553449466685E-2</v>
      </c>
      <c r="Q170" s="6">
        <v>0.12411772986491103</v>
      </c>
      <c r="R170" s="6">
        <v>0.12452832612285128</v>
      </c>
      <c r="S170" s="6">
        <v>0.12494037197019162</v>
      </c>
      <c r="T170" s="6">
        <v>0.1253538723276599</v>
      </c>
      <c r="U170" s="6">
        <v>0.12579030794066148</v>
      </c>
      <c r="V170" s="6">
        <v>0.1262019873827353</v>
      </c>
      <c r="W170" s="6">
        <v>0.12660314985336268</v>
      </c>
      <c r="X170" s="6">
        <v>0.12702251770550932</v>
      </c>
      <c r="Y170" s="6">
        <v>0.12744336485644303</v>
      </c>
      <c r="Z170" s="6">
        <v>0.12786569630077838</v>
      </c>
      <c r="AA170" s="6">
        <v>0.12829079600000001</v>
      </c>
      <c r="AB170" s="7"/>
      <c r="AC170" s="7"/>
    </row>
    <row r="171" spans="1:29">
      <c r="A171" s="10" t="s">
        <v>44</v>
      </c>
      <c r="B171" s="39">
        <v>1.343165362177165E-2</v>
      </c>
      <c r="C171" s="39">
        <v>1.4303836418856682E-2</v>
      </c>
      <c r="D171" s="39">
        <v>1.53222885680156E-2</v>
      </c>
      <c r="E171" s="39">
        <v>1.4876640098600059E-2</v>
      </c>
      <c r="F171" s="39">
        <v>1.6229511007093085E-2</v>
      </c>
      <c r="G171" s="39">
        <v>1.7844562274129963E-2</v>
      </c>
      <c r="H171" s="39">
        <v>1.9444727950627974E-2</v>
      </c>
      <c r="I171" s="39">
        <v>2.1155131889157484E-2</v>
      </c>
      <c r="J171" s="39">
        <v>2.2975164694880451E-2</v>
      </c>
      <c r="K171" s="39">
        <v>2.4867926632782179E-2</v>
      </c>
      <c r="L171" s="39">
        <v>2.669076155044128E-2</v>
      </c>
      <c r="M171" s="24"/>
      <c r="N171" s="6">
        <v>4.8440980227055341E-2</v>
      </c>
      <c r="O171" s="6">
        <v>8.3854570296796105E-2</v>
      </c>
      <c r="Q171" s="6">
        <v>4.855395125489656E-2</v>
      </c>
      <c r="R171" s="6">
        <v>4.9153536059624359E-2</v>
      </c>
      <c r="S171" s="6">
        <v>4.9760182321514246E-2</v>
      </c>
      <c r="T171" s="6">
        <v>5.0373971851362137E-2</v>
      </c>
      <c r="U171" s="6">
        <v>5.1019616589288858E-2</v>
      </c>
      <c r="V171" s="6">
        <v>5.1616267172623576E-2</v>
      </c>
      <c r="W171" s="6">
        <v>5.2259032459206267E-2</v>
      </c>
      <c r="X171" s="6">
        <v>5.2902232316575468E-2</v>
      </c>
      <c r="Y171" s="6">
        <v>5.3552998954288306E-2</v>
      </c>
      <c r="Z171" s="6">
        <v>5.4211420045316552E-2</v>
      </c>
      <c r="AA171" s="6">
        <v>5.4877545999999958E-2</v>
      </c>
      <c r="AB171" s="7"/>
      <c r="AC171" s="7"/>
    </row>
    <row r="172" spans="1:29">
      <c r="A172" s="10" t="s">
        <v>6</v>
      </c>
      <c r="B172" s="39">
        <v>1.410334983788133E-2</v>
      </c>
      <c r="C172" s="39">
        <v>1.4703406335450163E-2</v>
      </c>
      <c r="D172" s="39">
        <v>1.541240518993414E-2</v>
      </c>
      <c r="E172" s="39">
        <v>1.4636447236328938E-2</v>
      </c>
      <c r="F172" s="39">
        <v>1.5596702112212677E-2</v>
      </c>
      <c r="G172" s="39">
        <v>1.6777228973478484E-2</v>
      </c>
      <c r="H172" s="39">
        <v>1.7849821324979281E-2</v>
      </c>
      <c r="I172" s="39">
        <v>1.8957151774661264E-2</v>
      </c>
      <c r="J172" s="39">
        <v>2.0086614797662723E-2</v>
      </c>
      <c r="K172" s="39">
        <v>2.119994521056686E-2</v>
      </c>
      <c r="L172" s="39">
        <v>2.2174447728742341E-2</v>
      </c>
      <c r="M172" s="24"/>
      <c r="N172" s="6">
        <v>2.548101519688184E-2</v>
      </c>
      <c r="O172" s="6">
        <v>5.7368860008607969E-2</v>
      </c>
      <c r="Q172" s="6">
        <v>5.0982059234261357E-2</v>
      </c>
      <c r="R172" s="6">
        <v>5.0526613444494828E-2</v>
      </c>
      <c r="S172" s="6">
        <v>5.0052842227830463E-2</v>
      </c>
      <c r="T172" s="6">
        <v>4.9560651881076501E-2</v>
      </c>
      <c r="U172" s="6">
        <v>4.9030298046236043E-2</v>
      </c>
      <c r="V172" s="6">
        <v>4.8528953515816542E-2</v>
      </c>
      <c r="W172" s="6">
        <v>4.7972612133305725E-2</v>
      </c>
      <c r="X172" s="6">
        <v>4.7405785626782548E-2</v>
      </c>
      <c r="Y172" s="6">
        <v>4.6820054417025414E-2</v>
      </c>
      <c r="Z172" s="6">
        <v>4.6215317895971997E-2</v>
      </c>
      <c r="AA172" s="6">
        <v>4.5591777999999916E-2</v>
      </c>
      <c r="AB172" s="7"/>
      <c r="AC172" s="7"/>
    </row>
    <row r="173" spans="1:29">
      <c r="A173" s="11" t="s">
        <v>4</v>
      </c>
      <c r="B173" s="36">
        <v>0.27663358541632788</v>
      </c>
      <c r="C173" s="36">
        <v>0.2910032027300295</v>
      </c>
      <c r="D173" s="36">
        <v>0.30792267739322321</v>
      </c>
      <c r="E173" s="36">
        <v>0.29532394512182558</v>
      </c>
      <c r="F173" s="36">
        <v>0.31810335106478116</v>
      </c>
      <c r="G173" s="36">
        <v>0.34571586152193562</v>
      </c>
      <c r="H173" s="36">
        <v>0.37208358126045771</v>
      </c>
      <c r="I173" s="36">
        <v>0.39989110029538594</v>
      </c>
      <c r="J173" s="36">
        <v>0.429017331307469</v>
      </c>
      <c r="K173" s="36">
        <v>0.45872118110897148</v>
      </c>
      <c r="L173" s="36">
        <v>0.48636944426125212</v>
      </c>
      <c r="M173" s="24"/>
      <c r="N173" s="17"/>
      <c r="O173" s="17"/>
      <c r="Q173" s="1">
        <v>1</v>
      </c>
      <c r="R173" s="1">
        <v>1</v>
      </c>
      <c r="S173" s="1">
        <v>1</v>
      </c>
      <c r="T173" s="1">
        <v>1</v>
      </c>
      <c r="U173" s="1">
        <v>1</v>
      </c>
      <c r="V173" s="1">
        <v>1</v>
      </c>
      <c r="W173" s="1">
        <v>1</v>
      </c>
      <c r="X173" s="1">
        <v>1</v>
      </c>
      <c r="Y173" s="1">
        <v>1</v>
      </c>
      <c r="Z173" s="1">
        <v>1</v>
      </c>
      <c r="AA173" s="1">
        <v>1</v>
      </c>
      <c r="AC173" s="7"/>
    </row>
    <row r="174" spans="1:29">
      <c r="A174" s="25" t="s">
        <v>5</v>
      </c>
      <c r="B174" s="38" t="b">
        <v>1</v>
      </c>
      <c r="C174" s="38" t="b">
        <v>1</v>
      </c>
      <c r="D174" s="38" t="b">
        <v>1</v>
      </c>
      <c r="E174" s="38" t="b">
        <v>1</v>
      </c>
      <c r="F174" s="38" t="b">
        <v>1</v>
      </c>
      <c r="G174" s="38" t="b">
        <v>1</v>
      </c>
      <c r="H174" s="38" t="b">
        <v>1</v>
      </c>
      <c r="I174" s="38" t="b">
        <v>1</v>
      </c>
      <c r="J174" s="38" t="b">
        <v>1</v>
      </c>
      <c r="K174" s="38" t="b">
        <v>1</v>
      </c>
      <c r="L174" s="38" t="b">
        <v>1</v>
      </c>
      <c r="M174" s="24"/>
      <c r="N174" s="17"/>
      <c r="O174" s="17"/>
      <c r="U174" s="34"/>
      <c r="V174" s="7"/>
    </row>
    <row r="175" spans="1:29" ht="15.75" thickBot="1">
      <c r="A175" s="23"/>
      <c r="B175" s="14"/>
      <c r="C175" s="7"/>
      <c r="D175" s="7"/>
      <c r="E175" s="7"/>
      <c r="G175" s="7"/>
      <c r="H175" s="7"/>
      <c r="I175" s="7"/>
      <c r="J175" s="7"/>
      <c r="K175" s="7"/>
      <c r="L175" s="7"/>
      <c r="M175" s="7"/>
      <c r="U175" s="29"/>
    </row>
    <row r="176" spans="1:29" s="27" customFormat="1" ht="15.75" thickBot="1">
      <c r="A176" s="2" t="s">
        <v>46</v>
      </c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</row>
    <row r="177" spans="1:29">
      <c r="A177" s="11" t="s">
        <v>17</v>
      </c>
      <c r="B177" s="41">
        <v>0.21574343250000008</v>
      </c>
      <c r="C177" s="41">
        <v>0.22853348088293882</v>
      </c>
      <c r="D177" s="41">
        <v>0.24233963834555711</v>
      </c>
      <c r="E177" s="41">
        <v>0.2329228510303985</v>
      </c>
      <c r="F177" s="41">
        <v>0.24544944735594523</v>
      </c>
      <c r="G177" s="41">
        <v>0.27383809859886166</v>
      </c>
      <c r="H177" s="41">
        <v>0.29535582904211038</v>
      </c>
      <c r="I177" s="41">
        <v>0.3181099063764376</v>
      </c>
      <c r="J177" s="41">
        <v>0.34201145157804042</v>
      </c>
      <c r="K177" s="41">
        <v>0.36647546220302918</v>
      </c>
      <c r="L177" s="41">
        <v>0.38939702407280008</v>
      </c>
      <c r="M177" s="24"/>
      <c r="N177" s="6">
        <v>3.2775956068469503E-2</v>
      </c>
      <c r="O177" s="6">
        <v>7.2950660646426302E-2</v>
      </c>
      <c r="U177" s="29"/>
    </row>
    <row r="178" spans="1:29">
      <c r="A178" s="11" t="s">
        <v>3</v>
      </c>
      <c r="B178" s="13"/>
      <c r="C178" s="33">
        <v>5.9283604764834408E-2</v>
      </c>
      <c r="D178" s="33">
        <v>6.0411968562672724E-2</v>
      </c>
      <c r="E178" s="33">
        <v>-3.885780873259792E-2</v>
      </c>
      <c r="F178" s="33">
        <v>5.3780023171328573E-2</v>
      </c>
      <c r="G178" s="33">
        <v>0.11565987028582647</v>
      </c>
      <c r="H178" s="33">
        <v>7.8578293354167217E-2</v>
      </c>
      <c r="I178" s="33">
        <v>7.7039540435421827E-2</v>
      </c>
      <c r="J178" s="33">
        <v>7.513612346708487E-2</v>
      </c>
      <c r="K178" s="33">
        <v>7.152979969562967E-2</v>
      </c>
      <c r="L178" s="33">
        <v>6.2545966193699121E-2</v>
      </c>
      <c r="M178" s="13"/>
      <c r="N178" s="7"/>
      <c r="O178" s="7"/>
      <c r="U178" s="29"/>
    </row>
    <row r="179" spans="1:29" ht="15.75" thickBot="1">
      <c r="A179" s="23"/>
      <c r="B179" s="14"/>
      <c r="C179" s="7"/>
      <c r="D179" s="7"/>
      <c r="E179" s="7"/>
      <c r="G179" s="7"/>
      <c r="H179" s="7"/>
      <c r="I179" s="7"/>
      <c r="J179" s="7"/>
      <c r="K179" s="7"/>
      <c r="L179" s="7"/>
      <c r="M179" s="7"/>
      <c r="U179" s="29"/>
    </row>
    <row r="180" spans="1:29" ht="15.75" thickBot="1">
      <c r="A180" s="2" t="s">
        <v>22</v>
      </c>
      <c r="D180" s="12"/>
      <c r="E180" s="18"/>
      <c r="J180" s="12"/>
      <c r="K180" s="12"/>
      <c r="L180" s="12"/>
      <c r="M180" s="12"/>
      <c r="U180" s="29"/>
    </row>
    <row r="181" spans="1:29">
      <c r="A181" s="10" t="s">
        <v>33</v>
      </c>
      <c r="B181" s="39">
        <v>8.9965011352500027E-2</v>
      </c>
      <c r="C181" s="39">
        <v>9.5055341646581443E-2</v>
      </c>
      <c r="D181" s="39">
        <v>0.10054076510059994</v>
      </c>
      <c r="E181" s="39">
        <v>9.6387622207328633E-2</v>
      </c>
      <c r="F181" s="39">
        <v>0.10131250861747899</v>
      </c>
      <c r="G181" s="39">
        <v>0.11274236095182788</v>
      </c>
      <c r="H181" s="39">
        <v>0.1212918021491373</v>
      </c>
      <c r="I181" s="39">
        <v>0.13030352031728923</v>
      </c>
      <c r="J181" s="39">
        <v>0.13973752955974106</v>
      </c>
      <c r="K181" s="39">
        <v>0.14935204692652673</v>
      </c>
      <c r="L181" s="39">
        <v>0.15825095058318595</v>
      </c>
      <c r="M181" s="18"/>
      <c r="N181" s="6">
        <v>3.0142624599623691E-2</v>
      </c>
      <c r="O181" s="6">
        <v>7.0167703858672104E-2</v>
      </c>
      <c r="Q181" s="6">
        <v>0.41699999999999998</v>
      </c>
      <c r="R181" s="6">
        <v>0.41593617390036353</v>
      </c>
      <c r="S181" s="6">
        <v>0.41487544417821065</v>
      </c>
      <c r="T181" s="6">
        <v>0.41381780182120986</v>
      </c>
      <c r="U181" s="6">
        <v>0.41276323784326102</v>
      </c>
      <c r="V181" s="6">
        <v>0.41171174328441873</v>
      </c>
      <c r="W181" s="6">
        <v>0.41066330921081673</v>
      </c>
      <c r="X181" s="6">
        <v>0.40961792671459163</v>
      </c>
      <c r="Y181" s="6">
        <v>0.4085755869138073</v>
      </c>
      <c r="Z181" s="6">
        <v>0.40753628095237926</v>
      </c>
      <c r="AA181" s="6">
        <v>0.40639999999999998</v>
      </c>
      <c r="AB181" s="7"/>
      <c r="AC181" s="7"/>
    </row>
    <row r="182" spans="1:29">
      <c r="A182" s="10" t="s">
        <v>34</v>
      </c>
      <c r="B182" s="39">
        <v>1.6633818645750011E-2</v>
      </c>
      <c r="C182" s="39">
        <v>1.7435158783178091E-2</v>
      </c>
      <c r="D182" s="39">
        <v>1.8294650969202481E-2</v>
      </c>
      <c r="E182" s="39">
        <v>1.7399521158978852E-2</v>
      </c>
      <c r="F182" s="39">
        <v>1.8143235149390379E-2</v>
      </c>
      <c r="G182" s="39">
        <v>2.0029770723068215E-2</v>
      </c>
      <c r="H182" s="39">
        <v>2.1377606338811157E-2</v>
      </c>
      <c r="I182" s="39">
        <v>2.2783694550248843E-2</v>
      </c>
      <c r="J182" s="39">
        <v>2.4239466428829251E-2</v>
      </c>
      <c r="K182" s="39">
        <v>2.5701875003955724E-2</v>
      </c>
      <c r="L182" s="39">
        <v>2.7024153470652332E-2</v>
      </c>
      <c r="M182" s="18"/>
      <c r="N182" s="6">
        <v>2.195245621033548E-2</v>
      </c>
      <c r="O182" s="6">
        <v>6.1732775392327577E-2</v>
      </c>
      <c r="Q182" s="6">
        <v>7.7100000000000016E-2</v>
      </c>
      <c r="R182" s="6">
        <v>7.6291485675610324E-2</v>
      </c>
      <c r="S182" s="6">
        <v>7.5491781262443575E-2</v>
      </c>
      <c r="T182" s="6">
        <v>7.4700790764011649E-2</v>
      </c>
      <c r="U182" s="6">
        <v>7.3918419229844379E-2</v>
      </c>
      <c r="V182" s="6">
        <v>7.3144572744091779E-2</v>
      </c>
      <c r="W182" s="6">
        <v>7.2379158414250369E-2</v>
      </c>
      <c r="X182" s="6">
        <v>7.1622084360012342E-2</v>
      </c>
      <c r="Y182" s="6">
        <v>7.0873259702236235E-2</v>
      </c>
      <c r="Z182" s="6">
        <v>7.0132594552037866E-2</v>
      </c>
      <c r="AA182" s="6">
        <v>6.9400000000000017E-2</v>
      </c>
      <c r="AB182" s="7"/>
      <c r="AC182" s="7"/>
    </row>
    <row r="183" spans="1:29">
      <c r="A183" s="10" t="s">
        <v>35</v>
      </c>
      <c r="B183" s="39">
        <v>1.8036150957000001E-2</v>
      </c>
      <c r="C183" s="39">
        <v>1.8982940121653386E-2</v>
      </c>
      <c r="D183" s="39">
        <v>2.0000748747363798E-2</v>
      </c>
      <c r="E183" s="39">
        <v>1.91004168834224E-2</v>
      </c>
      <c r="F183" s="39">
        <v>1.9998736445753725E-2</v>
      </c>
      <c r="G183" s="39">
        <v>2.2168939749712437E-2</v>
      </c>
      <c r="H183" s="39">
        <v>2.3757895195891145E-2</v>
      </c>
      <c r="I183" s="39">
        <v>2.542446291480269E-2</v>
      </c>
      <c r="J183" s="39">
        <v>2.7159904484873536E-2</v>
      </c>
      <c r="K183" s="39">
        <v>2.8916539119738245E-2</v>
      </c>
      <c r="L183" s="39">
        <v>3.0528726687307498E-2</v>
      </c>
      <c r="M183" s="18"/>
      <c r="N183" s="6">
        <v>2.6159036314037376E-2</v>
      </c>
      <c r="O183" s="6">
        <v>6.6087260231339817E-2</v>
      </c>
      <c r="Q183" s="6">
        <v>8.359999999999998E-2</v>
      </c>
      <c r="R183" s="6">
        <v>8.3064153437443042E-2</v>
      </c>
      <c r="S183" s="6">
        <v>8.2531891538289395E-2</v>
      </c>
      <c r="T183" s="6">
        <v>8.2003190322145023E-2</v>
      </c>
      <c r="U183" s="6">
        <v>8.147802596903797E-2</v>
      </c>
      <c r="V183" s="6">
        <v>8.0956374818345278E-2</v>
      </c>
      <c r="W183" s="6">
        <v>8.0438213367726899E-2</v>
      </c>
      <c r="X183" s="6">
        <v>7.9923518272066868E-2</v>
      </c>
      <c r="Y183" s="6">
        <v>7.9412266342421489E-2</v>
      </c>
      <c r="Z183" s="6">
        <v>7.8904434544974644E-2</v>
      </c>
      <c r="AA183" s="6">
        <v>7.8399999999999928E-2</v>
      </c>
      <c r="AB183" s="7"/>
      <c r="AC183" s="7"/>
    </row>
    <row r="184" spans="1:29">
      <c r="A184" s="10" t="s">
        <v>36</v>
      </c>
      <c r="B184" s="39">
        <v>2.7097375122000007E-2</v>
      </c>
      <c r="C184" s="39">
        <v>2.8910645401301522E-2</v>
      </c>
      <c r="D184" s="39">
        <v>3.0877851024526275E-2</v>
      </c>
      <c r="E184" s="39">
        <v>2.9891364901816334E-2</v>
      </c>
      <c r="F184" s="39">
        <v>3.172511108924294E-2</v>
      </c>
      <c r="G184" s="39">
        <v>3.5648301668132702E-2</v>
      </c>
      <c r="H184" s="39">
        <v>3.8724950130833651E-2</v>
      </c>
      <c r="I184" s="39">
        <v>4.2006776596324069E-2</v>
      </c>
      <c r="J184" s="39">
        <v>4.5485835636812785E-2</v>
      </c>
      <c r="K184" s="39">
        <v>4.9087436283410134E-2</v>
      </c>
      <c r="L184" s="39">
        <v>5.2529658547420761E-2</v>
      </c>
      <c r="M184" s="18"/>
      <c r="N184" s="6">
        <v>4.0205107802879114E-2</v>
      </c>
      <c r="O184" s="6">
        <v>8.0620362149084412E-2</v>
      </c>
      <c r="Q184" s="6">
        <v>0.12559999999999999</v>
      </c>
      <c r="R184" s="6">
        <v>0.12650507614729045</v>
      </c>
      <c r="S184" s="6">
        <v>0.12741560247975986</v>
      </c>
      <c r="T184" s="6">
        <v>0.12833161181731906</v>
      </c>
      <c r="U184" s="6">
        <v>0.1292531371775138</v>
      </c>
      <c r="V184" s="6">
        <v>0.13018021177671474</v>
      </c>
      <c r="W184" s="6">
        <v>0.13111286903131489</v>
      </c>
      <c r="X184" s="6">
        <v>0.13205114255893388</v>
      </c>
      <c r="Y184" s="6">
        <v>0.13299506617962994</v>
      </c>
      <c r="Z184" s="6">
        <v>0.13394467391711878</v>
      </c>
      <c r="AA184" s="6">
        <v>0.13490000000000008</v>
      </c>
      <c r="AB184" s="7"/>
      <c r="AC184" s="7"/>
    </row>
    <row r="185" spans="1:29">
      <c r="A185" s="10" t="s">
        <v>37</v>
      </c>
      <c r="B185" s="39">
        <v>3.4907287378500011E-2</v>
      </c>
      <c r="C185" s="39">
        <v>3.7263112541159923E-2</v>
      </c>
      <c r="D185" s="39">
        <v>3.9819896307111857E-2</v>
      </c>
      <c r="E185" s="39">
        <v>3.8568236487002229E-2</v>
      </c>
      <c r="F185" s="39">
        <v>4.0955990678102863E-2</v>
      </c>
      <c r="G185" s="39">
        <v>4.6045019043388126E-2</v>
      </c>
      <c r="H185" s="39">
        <v>5.0045323040495422E-2</v>
      </c>
      <c r="I185" s="39">
        <v>5.4315039696638916E-2</v>
      </c>
      <c r="J185" s="39">
        <v>5.8844292018673007E-2</v>
      </c>
      <c r="K185" s="39">
        <v>6.3536787001071529E-2</v>
      </c>
      <c r="L185" s="39">
        <v>6.8027660105518112E-2</v>
      </c>
      <c r="M185" s="18"/>
      <c r="N185" s="6">
        <v>4.0759379519368144E-2</v>
      </c>
      <c r="O185" s="6">
        <v>8.118640267008681E-2</v>
      </c>
      <c r="Q185" s="6">
        <v>0.1618</v>
      </c>
      <c r="R185" s="6">
        <v>0.16305318764320192</v>
      </c>
      <c r="S185" s="6">
        <v>0.16431441665490909</v>
      </c>
      <c r="T185" s="6">
        <v>0.16558373863442333</v>
      </c>
      <c r="U185" s="6">
        <v>0.16686120551214528</v>
      </c>
      <c r="V185" s="6">
        <v>0.16814686955169916</v>
      </c>
      <c r="W185" s="6">
        <v>0.16944078335207058</v>
      </c>
      <c r="X185" s="6">
        <v>0.17074299984975894</v>
      </c>
      <c r="Y185" s="6">
        <v>0.17205357232094282</v>
      </c>
      <c r="Z185" s="6">
        <v>0.17337255438365978</v>
      </c>
      <c r="AA185" s="6">
        <v>0.17469999999999986</v>
      </c>
      <c r="AB185" s="7"/>
      <c r="AC185" s="7"/>
    </row>
    <row r="186" spans="1:29">
      <c r="A186" s="10" t="s">
        <v>38</v>
      </c>
      <c r="B186" s="39">
        <v>1.8079299643500007E-2</v>
      </c>
      <c r="C186" s="39">
        <v>1.9271444445574933E-2</v>
      </c>
      <c r="D186" s="39">
        <v>2.0563991554112079E-2</v>
      </c>
      <c r="E186" s="39">
        <v>1.9888943534882537E-2</v>
      </c>
      <c r="F186" s="39">
        <v>2.108999479493566E-2</v>
      </c>
      <c r="G186" s="39">
        <v>2.3676703433115464E-2</v>
      </c>
      <c r="H186" s="39">
        <v>2.5697094754399172E-2</v>
      </c>
      <c r="I186" s="39">
        <v>2.7849985146013775E-2</v>
      </c>
      <c r="J186" s="39">
        <v>3.0129776318878317E-2</v>
      </c>
      <c r="K186" s="39">
        <v>3.2486718878237598E-2</v>
      </c>
      <c r="L186" s="39">
        <v>3.4734214547293751E-2</v>
      </c>
      <c r="M186" s="18"/>
      <c r="N186" s="6">
        <v>3.9258816359938331E-2</v>
      </c>
      <c r="O186" s="6">
        <v>7.966059169549311E-2</v>
      </c>
      <c r="Q186" s="6">
        <v>8.3799999999999999E-2</v>
      </c>
      <c r="R186" s="6">
        <v>8.4326569442340488E-2</v>
      </c>
      <c r="S186" s="6">
        <v>8.4856079238632268E-2</v>
      </c>
      <c r="T186" s="6">
        <v>8.5388545807756983E-2</v>
      </c>
      <c r="U186" s="6">
        <v>8.5923985660279062E-2</v>
      </c>
      <c r="V186" s="6">
        <v>8.6462415398957521E-2</v>
      </c>
      <c r="W186" s="6">
        <v>8.7003851719260991E-2</v>
      </c>
      <c r="X186" s="6">
        <v>8.7548311409885171E-2</v>
      </c>
      <c r="Y186" s="6">
        <v>8.8095811353273601E-2</v>
      </c>
      <c r="Z186" s="6">
        <v>8.8646368526141051E-2</v>
      </c>
      <c r="AA186" s="6">
        <v>8.919999999999996E-2</v>
      </c>
      <c r="AB186" s="7"/>
      <c r="AC186" s="7"/>
    </row>
    <row r="187" spans="1:29">
      <c r="A187" s="10" t="s">
        <v>6</v>
      </c>
      <c r="B187" s="39">
        <v>1.1024489400750011E-2</v>
      </c>
      <c r="C187" s="39">
        <v>1.1614837943489493E-2</v>
      </c>
      <c r="D187" s="39">
        <v>1.224173464264066E-2</v>
      </c>
      <c r="E187" s="39">
        <v>1.1686745856967516E-2</v>
      </c>
      <c r="F187" s="39">
        <v>1.2223870581040679E-2</v>
      </c>
      <c r="G187" s="39">
        <v>1.3527003029616843E-2</v>
      </c>
      <c r="H187" s="39">
        <v>1.4461157432542537E-2</v>
      </c>
      <c r="I187" s="39">
        <v>1.5426427155120088E-2</v>
      </c>
      <c r="J187" s="39">
        <v>1.641464713023242E-2</v>
      </c>
      <c r="K187" s="39">
        <v>1.7394058990089226E-2</v>
      </c>
      <c r="L187" s="39">
        <v>1.8301660131421663E-2</v>
      </c>
      <c r="M187" s="18"/>
      <c r="N187" s="6">
        <v>2.6154052815372975E-2</v>
      </c>
      <c r="O187" s="6">
        <v>6.2325924091160223E-2</v>
      </c>
      <c r="Q187" s="6">
        <v>5.1100000000000034E-2</v>
      </c>
      <c r="R187" s="6">
        <v>5.0823353753750133E-2</v>
      </c>
      <c r="S187" s="6">
        <v>5.0514784647755051E-2</v>
      </c>
      <c r="T187" s="6">
        <v>5.0174320833134112E-2</v>
      </c>
      <c r="U187" s="6">
        <v>4.9801988607918513E-2</v>
      </c>
      <c r="V187" s="6">
        <v>4.9397812425772791E-2</v>
      </c>
      <c r="W187" s="6">
        <v>4.8961814904559531E-2</v>
      </c>
      <c r="X187" s="6">
        <v>4.8494016834751186E-2</v>
      </c>
      <c r="Y187" s="6">
        <v>4.7994437187688477E-2</v>
      </c>
      <c r="Z187" s="6">
        <v>4.7463093123688682E-2</v>
      </c>
      <c r="AA187" s="6">
        <v>4.7000000000000153E-2</v>
      </c>
    </row>
    <row r="188" spans="1:29">
      <c r="A188" s="11" t="s">
        <v>4</v>
      </c>
      <c r="B188" s="41">
        <v>0.21574343250000008</v>
      </c>
      <c r="C188" s="41">
        <v>0.22853348088293879</v>
      </c>
      <c r="D188" s="41">
        <v>0.24233963834555711</v>
      </c>
      <c r="E188" s="41">
        <v>0.23292285103039853</v>
      </c>
      <c r="F188" s="41">
        <v>0.24544944735594526</v>
      </c>
      <c r="G188" s="41">
        <v>0.27383809859886166</v>
      </c>
      <c r="H188" s="41">
        <v>0.29535582904211044</v>
      </c>
      <c r="I188" s="41">
        <v>0.3181099063764376</v>
      </c>
      <c r="J188" s="41">
        <v>0.34201145157804042</v>
      </c>
      <c r="K188" s="41">
        <v>0.36647546220302918</v>
      </c>
      <c r="L188" s="41">
        <v>0.38939702407280008</v>
      </c>
      <c r="M188" s="19"/>
      <c r="Q188" s="1">
        <v>1</v>
      </c>
      <c r="R188" s="1">
        <v>1</v>
      </c>
      <c r="S188" s="1">
        <v>1</v>
      </c>
      <c r="T188" s="1">
        <v>1</v>
      </c>
      <c r="U188" s="30">
        <v>1</v>
      </c>
      <c r="V188" s="1">
        <v>1</v>
      </c>
      <c r="W188" s="1">
        <v>1</v>
      </c>
      <c r="X188" s="1">
        <v>1</v>
      </c>
      <c r="Y188" s="1">
        <v>1</v>
      </c>
      <c r="Z188" s="1">
        <v>1</v>
      </c>
      <c r="AA188" s="1">
        <v>1</v>
      </c>
    </row>
    <row r="189" spans="1:29">
      <c r="A189" s="25" t="s">
        <v>5</v>
      </c>
      <c r="B189" s="20" t="b">
        <v>1</v>
      </c>
      <c r="C189" s="20" t="b">
        <v>1</v>
      </c>
      <c r="D189" s="20" t="b">
        <v>1</v>
      </c>
      <c r="E189" s="20" t="b">
        <v>1</v>
      </c>
      <c r="F189" s="20" t="b">
        <v>1</v>
      </c>
      <c r="G189" s="20" t="b">
        <v>1</v>
      </c>
      <c r="H189" s="20" t="b">
        <v>1</v>
      </c>
      <c r="I189" s="20" t="b">
        <v>1</v>
      </c>
      <c r="J189" s="20" t="b">
        <v>1</v>
      </c>
      <c r="K189" s="20" t="b">
        <v>1</v>
      </c>
      <c r="L189" s="20" t="b">
        <v>1</v>
      </c>
      <c r="U189" s="34"/>
      <c r="V189" s="7"/>
    </row>
    <row r="190" spans="1:29" ht="15.75" thickBot="1">
      <c r="U190" s="34"/>
      <c r="V190" s="7"/>
    </row>
    <row r="191" spans="1:29" ht="15.75" thickBot="1">
      <c r="A191" s="37" t="s">
        <v>16</v>
      </c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24"/>
      <c r="N191" s="17"/>
      <c r="O191" s="17"/>
      <c r="U191" s="34"/>
      <c r="V191" s="7"/>
    </row>
    <row r="192" spans="1:29">
      <c r="A192" s="10" t="s">
        <v>23</v>
      </c>
      <c r="B192" s="39">
        <v>6.0836664960546585E-2</v>
      </c>
      <c r="C192" s="39">
        <v>6.4719975050892428E-2</v>
      </c>
      <c r="D192" s="39">
        <v>6.8924594334386677E-2</v>
      </c>
      <c r="E192" s="39">
        <v>6.4527806425849543E-2</v>
      </c>
      <c r="F192" s="39">
        <v>7.0415062018588978E-2</v>
      </c>
      <c r="G192" s="39">
        <v>7.8879100597134572E-2</v>
      </c>
      <c r="H192" s="39">
        <v>8.545666216127823E-2</v>
      </c>
      <c r="I192" s="39">
        <v>9.2436099622833653E-2</v>
      </c>
      <c r="J192" s="39">
        <v>9.9808988320920888E-2</v>
      </c>
      <c r="K192" s="39">
        <v>0.10740859633386401</v>
      </c>
      <c r="L192" s="39">
        <v>0.11461738168350379</v>
      </c>
      <c r="M192" s="24"/>
      <c r="N192" s="6">
        <v>3.7229934373698592E-2</v>
      </c>
      <c r="O192" s="6">
        <v>7.7600307499047672E-2</v>
      </c>
      <c r="Q192" s="6">
        <v>0.28198617337075399</v>
      </c>
      <c r="R192" s="6">
        <v>0.28319690752027615</v>
      </c>
      <c r="S192" s="6">
        <v>0.28441320951426718</v>
      </c>
      <c r="T192" s="6">
        <v>0.27703510471554416</v>
      </c>
      <c r="U192" s="6">
        <v>0.28688213714522914</v>
      </c>
      <c r="V192" s="6">
        <v>0.28805013254449491</v>
      </c>
      <c r="W192" s="6">
        <v>0.28933460510472686</v>
      </c>
      <c r="X192" s="6">
        <v>0.29057912931969099</v>
      </c>
      <c r="Y192" s="6">
        <v>0.2918293754796874</v>
      </c>
      <c r="Z192" s="6">
        <v>0.29308536972213201</v>
      </c>
      <c r="AA192" s="6">
        <v>0.29434580799999999</v>
      </c>
      <c r="AB192" s="7"/>
      <c r="AC192" s="7"/>
    </row>
    <row r="193" spans="1:29">
      <c r="A193" s="10" t="s">
        <v>24</v>
      </c>
      <c r="B193" s="39">
        <v>7.9406019458144281E-2</v>
      </c>
      <c r="C193" s="39">
        <v>8.390868981395011E-2</v>
      </c>
      <c r="D193" s="39">
        <v>8.8761132093161332E-2</v>
      </c>
      <c r="E193" s="39">
        <v>8.9390129463478976E-2</v>
      </c>
      <c r="F193" s="39">
        <v>8.9463266085269347E-2</v>
      </c>
      <c r="G193" s="39">
        <v>9.9572882207336719E-2</v>
      </c>
      <c r="H193" s="39">
        <v>0.10712949881192352</v>
      </c>
      <c r="I193" s="39">
        <v>0.11510177403473965</v>
      </c>
      <c r="J193" s="39">
        <v>0.12344877062170032</v>
      </c>
      <c r="K193" s="39">
        <v>0.13195696577135976</v>
      </c>
      <c r="L193" s="39">
        <v>0.13986898432469566</v>
      </c>
      <c r="M193" s="24"/>
      <c r="N193" s="6">
        <v>3.0262353823925281E-2</v>
      </c>
      <c r="O193" s="6">
        <v>7.0325983481779542E-2</v>
      </c>
      <c r="Q193" s="6">
        <v>0.36805764392454565</v>
      </c>
      <c r="R193" s="6">
        <v>0.36716147450154346</v>
      </c>
      <c r="S193" s="6">
        <v>0.3662674942453904</v>
      </c>
      <c r="T193" s="6">
        <v>0.3837756968371161</v>
      </c>
      <c r="U193" s="6">
        <v>0.36448754335768269</v>
      </c>
      <c r="V193" s="6">
        <v>0.36361953547303311</v>
      </c>
      <c r="W193" s="6">
        <v>0.36271333854951454</v>
      </c>
      <c r="X193" s="6">
        <v>0.361830209394778</v>
      </c>
      <c r="Y193" s="6">
        <v>0.36094923153042929</v>
      </c>
      <c r="Z193" s="6">
        <v>0.36007039865128804</v>
      </c>
      <c r="AA193" s="6">
        <v>0.35919376799999975</v>
      </c>
      <c r="AB193" s="7"/>
      <c r="AC193" s="7"/>
    </row>
    <row r="194" spans="1:29">
      <c r="A194" s="10" t="s">
        <v>39</v>
      </c>
      <c r="B194" s="39">
        <v>3.0414123841292624E-2</v>
      </c>
      <c r="C194" s="39">
        <v>3.2314493207428623E-2</v>
      </c>
      <c r="D194" s="39">
        <v>3.43701826436041E-2</v>
      </c>
      <c r="E194" s="39">
        <v>3.21095640895004E-2</v>
      </c>
      <c r="F194" s="39">
        <v>3.5020534505338034E-2</v>
      </c>
      <c r="G194" s="39">
        <v>3.9188473610564031E-2</v>
      </c>
      <c r="H194" s="39">
        <v>4.2397791554994832E-2</v>
      </c>
      <c r="I194" s="39">
        <v>4.5802076560229499E-2</v>
      </c>
      <c r="J194" s="39">
        <v>4.9392270763719846E-2</v>
      </c>
      <c r="K194" s="39">
        <v>5.3085229918530957E-2</v>
      </c>
      <c r="L194" s="39">
        <v>5.6575893927677853E-2</v>
      </c>
      <c r="M194" s="24"/>
      <c r="N194" s="6">
        <v>3.5885764944266541E-2</v>
      </c>
      <c r="O194" s="6">
        <v>7.6204033340850907E-2</v>
      </c>
      <c r="Q194" s="6">
        <v>0.14097357907426736</v>
      </c>
      <c r="R194" s="6">
        <v>0.14139938306886859</v>
      </c>
      <c r="S194" s="6">
        <v>0.1418264996937684</v>
      </c>
      <c r="T194" s="6">
        <v>0.13785493328565609</v>
      </c>
      <c r="U194" s="6">
        <v>0.14267921514018342</v>
      </c>
      <c r="V194" s="6">
        <v>0.14310818622784191</v>
      </c>
      <c r="W194" s="6">
        <v>0.14354817947049883</v>
      </c>
      <c r="X194" s="6">
        <v>0.14398192461830878</v>
      </c>
      <c r="Y194" s="6">
        <v>0.14441700865811355</v>
      </c>
      <c r="Z194" s="6">
        <v>0.14485343602383258</v>
      </c>
      <c r="AA194" s="6">
        <v>0.14529102799999996</v>
      </c>
      <c r="AB194" s="7"/>
      <c r="AC194" s="7"/>
    </row>
    <row r="195" spans="1:29">
      <c r="A195" s="10" t="s">
        <v>25</v>
      </c>
      <c r="B195" s="39">
        <v>4.508662424001661E-2</v>
      </c>
      <c r="C195" s="39">
        <v>4.7590322810667669E-2</v>
      </c>
      <c r="D195" s="39">
        <v>5.0283729274405012E-2</v>
      </c>
      <c r="E195" s="39">
        <v>4.6895351051569584E-2</v>
      </c>
      <c r="F195" s="39">
        <v>5.0550584746748853E-2</v>
      </c>
      <c r="G195" s="39">
        <v>5.6197642183826342E-2</v>
      </c>
      <c r="H195" s="39">
        <v>6.0371876513913798E-2</v>
      </c>
      <c r="I195" s="39">
        <v>6.4769956158634831E-2</v>
      </c>
      <c r="J195" s="39">
        <v>6.9361421871699358E-2</v>
      </c>
      <c r="K195" s="39">
        <v>7.4024670179274429E-2</v>
      </c>
      <c r="L195" s="39">
        <v>7.8334764136922766E-2</v>
      </c>
      <c r="M195" s="24"/>
      <c r="N195" s="6">
        <v>2.9010049058866505E-2</v>
      </c>
      <c r="O195" s="6">
        <v>6.867903362580452E-2</v>
      </c>
      <c r="Q195" s="6">
        <v>0.20898260363043308</v>
      </c>
      <c r="R195" s="6">
        <v>0.20824223490931182</v>
      </c>
      <c r="S195" s="6">
        <v>0.20749279654657404</v>
      </c>
      <c r="T195" s="6">
        <v>0.20133426516168362</v>
      </c>
      <c r="U195" s="6">
        <v>0.20595110435690467</v>
      </c>
      <c r="V195" s="6">
        <v>0.20522214575463005</v>
      </c>
      <c r="W195" s="6">
        <v>0.20440387687525974</v>
      </c>
      <c r="X195" s="6">
        <v>0.20360873666722235</v>
      </c>
      <c r="Y195" s="6">
        <v>0.20280438433176973</v>
      </c>
      <c r="Z195" s="6">
        <v>0.20199079560274735</v>
      </c>
      <c r="AA195" s="6">
        <v>0.20116939600000028</v>
      </c>
      <c r="AB195" s="7"/>
    </row>
    <row r="196" spans="1:29">
      <c r="A196" s="11" t="s">
        <v>4</v>
      </c>
      <c r="B196" s="36">
        <v>0.21574343250000011</v>
      </c>
      <c r="C196" s="36">
        <v>0.22853348088293884</v>
      </c>
      <c r="D196" s="36">
        <v>0.24233963834555711</v>
      </c>
      <c r="E196" s="36">
        <v>0.23292285103039848</v>
      </c>
      <c r="F196" s="36">
        <v>0.24544944735594521</v>
      </c>
      <c r="G196" s="36">
        <v>0.27383809859886166</v>
      </c>
      <c r="H196" s="36">
        <v>0.29535582904211038</v>
      </c>
      <c r="I196" s="36">
        <v>0.31810990637643766</v>
      </c>
      <c r="J196" s="36">
        <v>0.34201145157804042</v>
      </c>
      <c r="K196" s="36">
        <v>0.36647546220302918</v>
      </c>
      <c r="L196" s="36">
        <v>0.38939702407280008</v>
      </c>
      <c r="M196" s="24"/>
      <c r="N196" s="17"/>
      <c r="O196" s="17"/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</row>
    <row r="197" spans="1:29">
      <c r="A197" s="25" t="s">
        <v>5</v>
      </c>
      <c r="B197" s="38" t="b">
        <v>1</v>
      </c>
      <c r="C197" s="38" t="b">
        <v>1</v>
      </c>
      <c r="D197" s="38" t="b">
        <v>1</v>
      </c>
      <c r="E197" s="38" t="b">
        <v>0</v>
      </c>
      <c r="F197" s="38" t="b">
        <v>1</v>
      </c>
      <c r="G197" s="38" t="b">
        <v>1</v>
      </c>
      <c r="H197" s="38" t="b">
        <v>1</v>
      </c>
      <c r="I197" s="38" t="b">
        <v>1</v>
      </c>
      <c r="J197" s="38" t="b">
        <v>1</v>
      </c>
      <c r="K197" s="38" t="b">
        <v>1</v>
      </c>
      <c r="L197" s="38" t="b">
        <v>1</v>
      </c>
      <c r="M197" s="24"/>
      <c r="N197" s="17"/>
      <c r="O197" s="17"/>
      <c r="U197" s="34"/>
      <c r="V197" s="7"/>
    </row>
    <row r="198" spans="1:29" ht="15.75" thickBot="1">
      <c r="A198" s="25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24"/>
      <c r="N198" s="17"/>
      <c r="O198" s="17"/>
      <c r="U198" s="34"/>
      <c r="V198" s="7"/>
    </row>
    <row r="199" spans="1:29" ht="15.75" thickBot="1">
      <c r="A199" s="37" t="s">
        <v>15</v>
      </c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24"/>
      <c r="N199" s="17"/>
      <c r="O199" s="17"/>
      <c r="U199" s="34"/>
      <c r="V199" s="7"/>
    </row>
    <row r="200" spans="1:29">
      <c r="A200" s="10" t="s">
        <v>40</v>
      </c>
      <c r="B200" s="39">
        <v>0.11378183339153589</v>
      </c>
      <c r="C200" s="39">
        <v>0.12015271156915455</v>
      </c>
      <c r="D200" s="39">
        <v>0.12701548797145137</v>
      </c>
      <c r="E200" s="39">
        <v>0.1217006492561407</v>
      </c>
      <c r="F200" s="39">
        <v>0.12782690145691897</v>
      </c>
      <c r="G200" s="39">
        <v>0.14217752887883051</v>
      </c>
      <c r="H200" s="39">
        <v>0.15288772529429365</v>
      </c>
      <c r="I200" s="39">
        <v>0.16415466187818101</v>
      </c>
      <c r="J200" s="39">
        <v>0.1759404636585345</v>
      </c>
      <c r="K200" s="39">
        <v>0.18793996818342282</v>
      </c>
      <c r="L200" s="39">
        <v>0.19907392964251552</v>
      </c>
      <c r="M200" s="24"/>
      <c r="N200" s="6">
        <v>2.9526034765703368E-2</v>
      </c>
      <c r="O200" s="6">
        <v>6.9637660707152493E-2</v>
      </c>
      <c r="Q200" s="6">
        <v>0.52739419259743092</v>
      </c>
      <c r="R200" s="6">
        <v>0.52575539962435569</v>
      </c>
      <c r="S200" s="6">
        <v>0.52412180210625459</v>
      </c>
      <c r="T200" s="6">
        <v>0.52249338662035216</v>
      </c>
      <c r="U200" s="6">
        <v>0.52078708195886581</v>
      </c>
      <c r="V200" s="6">
        <v>0.51920287792789088</v>
      </c>
      <c r="W200" s="6">
        <v>0.51763909921850793</v>
      </c>
      <c r="X200" s="6">
        <v>0.51603127908857838</v>
      </c>
      <c r="Y200" s="6">
        <v>0.51442857496947958</v>
      </c>
      <c r="Z200" s="6">
        <v>0.51283097387650789</v>
      </c>
      <c r="AA200" s="6">
        <v>0.51123639200000015</v>
      </c>
      <c r="AB200" s="7"/>
      <c r="AC200" s="7"/>
    </row>
    <row r="201" spans="1:29">
      <c r="A201" s="10" t="s">
        <v>41</v>
      </c>
      <c r="B201" s="39">
        <v>2.1984548689190819E-2</v>
      </c>
      <c r="C201" s="39">
        <v>2.3362716152554197E-2</v>
      </c>
      <c r="D201" s="39">
        <v>2.4853678793821006E-2</v>
      </c>
      <c r="E201" s="39">
        <v>2.3964603770237486E-2</v>
      </c>
      <c r="F201" s="39">
        <v>2.5343432094166125E-2</v>
      </c>
      <c r="G201" s="39">
        <v>2.8359015730335984E-2</v>
      </c>
      <c r="H201" s="39">
        <v>3.0681367522240925E-2</v>
      </c>
      <c r="I201" s="39">
        <v>3.3150883624175488E-2</v>
      </c>
      <c r="J201" s="39">
        <v>3.5755801596983675E-2</v>
      </c>
      <c r="K201" s="39">
        <v>3.8435978070159471E-2</v>
      </c>
      <c r="L201" s="39">
        <v>4.0970608816684115E-2</v>
      </c>
      <c r="M201" s="24"/>
      <c r="N201" s="6">
        <v>3.6184206253282891E-2</v>
      </c>
      <c r="O201" s="6">
        <v>7.6356784991735482E-2</v>
      </c>
      <c r="Q201" s="6">
        <v>0.10190135771197026</v>
      </c>
      <c r="R201" s="6">
        <v>0.10222885531823334</v>
      </c>
      <c r="S201" s="6">
        <v>0.1025572166546755</v>
      </c>
      <c r="T201" s="6">
        <v>0.10288644357658962</v>
      </c>
      <c r="U201" s="6">
        <v>0.10325316421435513</v>
      </c>
      <c r="V201" s="6">
        <v>0.10356124978751906</v>
      </c>
      <c r="W201" s="6">
        <v>0.10387933639822131</v>
      </c>
      <c r="X201" s="6">
        <v>0.1042120442013087</v>
      </c>
      <c r="Y201" s="6">
        <v>0.10454562685549403</v>
      </c>
      <c r="Z201" s="6">
        <v>0.10488008621124477</v>
      </c>
      <c r="AA201" s="6">
        <v>0.10521551600000009</v>
      </c>
      <c r="AB201" s="7"/>
      <c r="AC201" s="7"/>
    </row>
    <row r="202" spans="1:29">
      <c r="A202" s="10" t="s">
        <v>42</v>
      </c>
      <c r="B202" s="39">
        <v>3.2286157708322771E-2</v>
      </c>
      <c r="C202" s="39">
        <v>3.4373096833036632E-2</v>
      </c>
      <c r="D202" s="39">
        <v>3.6633897810503142E-2</v>
      </c>
      <c r="E202" s="39">
        <v>3.5388358610030507E-2</v>
      </c>
      <c r="F202" s="39">
        <v>3.7484924545916995E-2</v>
      </c>
      <c r="G202" s="39">
        <v>4.2031043964680624E-2</v>
      </c>
      <c r="H202" s="39">
        <v>4.5557682611927282E-2</v>
      </c>
      <c r="I202" s="39">
        <v>4.9315351218893293E-2</v>
      </c>
      <c r="J202" s="39">
        <v>5.3288592205240126E-2</v>
      </c>
      <c r="K202" s="39">
        <v>5.7388776794858674E-2</v>
      </c>
      <c r="L202" s="39">
        <v>6.1286407921653158E-2</v>
      </c>
      <c r="M202" s="24"/>
      <c r="N202" s="6">
        <v>3.8030392205981478E-2</v>
      </c>
      <c r="O202" s="6">
        <v>7.83476545977011E-2</v>
      </c>
      <c r="Q202" s="6">
        <v>0.14965070933652991</v>
      </c>
      <c r="R202" s="6">
        <v>0.15040726943044064</v>
      </c>
      <c r="S202" s="6">
        <v>0.15116758471953362</v>
      </c>
      <c r="T202" s="6">
        <v>0.15193167374295968</v>
      </c>
      <c r="U202" s="6">
        <v>0.15271953125059273</v>
      </c>
      <c r="V202" s="6">
        <v>0.1534886642134147</v>
      </c>
      <c r="W202" s="6">
        <v>0.15424676993739606</v>
      </c>
      <c r="X202" s="6">
        <v>0.15502614106124574</v>
      </c>
      <c r="Y202" s="6">
        <v>0.15580937994726968</v>
      </c>
      <c r="Z202" s="6">
        <v>0.15659650567018049</v>
      </c>
      <c r="AA202" s="6">
        <v>0.15738797199999993</v>
      </c>
      <c r="AB202" s="7"/>
      <c r="AC202" s="7"/>
    </row>
    <row r="203" spans="1:29">
      <c r="A203" s="10" t="s">
        <v>43</v>
      </c>
      <c r="B203" s="39">
        <v>2.7748430521413674E-2</v>
      </c>
      <c r="C203" s="39">
        <v>2.9487292501354227E-2</v>
      </c>
      <c r="D203" s="39">
        <v>3.1368532930570625E-2</v>
      </c>
      <c r="E203" s="39">
        <v>3.0245934159895915E-2</v>
      </c>
      <c r="F203" s="39">
        <v>3.1979684079871284E-2</v>
      </c>
      <c r="G203" s="39">
        <v>3.5791183707980644E-2</v>
      </c>
      <c r="H203" s="39">
        <v>3.8722079514971967E-2</v>
      </c>
      <c r="I203" s="39">
        <v>4.1838615793692926E-2</v>
      </c>
      <c r="J203" s="39">
        <v>4.5126141740643083E-2</v>
      </c>
      <c r="K203" s="39">
        <v>4.8508779731653545E-2</v>
      </c>
      <c r="L203" s="39">
        <v>5.1708340786658293E-2</v>
      </c>
      <c r="M203" s="24"/>
      <c r="N203" s="6">
        <v>3.6117326526686977E-2</v>
      </c>
      <c r="O203" s="6">
        <v>7.6358409075024447E-2</v>
      </c>
      <c r="Q203" s="6">
        <v>0.12861772986491102</v>
      </c>
      <c r="R203" s="6">
        <v>0.12902832612285128</v>
      </c>
      <c r="S203" s="6">
        <v>0.12944037197019162</v>
      </c>
      <c r="T203" s="6">
        <v>0.12985387232765991</v>
      </c>
      <c r="U203" s="6">
        <v>0.13029030794066149</v>
      </c>
      <c r="V203" s="6">
        <v>0.13070198738273531</v>
      </c>
      <c r="W203" s="6">
        <v>0.13110314985336269</v>
      </c>
      <c r="X203" s="6">
        <v>0.13152251770550932</v>
      </c>
      <c r="Y203" s="6">
        <v>0.13194336485644304</v>
      </c>
      <c r="Z203" s="6">
        <v>0.13236569630077838</v>
      </c>
      <c r="AA203" s="6">
        <v>0.13279079600000002</v>
      </c>
      <c r="AB203" s="7"/>
      <c r="AC203" s="7"/>
    </row>
    <row r="204" spans="1:29">
      <c r="A204" s="10" t="s">
        <v>44</v>
      </c>
      <c r="B204" s="39">
        <v>9.3533302561690703E-3</v>
      </c>
      <c r="C204" s="39">
        <v>1.0044854592819726E-2</v>
      </c>
      <c r="D204" s="39">
        <v>1.0798698468407851E-2</v>
      </c>
      <c r="E204" s="39">
        <v>1.0522050315986239E-2</v>
      </c>
      <c r="F204" s="39">
        <v>1.1246399569902251E-2</v>
      </c>
      <c r="G204" s="39">
        <v>1.2710542346608001E-2</v>
      </c>
      <c r="H204" s="39">
        <v>1.3899159545908452E-2</v>
      </c>
      <c r="I204" s="39">
        <v>1.51745526561729E-2</v>
      </c>
      <c r="J204" s="39">
        <v>1.6537279360507615E-2</v>
      </c>
      <c r="K204" s="39">
        <v>1.7961482814334195E-2</v>
      </c>
      <c r="L204" s="39">
        <v>1.9344288575639617E-2</v>
      </c>
      <c r="M204" s="24"/>
      <c r="N204" s="6">
        <v>4.7157023722456559E-2</v>
      </c>
      <c r="O204" s="6">
        <v>8.7621379778173081E-2</v>
      </c>
      <c r="Q204" s="6">
        <v>4.3353951254896564E-2</v>
      </c>
      <c r="R204" s="6">
        <v>4.3953536059624362E-2</v>
      </c>
      <c r="S204" s="6">
        <v>4.456018232151425E-2</v>
      </c>
      <c r="T204" s="6">
        <v>4.5173971851362141E-2</v>
      </c>
      <c r="U204" s="6">
        <v>4.5819616589288861E-2</v>
      </c>
      <c r="V204" s="6">
        <v>4.6416267172623579E-2</v>
      </c>
      <c r="W204" s="6">
        <v>4.7059032459206271E-2</v>
      </c>
      <c r="X204" s="6">
        <v>4.7702232316575471E-2</v>
      </c>
      <c r="Y204" s="6">
        <v>4.8352998954288309E-2</v>
      </c>
      <c r="Z204" s="6">
        <v>4.9011420045316556E-2</v>
      </c>
      <c r="AA204" s="6">
        <v>4.9677545999999961E-2</v>
      </c>
      <c r="AB204" s="7"/>
      <c r="AC204" s="7"/>
    </row>
    <row r="205" spans="1:29">
      <c r="A205" s="10" t="s">
        <v>6</v>
      </c>
      <c r="B205" s="39">
        <v>1.0589131933367845E-2</v>
      </c>
      <c r="C205" s="39">
        <v>1.1112809234019461E-2</v>
      </c>
      <c r="D205" s="39">
        <v>1.1669342370803075E-2</v>
      </c>
      <c r="E205" s="39">
        <v>1.1101254918107661E-2</v>
      </c>
      <c r="F205" s="39">
        <v>1.1568105609169592E-2</v>
      </c>
      <c r="G205" s="39">
        <v>1.2768783970425903E-2</v>
      </c>
      <c r="H205" s="39">
        <v>1.3607814552768103E-2</v>
      </c>
      <c r="I205" s="39">
        <v>1.4475841205321997E-2</v>
      </c>
      <c r="J205" s="39">
        <v>1.5363173016131423E-2</v>
      </c>
      <c r="K205" s="39">
        <v>1.6240476608600504E-2</v>
      </c>
      <c r="L205" s="39">
        <v>1.7013448329649399E-2</v>
      </c>
      <c r="M205" s="24"/>
      <c r="N205" s="6">
        <v>2.2352048107991962E-2</v>
      </c>
      <c r="O205" s="6">
        <v>5.9079499238061439E-2</v>
      </c>
      <c r="Q205" s="6">
        <v>4.9082059234261233E-2</v>
      </c>
      <c r="R205" s="6">
        <v>4.8626613444494593E-2</v>
      </c>
      <c r="S205" s="6">
        <v>4.8152842227830339E-2</v>
      </c>
      <c r="T205" s="6">
        <v>4.7660651881076488E-2</v>
      </c>
      <c r="U205" s="6">
        <v>4.7130298046235919E-2</v>
      </c>
      <c r="V205" s="6">
        <v>4.6628953515816529E-2</v>
      </c>
      <c r="W205" s="6">
        <v>4.6072612133305713E-2</v>
      </c>
      <c r="X205" s="6">
        <v>4.5505785626782425E-2</v>
      </c>
      <c r="Y205" s="6">
        <v>4.4920054417025401E-2</v>
      </c>
      <c r="Z205" s="6">
        <v>4.4315317895971984E-2</v>
      </c>
      <c r="AA205" s="6">
        <v>4.3691777999999903E-2</v>
      </c>
      <c r="AB205" s="7"/>
    </row>
    <row r="206" spans="1:29">
      <c r="A206" s="11" t="s">
        <v>4</v>
      </c>
      <c r="B206" s="36">
        <v>0.21574343250000008</v>
      </c>
      <c r="C206" s="36">
        <v>0.22853348088293882</v>
      </c>
      <c r="D206" s="36">
        <v>0.24233963834555708</v>
      </c>
      <c r="E206" s="36">
        <v>0.23292285103039848</v>
      </c>
      <c r="F206" s="36">
        <v>0.24544944735594521</v>
      </c>
      <c r="G206" s="36">
        <v>0.27383809859886166</v>
      </c>
      <c r="H206" s="36">
        <v>0.29535582904211038</v>
      </c>
      <c r="I206" s="36">
        <v>0.3181099063764376</v>
      </c>
      <c r="J206" s="36">
        <v>0.34201145157804047</v>
      </c>
      <c r="K206" s="36">
        <v>0.36647546220302918</v>
      </c>
      <c r="L206" s="36">
        <v>0.38939702407280014</v>
      </c>
      <c r="M206" s="24"/>
      <c r="N206" s="17"/>
      <c r="O206" s="17"/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</row>
    <row r="207" spans="1:29">
      <c r="A207" s="25" t="s">
        <v>5</v>
      </c>
      <c r="B207" s="38" t="b">
        <v>1</v>
      </c>
      <c r="C207" s="38" t="b">
        <v>1</v>
      </c>
      <c r="D207" s="38" t="b">
        <v>1</v>
      </c>
      <c r="E207" s="38" t="b">
        <v>0</v>
      </c>
      <c r="F207" s="38" t="b">
        <v>1</v>
      </c>
      <c r="G207" s="38" t="b">
        <v>1</v>
      </c>
      <c r="H207" s="38" t="b">
        <v>1</v>
      </c>
      <c r="I207" s="38" t="b">
        <v>1</v>
      </c>
      <c r="J207" s="38" t="b">
        <v>1</v>
      </c>
      <c r="K207" s="38" t="b">
        <v>1</v>
      </c>
      <c r="L207" s="38" t="b">
        <v>1</v>
      </c>
      <c r="M207" s="24"/>
      <c r="N207" s="17"/>
      <c r="O207" s="17"/>
      <c r="U207" s="34"/>
      <c r="V207" s="7"/>
    </row>
    <row r="208" spans="1:29" ht="15.75" thickBot="1">
      <c r="A208" s="23"/>
      <c r="B208" s="14"/>
      <c r="C208" s="7"/>
      <c r="D208" s="7"/>
      <c r="E208" s="7"/>
      <c r="G208" s="7"/>
      <c r="H208" s="7"/>
      <c r="I208" s="7"/>
      <c r="J208" s="7"/>
      <c r="K208" s="7"/>
      <c r="L208" s="7"/>
      <c r="M208" s="7"/>
      <c r="U208" s="29"/>
    </row>
    <row r="209" spans="1:28" s="27" customFormat="1" ht="15.75" thickBot="1">
      <c r="A209" s="2" t="s">
        <v>32</v>
      </c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</row>
    <row r="210" spans="1:28">
      <c r="A210" s="11" t="s">
        <v>17</v>
      </c>
      <c r="B210" s="41">
        <v>0.74607296489659636</v>
      </c>
      <c r="C210" s="41">
        <v>0.77946816366195826</v>
      </c>
      <c r="D210" s="41">
        <v>0.82304675439529762</v>
      </c>
      <c r="E210" s="41">
        <v>0.78768823567425139</v>
      </c>
      <c r="F210" s="41">
        <v>0.85259559328015333</v>
      </c>
      <c r="G210" s="41">
        <v>0.91810531720350252</v>
      </c>
      <c r="H210" s="41">
        <v>0.98595762571233769</v>
      </c>
      <c r="I210" s="41">
        <v>1.0572909169498783</v>
      </c>
      <c r="J210" s="41">
        <v>1.1317566220808795</v>
      </c>
      <c r="K210" s="41">
        <v>1.2073767977599696</v>
      </c>
      <c r="L210" s="41">
        <v>1.2772222389587848</v>
      </c>
      <c r="M210" s="1"/>
      <c r="N210" s="6">
        <v>3.3928353471995187E-2</v>
      </c>
      <c r="O210" s="6">
        <v>6.8254654715580898E-2</v>
      </c>
      <c r="U210" s="29"/>
    </row>
    <row r="211" spans="1:28">
      <c r="A211" s="11" t="s">
        <v>3</v>
      </c>
      <c r="B211" s="13"/>
      <c r="C211" s="33">
        <v>4.4761303969766963E-2</v>
      </c>
      <c r="D211" s="33">
        <v>5.5908108585995597E-2</v>
      </c>
      <c r="E211" s="33">
        <v>-4.2960522634008291E-2</v>
      </c>
      <c r="F211" s="33">
        <v>8.2402344819003215E-2</v>
      </c>
      <c r="G211" s="33">
        <v>7.6835635135429792E-2</v>
      </c>
      <c r="H211" s="33">
        <v>7.3904711406649337E-2</v>
      </c>
      <c r="I211" s="33">
        <v>7.2349246435416958E-2</v>
      </c>
      <c r="J211" s="33">
        <v>7.0430667602653152E-2</v>
      </c>
      <c r="K211" s="33">
        <v>6.6816640789830517E-2</v>
      </c>
      <c r="L211" s="33">
        <v>5.7848917859278481E-2</v>
      </c>
      <c r="M211" s="13"/>
      <c r="N211" s="7"/>
      <c r="O211" s="7"/>
      <c r="U211" s="29"/>
    </row>
    <row r="212" spans="1:28" ht="15.75" thickBot="1">
      <c r="A212" s="23"/>
      <c r="B212" s="14"/>
      <c r="C212" s="7"/>
      <c r="D212" s="7"/>
      <c r="E212" s="7"/>
      <c r="G212" s="7"/>
      <c r="H212" s="7"/>
      <c r="I212" s="7"/>
      <c r="J212" s="7"/>
      <c r="K212" s="7"/>
      <c r="L212" s="7"/>
      <c r="M212" s="7"/>
      <c r="U212" s="29"/>
    </row>
    <row r="213" spans="1:28" ht="15.75" thickBot="1">
      <c r="A213" s="2" t="s">
        <v>22</v>
      </c>
      <c r="D213" s="12"/>
      <c r="E213" s="18"/>
      <c r="J213" s="12"/>
      <c r="K213" s="12"/>
      <c r="L213" s="12"/>
      <c r="M213" s="12"/>
      <c r="U213" s="29"/>
    </row>
    <row r="214" spans="1:28">
      <c r="A214" s="10" t="s">
        <v>33</v>
      </c>
      <c r="B214" s="39">
        <v>0.31317158774499526</v>
      </c>
      <c r="C214" s="39">
        <v>0.32636033780240425</v>
      </c>
      <c r="D214" s="39">
        <v>0.34373349685131482</v>
      </c>
      <c r="E214" s="39">
        <v>0.32813343373760678</v>
      </c>
      <c r="F214" s="39">
        <v>0.35427328149066545</v>
      </c>
      <c r="G214" s="39">
        <v>0.38052871134002991</v>
      </c>
      <c r="H214" s="39">
        <v>0.40761786436363456</v>
      </c>
      <c r="I214" s="39">
        <v>0.43600343626596033</v>
      </c>
      <c r="J214" s="39">
        <v>0.46553730032161944</v>
      </c>
      <c r="K214" s="39">
        <v>0.49538220982910863</v>
      </c>
      <c r="L214" s="39">
        <v>0.5226393401819347</v>
      </c>
      <c r="M214" s="18"/>
      <c r="N214" s="6">
        <v>3.130948376810494E-2</v>
      </c>
      <c r="O214" s="6">
        <v>6.5523256698547305E-2</v>
      </c>
      <c r="Q214" s="6">
        <v>0.41975999999999997</v>
      </c>
      <c r="R214" s="6">
        <v>0.41869617390036351</v>
      </c>
      <c r="S214" s="6">
        <v>0.41763544417821069</v>
      </c>
      <c r="T214" s="6">
        <v>0.4165778018212099</v>
      </c>
      <c r="U214" s="6">
        <v>0.41552323784326106</v>
      </c>
      <c r="V214" s="6">
        <v>0.41447174328441871</v>
      </c>
      <c r="W214" s="6">
        <v>0.41342330921081683</v>
      </c>
      <c r="X214" s="6">
        <v>0.41237792671459167</v>
      </c>
      <c r="Y214" s="6">
        <v>0.41134046953104592</v>
      </c>
      <c r="Z214" s="6">
        <v>0.41029628095237936</v>
      </c>
      <c r="AA214" s="6">
        <v>0.40919999999999995</v>
      </c>
      <c r="AB214" s="7"/>
    </row>
    <row r="215" spans="1:28">
      <c r="A215" s="10" t="s">
        <v>34</v>
      </c>
      <c r="B215" s="39">
        <v>5.608976550092612E-2</v>
      </c>
      <c r="C215" s="39">
        <v>5.7970205368379622E-2</v>
      </c>
      <c r="D215" s="39">
        <v>6.0553015783134954E-2</v>
      </c>
      <c r="E215" s="39">
        <v>5.7328572667881182E-2</v>
      </c>
      <c r="F215" s="39">
        <v>6.1385534958502366E-2</v>
      </c>
      <c r="G215" s="39">
        <v>6.5391658951898315E-2</v>
      </c>
      <c r="H215" s="39">
        <v>6.9469744539803771E-2</v>
      </c>
      <c r="I215" s="39">
        <v>7.3695380686315218E-2</v>
      </c>
      <c r="J215" s="39">
        <v>7.8038308282068508E-2</v>
      </c>
      <c r="K215" s="39">
        <v>8.2358303977138628E-2</v>
      </c>
      <c r="L215" s="39">
        <v>8.6186956684938823E-2</v>
      </c>
      <c r="M215" s="18"/>
      <c r="N215" s="6">
        <v>2.2811506543331861E-2</v>
      </c>
      <c r="O215" s="6">
        <v>5.6778181355551238E-2</v>
      </c>
      <c r="Q215" s="6">
        <v>7.5180000000000011E-2</v>
      </c>
      <c r="R215" s="6">
        <v>7.4371485675610333E-2</v>
      </c>
      <c r="S215" s="6">
        <v>7.357178126244357E-2</v>
      </c>
      <c r="T215" s="6">
        <v>7.2780790764011644E-2</v>
      </c>
      <c r="U215" s="6">
        <v>7.1998419229844374E-2</v>
      </c>
      <c r="V215" s="6">
        <v>7.1224572744091774E-2</v>
      </c>
      <c r="W215" s="6">
        <v>7.0459158414250364E-2</v>
      </c>
      <c r="X215" s="6">
        <v>6.9702084360012337E-2</v>
      </c>
      <c r="Y215" s="6">
        <v>6.895325970223623E-2</v>
      </c>
      <c r="Z215" s="6">
        <v>6.8212594552037861E-2</v>
      </c>
      <c r="AA215" s="6">
        <v>6.7480000000000012E-2</v>
      </c>
      <c r="AB215" s="7"/>
    </row>
    <row r="216" spans="1:28">
      <c r="A216" s="10" t="s">
        <v>35</v>
      </c>
      <c r="B216" s="39">
        <v>6.0670653505391199E-2</v>
      </c>
      <c r="C216" s="39">
        <v>6.29686757328696E-2</v>
      </c>
      <c r="D216" s="39">
        <v>6.6051058864672538E-2</v>
      </c>
      <c r="E216" s="39">
        <v>6.2797019127172962E-2</v>
      </c>
      <c r="F216" s="39">
        <v>6.7523887937688917E-2</v>
      </c>
      <c r="G216" s="39">
        <v>7.2233198059018552E-2</v>
      </c>
      <c r="H216" s="39">
        <v>7.7060686481962307E-2</v>
      </c>
      <c r="I216" s="39">
        <v>8.2091786629088212E-2</v>
      </c>
      <c r="J216" s="39">
        <v>8.7294953209141657E-2</v>
      </c>
      <c r="K216" s="39">
        <v>9.2514564411079872E-2</v>
      </c>
      <c r="L216" s="39">
        <v>9.7222156829542605E-2</v>
      </c>
      <c r="M216" s="18"/>
      <c r="N216" s="6">
        <v>2.7116466731623712E-2</v>
      </c>
      <c r="O216" s="6">
        <v>6.122062417074714E-2</v>
      </c>
      <c r="Q216" s="6">
        <v>8.1319999999999976E-2</v>
      </c>
      <c r="R216" s="6">
        <v>8.0784153437443038E-2</v>
      </c>
      <c r="S216" s="6">
        <v>8.0251891538289391E-2</v>
      </c>
      <c r="T216" s="6">
        <v>7.9723190322145018E-2</v>
      </c>
      <c r="U216" s="6">
        <v>7.9198025969037966E-2</v>
      </c>
      <c r="V216" s="6">
        <v>7.8676374818345274E-2</v>
      </c>
      <c r="W216" s="6">
        <v>7.8158213367726895E-2</v>
      </c>
      <c r="X216" s="6">
        <v>7.7643518272066864E-2</v>
      </c>
      <c r="Y216" s="6">
        <v>7.7132266342421485E-2</v>
      </c>
      <c r="Z216" s="6">
        <v>7.662443454497464E-2</v>
      </c>
      <c r="AA216" s="6">
        <v>7.6119999999999924E-2</v>
      </c>
      <c r="AB216" s="7"/>
    </row>
    <row r="217" spans="1:28">
      <c r="A217" s="10" t="s">
        <v>36</v>
      </c>
      <c r="B217" s="39">
        <v>9.6153883715873315E-2</v>
      </c>
      <c r="C217" s="39">
        <v>0.10116333497525591</v>
      </c>
      <c r="D217" s="39">
        <v>0.10756859143470437</v>
      </c>
      <c r="E217" s="39">
        <v>0.10366891830662849</v>
      </c>
      <c r="F217" s="39">
        <v>0.11299716872114232</v>
      </c>
      <c r="G217" s="39">
        <v>0.12253053006730731</v>
      </c>
      <c r="H217" s="39">
        <v>0.13250567406278438</v>
      </c>
      <c r="I217" s="39">
        <v>0.14308438780800992</v>
      </c>
      <c r="J217" s="39">
        <v>0.1542302085733063</v>
      </c>
      <c r="K217" s="39">
        <v>0.16568188736770692</v>
      </c>
      <c r="L217" s="39">
        <v>0.17648656897932496</v>
      </c>
      <c r="M217" s="18"/>
      <c r="N217" s="6">
        <v>4.1178479347359298E-2</v>
      </c>
      <c r="O217" s="6">
        <v>7.5705699244027036E-2</v>
      </c>
      <c r="Q217" s="6">
        <v>0.12887999999999997</v>
      </c>
      <c r="R217" s="6">
        <v>0.12978507614729046</v>
      </c>
      <c r="S217" s="6">
        <v>0.13069560247975986</v>
      </c>
      <c r="T217" s="6">
        <v>0.13161161181731904</v>
      </c>
      <c r="U217" s="6">
        <v>0.1325331371775138</v>
      </c>
      <c r="V217" s="6">
        <v>0.13346021177671474</v>
      </c>
      <c r="W217" s="6">
        <v>0.13439286903131489</v>
      </c>
      <c r="X217" s="6">
        <v>0.13533114255893389</v>
      </c>
      <c r="Y217" s="6">
        <v>0.13627506617962995</v>
      </c>
      <c r="Z217" s="6">
        <v>0.13722467391711879</v>
      </c>
      <c r="AA217" s="6">
        <v>0.13818000000000005</v>
      </c>
      <c r="AB217" s="7"/>
    </row>
    <row r="218" spans="1:28">
      <c r="A218" s="10" t="s">
        <v>37</v>
      </c>
      <c r="B218" s="39">
        <v>0.12325125380091768</v>
      </c>
      <c r="C218" s="39">
        <v>0.12974496050792594</v>
      </c>
      <c r="D218" s="39">
        <v>0.13803680629312359</v>
      </c>
      <c r="E218" s="39">
        <v>0.13310650294258772</v>
      </c>
      <c r="F218" s="39">
        <v>0.14516395352622163</v>
      </c>
      <c r="G218" s="39">
        <v>0.15749809308503063</v>
      </c>
      <c r="H218" s="39">
        <v>0.17041368838006807</v>
      </c>
      <c r="I218" s="39">
        <v>0.18411981199155417</v>
      </c>
      <c r="J218" s="39">
        <v>0.19857074234197353</v>
      </c>
      <c r="K218" s="39">
        <v>0.21343108064359326</v>
      </c>
      <c r="L218" s="39">
        <v>0.22747328075855941</v>
      </c>
      <c r="M218" s="18"/>
      <c r="N218" s="6">
        <v>4.1758038861379632E-2</v>
      </c>
      <c r="O218" s="6">
        <v>7.6294245478861322E-2</v>
      </c>
      <c r="Q218" s="6">
        <v>0.16519999999999996</v>
      </c>
      <c r="R218" s="6">
        <v>0.16645318764320191</v>
      </c>
      <c r="S218" s="6">
        <v>0.1677144166549091</v>
      </c>
      <c r="T218" s="6">
        <v>0.16898373863442331</v>
      </c>
      <c r="U218" s="6">
        <v>0.1702612055121453</v>
      </c>
      <c r="V218" s="6">
        <v>0.17154686955169915</v>
      </c>
      <c r="W218" s="6">
        <v>0.17284078335207059</v>
      </c>
      <c r="X218" s="6">
        <v>0.17414299984975895</v>
      </c>
      <c r="Y218" s="6">
        <v>0.1754535723209428</v>
      </c>
      <c r="Z218" s="6">
        <v>0.1767725543836598</v>
      </c>
      <c r="AA218" s="6">
        <v>0.17809999999999987</v>
      </c>
      <c r="AB218" s="7"/>
    </row>
    <row r="219" spans="1:28">
      <c r="A219" s="10" t="s">
        <v>38</v>
      </c>
      <c r="B219" s="39">
        <v>6.3565416609190017E-2</v>
      </c>
      <c r="C219" s="39">
        <v>6.6821131660260491E-2</v>
      </c>
      <c r="D219" s="39">
        <v>7.0992786064219909E-2</v>
      </c>
      <c r="E219" s="39">
        <v>6.8362316524046049E-2</v>
      </c>
      <c r="F219" s="39">
        <v>7.4452045361613234E-2</v>
      </c>
      <c r="G219" s="39">
        <v>8.0666950760125797E-2</v>
      </c>
      <c r="H219" s="39">
        <v>8.7162451744948147E-2</v>
      </c>
      <c r="I219" s="39">
        <v>9.4044241731700812E-2</v>
      </c>
      <c r="J219" s="39">
        <v>0.10128747714756856</v>
      </c>
      <c r="K219" s="39">
        <v>0.1087198960810063</v>
      </c>
      <c r="L219" s="39">
        <v>0.11571633484966587</v>
      </c>
      <c r="M219" s="18"/>
      <c r="N219" s="6">
        <v>4.0312780393898073E-2</v>
      </c>
      <c r="O219" s="6">
        <v>7.4830064496848703E-2</v>
      </c>
      <c r="Q219" s="6">
        <v>8.5200000000000012E-2</v>
      </c>
      <c r="R219" s="6">
        <v>8.57265694423405E-2</v>
      </c>
      <c r="S219" s="6">
        <v>8.625607923863228E-2</v>
      </c>
      <c r="T219" s="6">
        <v>8.6788545807756995E-2</v>
      </c>
      <c r="U219" s="6">
        <v>8.732398566027906E-2</v>
      </c>
      <c r="V219" s="6">
        <v>8.7862415398957519E-2</v>
      </c>
      <c r="W219" s="6">
        <v>8.8403851719261003E-2</v>
      </c>
      <c r="X219" s="6">
        <v>8.894831140988517E-2</v>
      </c>
      <c r="Y219" s="6">
        <v>8.9495811353273599E-2</v>
      </c>
      <c r="Z219" s="6">
        <v>9.0046368526141049E-2</v>
      </c>
      <c r="AA219" s="6">
        <v>9.0599999999999972E-2</v>
      </c>
      <c r="AB219" s="7"/>
    </row>
    <row r="220" spans="1:28">
      <c r="A220" s="10" t="s">
        <v>6</v>
      </c>
      <c r="B220" s="39">
        <v>3.3170404019302699E-2</v>
      </c>
      <c r="C220" s="39">
        <v>3.4439517614862337E-2</v>
      </c>
      <c r="D220" s="39">
        <v>3.6110999104127461E-2</v>
      </c>
      <c r="E220" s="39">
        <v>3.4291472368328232E-2</v>
      </c>
      <c r="F220" s="39">
        <v>3.6799721284319485E-2</v>
      </c>
      <c r="G220" s="39">
        <v>3.9256174940091988E-2</v>
      </c>
      <c r="H220" s="39">
        <v>4.1727516139136563E-2</v>
      </c>
      <c r="I220" s="39">
        <v>4.4251871837249629E-2</v>
      </c>
      <c r="J220" s="39">
        <v>4.679763220520148E-2</v>
      </c>
      <c r="K220" s="39">
        <v>4.9288855450336143E-2</v>
      </c>
      <c r="L220" s="39">
        <v>5.1497600674818428E-2</v>
      </c>
      <c r="M220" s="18"/>
      <c r="N220" s="6">
        <v>2.6297904175734077E-2</v>
      </c>
      <c r="O220" s="6">
        <v>5.5785766970201101E-2</v>
      </c>
      <c r="Q220" s="6">
        <v>4.4460000000000034E-2</v>
      </c>
      <c r="R220" s="6">
        <v>4.4183353753750175E-2</v>
      </c>
      <c r="S220" s="6">
        <v>4.3874784647755093E-2</v>
      </c>
      <c r="T220" s="6">
        <v>4.3534320833134132E-2</v>
      </c>
      <c r="U220" s="6">
        <v>4.3161988607918492E-2</v>
      </c>
      <c r="V220" s="6">
        <v>4.2757812425772791E-2</v>
      </c>
      <c r="W220" s="6">
        <v>4.2321814904559552E-2</v>
      </c>
      <c r="X220" s="6">
        <v>4.1854016834751095E-2</v>
      </c>
      <c r="Y220" s="6">
        <v>4.1349554570449996E-2</v>
      </c>
      <c r="Z220" s="6">
        <v>4.0823093123688571E-2</v>
      </c>
      <c r="AA220" s="6">
        <v>4.0320000000000175E-2</v>
      </c>
    </row>
    <row r="221" spans="1:28">
      <c r="A221" s="11" t="s">
        <v>4</v>
      </c>
      <c r="B221" s="41">
        <v>0.74607296489659636</v>
      </c>
      <c r="C221" s="41">
        <v>0.77946816366195804</v>
      </c>
      <c r="D221" s="41">
        <v>0.82304675439529773</v>
      </c>
      <c r="E221" s="41">
        <v>0.78768823567425128</v>
      </c>
      <c r="F221" s="41">
        <v>0.85259559328015344</v>
      </c>
      <c r="G221" s="41">
        <v>0.91810531720350241</v>
      </c>
      <c r="H221" s="41">
        <v>0.98595762571233792</v>
      </c>
      <c r="I221" s="41">
        <v>1.0572909169498783</v>
      </c>
      <c r="J221" s="41">
        <v>1.1317566220808795</v>
      </c>
      <c r="K221" s="41">
        <v>1.2073767977599696</v>
      </c>
      <c r="L221" s="41">
        <v>1.2772222389587848</v>
      </c>
      <c r="M221" s="19"/>
      <c r="Q221" s="1">
        <v>1</v>
      </c>
      <c r="R221" s="1">
        <v>1</v>
      </c>
      <c r="S221" s="1">
        <v>1</v>
      </c>
      <c r="T221" s="1">
        <v>1</v>
      </c>
      <c r="U221" s="30">
        <v>1.0000000000000002</v>
      </c>
      <c r="V221" s="1">
        <v>1</v>
      </c>
      <c r="W221" s="1">
        <v>1.0000000000000002</v>
      </c>
      <c r="X221" s="1">
        <v>1</v>
      </c>
      <c r="Y221" s="1">
        <v>1</v>
      </c>
      <c r="Z221" s="1">
        <v>1</v>
      </c>
      <c r="AA221" s="1">
        <v>1</v>
      </c>
    </row>
    <row r="222" spans="1:28">
      <c r="A222" s="25" t="s">
        <v>5</v>
      </c>
      <c r="B222" s="20" t="b">
        <v>1</v>
      </c>
      <c r="C222" s="20" t="b">
        <v>1</v>
      </c>
      <c r="D222" s="20" t="b">
        <v>1</v>
      </c>
      <c r="E222" s="20" t="b">
        <v>1</v>
      </c>
      <c r="F222" s="20" t="b">
        <v>1</v>
      </c>
      <c r="G222" s="20" t="b">
        <v>0</v>
      </c>
      <c r="H222" s="20" t="b">
        <v>1</v>
      </c>
      <c r="I222" s="20" t="b">
        <v>1</v>
      </c>
      <c r="J222" s="20" t="b">
        <v>1</v>
      </c>
      <c r="K222" s="20" t="b">
        <v>1</v>
      </c>
      <c r="L222" s="20" t="b">
        <v>1</v>
      </c>
      <c r="U222" s="34"/>
      <c r="V222" s="7"/>
    </row>
    <row r="223" spans="1:28" ht="15.75" thickBot="1">
      <c r="U223" s="34"/>
      <c r="V223" s="7"/>
    </row>
    <row r="224" spans="1:28" ht="15.75" thickBot="1">
      <c r="A224" s="37" t="s">
        <v>16</v>
      </c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24"/>
      <c r="N224" s="17"/>
      <c r="O224" s="17"/>
      <c r="U224" s="34"/>
      <c r="V224" s="7"/>
    </row>
    <row r="225" spans="1:29">
      <c r="A225" s="10" t="s">
        <v>23</v>
      </c>
      <c r="B225" s="39">
        <v>0.20035503977835387</v>
      </c>
      <c r="C225" s="39">
        <v>0.21026692133995839</v>
      </c>
      <c r="D225" s="39">
        <v>0.22302362061879463</v>
      </c>
      <c r="E225" s="39">
        <v>0.20763076296575655</v>
      </c>
      <c r="F225" s="39">
        <v>0.23313556114712977</v>
      </c>
      <c r="G225" s="39">
        <v>0.25212102284705934</v>
      </c>
      <c r="H225" s="39">
        <v>0.2720203897958996</v>
      </c>
      <c r="I225" s="39">
        <v>0.2930166841611071</v>
      </c>
      <c r="J225" s="39">
        <v>0.31506237003736404</v>
      </c>
      <c r="K225" s="39">
        <v>0.33763733100351057</v>
      </c>
      <c r="L225" s="39">
        <v>0.35877914503028663</v>
      </c>
      <c r="M225" s="24"/>
      <c r="N225" s="6">
        <v>3.8608955504958464E-2</v>
      </c>
      <c r="O225" s="6">
        <v>7.3108478145917699E-2</v>
      </c>
      <c r="Q225" s="6">
        <v>0.26854617337075404</v>
      </c>
      <c r="R225" s="6">
        <v>0.2697569075202762</v>
      </c>
      <c r="S225" s="6">
        <v>0.27097320951426723</v>
      </c>
      <c r="T225" s="6">
        <v>0.2635951047155442</v>
      </c>
      <c r="U225" s="6">
        <v>0.27344213714522925</v>
      </c>
      <c r="V225" s="6">
        <v>0.2746101325444949</v>
      </c>
      <c r="W225" s="6">
        <v>0.27589460510472696</v>
      </c>
      <c r="X225" s="6">
        <v>0.27713912931969109</v>
      </c>
      <c r="Y225" s="6">
        <v>0.27838350038374993</v>
      </c>
      <c r="Z225" s="6">
        <v>0.27964536972213205</v>
      </c>
      <c r="AA225" s="6">
        <v>0.28090580800000009</v>
      </c>
      <c r="AB225" s="7"/>
    </row>
    <row r="226" spans="1:29">
      <c r="A226" s="10" t="s">
        <v>24</v>
      </c>
      <c r="B226" s="39">
        <v>0.28423712036210552</v>
      </c>
      <c r="C226" s="39">
        <v>0.29626140897164743</v>
      </c>
      <c r="D226" s="39">
        <v>0.3120890364459542</v>
      </c>
      <c r="E226" s="39">
        <v>0.3124725335411957</v>
      </c>
      <c r="F226" s="39">
        <v>0.32177600833744868</v>
      </c>
      <c r="G226" s="39">
        <v>0.34570294965512854</v>
      </c>
      <c r="H226" s="39">
        <v>0.37035855461467815</v>
      </c>
      <c r="I226" s="39">
        <v>0.3962199925181637</v>
      </c>
      <c r="J226" s="39">
        <v>0.42312897857685294</v>
      </c>
      <c r="K226" s="39">
        <v>0.45033995311880665</v>
      </c>
      <c r="L226" s="39">
        <v>0.47527197991234954</v>
      </c>
      <c r="M226" s="24"/>
      <c r="N226" s="6">
        <v>3.1497586920354648E-2</v>
      </c>
      <c r="O226" s="6">
        <v>6.5731555615942128E-2</v>
      </c>
      <c r="Q226" s="6">
        <v>0.38097764392454564</v>
      </c>
      <c r="R226" s="6">
        <v>0.38008147450154339</v>
      </c>
      <c r="S226" s="6">
        <v>0.37918749424539044</v>
      </c>
      <c r="T226" s="6">
        <v>0.39669569683711609</v>
      </c>
      <c r="U226" s="6">
        <v>0.37740754335768273</v>
      </c>
      <c r="V226" s="6">
        <v>0.37653953547303309</v>
      </c>
      <c r="W226" s="6">
        <v>0.37563333854951458</v>
      </c>
      <c r="X226" s="6">
        <v>0.37475020939477799</v>
      </c>
      <c r="Y226" s="6">
        <v>0.37386923153042934</v>
      </c>
      <c r="Z226" s="6">
        <v>0.37299039865128802</v>
      </c>
      <c r="AA226" s="6">
        <v>0.37211376799999979</v>
      </c>
      <c r="AB226" s="7"/>
    </row>
    <row r="227" spans="1:29">
      <c r="A227" s="10" t="s">
        <v>39</v>
      </c>
      <c r="B227" s="39">
        <v>0.1027891426243543</v>
      </c>
      <c r="C227" s="39">
        <v>0.10772201933990652</v>
      </c>
      <c r="D227" s="39">
        <v>0.11409609064613679</v>
      </c>
      <c r="E227" s="39">
        <v>0.10606610682461247</v>
      </c>
      <c r="F227" s="39">
        <v>0.11891936418269482</v>
      </c>
      <c r="G227" s="39">
        <v>0.12845044969607949</v>
      </c>
      <c r="H227" s="39">
        <v>0.13837735780378208</v>
      </c>
      <c r="I227" s="39">
        <v>0.14884745016966033</v>
      </c>
      <c r="J227" s="39">
        <v>0.1598232846992729</v>
      </c>
      <c r="K227" s="39">
        <v>0.1710290719781517</v>
      </c>
      <c r="L227" s="39">
        <v>0.18148182091811532</v>
      </c>
      <c r="M227" s="24"/>
      <c r="N227" s="6">
        <v>3.7113610501193328E-2</v>
      </c>
      <c r="O227" s="6">
        <v>7.1567417538012323E-2</v>
      </c>
      <c r="Q227" s="6">
        <v>0.13777357907426735</v>
      </c>
      <c r="R227" s="6">
        <v>0.13819938306886859</v>
      </c>
      <c r="S227" s="6">
        <v>0.13862649969376839</v>
      </c>
      <c r="T227" s="6">
        <v>0.13465493328565609</v>
      </c>
      <c r="U227" s="6">
        <v>0.13947921514018341</v>
      </c>
      <c r="V227" s="6">
        <v>0.1399081862278419</v>
      </c>
      <c r="W227" s="6">
        <v>0.14034817947049882</v>
      </c>
      <c r="X227" s="6">
        <v>0.14078192461830877</v>
      </c>
      <c r="Y227" s="6">
        <v>0.14121700865811354</v>
      </c>
      <c r="Z227" s="6">
        <v>0.14165343602383257</v>
      </c>
      <c r="AA227" s="6">
        <v>0.14209102799999995</v>
      </c>
      <c r="AB227" s="7"/>
    </row>
    <row r="228" spans="1:29">
      <c r="A228" s="10" t="s">
        <v>25</v>
      </c>
      <c r="B228" s="39">
        <v>0.15869166213178268</v>
      </c>
      <c r="C228" s="39">
        <v>0.16521781401044591</v>
      </c>
      <c r="D228" s="39">
        <v>0.17383800668441204</v>
      </c>
      <c r="E228" s="39">
        <v>0.16151883234268671</v>
      </c>
      <c r="F228" s="39">
        <v>0.17876465961288016</v>
      </c>
      <c r="G228" s="39">
        <v>0.19183089500523509</v>
      </c>
      <c r="H228" s="39">
        <v>0.20520132349797798</v>
      </c>
      <c r="I228" s="39">
        <v>0.21920679010094724</v>
      </c>
      <c r="J228" s="39">
        <v>0.23374198876738961</v>
      </c>
      <c r="K228" s="39">
        <v>0.24837044165950078</v>
      </c>
      <c r="L228" s="39">
        <v>0.26168929309803346</v>
      </c>
      <c r="M228" s="24"/>
      <c r="N228" s="6">
        <v>3.0224537037996324E-2</v>
      </c>
      <c r="O228" s="6">
        <v>6.4078039273899545E-2</v>
      </c>
      <c r="Q228" s="6">
        <v>0.212702603630433</v>
      </c>
      <c r="R228" s="6">
        <v>0.21196223490931182</v>
      </c>
      <c r="S228" s="6">
        <v>0.21121279654657399</v>
      </c>
      <c r="T228" s="6">
        <v>0.20505426516168365</v>
      </c>
      <c r="U228" s="6">
        <v>0.20967110435690475</v>
      </c>
      <c r="V228" s="6">
        <v>0.20894214575463005</v>
      </c>
      <c r="W228" s="6">
        <v>0.20812387687525974</v>
      </c>
      <c r="X228" s="6">
        <v>0.20732873666722221</v>
      </c>
      <c r="Y228" s="6">
        <v>0.2065302594277072</v>
      </c>
      <c r="Z228" s="6">
        <v>0.20571079560274738</v>
      </c>
      <c r="AA228" s="6">
        <v>0.20488939600000028</v>
      </c>
      <c r="AB228" s="7"/>
    </row>
    <row r="229" spans="1:29">
      <c r="A229" s="11" t="s">
        <v>4</v>
      </c>
      <c r="B229" s="36">
        <v>0.74607296489659636</v>
      </c>
      <c r="C229" s="36">
        <v>0.77946816366195826</v>
      </c>
      <c r="D229" s="36">
        <v>0.82304675439529773</v>
      </c>
      <c r="E229" s="36">
        <v>0.7876882356742515</v>
      </c>
      <c r="F229" s="36">
        <v>0.85259559328015333</v>
      </c>
      <c r="G229" s="36">
        <v>0.91810531720350241</v>
      </c>
      <c r="H229" s="36">
        <v>0.98595762571233769</v>
      </c>
      <c r="I229" s="36">
        <v>1.0572909169498783</v>
      </c>
      <c r="J229" s="36">
        <v>1.1317566220808795</v>
      </c>
      <c r="K229" s="36">
        <v>1.2073767977599696</v>
      </c>
      <c r="L229" s="36">
        <v>1.2772222389587848</v>
      </c>
      <c r="M229" s="24"/>
      <c r="N229" s="17"/>
      <c r="O229" s="17"/>
      <c r="Q229" s="1">
        <v>1</v>
      </c>
      <c r="R229" s="1">
        <v>1</v>
      </c>
      <c r="S229" s="1">
        <v>1</v>
      </c>
      <c r="T229" s="1">
        <v>1</v>
      </c>
      <c r="U229" s="1">
        <v>1.0000000000000002</v>
      </c>
      <c r="V229" s="1">
        <v>1</v>
      </c>
      <c r="W229" s="1">
        <v>1.0000000000000002</v>
      </c>
      <c r="X229" s="1">
        <v>1</v>
      </c>
      <c r="Y229" s="1">
        <v>1</v>
      </c>
      <c r="Z229" s="1">
        <v>1</v>
      </c>
      <c r="AA229" s="1">
        <v>1.0000000000000002</v>
      </c>
    </row>
    <row r="230" spans="1:29">
      <c r="A230" s="25" t="s">
        <v>5</v>
      </c>
      <c r="B230" s="38" t="b">
        <v>1</v>
      </c>
      <c r="C230" s="38" t="b">
        <v>1</v>
      </c>
      <c r="D230" s="38" t="b">
        <v>1</v>
      </c>
      <c r="E230" s="38" t="b">
        <v>0</v>
      </c>
      <c r="F230" s="38" t="b">
        <v>1</v>
      </c>
      <c r="G230" s="38" t="b">
        <v>0</v>
      </c>
      <c r="H230" s="38" t="b">
        <v>1</v>
      </c>
      <c r="I230" s="38" t="b">
        <v>1</v>
      </c>
      <c r="J230" s="38" t="b">
        <v>1</v>
      </c>
      <c r="K230" s="38" t="b">
        <v>1</v>
      </c>
      <c r="L230" s="38" t="b">
        <v>1</v>
      </c>
      <c r="M230" s="24"/>
      <c r="N230" s="17"/>
      <c r="O230" s="17"/>
      <c r="U230" s="34"/>
      <c r="V230" s="7"/>
    </row>
    <row r="231" spans="1:29" ht="15.75" thickBot="1">
      <c r="A231" s="25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24"/>
      <c r="N231" s="17"/>
      <c r="O231" s="17"/>
      <c r="U231" s="34"/>
      <c r="V231" s="7"/>
    </row>
    <row r="232" spans="1:29" ht="15.75" thickBot="1">
      <c r="A232" s="37" t="s">
        <v>15</v>
      </c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24"/>
      <c r="N232" s="17"/>
      <c r="O232" s="17"/>
      <c r="U232" s="34"/>
      <c r="V232" s="7"/>
    </row>
    <row r="233" spans="1:29">
      <c r="A233" s="10" t="s">
        <v>40</v>
      </c>
      <c r="B233" s="39">
        <v>0.39272847597551525</v>
      </c>
      <c r="C233" s="39">
        <v>0.40903012771689351</v>
      </c>
      <c r="D233" s="39">
        <v>0.43055370137697202</v>
      </c>
      <c r="E233" s="39">
        <v>0.41077420562277539</v>
      </c>
      <c r="F233" s="39">
        <v>0.44316817552207877</v>
      </c>
      <c r="G233" s="39">
        <v>0.47576481761575407</v>
      </c>
      <c r="H233" s="39">
        <v>0.50938425961564093</v>
      </c>
      <c r="I233" s="39">
        <v>0.54453789332543157</v>
      </c>
      <c r="J233" s="39">
        <v>0.58107618968725783</v>
      </c>
      <c r="K233" s="39">
        <v>0.61797284223338478</v>
      </c>
      <c r="L233" s="39">
        <v>0.65168526698849238</v>
      </c>
      <c r="M233" s="24"/>
      <c r="N233" s="6">
        <v>3.0668595621045291E-2</v>
      </c>
      <c r="O233" s="6">
        <v>6.4949749956331404E-2</v>
      </c>
      <c r="Q233" s="6">
        <v>0.52639419259743092</v>
      </c>
      <c r="R233" s="6">
        <v>0.52475539962435558</v>
      </c>
      <c r="S233" s="6">
        <v>0.52312180210625459</v>
      </c>
      <c r="T233" s="6">
        <v>0.52149338662035205</v>
      </c>
      <c r="U233" s="6">
        <v>0.51978708195886569</v>
      </c>
      <c r="V233" s="6">
        <v>0.51820287792789077</v>
      </c>
      <c r="W233" s="6">
        <v>0.51663909921850792</v>
      </c>
      <c r="X233" s="6">
        <v>0.51503127908857826</v>
      </c>
      <c r="Y233" s="6">
        <v>0.51342857496947958</v>
      </c>
      <c r="Z233" s="6">
        <v>0.51183097387650789</v>
      </c>
      <c r="AA233" s="6">
        <v>0.51023639200000015</v>
      </c>
      <c r="AB233" s="7"/>
      <c r="AC233" s="7"/>
    </row>
    <row r="234" spans="1:29">
      <c r="A234" s="10" t="s">
        <v>41</v>
      </c>
      <c r="B234" s="39">
        <v>8.2800190596419396E-2</v>
      </c>
      <c r="C234" s="39">
        <v>8.6761709054217942E-2</v>
      </c>
      <c r="D234" s="39">
        <v>9.1882648837355335E-2</v>
      </c>
      <c r="E234" s="39">
        <v>8.8194650395564483E-2</v>
      </c>
      <c r="F234" s="39">
        <v>9.5774760788375005E-2</v>
      </c>
      <c r="G234" s="39">
        <v>0.10341653036636915</v>
      </c>
      <c r="H234" s="39">
        <v>0.11137311911723154</v>
      </c>
      <c r="I234" s="39">
        <v>0.11978264929672781</v>
      </c>
      <c r="J234" s="39">
        <v>0.12859655563179637</v>
      </c>
      <c r="K234" s="39">
        <v>0.13759276396218276</v>
      </c>
      <c r="L234" s="39">
        <v>0.14598077484846975</v>
      </c>
      <c r="M234" s="24"/>
      <c r="N234" s="6">
        <v>3.7062510344911148E-2</v>
      </c>
      <c r="O234" s="6">
        <v>7.1374092607851658E-2</v>
      </c>
      <c r="Q234" s="6">
        <v>0.11098135771197026</v>
      </c>
      <c r="R234" s="6">
        <v>0.11130885531823334</v>
      </c>
      <c r="S234" s="6">
        <v>0.11163721665467549</v>
      </c>
      <c r="T234" s="6">
        <v>0.11196644357658961</v>
      </c>
      <c r="U234" s="6">
        <v>0.11233316421435513</v>
      </c>
      <c r="V234" s="6">
        <v>0.11264124978751906</v>
      </c>
      <c r="W234" s="6">
        <v>0.11295933639822131</v>
      </c>
      <c r="X234" s="6">
        <v>0.1132920442013087</v>
      </c>
      <c r="Y234" s="6">
        <v>0.11362562685549402</v>
      </c>
      <c r="Z234" s="6">
        <v>0.11396008621124476</v>
      </c>
      <c r="AA234" s="6">
        <v>0.1142955160000001</v>
      </c>
      <c r="AB234" s="7"/>
      <c r="AC234" s="7"/>
    </row>
    <row r="235" spans="1:29">
      <c r="A235" s="10" t="s">
        <v>42</v>
      </c>
      <c r="B235" s="39">
        <v>0.10774092607752546</v>
      </c>
      <c r="C235" s="39">
        <v>0.11315326492676628</v>
      </c>
      <c r="D235" s="39">
        <v>0.12010522498015698</v>
      </c>
      <c r="E235" s="39">
        <v>0.11554730567869483</v>
      </c>
      <c r="F235" s="39">
        <v>0.125740398443278</v>
      </c>
      <c r="G235" s="39">
        <v>0.13610788688265263</v>
      </c>
      <c r="H235" s="39">
        <v>0.14691436110253955</v>
      </c>
      <c r="I235" s="39">
        <v>0.15836752642902829</v>
      </c>
      <c r="J235" s="39">
        <v>0.17040789283793445</v>
      </c>
      <c r="K235" s="39">
        <v>0.18274433313620123</v>
      </c>
      <c r="L235" s="39">
        <v>0.19432677345087843</v>
      </c>
      <c r="M235" s="24"/>
      <c r="N235" s="6">
        <v>3.9378028529180042E-2</v>
      </c>
      <c r="O235" s="6">
        <v>7.3815997398416933E-2</v>
      </c>
      <c r="Q235" s="6">
        <v>0.14441070933652991</v>
      </c>
      <c r="R235" s="6">
        <v>0.14516726943044062</v>
      </c>
      <c r="S235" s="6">
        <v>0.14592758471953363</v>
      </c>
      <c r="T235" s="6">
        <v>0.14669167374295969</v>
      </c>
      <c r="U235" s="6">
        <v>0.14747953125059271</v>
      </c>
      <c r="V235" s="6">
        <v>0.1482486642134147</v>
      </c>
      <c r="W235" s="6">
        <v>0.14900676993739606</v>
      </c>
      <c r="X235" s="6">
        <v>0.14978614106124571</v>
      </c>
      <c r="Y235" s="6">
        <v>0.15056937994726968</v>
      </c>
      <c r="Z235" s="6">
        <v>0.1513565056701805</v>
      </c>
      <c r="AA235" s="6">
        <v>0.15214797199999994</v>
      </c>
      <c r="AB235" s="7"/>
      <c r="AC235" s="7"/>
    </row>
    <row r="236" spans="1:29">
      <c r="A236" s="10" t="s">
        <v>43</v>
      </c>
      <c r="B236" s="39">
        <v>8.9377847508195704E-2</v>
      </c>
      <c r="C236" s="39">
        <v>9.3698563219856701E-2</v>
      </c>
      <c r="D236" s="39">
        <v>9.9276205664019748E-2</v>
      </c>
      <c r="E236" s="39">
        <v>9.5336957350597037E-2</v>
      </c>
      <c r="F236" s="39">
        <v>0.1035650492645912</v>
      </c>
      <c r="G236" s="39">
        <v>0.11190050068741948</v>
      </c>
      <c r="H236" s="39">
        <v>0.12056600409404747</v>
      </c>
      <c r="I236" s="39">
        <v>0.12973225745691661</v>
      </c>
      <c r="J236" s="39">
        <v>0.1393456835091596</v>
      </c>
      <c r="K236" s="39">
        <v>0.14916620717665954</v>
      </c>
      <c r="L236" s="39">
        <v>0.15833825763262277</v>
      </c>
      <c r="M236" s="24"/>
      <c r="N236" s="6">
        <v>3.7518456605958095E-2</v>
      </c>
      <c r="O236" s="6">
        <v>7.1891350320178127E-2</v>
      </c>
      <c r="Q236" s="6">
        <v>0.11979772986491104</v>
      </c>
      <c r="R236" s="6">
        <v>0.12020832612285129</v>
      </c>
      <c r="S236" s="6">
        <v>0.12062037197019163</v>
      </c>
      <c r="T236" s="6">
        <v>0.12103387232765991</v>
      </c>
      <c r="U236" s="6">
        <v>0.12147030794066149</v>
      </c>
      <c r="V236" s="6">
        <v>0.1218819873827353</v>
      </c>
      <c r="W236" s="6">
        <v>0.12228314985336268</v>
      </c>
      <c r="X236" s="6">
        <v>0.1227025177055093</v>
      </c>
      <c r="Y236" s="6">
        <v>0.12312336485644301</v>
      </c>
      <c r="Z236" s="6">
        <v>0.12354569630077838</v>
      </c>
      <c r="AA236" s="6">
        <v>0.12397079600000001</v>
      </c>
      <c r="AB236" s="7"/>
      <c r="AC236" s="7"/>
    </row>
    <row r="237" spans="1:29">
      <c r="A237" s="10" t="s">
        <v>44</v>
      </c>
      <c r="B237" s="39">
        <v>3.7239449602444866E-2</v>
      </c>
      <c r="C237" s="39">
        <v>3.9373693192467515E-2</v>
      </c>
      <c r="D237" s="39">
        <v>4.2074300143818175E-2</v>
      </c>
      <c r="E237" s="39">
        <v>4.0750241012020828E-2</v>
      </c>
      <c r="F237" s="39">
        <v>4.4658630281731698E-2</v>
      </c>
      <c r="G237" s="39">
        <v>4.8637792576779075E-2</v>
      </c>
      <c r="H237" s="39">
        <v>5.2866093936471785E-2</v>
      </c>
      <c r="I237" s="39">
        <v>5.7370965361739405E-2</v>
      </c>
      <c r="J237" s="39">
        <v>6.2148150204836196E-2</v>
      </c>
      <c r="K237" s="39">
        <v>6.7095643181288481E-2</v>
      </c>
      <c r="L237" s="39">
        <v>7.1827844415667599E-2</v>
      </c>
      <c r="M237" s="24"/>
      <c r="N237" s="6">
        <v>4.6466997012082567E-2</v>
      </c>
      <c r="O237" s="6">
        <v>8.1094842252207089E-2</v>
      </c>
      <c r="Q237" s="6">
        <v>4.991395125489656E-2</v>
      </c>
      <c r="R237" s="6">
        <v>5.0513536059624366E-2</v>
      </c>
      <c r="S237" s="6">
        <v>5.1120182321514253E-2</v>
      </c>
      <c r="T237" s="6">
        <v>5.1733971851362137E-2</v>
      </c>
      <c r="U237" s="6">
        <v>5.2379616589288858E-2</v>
      </c>
      <c r="V237" s="6">
        <v>5.2976267172623583E-2</v>
      </c>
      <c r="W237" s="6">
        <v>5.3619032459206274E-2</v>
      </c>
      <c r="X237" s="6">
        <v>5.4262232316575475E-2</v>
      </c>
      <c r="Y237" s="6">
        <v>5.4912998954288306E-2</v>
      </c>
      <c r="Z237" s="6">
        <v>5.5571420045316552E-2</v>
      </c>
      <c r="AA237" s="6">
        <v>5.6237545999999958E-2</v>
      </c>
      <c r="AB237" s="7"/>
      <c r="AC237" s="7"/>
    </row>
    <row r="238" spans="1:29">
      <c r="A238" s="10" t="s">
        <v>6</v>
      </c>
      <c r="B238" s="39">
        <v>3.6186075136495716E-2</v>
      </c>
      <c r="C238" s="39">
        <v>3.7450805551756311E-2</v>
      </c>
      <c r="D238" s="39">
        <v>3.9154673392975424E-2</v>
      </c>
      <c r="E238" s="39">
        <v>3.7084875614598861E-2</v>
      </c>
      <c r="F238" s="39">
        <v>3.9688578980098567E-2</v>
      </c>
      <c r="G238" s="39">
        <v>4.2277789074528095E-2</v>
      </c>
      <c r="H238" s="39">
        <v>4.4853787846406493E-2</v>
      </c>
      <c r="I238" s="39">
        <v>4.7499625080034587E-2</v>
      </c>
      <c r="J238" s="39">
        <v>5.0182150209895124E-2</v>
      </c>
      <c r="K238" s="39">
        <v>5.2805008070252998E-2</v>
      </c>
      <c r="L238" s="39">
        <v>5.5063321622654073E-2</v>
      </c>
      <c r="M238" s="24"/>
      <c r="N238" s="6">
        <v>2.3366078315505412E-2</v>
      </c>
      <c r="O238" s="6">
        <v>5.4265579786026974E-2</v>
      </c>
      <c r="Q238" s="6">
        <v>4.850205923426136E-2</v>
      </c>
      <c r="R238" s="6">
        <v>4.804661344449479E-2</v>
      </c>
      <c r="S238" s="6">
        <v>4.7572842227830467E-2</v>
      </c>
      <c r="T238" s="6">
        <v>4.7080651881076616E-2</v>
      </c>
      <c r="U238" s="6">
        <v>4.6550298046236026E-2</v>
      </c>
      <c r="V238" s="6">
        <v>4.6048953515816546E-2</v>
      </c>
      <c r="W238" s="6">
        <v>4.5492612133305819E-2</v>
      </c>
      <c r="X238" s="6">
        <v>4.4925785626782552E-2</v>
      </c>
      <c r="Y238" s="6">
        <v>4.4340054417025467E-2</v>
      </c>
      <c r="Z238" s="6">
        <v>4.3735317895972028E-2</v>
      </c>
      <c r="AA238" s="6">
        <v>4.3111777999999989E-2</v>
      </c>
      <c r="AB238" s="7"/>
      <c r="AC238" s="7"/>
    </row>
    <row r="239" spans="1:29">
      <c r="A239" s="11" t="s">
        <v>4</v>
      </c>
      <c r="B239" s="36">
        <v>0.74607296489659636</v>
      </c>
      <c r="C239" s="36">
        <v>0.77946816366195826</v>
      </c>
      <c r="D239" s="36">
        <v>0.82304675439529762</v>
      </c>
      <c r="E239" s="36">
        <v>0.78768823567425139</v>
      </c>
      <c r="F239" s="36">
        <v>0.85259559328015322</v>
      </c>
      <c r="G239" s="36">
        <v>0.91810531720350241</v>
      </c>
      <c r="H239" s="36">
        <v>0.9859576257123378</v>
      </c>
      <c r="I239" s="36">
        <v>1.0572909169498783</v>
      </c>
      <c r="J239" s="36">
        <v>1.1317566220808797</v>
      </c>
      <c r="K239" s="36">
        <v>1.2073767977599699</v>
      </c>
      <c r="L239" s="36">
        <v>1.2772222389587853</v>
      </c>
      <c r="M239" s="24"/>
      <c r="N239" s="17"/>
      <c r="O239" s="17"/>
      <c r="Q239" s="1">
        <v>1</v>
      </c>
      <c r="R239" s="1">
        <v>0.99999999999999989</v>
      </c>
      <c r="S239" s="1">
        <v>1</v>
      </c>
      <c r="T239" s="1">
        <v>0.99999999999999989</v>
      </c>
      <c r="U239" s="1">
        <v>0.99999999999999978</v>
      </c>
      <c r="V239" s="1">
        <v>1</v>
      </c>
      <c r="W239" s="1">
        <v>1</v>
      </c>
      <c r="X239" s="1">
        <v>0.99999999999999989</v>
      </c>
      <c r="Y239" s="1">
        <v>1</v>
      </c>
      <c r="Z239" s="1">
        <v>1.0000000000000002</v>
      </c>
      <c r="AA239" s="1">
        <v>1.0000000000000002</v>
      </c>
    </row>
    <row r="240" spans="1:29">
      <c r="A240" s="25" t="s">
        <v>5</v>
      </c>
      <c r="B240" s="38" t="b">
        <v>1</v>
      </c>
      <c r="C240" s="38" t="b">
        <v>1</v>
      </c>
      <c r="D240" s="38" t="b">
        <v>1</v>
      </c>
      <c r="E240" s="38" t="b">
        <v>1</v>
      </c>
      <c r="F240" s="38" t="b">
        <v>1</v>
      </c>
      <c r="G240" s="38" t="b">
        <v>0</v>
      </c>
      <c r="H240" s="38" t="b">
        <v>1</v>
      </c>
      <c r="I240" s="38" t="b">
        <v>1</v>
      </c>
      <c r="J240" s="38" t="b">
        <v>1</v>
      </c>
      <c r="K240" s="38" t="b">
        <v>1</v>
      </c>
      <c r="L240" s="38" t="b">
        <v>0</v>
      </c>
      <c r="M240" s="24"/>
      <c r="N240" s="17"/>
      <c r="O240" s="17"/>
      <c r="U240" s="34"/>
      <c r="V240" s="7"/>
    </row>
    <row r="241" spans="1:21">
      <c r="A241" s="23"/>
      <c r="B241" s="14"/>
      <c r="C241" s="7"/>
      <c r="D241" s="7"/>
      <c r="E241" s="7"/>
      <c r="G241" s="7"/>
      <c r="H241" s="7"/>
      <c r="I241" s="7"/>
      <c r="J241" s="7"/>
      <c r="K241" s="7"/>
      <c r="L241" s="7"/>
      <c r="M241" s="7"/>
      <c r="U241" s="2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D743B-C9B2-417F-BF65-BD3DC9550196}">
  <dimension ref="A1:AL123"/>
  <sheetViews>
    <sheetView showGridLines="0" tabSelected="1" topLeftCell="A64" zoomScale="85" zoomScaleNormal="85" workbookViewId="0">
      <pane xSplit="1" topLeftCell="L1" activePane="topRight" state="frozen"/>
      <selection pane="topRight" activeCell="AA68" sqref="AA68:AA73"/>
    </sheetView>
  </sheetViews>
  <sheetFormatPr defaultRowHeight="15"/>
  <cols>
    <col min="1" max="1" width="43.5703125" bestFit="1" customWidth="1"/>
    <col min="14" max="14" width="17.42578125" customWidth="1"/>
    <col min="15" max="15" width="18.85546875" bestFit="1" customWidth="1"/>
  </cols>
  <sheetData>
    <row r="1" spans="1:38" ht="15.75" thickBot="1">
      <c r="A1" s="2" t="s">
        <v>27</v>
      </c>
      <c r="B1" s="3">
        <v>2017</v>
      </c>
      <c r="C1" s="3">
        <v>2018</v>
      </c>
      <c r="D1" s="3">
        <v>2019</v>
      </c>
      <c r="E1" s="3">
        <v>2020</v>
      </c>
      <c r="F1" s="26">
        <v>2021</v>
      </c>
      <c r="G1" s="3" t="s">
        <v>18</v>
      </c>
      <c r="H1" s="3" t="s">
        <v>0</v>
      </c>
      <c r="I1" s="3" t="s">
        <v>1</v>
      </c>
      <c r="J1" s="3" t="s">
        <v>2</v>
      </c>
      <c r="K1" s="3" t="s">
        <v>7</v>
      </c>
      <c r="L1" s="3" t="s">
        <v>19</v>
      </c>
      <c r="M1" s="4"/>
      <c r="N1" s="5" t="s">
        <v>20</v>
      </c>
      <c r="O1" s="5" t="s">
        <v>21</v>
      </c>
      <c r="P1" s="12"/>
      <c r="Q1" s="3">
        <v>2017</v>
      </c>
      <c r="R1" s="3">
        <v>2018</v>
      </c>
      <c r="S1" s="3">
        <v>2019</v>
      </c>
      <c r="T1" s="3">
        <v>2020</v>
      </c>
      <c r="U1" s="26">
        <v>2021</v>
      </c>
      <c r="V1" s="3" t="s">
        <v>18</v>
      </c>
      <c r="W1" s="3" t="s">
        <v>0</v>
      </c>
      <c r="X1" s="3" t="s">
        <v>1</v>
      </c>
      <c r="Y1" s="3" t="s">
        <v>2</v>
      </c>
      <c r="Z1" s="3" t="s">
        <v>7</v>
      </c>
      <c r="AA1" s="3" t="s">
        <v>19</v>
      </c>
      <c r="AB1" s="3">
        <v>2017</v>
      </c>
      <c r="AC1" s="3">
        <v>2018</v>
      </c>
      <c r="AD1" s="3">
        <v>2019</v>
      </c>
      <c r="AE1" s="3">
        <v>2020</v>
      </c>
      <c r="AF1" s="26">
        <v>2021</v>
      </c>
      <c r="AG1" s="3" t="s">
        <v>18</v>
      </c>
      <c r="AH1" s="3" t="s">
        <v>0</v>
      </c>
      <c r="AI1" s="3" t="s">
        <v>1</v>
      </c>
      <c r="AJ1" s="3" t="s">
        <v>2</v>
      </c>
      <c r="AK1" s="3" t="s">
        <v>7</v>
      </c>
      <c r="AL1" s="3" t="s">
        <v>19</v>
      </c>
    </row>
    <row r="2" spans="1:38">
      <c r="A2" s="8" t="s">
        <v>125</v>
      </c>
      <c r="B2" s="32">
        <v>17.260000000000002</v>
      </c>
      <c r="C2" s="32">
        <v>18.05</v>
      </c>
      <c r="D2" s="32">
        <v>18.13</v>
      </c>
      <c r="E2" s="32">
        <v>17.23</v>
      </c>
      <c r="F2" s="32">
        <f>(F3*E2)+E2</f>
        <v>17.734839000000001</v>
      </c>
      <c r="G2" s="32">
        <f t="shared" ref="G2:L2" si="0">(G3*F2)+F2</f>
        <v>18.5630559813</v>
      </c>
      <c r="H2" s="32">
        <f t="shared" si="0"/>
        <v>19.636000617019139</v>
      </c>
      <c r="I2" s="32">
        <f t="shared" si="0"/>
        <v>20.896631856631767</v>
      </c>
      <c r="J2" s="32">
        <f t="shared" si="0"/>
        <v>22.363575412967318</v>
      </c>
      <c r="K2" s="32">
        <f t="shared" si="0"/>
        <v>23.873116753342611</v>
      </c>
      <c r="L2" s="32">
        <f t="shared" si="0"/>
        <v>25.381897732153863</v>
      </c>
      <c r="M2" s="13"/>
      <c r="N2" s="6">
        <f>(F2/B2)^(1/4)-1</f>
        <v>6.8079002191472338E-3</v>
      </c>
      <c r="O2" s="6">
        <f>(L2/G2)^(1/5)-1</f>
        <v>6.4571715120527395E-2</v>
      </c>
      <c r="P2" s="12"/>
      <c r="Q2" s="12"/>
      <c r="R2" s="12"/>
      <c r="S2" s="12"/>
      <c r="T2" s="14"/>
      <c r="U2" s="29"/>
      <c r="V2" s="12"/>
      <c r="W2" s="12"/>
      <c r="X2" s="12"/>
      <c r="Y2" s="12"/>
      <c r="Z2" s="14"/>
      <c r="AA2" s="12"/>
    </row>
    <row r="3" spans="1:38">
      <c r="A3" s="63" t="s">
        <v>3</v>
      </c>
      <c r="B3" s="64">
        <v>4.3200000000000002E-2</v>
      </c>
      <c r="C3" s="6">
        <f>C2/B2-1</f>
        <v>4.5770567786790117E-2</v>
      </c>
      <c r="D3" s="6">
        <f t="shared" ref="D3:E3" si="1">D2/C2-1</f>
        <v>4.4321329639889218E-3</v>
      </c>
      <c r="E3" s="6">
        <f t="shared" si="1"/>
        <v>-4.9641478212906653E-2</v>
      </c>
      <c r="F3" s="6">
        <v>2.93E-2</v>
      </c>
      <c r="G3" s="6">
        <v>4.6699999999999998E-2</v>
      </c>
      <c r="H3" s="6">
        <v>5.7799999999999997E-2</v>
      </c>
      <c r="I3" s="6">
        <v>6.4199999999999993E-2</v>
      </c>
      <c r="J3" s="6">
        <v>7.0199999999999999E-2</v>
      </c>
      <c r="K3" s="6">
        <v>6.7500000000000004E-2</v>
      </c>
      <c r="L3" s="6">
        <v>6.3200000000000006E-2</v>
      </c>
      <c r="M3" s="7"/>
      <c r="N3" s="12"/>
      <c r="O3" s="12"/>
      <c r="P3" s="12"/>
      <c r="Q3" s="12"/>
      <c r="R3" s="12"/>
      <c r="S3" s="12"/>
      <c r="T3" s="14"/>
      <c r="U3" s="29"/>
      <c r="V3" s="12"/>
      <c r="W3" s="12"/>
      <c r="X3" s="12"/>
      <c r="Y3" s="12"/>
      <c r="Z3" s="14"/>
      <c r="AA3" s="12"/>
    </row>
    <row r="4" spans="1:38" ht="15.75" thickBot="1">
      <c r="A4" s="16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7"/>
      <c r="N4" s="12"/>
      <c r="O4" s="12"/>
      <c r="P4" s="12"/>
      <c r="Q4" s="12"/>
      <c r="R4" s="12"/>
      <c r="S4" s="12"/>
      <c r="T4" s="14"/>
      <c r="U4" s="29"/>
      <c r="V4" s="12"/>
      <c r="W4" s="12"/>
      <c r="X4" s="12"/>
      <c r="Y4" s="12"/>
      <c r="Z4" s="14"/>
      <c r="AA4" s="12"/>
    </row>
    <row r="5" spans="1:38" ht="15.75" thickBot="1">
      <c r="A5" s="2" t="s">
        <v>121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7"/>
      <c r="R5" s="12"/>
      <c r="S5" s="12"/>
      <c r="T5" s="14"/>
      <c r="U5" s="29"/>
      <c r="V5" s="12"/>
      <c r="W5" s="12"/>
      <c r="X5" s="12"/>
      <c r="Y5" s="12"/>
      <c r="Z5" s="14"/>
      <c r="AA5" s="12"/>
    </row>
    <row r="6" spans="1:38">
      <c r="A6" s="10" t="s">
        <v>33</v>
      </c>
      <c r="B6" s="40">
        <f>B$2*Q6</f>
        <v>8.0138179999999988</v>
      </c>
      <c r="C6" s="40">
        <f t="shared" ref="C6:L6" si="2">C$2*R6</f>
        <v>8.3607599999999991</v>
      </c>
      <c r="D6" s="40">
        <f t="shared" si="2"/>
        <v>8.3796859999999977</v>
      </c>
      <c r="E6" s="40">
        <f t="shared" si="2"/>
        <v>7.9447529999999995</v>
      </c>
      <c r="F6" s="40">
        <f t="shared" si="2"/>
        <v>8.1597994238999991</v>
      </c>
      <c r="G6" s="40">
        <f t="shared" si="2"/>
        <v>8.5204426954166994</v>
      </c>
      <c r="H6" s="40">
        <f t="shared" si="2"/>
        <v>8.9913246825330635</v>
      </c>
      <c r="I6" s="40">
        <f t="shared" si="2"/>
        <v>9.5476710952950548</v>
      </c>
      <c r="J6" s="40">
        <f t="shared" si="2"/>
        <v>10.193317673230503</v>
      </c>
      <c r="K6" s="40">
        <f t="shared" si="2"/>
        <v>10.857493499420219</v>
      </c>
      <c r="L6" s="40">
        <f t="shared" si="2"/>
        <v>11.515767001078208</v>
      </c>
      <c r="M6" s="18"/>
      <c r="N6" s="6">
        <f t="shared" ref="N6:N12" si="3">(F6/B6)^(1/4)-1</f>
        <v>4.5232708879818784E-3</v>
      </c>
      <c r="O6" s="6">
        <f t="shared" ref="O6:O12" si="4">(L6/G6)^(1/5)-1</f>
        <v>6.2101792644708942E-2</v>
      </c>
      <c r="P6" s="12"/>
      <c r="Q6" s="6">
        <v>0.46429999999999993</v>
      </c>
      <c r="R6" s="6">
        <v>0.46319999999999995</v>
      </c>
      <c r="S6" s="6">
        <v>0.46219999999999994</v>
      </c>
      <c r="T6" s="6">
        <v>0.46109999999999995</v>
      </c>
      <c r="U6" s="6">
        <v>0.46009999999999995</v>
      </c>
      <c r="V6" s="6">
        <v>0.45899999999999996</v>
      </c>
      <c r="W6" s="6">
        <v>0.45789999999999997</v>
      </c>
      <c r="X6" s="6">
        <v>0.45689999999999997</v>
      </c>
      <c r="Y6" s="6">
        <v>0.45579999999999998</v>
      </c>
      <c r="Z6" s="6">
        <v>0.45479999999999998</v>
      </c>
      <c r="AA6" s="6">
        <v>0.45369999999999999</v>
      </c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</row>
    <row r="7" spans="1:38">
      <c r="A7" s="10" t="s">
        <v>34</v>
      </c>
      <c r="B7" s="40">
        <f t="shared" ref="B7:B12" si="5">B$2*Q7</f>
        <v>0.82848000000000011</v>
      </c>
      <c r="C7" s="40">
        <f t="shared" ref="C7:C12" si="6">C$2*R7</f>
        <v>0.85196000000000005</v>
      </c>
      <c r="D7" s="40">
        <f t="shared" ref="D7:D12" si="7">D$2*S7</f>
        <v>0.84123199999999987</v>
      </c>
      <c r="E7" s="40">
        <f t="shared" ref="E7:E12" si="8">E$2*T7</f>
        <v>0.78568800000000005</v>
      </c>
      <c r="F7" s="40">
        <f t="shared" ref="F7:F12" si="9">F$2*U7</f>
        <v>0.79452078720000008</v>
      </c>
      <c r="G7" s="40">
        <f t="shared" ref="G7:G12" si="10">G$2*V7</f>
        <v>0.81863076877533003</v>
      </c>
      <c r="H7" s="40">
        <f t="shared" ref="H7:H12" si="11">H$2*W7</f>
        <v>0.85023882671692863</v>
      </c>
      <c r="I7" s="40">
        <f t="shared" ref="I7:I12" si="12">I$2*X7</f>
        <v>0.88810685390685018</v>
      </c>
      <c r="J7" s="40">
        <f t="shared" ref="J7:J12" si="13">J$2*Y7</f>
        <v>0.93479745226203381</v>
      </c>
      <c r="K7" s="40">
        <f t="shared" ref="K7:K12" si="14">K$2*Z7</f>
        <v>0.98118509856238123</v>
      </c>
      <c r="L7" s="40">
        <f t="shared" ref="L7:L12" si="15">L$2*AA7</f>
        <v>1.0228904786058008</v>
      </c>
      <c r="M7" s="18"/>
      <c r="N7" s="6">
        <f t="shared" si="3"/>
        <v>-1.040883595956299E-2</v>
      </c>
      <c r="O7" s="6">
        <f t="shared" si="4"/>
        <v>4.5558204883137332E-2</v>
      </c>
      <c r="P7" s="12"/>
      <c r="Q7" s="6">
        <v>4.8000000000000001E-2</v>
      </c>
      <c r="R7" s="6">
        <v>4.7199999999999999E-2</v>
      </c>
      <c r="S7" s="6">
        <v>4.6399999999999997E-2</v>
      </c>
      <c r="T7" s="6">
        <v>4.5600000000000002E-2</v>
      </c>
      <c r="U7" s="6">
        <v>4.48E-2</v>
      </c>
      <c r="V7" s="6">
        <v>4.41E-2</v>
      </c>
      <c r="W7" s="6">
        <v>4.3299999999999998E-2</v>
      </c>
      <c r="X7" s="6">
        <v>4.2500000000000003E-2</v>
      </c>
      <c r="Y7" s="6">
        <v>4.1799999999999997E-2</v>
      </c>
      <c r="Z7" s="6">
        <v>4.1099999999999998E-2</v>
      </c>
      <c r="AA7" s="6">
        <v>4.0300000000000002E-2</v>
      </c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</row>
    <row r="8" spans="1:38">
      <c r="A8" s="10" t="s">
        <v>35</v>
      </c>
      <c r="B8" s="40">
        <f t="shared" si="5"/>
        <v>1.6517820000000001</v>
      </c>
      <c r="C8" s="40">
        <f t="shared" si="6"/>
        <v>1.7165550000000001</v>
      </c>
      <c r="D8" s="40">
        <f t="shared" si="7"/>
        <v>1.715098</v>
      </c>
      <c r="E8" s="40">
        <f t="shared" si="8"/>
        <v>1.6213430000000002</v>
      </c>
      <c r="F8" s="40">
        <f t="shared" si="9"/>
        <v>1.6599809304000002</v>
      </c>
      <c r="G8" s="40">
        <f t="shared" si="10"/>
        <v>1.7263642062608999</v>
      </c>
      <c r="H8" s="40">
        <f t="shared" si="11"/>
        <v>1.8163300570742704</v>
      </c>
      <c r="I8" s="40">
        <f t="shared" si="12"/>
        <v>1.9224901308101225</v>
      </c>
      <c r="J8" s="40">
        <f t="shared" si="13"/>
        <v>2.0462671502865097</v>
      </c>
      <c r="K8" s="40">
        <f t="shared" si="14"/>
        <v>2.1724536245541777</v>
      </c>
      <c r="L8" s="40">
        <f t="shared" si="15"/>
        <v>2.2970617447599246</v>
      </c>
      <c r="M8" s="18"/>
      <c r="N8" s="6">
        <f t="shared" si="3"/>
        <v>1.2386188203517001E-3</v>
      </c>
      <c r="O8" s="6">
        <f t="shared" si="4"/>
        <v>5.8785656525310204E-2</v>
      </c>
      <c r="P8" s="12"/>
      <c r="Q8" s="6">
        <v>9.5699999999999993E-2</v>
      </c>
      <c r="R8" s="6">
        <v>9.5100000000000004E-2</v>
      </c>
      <c r="S8" s="6">
        <v>9.4600000000000004E-2</v>
      </c>
      <c r="T8" s="6">
        <v>9.4100000000000003E-2</v>
      </c>
      <c r="U8" s="6">
        <v>9.3600000000000003E-2</v>
      </c>
      <c r="V8" s="6">
        <v>9.2999999999999999E-2</v>
      </c>
      <c r="W8" s="6">
        <v>9.2499999999999999E-2</v>
      </c>
      <c r="X8" s="6">
        <v>9.1999999999999998E-2</v>
      </c>
      <c r="Y8" s="6">
        <v>9.1499999999999998E-2</v>
      </c>
      <c r="Z8" s="6">
        <v>9.0999999999999998E-2</v>
      </c>
      <c r="AA8" s="6">
        <v>9.0499999999999997E-2</v>
      </c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6"/>
    </row>
    <row r="9" spans="1:38">
      <c r="A9" s="10" t="s">
        <v>36</v>
      </c>
      <c r="B9" s="40">
        <f t="shared" si="5"/>
        <v>2.1229800000000001</v>
      </c>
      <c r="C9" s="40">
        <f t="shared" si="6"/>
        <v>2.2363950000000004</v>
      </c>
      <c r="D9" s="40">
        <f t="shared" si="7"/>
        <v>2.2626239999999997</v>
      </c>
      <c r="E9" s="40">
        <f t="shared" si="8"/>
        <v>2.1658110000000002</v>
      </c>
      <c r="F9" s="40">
        <f t="shared" si="9"/>
        <v>2.2452306173999999</v>
      </c>
      <c r="G9" s="40">
        <f t="shared" si="10"/>
        <v>2.3667896376157502</v>
      </c>
      <c r="H9" s="40">
        <f t="shared" si="11"/>
        <v>2.5232260792869594</v>
      </c>
      <c r="I9" s="40">
        <f t="shared" si="12"/>
        <v>2.7040241622481505</v>
      </c>
      <c r="J9" s="40">
        <f t="shared" si="13"/>
        <v>2.9162102338509381</v>
      </c>
      <c r="K9" s="40">
        <f t="shared" si="14"/>
        <v>3.1345402297138847</v>
      </c>
      <c r="L9" s="40">
        <f t="shared" si="15"/>
        <v>3.358025069963956</v>
      </c>
      <c r="M9" s="18"/>
      <c r="N9" s="6">
        <f t="shared" si="3"/>
        <v>1.409528450410602E-2</v>
      </c>
      <c r="O9" s="6">
        <f t="shared" si="4"/>
        <v>7.2469265096773317E-2</v>
      </c>
      <c r="P9" s="12"/>
      <c r="Q9" s="6">
        <v>0.123</v>
      </c>
      <c r="R9" s="6">
        <v>0.12390000000000001</v>
      </c>
      <c r="S9" s="6">
        <v>0.12479999999999999</v>
      </c>
      <c r="T9" s="6">
        <v>0.12570000000000001</v>
      </c>
      <c r="U9" s="6">
        <v>0.12659999999999999</v>
      </c>
      <c r="V9" s="6">
        <v>0.1275</v>
      </c>
      <c r="W9" s="6">
        <v>0.1285</v>
      </c>
      <c r="X9" s="6">
        <v>0.12939999999999999</v>
      </c>
      <c r="Y9" s="6">
        <v>0.13039999999999999</v>
      </c>
      <c r="Z9" s="6">
        <v>0.1313</v>
      </c>
      <c r="AA9" s="6">
        <v>0.1323</v>
      </c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</row>
    <row r="10" spans="1:38">
      <c r="A10" s="10" t="s">
        <v>37</v>
      </c>
      <c r="B10" s="40">
        <f t="shared" si="5"/>
        <v>2.5596580000000002</v>
      </c>
      <c r="C10" s="40">
        <f t="shared" si="6"/>
        <v>2.7002799999999993</v>
      </c>
      <c r="D10" s="40">
        <f t="shared" si="7"/>
        <v>2.7340039999999997</v>
      </c>
      <c r="E10" s="40">
        <f t="shared" si="8"/>
        <v>2.6206829999999992</v>
      </c>
      <c r="F10" s="40">
        <f t="shared" si="9"/>
        <v>2.7205243025999999</v>
      </c>
      <c r="G10" s="40">
        <f t="shared" si="10"/>
        <v>2.87170476030711</v>
      </c>
      <c r="H10" s="40">
        <f t="shared" si="11"/>
        <v>3.063216096254985</v>
      </c>
      <c r="I10" s="40">
        <f t="shared" si="12"/>
        <v>3.287040191048177</v>
      </c>
      <c r="J10" s="40">
        <f t="shared" si="13"/>
        <v>3.5468630604966158</v>
      </c>
      <c r="K10" s="40">
        <f t="shared" si="14"/>
        <v>3.8173113688594831</v>
      </c>
      <c r="L10" s="40">
        <f t="shared" si="15"/>
        <v>4.0915619144232016</v>
      </c>
      <c r="M10" s="18"/>
      <c r="N10" s="6">
        <f t="shared" si="3"/>
        <v>1.5354427357491263E-2</v>
      </c>
      <c r="O10" s="6">
        <f t="shared" si="4"/>
        <v>7.3371025665416756E-2</v>
      </c>
      <c r="P10" s="12"/>
      <c r="Q10" s="6">
        <v>0.14829999999999999</v>
      </c>
      <c r="R10" s="6">
        <v>0.14959999999999996</v>
      </c>
      <c r="S10" s="6">
        <v>0.15079999999999999</v>
      </c>
      <c r="T10" s="6">
        <v>0.15209999999999996</v>
      </c>
      <c r="U10" s="6">
        <v>0.15339999999999998</v>
      </c>
      <c r="V10" s="6">
        <v>0.1547</v>
      </c>
      <c r="W10" s="6">
        <v>0.15599999999999997</v>
      </c>
      <c r="X10" s="6">
        <v>0.1573</v>
      </c>
      <c r="Y10" s="6">
        <v>0.15859999999999996</v>
      </c>
      <c r="Z10" s="6">
        <v>0.15989999999999999</v>
      </c>
      <c r="AA10" s="6">
        <v>0.16119999999999995</v>
      </c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</row>
    <row r="11" spans="1:38">
      <c r="A11" s="10" t="s">
        <v>38</v>
      </c>
      <c r="B11" s="40">
        <f t="shared" si="5"/>
        <v>1.877888</v>
      </c>
      <c r="C11" s="40">
        <f t="shared" si="6"/>
        <v>1.9728649999999999</v>
      </c>
      <c r="D11" s="40">
        <f t="shared" si="7"/>
        <v>1.9906739999999998</v>
      </c>
      <c r="E11" s="40">
        <f t="shared" si="8"/>
        <v>1.9021920000000001</v>
      </c>
      <c r="F11" s="40">
        <f t="shared" si="9"/>
        <v>1.9667936451000001</v>
      </c>
      <c r="G11" s="40">
        <f t="shared" si="10"/>
        <v>2.0679244363168201</v>
      </c>
      <c r="H11" s="40">
        <f t="shared" si="11"/>
        <v>2.1992320691061433</v>
      </c>
      <c r="I11" s="40">
        <f t="shared" si="12"/>
        <v>2.3508710838710738</v>
      </c>
      <c r="J11" s="40">
        <f t="shared" si="13"/>
        <v>2.5270840216653068</v>
      </c>
      <c r="K11" s="40">
        <f t="shared" si="14"/>
        <v>2.7119860631797206</v>
      </c>
      <c r="L11" s="40">
        <f t="shared" si="15"/>
        <v>2.8960745312387557</v>
      </c>
      <c r="M11" s="18"/>
      <c r="N11" s="6">
        <f t="shared" si="3"/>
        <v>1.1631345193529929E-2</v>
      </c>
      <c r="O11" s="6">
        <f t="shared" si="4"/>
        <v>6.9682802996559712E-2</v>
      </c>
      <c r="P11" s="12"/>
      <c r="Q11" s="6">
        <v>0.10879999999999999</v>
      </c>
      <c r="R11" s="6">
        <v>0.10929999999999999</v>
      </c>
      <c r="S11" s="6">
        <v>0.10979999999999999</v>
      </c>
      <c r="T11" s="6">
        <v>0.1104</v>
      </c>
      <c r="U11" s="6">
        <v>0.1109</v>
      </c>
      <c r="V11" s="6">
        <v>0.1114</v>
      </c>
      <c r="W11" s="6">
        <v>0.11199999999999999</v>
      </c>
      <c r="X11" s="6">
        <v>0.11249999999999999</v>
      </c>
      <c r="Y11" s="6">
        <v>0.11299999999999999</v>
      </c>
      <c r="Z11" s="6">
        <v>0.11359999999999999</v>
      </c>
      <c r="AA11" s="6">
        <v>0.11409999999999999</v>
      </c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</row>
    <row r="12" spans="1:38">
      <c r="A12" s="10" t="s">
        <v>6</v>
      </c>
      <c r="B12" s="40">
        <f t="shared" si="5"/>
        <v>0.20539400000000038</v>
      </c>
      <c r="C12" s="40">
        <f t="shared" si="6"/>
        <v>0.21118500000000279</v>
      </c>
      <c r="D12" s="40">
        <f t="shared" si="7"/>
        <v>0.20668199999999937</v>
      </c>
      <c r="E12" s="40">
        <f t="shared" si="8"/>
        <v>0.18953000000000209</v>
      </c>
      <c r="F12" s="40">
        <f t="shared" si="9"/>
        <v>0.18798929340000292</v>
      </c>
      <c r="G12" s="40">
        <f t="shared" si="10"/>
        <v>0.19119947660738956</v>
      </c>
      <c r="H12" s="40">
        <f t="shared" si="11"/>
        <v>0.19243280604679036</v>
      </c>
      <c r="I12" s="40">
        <f t="shared" si="12"/>
        <v>0.19642833945234017</v>
      </c>
      <c r="J12" s="40">
        <f t="shared" si="13"/>
        <v>0.19903582117541205</v>
      </c>
      <c r="K12" s="40">
        <f t="shared" si="14"/>
        <v>0.1981468690527457</v>
      </c>
      <c r="L12" s="40">
        <f t="shared" si="15"/>
        <v>0.2005169920840188</v>
      </c>
      <c r="M12" s="18"/>
      <c r="N12" s="6">
        <f t="shared" si="3"/>
        <v>-2.189305933418928E-2</v>
      </c>
      <c r="O12" s="6">
        <f t="shared" si="4"/>
        <v>9.561770094791866E-3</v>
      </c>
      <c r="P12" s="12"/>
      <c r="Q12" s="6">
        <f>1-SUM(Q6:Q11)</f>
        <v>1.1900000000000022E-2</v>
      </c>
      <c r="R12" s="6">
        <f t="shared" ref="R12:AA12" si="16">1-SUM(R6:R11)</f>
        <v>1.1700000000000155E-2</v>
      </c>
      <c r="S12" s="6">
        <f t="shared" si="16"/>
        <v>1.1399999999999966E-2</v>
      </c>
      <c r="T12" s="6">
        <f t="shared" si="16"/>
        <v>1.1000000000000121E-2</v>
      </c>
      <c r="U12" s="6">
        <f t="shared" si="16"/>
        <v>1.0600000000000165E-2</v>
      </c>
      <c r="V12" s="6">
        <f t="shared" si="16"/>
        <v>1.0299999999999976E-2</v>
      </c>
      <c r="W12" s="6">
        <f t="shared" si="16"/>
        <v>9.8000000000001419E-3</v>
      </c>
      <c r="X12" s="6">
        <f t="shared" si="16"/>
        <v>9.400000000000075E-3</v>
      </c>
      <c r="Y12" s="6">
        <f t="shared" si="16"/>
        <v>8.90000000000013E-3</v>
      </c>
      <c r="Z12" s="6">
        <f t="shared" si="16"/>
        <v>8.3000000000000851E-3</v>
      </c>
      <c r="AA12" s="6">
        <f t="shared" si="16"/>
        <v>7.9000000000001291E-3</v>
      </c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</row>
    <row r="13" spans="1:38">
      <c r="A13" s="11" t="s">
        <v>4</v>
      </c>
      <c r="B13" s="41">
        <f>SUM(B6:B12)</f>
        <v>17.260000000000002</v>
      </c>
      <c r="C13" s="41">
        <f t="shared" ref="C13:L13" si="17">SUM(C6:C12)</f>
        <v>18.05</v>
      </c>
      <c r="D13" s="41">
        <f t="shared" si="17"/>
        <v>18.129999999999995</v>
      </c>
      <c r="E13" s="41">
        <f t="shared" si="17"/>
        <v>17.23</v>
      </c>
      <c r="F13" s="41">
        <f t="shared" si="17"/>
        <v>17.734839000000001</v>
      </c>
      <c r="G13" s="41">
        <f t="shared" si="17"/>
        <v>18.5630559813</v>
      </c>
      <c r="H13" s="41">
        <f t="shared" si="17"/>
        <v>19.636000617019143</v>
      </c>
      <c r="I13" s="41">
        <f t="shared" si="17"/>
        <v>20.896631856631767</v>
      </c>
      <c r="J13" s="41">
        <f t="shared" si="17"/>
        <v>22.363575412967318</v>
      </c>
      <c r="K13" s="41">
        <f t="shared" si="17"/>
        <v>23.873116753342611</v>
      </c>
      <c r="L13" s="41">
        <f t="shared" si="17"/>
        <v>25.381897732153867</v>
      </c>
      <c r="M13" s="19"/>
      <c r="N13" s="12"/>
      <c r="O13" s="12"/>
      <c r="P13" s="12"/>
      <c r="Q13" s="1">
        <v>1</v>
      </c>
      <c r="R13" s="1">
        <v>1</v>
      </c>
      <c r="S13" s="1">
        <v>1</v>
      </c>
      <c r="T13" s="1">
        <v>1.0000000000000002</v>
      </c>
      <c r="U13" s="1">
        <v>0.99999999999999989</v>
      </c>
      <c r="V13" s="1">
        <v>1</v>
      </c>
      <c r="W13" s="1">
        <v>1</v>
      </c>
      <c r="X13" s="1">
        <v>0.99999999999999989</v>
      </c>
      <c r="Y13" s="1">
        <v>1</v>
      </c>
      <c r="Z13" s="1">
        <v>1</v>
      </c>
      <c r="AA13" s="1">
        <v>0.99999999999999989</v>
      </c>
    </row>
    <row r="14" spans="1:38">
      <c r="A14" s="25" t="s">
        <v>5</v>
      </c>
      <c r="B14" s="20" t="b">
        <f>B13=B2</f>
        <v>1</v>
      </c>
      <c r="C14" s="20" t="b">
        <f t="shared" ref="C14:L14" si="18">C13=C2</f>
        <v>1</v>
      </c>
      <c r="D14" s="20" t="b">
        <f t="shared" si="18"/>
        <v>1</v>
      </c>
      <c r="E14" s="20" t="b">
        <f t="shared" si="18"/>
        <v>1</v>
      </c>
      <c r="F14" s="20" t="b">
        <f t="shared" si="18"/>
        <v>1</v>
      </c>
      <c r="G14" s="20" t="b">
        <f t="shared" si="18"/>
        <v>1</v>
      </c>
      <c r="H14" s="20" t="b">
        <f t="shared" si="18"/>
        <v>1</v>
      </c>
      <c r="I14" s="20" t="b">
        <f t="shared" si="18"/>
        <v>1</v>
      </c>
      <c r="J14" s="20" t="b">
        <f t="shared" si="18"/>
        <v>1</v>
      </c>
      <c r="K14" s="20" t="b">
        <f t="shared" si="18"/>
        <v>1</v>
      </c>
      <c r="L14" s="20" t="b">
        <f t="shared" si="18"/>
        <v>1</v>
      </c>
      <c r="M14" s="14"/>
      <c r="N14" s="12"/>
      <c r="O14" s="12"/>
      <c r="P14" s="12"/>
      <c r="Q14" s="12"/>
      <c r="R14" s="12"/>
      <c r="S14" s="12"/>
      <c r="T14" s="14"/>
      <c r="U14" s="34"/>
      <c r="V14" s="7"/>
      <c r="W14" s="12"/>
      <c r="X14" s="12"/>
      <c r="Y14" s="12"/>
      <c r="Z14" s="14"/>
      <c r="AA14" s="12"/>
    </row>
    <row r="15" spans="1:38" ht="15.75" thickBot="1">
      <c r="A15" s="16"/>
      <c r="B15" s="12"/>
      <c r="C15" s="12"/>
      <c r="D15" s="14"/>
      <c r="E15" s="12"/>
      <c r="F15" s="12"/>
      <c r="G15" s="12"/>
      <c r="H15" s="12"/>
      <c r="I15" s="12"/>
      <c r="J15" s="14"/>
      <c r="K15" s="14"/>
      <c r="L15" s="14"/>
      <c r="M15" s="14"/>
      <c r="N15" s="12"/>
      <c r="O15" s="12"/>
      <c r="P15" s="12"/>
      <c r="Q15" s="12"/>
      <c r="R15" s="12"/>
      <c r="S15" s="12"/>
      <c r="T15" s="14"/>
      <c r="U15" s="34"/>
      <c r="V15" s="7"/>
      <c r="W15" s="12"/>
      <c r="X15" s="12"/>
      <c r="Y15" s="12"/>
      <c r="Z15" s="14"/>
      <c r="AA15" s="12"/>
    </row>
    <row r="16" spans="1:38" ht="15.75" thickBot="1">
      <c r="A16" s="37" t="s">
        <v>122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24"/>
      <c r="N16" s="17"/>
      <c r="O16" s="17"/>
      <c r="P16" s="12"/>
      <c r="Q16" s="7"/>
      <c r="R16" s="12"/>
      <c r="S16" s="12"/>
      <c r="T16" s="14"/>
      <c r="U16" s="34"/>
      <c r="V16" s="7"/>
      <c r="W16" s="12"/>
      <c r="X16" s="12"/>
      <c r="Y16" s="12"/>
      <c r="Z16" s="14"/>
      <c r="AA16" s="12"/>
    </row>
    <row r="17" spans="1:38">
      <c r="A17" s="10" t="s">
        <v>23</v>
      </c>
      <c r="B17" s="39">
        <f>B$2*Q17</f>
        <v>4.770664</v>
      </c>
      <c r="C17" s="39">
        <f t="shared" ref="C17:L17" si="19">C$2*R17</f>
        <v>5.0106799999999998</v>
      </c>
      <c r="D17" s="39">
        <f t="shared" si="19"/>
        <v>5.0546439999999997</v>
      </c>
      <c r="E17" s="39">
        <f t="shared" si="19"/>
        <v>4.6779449999999994</v>
      </c>
      <c r="F17" s="39">
        <f t="shared" si="19"/>
        <v>4.9888102107000005</v>
      </c>
      <c r="G17" s="39">
        <f t="shared" si="19"/>
        <v>5.2440633147172493</v>
      </c>
      <c r="H17" s="39">
        <f t="shared" si="19"/>
        <v>5.5726969751100315</v>
      </c>
      <c r="I17" s="39">
        <f t="shared" si="19"/>
        <v>5.9555400791400546</v>
      </c>
      <c r="J17" s="39">
        <f t="shared" si="19"/>
        <v>6.4026916407325434</v>
      </c>
      <c r="K17" s="39">
        <f t="shared" si="19"/>
        <v>6.8635210665860003</v>
      </c>
      <c r="L17" s="39">
        <f t="shared" si="19"/>
        <v>7.3302920650460361</v>
      </c>
      <c r="M17" s="24"/>
      <c r="N17" s="6">
        <f t="shared" ref="N17:N20" si="20">(F17/B17)^(1/4)-1</f>
        <v>1.1240694134772022E-2</v>
      </c>
      <c r="O17" s="6">
        <f t="shared" ref="O17:O21" si="21">(L17/G17)^(1/5)-1</f>
        <v>6.9278095997147515E-2</v>
      </c>
      <c r="P17" s="12"/>
      <c r="Q17" s="6">
        <v>0.27639999999999998</v>
      </c>
      <c r="R17" s="6">
        <v>0.27759999999999996</v>
      </c>
      <c r="S17" s="6">
        <v>0.27879999999999999</v>
      </c>
      <c r="T17" s="6">
        <v>0.27149999999999996</v>
      </c>
      <c r="U17" s="6">
        <v>0.28129999999999999</v>
      </c>
      <c r="V17" s="6">
        <v>0.28249999999999997</v>
      </c>
      <c r="W17" s="6">
        <v>0.2838</v>
      </c>
      <c r="X17" s="6">
        <v>0.28500000000000003</v>
      </c>
      <c r="Y17" s="6">
        <v>0.2863</v>
      </c>
      <c r="Z17" s="6">
        <v>0.28749999999999998</v>
      </c>
      <c r="AA17" s="6">
        <v>0.2888</v>
      </c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</row>
    <row r="18" spans="1:38">
      <c r="A18" s="10" t="s">
        <v>24</v>
      </c>
      <c r="B18" s="39">
        <f t="shared" ref="B18:B20" si="22">B$2*Q18</f>
        <v>4.9052920000000002</v>
      </c>
      <c r="C18" s="39">
        <f t="shared" ref="C18:C20" si="23">C$2*R18</f>
        <v>5.1135650000000004</v>
      </c>
      <c r="D18" s="39">
        <f t="shared" ref="D18:D20" si="24">D$2*S18</f>
        <v>5.1199119999999994</v>
      </c>
      <c r="E18" s="39">
        <f t="shared" ref="E18:E20" si="25">E$2*T18</f>
        <v>5.1672770000000003</v>
      </c>
      <c r="F18" s="39">
        <f t="shared" ref="F18:F20" si="26">F$2*U18</f>
        <v>4.9763958234000008</v>
      </c>
      <c r="G18" s="39">
        <f t="shared" ref="G18:G20" si="27">G$2*V18</f>
        <v>5.1920867579696104</v>
      </c>
      <c r="H18" s="39">
        <f t="shared" ref="H18:H20" si="28">H$2*W18</f>
        <v>5.4745169720249356</v>
      </c>
      <c r="I18" s="39">
        <f t="shared" ref="I18:I20" si="29">I$2*X18</f>
        <v>5.807173992957968</v>
      </c>
      <c r="J18" s="39">
        <f t="shared" ref="J18:J20" si="30">J$2*Y18</f>
        <v>6.1947103893919477</v>
      </c>
      <c r="K18" s="39">
        <f t="shared" ref="K18:K20" si="31">K$2*Z18</f>
        <v>6.5913675355978949</v>
      </c>
      <c r="L18" s="39">
        <f t="shared" ref="L18:L20" si="32">L$2*AA18</f>
        <v>6.9850982558887429</v>
      </c>
      <c r="M18" s="24"/>
      <c r="N18" s="6">
        <f t="shared" si="20"/>
        <v>3.6042990301106137E-3</v>
      </c>
      <c r="O18" s="6">
        <f t="shared" si="21"/>
        <v>6.1123947308024285E-2</v>
      </c>
      <c r="P18" s="12"/>
      <c r="Q18" s="6">
        <v>0.28420000000000001</v>
      </c>
      <c r="R18" s="6">
        <v>0.2833</v>
      </c>
      <c r="S18" s="6">
        <v>0.28239999999999998</v>
      </c>
      <c r="T18" s="6">
        <v>0.2999</v>
      </c>
      <c r="U18" s="6">
        <v>0.28060000000000002</v>
      </c>
      <c r="V18" s="6">
        <v>0.2797</v>
      </c>
      <c r="W18" s="6">
        <v>0.27879999999999999</v>
      </c>
      <c r="X18" s="6">
        <v>0.27789999999999998</v>
      </c>
      <c r="Y18" s="6">
        <v>0.27700000000000002</v>
      </c>
      <c r="Z18" s="6">
        <v>0.27610000000000001</v>
      </c>
      <c r="AA18" s="6">
        <v>0.2752</v>
      </c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</row>
    <row r="19" spans="1:38">
      <c r="A19" s="10" t="s">
        <v>39</v>
      </c>
      <c r="B19" s="39">
        <f t="shared" si="22"/>
        <v>3.4640820000000003</v>
      </c>
      <c r="C19" s="39">
        <f t="shared" si="23"/>
        <v>3.6298550000000001</v>
      </c>
      <c r="D19" s="39">
        <f t="shared" si="24"/>
        <v>3.655008</v>
      </c>
      <c r="E19" s="39">
        <f t="shared" si="25"/>
        <v>3.4046479999999999</v>
      </c>
      <c r="F19" s="39">
        <f t="shared" si="26"/>
        <v>3.7012608993000002</v>
      </c>
      <c r="G19" s="39">
        <f t="shared" si="27"/>
        <v>3.9038106728673898</v>
      </c>
      <c r="H19" s="39">
        <f t="shared" si="28"/>
        <v>4.1530141304995478</v>
      </c>
      <c r="I19" s="39">
        <f t="shared" si="29"/>
        <v>4.4259066272346077</v>
      </c>
      <c r="J19" s="39">
        <f t="shared" si="30"/>
        <v>4.7500234177142584</v>
      </c>
      <c r="K19" s="39">
        <f t="shared" si="31"/>
        <v>5.0969104268386474</v>
      </c>
      <c r="L19" s="39">
        <f t="shared" si="32"/>
        <v>5.4368024942273578</v>
      </c>
      <c r="M19" s="24"/>
      <c r="N19" s="6">
        <f t="shared" si="20"/>
        <v>1.6694288581758476E-2</v>
      </c>
      <c r="O19" s="6">
        <f t="shared" si="21"/>
        <v>6.8491229933767439E-2</v>
      </c>
      <c r="P19" s="12"/>
      <c r="Q19" s="6">
        <v>0.20069999999999999</v>
      </c>
      <c r="R19" s="6">
        <v>0.2011</v>
      </c>
      <c r="S19" s="6">
        <v>0.2016</v>
      </c>
      <c r="T19" s="6">
        <v>0.1976</v>
      </c>
      <c r="U19" s="6">
        <v>0.2087</v>
      </c>
      <c r="V19" s="6">
        <v>0.21029999999999999</v>
      </c>
      <c r="W19" s="6">
        <v>0.21149999999999999</v>
      </c>
      <c r="X19" s="6">
        <v>0.21179999999999999</v>
      </c>
      <c r="Y19" s="6">
        <v>0.21240000000000001</v>
      </c>
      <c r="Z19" s="6">
        <v>0.2135</v>
      </c>
      <c r="AA19" s="6">
        <v>0.2142</v>
      </c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</row>
    <row r="20" spans="1:38">
      <c r="A20" s="10" t="s">
        <v>25</v>
      </c>
      <c r="B20" s="39">
        <f t="shared" si="22"/>
        <v>4.119962000000001</v>
      </c>
      <c r="C20" s="39">
        <f t="shared" si="23"/>
        <v>4.2958999999999996</v>
      </c>
      <c r="D20" s="39">
        <f t="shared" si="24"/>
        <v>4.3004360000000013</v>
      </c>
      <c r="E20" s="39">
        <f t="shared" si="25"/>
        <v>3.9801300000000017</v>
      </c>
      <c r="F20" s="39">
        <f t="shared" si="26"/>
        <v>4.0683720665999994</v>
      </c>
      <c r="G20" s="39">
        <f t="shared" si="27"/>
        <v>4.2230952357457507</v>
      </c>
      <c r="H20" s="39">
        <f t="shared" si="28"/>
        <v>4.4357725393846232</v>
      </c>
      <c r="I20" s="39">
        <f t="shared" si="29"/>
        <v>4.7080111572991381</v>
      </c>
      <c r="J20" s="39">
        <f t="shared" si="30"/>
        <v>5.0161499651285686</v>
      </c>
      <c r="K20" s="39">
        <f t="shared" si="31"/>
        <v>5.3213177243200676</v>
      </c>
      <c r="L20" s="39">
        <f t="shared" si="32"/>
        <v>5.6297049169917264</v>
      </c>
      <c r="M20" s="24"/>
      <c r="N20" s="6">
        <f t="shared" si="20"/>
        <v>-3.1452942192519151E-3</v>
      </c>
      <c r="O20" s="6">
        <f t="shared" si="21"/>
        <v>5.9182877065598438E-2</v>
      </c>
      <c r="P20" s="12"/>
      <c r="Q20" s="6">
        <f>1-SUM(Q17:Q19)</f>
        <v>0.23870000000000002</v>
      </c>
      <c r="R20" s="6">
        <f t="shared" ref="R20:AA20" si="33">1-SUM(R17:R19)</f>
        <v>0.23799999999999999</v>
      </c>
      <c r="S20" s="6">
        <f t="shared" si="33"/>
        <v>0.23720000000000008</v>
      </c>
      <c r="T20" s="6">
        <f t="shared" si="33"/>
        <v>0.23100000000000009</v>
      </c>
      <c r="U20" s="6">
        <f>1-SUM(U17:U19)</f>
        <v>0.22939999999999994</v>
      </c>
      <c r="V20" s="6">
        <f t="shared" si="33"/>
        <v>0.22750000000000004</v>
      </c>
      <c r="W20" s="6">
        <f t="shared" si="33"/>
        <v>0.22589999999999999</v>
      </c>
      <c r="X20" s="6">
        <f t="shared" si="33"/>
        <v>0.22530000000000006</v>
      </c>
      <c r="Y20" s="6">
        <f t="shared" si="33"/>
        <v>0.22429999999999994</v>
      </c>
      <c r="Z20" s="6">
        <f t="shared" si="33"/>
        <v>0.22289999999999999</v>
      </c>
      <c r="AA20" s="6">
        <f t="shared" si="33"/>
        <v>0.2218</v>
      </c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</row>
    <row r="21" spans="1:38">
      <c r="A21" s="11" t="s">
        <v>4</v>
      </c>
      <c r="B21" s="36">
        <f>SUM(B17:B20)</f>
        <v>17.260000000000002</v>
      </c>
      <c r="C21" s="36">
        <f t="shared" ref="C21:L21" si="34">SUM(C17:C20)</f>
        <v>18.05</v>
      </c>
      <c r="D21" s="36">
        <f t="shared" si="34"/>
        <v>18.130000000000003</v>
      </c>
      <c r="E21" s="36">
        <f t="shared" si="34"/>
        <v>17.23</v>
      </c>
      <c r="F21" s="36">
        <f t="shared" si="34"/>
        <v>17.734839000000001</v>
      </c>
      <c r="G21" s="36">
        <f t="shared" si="34"/>
        <v>18.563055981300003</v>
      </c>
      <c r="H21" s="36">
        <f t="shared" si="34"/>
        <v>19.636000617019139</v>
      </c>
      <c r="I21" s="36">
        <f t="shared" si="34"/>
        <v>20.896631856631771</v>
      </c>
      <c r="J21" s="36">
        <f t="shared" si="34"/>
        <v>22.363575412967322</v>
      </c>
      <c r="K21" s="36">
        <f t="shared" si="34"/>
        <v>23.873116753342611</v>
      </c>
      <c r="L21" s="36">
        <f t="shared" si="34"/>
        <v>25.381897732153863</v>
      </c>
      <c r="M21" s="24"/>
      <c r="N21" s="17"/>
      <c r="O21" s="6">
        <f t="shared" si="21"/>
        <v>6.4571715120527395E-2</v>
      </c>
      <c r="P21" s="12"/>
      <c r="Q21" s="1">
        <v>1</v>
      </c>
      <c r="R21" s="1">
        <v>1</v>
      </c>
      <c r="S21" s="1">
        <v>1</v>
      </c>
      <c r="T21" s="1">
        <v>1</v>
      </c>
      <c r="U21" s="1">
        <v>0.99999999999999989</v>
      </c>
      <c r="V21" s="1">
        <v>1</v>
      </c>
      <c r="W21" s="1">
        <v>1</v>
      </c>
      <c r="X21" s="1">
        <v>0.99999999999999978</v>
      </c>
      <c r="Y21" s="1">
        <v>0.99999999999999989</v>
      </c>
      <c r="Z21" s="1">
        <v>0.99999999999999989</v>
      </c>
      <c r="AA21" s="1">
        <v>1</v>
      </c>
    </row>
    <row r="22" spans="1:38">
      <c r="A22" s="25" t="s">
        <v>5</v>
      </c>
      <c r="B22" s="38" t="b">
        <f>B21=B2</f>
        <v>1</v>
      </c>
      <c r="C22" s="38" t="b">
        <f t="shared" ref="C22:L22" si="35">C21=C2</f>
        <v>1</v>
      </c>
      <c r="D22" s="38" t="b">
        <f t="shared" si="35"/>
        <v>1</v>
      </c>
      <c r="E22" s="38" t="b">
        <f t="shared" si="35"/>
        <v>1</v>
      </c>
      <c r="F22" s="38" t="b">
        <f t="shared" si="35"/>
        <v>1</v>
      </c>
      <c r="G22" s="38" t="b">
        <f t="shared" si="35"/>
        <v>1</v>
      </c>
      <c r="H22" s="38" t="b">
        <f t="shared" si="35"/>
        <v>1</v>
      </c>
      <c r="I22" s="38" t="b">
        <f t="shared" si="35"/>
        <v>1</v>
      </c>
      <c r="J22" s="38" t="b">
        <f t="shared" si="35"/>
        <v>1</v>
      </c>
      <c r="K22" s="38" t="b">
        <f t="shared" si="35"/>
        <v>1</v>
      </c>
      <c r="L22" s="38" t="b">
        <f t="shared" si="35"/>
        <v>1</v>
      </c>
      <c r="M22" s="24"/>
      <c r="N22" s="17"/>
      <c r="O22" s="17"/>
      <c r="P22" s="12"/>
      <c r="Q22" s="12"/>
      <c r="R22" s="12"/>
      <c r="S22" s="12"/>
      <c r="T22" s="14"/>
      <c r="U22" s="34"/>
      <c r="V22" s="7"/>
      <c r="W22" s="12"/>
      <c r="X22" s="12"/>
      <c r="Y22" s="12"/>
      <c r="Z22" s="14"/>
      <c r="AA22" s="12"/>
    </row>
    <row r="23" spans="1:38" ht="15.7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24"/>
      <c r="N23" s="17"/>
      <c r="O23" s="17"/>
      <c r="P23" s="12"/>
      <c r="Q23" s="12"/>
      <c r="R23" s="12"/>
      <c r="S23" s="12"/>
      <c r="T23" s="14"/>
      <c r="U23" s="34"/>
      <c r="V23" s="7"/>
      <c r="W23" s="12"/>
      <c r="X23" s="12"/>
      <c r="Y23" s="12"/>
      <c r="Z23" s="14"/>
      <c r="AA23" s="12"/>
    </row>
    <row r="24" spans="1:38" ht="15.75" thickBot="1">
      <c r="A24" s="37" t="s">
        <v>123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24"/>
      <c r="N24" s="17"/>
      <c r="O24" s="17"/>
      <c r="P24" s="12"/>
      <c r="Q24" s="7"/>
      <c r="R24" s="12"/>
      <c r="S24" s="12"/>
      <c r="T24" s="14"/>
      <c r="U24" s="34"/>
      <c r="V24" s="7"/>
      <c r="W24" s="12"/>
      <c r="X24" s="12"/>
      <c r="Y24" s="12"/>
      <c r="Z24" s="14"/>
      <c r="AA24" s="12"/>
    </row>
    <row r="25" spans="1:38">
      <c r="A25" s="10" t="s">
        <v>40</v>
      </c>
      <c r="B25" s="39">
        <f>B$2*Q25</f>
        <v>8.4107979999999998</v>
      </c>
      <c r="C25" s="39">
        <f t="shared" ref="C25:L25" si="36">C$2*R25</f>
        <v>8.7650799999999993</v>
      </c>
      <c r="D25" s="39">
        <f t="shared" si="36"/>
        <v>8.7731069999999995</v>
      </c>
      <c r="E25" s="39">
        <f t="shared" si="36"/>
        <v>8.3100290000000001</v>
      </c>
      <c r="F25" s="39">
        <f t="shared" si="36"/>
        <v>8.5215901394999989</v>
      </c>
      <c r="G25" s="39">
        <f t="shared" si="36"/>
        <v>8.8898475094445697</v>
      </c>
      <c r="H25" s="39">
        <f t="shared" si="36"/>
        <v>9.3742266945649355</v>
      </c>
      <c r="I25" s="39">
        <f t="shared" si="36"/>
        <v>9.9405277741997313</v>
      </c>
      <c r="J25" s="39">
        <f t="shared" si="36"/>
        <v>10.602571103287804</v>
      </c>
      <c r="K25" s="39">
        <f t="shared" si="36"/>
        <v>11.280047665954381</v>
      </c>
      <c r="L25" s="39">
        <f t="shared" si="36"/>
        <v>11.952335642071255</v>
      </c>
      <c r="M25" s="24"/>
      <c r="N25" s="6">
        <f t="shared" ref="N25:N30" si="37">(F25/B25)^(1/4)-1</f>
        <v>3.2770084395039589E-3</v>
      </c>
      <c r="O25" s="6">
        <f t="shared" ref="O25:O30" si="38">(L25/G25)^(1/5)-1</f>
        <v>6.0990984934390369E-2</v>
      </c>
      <c r="P25" s="12"/>
      <c r="Q25" s="6">
        <v>0.48729999999999996</v>
      </c>
      <c r="R25" s="6">
        <v>0.48559999999999992</v>
      </c>
      <c r="S25" s="6">
        <v>0.4839</v>
      </c>
      <c r="T25" s="6">
        <v>0.48229999999999995</v>
      </c>
      <c r="U25" s="6">
        <v>0.48049999999999993</v>
      </c>
      <c r="V25" s="6">
        <v>0.47889999999999999</v>
      </c>
      <c r="W25" s="6">
        <v>0.47739999999999994</v>
      </c>
      <c r="X25" s="6">
        <v>0.47570000000000001</v>
      </c>
      <c r="Y25" s="6">
        <v>0.47409999999999997</v>
      </c>
      <c r="Z25" s="6">
        <v>0.47249999999999992</v>
      </c>
      <c r="AA25" s="6">
        <v>0.47089999999999999</v>
      </c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</row>
    <row r="26" spans="1:38">
      <c r="A26" s="10" t="s">
        <v>41</v>
      </c>
      <c r="B26" s="39">
        <f t="shared" ref="B26:B30" si="39">B$2*Q26</f>
        <v>2.1730340000000004</v>
      </c>
      <c r="C26" s="39">
        <f t="shared" ref="C26:C30" si="40">C$2*R26</f>
        <v>2.2779100000000003</v>
      </c>
      <c r="D26" s="39">
        <f t="shared" ref="D26:D30" si="41">D$2*S26</f>
        <v>2.2952579999999996</v>
      </c>
      <c r="E26" s="39">
        <f t="shared" ref="E26:E30" si="42">E$2*T26</f>
        <v>2.1864870000000001</v>
      </c>
      <c r="F26" s="39">
        <f t="shared" ref="F26:F30" si="43">F$2*U26</f>
        <v>2.2576450047000001</v>
      </c>
      <c r="G26" s="39">
        <f t="shared" ref="G26:G30" si="44">G$2*V26</f>
        <v>2.3686459432138798</v>
      </c>
      <c r="H26" s="39">
        <f t="shared" ref="H26:H30" si="45">H$2*W26</f>
        <v>2.511444478916748</v>
      </c>
      <c r="I26" s="39">
        <f t="shared" ref="I26:I30" si="46">I$2*X26</f>
        <v>2.6789482040201928</v>
      </c>
      <c r="J26" s="39">
        <f t="shared" ref="J26:J30" si="47">J$2*Y26</f>
        <v>2.8759557981075967</v>
      </c>
      <c r="K26" s="39">
        <f t="shared" ref="K26:K30" si="48">K$2*Z26</f>
        <v>3.0772447495058621</v>
      </c>
      <c r="L26" s="39">
        <f t="shared" ref="L26:L30" si="49">L$2*AA26</f>
        <v>3.2793411869942792</v>
      </c>
      <c r="M26" s="24"/>
      <c r="N26" s="6">
        <f t="shared" si="37"/>
        <v>9.5952139340798048E-3</v>
      </c>
      <c r="O26" s="6">
        <f t="shared" si="38"/>
        <v>6.7228196608451141E-2</v>
      </c>
      <c r="P26" s="12"/>
      <c r="Q26" s="6">
        <v>0.12590000000000001</v>
      </c>
      <c r="R26" s="6">
        <v>0.12620000000000001</v>
      </c>
      <c r="S26" s="6">
        <v>0.12659999999999999</v>
      </c>
      <c r="T26" s="6">
        <v>0.12690000000000001</v>
      </c>
      <c r="U26" s="6">
        <v>0.1273</v>
      </c>
      <c r="V26" s="6">
        <v>0.12759999999999999</v>
      </c>
      <c r="W26" s="6">
        <v>0.12790000000000001</v>
      </c>
      <c r="X26" s="6">
        <v>0.12820000000000001</v>
      </c>
      <c r="Y26" s="6">
        <v>0.12859999999999999</v>
      </c>
      <c r="Z26" s="6">
        <v>0.12889999999999999</v>
      </c>
      <c r="AA26" s="6">
        <v>0.12920000000000001</v>
      </c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</row>
    <row r="27" spans="1:38">
      <c r="A27" s="10" t="s">
        <v>42</v>
      </c>
      <c r="B27" s="39">
        <f t="shared" si="39"/>
        <v>2.9083100000000006</v>
      </c>
      <c r="C27" s="39">
        <f t="shared" si="40"/>
        <v>3.0540600000000002</v>
      </c>
      <c r="D27" s="39">
        <f t="shared" si="41"/>
        <v>3.0821000000000001</v>
      </c>
      <c r="E27" s="39">
        <f t="shared" si="42"/>
        <v>2.9428840000000003</v>
      </c>
      <c r="F27" s="39">
        <f t="shared" si="43"/>
        <v>3.0415248885000006</v>
      </c>
      <c r="G27" s="39">
        <f t="shared" si="44"/>
        <v>3.19841454557799</v>
      </c>
      <c r="H27" s="39">
        <f t="shared" si="45"/>
        <v>3.3989917068060129</v>
      </c>
      <c r="I27" s="39">
        <f t="shared" si="46"/>
        <v>3.6339242798682645</v>
      </c>
      <c r="J27" s="39">
        <f t="shared" si="47"/>
        <v>3.9069166246453904</v>
      </c>
      <c r="K27" s="39">
        <f t="shared" si="48"/>
        <v>4.1897319902116283</v>
      </c>
      <c r="L27" s="39">
        <f t="shared" si="49"/>
        <v>4.474828570178726</v>
      </c>
      <c r="M27" s="24"/>
      <c r="N27" s="6">
        <f t="shared" si="37"/>
        <v>1.1259628077765038E-2</v>
      </c>
      <c r="O27" s="6">
        <f t="shared" si="38"/>
        <v>6.9469319144030317E-2</v>
      </c>
      <c r="P27" s="12"/>
      <c r="Q27" s="6">
        <v>0.16850000000000001</v>
      </c>
      <c r="R27" s="6">
        <v>0.16920000000000002</v>
      </c>
      <c r="S27" s="6">
        <v>0.17</v>
      </c>
      <c r="T27" s="6">
        <v>0.17080000000000001</v>
      </c>
      <c r="U27" s="6">
        <v>0.17150000000000001</v>
      </c>
      <c r="V27" s="6">
        <v>0.17230000000000001</v>
      </c>
      <c r="W27" s="6">
        <v>0.1731</v>
      </c>
      <c r="X27" s="6">
        <v>0.1739</v>
      </c>
      <c r="Y27" s="6">
        <v>0.17469999999999999</v>
      </c>
      <c r="Z27" s="6">
        <v>0.17550000000000002</v>
      </c>
      <c r="AA27" s="6">
        <v>0.17630000000000001</v>
      </c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</row>
    <row r="28" spans="1:38">
      <c r="A28" s="10" t="s">
        <v>43</v>
      </c>
      <c r="B28" s="39">
        <f t="shared" si="39"/>
        <v>2.6476840000000004</v>
      </c>
      <c r="C28" s="39">
        <f t="shared" si="40"/>
        <v>2.7760899999999999</v>
      </c>
      <c r="D28" s="39">
        <f t="shared" si="41"/>
        <v>2.7974589999999999</v>
      </c>
      <c r="E28" s="39">
        <f t="shared" si="42"/>
        <v>2.6654810000000002</v>
      </c>
      <c r="F28" s="39">
        <f t="shared" si="43"/>
        <v>2.7506735288999997</v>
      </c>
      <c r="G28" s="39">
        <f t="shared" si="44"/>
        <v>2.8884115106902799</v>
      </c>
      <c r="H28" s="39">
        <f t="shared" si="45"/>
        <v>3.0632160962549855</v>
      </c>
      <c r="I28" s="39">
        <f t="shared" si="46"/>
        <v>3.2682332223772086</v>
      </c>
      <c r="J28" s="39">
        <f t="shared" si="47"/>
        <v>3.5066086247532753</v>
      </c>
      <c r="K28" s="39">
        <f t="shared" si="48"/>
        <v>3.7552412653007927</v>
      </c>
      <c r="L28" s="39">
        <f t="shared" si="49"/>
        <v>4.0027252723606646</v>
      </c>
      <c r="M28" s="24"/>
      <c r="N28" s="6">
        <f t="shared" si="37"/>
        <v>9.5857784871369311E-3</v>
      </c>
      <c r="O28" s="6">
        <f t="shared" si="38"/>
        <v>6.7429849596283953E-2</v>
      </c>
      <c r="P28" s="12"/>
      <c r="Q28" s="6">
        <v>0.15340000000000001</v>
      </c>
      <c r="R28" s="6">
        <v>0.15379999999999999</v>
      </c>
      <c r="S28" s="6">
        <v>0.15429999999999999</v>
      </c>
      <c r="T28" s="6">
        <v>0.1547</v>
      </c>
      <c r="U28" s="6">
        <v>0.15509999999999999</v>
      </c>
      <c r="V28" s="6">
        <v>0.15559999999999999</v>
      </c>
      <c r="W28" s="6">
        <v>0.156</v>
      </c>
      <c r="X28" s="6">
        <v>0.15640000000000001</v>
      </c>
      <c r="Y28" s="6">
        <v>0.15679999999999999</v>
      </c>
      <c r="Z28" s="6">
        <v>0.1573</v>
      </c>
      <c r="AA28" s="6">
        <v>0.15770000000000001</v>
      </c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</row>
    <row r="29" spans="1:38">
      <c r="A29" s="10" t="s">
        <v>44</v>
      </c>
      <c r="B29" s="39">
        <f t="shared" si="39"/>
        <v>0.76807000000000014</v>
      </c>
      <c r="C29" s="39">
        <f t="shared" si="40"/>
        <v>0.81405500000000008</v>
      </c>
      <c r="D29" s="39">
        <f t="shared" si="41"/>
        <v>0.82854100000000008</v>
      </c>
      <c r="E29" s="39">
        <f t="shared" si="42"/>
        <v>0.79774900000000004</v>
      </c>
      <c r="F29" s="39">
        <f t="shared" si="43"/>
        <v>0.83176394910000007</v>
      </c>
      <c r="G29" s="39">
        <f t="shared" si="44"/>
        <v>0.88174515911175</v>
      </c>
      <c r="H29" s="39">
        <f t="shared" si="45"/>
        <v>0.94645522974032248</v>
      </c>
      <c r="I29" s="39">
        <f t="shared" si="46"/>
        <v>1.0197556346036303</v>
      </c>
      <c r="J29" s="39">
        <f t="shared" si="47"/>
        <v>1.1047606254005855</v>
      </c>
      <c r="K29" s="39">
        <f t="shared" si="48"/>
        <v>1.196043149342465</v>
      </c>
      <c r="L29" s="39">
        <f t="shared" si="49"/>
        <v>1.2894004047934164</v>
      </c>
      <c r="M29" s="24"/>
      <c r="N29" s="6">
        <f t="shared" si="37"/>
        <v>2.0116618556318189E-2</v>
      </c>
      <c r="O29" s="6">
        <f t="shared" si="38"/>
        <v>7.8968941739806953E-2</v>
      </c>
      <c r="P29" s="12"/>
      <c r="Q29" s="6">
        <v>4.4500000000000005E-2</v>
      </c>
      <c r="R29" s="6">
        <v>4.5100000000000001E-2</v>
      </c>
      <c r="S29" s="6">
        <v>4.5700000000000005E-2</v>
      </c>
      <c r="T29" s="6">
        <v>4.6300000000000001E-2</v>
      </c>
      <c r="U29" s="6">
        <v>4.6900000000000004E-2</v>
      </c>
      <c r="V29" s="6">
        <v>4.7500000000000001E-2</v>
      </c>
      <c r="W29" s="6">
        <v>4.82E-2</v>
      </c>
      <c r="X29" s="6">
        <v>4.8800000000000003E-2</v>
      </c>
      <c r="Y29" s="6">
        <v>4.9399999999999999E-2</v>
      </c>
      <c r="Z29" s="6">
        <v>5.0100000000000006E-2</v>
      </c>
      <c r="AA29" s="6">
        <v>5.0800000000000005E-2</v>
      </c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</row>
    <row r="30" spans="1:38">
      <c r="A30" s="10" t="s">
        <v>6</v>
      </c>
      <c r="B30" s="39">
        <f t="shared" si="39"/>
        <v>0.35210400000000147</v>
      </c>
      <c r="C30" s="39">
        <f t="shared" si="40"/>
        <v>0.36280500000000215</v>
      </c>
      <c r="D30" s="39">
        <f t="shared" si="41"/>
        <v>0.35353499999999927</v>
      </c>
      <c r="E30" s="39">
        <f t="shared" si="42"/>
        <v>0.32736999999999838</v>
      </c>
      <c r="F30" s="39">
        <f t="shared" si="43"/>
        <v>0.33164148930000092</v>
      </c>
      <c r="G30" s="39">
        <f t="shared" si="44"/>
        <v>0.33599131326153009</v>
      </c>
      <c r="H30" s="39">
        <f t="shared" si="45"/>
        <v>0.34166641073613246</v>
      </c>
      <c r="I30" s="39">
        <f t="shared" si="46"/>
        <v>0.35524274156274038</v>
      </c>
      <c r="J30" s="39">
        <f t="shared" si="47"/>
        <v>0.36676263677266585</v>
      </c>
      <c r="K30" s="39">
        <f t="shared" si="48"/>
        <v>0.37480793302748011</v>
      </c>
      <c r="L30" s="39">
        <f t="shared" si="49"/>
        <v>0.38326665575552621</v>
      </c>
      <c r="M30" s="24"/>
      <c r="N30" s="6">
        <f t="shared" si="37"/>
        <v>-1.4856549253966622E-2</v>
      </c>
      <c r="O30" s="6">
        <f t="shared" si="38"/>
        <v>2.667880773393061E-2</v>
      </c>
      <c r="P30" s="12"/>
      <c r="Q30" s="6">
        <f>1-SUM(Q25:Q29)</f>
        <v>2.0400000000000085E-2</v>
      </c>
      <c r="R30" s="6">
        <f t="shared" ref="R30:AA30" si="50">1-SUM(R25:R29)</f>
        <v>2.0100000000000118E-2</v>
      </c>
      <c r="S30" s="6">
        <f t="shared" si="50"/>
        <v>1.9499999999999962E-2</v>
      </c>
      <c r="T30" s="6">
        <f t="shared" si="50"/>
        <v>1.8999999999999906E-2</v>
      </c>
      <c r="U30" s="6">
        <f t="shared" si="50"/>
        <v>1.870000000000005E-2</v>
      </c>
      <c r="V30" s="6">
        <f t="shared" si="50"/>
        <v>1.8100000000000005E-2</v>
      </c>
      <c r="W30" s="6">
        <f t="shared" si="50"/>
        <v>1.7399999999999971E-2</v>
      </c>
      <c r="X30" s="6">
        <f t="shared" si="50"/>
        <v>1.7000000000000015E-2</v>
      </c>
      <c r="Y30" s="6">
        <f t="shared" si="50"/>
        <v>1.6400000000000081E-2</v>
      </c>
      <c r="Z30" s="6">
        <f t="shared" si="50"/>
        <v>1.5700000000000047E-2</v>
      </c>
      <c r="AA30" s="6">
        <f t="shared" si="50"/>
        <v>1.5100000000000113E-2</v>
      </c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</row>
    <row r="31" spans="1:38">
      <c r="A31" s="11" t="s">
        <v>4</v>
      </c>
      <c r="B31" s="36">
        <f>SUM(B25:B30)</f>
        <v>17.260000000000005</v>
      </c>
      <c r="C31" s="36">
        <f t="shared" ref="C31:L31" si="51">SUM(C25:C30)</f>
        <v>18.05</v>
      </c>
      <c r="D31" s="36">
        <f t="shared" si="51"/>
        <v>18.130000000000003</v>
      </c>
      <c r="E31" s="36">
        <f t="shared" si="51"/>
        <v>17.229999999999997</v>
      </c>
      <c r="F31" s="36">
        <f t="shared" si="51"/>
        <v>17.734839000000001</v>
      </c>
      <c r="G31" s="36">
        <f t="shared" si="51"/>
        <v>18.563055981299996</v>
      </c>
      <c r="H31" s="36">
        <f t="shared" si="51"/>
        <v>19.636000617019135</v>
      </c>
      <c r="I31" s="36">
        <f t="shared" si="51"/>
        <v>20.896631856631767</v>
      </c>
      <c r="J31" s="36">
        <f t="shared" si="51"/>
        <v>22.363575412967322</v>
      </c>
      <c r="K31" s="36">
        <f t="shared" si="51"/>
        <v>23.873116753342607</v>
      </c>
      <c r="L31" s="36">
        <f t="shared" si="51"/>
        <v>25.381897732153867</v>
      </c>
      <c r="M31" s="24"/>
      <c r="N31" s="17"/>
      <c r="O31" s="17"/>
      <c r="P31" s="12"/>
      <c r="Q31" s="1">
        <v>1</v>
      </c>
      <c r="R31" s="1">
        <v>1</v>
      </c>
      <c r="S31" s="1">
        <v>1</v>
      </c>
      <c r="T31" s="1">
        <v>1</v>
      </c>
      <c r="U31" s="1">
        <v>0.99999999999999978</v>
      </c>
      <c r="V31" s="1">
        <v>0.99999999999999989</v>
      </c>
      <c r="W31" s="1">
        <v>0.99999999999999989</v>
      </c>
      <c r="X31" s="1">
        <v>1</v>
      </c>
      <c r="Y31" s="1">
        <v>1</v>
      </c>
      <c r="Z31" s="1">
        <v>1.0000000000000002</v>
      </c>
      <c r="AA31" s="1">
        <v>1.0000000000000002</v>
      </c>
    </row>
    <row r="32" spans="1:38">
      <c r="A32" s="25" t="s">
        <v>5</v>
      </c>
      <c r="B32" s="38" t="b">
        <f>B31=B2</f>
        <v>1</v>
      </c>
      <c r="C32" s="38" t="b">
        <f t="shared" ref="C32:L32" si="52">C31=C2</f>
        <v>1</v>
      </c>
      <c r="D32" s="38" t="b">
        <f t="shared" si="52"/>
        <v>1</v>
      </c>
      <c r="E32" s="38" t="b">
        <f t="shared" si="52"/>
        <v>1</v>
      </c>
      <c r="F32" s="38" t="b">
        <f t="shared" si="52"/>
        <v>1</v>
      </c>
      <c r="G32" s="38" t="b">
        <f t="shared" si="52"/>
        <v>1</v>
      </c>
      <c r="H32" s="38" t="b">
        <f t="shared" si="52"/>
        <v>1</v>
      </c>
      <c r="I32" s="38" t="b">
        <f t="shared" si="52"/>
        <v>1</v>
      </c>
      <c r="J32" s="38" t="b">
        <f t="shared" si="52"/>
        <v>1</v>
      </c>
      <c r="K32" s="38" t="b">
        <f t="shared" si="52"/>
        <v>1</v>
      </c>
      <c r="L32" s="38" t="b">
        <f t="shared" si="52"/>
        <v>1</v>
      </c>
      <c r="M32" s="24"/>
      <c r="N32" s="17"/>
      <c r="O32" s="17"/>
      <c r="P32" s="12"/>
      <c r="Q32" s="12"/>
      <c r="R32" s="12"/>
      <c r="S32" s="12"/>
      <c r="T32" s="14"/>
      <c r="U32" s="34"/>
      <c r="V32" s="7"/>
      <c r="W32" s="12"/>
      <c r="X32" s="12"/>
      <c r="Y32" s="12"/>
      <c r="Z32" s="14"/>
      <c r="AA32" s="12"/>
    </row>
    <row r="33" spans="1:38" ht="15.75" thickBot="1">
      <c r="A33" s="16"/>
      <c r="B33" s="1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12"/>
      <c r="O33" s="12"/>
      <c r="P33" s="12"/>
      <c r="Q33" s="12"/>
      <c r="R33" s="12"/>
      <c r="S33" s="12"/>
      <c r="T33" s="14"/>
      <c r="U33" s="29"/>
      <c r="V33" s="12"/>
      <c r="W33" s="12"/>
      <c r="X33" s="12"/>
      <c r="Y33" s="12"/>
      <c r="Z33" s="14"/>
      <c r="AA33" s="12"/>
    </row>
    <row r="34" spans="1:38" ht="15.75" thickBot="1">
      <c r="A34" s="2" t="s">
        <v>124</v>
      </c>
      <c r="B34" s="12"/>
      <c r="C34" s="12"/>
      <c r="D34" s="14"/>
      <c r="E34" s="7"/>
      <c r="F34" s="12"/>
      <c r="G34" s="12"/>
      <c r="H34" s="12"/>
      <c r="I34" s="12"/>
      <c r="J34" s="14"/>
      <c r="K34" s="14"/>
      <c r="L34" s="14"/>
      <c r="M34" s="14"/>
      <c r="N34" s="12"/>
      <c r="O34" s="12"/>
      <c r="P34" s="12"/>
      <c r="Q34" s="17"/>
      <c r="R34" s="12"/>
      <c r="S34" s="12"/>
      <c r="T34" s="14"/>
      <c r="U34" s="12"/>
      <c r="V34" s="12"/>
      <c r="W34" s="12"/>
      <c r="X34" s="12"/>
      <c r="Y34" s="12"/>
      <c r="Z34" s="14"/>
      <c r="AA34" s="12"/>
    </row>
    <row r="35" spans="1:38">
      <c r="A35" s="10" t="s">
        <v>9</v>
      </c>
      <c r="B35" s="31">
        <f>B$2*Q35</f>
        <v>4.9070180000000008</v>
      </c>
      <c r="C35" s="31">
        <f t="shared" ref="C35:L35" si="53">C$2*R35</f>
        <v>5.1225899999999998</v>
      </c>
      <c r="D35" s="31">
        <f t="shared" si="53"/>
        <v>5.139854999999999</v>
      </c>
      <c r="E35" s="31">
        <f t="shared" si="53"/>
        <v>4.8795359999999999</v>
      </c>
      <c r="F35" s="31">
        <f t="shared" si="53"/>
        <v>5.0154124692000002</v>
      </c>
      <c r="G35" s="31">
        <f t="shared" si="53"/>
        <v>5.2459196203153802</v>
      </c>
      <c r="H35" s="31">
        <f t="shared" si="53"/>
        <v>5.5432429741845031</v>
      </c>
      <c r="I35" s="31">
        <f t="shared" si="53"/>
        <v>5.8949398467558218</v>
      </c>
      <c r="J35" s="31">
        <f t="shared" si="53"/>
        <v>6.30205555137419</v>
      </c>
      <c r="K35" s="31">
        <f t="shared" si="53"/>
        <v>6.7250569894166139</v>
      </c>
      <c r="L35" s="31">
        <f t="shared" si="53"/>
        <v>7.1450042116013117</v>
      </c>
      <c r="M35" s="21"/>
      <c r="N35" s="6">
        <f t="shared" ref="N35:N40" si="54">(F35/B35)^(1/4)-1</f>
        <v>5.4772555652304877E-3</v>
      </c>
      <c r="O35" s="6">
        <f t="shared" ref="O35:O40" si="55">(L35/G35)^(1/5)-1</f>
        <v>6.3741668118116657E-2</v>
      </c>
      <c r="P35" s="12"/>
      <c r="Q35" s="6">
        <v>0.2843</v>
      </c>
      <c r="R35" s="6">
        <v>0.2838</v>
      </c>
      <c r="S35" s="6">
        <v>0.28349999999999997</v>
      </c>
      <c r="T35" s="6">
        <v>0.28320000000000001</v>
      </c>
      <c r="U35" s="6">
        <v>0.2828</v>
      </c>
      <c r="V35" s="6">
        <v>0.28260000000000002</v>
      </c>
      <c r="W35" s="6">
        <v>0.2823</v>
      </c>
      <c r="X35" s="6">
        <v>0.28210000000000002</v>
      </c>
      <c r="Y35" s="6">
        <v>0.28179999999999999</v>
      </c>
      <c r="Z35" s="6">
        <v>0.28170000000000001</v>
      </c>
      <c r="AA35" s="6">
        <v>0.28149999999999997</v>
      </c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</row>
    <row r="36" spans="1:38">
      <c r="A36" s="10" t="s">
        <v>14</v>
      </c>
      <c r="B36" s="31">
        <f t="shared" ref="B36:B40" si="56">B$2*Q36</f>
        <v>2.0004339999999998</v>
      </c>
      <c r="C36" s="31">
        <f t="shared" ref="C36:C40" si="57">C$2*R36</f>
        <v>2.0865800000000001</v>
      </c>
      <c r="D36" s="31">
        <f t="shared" ref="D36:D40" si="58">D$2*S36</f>
        <v>2.0885760000000002</v>
      </c>
      <c r="E36" s="31">
        <f t="shared" ref="E36:E40" si="59">E$2*T36</f>
        <v>1.9797269999999998</v>
      </c>
      <c r="F36" s="31">
        <f t="shared" ref="F36:F40" si="60">F$2*U36</f>
        <v>2.0306390655000004</v>
      </c>
      <c r="G36" s="31">
        <f t="shared" ref="G36:G40" si="61">G$2*V36</f>
        <v>2.1199009930644603</v>
      </c>
      <c r="H36" s="31">
        <f t="shared" ref="H36:H40" si="62">H$2*W36</f>
        <v>2.2345768702167779</v>
      </c>
      <c r="I36" s="31">
        <f t="shared" ref="I36:I40" si="63">I$2*X36</f>
        <v>2.3717677157277057</v>
      </c>
      <c r="J36" s="31">
        <f t="shared" ref="J36:J40" si="64">J$2*Y36</f>
        <v>2.5293203792066037</v>
      </c>
      <c r="K36" s="31">
        <f t="shared" ref="K36:K40" si="65">K$2*Z36</f>
        <v>2.6928875697770462</v>
      </c>
      <c r="L36" s="31">
        <f t="shared" ref="L36:L40" si="66">L$2*AA36</f>
        <v>2.8529253050940939</v>
      </c>
      <c r="M36" s="21"/>
      <c r="N36" s="6">
        <f t="shared" si="54"/>
        <v>3.753626547317479E-3</v>
      </c>
      <c r="O36" s="6">
        <f t="shared" si="55"/>
        <v>6.1194436799424823E-2</v>
      </c>
      <c r="P36" s="12"/>
      <c r="Q36" s="6">
        <v>0.11589999999999999</v>
      </c>
      <c r="R36" s="6">
        <v>0.11559999999999999</v>
      </c>
      <c r="S36" s="6">
        <v>0.11520000000000001</v>
      </c>
      <c r="T36" s="6">
        <v>0.11489999999999999</v>
      </c>
      <c r="U36" s="6">
        <v>0.1145</v>
      </c>
      <c r="V36" s="6">
        <v>0.11420000000000001</v>
      </c>
      <c r="W36" s="6">
        <v>0.1138</v>
      </c>
      <c r="X36" s="6">
        <v>0.1135</v>
      </c>
      <c r="Y36" s="6">
        <v>0.11309999999999999</v>
      </c>
      <c r="Z36" s="6">
        <v>0.1128</v>
      </c>
      <c r="AA36" s="6">
        <v>0.11239999999999999</v>
      </c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</row>
    <row r="37" spans="1:38">
      <c r="A37" s="10" t="s">
        <v>11</v>
      </c>
      <c r="B37" s="31">
        <f t="shared" si="56"/>
        <v>2.8082020000000005</v>
      </c>
      <c r="C37" s="31">
        <f t="shared" si="57"/>
        <v>2.9656150000000001</v>
      </c>
      <c r="D37" s="31">
        <f t="shared" si="58"/>
        <v>2.9914499999999999</v>
      </c>
      <c r="E37" s="31">
        <f t="shared" si="59"/>
        <v>2.853288</v>
      </c>
      <c r="F37" s="31">
        <f t="shared" si="60"/>
        <v>2.9475302418</v>
      </c>
      <c r="G37" s="31">
        <f t="shared" si="61"/>
        <v>3.0981740432789699</v>
      </c>
      <c r="H37" s="31">
        <f t="shared" si="62"/>
        <v>3.2890301033507061</v>
      </c>
      <c r="I37" s="31">
        <f t="shared" si="63"/>
        <v>3.514813478285463</v>
      </c>
      <c r="J37" s="31">
        <f t="shared" si="64"/>
        <v>3.7749715297088833</v>
      </c>
      <c r="K37" s="31">
        <f t="shared" si="65"/>
        <v>4.0441059780162378</v>
      </c>
      <c r="L37" s="31">
        <f t="shared" si="66"/>
        <v>4.3174608042393725</v>
      </c>
      <c r="M37" s="21"/>
      <c r="N37" s="6">
        <f t="shared" si="54"/>
        <v>1.2179369914211646E-2</v>
      </c>
      <c r="O37" s="6">
        <f t="shared" si="55"/>
        <v>6.8623002992911797E-2</v>
      </c>
      <c r="P37" s="12"/>
      <c r="Q37" s="6">
        <v>0.16270000000000001</v>
      </c>
      <c r="R37" s="6">
        <v>0.1643</v>
      </c>
      <c r="S37" s="6">
        <v>0.16500000000000001</v>
      </c>
      <c r="T37" s="6">
        <v>0.1656</v>
      </c>
      <c r="U37" s="6">
        <v>0.16619999999999999</v>
      </c>
      <c r="V37" s="6">
        <v>0.16689999999999999</v>
      </c>
      <c r="W37" s="6">
        <v>0.16750000000000001</v>
      </c>
      <c r="X37" s="6">
        <v>0.16819999999999999</v>
      </c>
      <c r="Y37" s="6">
        <v>0.16880000000000001</v>
      </c>
      <c r="Z37" s="6">
        <v>0.1694</v>
      </c>
      <c r="AA37" s="6">
        <v>0.1701</v>
      </c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</row>
    <row r="38" spans="1:38">
      <c r="A38" s="10" t="s">
        <v>10</v>
      </c>
      <c r="B38" s="31">
        <f t="shared" si="56"/>
        <v>1.2496240000000003</v>
      </c>
      <c r="C38" s="31">
        <f t="shared" si="57"/>
        <v>1.31043</v>
      </c>
      <c r="D38" s="31">
        <f t="shared" si="58"/>
        <v>1.3180509999999999</v>
      </c>
      <c r="E38" s="31">
        <f t="shared" si="59"/>
        <v>1.2543440000000001</v>
      </c>
      <c r="F38" s="31">
        <f t="shared" si="60"/>
        <v>1.2928697631000001</v>
      </c>
      <c r="G38" s="31">
        <f t="shared" si="61"/>
        <v>1.3569593922330299</v>
      </c>
      <c r="H38" s="31">
        <f t="shared" si="62"/>
        <v>1.4373552451658009</v>
      </c>
      <c r="I38" s="31">
        <f t="shared" si="63"/>
        <v>1.5317231150911086</v>
      </c>
      <c r="J38" s="31">
        <f t="shared" si="64"/>
        <v>1.6414864353118013</v>
      </c>
      <c r="K38" s="31">
        <f t="shared" si="65"/>
        <v>1.7570613930460162</v>
      </c>
      <c r="L38" s="31">
        <f t="shared" si="66"/>
        <v>1.8706458628597398</v>
      </c>
      <c r="M38" s="21"/>
      <c r="N38" s="6">
        <f t="shared" si="54"/>
        <v>8.5416898336321267E-3</v>
      </c>
      <c r="O38" s="6">
        <f t="shared" si="55"/>
        <v>6.6313592530929943E-2</v>
      </c>
      <c r="P38" s="12"/>
      <c r="Q38" s="6">
        <v>7.2400000000000006E-2</v>
      </c>
      <c r="R38" s="6">
        <v>7.2599999999999998E-2</v>
      </c>
      <c r="S38" s="6">
        <v>7.2700000000000001E-2</v>
      </c>
      <c r="T38" s="6">
        <v>7.2800000000000004E-2</v>
      </c>
      <c r="U38" s="6">
        <v>7.2900000000000006E-2</v>
      </c>
      <c r="V38" s="6">
        <v>7.3099999999999998E-2</v>
      </c>
      <c r="W38" s="6">
        <v>7.3200000000000001E-2</v>
      </c>
      <c r="X38" s="6">
        <v>7.3300000000000004E-2</v>
      </c>
      <c r="Y38" s="6">
        <v>7.3400000000000007E-2</v>
      </c>
      <c r="Z38" s="6">
        <v>7.3599999999999999E-2</v>
      </c>
      <c r="AA38" s="6">
        <v>7.3700000000000002E-2</v>
      </c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</row>
    <row r="39" spans="1:38">
      <c r="A39" s="10" t="s">
        <v>45</v>
      </c>
      <c r="B39" s="31">
        <f t="shared" si="56"/>
        <v>2.2265400000000004</v>
      </c>
      <c r="C39" s="31">
        <f t="shared" si="57"/>
        <v>2.33928</v>
      </c>
      <c r="D39" s="31">
        <f t="shared" si="58"/>
        <v>2.3550870000000002</v>
      </c>
      <c r="E39" s="31">
        <f t="shared" si="59"/>
        <v>2.2416230000000001</v>
      </c>
      <c r="F39" s="31">
        <f t="shared" si="60"/>
        <v>2.2807002954</v>
      </c>
      <c r="G39" s="31">
        <f t="shared" si="61"/>
        <v>2.42619141675591</v>
      </c>
      <c r="H39" s="31">
        <f t="shared" si="62"/>
        <v>2.5703524807678058</v>
      </c>
      <c r="I39" s="31">
        <f t="shared" si="63"/>
        <v>2.7416380995900882</v>
      </c>
      <c r="J39" s="31">
        <f t="shared" si="64"/>
        <v>2.9408101668052025</v>
      </c>
      <c r="K39" s="31">
        <f t="shared" si="65"/>
        <v>3.1440894764152221</v>
      </c>
      <c r="L39" s="31">
        <f t="shared" si="66"/>
        <v>3.3504105006443101</v>
      </c>
      <c r="M39" s="21"/>
      <c r="N39" s="6">
        <f t="shared" si="54"/>
        <v>6.0265198089439753E-3</v>
      </c>
      <c r="O39" s="6">
        <f t="shared" si="55"/>
        <v>6.6681079677283428E-2</v>
      </c>
      <c r="P39" s="12"/>
      <c r="Q39" s="6">
        <v>0.129</v>
      </c>
      <c r="R39" s="6">
        <v>0.12959999999999999</v>
      </c>
      <c r="S39" s="6">
        <v>0.12990000000000002</v>
      </c>
      <c r="T39" s="6">
        <v>0.13009999999999999</v>
      </c>
      <c r="U39" s="6">
        <v>0.12859999999999999</v>
      </c>
      <c r="V39" s="6">
        <v>0.13070000000000001</v>
      </c>
      <c r="W39" s="6">
        <v>0.13090000000000002</v>
      </c>
      <c r="X39" s="6">
        <v>0.13120000000000001</v>
      </c>
      <c r="Y39" s="6">
        <v>0.13150000000000001</v>
      </c>
      <c r="Z39" s="6">
        <v>0.13170000000000001</v>
      </c>
      <c r="AA39" s="6">
        <v>0.13200000000000001</v>
      </c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</row>
    <row r="40" spans="1:38">
      <c r="A40" s="10" t="s">
        <v>12</v>
      </c>
      <c r="B40" s="31">
        <f t="shared" si="56"/>
        <v>4.0681820000000011</v>
      </c>
      <c r="C40" s="31">
        <f t="shared" si="57"/>
        <v>4.2255050000000001</v>
      </c>
      <c r="D40" s="31">
        <f t="shared" si="58"/>
        <v>4.2369810000000001</v>
      </c>
      <c r="E40" s="31">
        <f t="shared" si="59"/>
        <v>4.0214820000000007</v>
      </c>
      <c r="F40" s="31">
        <f t="shared" si="60"/>
        <v>4.167687165000002</v>
      </c>
      <c r="G40" s="31">
        <f t="shared" si="61"/>
        <v>4.3159105156522486</v>
      </c>
      <c r="H40" s="31">
        <f t="shared" si="62"/>
        <v>4.5614429433335451</v>
      </c>
      <c r="I40" s="31">
        <f t="shared" si="63"/>
        <v>4.841749601181581</v>
      </c>
      <c r="J40" s="31">
        <f t="shared" si="64"/>
        <v>5.1749313505606382</v>
      </c>
      <c r="K40" s="31">
        <f t="shared" si="65"/>
        <v>5.5099153466714723</v>
      </c>
      <c r="L40" s="31">
        <f t="shared" si="66"/>
        <v>5.8454510477150361</v>
      </c>
      <c r="M40" s="21"/>
      <c r="N40" s="6">
        <f t="shared" si="54"/>
        <v>6.0595423565985573E-3</v>
      </c>
      <c r="O40" s="6">
        <f t="shared" si="55"/>
        <v>6.2549372755254407E-2</v>
      </c>
      <c r="P40" s="12"/>
      <c r="Q40" s="6">
        <f>1-SUM(Q35:Q39)</f>
        <v>0.23570000000000002</v>
      </c>
      <c r="R40" s="6">
        <f t="shared" ref="R40:AA40" si="67">1-SUM(R35:R39)</f>
        <v>0.23409999999999997</v>
      </c>
      <c r="S40" s="6">
        <f t="shared" si="67"/>
        <v>0.23370000000000002</v>
      </c>
      <c r="T40" s="6">
        <f t="shared" si="67"/>
        <v>0.23340000000000005</v>
      </c>
      <c r="U40" s="6">
        <f t="shared" si="67"/>
        <v>0.2350000000000001</v>
      </c>
      <c r="V40" s="6">
        <f t="shared" si="67"/>
        <v>0.23249999999999993</v>
      </c>
      <c r="W40" s="6">
        <f t="shared" si="67"/>
        <v>0.23229999999999995</v>
      </c>
      <c r="X40" s="6">
        <f t="shared" si="67"/>
        <v>0.23170000000000002</v>
      </c>
      <c r="Y40" s="6">
        <f t="shared" si="67"/>
        <v>0.23140000000000005</v>
      </c>
      <c r="Z40" s="6">
        <f t="shared" si="67"/>
        <v>0.23079999999999989</v>
      </c>
      <c r="AA40" s="6">
        <f t="shared" si="67"/>
        <v>0.23030000000000006</v>
      </c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</row>
    <row r="41" spans="1:38">
      <c r="A41" s="11" t="s">
        <v>4</v>
      </c>
      <c r="B41" s="32">
        <f>SUM(B35:B40)</f>
        <v>17.260000000000002</v>
      </c>
      <c r="C41" s="32">
        <f t="shared" ref="C41:L41" si="68">SUM(C35:C40)</f>
        <v>18.05</v>
      </c>
      <c r="D41" s="32">
        <f t="shared" si="68"/>
        <v>18.13</v>
      </c>
      <c r="E41" s="32">
        <f t="shared" si="68"/>
        <v>17.23</v>
      </c>
      <c r="F41" s="32">
        <f t="shared" si="68"/>
        <v>17.734839000000001</v>
      </c>
      <c r="G41" s="32">
        <f t="shared" si="68"/>
        <v>18.5630559813</v>
      </c>
      <c r="H41" s="32">
        <f t="shared" si="68"/>
        <v>19.636000617019139</v>
      </c>
      <c r="I41" s="32">
        <f t="shared" si="68"/>
        <v>20.896631856631771</v>
      </c>
      <c r="J41" s="32">
        <f t="shared" si="68"/>
        <v>22.363575412967318</v>
      </c>
      <c r="K41" s="32">
        <f t="shared" si="68"/>
        <v>23.873116753342607</v>
      </c>
      <c r="L41" s="32">
        <f t="shared" si="68"/>
        <v>25.381897732153867</v>
      </c>
      <c r="M41" s="22"/>
      <c r="N41" s="12"/>
      <c r="O41" s="12"/>
      <c r="P41" s="12"/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</row>
    <row r="42" spans="1:38">
      <c r="A42" s="25" t="s">
        <v>5</v>
      </c>
      <c r="B42" s="20" t="b">
        <f>B41=B2</f>
        <v>1</v>
      </c>
      <c r="C42" s="20" t="b">
        <f t="shared" ref="C42:L42" si="69">C41=C2</f>
        <v>1</v>
      </c>
      <c r="D42" s="20" t="b">
        <f t="shared" si="69"/>
        <v>1</v>
      </c>
      <c r="E42" s="20" t="b">
        <f t="shared" si="69"/>
        <v>1</v>
      </c>
      <c r="F42" s="20" t="b">
        <f t="shared" si="69"/>
        <v>1</v>
      </c>
      <c r="G42" s="20" t="b">
        <f t="shared" si="69"/>
        <v>1</v>
      </c>
      <c r="H42" s="20" t="b">
        <f t="shared" si="69"/>
        <v>1</v>
      </c>
      <c r="I42" s="20" t="b">
        <f t="shared" si="69"/>
        <v>1</v>
      </c>
      <c r="J42" s="20" t="b">
        <f t="shared" si="69"/>
        <v>1</v>
      </c>
      <c r="K42" s="20" t="b">
        <f t="shared" si="69"/>
        <v>1</v>
      </c>
      <c r="L42" s="20" t="b">
        <f t="shared" si="69"/>
        <v>1</v>
      </c>
      <c r="M42" s="14"/>
      <c r="N42" s="14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4"/>
      <c r="AA42" s="12"/>
    </row>
    <row r="43" spans="1:38" ht="15.75" thickBot="1">
      <c r="A43" s="25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14"/>
      <c r="N43" s="14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4"/>
      <c r="AA43" s="12"/>
    </row>
    <row r="44" spans="1:38" ht="15.75" thickBot="1">
      <c r="A44" s="37" t="s">
        <v>132</v>
      </c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24"/>
      <c r="N44" s="17"/>
      <c r="O44" s="17"/>
      <c r="P44" s="12"/>
      <c r="Q44" s="17"/>
      <c r="R44" s="12"/>
      <c r="S44" s="12"/>
      <c r="T44" s="14"/>
      <c r="U44" s="34"/>
      <c r="V44" s="7"/>
      <c r="W44" s="12"/>
      <c r="X44" s="12"/>
      <c r="Y44" s="12"/>
      <c r="Z44" s="14"/>
      <c r="AA44" s="12"/>
    </row>
    <row r="45" spans="1:38">
      <c r="A45" s="10" t="s">
        <v>133</v>
      </c>
      <c r="B45" s="39">
        <f>B$6*Q45</f>
        <v>4.1215065973999998</v>
      </c>
      <c r="C45" s="39">
        <f t="shared" ref="C45:L45" si="70">C$6*R45</f>
        <v>4.2865616519999996</v>
      </c>
      <c r="D45" s="39">
        <f t="shared" si="70"/>
        <v>4.282019545999999</v>
      </c>
      <c r="E45" s="39">
        <f t="shared" si="70"/>
        <v>4.0470571782000002</v>
      </c>
      <c r="F45" s="39">
        <f t="shared" si="70"/>
        <v>4.1427301675140296</v>
      </c>
      <c r="G45" s="39">
        <f t="shared" si="70"/>
        <v>4.3121960481503914</v>
      </c>
      <c r="H45" s="39">
        <f t="shared" si="70"/>
        <v>4.5361233023379315</v>
      </c>
      <c r="I45" s="39">
        <f t="shared" si="70"/>
        <v>4.8015237938238835</v>
      </c>
      <c r="J45" s="39">
        <f t="shared" si="70"/>
        <v>5.1099101495904522</v>
      </c>
      <c r="K45" s="39">
        <f t="shared" si="70"/>
        <v>5.4254895016602838</v>
      </c>
      <c r="L45" s="39">
        <f t="shared" si="70"/>
        <v>5.7360035432370564</v>
      </c>
      <c r="M45" s="24"/>
      <c r="N45" s="6">
        <f t="shared" ref="N45:N47" si="71">(F45/B45)^(1/4)-1</f>
        <v>1.2848886988134911E-3</v>
      </c>
      <c r="O45" s="6">
        <f t="shared" ref="O45:O47" si="72">(L45/G45)^(1/5)-1</f>
        <v>5.8722597323483283E-2</v>
      </c>
      <c r="P45" s="12"/>
      <c r="Q45" s="6">
        <v>0.51430000000000009</v>
      </c>
      <c r="R45" s="6">
        <v>0.51270000000000004</v>
      </c>
      <c r="S45" s="6">
        <v>0.51100000000000001</v>
      </c>
      <c r="T45" s="6">
        <v>0.50940000000000007</v>
      </c>
      <c r="U45" s="6">
        <v>0.50770000000000004</v>
      </c>
      <c r="V45" s="6">
        <v>0.50609999999999999</v>
      </c>
      <c r="W45" s="6">
        <v>0.50450000000000006</v>
      </c>
      <c r="X45" s="6">
        <v>0.50290000000000001</v>
      </c>
      <c r="Y45" s="6">
        <v>0.50130000000000008</v>
      </c>
      <c r="Z45" s="6">
        <v>0.49970000000000003</v>
      </c>
      <c r="AA45" s="6">
        <v>0.4981000000000001</v>
      </c>
    </row>
    <row r="46" spans="1:38">
      <c r="A46" s="10" t="s">
        <v>134</v>
      </c>
      <c r="B46" s="39">
        <f t="shared" ref="B46:B47" si="73">B$6*Q46</f>
        <v>2.5796480141999991</v>
      </c>
      <c r="C46" s="39">
        <f t="shared" ref="C46:C47" si="74">C$6*R46</f>
        <v>2.6938368719999994</v>
      </c>
      <c r="D46" s="39">
        <f t="shared" ref="D46:D47" si="75">D$6*S46</f>
        <v>2.703286703599999</v>
      </c>
      <c r="E46" s="39">
        <f t="shared" ref="E46:E47" si="76">E$6*T46</f>
        <v>2.5653607436999994</v>
      </c>
      <c r="F46" s="39">
        <f t="shared" ref="F46:F47" si="77">F$6*U46</f>
        <v>2.6380631537468697</v>
      </c>
      <c r="G46" s="39">
        <f t="shared" ref="G46:G47" si="78">G$6*V46</f>
        <v>2.7572152562368433</v>
      </c>
      <c r="H46" s="39">
        <f t="shared" ref="H46:H47" si="79">H$6*W46</f>
        <v>2.912290064672459</v>
      </c>
      <c r="I46" s="39">
        <f t="shared" ref="I46:I47" si="80">I$6*X46</f>
        <v>3.0953549690946565</v>
      </c>
      <c r="J46" s="39">
        <f t="shared" ref="J46:J47" si="81">J$6*Y46</f>
        <v>3.3077315849632978</v>
      </c>
      <c r="K46" s="39">
        <f t="shared" ref="K46:K47" si="82">K$6*Z46</f>
        <v>3.5275996379616288</v>
      </c>
      <c r="L46" s="39">
        <f t="shared" ref="L46:L47" si="83">L$6*AA46</f>
        <v>3.7449274287506333</v>
      </c>
      <c r="M46" s="24"/>
      <c r="N46" s="6">
        <f t="shared" si="71"/>
        <v>5.6137063765342443E-3</v>
      </c>
      <c r="O46" s="6">
        <f t="shared" si="72"/>
        <v>6.3150007656446627E-2</v>
      </c>
      <c r="P46" s="12"/>
      <c r="Q46" s="6">
        <v>0.32189999999999996</v>
      </c>
      <c r="R46" s="6">
        <v>0.32219999999999999</v>
      </c>
      <c r="S46" s="6">
        <v>0.32259999999999994</v>
      </c>
      <c r="T46" s="6">
        <v>0.32289999999999996</v>
      </c>
      <c r="U46" s="6">
        <v>0.32329999999999998</v>
      </c>
      <c r="V46" s="6">
        <v>0.32359999999999994</v>
      </c>
      <c r="W46" s="6">
        <v>0.32389999999999997</v>
      </c>
      <c r="X46" s="6">
        <v>0.32419999999999999</v>
      </c>
      <c r="Y46" s="6">
        <v>0.32449999999999996</v>
      </c>
      <c r="Z46" s="6">
        <v>0.32489999999999997</v>
      </c>
      <c r="AA46" s="6">
        <v>0.32519999999999999</v>
      </c>
    </row>
    <row r="47" spans="1:38">
      <c r="A47" s="10" t="s">
        <v>6</v>
      </c>
      <c r="B47" s="39">
        <f t="shared" si="73"/>
        <v>1.3126633883999994</v>
      </c>
      <c r="C47" s="39">
        <f t="shared" si="74"/>
        <v>1.380361476</v>
      </c>
      <c r="D47" s="39">
        <f t="shared" si="75"/>
        <v>1.3943797504000004</v>
      </c>
      <c r="E47" s="39">
        <f t="shared" si="76"/>
        <v>1.3323350780999996</v>
      </c>
      <c r="F47" s="39">
        <f t="shared" si="77"/>
        <v>1.3790061026391001</v>
      </c>
      <c r="G47" s="39">
        <f t="shared" si="78"/>
        <v>1.451031391029465</v>
      </c>
      <c r="H47" s="39">
        <f t="shared" si="79"/>
        <v>1.5429113155226735</v>
      </c>
      <c r="I47" s="39">
        <f t="shared" si="80"/>
        <v>1.6507923323765155</v>
      </c>
      <c r="J47" s="39">
        <f t="shared" si="81"/>
        <v>1.7756759386767527</v>
      </c>
      <c r="K47" s="39">
        <f t="shared" si="82"/>
        <v>1.9044043597983065</v>
      </c>
      <c r="L47" s="39">
        <f t="shared" si="83"/>
        <v>2.0348360290905179</v>
      </c>
      <c r="M47" s="24"/>
      <c r="N47" s="6">
        <f t="shared" si="71"/>
        <v>1.2402488309961823E-2</v>
      </c>
      <c r="O47" s="6">
        <f t="shared" si="72"/>
        <v>6.9967341992590582E-2</v>
      </c>
      <c r="P47" s="12"/>
      <c r="Q47" s="6">
        <f>1-SUM(Q45:Q46)</f>
        <v>0.16379999999999995</v>
      </c>
      <c r="R47" s="6">
        <f t="shared" ref="R47" si="84">1-SUM(R45:R46)</f>
        <v>0.16510000000000002</v>
      </c>
      <c r="S47" s="6">
        <f t="shared" ref="S47" si="85">1-SUM(S45:S46)</f>
        <v>0.1664000000000001</v>
      </c>
      <c r="T47" s="6">
        <f t="shared" ref="T47" si="86">1-SUM(T45:T46)</f>
        <v>0.16769999999999996</v>
      </c>
      <c r="U47" s="6">
        <f t="shared" ref="U47" si="87">1-SUM(U45:U46)</f>
        <v>0.16900000000000004</v>
      </c>
      <c r="V47" s="6">
        <f t="shared" ref="V47" si="88">1-SUM(V45:V46)</f>
        <v>0.17030000000000012</v>
      </c>
      <c r="W47" s="6">
        <f t="shared" ref="W47" si="89">1-SUM(W45:W46)</f>
        <v>0.17159999999999997</v>
      </c>
      <c r="X47" s="6">
        <f t="shared" ref="X47" si="90">1-SUM(X45:X46)</f>
        <v>0.17290000000000005</v>
      </c>
      <c r="Y47" s="6">
        <f t="shared" ref="Y47" si="91">1-SUM(Y45:Y46)</f>
        <v>0.17419999999999991</v>
      </c>
      <c r="Z47" s="6">
        <f t="shared" ref="Z47" si="92">1-SUM(Z45:Z46)</f>
        <v>0.1754</v>
      </c>
      <c r="AA47" s="6">
        <f t="shared" ref="AA47" si="93">1-SUM(AA45:AA46)</f>
        <v>0.17669999999999986</v>
      </c>
    </row>
    <row r="48" spans="1:38">
      <c r="A48" s="10" t="s">
        <v>4</v>
      </c>
      <c r="B48" s="36">
        <f>SUM(B45:B47)</f>
        <v>8.0138179999999988</v>
      </c>
      <c r="C48" s="36">
        <f t="shared" ref="C48" si="94">SUM(C45:C47)</f>
        <v>8.3607599999999991</v>
      </c>
      <c r="D48" s="36">
        <f t="shared" ref="D48" si="95">SUM(D45:D47)</f>
        <v>8.3796859999999977</v>
      </c>
      <c r="E48" s="36">
        <f t="shared" ref="E48" si="96">SUM(E45:E47)</f>
        <v>7.9447529999999995</v>
      </c>
      <c r="F48" s="36">
        <f t="shared" ref="F48" si="97">SUM(F45:F47)</f>
        <v>8.1597994238999991</v>
      </c>
      <c r="G48" s="36">
        <f t="shared" ref="G48" si="98">SUM(G45:G47)</f>
        <v>8.5204426954166994</v>
      </c>
      <c r="H48" s="36">
        <f t="shared" ref="H48" si="99">SUM(H45:H47)</f>
        <v>8.9913246825330635</v>
      </c>
      <c r="I48" s="36">
        <f t="shared" ref="I48" si="100">SUM(I45:I47)</f>
        <v>9.5476710952950548</v>
      </c>
      <c r="J48" s="36">
        <f t="shared" ref="J48" si="101">SUM(J45:J47)</f>
        <v>10.193317673230503</v>
      </c>
      <c r="K48" s="36">
        <f t="shared" ref="K48" si="102">SUM(K45:K47)</f>
        <v>10.857493499420219</v>
      </c>
      <c r="L48" s="36">
        <f t="shared" ref="L48" si="103">SUM(L45:L47)</f>
        <v>11.515767001078206</v>
      </c>
      <c r="M48" s="24"/>
      <c r="N48" s="6"/>
      <c r="O48" s="6"/>
      <c r="P48" s="12"/>
      <c r="Q48" s="71">
        <f>SUM(Q45:Q47)</f>
        <v>1</v>
      </c>
      <c r="R48" s="71">
        <f t="shared" ref="R48" si="104">SUM(R45:R47)</f>
        <v>1</v>
      </c>
      <c r="S48" s="71">
        <f t="shared" ref="S48" si="105">SUM(S45:S47)</f>
        <v>1</v>
      </c>
      <c r="T48" s="71">
        <f t="shared" ref="T48" si="106">SUM(T45:T47)</f>
        <v>1</v>
      </c>
      <c r="U48" s="71">
        <f t="shared" ref="U48" si="107">SUM(U45:U47)</f>
        <v>1</v>
      </c>
      <c r="V48" s="71">
        <f t="shared" ref="V48" si="108">SUM(V45:V47)</f>
        <v>1</v>
      </c>
      <c r="W48" s="71">
        <f t="shared" ref="W48" si="109">SUM(W45:W47)</f>
        <v>1</v>
      </c>
      <c r="X48" s="71">
        <f t="shared" ref="X48" si="110">SUM(X45:X47)</f>
        <v>1</v>
      </c>
      <c r="Y48" s="71">
        <f t="shared" ref="Y48" si="111">SUM(Y45:Y47)</f>
        <v>1</v>
      </c>
      <c r="Z48" s="71">
        <f t="shared" ref="Z48" si="112">SUM(Z45:Z47)</f>
        <v>1</v>
      </c>
      <c r="AA48" s="71">
        <f t="shared" ref="AA48" si="113">SUM(AA45:AA47)</f>
        <v>1</v>
      </c>
    </row>
    <row r="49" spans="1:27" ht="15.75" thickBot="1"/>
    <row r="50" spans="1:27" ht="15.75" thickBot="1">
      <c r="A50" s="37" t="s">
        <v>138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24"/>
      <c r="N50" s="17"/>
      <c r="O50" s="17"/>
      <c r="P50" s="12"/>
      <c r="Q50" s="17"/>
      <c r="R50" s="12"/>
      <c r="S50" s="12"/>
      <c r="T50" s="14"/>
      <c r="U50" s="34"/>
      <c r="V50" s="7"/>
      <c r="W50" s="12"/>
      <c r="X50" s="12"/>
      <c r="Y50" s="12"/>
      <c r="Z50" s="14"/>
      <c r="AA50" s="12"/>
    </row>
    <row r="51" spans="1:27">
      <c r="A51" s="10" t="s">
        <v>136</v>
      </c>
      <c r="B51" s="39">
        <f>(B$9+B$10+B$11)*Q51</f>
        <v>3.053268800400001</v>
      </c>
      <c r="C51" s="39">
        <f t="shared" ref="C51:L51" si="114">(C$9+C$10+C$11)*R51</f>
        <v>3.2046446519999998</v>
      </c>
      <c r="D51" s="39">
        <f t="shared" si="114"/>
        <v>3.2288322541999999</v>
      </c>
      <c r="E51" s="39">
        <f t="shared" si="114"/>
        <v>3.0801399030000005</v>
      </c>
      <c r="F51" s="39">
        <f t="shared" si="114"/>
        <v>3.1806532816678805</v>
      </c>
      <c r="G51" s="39">
        <f t="shared" si="114"/>
        <v>3.3404946910143818</v>
      </c>
      <c r="H51" s="39">
        <f t="shared" si="114"/>
        <v>3.5471531858616694</v>
      </c>
      <c r="I51" s="39">
        <f t="shared" si="114"/>
        <v>3.7872386884739999</v>
      </c>
      <c r="J51" s="39">
        <f t="shared" si="114"/>
        <v>4.067147169764219</v>
      </c>
      <c r="K51" s="39">
        <f t="shared" si="114"/>
        <v>4.3564580179182926</v>
      </c>
      <c r="L51" s="39">
        <f t="shared" si="114"/>
        <v>4.6472711528191617</v>
      </c>
      <c r="M51" s="24"/>
      <c r="N51" s="6">
        <f t="shared" ref="N51:N53" si="115">(F51/B51)^(1/4)-1</f>
        <v>1.0270850694169331E-2</v>
      </c>
      <c r="O51" s="6">
        <f t="shared" ref="O51:O54" si="116">(L51/G51)^(1/5)-1</f>
        <v>6.8261176873339435E-2</v>
      </c>
      <c r="P51" s="12"/>
      <c r="Q51" s="6">
        <v>0.46540000000000009</v>
      </c>
      <c r="R51" s="6">
        <v>0.46380000000000005</v>
      </c>
      <c r="S51" s="6">
        <v>0.46210000000000001</v>
      </c>
      <c r="T51" s="6">
        <v>0.46050000000000008</v>
      </c>
      <c r="U51" s="6">
        <v>0.45880000000000004</v>
      </c>
      <c r="V51" s="6">
        <v>0.4572</v>
      </c>
      <c r="W51" s="6">
        <v>0.45560000000000006</v>
      </c>
      <c r="X51" s="6">
        <v>0.45400000000000001</v>
      </c>
      <c r="Y51" s="6">
        <v>0.45240000000000008</v>
      </c>
      <c r="Z51" s="6">
        <v>0.45080000000000003</v>
      </c>
      <c r="AA51" s="6">
        <v>0.4492000000000001</v>
      </c>
    </row>
    <row r="52" spans="1:27">
      <c r="A52" s="10" t="s">
        <v>137</v>
      </c>
      <c r="B52" s="39">
        <f t="shared" ref="B52:B53" si="117">(B$9+B$10+B$11)*Q52</f>
        <v>1.9117372764000002</v>
      </c>
      <c r="C52" s="39">
        <f t="shared" ref="C52:C53" si="118">(C$9+C$10+C$11)*R52</f>
        <v>2.0155128179999999</v>
      </c>
      <c r="D52" s="39">
        <f t="shared" ref="D52:D53" si="119">(D$9+D$10+D$11)*S52</f>
        <v>2.0409909142</v>
      </c>
      <c r="E52" s="39">
        <f t="shared" ref="E52:E53" si="120">(E$9+E$10+E$11)*T52</f>
        <v>1.9557717863999999</v>
      </c>
      <c r="F52" s="39">
        <f t="shared" ref="F52:F53" si="121">(F$9+F$10+F$11)*U52</f>
        <v>2.02985021986128</v>
      </c>
      <c r="G52" s="39">
        <f t="shared" ref="G52:G53" si="122">(G$9+G$10+G$11)*V52</f>
        <v>2.1415113603156506</v>
      </c>
      <c r="H52" s="39">
        <f t="shared" ref="H52:H53" si="123">(H$9+H$10+H$11)*W52</f>
        <v>2.2843168233797488</v>
      </c>
      <c r="I52" s="39">
        <f t="shared" ref="I52:I53" si="124">(I$9+I$10+I$11)*X52</f>
        <v>2.4500264378960654</v>
      </c>
      <c r="J52" s="39">
        <f t="shared" ref="J52:J53" si="125">(J$9+J$10+J$11)*Y52</f>
        <v>2.6431062509077807</v>
      </c>
      <c r="K52" s="39">
        <f t="shared" ref="K52:K53" si="126">(K$9+K$10+K$11)*Z52</f>
        <v>2.8450338076201094</v>
      </c>
      <c r="L52" s="39">
        <f t="shared" ref="L52:L53" si="127">(L$9+L$10+L$11)*AA52</f>
        <v>3.048866448654957</v>
      </c>
      <c r="M52" s="24"/>
      <c r="N52" s="6">
        <f t="shared" si="115"/>
        <v>1.5100276698964299E-2</v>
      </c>
      <c r="O52" s="6">
        <f t="shared" si="116"/>
        <v>7.3207264432341157E-2</v>
      </c>
      <c r="P52" s="12"/>
      <c r="Q52" s="6">
        <v>0.29139999999999999</v>
      </c>
      <c r="R52" s="6">
        <v>0.29170000000000001</v>
      </c>
      <c r="S52" s="6">
        <v>0.29210000000000003</v>
      </c>
      <c r="T52" s="6">
        <v>0.29239999999999999</v>
      </c>
      <c r="U52" s="6">
        <v>0.2928</v>
      </c>
      <c r="V52" s="6">
        <v>0.29310000000000003</v>
      </c>
      <c r="W52" s="6">
        <v>0.29339999999999999</v>
      </c>
      <c r="X52" s="6">
        <v>0.29370000000000002</v>
      </c>
      <c r="Y52" s="6">
        <v>0.29399999999999998</v>
      </c>
      <c r="Z52" s="6">
        <v>0.2944</v>
      </c>
      <c r="AA52" s="6">
        <v>0.29470000000000002</v>
      </c>
    </row>
    <row r="53" spans="1:27">
      <c r="A53" s="10" t="s">
        <v>6</v>
      </c>
      <c r="B53" s="39">
        <f t="shared" si="117"/>
        <v>1.5955199231999995</v>
      </c>
      <c r="C53" s="39">
        <f t="shared" si="118"/>
        <v>1.6893825299999994</v>
      </c>
      <c r="D53" s="39">
        <f t="shared" si="119"/>
        <v>1.7174788316</v>
      </c>
      <c r="E53" s="39">
        <f t="shared" si="120"/>
        <v>1.652774310599999</v>
      </c>
      <c r="F53" s="39">
        <f t="shared" si="121"/>
        <v>1.7220450635708398</v>
      </c>
      <c r="G53" s="39">
        <f t="shared" si="122"/>
        <v>1.8244127829096486</v>
      </c>
      <c r="H53" s="39">
        <f t="shared" si="123"/>
        <v>1.9542042354066691</v>
      </c>
      <c r="I53" s="39">
        <f t="shared" si="124"/>
        <v>2.104670310797335</v>
      </c>
      <c r="J53" s="39">
        <f t="shared" si="125"/>
        <v>2.2799038953408606</v>
      </c>
      <c r="K53" s="39">
        <f t="shared" si="126"/>
        <v>2.4623458362146864</v>
      </c>
      <c r="L53" s="39">
        <f t="shared" si="127"/>
        <v>2.649523914151795</v>
      </c>
      <c r="M53" s="24"/>
      <c r="N53" s="6">
        <f t="shared" si="115"/>
        <v>1.9261382623817047E-2</v>
      </c>
      <c r="O53" s="6">
        <f t="shared" si="116"/>
        <v>7.7479329734337243E-2</v>
      </c>
      <c r="P53" s="12"/>
      <c r="Q53" s="6">
        <f>1-SUM(Q51:Q52)</f>
        <v>0.24319999999999986</v>
      </c>
      <c r="R53" s="6">
        <f t="shared" ref="R53" si="128">1-SUM(R51:R52)</f>
        <v>0.24449999999999994</v>
      </c>
      <c r="S53" s="6">
        <f t="shared" ref="S53" si="129">1-SUM(S51:S52)</f>
        <v>0.24580000000000002</v>
      </c>
      <c r="T53" s="6">
        <f t="shared" ref="T53" si="130">1-SUM(T51:T52)</f>
        <v>0.24709999999999988</v>
      </c>
      <c r="U53" s="6">
        <f t="shared" ref="U53" si="131">1-SUM(U51:U52)</f>
        <v>0.24839999999999995</v>
      </c>
      <c r="V53" s="6">
        <f t="shared" ref="V53" si="132">1-SUM(V51:V52)</f>
        <v>0.24970000000000003</v>
      </c>
      <c r="W53" s="6">
        <f t="shared" ref="W53" si="133">1-SUM(W51:W52)</f>
        <v>0.25099999999999989</v>
      </c>
      <c r="X53" s="6">
        <f t="shared" ref="X53" si="134">1-SUM(X51:X52)</f>
        <v>0.25229999999999997</v>
      </c>
      <c r="Y53" s="6">
        <f t="shared" ref="Y53" si="135">1-SUM(Y51:Y52)</f>
        <v>0.25359999999999994</v>
      </c>
      <c r="Z53" s="6">
        <f t="shared" ref="Z53" si="136">1-SUM(Z51:Z52)</f>
        <v>0.25479999999999992</v>
      </c>
      <c r="AA53" s="6">
        <f t="shared" ref="AA53" si="137">1-SUM(AA51:AA52)</f>
        <v>0.25609999999999988</v>
      </c>
    </row>
    <row r="54" spans="1:27">
      <c r="A54" s="10" t="s">
        <v>4</v>
      </c>
      <c r="B54" s="36">
        <f>SUM(B51:B53)</f>
        <v>6.5605260000000012</v>
      </c>
      <c r="C54" s="36">
        <f t="shared" ref="C54" si="138">SUM(C51:C53)</f>
        <v>6.9095399999999998</v>
      </c>
      <c r="D54" s="36">
        <f t="shared" ref="D54" si="139">SUM(D51:D53)</f>
        <v>6.9873020000000006</v>
      </c>
      <c r="E54" s="36">
        <f t="shared" ref="E54" si="140">SUM(E51:E53)</f>
        <v>6.6886859999999997</v>
      </c>
      <c r="F54" s="36">
        <f t="shared" ref="F54" si="141">SUM(F51:F53)</f>
        <v>6.9325485651000003</v>
      </c>
      <c r="G54" s="36">
        <f t="shared" ref="G54" si="142">SUM(G51:G53)</f>
        <v>7.3064188342396807</v>
      </c>
      <c r="H54" s="36">
        <f t="shared" ref="H54" si="143">SUM(H51:H53)</f>
        <v>7.7856742446480869</v>
      </c>
      <c r="I54" s="36">
        <f t="shared" ref="I54" si="144">SUM(I51:I53)</f>
        <v>8.3419354371674004</v>
      </c>
      <c r="J54" s="36">
        <f t="shared" ref="J54" si="145">SUM(J51:J53)</f>
        <v>8.9901573160128603</v>
      </c>
      <c r="K54" s="36">
        <f t="shared" ref="K54" si="146">SUM(K51:K53)</f>
        <v>9.6638376617530888</v>
      </c>
      <c r="L54" s="36">
        <f t="shared" ref="L54" si="147">SUM(L51:L53)</f>
        <v>10.345661515625913</v>
      </c>
      <c r="M54" s="24"/>
      <c r="N54" s="6"/>
      <c r="O54" s="6">
        <f t="shared" si="116"/>
        <v>7.20393832569306E-2</v>
      </c>
      <c r="P54" s="12"/>
      <c r="Q54" s="71">
        <f>SUM(Q51:Q53)</f>
        <v>1</v>
      </c>
      <c r="R54" s="71">
        <f t="shared" ref="R54" si="148">SUM(R51:R53)</f>
        <v>1</v>
      </c>
      <c r="S54" s="71">
        <f t="shared" ref="S54" si="149">SUM(S51:S53)</f>
        <v>1</v>
      </c>
      <c r="T54" s="71">
        <f t="shared" ref="T54" si="150">SUM(T51:T53)</f>
        <v>1</v>
      </c>
      <c r="U54" s="71">
        <f t="shared" ref="U54" si="151">SUM(U51:U53)</f>
        <v>1</v>
      </c>
      <c r="V54" s="71">
        <f t="shared" ref="V54" si="152">SUM(V51:V53)</f>
        <v>1</v>
      </c>
      <c r="W54" s="71">
        <f t="shared" ref="W54" si="153">SUM(W51:W53)</f>
        <v>1</v>
      </c>
      <c r="X54" s="71">
        <f t="shared" ref="X54" si="154">SUM(X51:X53)</f>
        <v>1</v>
      </c>
      <c r="Y54" s="71">
        <f t="shared" ref="Y54" si="155">SUM(Y51:Y53)</f>
        <v>1</v>
      </c>
      <c r="Z54" s="71">
        <f t="shared" ref="Z54" si="156">SUM(Z51:Z53)</f>
        <v>1</v>
      </c>
      <c r="AA54" s="71">
        <f t="shared" ref="AA54" si="157">SUM(AA51:AA53)</f>
        <v>1</v>
      </c>
    </row>
    <row r="55" spans="1:27" ht="15.75" thickBot="1">
      <c r="A55" s="16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24"/>
      <c r="N55" s="7"/>
      <c r="O55" s="7"/>
      <c r="P55" s="12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>
      <c r="A56" s="69" t="s">
        <v>135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24"/>
      <c r="N56" s="17"/>
      <c r="O56" s="17"/>
      <c r="P56" s="12"/>
      <c r="Q56" s="17"/>
      <c r="R56" s="12"/>
      <c r="S56" s="12"/>
      <c r="T56" s="14"/>
      <c r="U56" s="34"/>
      <c r="V56" s="7"/>
      <c r="W56" s="12"/>
      <c r="X56" s="12"/>
      <c r="Y56" s="12"/>
      <c r="Z56" s="14"/>
      <c r="AA56" s="12"/>
    </row>
    <row r="57" spans="1:27">
      <c r="A57" s="70" t="s">
        <v>129</v>
      </c>
      <c r="B57" s="39">
        <f>B$7*Q57</f>
        <v>0.27845212800000002</v>
      </c>
      <c r="C57" s="39">
        <f t="shared" ref="C57:L57" si="158">C$7*R57</f>
        <v>0.28498061999999996</v>
      </c>
      <c r="D57" s="39">
        <f t="shared" si="158"/>
        <v>0.27996200959999989</v>
      </c>
      <c r="E57" s="39">
        <f t="shared" si="158"/>
        <v>0.26021986559999999</v>
      </c>
      <c r="F57" s="39">
        <f t="shared" si="158"/>
        <v>0.26179459938240002</v>
      </c>
      <c r="G57" s="39">
        <f t="shared" si="158"/>
        <v>0.26842902908143063</v>
      </c>
      <c r="H57" s="39">
        <f t="shared" si="158"/>
        <v>0.27743292915773382</v>
      </c>
      <c r="I57" s="39">
        <f t="shared" si="158"/>
        <v>0.28836829546355419</v>
      </c>
      <c r="J57" s="39">
        <f t="shared" si="158"/>
        <v>0.30203305682586312</v>
      </c>
      <c r="K57" s="39">
        <f t="shared" si="158"/>
        <v>0.3154510091878055</v>
      </c>
      <c r="L57" s="39">
        <f t="shared" si="158"/>
        <v>0.32722266410599571</v>
      </c>
      <c r="M57" s="24"/>
      <c r="N57" s="6">
        <f t="shared" ref="N57:N59" si="159">(F57/B57)^(1/4)-1</f>
        <v>-1.5303179819368573E-2</v>
      </c>
      <c r="O57" s="6">
        <f t="shared" ref="O57:O59" si="160">(L57/G57)^(1/5)-1</f>
        <v>4.0405834767955229E-2</v>
      </c>
      <c r="P57" s="12"/>
      <c r="Q57" s="6">
        <v>0.33610000000000001</v>
      </c>
      <c r="R57" s="6">
        <v>0.33449999999999996</v>
      </c>
      <c r="S57" s="6">
        <v>0.33279999999999993</v>
      </c>
      <c r="T57" s="6">
        <v>0.33119999999999999</v>
      </c>
      <c r="U57" s="6">
        <v>0.32949999999999996</v>
      </c>
      <c r="V57" s="6">
        <v>0.32789999999999991</v>
      </c>
      <c r="W57" s="6">
        <v>0.32629999999999998</v>
      </c>
      <c r="X57" s="6">
        <v>0.32469999999999993</v>
      </c>
      <c r="Y57" s="6">
        <v>0.3231</v>
      </c>
      <c r="Z57" s="6">
        <v>0.32149999999999995</v>
      </c>
      <c r="AA57" s="6">
        <v>0.31990000000000002</v>
      </c>
    </row>
    <row r="58" spans="1:27">
      <c r="A58" s="70" t="s">
        <v>131</v>
      </c>
      <c r="B58" s="39">
        <f t="shared" ref="B58:B59" si="161">B$7*Q58</f>
        <v>0.208942656</v>
      </c>
      <c r="C58" s="39">
        <f t="shared" ref="C58:C59" si="162">C$7*R58</f>
        <v>0.2151199</v>
      </c>
      <c r="D58" s="39">
        <f t="shared" ref="D58:D59" si="163">D$7*S58</f>
        <v>0.21274757279999998</v>
      </c>
      <c r="E58" s="39">
        <f t="shared" ref="E58:E59" si="164">E$7*T58</f>
        <v>0.1989362016</v>
      </c>
      <c r="F58" s="39">
        <f t="shared" ref="F58:F59" si="165">F$7*U58</f>
        <v>0.20149047163392</v>
      </c>
      <c r="G58" s="39">
        <f t="shared" ref="G58:G59" si="166">G$7*V58</f>
        <v>0.2078503521920563</v>
      </c>
      <c r="H58" s="39">
        <f t="shared" ref="H58:H59" si="167">H$7*W58</f>
        <v>0.21613070975144325</v>
      </c>
      <c r="I58" s="39">
        <f t="shared" ref="I58:I59" si="168">I$7*X58</f>
        <v>0.22602319431929338</v>
      </c>
      <c r="J58" s="39">
        <f t="shared" ref="J58:J59" si="169">J$7*Y58</f>
        <v>0.23818639083636625</v>
      </c>
      <c r="K58" s="39">
        <f t="shared" ref="K58:K59" si="170">K$7*Z58</f>
        <v>0.25039843715311966</v>
      </c>
      <c r="L58" s="39">
        <f t="shared" ref="L58:L59" si="171">L$7*AA58</f>
        <v>0.26134851728378211</v>
      </c>
      <c r="M58" s="24"/>
      <c r="N58" s="6">
        <f t="shared" si="159"/>
        <v>-9.038343379814906E-3</v>
      </c>
      <c r="O58" s="6">
        <f t="shared" si="160"/>
        <v>4.6872653231103234E-2</v>
      </c>
      <c r="P58" s="12"/>
      <c r="Q58" s="6">
        <v>0.25219999999999998</v>
      </c>
      <c r="R58" s="6">
        <v>0.2525</v>
      </c>
      <c r="S58" s="6">
        <v>0.25290000000000001</v>
      </c>
      <c r="T58" s="6">
        <v>0.25319999999999998</v>
      </c>
      <c r="U58" s="6">
        <v>0.25359999999999999</v>
      </c>
      <c r="V58" s="6">
        <v>0.25390000000000001</v>
      </c>
      <c r="W58" s="6">
        <v>0.25419999999999998</v>
      </c>
      <c r="X58" s="6">
        <v>0.2545</v>
      </c>
      <c r="Y58" s="6">
        <v>0.25480000000000003</v>
      </c>
      <c r="Z58" s="6">
        <v>0.25519999999999998</v>
      </c>
      <c r="AA58" s="6">
        <v>0.2555</v>
      </c>
    </row>
    <row r="59" spans="1:27">
      <c r="A59" s="70" t="s">
        <v>130</v>
      </c>
      <c r="B59" s="39">
        <f t="shared" si="161"/>
        <v>0.34108521600000002</v>
      </c>
      <c r="C59" s="39">
        <f t="shared" si="162"/>
        <v>0.35185948000000006</v>
      </c>
      <c r="D59" s="39">
        <f t="shared" si="163"/>
        <v>0.34852241760000002</v>
      </c>
      <c r="E59" s="39">
        <f t="shared" si="164"/>
        <v>0.32653193279999998</v>
      </c>
      <c r="F59" s="39">
        <f t="shared" si="165"/>
        <v>0.33123571618368008</v>
      </c>
      <c r="G59" s="39">
        <f t="shared" si="166"/>
        <v>0.34235138750184313</v>
      </c>
      <c r="H59" s="39">
        <f t="shared" si="167"/>
        <v>0.35667518780775154</v>
      </c>
      <c r="I59" s="39">
        <f t="shared" si="168"/>
        <v>0.37371536412400264</v>
      </c>
      <c r="J59" s="39">
        <f t="shared" si="169"/>
        <v>0.39457800459980441</v>
      </c>
      <c r="K59" s="39">
        <f t="shared" si="170"/>
        <v>0.41533565222145596</v>
      </c>
      <c r="L59" s="39">
        <f t="shared" si="171"/>
        <v>0.43431929721602303</v>
      </c>
      <c r="M59" s="24"/>
      <c r="N59" s="6">
        <f t="shared" si="159"/>
        <v>-7.2987564923954196E-3</v>
      </c>
      <c r="O59" s="6">
        <f t="shared" si="160"/>
        <v>4.8738971201745418E-2</v>
      </c>
      <c r="P59" s="12"/>
      <c r="Q59" s="6">
        <f>1-SUM(Q57:Q58)</f>
        <v>0.41169999999999995</v>
      </c>
      <c r="R59" s="6">
        <f t="shared" ref="R59" si="172">1-SUM(R57:R58)</f>
        <v>0.41300000000000003</v>
      </c>
      <c r="S59" s="6">
        <f t="shared" ref="S59" si="173">1-SUM(S57:S58)</f>
        <v>0.41430000000000011</v>
      </c>
      <c r="T59" s="6">
        <f t="shared" ref="T59" si="174">1-SUM(T57:T58)</f>
        <v>0.41559999999999997</v>
      </c>
      <c r="U59" s="6">
        <f t="shared" ref="U59" si="175">1-SUM(U57:U58)</f>
        <v>0.41690000000000005</v>
      </c>
      <c r="V59" s="6">
        <f t="shared" ref="V59" si="176">1-SUM(V57:V58)</f>
        <v>0.41820000000000013</v>
      </c>
      <c r="W59" s="6">
        <f t="shared" ref="W59" si="177">1-SUM(W57:W58)</f>
        <v>0.41949999999999998</v>
      </c>
      <c r="X59" s="6">
        <f t="shared" ref="X59" si="178">1-SUM(X57:X58)</f>
        <v>0.42080000000000006</v>
      </c>
      <c r="Y59" s="6">
        <f t="shared" ref="Y59" si="179">1-SUM(Y57:Y58)</f>
        <v>0.42209999999999992</v>
      </c>
      <c r="Z59" s="6">
        <f t="shared" ref="Z59" si="180">1-SUM(Z57:Z58)</f>
        <v>0.42330000000000001</v>
      </c>
      <c r="AA59" s="6">
        <f t="shared" ref="AA59" si="181">1-SUM(AA57:AA58)</f>
        <v>0.42459999999999998</v>
      </c>
    </row>
    <row r="60" spans="1:27">
      <c r="A60" s="10" t="s">
        <v>4</v>
      </c>
      <c r="B60" s="36">
        <f>SUM(B57:B59)</f>
        <v>0.82848000000000011</v>
      </c>
      <c r="C60" s="36">
        <f t="shared" ref="C60" si="182">SUM(C57:C59)</f>
        <v>0.85196000000000005</v>
      </c>
      <c r="D60" s="36">
        <f t="shared" ref="D60" si="183">SUM(D57:D59)</f>
        <v>0.84123199999999987</v>
      </c>
      <c r="E60" s="36">
        <f t="shared" ref="E60" si="184">SUM(E57:E59)</f>
        <v>0.78568799999999994</v>
      </c>
      <c r="F60" s="36">
        <f t="shared" ref="F60" si="185">SUM(F57:F59)</f>
        <v>0.79452078720000008</v>
      </c>
      <c r="G60" s="36">
        <f t="shared" ref="G60" si="186">SUM(G57:G59)</f>
        <v>0.81863076877533003</v>
      </c>
      <c r="H60" s="36">
        <f t="shared" ref="H60" si="187">SUM(H57:H59)</f>
        <v>0.85023882671692863</v>
      </c>
      <c r="I60" s="36">
        <f t="shared" ref="I60" si="188">SUM(I57:I59)</f>
        <v>0.88810685390685018</v>
      </c>
      <c r="J60" s="36">
        <f t="shared" ref="J60" si="189">SUM(J57:J59)</f>
        <v>0.93479745226203381</v>
      </c>
      <c r="K60" s="36">
        <f t="shared" ref="K60" si="190">SUM(K57:K59)</f>
        <v>0.98118509856238112</v>
      </c>
      <c r="L60" s="36">
        <f t="shared" ref="L60" si="191">SUM(L57:L59)</f>
        <v>1.0228904786058008</v>
      </c>
      <c r="M60" s="24"/>
      <c r="N60" s="6"/>
      <c r="O60" s="6"/>
      <c r="P60" s="12"/>
      <c r="Q60" s="71">
        <f>SUM(Q57:Q59)</f>
        <v>1</v>
      </c>
      <c r="R60" s="71">
        <f t="shared" ref="R60" si="192">SUM(R57:R59)</f>
        <v>1</v>
      </c>
      <c r="S60" s="71">
        <f t="shared" ref="S60" si="193">SUM(S57:S59)</f>
        <v>1</v>
      </c>
      <c r="T60" s="71">
        <f t="shared" ref="T60" si="194">SUM(T57:T59)</f>
        <v>1</v>
      </c>
      <c r="U60" s="71">
        <f t="shared" ref="U60" si="195">SUM(U57:U59)</f>
        <v>1</v>
      </c>
      <c r="V60" s="71">
        <f t="shared" ref="V60" si="196">SUM(V57:V59)</f>
        <v>1</v>
      </c>
      <c r="W60" s="71">
        <f t="shared" ref="W60" si="197">SUM(W57:W59)</f>
        <v>1</v>
      </c>
      <c r="X60" s="71">
        <f t="shared" ref="X60" si="198">SUM(X57:X59)</f>
        <v>1</v>
      </c>
      <c r="Y60" s="71">
        <f t="shared" ref="Y60" si="199">SUM(Y57:Y59)</f>
        <v>1</v>
      </c>
      <c r="Z60" s="71">
        <f t="shared" ref="Z60" si="200">SUM(Z57:Z59)</f>
        <v>1</v>
      </c>
      <c r="AA60" s="71">
        <f t="shared" ref="AA60" si="201">SUM(AA57:AA59)</f>
        <v>1</v>
      </c>
    </row>
    <row r="61" spans="1:27">
      <c r="A61" s="25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14"/>
      <c r="N61" s="14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4"/>
      <c r="AA61" s="12"/>
    </row>
    <row r="62" spans="1:27" ht="15.75" thickBot="1">
      <c r="A62" s="16"/>
      <c r="B62" s="12"/>
      <c r="C62" s="12"/>
      <c r="D62" s="14"/>
      <c r="E62" s="12"/>
      <c r="F62" s="12"/>
      <c r="G62" s="12"/>
      <c r="H62" s="12"/>
      <c r="I62" s="12"/>
      <c r="J62" s="14"/>
      <c r="K62" s="14"/>
      <c r="L62" s="14"/>
      <c r="M62" s="14"/>
      <c r="N62" s="12"/>
      <c r="O62" s="12"/>
      <c r="P62" s="12"/>
      <c r="Q62" s="12"/>
      <c r="R62" s="12"/>
      <c r="S62" s="12"/>
      <c r="T62" s="12"/>
      <c r="U62" s="7"/>
      <c r="V62" s="7"/>
      <c r="W62" s="17"/>
      <c r="X62" s="17"/>
      <c r="Y62" s="17"/>
      <c r="Z62" s="17"/>
      <c r="AA62" s="17"/>
    </row>
    <row r="63" spans="1:27" ht="15.75" thickBot="1">
      <c r="A63" s="2" t="s">
        <v>28</v>
      </c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>
      <c r="A64" s="11" t="s">
        <v>125</v>
      </c>
      <c r="B64" s="41">
        <f>B35</f>
        <v>4.9070180000000008</v>
      </c>
      <c r="C64" s="41">
        <f t="shared" ref="C64:L64" si="202">C35</f>
        <v>5.1225899999999998</v>
      </c>
      <c r="D64" s="41">
        <f t="shared" si="202"/>
        <v>5.139854999999999</v>
      </c>
      <c r="E64" s="41">
        <f t="shared" si="202"/>
        <v>4.8795359999999999</v>
      </c>
      <c r="F64" s="41">
        <f t="shared" si="202"/>
        <v>5.0154124692000002</v>
      </c>
      <c r="G64" s="41">
        <f t="shared" si="202"/>
        <v>5.2459196203153802</v>
      </c>
      <c r="H64" s="41">
        <f t="shared" si="202"/>
        <v>5.5432429741845031</v>
      </c>
      <c r="I64" s="41">
        <f t="shared" si="202"/>
        <v>5.8949398467558218</v>
      </c>
      <c r="J64" s="41">
        <f t="shared" si="202"/>
        <v>6.30205555137419</v>
      </c>
      <c r="K64" s="41">
        <f t="shared" si="202"/>
        <v>6.7250569894166139</v>
      </c>
      <c r="L64" s="41">
        <f t="shared" si="202"/>
        <v>7.1450042116013117</v>
      </c>
      <c r="M64" s="1"/>
      <c r="N64" s="6">
        <f>(F64/B64)^(1/4)-1</f>
        <v>5.4772555652304877E-3</v>
      </c>
      <c r="O64" s="6">
        <f>(L64/G64)^(1/5)-1</f>
        <v>6.3741668118116657E-2</v>
      </c>
      <c r="P64" s="12"/>
      <c r="Q64" s="12"/>
      <c r="R64" s="12"/>
      <c r="S64" s="12"/>
      <c r="T64" s="14"/>
      <c r="U64" s="29"/>
      <c r="V64" s="12"/>
      <c r="W64" s="12"/>
      <c r="X64" s="12"/>
      <c r="Y64" s="12"/>
      <c r="Z64" s="14"/>
      <c r="AA64" s="12"/>
    </row>
    <row r="65" spans="1:38">
      <c r="A65" s="11" t="s">
        <v>3</v>
      </c>
      <c r="B65" s="15">
        <v>4.1200000000000001E-2</v>
      </c>
      <c r="C65" s="33">
        <f>C64/B64-1</f>
        <v>4.3931365240559295E-2</v>
      </c>
      <c r="D65" s="33">
        <f t="shared" ref="D65:L65" si="203">D64/C64-1</f>
        <v>3.370365381574425E-3</v>
      </c>
      <c r="E65" s="33">
        <f t="shared" si="203"/>
        <v>-5.0647148606332126E-2</v>
      </c>
      <c r="F65" s="33">
        <f t="shared" si="203"/>
        <v>2.7846186440678045E-2</v>
      </c>
      <c r="G65" s="33">
        <f t="shared" si="203"/>
        <v>4.5959759547383294E-2</v>
      </c>
      <c r="H65" s="33">
        <f t="shared" si="203"/>
        <v>5.6677070063694268E-2</v>
      </c>
      <c r="I65" s="33">
        <f t="shared" si="203"/>
        <v>6.3446050301098067E-2</v>
      </c>
      <c r="J65" s="33">
        <f t="shared" si="203"/>
        <v>6.9061892945763814E-2</v>
      </c>
      <c r="K65" s="33">
        <f t="shared" si="203"/>
        <v>6.7121185237757341E-2</v>
      </c>
      <c r="L65" s="33">
        <f t="shared" si="203"/>
        <v>6.2445154419595195E-2</v>
      </c>
      <c r="M65" s="13"/>
      <c r="N65" s="7"/>
      <c r="O65" s="7"/>
      <c r="P65" s="12"/>
      <c r="Q65" s="12"/>
      <c r="R65" s="12"/>
      <c r="S65" s="12"/>
      <c r="T65" s="14"/>
      <c r="U65" s="29"/>
      <c r="V65" s="12"/>
      <c r="W65" s="12"/>
      <c r="X65" s="12"/>
      <c r="Y65" s="12"/>
      <c r="Z65" s="14"/>
      <c r="AA65" s="12"/>
    </row>
    <row r="66" spans="1:38" ht="15.75" thickBot="1">
      <c r="A66" s="23"/>
      <c r="B66" s="14"/>
      <c r="C66" s="7"/>
      <c r="D66" s="7"/>
      <c r="E66" s="7"/>
      <c r="F66" s="12"/>
      <c r="G66" s="7"/>
      <c r="H66" s="7"/>
      <c r="I66" s="7"/>
      <c r="J66" s="7"/>
      <c r="K66" s="7"/>
      <c r="L66" s="7"/>
      <c r="M66" s="7"/>
      <c r="N66" s="12"/>
      <c r="O66" s="12"/>
      <c r="P66" s="12"/>
      <c r="Q66" s="12"/>
      <c r="R66" s="12"/>
      <c r="S66" s="12"/>
      <c r="T66" s="14"/>
      <c r="U66" s="29"/>
      <c r="V66" s="12"/>
      <c r="W66" s="12"/>
      <c r="X66" s="12"/>
      <c r="Y66" s="12"/>
      <c r="Z66" s="14"/>
      <c r="AA66" s="12"/>
    </row>
    <row r="67" spans="1:38" ht="15.75" thickBot="1">
      <c r="A67" s="2" t="s">
        <v>121</v>
      </c>
      <c r="B67" s="12"/>
      <c r="C67" s="12"/>
      <c r="D67" s="12"/>
      <c r="E67" s="18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7"/>
      <c r="R67" s="12"/>
      <c r="S67" s="12"/>
      <c r="T67" s="14"/>
      <c r="U67" s="29"/>
      <c r="V67" s="12"/>
      <c r="W67" s="12"/>
      <c r="X67" s="12"/>
      <c r="Y67" s="12"/>
      <c r="Z67" s="14"/>
      <c r="AA67" s="12"/>
    </row>
    <row r="68" spans="1:38">
      <c r="A68" s="10" t="s">
        <v>33</v>
      </c>
      <c r="B68" s="39">
        <f>B$64*Q68</f>
        <v>2.5580284834000002</v>
      </c>
      <c r="C68" s="39">
        <f t="shared" ref="C68:L68" si="204">C$64*R68</f>
        <v>2.6647713179999997</v>
      </c>
      <c r="D68" s="39">
        <f t="shared" si="204"/>
        <v>2.6686127159999993</v>
      </c>
      <c r="E68" s="39">
        <f t="shared" si="204"/>
        <v>2.5280876015999998</v>
      </c>
      <c r="F68" s="39">
        <f t="shared" si="204"/>
        <v>2.5934697878233202</v>
      </c>
      <c r="G68" s="39">
        <f t="shared" si="204"/>
        <v>2.7068945240827365</v>
      </c>
      <c r="H68" s="39">
        <f t="shared" si="204"/>
        <v>2.8547701317050191</v>
      </c>
      <c r="I68" s="39">
        <f t="shared" si="204"/>
        <v>3.0294095872478168</v>
      </c>
      <c r="J68" s="39">
        <f t="shared" si="204"/>
        <v>3.2323242922998223</v>
      </c>
      <c r="K68" s="39">
        <f t="shared" si="204"/>
        <v>3.4418841671834226</v>
      </c>
      <c r="L68" s="39">
        <f t="shared" si="204"/>
        <v>3.6496681512859497</v>
      </c>
      <c r="M68" s="18"/>
      <c r="N68" s="6">
        <f t="shared" ref="N68:N74" si="205">(F68/B68)^(1/4)-1</f>
        <v>3.4458802988979187E-3</v>
      </c>
      <c r="O68" s="6">
        <f t="shared" ref="O68:O74" si="206">(L68/G68)^(1/5)-1</f>
        <v>6.158899765357817E-2</v>
      </c>
      <c r="P68" s="12"/>
      <c r="Q68" s="6">
        <v>0.52129999999999999</v>
      </c>
      <c r="R68" s="6">
        <v>0.5202</v>
      </c>
      <c r="S68" s="6">
        <v>0.51919999999999999</v>
      </c>
      <c r="T68" s="6">
        <v>0.5181</v>
      </c>
      <c r="U68" s="6">
        <v>0.5171</v>
      </c>
      <c r="V68" s="6">
        <v>0.51600000000000001</v>
      </c>
      <c r="W68" s="6">
        <v>0.51500000000000001</v>
      </c>
      <c r="X68" s="6">
        <v>0.51390000000000002</v>
      </c>
      <c r="Y68" s="6">
        <v>0.51290000000000002</v>
      </c>
      <c r="Z68" s="6">
        <v>0.51179999999999992</v>
      </c>
      <c r="AA68" s="6">
        <v>0.51079999999999992</v>
      </c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</row>
    <row r="69" spans="1:38">
      <c r="A69" s="10" t="s">
        <v>34</v>
      </c>
      <c r="B69" s="39">
        <f t="shared" ref="B69:B74" si="207">B$64*Q69</f>
        <v>0.27332090260000008</v>
      </c>
      <c r="C69" s="39">
        <f t="shared" ref="C69:C74" si="208">C$64*R69</f>
        <v>0.28123019099999996</v>
      </c>
      <c r="D69" s="39">
        <f t="shared" ref="D69:D74" si="209">D$64*S69</f>
        <v>0.27806615549999997</v>
      </c>
      <c r="E69" s="39">
        <f t="shared" ref="E69:E74" si="210">E$64*T69</f>
        <v>0.26007926880000004</v>
      </c>
      <c r="F69" s="39">
        <f t="shared" ref="F69:F74" si="211">F$64*U69</f>
        <v>0.26330915463299998</v>
      </c>
      <c r="G69" s="39">
        <f t="shared" ref="G69:G74" si="212">G$64*V69</f>
        <v>0.27121404437030516</v>
      </c>
      <c r="H69" s="39">
        <f t="shared" ref="H69:H74" si="213">H$64*W69</f>
        <v>0.28270539168340963</v>
      </c>
      <c r="I69" s="39">
        <f t="shared" ref="I69:I74" si="214">I$64*X69</f>
        <v>0.29592598030714229</v>
      </c>
      <c r="J69" s="39">
        <f t="shared" ref="J69:J74" si="215">J$64*Y69</f>
        <v>0.31195174979302237</v>
      </c>
      <c r="K69" s="39">
        <f t="shared" ref="K69:K74" si="216">K$64*Z69</f>
        <v>0.3275102753845891</v>
      </c>
      <c r="L69" s="39">
        <f t="shared" ref="L69:L74" si="217">L$64*AA69</f>
        <v>0.3429602021568629</v>
      </c>
      <c r="M69" s="18"/>
      <c r="N69" s="6">
        <f t="shared" si="205"/>
        <v>-9.2860502322128502E-3</v>
      </c>
      <c r="O69" s="6">
        <f t="shared" si="206"/>
        <v>4.8060396196773603E-2</v>
      </c>
      <c r="P69" s="12"/>
      <c r="Q69" s="6">
        <v>5.5700000000000006E-2</v>
      </c>
      <c r="R69" s="6">
        <v>5.4899999999999997E-2</v>
      </c>
      <c r="S69" s="6">
        <v>5.4100000000000002E-2</v>
      </c>
      <c r="T69" s="6">
        <v>5.3300000000000007E-2</v>
      </c>
      <c r="U69" s="6">
        <v>5.2499999999999998E-2</v>
      </c>
      <c r="V69" s="6">
        <v>5.1700000000000003E-2</v>
      </c>
      <c r="W69" s="6">
        <v>5.0999999999999997E-2</v>
      </c>
      <c r="X69" s="6">
        <v>5.0200000000000002E-2</v>
      </c>
      <c r="Y69" s="6">
        <v>4.9499999999999995E-2</v>
      </c>
      <c r="Z69" s="6">
        <v>4.87E-2</v>
      </c>
      <c r="AA69" s="6">
        <v>4.7999999999999994E-2</v>
      </c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</row>
    <row r="70" spans="1:38">
      <c r="A70" s="10" t="s">
        <v>35</v>
      </c>
      <c r="B70" s="39">
        <f t="shared" si="207"/>
        <v>0.30767002860000003</v>
      </c>
      <c r="C70" s="39">
        <f t="shared" si="208"/>
        <v>0.31862509799999994</v>
      </c>
      <c r="D70" s="39">
        <f t="shared" si="209"/>
        <v>0.31661506799999994</v>
      </c>
      <c r="E70" s="39">
        <f t="shared" si="210"/>
        <v>0.2981396496</v>
      </c>
      <c r="F70" s="39">
        <f t="shared" si="211"/>
        <v>0.30393399563352003</v>
      </c>
      <c r="G70" s="39">
        <f t="shared" si="212"/>
        <v>0.31527976918095435</v>
      </c>
      <c r="H70" s="39">
        <f t="shared" si="213"/>
        <v>0.3298229569639779</v>
      </c>
      <c r="I70" s="39">
        <f t="shared" si="214"/>
        <v>0.34780145095859349</v>
      </c>
      <c r="J70" s="39">
        <f t="shared" si="215"/>
        <v>0.36867024975539009</v>
      </c>
      <c r="K70" s="39">
        <f t="shared" si="216"/>
        <v>0.39005330538616356</v>
      </c>
      <c r="L70" s="39">
        <f t="shared" si="217"/>
        <v>0.41083774216707541</v>
      </c>
      <c r="M70" s="18"/>
      <c r="N70" s="6">
        <f t="shared" si="205"/>
        <v>-3.049668974235975E-3</v>
      </c>
      <c r="O70" s="6">
        <f t="shared" si="206"/>
        <v>5.4374383457238329E-2</v>
      </c>
      <c r="P70" s="12"/>
      <c r="Q70" s="6">
        <v>6.2699999999999992E-2</v>
      </c>
      <c r="R70" s="6">
        <v>6.2199999999999991E-2</v>
      </c>
      <c r="S70" s="6">
        <v>6.1600000000000002E-2</v>
      </c>
      <c r="T70" s="6">
        <v>6.1100000000000002E-2</v>
      </c>
      <c r="U70" s="6">
        <v>6.0600000000000001E-2</v>
      </c>
      <c r="V70" s="6">
        <v>6.0100000000000001E-2</v>
      </c>
      <c r="W70" s="6">
        <v>5.9499999999999997E-2</v>
      </c>
      <c r="X70" s="6">
        <v>5.8999999999999997E-2</v>
      </c>
      <c r="Y70" s="6">
        <v>5.8499999999999996E-2</v>
      </c>
      <c r="Z70" s="6">
        <v>5.7999999999999996E-2</v>
      </c>
      <c r="AA70" s="6">
        <v>5.7499999999999996E-2</v>
      </c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</row>
    <row r="71" spans="1:38">
      <c r="A71" s="10" t="s">
        <v>36</v>
      </c>
      <c r="B71" s="39">
        <f t="shared" si="207"/>
        <v>0.65017988500000012</v>
      </c>
      <c r="C71" s="39">
        <f t="shared" si="208"/>
        <v>0.68335350599999989</v>
      </c>
      <c r="D71" s="39">
        <f t="shared" si="209"/>
        <v>0.69028252649999988</v>
      </c>
      <c r="E71" s="39">
        <f t="shared" si="210"/>
        <v>0.65971326720000001</v>
      </c>
      <c r="F71" s="39">
        <f t="shared" si="211"/>
        <v>0.68309917830503997</v>
      </c>
      <c r="G71" s="39">
        <f t="shared" si="212"/>
        <v>0.71921557994523866</v>
      </c>
      <c r="H71" s="39">
        <f t="shared" si="213"/>
        <v>0.76496753043746146</v>
      </c>
      <c r="I71" s="39">
        <f t="shared" si="214"/>
        <v>0.81939663869905932</v>
      </c>
      <c r="J71" s="39">
        <f t="shared" si="215"/>
        <v>0.88165757163724912</v>
      </c>
      <c r="K71" s="39">
        <f t="shared" si="216"/>
        <v>0.94688802410985928</v>
      </c>
      <c r="L71" s="39">
        <f t="shared" si="217"/>
        <v>1.013161597205066</v>
      </c>
      <c r="M71" s="18"/>
      <c r="N71" s="6">
        <f t="shared" si="205"/>
        <v>1.2424295191995727E-2</v>
      </c>
      <c r="O71" s="6">
        <f t="shared" si="206"/>
        <v>7.0937008158701742E-2</v>
      </c>
      <c r="P71" s="12"/>
      <c r="Q71" s="6">
        <v>0.13250000000000001</v>
      </c>
      <c r="R71" s="6">
        <v>0.13339999999999999</v>
      </c>
      <c r="S71" s="6">
        <v>0.1343</v>
      </c>
      <c r="T71" s="6">
        <v>0.13520000000000001</v>
      </c>
      <c r="U71" s="6">
        <v>0.13619999999999999</v>
      </c>
      <c r="V71" s="6">
        <v>0.1371</v>
      </c>
      <c r="W71" s="6">
        <v>0.13800000000000001</v>
      </c>
      <c r="X71" s="6">
        <v>0.13900000000000001</v>
      </c>
      <c r="Y71" s="6">
        <v>0.1399</v>
      </c>
      <c r="Z71" s="6">
        <v>0.14080000000000001</v>
      </c>
      <c r="AA71" s="6">
        <v>0.14180000000000001</v>
      </c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</row>
    <row r="72" spans="1:38">
      <c r="A72" s="10" t="s">
        <v>37</v>
      </c>
      <c r="B72" s="39">
        <f t="shared" si="207"/>
        <v>0.83762797260000021</v>
      </c>
      <c r="C72" s="39">
        <f t="shared" si="208"/>
        <v>0.88108547999999998</v>
      </c>
      <c r="D72" s="39">
        <f t="shared" si="209"/>
        <v>0.89022288599999988</v>
      </c>
      <c r="E72" s="39">
        <f t="shared" si="210"/>
        <v>0.85147903200000008</v>
      </c>
      <c r="F72" s="39">
        <f t="shared" si="211"/>
        <v>0.88170951208536008</v>
      </c>
      <c r="G72" s="39">
        <f t="shared" si="212"/>
        <v>0.92852777279582244</v>
      </c>
      <c r="H72" s="39">
        <f t="shared" si="213"/>
        <v>0.98836022229709697</v>
      </c>
      <c r="I72" s="39">
        <f t="shared" si="214"/>
        <v>1.0587311964773456</v>
      </c>
      <c r="J72" s="39">
        <f t="shared" si="215"/>
        <v>1.1406720547987286</v>
      </c>
      <c r="K72" s="39">
        <f t="shared" si="216"/>
        <v>1.2259778891706488</v>
      </c>
      <c r="L72" s="39">
        <f t="shared" si="217"/>
        <v>1.311822773250001</v>
      </c>
      <c r="M72" s="18"/>
      <c r="N72" s="6">
        <f t="shared" si="205"/>
        <v>1.290470503490071E-2</v>
      </c>
      <c r="O72" s="6">
        <f t="shared" si="206"/>
        <v>7.1558914306881993E-2</v>
      </c>
      <c r="P72" s="12"/>
      <c r="Q72" s="6">
        <v>0.17070000000000002</v>
      </c>
      <c r="R72" s="6">
        <v>0.17200000000000001</v>
      </c>
      <c r="S72" s="6">
        <v>0.17320000000000002</v>
      </c>
      <c r="T72" s="6">
        <v>0.17450000000000002</v>
      </c>
      <c r="U72" s="6">
        <v>0.17580000000000001</v>
      </c>
      <c r="V72" s="6">
        <v>0.17700000000000002</v>
      </c>
      <c r="W72" s="6">
        <v>0.17830000000000001</v>
      </c>
      <c r="X72" s="6">
        <v>0.17960000000000001</v>
      </c>
      <c r="Y72" s="6">
        <v>0.18100000000000002</v>
      </c>
      <c r="Z72" s="6">
        <v>0.18230000000000002</v>
      </c>
      <c r="AA72" s="6">
        <v>0.18360000000000001</v>
      </c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</row>
    <row r="73" spans="1:38">
      <c r="A73" s="10" t="s">
        <v>38</v>
      </c>
      <c r="B73" s="39">
        <f t="shared" si="207"/>
        <v>0.20756686140000005</v>
      </c>
      <c r="C73" s="39">
        <f t="shared" si="208"/>
        <v>0.21924685200000002</v>
      </c>
      <c r="D73" s="39">
        <f t="shared" si="209"/>
        <v>0.22306970699999992</v>
      </c>
      <c r="E73" s="39">
        <f t="shared" si="210"/>
        <v>0.21421163039999996</v>
      </c>
      <c r="F73" s="39">
        <f t="shared" si="211"/>
        <v>0.22268431363247998</v>
      </c>
      <c r="G73" s="39">
        <f t="shared" si="212"/>
        <v>0.2360663829141921</v>
      </c>
      <c r="H73" s="39">
        <f t="shared" si="213"/>
        <v>0.25221755532539486</v>
      </c>
      <c r="I73" s="39">
        <f t="shared" si="214"/>
        <v>0.27116723295076778</v>
      </c>
      <c r="J73" s="39">
        <f t="shared" si="215"/>
        <v>0.29367578869403727</v>
      </c>
      <c r="K73" s="39">
        <f t="shared" si="216"/>
        <v>0.31675018420152251</v>
      </c>
      <c r="L73" s="39">
        <f t="shared" si="217"/>
        <v>0.34081670089338262</v>
      </c>
      <c r="M73" s="18"/>
      <c r="N73" s="6">
        <f t="shared" si="205"/>
        <v>1.7730762056231253E-2</v>
      </c>
      <c r="O73" s="6">
        <f t="shared" si="206"/>
        <v>7.6210796352618626E-2</v>
      </c>
      <c r="P73" s="12"/>
      <c r="Q73" s="6">
        <v>4.2300000000000004E-2</v>
      </c>
      <c r="R73" s="6">
        <v>4.2800000000000005E-2</v>
      </c>
      <c r="S73" s="6">
        <v>4.3399999999999994E-2</v>
      </c>
      <c r="T73" s="6">
        <v>4.3899999999999995E-2</v>
      </c>
      <c r="U73" s="6">
        <v>4.4399999999999995E-2</v>
      </c>
      <c r="V73" s="6">
        <v>4.4999999999999998E-2</v>
      </c>
      <c r="W73" s="6">
        <v>4.5499999999999999E-2</v>
      </c>
      <c r="X73" s="6">
        <v>4.5999999999999999E-2</v>
      </c>
      <c r="Y73" s="6">
        <v>4.6600000000000003E-2</v>
      </c>
      <c r="Z73" s="6">
        <v>4.7100000000000003E-2</v>
      </c>
      <c r="AA73" s="6">
        <v>4.7700000000000006E-2</v>
      </c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</row>
    <row r="74" spans="1:38">
      <c r="A74" s="10" t="s">
        <v>6</v>
      </c>
      <c r="B74" s="39">
        <f t="shared" si="207"/>
        <v>7.262386639999964E-2</v>
      </c>
      <c r="C74" s="39">
        <f t="shared" si="208"/>
        <v>7.4277554999999773E-2</v>
      </c>
      <c r="D74" s="39">
        <f t="shared" si="209"/>
        <v>7.2985940999999929E-2</v>
      </c>
      <c r="E74" s="39">
        <f t="shared" si="210"/>
        <v>6.7825550400000115E-2</v>
      </c>
      <c r="F74" s="39">
        <f t="shared" si="211"/>
        <v>6.7206527087280393E-2</v>
      </c>
      <c r="G74" s="39">
        <f t="shared" si="212"/>
        <v>6.8721547026130897E-2</v>
      </c>
      <c r="H74" s="39">
        <f t="shared" si="213"/>
        <v>7.0399185772142825E-2</v>
      </c>
      <c r="I74" s="39">
        <f t="shared" si="214"/>
        <v>7.2507760115096478E-2</v>
      </c>
      <c r="J74" s="39">
        <f t="shared" si="215"/>
        <v>7.3103844395940254E-2</v>
      </c>
      <c r="K74" s="39">
        <f t="shared" si="216"/>
        <v>7.5993143980408323E-2</v>
      </c>
      <c r="L74" s="39">
        <f t="shared" si="217"/>
        <v>7.5737044642974288E-2</v>
      </c>
      <c r="M74" s="18"/>
      <c r="N74" s="6">
        <f t="shared" si="205"/>
        <v>-1.919420806760963E-2</v>
      </c>
      <c r="O74" s="6">
        <f t="shared" si="206"/>
        <v>1.9631127823892758E-2</v>
      </c>
      <c r="P74" s="12"/>
      <c r="Q74" s="6">
        <f>1-SUM(Q68:Q73)</f>
        <v>1.4799999999999924E-2</v>
      </c>
      <c r="R74" s="6">
        <f t="shared" ref="R74:AA74" si="218">1-SUM(R68:R73)</f>
        <v>1.4499999999999957E-2</v>
      </c>
      <c r="S74" s="6">
        <f t="shared" si="218"/>
        <v>1.419999999999999E-2</v>
      </c>
      <c r="T74" s="6">
        <f t="shared" si="218"/>
        <v>1.3900000000000023E-2</v>
      </c>
      <c r="U74" s="6">
        <f t="shared" si="218"/>
        <v>1.3400000000000079E-2</v>
      </c>
      <c r="V74" s="6">
        <f t="shared" si="218"/>
        <v>1.309999999999989E-2</v>
      </c>
      <c r="W74" s="6">
        <f t="shared" si="218"/>
        <v>1.2699999999999934E-2</v>
      </c>
      <c r="X74" s="6">
        <f t="shared" si="218"/>
        <v>1.2299999999999978E-2</v>
      </c>
      <c r="Y74" s="6">
        <f t="shared" si="218"/>
        <v>1.1599999999999944E-2</v>
      </c>
      <c r="Z74" s="6">
        <f t="shared" si="218"/>
        <v>1.1300000000000088E-2</v>
      </c>
      <c r="AA74" s="6">
        <f t="shared" si="218"/>
        <v>1.0600000000000054E-2</v>
      </c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</row>
    <row r="75" spans="1:38">
      <c r="A75" s="11" t="s">
        <v>4</v>
      </c>
      <c r="B75" s="41">
        <f>SUM(B68:B74)</f>
        <v>4.9070180000000008</v>
      </c>
      <c r="C75" s="41">
        <f t="shared" ref="C75:L75" si="219">SUM(C68:C74)</f>
        <v>5.1225900000000006</v>
      </c>
      <c r="D75" s="41">
        <f t="shared" si="219"/>
        <v>5.1398549999999981</v>
      </c>
      <c r="E75" s="41">
        <f t="shared" si="219"/>
        <v>4.8795360000000008</v>
      </c>
      <c r="F75" s="41">
        <f t="shared" si="219"/>
        <v>5.0154124692000002</v>
      </c>
      <c r="G75" s="41">
        <f t="shared" si="219"/>
        <v>5.2459196203153802</v>
      </c>
      <c r="H75" s="41">
        <f t="shared" si="219"/>
        <v>5.5432429741845022</v>
      </c>
      <c r="I75" s="41">
        <f t="shared" si="219"/>
        <v>5.8949398467558218</v>
      </c>
      <c r="J75" s="41">
        <f t="shared" si="219"/>
        <v>6.30205555137419</v>
      </c>
      <c r="K75" s="41">
        <f t="shared" si="219"/>
        <v>6.7250569894166139</v>
      </c>
      <c r="L75" s="41">
        <f t="shared" si="219"/>
        <v>7.1450042116013117</v>
      </c>
      <c r="M75" s="19"/>
      <c r="N75" s="12"/>
      <c r="O75" s="12"/>
      <c r="P75" s="12"/>
      <c r="Q75" s="1">
        <v>1</v>
      </c>
      <c r="R75" s="1">
        <v>1</v>
      </c>
      <c r="S75" s="1">
        <v>1</v>
      </c>
      <c r="T75" s="1">
        <v>1</v>
      </c>
      <c r="U75" s="30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</row>
    <row r="76" spans="1:38">
      <c r="A76" s="25" t="s">
        <v>5</v>
      </c>
      <c r="B76" s="20" t="b">
        <f>B75=B64</f>
        <v>1</v>
      </c>
      <c r="C76" s="20" t="b">
        <f t="shared" ref="C76:L76" si="220">C75=C64</f>
        <v>1</v>
      </c>
      <c r="D76" s="20" t="b">
        <f t="shared" si="220"/>
        <v>1</v>
      </c>
      <c r="E76" s="20" t="b">
        <f t="shared" si="220"/>
        <v>1</v>
      </c>
      <c r="F76" s="20" t="b">
        <f t="shared" si="220"/>
        <v>1</v>
      </c>
      <c r="G76" s="20" t="b">
        <f t="shared" si="220"/>
        <v>1</v>
      </c>
      <c r="H76" s="20" t="b">
        <f t="shared" si="220"/>
        <v>1</v>
      </c>
      <c r="I76" s="20" t="b">
        <f t="shared" si="220"/>
        <v>1</v>
      </c>
      <c r="J76" s="20" t="b">
        <f t="shared" si="220"/>
        <v>1</v>
      </c>
      <c r="K76" s="20" t="b">
        <f t="shared" si="220"/>
        <v>1</v>
      </c>
      <c r="L76" s="20" t="b">
        <f t="shared" si="220"/>
        <v>1</v>
      </c>
      <c r="M76" s="14"/>
      <c r="N76" s="12"/>
      <c r="O76" s="12"/>
      <c r="P76" s="12"/>
      <c r="Q76" s="12"/>
      <c r="R76" s="12"/>
      <c r="S76" s="12"/>
      <c r="T76" s="14"/>
      <c r="U76" s="34"/>
      <c r="V76" s="7"/>
      <c r="W76" s="12"/>
      <c r="X76" s="12"/>
      <c r="Y76" s="12"/>
      <c r="Z76" s="14"/>
      <c r="AA76" s="12"/>
    </row>
    <row r="77" spans="1:38" ht="15.75" thickBot="1">
      <c r="A77" s="16"/>
      <c r="B77" s="12"/>
      <c r="C77" s="12"/>
      <c r="D77" s="14"/>
      <c r="E77" s="12"/>
      <c r="F77" s="12"/>
      <c r="G77" s="12"/>
      <c r="H77" s="12"/>
      <c r="I77" s="12"/>
      <c r="J77" s="14"/>
      <c r="K77" s="14"/>
      <c r="L77" s="14"/>
      <c r="M77" s="14"/>
      <c r="N77" s="12"/>
      <c r="O77" s="12"/>
      <c r="P77" s="12"/>
      <c r="Q77" s="12"/>
      <c r="R77" s="12"/>
      <c r="S77" s="12"/>
      <c r="T77" s="14"/>
      <c r="U77" s="34"/>
      <c r="V77" s="7"/>
      <c r="W77" s="12"/>
      <c r="X77" s="12"/>
      <c r="Y77" s="12"/>
      <c r="Z77" s="14"/>
      <c r="AA77" s="12"/>
    </row>
    <row r="78" spans="1:38" ht="15.75" thickBot="1">
      <c r="A78" s="37" t="s">
        <v>122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24"/>
      <c r="N78" s="17"/>
      <c r="O78" s="17"/>
      <c r="P78" s="12"/>
      <c r="Q78" s="7"/>
      <c r="R78" s="12"/>
      <c r="S78" s="12"/>
      <c r="T78" s="14"/>
      <c r="U78" s="34"/>
      <c r="V78" s="7"/>
      <c r="W78" s="12"/>
      <c r="X78" s="12"/>
      <c r="Y78" s="12"/>
      <c r="Z78" s="14"/>
      <c r="AA78" s="12"/>
    </row>
    <row r="79" spans="1:38">
      <c r="A79" s="10" t="s">
        <v>23</v>
      </c>
      <c r="B79" s="39">
        <f>B$64*Q79</f>
        <v>1.4505145208000003</v>
      </c>
      <c r="C79" s="39">
        <f t="shared" ref="C79:L79" si="221">C$64*R79</f>
        <v>1.520384712</v>
      </c>
      <c r="D79" s="39">
        <f t="shared" si="221"/>
        <v>1.5316767899999997</v>
      </c>
      <c r="E79" s="39">
        <f t="shared" si="221"/>
        <v>1.4179931616000001</v>
      </c>
      <c r="F79" s="39">
        <f t="shared" si="221"/>
        <v>1.4629958172656401</v>
      </c>
      <c r="G79" s="39">
        <f t="shared" si="221"/>
        <v>1.5323331210941227</v>
      </c>
      <c r="H79" s="39">
        <f t="shared" si="221"/>
        <v>1.6219528942463857</v>
      </c>
      <c r="I79" s="39">
        <f t="shared" si="221"/>
        <v>1.7278068690841315</v>
      </c>
      <c r="J79" s="39">
        <f t="shared" si="221"/>
        <v>1.84839289321805</v>
      </c>
      <c r="K79" s="39">
        <f t="shared" si="221"/>
        <v>1.9744767320927181</v>
      </c>
      <c r="L79" s="39">
        <f t="shared" si="221"/>
        <v>2.0992022373684653</v>
      </c>
      <c r="M79" s="24"/>
      <c r="N79" s="6">
        <f t="shared" ref="N79:N82" si="222">(F79/B79)^(1/4)-1</f>
        <v>2.1442775820468274E-3</v>
      </c>
      <c r="O79" s="6">
        <f t="shared" ref="O79:O83" si="223">(L79/G79)^(1/5)-1</f>
        <v>6.4976974976791224E-2</v>
      </c>
      <c r="P79" s="12"/>
      <c r="Q79" s="6">
        <v>0.29560000000000003</v>
      </c>
      <c r="R79" s="6">
        <v>0.29680000000000001</v>
      </c>
      <c r="S79" s="6">
        <v>0.29799999999999999</v>
      </c>
      <c r="T79" s="6">
        <v>0.29060000000000002</v>
      </c>
      <c r="U79" s="6">
        <v>0.29170000000000001</v>
      </c>
      <c r="V79" s="6">
        <v>0.29210000000000003</v>
      </c>
      <c r="W79" s="6">
        <v>0.29260000000000003</v>
      </c>
      <c r="X79" s="6">
        <v>0.29310000000000003</v>
      </c>
      <c r="Y79" s="6">
        <v>0.29330000000000001</v>
      </c>
      <c r="Z79" s="6">
        <v>0.29360000000000003</v>
      </c>
      <c r="AA79" s="6">
        <v>0.29380000000000001</v>
      </c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</row>
    <row r="80" spans="1:38">
      <c r="A80" s="10" t="s">
        <v>24</v>
      </c>
      <c r="B80" s="39">
        <f t="shared" ref="B80:B82" si="224">B$64*Q80</f>
        <v>1.3945745156000002</v>
      </c>
      <c r="C80" s="39">
        <f t="shared" ref="C80:C82" si="225">C$64*R80</f>
        <v>1.451229747</v>
      </c>
      <c r="D80" s="39">
        <f t="shared" ref="D80:D82" si="226">D$64*S80</f>
        <v>1.4514950520000003</v>
      </c>
      <c r="E80" s="39">
        <f t="shared" ref="E80:E82" si="227">E$64*T80</f>
        <v>1.4633728464000002</v>
      </c>
      <c r="F80" s="39">
        <f t="shared" ref="F80:F82" si="228">F$64*U80</f>
        <v>1.4073247388575203</v>
      </c>
      <c r="G80" s="39">
        <f t="shared" ref="G80:G82" si="229">G$64*V80</f>
        <v>1.4672837178022122</v>
      </c>
      <c r="H80" s="39">
        <f t="shared" ref="H80:H82" si="230">H$64*W80</f>
        <v>1.5454561412026397</v>
      </c>
      <c r="I80" s="39">
        <f t="shared" ref="I80:I82" si="231">I$64*X80</f>
        <v>1.6382037834134431</v>
      </c>
      <c r="J80" s="39">
        <f t="shared" ref="J80:J82" si="232">J$64*Y80</f>
        <v>1.7456693877306508</v>
      </c>
      <c r="K80" s="39">
        <f t="shared" ref="K80:K82" si="233">K$64*Z80</f>
        <v>1.8574607404768688</v>
      </c>
      <c r="L80" s="39">
        <f t="shared" ref="L80:L82" si="234">L$64*AA80</f>
        <v>1.9670196594538409</v>
      </c>
      <c r="M80" s="24"/>
      <c r="N80" s="6">
        <f t="shared" si="222"/>
        <v>2.2778884061360749E-3</v>
      </c>
      <c r="O80" s="6">
        <f t="shared" si="223"/>
        <v>6.0373633772086821E-2</v>
      </c>
      <c r="P80" s="12"/>
      <c r="Q80" s="6">
        <v>0.28420000000000001</v>
      </c>
      <c r="R80" s="6">
        <v>0.2833</v>
      </c>
      <c r="S80" s="6">
        <v>0.2824000000000001</v>
      </c>
      <c r="T80" s="6">
        <v>0.29990000000000006</v>
      </c>
      <c r="U80" s="6">
        <v>0.28060000000000007</v>
      </c>
      <c r="V80" s="6">
        <v>0.27970000000000006</v>
      </c>
      <c r="W80" s="6">
        <v>0.27880000000000005</v>
      </c>
      <c r="X80" s="6">
        <v>0.27790000000000004</v>
      </c>
      <c r="Y80" s="6">
        <v>0.27700000000000002</v>
      </c>
      <c r="Z80" s="6">
        <v>0.2762</v>
      </c>
      <c r="AA80" s="6">
        <v>0.27529999999999999</v>
      </c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</row>
    <row r="81" spans="1:38">
      <c r="A81" s="10" t="s">
        <v>39</v>
      </c>
      <c r="B81" s="39">
        <f t="shared" si="224"/>
        <v>0.80426025019999992</v>
      </c>
      <c r="C81" s="39">
        <f t="shared" si="225"/>
        <v>0.84164153699999977</v>
      </c>
      <c r="D81" s="39">
        <f t="shared" si="226"/>
        <v>0.84653411849999971</v>
      </c>
      <c r="E81" s="39">
        <f t="shared" si="227"/>
        <v>0.78462938879999988</v>
      </c>
      <c r="F81" s="39">
        <f t="shared" si="228"/>
        <v>0.83055230489952003</v>
      </c>
      <c r="G81" s="39">
        <f t="shared" si="229"/>
        <v>0.87082265697235317</v>
      </c>
      <c r="H81" s="39">
        <f t="shared" si="230"/>
        <v>0.9223956309043011</v>
      </c>
      <c r="I81" s="39">
        <f t="shared" si="231"/>
        <v>0.9838654604235465</v>
      </c>
      <c r="J81" s="39">
        <f t="shared" si="232"/>
        <v>1.0543338937449018</v>
      </c>
      <c r="K81" s="39">
        <f t="shared" si="233"/>
        <v>1.1284645628241077</v>
      </c>
      <c r="L81" s="39">
        <f t="shared" si="234"/>
        <v>1.2017897083913405</v>
      </c>
      <c r="M81" s="24"/>
      <c r="N81" s="6">
        <f t="shared" si="222"/>
        <v>8.0744227333335861E-3</v>
      </c>
      <c r="O81" s="6">
        <f t="shared" si="223"/>
        <v>6.6546395066165775E-2</v>
      </c>
      <c r="P81" s="12"/>
      <c r="Q81" s="6">
        <v>0.16389999999999996</v>
      </c>
      <c r="R81" s="6">
        <v>0.16429999999999997</v>
      </c>
      <c r="S81" s="6">
        <v>0.16469999999999999</v>
      </c>
      <c r="T81" s="6">
        <v>0.16079999999999997</v>
      </c>
      <c r="U81" s="6">
        <v>0.1656</v>
      </c>
      <c r="V81" s="6">
        <v>0.16600000000000001</v>
      </c>
      <c r="W81" s="6">
        <v>0.16639999999999996</v>
      </c>
      <c r="X81" s="6">
        <v>0.16689999999999997</v>
      </c>
      <c r="Y81" s="6">
        <v>0.16729999999999998</v>
      </c>
      <c r="Z81" s="6">
        <v>0.16779999999999998</v>
      </c>
      <c r="AA81" s="6">
        <v>0.16819999999999999</v>
      </c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</row>
    <row r="82" spans="1:38">
      <c r="A82" s="10" t="s">
        <v>25</v>
      </c>
      <c r="B82" s="39">
        <f t="shared" si="224"/>
        <v>1.2576687134</v>
      </c>
      <c r="C82" s="39">
        <f t="shared" si="225"/>
        <v>1.3093340039999997</v>
      </c>
      <c r="D82" s="39">
        <f t="shared" si="226"/>
        <v>1.3101490394999997</v>
      </c>
      <c r="E82" s="39">
        <f t="shared" si="227"/>
        <v>1.2135406032000002</v>
      </c>
      <c r="F82" s="39">
        <f t="shared" si="228"/>
        <v>1.31453960817732</v>
      </c>
      <c r="G82" s="39">
        <f t="shared" si="229"/>
        <v>1.3754801244466921</v>
      </c>
      <c r="H82" s="39">
        <f t="shared" si="230"/>
        <v>1.4534383078311761</v>
      </c>
      <c r="I82" s="39">
        <f t="shared" si="231"/>
        <v>1.5450637338347009</v>
      </c>
      <c r="J82" s="39">
        <f t="shared" si="232"/>
        <v>1.6536593766805872</v>
      </c>
      <c r="K82" s="39">
        <f t="shared" si="233"/>
        <v>1.7646549540229193</v>
      </c>
      <c r="L82" s="39">
        <f t="shared" si="234"/>
        <v>1.876992606387665</v>
      </c>
      <c r="M82" s="24"/>
      <c r="N82" s="6">
        <f t="shared" si="222"/>
        <v>1.1118030171503257E-2</v>
      </c>
      <c r="O82" s="6">
        <f t="shared" si="223"/>
        <v>6.4147057591076084E-2</v>
      </c>
      <c r="P82" s="12"/>
      <c r="Q82" s="6">
        <f>1-SUM(Q79:Q81)</f>
        <v>0.25629999999999997</v>
      </c>
      <c r="R82" s="6">
        <f t="shared" ref="R82:AA82" si="235">1-SUM(R79:R81)</f>
        <v>0.25559999999999994</v>
      </c>
      <c r="S82" s="6">
        <f t="shared" si="235"/>
        <v>0.25490000000000002</v>
      </c>
      <c r="T82" s="6">
        <f t="shared" si="235"/>
        <v>0.24870000000000003</v>
      </c>
      <c r="U82" s="6">
        <f t="shared" si="235"/>
        <v>0.2621</v>
      </c>
      <c r="V82" s="6">
        <f t="shared" si="235"/>
        <v>0.26219999999999988</v>
      </c>
      <c r="W82" s="6">
        <f t="shared" si="235"/>
        <v>0.26219999999999988</v>
      </c>
      <c r="X82" s="6">
        <f t="shared" si="235"/>
        <v>0.2621</v>
      </c>
      <c r="Y82" s="6">
        <f t="shared" si="235"/>
        <v>0.26239999999999997</v>
      </c>
      <c r="Z82" s="6">
        <f t="shared" si="235"/>
        <v>0.26239999999999997</v>
      </c>
      <c r="AA82" s="6">
        <f t="shared" si="235"/>
        <v>0.26270000000000004</v>
      </c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</row>
    <row r="83" spans="1:38">
      <c r="A83" s="11" t="s">
        <v>4</v>
      </c>
      <c r="B83" s="36">
        <f>SUM(B79:B82)</f>
        <v>4.9070180000000008</v>
      </c>
      <c r="C83" s="36">
        <f t="shared" ref="C83:L83" si="236">SUM(C79:C82)</f>
        <v>5.1225899999999989</v>
      </c>
      <c r="D83" s="36">
        <f t="shared" si="236"/>
        <v>5.139854999999999</v>
      </c>
      <c r="E83" s="36">
        <f t="shared" si="236"/>
        <v>4.8795360000000008</v>
      </c>
      <c r="F83" s="36">
        <f t="shared" si="236"/>
        <v>5.0154124692000002</v>
      </c>
      <c r="G83" s="36">
        <f t="shared" si="236"/>
        <v>5.2459196203153802</v>
      </c>
      <c r="H83" s="36">
        <f t="shared" si="236"/>
        <v>5.5432429741845022</v>
      </c>
      <c r="I83" s="36">
        <f t="shared" si="236"/>
        <v>5.8949398467558218</v>
      </c>
      <c r="J83" s="36">
        <f t="shared" si="236"/>
        <v>6.30205555137419</v>
      </c>
      <c r="K83" s="36">
        <f t="shared" si="236"/>
        <v>6.7250569894166139</v>
      </c>
      <c r="L83" s="36">
        <f t="shared" si="236"/>
        <v>7.1450042116013108</v>
      </c>
      <c r="M83" s="24"/>
      <c r="N83" s="17"/>
      <c r="O83" s="6">
        <f t="shared" si="223"/>
        <v>6.3741668118116657E-2</v>
      </c>
      <c r="P83" s="12"/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</row>
    <row r="84" spans="1:38">
      <c r="A84" s="25" t="s">
        <v>5</v>
      </c>
      <c r="B84" s="38" t="b">
        <f>B83=B64</f>
        <v>1</v>
      </c>
      <c r="C84" s="38" t="b">
        <f t="shared" ref="C84:L84" si="237">C83=C64</f>
        <v>1</v>
      </c>
      <c r="D84" s="38" t="b">
        <f t="shared" si="237"/>
        <v>1</v>
      </c>
      <c r="E84" s="38" t="b">
        <f t="shared" si="237"/>
        <v>1</v>
      </c>
      <c r="F84" s="38" t="b">
        <f t="shared" si="237"/>
        <v>1</v>
      </c>
      <c r="G84" s="38" t="b">
        <f t="shared" si="237"/>
        <v>1</v>
      </c>
      <c r="H84" s="38" t="b">
        <f t="shared" si="237"/>
        <v>1</v>
      </c>
      <c r="I84" s="38" t="b">
        <f t="shared" si="237"/>
        <v>1</v>
      </c>
      <c r="J84" s="38" t="b">
        <f t="shared" si="237"/>
        <v>1</v>
      </c>
      <c r="K84" s="38" t="b">
        <f t="shared" si="237"/>
        <v>1</v>
      </c>
      <c r="L84" s="38" t="b">
        <f t="shared" si="237"/>
        <v>1</v>
      </c>
      <c r="M84" s="24"/>
      <c r="N84" s="17"/>
      <c r="O84" s="17"/>
      <c r="P84" s="12"/>
      <c r="Q84" s="12"/>
      <c r="R84" s="12"/>
      <c r="S84" s="12"/>
      <c r="T84" s="14"/>
      <c r="U84" s="34"/>
      <c r="V84" s="7"/>
      <c r="W84" s="12"/>
      <c r="X84" s="12"/>
      <c r="Y84" s="12"/>
      <c r="Z84" s="14"/>
      <c r="AA84" s="12"/>
    </row>
    <row r="85" spans="1:38" ht="15.75" thickBot="1">
      <c r="A85" s="25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24"/>
      <c r="N85" s="17"/>
      <c r="O85" s="17"/>
      <c r="P85" s="12"/>
      <c r="Q85" s="12"/>
      <c r="R85" s="12"/>
      <c r="S85" s="12"/>
      <c r="T85" s="14"/>
      <c r="U85" s="34"/>
      <c r="V85" s="7"/>
      <c r="W85" s="12"/>
      <c r="X85" s="12"/>
      <c r="Y85" s="12"/>
      <c r="Z85" s="14"/>
      <c r="AA85" s="12"/>
    </row>
    <row r="86" spans="1:38" ht="15.75" thickBot="1">
      <c r="A86" s="37" t="s">
        <v>123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24"/>
      <c r="N86" s="17"/>
      <c r="O86" s="17"/>
      <c r="P86" s="12"/>
      <c r="Q86" s="17"/>
      <c r="R86" s="12"/>
      <c r="S86" s="12"/>
      <c r="T86" s="14"/>
      <c r="U86" s="34"/>
      <c r="V86" s="7"/>
      <c r="W86" s="12"/>
      <c r="X86" s="12"/>
      <c r="Y86" s="12"/>
      <c r="Z86" s="14"/>
      <c r="AA86" s="12"/>
    </row>
    <row r="87" spans="1:38">
      <c r="A87" s="10" t="s">
        <v>40</v>
      </c>
      <c r="B87" s="39">
        <f>B$64*Q87</f>
        <v>2.8073049978000006</v>
      </c>
      <c r="C87" s="39">
        <f t="shared" ref="C87:L87" si="238">C$64*R87</f>
        <v>2.9224375949999999</v>
      </c>
      <c r="D87" s="39">
        <f t="shared" si="238"/>
        <v>2.9235495239999993</v>
      </c>
      <c r="E87" s="39">
        <f t="shared" si="238"/>
        <v>2.7676728192</v>
      </c>
      <c r="F87" s="39">
        <f t="shared" si="238"/>
        <v>2.8362157513326003</v>
      </c>
      <c r="G87" s="39">
        <f t="shared" si="238"/>
        <v>2.9581740738958429</v>
      </c>
      <c r="H87" s="39">
        <f t="shared" si="238"/>
        <v>3.116965524383946</v>
      </c>
      <c r="I87" s="39">
        <f t="shared" si="238"/>
        <v>3.305292772075989</v>
      </c>
      <c r="J87" s="39">
        <f t="shared" si="238"/>
        <v>3.5234792587733099</v>
      </c>
      <c r="K87" s="39">
        <f t="shared" si="238"/>
        <v>3.7492192715997623</v>
      </c>
      <c r="L87" s="39">
        <f t="shared" si="238"/>
        <v>3.9719078412291697</v>
      </c>
      <c r="M87" s="24"/>
      <c r="N87" s="6">
        <f t="shared" ref="N87:N92" si="239">(F87/B87)^(1/4)-1</f>
        <v>2.5647167940592297E-3</v>
      </c>
      <c r="O87" s="6">
        <f t="shared" ref="O87:O92" si="240">(L87/G87)^(1/5)-1</f>
        <v>6.0706151036577616E-2</v>
      </c>
      <c r="P87" s="12"/>
      <c r="Q87" s="6">
        <v>0.57210000000000005</v>
      </c>
      <c r="R87" s="6">
        <v>0.57050000000000001</v>
      </c>
      <c r="S87" s="6">
        <v>0.56879999999999997</v>
      </c>
      <c r="T87" s="6">
        <v>0.56720000000000004</v>
      </c>
      <c r="U87" s="6">
        <v>0.5655</v>
      </c>
      <c r="V87" s="6">
        <v>0.56389999999999996</v>
      </c>
      <c r="W87" s="6">
        <v>0.56230000000000002</v>
      </c>
      <c r="X87" s="6">
        <v>0.56069999999999998</v>
      </c>
      <c r="Y87" s="6">
        <v>0.55910000000000004</v>
      </c>
      <c r="Z87" s="6">
        <v>0.5575</v>
      </c>
      <c r="AA87" s="6">
        <v>0.55590000000000006</v>
      </c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</row>
    <row r="88" spans="1:38">
      <c r="A88" s="10" t="s">
        <v>41</v>
      </c>
      <c r="B88" s="39">
        <f t="shared" ref="B88:B92" si="241">B$64*Q88</f>
        <v>0.46027828840000007</v>
      </c>
      <c r="C88" s="39">
        <f t="shared" ref="C88:C92" si="242">C$64*R88</f>
        <v>0.48203571899999997</v>
      </c>
      <c r="D88" s="39">
        <f t="shared" ref="D88:D92" si="243">D$64*S88</f>
        <v>0.48571629749999989</v>
      </c>
      <c r="E88" s="39">
        <f t="shared" ref="E88:E92" si="244">E$64*T88</f>
        <v>0.46258001279999994</v>
      </c>
      <c r="F88" s="39">
        <f t="shared" ref="F88:F92" si="245">F$64*U88</f>
        <v>0.47746726706783998</v>
      </c>
      <c r="G88" s="39">
        <f t="shared" ref="G88:G92" si="246">G$64*V88</f>
        <v>0.50098532374011884</v>
      </c>
      <c r="H88" s="39">
        <f t="shared" ref="H88:H92" si="247">H$64*W88</f>
        <v>0.53104267692687535</v>
      </c>
      <c r="I88" s="39">
        <f t="shared" ref="I88:I92" si="248">I$64*X88</f>
        <v>0.56650371927323451</v>
      </c>
      <c r="J88" s="39">
        <f t="shared" ref="J88:J92" si="249">J$64*Y88</f>
        <v>0.60751815515247187</v>
      </c>
      <c r="K88" s="39">
        <f t="shared" ref="K88:K92" si="250">K$64*Z88</f>
        <v>0.65098551657552817</v>
      </c>
      <c r="L88" s="39">
        <f t="shared" ref="L88:L92" si="251">L$64*AA88</f>
        <v>0.69377990894648744</v>
      </c>
      <c r="M88" s="24"/>
      <c r="N88" s="6">
        <f t="shared" si="239"/>
        <v>9.2082185663098226E-3</v>
      </c>
      <c r="O88" s="6">
        <f t="shared" si="240"/>
        <v>6.728238856684432E-2</v>
      </c>
      <c r="P88" s="12"/>
      <c r="Q88" s="6">
        <v>9.3799999999999994E-2</v>
      </c>
      <c r="R88" s="6">
        <v>9.4100000000000003E-2</v>
      </c>
      <c r="S88" s="6">
        <v>9.4500000000000001E-2</v>
      </c>
      <c r="T88" s="6">
        <v>9.4799999999999995E-2</v>
      </c>
      <c r="U88" s="6">
        <v>9.5199999999999993E-2</v>
      </c>
      <c r="V88" s="6">
        <v>9.5500000000000002E-2</v>
      </c>
      <c r="W88" s="6">
        <v>9.5799999999999996E-2</v>
      </c>
      <c r="X88" s="6">
        <v>9.6100000000000005E-2</v>
      </c>
      <c r="Y88" s="6">
        <v>9.64E-2</v>
      </c>
      <c r="Z88" s="6">
        <v>9.6799999999999997E-2</v>
      </c>
      <c r="AA88" s="6">
        <v>9.7100000000000006E-2</v>
      </c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</row>
    <row r="89" spans="1:38">
      <c r="A89" s="10" t="s">
        <v>42</v>
      </c>
      <c r="B89" s="39">
        <f t="shared" si="241"/>
        <v>0.70906410100000006</v>
      </c>
      <c r="C89" s="39">
        <f t="shared" si="242"/>
        <v>0.74380006799999998</v>
      </c>
      <c r="D89" s="39">
        <f t="shared" si="243"/>
        <v>0.75041882999999976</v>
      </c>
      <c r="E89" s="39">
        <f t="shared" si="244"/>
        <v>0.71582793119999999</v>
      </c>
      <c r="F89" s="39">
        <f t="shared" si="245"/>
        <v>0.73977333920699995</v>
      </c>
      <c r="G89" s="39">
        <f t="shared" si="246"/>
        <v>0.77796987969277076</v>
      </c>
      <c r="H89" s="39">
        <f t="shared" si="247"/>
        <v>0.8259432031534909</v>
      </c>
      <c r="I89" s="39">
        <f t="shared" si="248"/>
        <v>0.883061989044022</v>
      </c>
      <c r="J89" s="39">
        <f t="shared" si="249"/>
        <v>0.94908956603695294</v>
      </c>
      <c r="K89" s="39">
        <f t="shared" si="250"/>
        <v>1.0181736281976752</v>
      </c>
      <c r="L89" s="39">
        <f t="shared" si="251"/>
        <v>1.0874696410057196</v>
      </c>
      <c r="M89" s="24"/>
      <c r="N89" s="6">
        <f t="shared" si="239"/>
        <v>1.0655850463687999E-2</v>
      </c>
      <c r="O89" s="6">
        <f t="shared" si="240"/>
        <v>6.9278591539405854E-2</v>
      </c>
      <c r="P89" s="12"/>
      <c r="Q89" s="6">
        <v>0.14449999999999999</v>
      </c>
      <c r="R89" s="6">
        <v>0.1452</v>
      </c>
      <c r="S89" s="6">
        <v>0.14599999999999999</v>
      </c>
      <c r="T89" s="6">
        <v>0.1467</v>
      </c>
      <c r="U89" s="6">
        <v>0.14749999999999999</v>
      </c>
      <c r="V89" s="6">
        <v>0.14829999999999999</v>
      </c>
      <c r="W89" s="6">
        <v>0.14899999999999999</v>
      </c>
      <c r="X89" s="6">
        <v>0.14979999999999999</v>
      </c>
      <c r="Y89" s="6">
        <v>0.15059999999999998</v>
      </c>
      <c r="Z89" s="6">
        <v>0.15139999999999998</v>
      </c>
      <c r="AA89" s="6">
        <v>0.1522</v>
      </c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</row>
    <row r="90" spans="1:38">
      <c r="A90" s="10" t="s">
        <v>43</v>
      </c>
      <c r="B90" s="39">
        <f t="shared" si="241"/>
        <v>0.49511811620000001</v>
      </c>
      <c r="C90" s="39">
        <f t="shared" si="242"/>
        <v>0.51891836699999994</v>
      </c>
      <c r="D90" s="39">
        <f t="shared" si="243"/>
        <v>0.52272325349999993</v>
      </c>
      <c r="E90" s="39">
        <f t="shared" si="244"/>
        <v>0.49868857919999998</v>
      </c>
      <c r="F90" s="39">
        <f t="shared" si="245"/>
        <v>0.51458131933992002</v>
      </c>
      <c r="G90" s="39">
        <f t="shared" si="246"/>
        <v>0.5403297208924841</v>
      </c>
      <c r="H90" s="39">
        <f t="shared" si="247"/>
        <v>0.57317132353067757</v>
      </c>
      <c r="I90" s="39">
        <f t="shared" si="248"/>
        <v>0.61189475609325428</v>
      </c>
      <c r="J90" s="39">
        <f t="shared" si="249"/>
        <v>0.65667418845319059</v>
      </c>
      <c r="K90" s="39">
        <f t="shared" si="250"/>
        <v>0.70411346679191944</v>
      </c>
      <c r="L90" s="39">
        <f t="shared" si="251"/>
        <v>0.75093994263929786</v>
      </c>
      <c r="M90" s="24"/>
      <c r="N90" s="6">
        <f t="shared" si="239"/>
        <v>9.6859190908042958E-3</v>
      </c>
      <c r="O90" s="6">
        <f t="shared" si="240"/>
        <v>6.8044307658420733E-2</v>
      </c>
      <c r="P90" s="12"/>
      <c r="Q90" s="6">
        <v>0.10089999999999999</v>
      </c>
      <c r="R90" s="6">
        <v>0.1013</v>
      </c>
      <c r="S90" s="6">
        <v>0.1017</v>
      </c>
      <c r="T90" s="6">
        <v>0.1022</v>
      </c>
      <c r="U90" s="6">
        <v>0.1026</v>
      </c>
      <c r="V90" s="6">
        <v>0.10299999999999999</v>
      </c>
      <c r="W90" s="6">
        <v>0.10339999999999999</v>
      </c>
      <c r="X90" s="6">
        <v>0.10379999999999999</v>
      </c>
      <c r="Y90" s="6">
        <v>0.1042</v>
      </c>
      <c r="Z90" s="6">
        <v>0.1047</v>
      </c>
      <c r="AA90" s="6">
        <v>0.1051</v>
      </c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</row>
    <row r="91" spans="1:38">
      <c r="A91" s="10" t="s">
        <v>44</v>
      </c>
      <c r="B91" s="39">
        <f t="shared" si="241"/>
        <v>0.18793878940000003</v>
      </c>
      <c r="C91" s="39">
        <f t="shared" si="242"/>
        <v>0.19926875099999997</v>
      </c>
      <c r="D91" s="39">
        <f t="shared" si="243"/>
        <v>0.20302427249999996</v>
      </c>
      <c r="E91" s="39">
        <f t="shared" si="244"/>
        <v>0.19566939359999999</v>
      </c>
      <c r="F91" s="39">
        <f t="shared" si="245"/>
        <v>0.20412728749644002</v>
      </c>
      <c r="G91" s="39">
        <f t="shared" si="246"/>
        <v>0.21665648031902518</v>
      </c>
      <c r="H91" s="39">
        <f t="shared" si="247"/>
        <v>0.23281620491574914</v>
      </c>
      <c r="I91" s="39">
        <f t="shared" si="248"/>
        <v>0.25112443747179802</v>
      </c>
      <c r="J91" s="39">
        <f t="shared" si="249"/>
        <v>0.27287900537450244</v>
      </c>
      <c r="K91" s="39">
        <f t="shared" si="250"/>
        <v>0.29523000183538933</v>
      </c>
      <c r="L91" s="39">
        <f t="shared" si="251"/>
        <v>0.31866718783741849</v>
      </c>
      <c r="M91" s="24"/>
      <c r="N91" s="6">
        <f t="shared" si="239"/>
        <v>2.0871688612819295E-2</v>
      </c>
      <c r="O91" s="6">
        <f t="shared" si="240"/>
        <v>8.0222285785872094E-2</v>
      </c>
      <c r="P91" s="12"/>
      <c r="Q91" s="6">
        <v>3.8300000000000001E-2</v>
      </c>
      <c r="R91" s="6">
        <v>3.8899999999999997E-2</v>
      </c>
      <c r="S91" s="6">
        <v>3.95E-2</v>
      </c>
      <c r="T91" s="6">
        <v>4.0099999999999997E-2</v>
      </c>
      <c r="U91" s="6">
        <v>4.07E-2</v>
      </c>
      <c r="V91" s="6">
        <v>4.1299999999999996E-2</v>
      </c>
      <c r="W91" s="6">
        <v>4.2000000000000003E-2</v>
      </c>
      <c r="X91" s="6">
        <v>4.2599999999999999E-2</v>
      </c>
      <c r="Y91" s="6">
        <v>4.3299999999999998E-2</v>
      </c>
      <c r="Z91" s="6">
        <v>4.3900000000000002E-2</v>
      </c>
      <c r="AA91" s="6">
        <v>4.4600000000000001E-2</v>
      </c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</row>
    <row r="92" spans="1:38">
      <c r="A92" s="10" t="s">
        <v>6</v>
      </c>
      <c r="B92" s="39">
        <f t="shared" si="241"/>
        <v>0.24731370720000004</v>
      </c>
      <c r="C92" s="39">
        <f t="shared" si="242"/>
        <v>0.25612949999999962</v>
      </c>
      <c r="D92" s="39">
        <f t="shared" si="243"/>
        <v>0.25442282249999987</v>
      </c>
      <c r="E92" s="39">
        <f t="shared" si="244"/>
        <v>0.2390972640000002</v>
      </c>
      <c r="F92" s="39">
        <f t="shared" si="245"/>
        <v>0.24324750475620049</v>
      </c>
      <c r="G92" s="39">
        <f t="shared" si="246"/>
        <v>0.25180414177513849</v>
      </c>
      <c r="H92" s="39">
        <f t="shared" si="247"/>
        <v>0.26330404127376322</v>
      </c>
      <c r="I92" s="39">
        <f t="shared" si="248"/>
        <v>0.27706217279752388</v>
      </c>
      <c r="J92" s="39">
        <f t="shared" si="249"/>
        <v>0.2924153775837624</v>
      </c>
      <c r="K92" s="39">
        <f t="shared" si="250"/>
        <v>0.30733510441633899</v>
      </c>
      <c r="L92" s="39">
        <f t="shared" si="251"/>
        <v>0.32223968994321939</v>
      </c>
      <c r="M92" s="24"/>
      <c r="N92" s="6">
        <f t="shared" si="239"/>
        <v>-4.135957603892626E-3</v>
      </c>
      <c r="O92" s="6">
        <f t="shared" si="240"/>
        <v>5.0565736186108712E-2</v>
      </c>
      <c r="P92" s="12"/>
      <c r="Q92" s="6">
        <f>1-SUM(Q87:Q91)</f>
        <v>5.04E-2</v>
      </c>
      <c r="R92" s="6">
        <f t="shared" ref="R92:AA92" si="252">1-SUM(R87:R91)</f>
        <v>4.9999999999999933E-2</v>
      </c>
      <c r="S92" s="6">
        <f t="shared" si="252"/>
        <v>4.9499999999999988E-2</v>
      </c>
      <c r="T92" s="6">
        <f t="shared" si="252"/>
        <v>4.9000000000000044E-2</v>
      </c>
      <c r="U92" s="6">
        <f t="shared" si="252"/>
        <v>4.8500000000000099E-2</v>
      </c>
      <c r="V92" s="6">
        <f t="shared" si="252"/>
        <v>4.8000000000000043E-2</v>
      </c>
      <c r="W92" s="6">
        <f t="shared" si="252"/>
        <v>4.7499999999999876E-2</v>
      </c>
      <c r="X92" s="6">
        <f t="shared" si="252"/>
        <v>4.7000000000000042E-2</v>
      </c>
      <c r="Y92" s="6">
        <f t="shared" si="252"/>
        <v>4.6399999999999997E-2</v>
      </c>
      <c r="Z92" s="6">
        <f t="shared" si="252"/>
        <v>4.5699999999999963E-2</v>
      </c>
      <c r="AA92" s="6">
        <f t="shared" si="252"/>
        <v>4.5100000000000029E-2</v>
      </c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</row>
    <row r="93" spans="1:38">
      <c r="A93" s="11" t="s">
        <v>4</v>
      </c>
      <c r="B93" s="36">
        <f>SUM(B87:B92)</f>
        <v>4.9070180000000008</v>
      </c>
      <c r="C93" s="36">
        <f t="shared" ref="C93:L93" si="253">SUM(C87:C92)</f>
        <v>5.122589999999998</v>
      </c>
      <c r="D93" s="36">
        <f t="shared" si="253"/>
        <v>5.1398549999999981</v>
      </c>
      <c r="E93" s="36">
        <f t="shared" si="253"/>
        <v>4.8795359999999999</v>
      </c>
      <c r="F93" s="36">
        <f t="shared" si="253"/>
        <v>5.0154124692000011</v>
      </c>
      <c r="G93" s="36">
        <f t="shared" si="253"/>
        <v>5.2459196203153793</v>
      </c>
      <c r="H93" s="36">
        <f t="shared" si="253"/>
        <v>5.5432429741845013</v>
      </c>
      <c r="I93" s="36">
        <f t="shared" si="253"/>
        <v>5.8949398467558218</v>
      </c>
      <c r="J93" s="36">
        <f t="shared" si="253"/>
        <v>6.30205555137419</v>
      </c>
      <c r="K93" s="36">
        <f t="shared" si="253"/>
        <v>6.7250569894166139</v>
      </c>
      <c r="L93" s="36">
        <f t="shared" si="253"/>
        <v>7.1450042116013126</v>
      </c>
      <c r="M93" s="24"/>
      <c r="N93" s="17"/>
      <c r="O93" s="17"/>
      <c r="P93" s="12"/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</row>
    <row r="94" spans="1:38">
      <c r="A94" s="25" t="s">
        <v>5</v>
      </c>
      <c r="B94" s="38" t="b">
        <f>B93=B64</f>
        <v>1</v>
      </c>
      <c r="C94" s="38" t="b">
        <f t="shared" ref="C94:L94" si="254">C93=C64</f>
        <v>1</v>
      </c>
      <c r="D94" s="38" t="b">
        <f t="shared" si="254"/>
        <v>1</v>
      </c>
      <c r="E94" s="38" t="b">
        <f t="shared" si="254"/>
        <v>1</v>
      </c>
      <c r="F94" s="38" t="b">
        <f t="shared" si="254"/>
        <v>1</v>
      </c>
      <c r="G94" s="38" t="b">
        <f t="shared" si="254"/>
        <v>1</v>
      </c>
      <c r="H94" s="38" t="b">
        <f t="shared" si="254"/>
        <v>1</v>
      </c>
      <c r="I94" s="38" t="b">
        <f t="shared" si="254"/>
        <v>1</v>
      </c>
      <c r="J94" s="38" t="b">
        <f t="shared" si="254"/>
        <v>1</v>
      </c>
      <c r="K94" s="38" t="b">
        <f t="shared" si="254"/>
        <v>1</v>
      </c>
      <c r="L94" s="38" t="b">
        <f t="shared" si="254"/>
        <v>1</v>
      </c>
      <c r="M94" s="24"/>
      <c r="N94" s="17"/>
      <c r="O94" s="17"/>
      <c r="P94" s="12"/>
      <c r="Q94" s="12"/>
      <c r="R94" s="12"/>
      <c r="S94" s="12"/>
      <c r="T94" s="14"/>
      <c r="U94" s="34"/>
      <c r="V94" s="7"/>
      <c r="W94" s="12"/>
      <c r="X94" s="12"/>
      <c r="Y94" s="12"/>
      <c r="Z94" s="14"/>
      <c r="AA94" s="12"/>
    </row>
    <row r="95" spans="1:38" ht="15.75" thickBot="1">
      <c r="A95" s="23"/>
      <c r="B95" s="14"/>
      <c r="C95" s="7"/>
      <c r="D95" s="7"/>
      <c r="E95" s="7"/>
      <c r="F95" s="12"/>
      <c r="G95" s="7"/>
      <c r="H95" s="7"/>
      <c r="I95" s="7"/>
      <c r="J95" s="7"/>
      <c r="K95" s="7"/>
      <c r="L95" s="7"/>
      <c r="M95" s="7"/>
      <c r="N95" s="12"/>
      <c r="O95" s="12"/>
      <c r="P95" s="12"/>
      <c r="Q95" s="12"/>
      <c r="R95" s="12"/>
      <c r="S95" s="12"/>
      <c r="T95" s="14"/>
      <c r="U95" s="29"/>
      <c r="V95" s="12"/>
      <c r="W95" s="12"/>
      <c r="X95" s="12"/>
      <c r="Y95" s="12"/>
      <c r="Z95" s="14"/>
      <c r="AA95" s="12"/>
    </row>
    <row r="96" spans="1:38" ht="15.75" thickBot="1">
      <c r="A96" s="37" t="s">
        <v>132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24"/>
      <c r="N96" s="17"/>
      <c r="O96" s="17"/>
      <c r="P96" s="12"/>
      <c r="Q96" s="17"/>
      <c r="R96" s="12"/>
      <c r="S96" s="12"/>
      <c r="T96" s="14"/>
      <c r="U96" s="34"/>
      <c r="V96" s="7"/>
      <c r="W96" s="12"/>
      <c r="X96" s="12"/>
      <c r="Y96" s="12"/>
      <c r="Z96" s="14"/>
      <c r="AA96" s="12"/>
    </row>
    <row r="97" spans="1:27">
      <c r="A97" s="10" t="s">
        <v>133</v>
      </c>
      <c r="B97" s="39">
        <f>B$68*Q97</f>
        <v>1.2273420663353203</v>
      </c>
      <c r="C97" s="39">
        <f t="shared" ref="C97:L97" si="255">C$68*R97</f>
        <v>1.2742936442675998</v>
      </c>
      <c r="D97" s="39">
        <f t="shared" si="255"/>
        <v>1.2715939591739995</v>
      </c>
      <c r="E97" s="39">
        <f t="shared" si="255"/>
        <v>1.2005888019998401</v>
      </c>
      <c r="F97" s="39">
        <f t="shared" si="255"/>
        <v>1.2272299035979952</v>
      </c>
      <c r="G97" s="39">
        <f t="shared" si="255"/>
        <v>1.2765714575574185</v>
      </c>
      <c r="H97" s="39">
        <f t="shared" si="255"/>
        <v>1.3417419619013591</v>
      </c>
      <c r="I97" s="39">
        <f t="shared" si="255"/>
        <v>1.4189754506668772</v>
      </c>
      <c r="J97" s="39">
        <f t="shared" si="255"/>
        <v>1.5088489796455573</v>
      </c>
      <c r="K97" s="39">
        <f t="shared" si="255"/>
        <v>1.6011645145737281</v>
      </c>
      <c r="L97" s="39">
        <f t="shared" si="255"/>
        <v>1.6919861549361666</v>
      </c>
      <c r="M97" s="24"/>
      <c r="N97" s="6">
        <f t="shared" ref="N97:N99" si="256">(F97/B97)^(1/4)-1</f>
        <v>-2.2847457205488197E-5</v>
      </c>
      <c r="O97" s="6">
        <f t="shared" ref="O97:O100" si="257">(L97/G97)^(1/5)-1</f>
        <v>5.7962648157776187E-2</v>
      </c>
      <c r="P97" s="12"/>
      <c r="Q97" s="6">
        <v>0.47980000000000006</v>
      </c>
      <c r="R97" s="6">
        <v>0.47820000000000001</v>
      </c>
      <c r="S97" s="6">
        <v>0.47649999999999998</v>
      </c>
      <c r="T97" s="6">
        <v>0.47490000000000004</v>
      </c>
      <c r="U97" s="6">
        <v>0.47320000000000001</v>
      </c>
      <c r="V97" s="6">
        <v>0.47159999999999996</v>
      </c>
      <c r="W97" s="6">
        <v>0.47000000000000003</v>
      </c>
      <c r="X97" s="6">
        <v>0.46839999999999998</v>
      </c>
      <c r="Y97" s="6">
        <v>0.46680000000000005</v>
      </c>
      <c r="Z97" s="6">
        <v>0.4652</v>
      </c>
      <c r="AA97" s="6">
        <v>0.46360000000000007</v>
      </c>
    </row>
    <row r="98" spans="1:27">
      <c r="A98" s="10" t="s">
        <v>134</v>
      </c>
      <c r="B98" s="39">
        <f t="shared" ref="B98:B99" si="258">B$68*Q98</f>
        <v>0.88891489798150003</v>
      </c>
      <c r="C98" s="39">
        <f t="shared" ref="C98:C99" si="259">C$68*R98</f>
        <v>0.92680746440039985</v>
      </c>
      <c r="D98" s="39">
        <f t="shared" ref="D98:D99" si="260">D$68*S98</f>
        <v>0.92921094771119961</v>
      </c>
      <c r="E98" s="39">
        <f t="shared" ref="E98:E99" si="261">E$68*T98</f>
        <v>0.88103852915759984</v>
      </c>
      <c r="F98" s="39">
        <f t="shared" ref="F98:F99" si="262">F$68*U98</f>
        <v>0.90486160897155632</v>
      </c>
      <c r="G98" s="39">
        <f t="shared" ref="G98:G99" si="263">G$68*V98</f>
        <v>0.94524756780969144</v>
      </c>
      <c r="H98" s="39">
        <f t="shared" ref="H98:H99" si="264">H$68*W98</f>
        <v>0.99774216103090407</v>
      </c>
      <c r="I98" s="39">
        <f t="shared" ref="I98:I99" si="265">I$68*X98</f>
        <v>1.0596874736192863</v>
      </c>
      <c r="J98" s="39">
        <f t="shared" ref="J98:J99" si="266">J$68*Y98</f>
        <v>1.1316367347341676</v>
      </c>
      <c r="K98" s="39">
        <f t="shared" ref="K98:K99" si="267">K$68*Z98</f>
        <v>1.2063804005977896</v>
      </c>
      <c r="L98" s="39">
        <f t="shared" ref="L98:L99" si="268">L$68*AA98</f>
        <v>1.2803035874711111</v>
      </c>
      <c r="M98" s="24"/>
      <c r="N98" s="6">
        <f t="shared" si="256"/>
        <v>4.4550218889758408E-3</v>
      </c>
      <c r="O98" s="6">
        <f t="shared" si="257"/>
        <v>6.2560038836541043E-2</v>
      </c>
      <c r="P98" s="12"/>
      <c r="Q98" s="6">
        <v>0.34749999999999998</v>
      </c>
      <c r="R98" s="6">
        <v>0.3478</v>
      </c>
      <c r="S98" s="6">
        <v>0.34819999999999995</v>
      </c>
      <c r="T98" s="6">
        <v>0.34849999999999998</v>
      </c>
      <c r="U98" s="6">
        <v>0.34889999999999999</v>
      </c>
      <c r="V98" s="6">
        <v>0.34919999999999995</v>
      </c>
      <c r="W98" s="6">
        <v>0.34949999999999998</v>
      </c>
      <c r="X98" s="6">
        <v>0.3498</v>
      </c>
      <c r="Y98" s="6">
        <v>0.35009999999999997</v>
      </c>
      <c r="Z98" s="6">
        <v>0.35049999999999998</v>
      </c>
      <c r="AA98" s="6">
        <v>0.3508</v>
      </c>
    </row>
    <row r="99" spans="1:27">
      <c r="A99" s="10" t="s">
        <v>6</v>
      </c>
      <c r="B99" s="39">
        <f t="shared" si="258"/>
        <v>0.44177151908317996</v>
      </c>
      <c r="C99" s="39">
        <f t="shared" si="259"/>
        <v>0.46367020933199976</v>
      </c>
      <c r="D99" s="39">
        <f t="shared" si="260"/>
        <v>0.46780780911479991</v>
      </c>
      <c r="E99" s="39">
        <f t="shared" si="261"/>
        <v>0.44646027044255993</v>
      </c>
      <c r="F99" s="39">
        <f t="shared" si="262"/>
        <v>0.46137827525376851</v>
      </c>
      <c r="G99" s="39">
        <f t="shared" si="263"/>
        <v>0.48507549871562644</v>
      </c>
      <c r="H99" s="39">
        <f t="shared" si="264"/>
        <v>0.51528600877275599</v>
      </c>
      <c r="I99" s="39">
        <f t="shared" si="265"/>
        <v>0.55074666296165298</v>
      </c>
      <c r="J99" s="39">
        <f t="shared" si="266"/>
        <v>0.59183857792009764</v>
      </c>
      <c r="K99" s="39">
        <f t="shared" si="267"/>
        <v>0.63433925201190489</v>
      </c>
      <c r="L99" s="39">
        <f t="shared" si="268"/>
        <v>0.67737840887867218</v>
      </c>
      <c r="M99" s="24"/>
      <c r="N99" s="6">
        <f t="shared" si="256"/>
        <v>1.0915503340965582E-2</v>
      </c>
      <c r="O99" s="6">
        <f t="shared" si="257"/>
        <v>6.9065715559023744E-2</v>
      </c>
      <c r="P99" s="12"/>
      <c r="Q99" s="6">
        <f>1-SUM(Q97:Q98)</f>
        <v>0.17269999999999996</v>
      </c>
      <c r="R99" s="6">
        <f t="shared" ref="R99:AA99" si="269">1-SUM(R97:R98)</f>
        <v>0.17399999999999993</v>
      </c>
      <c r="S99" s="6">
        <f t="shared" si="269"/>
        <v>0.17530000000000001</v>
      </c>
      <c r="T99" s="6">
        <f t="shared" si="269"/>
        <v>0.17659999999999998</v>
      </c>
      <c r="U99" s="6">
        <f t="shared" si="269"/>
        <v>0.17789999999999995</v>
      </c>
      <c r="V99" s="6">
        <f t="shared" si="269"/>
        <v>0.17920000000000003</v>
      </c>
      <c r="W99" s="6">
        <f t="shared" si="269"/>
        <v>0.18049999999999999</v>
      </c>
      <c r="X99" s="6">
        <f t="shared" si="269"/>
        <v>0.18179999999999996</v>
      </c>
      <c r="Y99" s="6">
        <f t="shared" si="269"/>
        <v>0.18310000000000004</v>
      </c>
      <c r="Z99" s="6">
        <f t="shared" si="269"/>
        <v>0.18430000000000002</v>
      </c>
      <c r="AA99" s="6">
        <f t="shared" si="269"/>
        <v>0.18559999999999999</v>
      </c>
    </row>
    <row r="100" spans="1:27">
      <c r="A100" s="10" t="s">
        <v>4</v>
      </c>
      <c r="B100" s="36">
        <f>SUM(B97:B99)</f>
        <v>2.5580284834000002</v>
      </c>
      <c r="C100" s="36">
        <f t="shared" ref="C100:L100" si="270">SUM(C97:C99)</f>
        <v>2.6647713179999992</v>
      </c>
      <c r="D100" s="36">
        <f t="shared" si="270"/>
        <v>2.6686127159999993</v>
      </c>
      <c r="E100" s="36">
        <f t="shared" si="270"/>
        <v>2.5280876015999998</v>
      </c>
      <c r="F100" s="36">
        <f t="shared" si="270"/>
        <v>2.5934697878233202</v>
      </c>
      <c r="G100" s="36">
        <f t="shared" si="270"/>
        <v>2.7068945240827365</v>
      </c>
      <c r="H100" s="36">
        <f t="shared" si="270"/>
        <v>2.8547701317050191</v>
      </c>
      <c r="I100" s="36">
        <f t="shared" si="270"/>
        <v>3.0294095872478164</v>
      </c>
      <c r="J100" s="36">
        <f t="shared" si="270"/>
        <v>3.2323242922998228</v>
      </c>
      <c r="K100" s="36">
        <f t="shared" si="270"/>
        <v>3.4418841671834226</v>
      </c>
      <c r="L100" s="36">
        <f t="shared" si="270"/>
        <v>3.6496681512859501</v>
      </c>
      <c r="M100" s="24"/>
      <c r="N100" s="6"/>
      <c r="O100" s="6">
        <f t="shared" si="257"/>
        <v>6.158899765357817E-2</v>
      </c>
      <c r="P100" s="12"/>
      <c r="Q100" s="71">
        <f>SUM(Q97:Q99)</f>
        <v>1</v>
      </c>
      <c r="R100" s="71">
        <f t="shared" ref="R100:AA100" si="271">SUM(R97:R99)</f>
        <v>1</v>
      </c>
      <c r="S100" s="71">
        <f t="shared" si="271"/>
        <v>1</v>
      </c>
      <c r="T100" s="71">
        <f t="shared" si="271"/>
        <v>1</v>
      </c>
      <c r="U100" s="71">
        <f t="shared" si="271"/>
        <v>1</v>
      </c>
      <c r="V100" s="71">
        <f t="shared" si="271"/>
        <v>1</v>
      </c>
      <c r="W100" s="71">
        <f t="shared" si="271"/>
        <v>1</v>
      </c>
      <c r="X100" s="71">
        <f t="shared" si="271"/>
        <v>1</v>
      </c>
      <c r="Y100" s="71">
        <f t="shared" si="271"/>
        <v>1</v>
      </c>
      <c r="Z100" s="71">
        <f t="shared" si="271"/>
        <v>1</v>
      </c>
      <c r="AA100" s="71">
        <f t="shared" si="271"/>
        <v>1</v>
      </c>
    </row>
    <row r="101" spans="1:27" ht="15.75" thickBot="1"/>
    <row r="102" spans="1:27" ht="15.75" thickBot="1">
      <c r="A102" s="37" t="s">
        <v>138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24"/>
      <c r="N102" s="17"/>
      <c r="O102" s="17"/>
      <c r="P102" s="12"/>
      <c r="Q102" s="17"/>
      <c r="R102" s="12"/>
      <c r="S102" s="12"/>
      <c r="T102" s="14"/>
      <c r="U102" s="34"/>
      <c r="V102" s="7"/>
      <c r="W102" s="12"/>
      <c r="X102" s="12"/>
      <c r="Y102" s="12"/>
      <c r="Z102" s="14"/>
      <c r="AA102" s="12"/>
    </row>
    <row r="103" spans="1:27">
      <c r="A103" s="10" t="s">
        <v>136</v>
      </c>
      <c r="B103" s="39">
        <f>(B$71+B$72+B$73)*Q103</f>
        <v>0.72680714203530039</v>
      </c>
      <c r="C103" s="39">
        <f t="shared" ref="C103:L103" si="272">(C$71+C$72+C$73)*R103</f>
        <v>0.76181222140979998</v>
      </c>
      <c r="D103" s="39">
        <f t="shared" si="272"/>
        <v>0.76724085583529988</v>
      </c>
      <c r="E103" s="39">
        <f t="shared" si="272"/>
        <v>0.73122618536448014</v>
      </c>
      <c r="F103" s="39">
        <f t="shared" si="272"/>
        <v>0.75450079699805783</v>
      </c>
      <c r="G103" s="39">
        <f t="shared" si="272"/>
        <v>0.79214199384303385</v>
      </c>
      <c r="H103" s="39">
        <f t="shared" si="272"/>
        <v>0.84012292954631451</v>
      </c>
      <c r="I103" s="39">
        <f t="shared" si="272"/>
        <v>0.89690083192946923</v>
      </c>
      <c r="J103" s="39">
        <f t="shared" si="272"/>
        <v>0.9627634510695473</v>
      </c>
      <c r="K103" s="39">
        <f t="shared" si="272"/>
        <v>1.0309500259673088</v>
      </c>
      <c r="L103" s="39">
        <f t="shared" si="272"/>
        <v>1.0996429419312359</v>
      </c>
      <c r="M103" s="24"/>
      <c r="N103" s="6">
        <f t="shared" ref="N103:N105" si="273">(F103/B103)^(1/4)-1</f>
        <v>9.3926293067903011E-3</v>
      </c>
      <c r="O103" s="6">
        <f t="shared" ref="O103:O106" si="274">(L103/G103)^(1/5)-1</f>
        <v>6.7799543308202148E-2</v>
      </c>
      <c r="P103" s="12"/>
      <c r="Q103" s="6">
        <v>0.42870000000000008</v>
      </c>
      <c r="R103" s="6">
        <v>0.42710000000000004</v>
      </c>
      <c r="S103" s="6">
        <v>0.4254</v>
      </c>
      <c r="T103" s="6">
        <v>0.42380000000000007</v>
      </c>
      <c r="U103" s="6">
        <v>0.42210000000000003</v>
      </c>
      <c r="V103" s="6">
        <v>0.42049999999999998</v>
      </c>
      <c r="W103" s="6">
        <v>0.41890000000000005</v>
      </c>
      <c r="X103" s="6">
        <v>0.4173</v>
      </c>
      <c r="Y103" s="6">
        <v>0.41570000000000007</v>
      </c>
      <c r="Z103" s="6">
        <v>0.41410000000000002</v>
      </c>
      <c r="AA103" s="6">
        <v>0.41250000000000009</v>
      </c>
    </row>
    <row r="104" spans="1:27">
      <c r="A104" s="10" t="s">
        <v>137</v>
      </c>
      <c r="B104" s="39">
        <f t="shared" ref="B104:B105" si="275">(B$71+B$72+B$73)*Q104</f>
        <v>0.43910205222100018</v>
      </c>
      <c r="C104" s="39">
        <f t="shared" ref="C104:C105" si="276">(C$71+C$72+C$73)*R104</f>
        <v>0.46250973779339999</v>
      </c>
      <c r="D104" s="39">
        <f t="shared" ref="D104:D105" si="277">(D$71+D$72+D$73)*S104</f>
        <v>0.46838845853414995</v>
      </c>
      <c r="E104" s="39">
        <f t="shared" ref="E104:E105" si="278">(E$71+E$72+E$73)*T104</f>
        <v>0.44860502169600003</v>
      </c>
      <c r="F104" s="39">
        <f t="shared" ref="F104:F105" si="279">(F$71+F$72+F$73)*U104</f>
        <v>0.46546317824755806</v>
      </c>
      <c r="G104" s="39">
        <f t="shared" ref="G104:G105" si="280">(G$71+G$72+G$73)*V104</f>
        <v>0.49110919808532455</v>
      </c>
      <c r="H104" s="39">
        <f t="shared" ref="H104:H105" si="281">(H$71+H$72+H$73)*W104</f>
        <v>0.5234473254036478</v>
      </c>
      <c r="I104" s="39">
        <f t="shared" ref="I104:I105" si="282">(I$71+I$72+I$73)*X104</f>
        <v>0.56161080130163032</v>
      </c>
      <c r="J104" s="39">
        <f t="shared" ref="J104:J105" si="283">(J$71+J$72+J$73)*Y104</f>
        <v>0.6058670165980119</v>
      </c>
      <c r="K104" s="39">
        <f t="shared" ref="K104:K105" si="284">(K$71+K$72+K$73)*Z104</f>
        <v>0.65227941754029195</v>
      </c>
      <c r="L104" s="39">
        <f t="shared" ref="L104:L105" si="285">(L$71+L$72+L$73)*AA104</f>
        <v>0.6992396210146985</v>
      </c>
      <c r="M104" s="24"/>
      <c r="N104" s="6">
        <f t="shared" si="273"/>
        <v>1.4682022621080648E-2</v>
      </c>
      <c r="O104" s="6">
        <f t="shared" si="274"/>
        <v>7.322206278767851E-2</v>
      </c>
      <c r="P104" s="12"/>
      <c r="Q104" s="6">
        <v>0.25900000000000001</v>
      </c>
      <c r="R104" s="6">
        <v>0.25930000000000003</v>
      </c>
      <c r="S104" s="6">
        <v>0.25970000000000004</v>
      </c>
      <c r="T104" s="6">
        <v>0.26</v>
      </c>
      <c r="U104" s="6">
        <v>0.26040000000000002</v>
      </c>
      <c r="V104" s="6">
        <v>0.26070000000000004</v>
      </c>
      <c r="W104" s="6">
        <v>0.26100000000000001</v>
      </c>
      <c r="X104" s="6">
        <v>0.26130000000000003</v>
      </c>
      <c r="Y104" s="6">
        <v>0.2616</v>
      </c>
      <c r="Z104" s="6">
        <v>0.26200000000000001</v>
      </c>
      <c r="AA104" s="6">
        <v>0.26230000000000003</v>
      </c>
    </row>
    <row r="105" spans="1:27">
      <c r="A105" s="10" t="s">
        <v>6</v>
      </c>
      <c r="B105" s="39">
        <f t="shared" si="275"/>
        <v>0.52946552474370001</v>
      </c>
      <c r="C105" s="39">
        <f t="shared" si="276"/>
        <v>0.55936387879679972</v>
      </c>
      <c r="D105" s="39">
        <f t="shared" si="277"/>
        <v>0.56794580513054982</v>
      </c>
      <c r="E105" s="39">
        <f t="shared" si="278"/>
        <v>0.54557272253951994</v>
      </c>
      <c r="F105" s="39">
        <f t="shared" si="279"/>
        <v>0.5675290287772643</v>
      </c>
      <c r="G105" s="39">
        <f t="shared" si="280"/>
        <v>0.60055854372689466</v>
      </c>
      <c r="H105" s="39">
        <f t="shared" si="281"/>
        <v>0.64197505310999092</v>
      </c>
      <c r="I105" s="39">
        <f t="shared" si="282"/>
        <v>0.69078343489607308</v>
      </c>
      <c r="J105" s="39">
        <f t="shared" si="283"/>
        <v>0.74737494746245581</v>
      </c>
      <c r="K105" s="39">
        <f t="shared" si="284"/>
        <v>0.80638665397442955</v>
      </c>
      <c r="L105" s="39">
        <f t="shared" si="285"/>
        <v>0.86691850840251572</v>
      </c>
      <c r="M105" s="24"/>
      <c r="N105" s="6">
        <f t="shared" si="273"/>
        <v>1.7507451407344776E-2</v>
      </c>
      <c r="O105" s="6">
        <f t="shared" si="274"/>
        <v>7.6179178094454958E-2</v>
      </c>
      <c r="P105" s="12"/>
      <c r="Q105" s="6">
        <f>1-SUM(Q103:Q104)</f>
        <v>0.31229999999999991</v>
      </c>
      <c r="R105" s="6">
        <f t="shared" ref="R105" si="286">1-SUM(R103:R104)</f>
        <v>0.31359999999999988</v>
      </c>
      <c r="S105" s="6">
        <f t="shared" ref="S105" si="287">1-SUM(S103:S104)</f>
        <v>0.31489999999999996</v>
      </c>
      <c r="T105" s="6">
        <f t="shared" ref="T105" si="288">1-SUM(T103:T104)</f>
        <v>0.31619999999999993</v>
      </c>
      <c r="U105" s="6">
        <f t="shared" ref="U105" si="289">1-SUM(U103:U104)</f>
        <v>0.31749999999999989</v>
      </c>
      <c r="V105" s="6">
        <f t="shared" ref="V105" si="290">1-SUM(V103:V104)</f>
        <v>0.31879999999999997</v>
      </c>
      <c r="W105" s="6">
        <f t="shared" ref="W105" si="291">1-SUM(W103:W104)</f>
        <v>0.32009999999999994</v>
      </c>
      <c r="X105" s="6">
        <f t="shared" ref="X105" si="292">1-SUM(X103:X104)</f>
        <v>0.32139999999999991</v>
      </c>
      <c r="Y105" s="6">
        <f t="shared" ref="Y105" si="293">1-SUM(Y103:Y104)</f>
        <v>0.32269999999999999</v>
      </c>
      <c r="Z105" s="6">
        <f t="shared" ref="Z105" si="294">1-SUM(Z103:Z104)</f>
        <v>0.32389999999999997</v>
      </c>
      <c r="AA105" s="6">
        <f t="shared" ref="AA105" si="295">1-SUM(AA103:AA104)</f>
        <v>0.32519999999999993</v>
      </c>
    </row>
    <row r="106" spans="1:27">
      <c r="A106" s="10" t="s">
        <v>4</v>
      </c>
      <c r="B106" s="36">
        <f>SUM(B103:B105)</f>
        <v>1.6953747190000006</v>
      </c>
      <c r="C106" s="36">
        <f t="shared" ref="C106:L106" si="296">SUM(C103:C105)</f>
        <v>1.7836858379999998</v>
      </c>
      <c r="D106" s="36">
        <f t="shared" si="296"/>
        <v>1.8035751194999996</v>
      </c>
      <c r="E106" s="36">
        <f t="shared" si="296"/>
        <v>1.7254039296000001</v>
      </c>
      <c r="F106" s="36">
        <f t="shared" si="296"/>
        <v>1.7874930040228802</v>
      </c>
      <c r="G106" s="36">
        <f t="shared" si="296"/>
        <v>1.883809735655253</v>
      </c>
      <c r="H106" s="36">
        <f t="shared" si="296"/>
        <v>2.0055453080599532</v>
      </c>
      <c r="I106" s="36">
        <f t="shared" si="296"/>
        <v>2.1492950681271727</v>
      </c>
      <c r="J106" s="36">
        <f t="shared" si="296"/>
        <v>2.3160054151300149</v>
      </c>
      <c r="K106" s="36">
        <f t="shared" si="296"/>
        <v>2.4896160974820303</v>
      </c>
      <c r="L106" s="36">
        <f t="shared" si="296"/>
        <v>2.6658010713484499</v>
      </c>
      <c r="M106" s="24"/>
      <c r="N106" s="6"/>
      <c r="O106" s="6">
        <f t="shared" si="274"/>
        <v>7.1909550030587299E-2</v>
      </c>
      <c r="P106" s="12"/>
      <c r="Q106" s="71">
        <f>SUM(Q103:Q105)</f>
        <v>1</v>
      </c>
      <c r="R106" s="71">
        <f t="shared" ref="R106:AA106" si="297">SUM(R103:R105)</f>
        <v>1</v>
      </c>
      <c r="S106" s="71">
        <f t="shared" si="297"/>
        <v>1</v>
      </c>
      <c r="T106" s="71">
        <f t="shared" si="297"/>
        <v>1</v>
      </c>
      <c r="U106" s="71">
        <f t="shared" si="297"/>
        <v>1</v>
      </c>
      <c r="V106" s="71">
        <f t="shared" si="297"/>
        <v>1</v>
      </c>
      <c r="W106" s="71">
        <f t="shared" si="297"/>
        <v>1</v>
      </c>
      <c r="X106" s="71">
        <f t="shared" si="297"/>
        <v>1</v>
      </c>
      <c r="Y106" s="71">
        <f t="shared" si="297"/>
        <v>1</v>
      </c>
      <c r="Z106" s="71">
        <f t="shared" si="297"/>
        <v>1</v>
      </c>
      <c r="AA106" s="71">
        <f t="shared" si="297"/>
        <v>1</v>
      </c>
    </row>
    <row r="107" spans="1:27" ht="15.75" thickBot="1">
      <c r="A107" s="16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24"/>
      <c r="N107" s="7"/>
      <c r="O107" s="7"/>
      <c r="P107" s="12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>
      <c r="A108" s="69" t="s">
        <v>135</v>
      </c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24"/>
      <c r="N108" s="17"/>
      <c r="O108" s="17"/>
      <c r="P108" s="12"/>
      <c r="Q108" s="17"/>
      <c r="R108" s="12"/>
      <c r="S108" s="12"/>
      <c r="T108" s="14"/>
      <c r="U108" s="34"/>
      <c r="V108" s="7"/>
      <c r="W108" s="12"/>
      <c r="X108" s="12"/>
      <c r="Y108" s="12"/>
      <c r="Z108" s="14"/>
      <c r="AA108" s="12"/>
    </row>
    <row r="109" spans="1:27">
      <c r="A109" s="70" t="s">
        <v>129</v>
      </c>
      <c r="B109" s="39">
        <f>B$69*Q109</f>
        <v>9.7739554769760026E-2</v>
      </c>
      <c r="C109" s="39">
        <f t="shared" ref="C109:L109" si="298">C$69*R109</f>
        <v>0.10011794799599998</v>
      </c>
      <c r="D109" s="39">
        <f t="shared" si="298"/>
        <v>9.8518838893649971E-2</v>
      </c>
      <c r="E109" s="39">
        <f t="shared" si="298"/>
        <v>9.1729958105760012E-2</v>
      </c>
      <c r="F109" s="39">
        <f t="shared" si="298"/>
        <v>9.242151327618299E-2</v>
      </c>
      <c r="G109" s="39">
        <f t="shared" si="298"/>
        <v>9.4762187102984605E-2</v>
      </c>
      <c r="H109" s="39">
        <f t="shared" si="298"/>
        <v>9.8324935227489876E-2</v>
      </c>
      <c r="I109" s="39">
        <f t="shared" si="298"/>
        <v>0.10244957438233265</v>
      </c>
      <c r="J109" s="39">
        <f t="shared" si="298"/>
        <v>0.10749857297867552</v>
      </c>
      <c r="K109" s="39">
        <f t="shared" si="298"/>
        <v>0.11233602445691405</v>
      </c>
      <c r="L109" s="39">
        <f t="shared" si="298"/>
        <v>0.11708661301635301</v>
      </c>
      <c r="M109" s="24"/>
      <c r="N109" s="6">
        <f t="shared" ref="N109:N111" si="299">(F109/B109)^(1/4)-1</f>
        <v>-1.3889280737268139E-2</v>
      </c>
      <c r="O109" s="6">
        <f t="shared" ref="O109:O112" si="300">(L109/G109)^(1/5)-1</f>
        <v>4.3216466560925149E-2</v>
      </c>
      <c r="P109" s="12"/>
      <c r="Q109" s="6">
        <v>0.35759999999999997</v>
      </c>
      <c r="R109" s="6">
        <v>0.35599999999999998</v>
      </c>
      <c r="S109" s="6">
        <v>0.35429999999999995</v>
      </c>
      <c r="T109" s="6">
        <v>0.35270000000000001</v>
      </c>
      <c r="U109" s="6">
        <v>0.35099999999999998</v>
      </c>
      <c r="V109" s="6">
        <v>0.34939999999999993</v>
      </c>
      <c r="W109" s="6">
        <v>0.3478</v>
      </c>
      <c r="X109" s="6">
        <v>0.34619999999999995</v>
      </c>
      <c r="Y109" s="6">
        <v>0.34460000000000002</v>
      </c>
      <c r="Z109" s="6">
        <v>0.34299999999999997</v>
      </c>
      <c r="AA109" s="6">
        <v>0.34140000000000004</v>
      </c>
    </row>
    <row r="110" spans="1:27">
      <c r="A110" s="70" t="s">
        <v>131</v>
      </c>
      <c r="B110" s="39">
        <f t="shared" ref="B110:B111" si="301">B$69*Q110</f>
        <v>7.3632651160440016E-2</v>
      </c>
      <c r="C110" s="39">
        <f t="shared" ref="C110:C111" si="302">C$69*R110</f>
        <v>7.5847782512699982E-2</v>
      </c>
      <c r="D110" s="39">
        <f t="shared" ref="D110:D111" si="303">D$69*S110</f>
        <v>7.5105668600549999E-2</v>
      </c>
      <c r="E110" s="39">
        <f t="shared" ref="E110:E111" si="304">E$69*T110</f>
        <v>7.0325434283520005E-2</v>
      </c>
      <c r="F110" s="39">
        <f t="shared" ref="F110:F111" si="305">F$69*U110</f>
        <v>7.1304119074616396E-2</v>
      </c>
      <c r="G110" s="39">
        <f t="shared" ref="G110:G111" si="306">G$69*V110</f>
        <v>7.3526127428789737E-2</v>
      </c>
      <c r="H110" s="39">
        <f t="shared" ref="H110:H111" si="307">H$69*W110</f>
        <v>7.6726243302877362E-2</v>
      </c>
      <c r="I110" s="39">
        <f t="shared" ref="I110:I111" si="308">I$69*X110</f>
        <v>8.0403088849450563E-2</v>
      </c>
      <c r="J110" s="39">
        <f t="shared" ref="J110:J111" si="309">J$69*Y110</f>
        <v>8.4850875943702095E-2</v>
      </c>
      <c r="K110" s="39">
        <f t="shared" ref="K110:K111" si="310">K$69*Z110</f>
        <v>8.9213799014762063E-2</v>
      </c>
      <c r="L110" s="39">
        <f t="shared" ref="L110:L111" si="311">L$69*AA110</f>
        <v>9.3525247128176517E-2</v>
      </c>
      <c r="M110" s="24"/>
      <c r="N110" s="6">
        <f t="shared" si="299"/>
        <v>-8.0014318726855382E-3</v>
      </c>
      <c r="O110" s="6">
        <f t="shared" si="300"/>
        <v>4.9294591590912873E-2</v>
      </c>
      <c r="P110" s="12"/>
      <c r="Q110" s="6">
        <v>0.26939999999999997</v>
      </c>
      <c r="R110" s="6">
        <v>0.2697</v>
      </c>
      <c r="S110" s="6">
        <v>0.27010000000000001</v>
      </c>
      <c r="T110" s="6">
        <v>0.27039999999999997</v>
      </c>
      <c r="U110" s="6">
        <v>0.27079999999999999</v>
      </c>
      <c r="V110" s="6">
        <v>0.27110000000000001</v>
      </c>
      <c r="W110" s="6">
        <v>0.27139999999999997</v>
      </c>
      <c r="X110" s="6">
        <v>0.2717</v>
      </c>
      <c r="Y110" s="6">
        <v>0.27200000000000002</v>
      </c>
      <c r="Z110" s="6">
        <v>0.27239999999999998</v>
      </c>
      <c r="AA110" s="6">
        <v>0.2727</v>
      </c>
    </row>
    <row r="111" spans="1:27">
      <c r="A111" s="70" t="s">
        <v>130</v>
      </c>
      <c r="B111" s="39">
        <f t="shared" si="301"/>
        <v>0.10194869666980003</v>
      </c>
      <c r="C111" s="39">
        <f t="shared" si="302"/>
        <v>0.1052644604913</v>
      </c>
      <c r="D111" s="39">
        <f t="shared" si="303"/>
        <v>0.1044416480058</v>
      </c>
      <c r="E111" s="39">
        <f t="shared" si="304"/>
        <v>9.8023876410720023E-2</v>
      </c>
      <c r="F111" s="39">
        <f t="shared" si="305"/>
        <v>9.9583522282200618E-2</v>
      </c>
      <c r="G111" s="39">
        <f t="shared" si="306"/>
        <v>0.10292572983853082</v>
      </c>
      <c r="H111" s="39">
        <f t="shared" si="307"/>
        <v>0.1076542131530424</v>
      </c>
      <c r="I111" s="39">
        <f t="shared" si="308"/>
        <v>0.1130733170753591</v>
      </c>
      <c r="J111" s="39">
        <f t="shared" si="309"/>
        <v>0.11960230087064476</v>
      </c>
      <c r="K111" s="39">
        <f t="shared" si="310"/>
        <v>0.125960451912913</v>
      </c>
      <c r="L111" s="39">
        <f t="shared" si="311"/>
        <v>0.13234834201233336</v>
      </c>
      <c r="M111" s="24"/>
      <c r="N111" s="6">
        <f t="shared" si="299"/>
        <v>-5.8510656890927715E-3</v>
      </c>
      <c r="O111" s="6">
        <f t="shared" si="300"/>
        <v>5.1571748793257433E-2</v>
      </c>
      <c r="P111" s="12"/>
      <c r="Q111" s="6">
        <f>1-SUM(Q109:Q110)</f>
        <v>0.373</v>
      </c>
      <c r="R111" s="6">
        <f t="shared" ref="R111" si="312">1-SUM(R109:R110)</f>
        <v>0.37430000000000008</v>
      </c>
      <c r="S111" s="6">
        <f t="shared" ref="S111" si="313">1-SUM(S109:S110)</f>
        <v>0.37560000000000004</v>
      </c>
      <c r="T111" s="6">
        <f t="shared" ref="T111" si="314">1-SUM(T109:T110)</f>
        <v>0.37690000000000001</v>
      </c>
      <c r="U111" s="6">
        <f t="shared" ref="U111" si="315">1-SUM(U109:U110)</f>
        <v>0.37820000000000009</v>
      </c>
      <c r="V111" s="6">
        <f t="shared" ref="V111" si="316">1-SUM(V109:V110)</f>
        <v>0.37950000000000006</v>
      </c>
      <c r="W111" s="6">
        <f t="shared" ref="W111" si="317">1-SUM(W109:W110)</f>
        <v>0.38080000000000003</v>
      </c>
      <c r="X111" s="6">
        <f t="shared" ref="X111" si="318">1-SUM(X109:X110)</f>
        <v>0.38210000000000011</v>
      </c>
      <c r="Y111" s="6">
        <f t="shared" ref="Y111" si="319">1-SUM(Y109:Y110)</f>
        <v>0.38339999999999996</v>
      </c>
      <c r="Z111" s="6">
        <f t="shared" ref="Z111" si="320">1-SUM(Z109:Z110)</f>
        <v>0.38460000000000005</v>
      </c>
      <c r="AA111" s="6">
        <f t="shared" ref="AA111" si="321">1-SUM(AA109:AA110)</f>
        <v>0.38589999999999991</v>
      </c>
    </row>
    <row r="112" spans="1:27">
      <c r="A112" s="10" t="s">
        <v>4</v>
      </c>
      <c r="B112" s="36">
        <f>SUM(B109:B111)</f>
        <v>0.27332090260000008</v>
      </c>
      <c r="C112" s="36">
        <f t="shared" ref="C112:L112" si="322">SUM(C109:C111)</f>
        <v>0.28123019099999996</v>
      </c>
      <c r="D112" s="36">
        <f t="shared" si="322"/>
        <v>0.27806615549999997</v>
      </c>
      <c r="E112" s="36">
        <f t="shared" si="322"/>
        <v>0.26007926880000004</v>
      </c>
      <c r="F112" s="36">
        <f t="shared" si="322"/>
        <v>0.26330915463300003</v>
      </c>
      <c r="G112" s="36">
        <f t="shared" si="322"/>
        <v>0.27121404437030516</v>
      </c>
      <c r="H112" s="36">
        <f t="shared" si="322"/>
        <v>0.28270539168340963</v>
      </c>
      <c r="I112" s="36">
        <f t="shared" si="322"/>
        <v>0.29592598030714234</v>
      </c>
      <c r="J112" s="36">
        <f t="shared" si="322"/>
        <v>0.31195174979302237</v>
      </c>
      <c r="K112" s="36">
        <f t="shared" si="322"/>
        <v>0.3275102753845891</v>
      </c>
      <c r="L112" s="36">
        <f t="shared" si="322"/>
        <v>0.3429602021568629</v>
      </c>
      <c r="M112" s="24"/>
      <c r="N112" s="6"/>
      <c r="O112" s="6">
        <f t="shared" si="300"/>
        <v>4.8060396196773603E-2</v>
      </c>
      <c r="P112" s="12"/>
      <c r="Q112" s="71">
        <f>SUM(Q109:Q111)</f>
        <v>1</v>
      </c>
      <c r="R112" s="71">
        <f t="shared" ref="R112:AA112" si="323">SUM(R109:R111)</f>
        <v>1</v>
      </c>
      <c r="S112" s="71">
        <f t="shared" si="323"/>
        <v>1</v>
      </c>
      <c r="T112" s="71">
        <f t="shared" si="323"/>
        <v>1</v>
      </c>
      <c r="U112" s="71">
        <f t="shared" si="323"/>
        <v>1</v>
      </c>
      <c r="V112" s="71">
        <f t="shared" si="323"/>
        <v>1</v>
      </c>
      <c r="W112" s="71">
        <f t="shared" si="323"/>
        <v>1</v>
      </c>
      <c r="X112" s="71">
        <f t="shared" si="323"/>
        <v>1</v>
      </c>
      <c r="Y112" s="71">
        <f t="shared" si="323"/>
        <v>1</v>
      </c>
      <c r="Z112" s="71">
        <f t="shared" si="323"/>
        <v>1</v>
      </c>
      <c r="AA112" s="71">
        <f t="shared" si="323"/>
        <v>1</v>
      </c>
    </row>
    <row r="113" spans="4:6">
      <c r="D113" t="s">
        <v>126</v>
      </c>
    </row>
    <row r="114" spans="4:6">
      <c r="D114">
        <v>200</v>
      </c>
      <c r="E114">
        <v>200</v>
      </c>
      <c r="F114">
        <v>600</v>
      </c>
    </row>
    <row r="115" spans="4:6">
      <c r="D115">
        <v>150</v>
      </c>
      <c r="E115">
        <v>200</v>
      </c>
      <c r="F115">
        <v>600</v>
      </c>
    </row>
    <row r="116" spans="4:6">
      <c r="D116" t="s">
        <v>6</v>
      </c>
    </row>
    <row r="117" spans="4:6">
      <c r="D117" t="s">
        <v>127</v>
      </c>
    </row>
    <row r="118" spans="4:6">
      <c r="D118">
        <v>200</v>
      </c>
      <c r="E118">
        <v>1220</v>
      </c>
      <c r="F118">
        <v>600</v>
      </c>
    </row>
    <row r="119" spans="4:6">
      <c r="D119">
        <v>75</v>
      </c>
      <c r="E119">
        <v>610</v>
      </c>
      <c r="F119">
        <v>1200</v>
      </c>
    </row>
    <row r="120" spans="4:6">
      <c r="D120" t="s">
        <v>128</v>
      </c>
    </row>
    <row r="121" spans="4:6">
      <c r="D121" t="s">
        <v>129</v>
      </c>
    </row>
    <row r="122" spans="4:6">
      <c r="D122" t="s">
        <v>131</v>
      </c>
    </row>
    <row r="123" spans="4:6">
      <c r="D123" t="s">
        <v>130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Volume</vt:lpstr>
      <vt:lpstr>Europe By Value </vt:lpstr>
      <vt:lpstr>Europe By 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Sharma</dc:creator>
  <cp:lastModifiedBy>Hardik Malhotra</cp:lastModifiedBy>
  <dcterms:created xsi:type="dcterms:W3CDTF">2021-02-02T04:44:37Z</dcterms:created>
  <dcterms:modified xsi:type="dcterms:W3CDTF">2022-12-15T13:30:05Z</dcterms:modified>
</cp:coreProperties>
</file>