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k.malhotra\Desktop\Desktop Data\Global Methanol - Russia\"/>
    </mc:Choice>
  </mc:AlternateContent>
  <xr:revisionPtr revIDLastSave="0" documentId="8_{D5EA7895-0455-4275-89CF-CF099FF1BBDF}" xr6:coauthVersionLast="47" xr6:coauthVersionMax="47" xr10:uidLastSave="{00000000-0000-0000-0000-000000000000}"/>
  <bookViews>
    <workbookView xWindow="-120" yWindow="-120" windowWidth="20730" windowHeight="11160" tabRatio="840" activeTab="8" xr2:uid="{7B1B193D-A294-430B-B8A6-A970EDFFDF27}"/>
  </bookViews>
  <sheets>
    <sheet name="Global" sheetId="24" r:id="rId1"/>
    <sheet name="East Asia" sheetId="11" r:id="rId2"/>
    <sheet name="Central America" sheetId="6" r:id="rId3"/>
    <sheet name="South Asia" sheetId="10" r:id="rId4"/>
    <sheet name="North America" sheetId="5" r:id="rId5"/>
    <sheet name="CIS &amp; Baltic" sheetId="8" r:id="rId6"/>
    <sheet name="Central Europe" sheetId="28" r:id="rId7"/>
    <sheet name="West Europe" sheetId="27" r:id="rId8"/>
    <sheet name="Latin America" sheetId="29" r:id="rId9"/>
    <sheet name="Africa" sheetId="30" r:id="rId10"/>
    <sheet name="Middle east" sheetId="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9" l="1"/>
  <c r="K15" i="9"/>
  <c r="K16" i="9"/>
  <c r="K17" i="9"/>
  <c r="K18" i="9"/>
  <c r="K19" i="9"/>
  <c r="K20" i="9"/>
  <c r="K13" i="9"/>
  <c r="K7" i="9"/>
  <c r="K8" i="9"/>
  <c r="K9" i="9"/>
  <c r="K6" i="9"/>
  <c r="K3" i="9"/>
  <c r="K14" i="30"/>
  <c r="K15" i="30"/>
  <c r="K16" i="30"/>
  <c r="K17" i="30"/>
  <c r="K18" i="30"/>
  <c r="K19" i="30"/>
  <c r="K20" i="30"/>
  <c r="K13" i="30"/>
  <c r="K7" i="30"/>
  <c r="K8" i="30"/>
  <c r="K9" i="30"/>
  <c r="K6" i="30"/>
  <c r="K3" i="30"/>
  <c r="K14" i="29"/>
  <c r="K15" i="29"/>
  <c r="K16" i="29"/>
  <c r="K17" i="29"/>
  <c r="K18" i="29"/>
  <c r="K19" i="29"/>
  <c r="K20" i="29"/>
  <c r="K13" i="29"/>
  <c r="K7" i="29"/>
  <c r="K8" i="29"/>
  <c r="K9" i="29"/>
  <c r="K6" i="29"/>
  <c r="K3" i="29"/>
  <c r="K14" i="27"/>
  <c r="K15" i="27"/>
  <c r="K16" i="27"/>
  <c r="K17" i="27"/>
  <c r="K18" i="27"/>
  <c r="K19" i="27"/>
  <c r="K20" i="27"/>
  <c r="K13" i="27"/>
  <c r="K7" i="27"/>
  <c r="K8" i="27"/>
  <c r="K9" i="27"/>
  <c r="K6" i="27"/>
  <c r="K3" i="27"/>
  <c r="K14" i="28"/>
  <c r="K15" i="28"/>
  <c r="K16" i="28"/>
  <c r="K17" i="28"/>
  <c r="K18" i="28"/>
  <c r="K19" i="28"/>
  <c r="K20" i="28"/>
  <c r="K13" i="28"/>
  <c r="K7" i="28"/>
  <c r="K8" i="28"/>
  <c r="K9" i="28"/>
  <c r="K6" i="28"/>
  <c r="K3" i="28"/>
  <c r="K14" i="8"/>
  <c r="K15" i="8"/>
  <c r="K16" i="8"/>
  <c r="K17" i="8"/>
  <c r="K18" i="8"/>
  <c r="K19" i="8"/>
  <c r="K20" i="8"/>
  <c r="K13" i="8"/>
  <c r="K9" i="8"/>
  <c r="K8" i="8"/>
  <c r="K7" i="8"/>
  <c r="K6" i="8"/>
  <c r="K3" i="8"/>
  <c r="K14" i="6"/>
  <c r="K15" i="6"/>
  <c r="K16" i="6"/>
  <c r="K17" i="6"/>
  <c r="K18" i="6"/>
  <c r="K19" i="6"/>
  <c r="K20" i="6"/>
  <c r="K13" i="6"/>
  <c r="K9" i="6"/>
  <c r="K7" i="6"/>
  <c r="K14" i="5"/>
  <c r="K15" i="5"/>
  <c r="K16" i="5"/>
  <c r="K17" i="5"/>
  <c r="K18" i="5"/>
  <c r="K19" i="5"/>
  <c r="K20" i="5"/>
  <c r="K13" i="5"/>
  <c r="K7" i="5"/>
  <c r="K8" i="5"/>
  <c r="K9" i="5"/>
  <c r="K6" i="5"/>
  <c r="K3" i="5"/>
  <c r="K15" i="10"/>
  <c r="K16" i="10"/>
  <c r="K17" i="10"/>
  <c r="K18" i="10"/>
  <c r="K19" i="10"/>
  <c r="K20" i="10"/>
  <c r="K21" i="10"/>
  <c r="K14" i="10"/>
  <c r="K7" i="10"/>
  <c r="K8" i="10"/>
  <c r="K9" i="10"/>
  <c r="K6" i="10"/>
  <c r="K3" i="10"/>
  <c r="K15" i="11"/>
  <c r="K16" i="11"/>
  <c r="K17" i="11"/>
  <c r="K18" i="11"/>
  <c r="K19" i="11"/>
  <c r="K20" i="11"/>
  <c r="K14" i="11"/>
  <c r="K13" i="11"/>
  <c r="K9" i="11"/>
  <c r="K8" i="11"/>
  <c r="K7" i="11"/>
  <c r="K6" i="11"/>
  <c r="K3" i="11"/>
  <c r="F5" i="11"/>
  <c r="G5" i="11"/>
  <c r="H5" i="11"/>
  <c r="I5" i="11"/>
  <c r="J5" i="11"/>
  <c r="C4" i="24"/>
  <c r="D4" i="24"/>
  <c r="E4" i="24"/>
  <c r="F4" i="24"/>
  <c r="G4" i="24"/>
  <c r="H4" i="24"/>
  <c r="I4" i="24"/>
  <c r="J4" i="24"/>
  <c r="B4" i="24"/>
  <c r="G5" i="8"/>
  <c r="H5" i="8"/>
  <c r="I5" i="8"/>
  <c r="J5" i="8"/>
  <c r="F5" i="8"/>
  <c r="I10" i="11"/>
  <c r="C7" i="24"/>
  <c r="D7" i="24"/>
  <c r="E7" i="24"/>
  <c r="F7" i="24"/>
  <c r="G7" i="24"/>
  <c r="H7" i="24"/>
  <c r="I7" i="24"/>
  <c r="J7" i="24"/>
  <c r="C8" i="24"/>
  <c r="D8" i="24"/>
  <c r="E8" i="24"/>
  <c r="B7" i="24"/>
  <c r="B8" i="24"/>
  <c r="C3" i="24"/>
  <c r="D3" i="24"/>
  <c r="E3" i="24"/>
  <c r="F3" i="24"/>
  <c r="G3" i="24"/>
  <c r="H3" i="24"/>
  <c r="I3" i="24"/>
  <c r="J3" i="24"/>
  <c r="B3" i="24"/>
  <c r="B14" i="24"/>
  <c r="C14" i="24"/>
  <c r="D14" i="24"/>
  <c r="E14" i="24"/>
  <c r="F14" i="24"/>
  <c r="G14" i="24"/>
  <c r="H14" i="24"/>
  <c r="I14" i="24"/>
  <c r="J14" i="24"/>
  <c r="B15" i="24"/>
  <c r="C15" i="24"/>
  <c r="D15" i="24"/>
  <c r="E15" i="24"/>
  <c r="F15" i="24"/>
  <c r="G15" i="24"/>
  <c r="H15" i="24"/>
  <c r="I15" i="24"/>
  <c r="J15" i="24"/>
  <c r="B16" i="24"/>
  <c r="C16" i="24"/>
  <c r="D16" i="24"/>
  <c r="E16" i="24"/>
  <c r="F16" i="24"/>
  <c r="G16" i="24"/>
  <c r="H16" i="24"/>
  <c r="I16" i="24"/>
  <c r="J16" i="24"/>
  <c r="B17" i="24"/>
  <c r="C17" i="24"/>
  <c r="D17" i="24"/>
  <c r="E17" i="24"/>
  <c r="F17" i="24"/>
  <c r="G17" i="24"/>
  <c r="H17" i="24"/>
  <c r="I17" i="24"/>
  <c r="J17" i="24"/>
  <c r="B18" i="24"/>
  <c r="C18" i="24"/>
  <c r="D18" i="24"/>
  <c r="E18" i="24"/>
  <c r="F18" i="24"/>
  <c r="G18" i="24"/>
  <c r="H18" i="24"/>
  <c r="I18" i="24"/>
  <c r="J18" i="24"/>
  <c r="B19" i="24"/>
  <c r="C19" i="24"/>
  <c r="D19" i="24"/>
  <c r="E19" i="24"/>
  <c r="F19" i="24"/>
  <c r="G19" i="24"/>
  <c r="H19" i="24"/>
  <c r="I19" i="24"/>
  <c r="J19" i="24"/>
  <c r="B20" i="24"/>
  <c r="C20" i="24"/>
  <c r="D20" i="24"/>
  <c r="E20" i="24"/>
  <c r="F20" i="24"/>
  <c r="G20" i="24"/>
  <c r="H20" i="24"/>
  <c r="I20" i="24"/>
  <c r="J20" i="24"/>
  <c r="C13" i="24"/>
  <c r="D13" i="24"/>
  <c r="E13" i="24"/>
  <c r="F13" i="24"/>
  <c r="G13" i="24"/>
  <c r="H13" i="24"/>
  <c r="I13" i="24"/>
  <c r="J13" i="24"/>
  <c r="B13" i="24"/>
  <c r="L7" i="24" l="1"/>
  <c r="N7" i="24"/>
  <c r="K8" i="24"/>
  <c r="M7" i="24"/>
  <c r="P7" i="24"/>
  <c r="K7" i="24"/>
  <c r="O7" i="24"/>
  <c r="D5" i="29"/>
  <c r="E5" i="29"/>
  <c r="F10" i="11" l="1"/>
  <c r="C10" i="11" l="1"/>
  <c r="D10" i="11"/>
  <c r="E10" i="11"/>
  <c r="G10" i="11"/>
  <c r="H10" i="11"/>
  <c r="J10" i="11"/>
  <c r="B10" i="11"/>
  <c r="K6" i="6"/>
  <c r="K3" i="6"/>
  <c r="J6" i="24" l="1"/>
  <c r="H6" i="24"/>
  <c r="B6" i="24"/>
  <c r="G6" i="24"/>
  <c r="F6" i="24"/>
  <c r="C6" i="24"/>
  <c r="E6" i="24"/>
  <c r="D6" i="24"/>
  <c r="D10" i="24" s="1"/>
  <c r="E9" i="24"/>
  <c r="J9" i="24"/>
  <c r="J5" i="24" s="1"/>
  <c r="D9" i="24"/>
  <c r="B9" i="24"/>
  <c r="I9" i="24"/>
  <c r="I5" i="24" s="1"/>
  <c r="H9" i="24"/>
  <c r="H5" i="24" s="1"/>
  <c r="G9" i="24"/>
  <c r="G5" i="24" s="1"/>
  <c r="C9" i="24"/>
  <c r="F9" i="24"/>
  <c r="I6" i="24"/>
  <c r="K14" i="24"/>
  <c r="K16" i="24"/>
  <c r="K18" i="24"/>
  <c r="K13" i="24"/>
  <c r="P3" i="24"/>
  <c r="K19" i="24"/>
  <c r="K17" i="24"/>
  <c r="N3" i="24"/>
  <c r="O3" i="24"/>
  <c r="M3" i="24"/>
  <c r="L3" i="24"/>
  <c r="K20" i="24"/>
  <c r="K15" i="24"/>
  <c r="M17" i="24"/>
  <c r="K3" i="24"/>
  <c r="L15" i="24"/>
  <c r="L18" i="24"/>
  <c r="L13" i="24"/>
  <c r="L16" i="24"/>
  <c r="L19" i="24"/>
  <c r="L14" i="24"/>
  <c r="N16" i="24"/>
  <c r="M19" i="24"/>
  <c r="L17" i="24"/>
  <c r="C10" i="24" l="1"/>
  <c r="K6" i="24"/>
  <c r="E10" i="24"/>
  <c r="B10" i="24"/>
  <c r="L6" i="24"/>
  <c r="F5" i="24"/>
  <c r="L9" i="24"/>
  <c r="M9" i="24"/>
  <c r="K9" i="24"/>
  <c r="P6" i="24"/>
  <c r="M6" i="24"/>
  <c r="N6" i="24"/>
  <c r="O6" i="24"/>
  <c r="N13" i="24"/>
  <c r="N18" i="24"/>
  <c r="M14" i="24"/>
  <c r="N19" i="24"/>
  <c r="N9" i="24"/>
  <c r="N17" i="24"/>
  <c r="N20" i="24"/>
  <c r="M13" i="24"/>
  <c r="M15" i="24"/>
  <c r="P13" i="24"/>
  <c r="P18" i="24"/>
  <c r="P15" i="24"/>
  <c r="P9" i="24"/>
  <c r="P19" i="24"/>
  <c r="M16" i="24"/>
  <c r="N15" i="24"/>
  <c r="L20" i="24"/>
  <c r="M20" i="24"/>
  <c r="O16" i="24"/>
  <c r="O13" i="24"/>
  <c r="O18" i="24"/>
  <c r="O9" i="24"/>
  <c r="O15" i="24"/>
  <c r="O17" i="24"/>
  <c r="M18" i="24" l="1"/>
  <c r="P16" i="24"/>
  <c r="O14" i="24"/>
  <c r="O19" i="24"/>
  <c r="P17" i="24"/>
  <c r="N14" i="24"/>
  <c r="P14" i="24"/>
  <c r="O20" i="24"/>
  <c r="P20" i="24" l="1"/>
  <c r="F8" i="24" l="1"/>
  <c r="F10" i="24" s="1"/>
  <c r="L8" i="24" l="1"/>
  <c r="G8" i="24" l="1"/>
  <c r="G10" i="24" s="1"/>
  <c r="M8" i="24" l="1"/>
  <c r="H8" i="24"/>
  <c r="H10" i="24" s="1"/>
  <c r="N8" i="24" l="1"/>
  <c r="I8" i="24"/>
  <c r="I10" i="24" s="1"/>
  <c r="O8" i="24" l="1"/>
  <c r="J8" i="24"/>
  <c r="J10" i="24" s="1"/>
  <c r="P8" i="24" l="1"/>
</calcChain>
</file>

<file path=xl/sharedStrings.xml><?xml version="1.0" encoding="utf-8"?>
<sst xmlns="http://schemas.openxmlformats.org/spreadsheetml/2006/main" count="211" uniqueCount="34">
  <si>
    <t>Application</t>
  </si>
  <si>
    <t>Biodiesel</t>
  </si>
  <si>
    <t>CAGR (2012-2022)</t>
  </si>
  <si>
    <t>Nameplate Capacity ( In KMT)</t>
  </si>
  <si>
    <t>Production ( In KMT)</t>
  </si>
  <si>
    <t>Macro Operating Rate ( In %)</t>
  </si>
  <si>
    <t>Formaldehyde (In KMT)</t>
  </si>
  <si>
    <t>Acetic Acid (In KMT)</t>
  </si>
  <si>
    <t>Methyl tert-Butyl Ether (MTBE) (In KMT)</t>
  </si>
  <si>
    <t>Gasoline Blending &amp; Combustion (In KMT)</t>
  </si>
  <si>
    <t>DME (In KMT)</t>
  </si>
  <si>
    <t>Methanol-to-Olefins (In KMT)</t>
  </si>
  <si>
    <t>Demand</t>
  </si>
  <si>
    <t>Import</t>
  </si>
  <si>
    <t>Export</t>
  </si>
  <si>
    <t>Macro Operating Rate (In %)</t>
  </si>
  <si>
    <t>Others (Fuel Cells, Methyl Methacrylate, Methylamines Etc.)</t>
  </si>
  <si>
    <t>Sources: Methanol Institue, Methanex Annual Report, Observatory of Economic Complexities, FSSS data of the Russian Federation, Customs Statistics of the Russian Federation, TechSci Data</t>
  </si>
  <si>
    <t>2025F</t>
  </si>
  <si>
    <t>2030F</t>
  </si>
  <si>
    <t>2035F</t>
  </si>
  <si>
    <t>2040F</t>
  </si>
  <si>
    <t>2045F</t>
  </si>
  <si>
    <t>CAGR (2022-2025)</t>
  </si>
  <si>
    <t>CAGR (2025-2030)</t>
  </si>
  <si>
    <t>CAGR (2030-2035)</t>
  </si>
  <si>
    <t>CAGR (2035-2040)</t>
  </si>
  <si>
    <t>CAGR (2040-2045)</t>
  </si>
  <si>
    <t>Gap</t>
  </si>
  <si>
    <t>Total Effective Capacity ( In KMT)</t>
  </si>
  <si>
    <t>*Note: In case of Russia many operating plants are on hold due to various factors such as export limitations in european countries, protest by local people to avoid city areas etc.</t>
  </si>
  <si>
    <t>Expected Effective Capacity ( In KMT)</t>
  </si>
  <si>
    <t>CAGR (2022-2045)</t>
  </si>
  <si>
    <t xml:space="preserve">* China has been a traditional country to operate in the range of 55% to 60%, primarily because of its high dependence on coal.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</si>
</sst>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 * #,##0.00_ ;_ * \-#,##0.00_ ;_ * &quot;-&quot;??_ ;_ @_ "/>
    <numFmt numFmtId="164" formatCode="#,##0;[Red]\(#,##0\);&quot;-&quot;"/>
    <numFmt numFmtId="165" formatCode="0.0%"/>
    <numFmt numFmtId="166" formatCode="_ * #,##0.0_ ;_ * \-#,##0.0_ ;_ * &quot;-&quot;??_ ;_ @_ "/>
    <numFmt numFmtId="167" formatCode="#,##0.0"/>
    <numFmt numFmtId="168" formatCode="_ * #,##0_ ;_ * \-#,##0_ ;_ * &quot;-&quot;??_ ;_ @_ "/>
    <numFmt numFmtId="169" formatCode="_ * #,##0.0_ ;_ * \-#,##0.0_ ;_ * &quot;-&quot;?_ ;_ @_ "/>
    <numFmt numFmtId="170" formatCode="0.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9" fontId="4" fillId="0" borderId="0" applyFont="0" applyFill="0" applyBorder="0" applyAlignment="0" applyProtection="0"/>
    <xf numFmtId="0" fontId="4" fillId="0" borderId="0"/>
    <xf numFmtId="43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</cellStyleXfs>
  <cellXfs count="130">
    <xf numFmtId="0" fontId="0" fillId="0" borderId="0" xfId="0"/>
    <xf numFmtId="166" fontId="0" fillId="0" borderId="1" xfId="1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5" fontId="0" fillId="0" borderId="1" xfId="2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5" fontId="0" fillId="0" borderId="0" xfId="2" applyNumberFormat="1" applyFont="1"/>
    <xf numFmtId="166" fontId="0" fillId="0" borderId="1" xfId="1" applyNumberFormat="1" applyFont="1" applyBorder="1"/>
    <xf numFmtId="43" fontId="0" fillId="0" borderId="1" xfId="1" applyFont="1" applyBorder="1" applyAlignment="1">
      <alignment horizontal="center"/>
    </xf>
    <xf numFmtId="166" fontId="0" fillId="0" borderId="1" xfId="1" applyNumberFormat="1" applyFont="1" applyBorder="1" applyAlignment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4" fontId="4" fillId="0" borderId="5" xfId="3" applyNumberFormat="1" applyFont="1" applyBorder="1" applyAlignment="1">
      <alignment horizontal="center"/>
    </xf>
    <xf numFmtId="165" fontId="0" fillId="0" borderId="6" xfId="2" applyNumberFormat="1" applyFont="1" applyBorder="1" applyAlignment="1">
      <alignment horizontal="center"/>
    </xf>
    <xf numFmtId="164" fontId="4" fillId="0" borderId="7" xfId="3" applyNumberFormat="1" applyFont="1" applyBorder="1" applyAlignment="1">
      <alignment horizontal="center"/>
    </xf>
    <xf numFmtId="166" fontId="0" fillId="0" borderId="8" xfId="1" applyNumberFormat="1" applyFont="1" applyBorder="1" applyAlignment="1">
      <alignment horizontal="center"/>
    </xf>
    <xf numFmtId="164" fontId="5" fillId="0" borderId="2" xfId="3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5" xfId="5" applyBorder="1" applyAlignment="1">
      <alignment horizontal="center"/>
    </xf>
    <xf numFmtId="0" fontId="4" fillId="0" borderId="7" xfId="5" applyBorder="1" applyAlignment="1">
      <alignment horizontal="center" wrapText="1"/>
    </xf>
    <xf numFmtId="167" fontId="0" fillId="0" borderId="8" xfId="0" applyNumberFormat="1" applyBorder="1" applyAlignment="1">
      <alignment horizontal="center"/>
    </xf>
    <xf numFmtId="164" fontId="4" fillId="0" borderId="0" xfId="3" applyNumberFormat="1" applyFont="1" applyAlignment="1">
      <alignment horizontal="center"/>
    </xf>
    <xf numFmtId="4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43" fontId="0" fillId="0" borderId="0" xfId="0" applyNumberFormat="1"/>
    <xf numFmtId="43" fontId="0" fillId="0" borderId="8" xfId="1" applyFont="1" applyBorder="1" applyAlignment="1">
      <alignment horizontal="center"/>
    </xf>
    <xf numFmtId="43" fontId="0" fillId="0" borderId="8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0" fontId="4" fillId="0" borderId="0" xfId="5" applyAlignment="1">
      <alignment horizontal="center"/>
    </xf>
    <xf numFmtId="2" fontId="0" fillId="0" borderId="6" xfId="0" applyNumberFormat="1" applyBorder="1"/>
    <xf numFmtId="166" fontId="0" fillId="0" borderId="6" xfId="1" applyNumberFormat="1" applyFont="1" applyBorder="1" applyAlignment="1">
      <alignment horizontal="center"/>
    </xf>
    <xf numFmtId="166" fontId="0" fillId="0" borderId="0" xfId="1" applyNumberFormat="1" applyFont="1" applyBorder="1" applyAlignment="1">
      <alignment horizontal="center"/>
    </xf>
    <xf numFmtId="0" fontId="0" fillId="0" borderId="7" xfId="0" applyBorder="1"/>
    <xf numFmtId="0" fontId="0" fillId="0" borderId="1" xfId="0" applyBorder="1"/>
    <xf numFmtId="169" fontId="0" fillId="0" borderId="0" xfId="0" applyNumberFormat="1"/>
    <xf numFmtId="10" fontId="0" fillId="0" borderId="0" xfId="0" applyNumberFormat="1"/>
    <xf numFmtId="0" fontId="0" fillId="0" borderId="6" xfId="0" applyBorder="1"/>
    <xf numFmtId="165" fontId="0" fillId="0" borderId="8" xfId="2" applyNumberFormat="1" applyFont="1" applyBorder="1" applyAlignment="1">
      <alignment horizontal="center"/>
    </xf>
    <xf numFmtId="165" fontId="0" fillId="0" borderId="9" xfId="2" applyNumberFormat="1" applyFont="1" applyBorder="1" applyAlignment="1">
      <alignment horizontal="center"/>
    </xf>
    <xf numFmtId="10" fontId="0" fillId="0" borderId="3" xfId="0" applyNumberFormat="1" applyBorder="1"/>
    <xf numFmtId="0" fontId="0" fillId="0" borderId="3" xfId="0" applyBorder="1"/>
    <xf numFmtId="0" fontId="0" fillId="0" borderId="4" xfId="0" applyBorder="1"/>
    <xf numFmtId="165" fontId="0" fillId="0" borderId="0" xfId="0" applyNumberFormat="1"/>
    <xf numFmtId="43" fontId="0" fillId="0" borderId="8" xfId="0" applyNumberFormat="1" applyBorder="1"/>
    <xf numFmtId="10" fontId="0" fillId="0" borderId="0" xfId="2" applyNumberFormat="1" applyFont="1"/>
    <xf numFmtId="43" fontId="0" fillId="0" borderId="1" xfId="0" applyNumberFormat="1" applyBorder="1"/>
    <xf numFmtId="43" fontId="0" fillId="0" borderId="3" xfId="0" applyNumberFormat="1" applyBorder="1"/>
    <xf numFmtId="170" fontId="0" fillId="0" borderId="0" xfId="2" applyNumberFormat="1" applyFont="1"/>
    <xf numFmtId="165" fontId="0" fillId="0" borderId="3" xfId="2" applyNumberFormat="1" applyFont="1" applyBorder="1" applyAlignment="1">
      <alignment horizontal="center" vertical="center"/>
    </xf>
    <xf numFmtId="9" fontId="0" fillId="0" borderId="3" xfId="0" applyNumberFormat="1" applyBorder="1"/>
    <xf numFmtId="166" fontId="0" fillId="0" borderId="8" xfId="1" applyNumberFormat="1" applyFont="1" applyBorder="1"/>
    <xf numFmtId="165" fontId="0" fillId="0" borderId="1" xfId="2" applyNumberFormat="1" applyFont="1" applyBorder="1"/>
    <xf numFmtId="165" fontId="0" fillId="0" borderId="0" xfId="2" applyNumberFormat="1" applyFont="1" applyBorder="1" applyAlignment="1">
      <alignment horizontal="center"/>
    </xf>
    <xf numFmtId="169" fontId="0" fillId="0" borderId="1" xfId="0" applyNumberFormat="1" applyBorder="1"/>
    <xf numFmtId="167" fontId="0" fillId="0" borderId="0" xfId="0" applyNumberFormat="1"/>
    <xf numFmtId="0" fontId="2" fillId="0" borderId="15" xfId="0" applyFont="1" applyBorder="1" applyAlignment="1">
      <alignment horizontal="center"/>
    </xf>
    <xf numFmtId="165" fontId="0" fillId="0" borderId="16" xfId="2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5" fontId="0" fillId="0" borderId="17" xfId="2" applyNumberFormat="1" applyFont="1" applyBorder="1" applyAlignment="1">
      <alignment horizontal="center"/>
    </xf>
    <xf numFmtId="166" fontId="0" fillId="0" borderId="6" xfId="1" applyNumberFormat="1" applyFont="1" applyBorder="1"/>
    <xf numFmtId="164" fontId="3" fillId="0" borderId="7" xfId="3" applyNumberFormat="1" applyBorder="1" applyAlignment="1">
      <alignment horizontal="center"/>
    </xf>
    <xf numFmtId="167" fontId="0" fillId="0" borderId="8" xfId="0" applyNumberFormat="1" applyBorder="1"/>
    <xf numFmtId="168" fontId="0" fillId="0" borderId="1" xfId="1" applyNumberFormat="1" applyFont="1" applyBorder="1"/>
    <xf numFmtId="166" fontId="0" fillId="0" borderId="1" xfId="0" applyNumberFormat="1" applyBorder="1"/>
    <xf numFmtId="167" fontId="0" fillId="0" borderId="1" xfId="1" applyNumberFormat="1" applyFont="1" applyBorder="1" applyAlignment="1">
      <alignment horizontal="center"/>
    </xf>
    <xf numFmtId="167" fontId="0" fillId="0" borderId="8" xfId="1" applyNumberFormat="1" applyFont="1" applyBorder="1" applyAlignment="1">
      <alignment horizontal="center"/>
    </xf>
    <xf numFmtId="165" fontId="0" fillId="0" borderId="0" xfId="2" applyNumberFormat="1" applyFont="1" applyBorder="1"/>
    <xf numFmtId="165" fontId="0" fillId="0" borderId="1" xfId="0" applyNumberFormat="1" applyBorder="1"/>
    <xf numFmtId="166" fontId="0" fillId="0" borderId="6" xfId="0" applyNumberFormat="1" applyBorder="1"/>
    <xf numFmtId="166" fontId="0" fillId="0" borderId="6" xfId="0" applyNumberFormat="1" applyBorder="1" applyAlignment="1">
      <alignment horizontal="center"/>
    </xf>
    <xf numFmtId="165" fontId="0" fillId="0" borderId="6" xfId="2" applyNumberFormat="1" applyFont="1" applyBorder="1"/>
    <xf numFmtId="9" fontId="0" fillId="0" borderId="0" xfId="2" applyFont="1" applyBorder="1"/>
    <xf numFmtId="9" fontId="0" fillId="0" borderId="0" xfId="2" applyFont="1" applyAlignment="1">
      <alignment horizontal="center"/>
    </xf>
    <xf numFmtId="165" fontId="0" fillId="0" borderId="0" xfId="2" applyNumberFormat="1" applyFont="1" applyAlignment="1">
      <alignment horizontal="center"/>
    </xf>
    <xf numFmtId="9" fontId="0" fillId="0" borderId="0" xfId="2" applyFont="1"/>
    <xf numFmtId="43" fontId="0" fillId="0" borderId="1" xfId="1" applyFont="1" applyBorder="1"/>
    <xf numFmtId="0" fontId="3" fillId="0" borderId="7" xfId="8" applyBorder="1" applyAlignment="1">
      <alignment horizontal="center" wrapText="1"/>
    </xf>
    <xf numFmtId="0" fontId="3" fillId="0" borderId="5" xfId="8" applyBorder="1" applyAlignment="1">
      <alignment horizontal="center"/>
    </xf>
    <xf numFmtId="164" fontId="3" fillId="0" borderId="0" xfId="3" applyNumberFormat="1" applyAlignment="1">
      <alignment horizontal="center"/>
    </xf>
    <xf numFmtId="164" fontId="3" fillId="0" borderId="5" xfId="3" applyNumberFormat="1" applyBorder="1" applyAlignment="1">
      <alignment horizontal="center"/>
    </xf>
    <xf numFmtId="2" fontId="0" fillId="0" borderId="1" xfId="0" applyNumberFormat="1" applyBorder="1"/>
    <xf numFmtId="0" fontId="3" fillId="0" borderId="5" xfId="8" applyBorder="1" applyAlignment="1">
      <alignment horizontal="center" wrapText="1"/>
    </xf>
    <xf numFmtId="166" fontId="0" fillId="0" borderId="9" xfId="1" applyNumberFormat="1" applyFont="1" applyBorder="1" applyAlignment="1">
      <alignment horizontal="center"/>
    </xf>
    <xf numFmtId="165" fontId="0" fillId="0" borderId="1" xfId="2" applyNumberFormat="1" applyFont="1" applyBorder="1" applyAlignment="1"/>
    <xf numFmtId="166" fontId="0" fillId="0" borderId="8" xfId="0" applyNumberFormat="1" applyBorder="1"/>
    <xf numFmtId="0" fontId="0" fillId="0" borderId="0" xfId="2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5" xfId="0" applyBorder="1" applyAlignment="1">
      <alignment horizontal="center"/>
    </xf>
    <xf numFmtId="10" fontId="0" fillId="0" borderId="4" xfId="0" applyNumberFormat="1" applyBorder="1"/>
    <xf numFmtId="167" fontId="0" fillId="0" borderId="6" xfId="0" applyNumberFormat="1" applyBorder="1" applyAlignment="1">
      <alignment horizontal="center"/>
    </xf>
    <xf numFmtId="167" fontId="0" fillId="0" borderId="9" xfId="0" applyNumberFormat="1" applyBorder="1" applyAlignment="1">
      <alignment horizontal="center"/>
    </xf>
    <xf numFmtId="169" fontId="0" fillId="0" borderId="6" xfId="0" applyNumberFormat="1" applyBorder="1"/>
    <xf numFmtId="166" fontId="0" fillId="0" borderId="9" xfId="0" applyNumberFormat="1" applyBorder="1" applyAlignment="1">
      <alignment horizontal="center"/>
    </xf>
    <xf numFmtId="166" fontId="0" fillId="0" borderId="9" xfId="1" applyNumberFormat="1" applyFont="1" applyBorder="1"/>
    <xf numFmtId="0" fontId="0" fillId="0" borderId="15" xfId="0" applyBorder="1"/>
    <xf numFmtId="43" fontId="0" fillId="0" borderId="6" xfId="1" applyFont="1" applyBorder="1" applyAlignment="1">
      <alignment horizontal="center"/>
    </xf>
    <xf numFmtId="43" fontId="0" fillId="0" borderId="9" xfId="1" applyFont="1" applyBorder="1" applyAlignment="1">
      <alignment horizontal="center"/>
    </xf>
    <xf numFmtId="166" fontId="0" fillId="0" borderId="0" xfId="0" applyNumberFormat="1"/>
    <xf numFmtId="167" fontId="0" fillId="0" borderId="6" xfId="1" applyNumberFormat="1" applyFont="1" applyBorder="1" applyAlignment="1">
      <alignment horizontal="center"/>
    </xf>
    <xf numFmtId="167" fontId="0" fillId="0" borderId="9" xfId="1" applyNumberFormat="1" applyFont="1" applyBorder="1" applyAlignment="1">
      <alignment horizontal="center"/>
    </xf>
    <xf numFmtId="43" fontId="0" fillId="0" borderId="9" xfId="0" applyNumberFormat="1" applyBorder="1" applyAlignment="1">
      <alignment horizontal="center"/>
    </xf>
    <xf numFmtId="166" fontId="0" fillId="0" borderId="9" xfId="0" applyNumberFormat="1" applyBorder="1"/>
    <xf numFmtId="169" fontId="0" fillId="0" borderId="3" xfId="0" applyNumberFormat="1" applyBorder="1"/>
    <xf numFmtId="165" fontId="0" fillId="0" borderId="6" xfId="0" applyNumberFormat="1" applyBorder="1"/>
    <xf numFmtId="165" fontId="0" fillId="0" borderId="15" xfId="2" applyNumberFormat="1" applyFont="1" applyBorder="1" applyAlignment="1">
      <alignment horizontal="center" vertical="center"/>
    </xf>
    <xf numFmtId="165" fontId="0" fillId="0" borderId="4" xfId="2" applyNumberFormat="1" applyFont="1" applyBorder="1" applyAlignment="1">
      <alignment horizontal="center" vertical="center"/>
    </xf>
    <xf numFmtId="43" fontId="0" fillId="0" borderId="6" xfId="1" applyFont="1" applyBorder="1"/>
    <xf numFmtId="0" fontId="0" fillId="0" borderId="17" xfId="0" applyBorder="1"/>
    <xf numFmtId="43" fontId="0" fillId="0" borderId="4" xfId="0" applyNumberFormat="1" applyBorder="1"/>
    <xf numFmtId="43" fontId="0" fillId="0" borderId="9" xfId="0" applyNumberFormat="1" applyBorder="1"/>
    <xf numFmtId="168" fontId="0" fillId="0" borderId="6" xfId="1" applyNumberFormat="1" applyFont="1" applyBorder="1"/>
    <xf numFmtId="2" fontId="0" fillId="0" borderId="0" xfId="0" applyNumberFormat="1"/>
    <xf numFmtId="166" fontId="0" fillId="2" borderId="1" xfId="0" applyNumberFormat="1" applyFill="1" applyBorder="1"/>
    <xf numFmtId="166" fontId="0" fillId="2" borderId="1" xfId="1" applyNumberFormat="1" applyFont="1" applyFill="1" applyBorder="1" applyAlignment="1">
      <alignment horizontal="center"/>
    </xf>
    <xf numFmtId="0" fontId="3" fillId="0" borderId="13" xfId="5" applyFont="1" applyBorder="1"/>
    <xf numFmtId="167" fontId="0" fillId="0" borderId="1" xfId="1" applyNumberFormat="1" applyFont="1" applyBorder="1"/>
    <xf numFmtId="167" fontId="0" fillId="0" borderId="6" xfId="1" applyNumberFormat="1" applyFont="1" applyBorder="1"/>
    <xf numFmtId="167" fontId="0" fillId="0" borderId="8" xfId="1" applyNumberFormat="1" applyFont="1" applyBorder="1"/>
    <xf numFmtId="167" fontId="0" fillId="0" borderId="9" xfId="1" applyNumberFormat="1" applyFont="1" applyBorder="1"/>
    <xf numFmtId="164" fontId="3" fillId="0" borderId="18" xfId="3" applyNumberFormat="1" applyBorder="1" applyAlignment="1">
      <alignment horizontal="center"/>
    </xf>
    <xf numFmtId="164" fontId="3" fillId="2" borderId="5" xfId="3" applyNumberFormat="1" applyFill="1" applyBorder="1" applyAlignment="1">
      <alignment horizontal="center"/>
    </xf>
    <xf numFmtId="0" fontId="3" fillId="2" borderId="12" xfId="5" applyFont="1" applyFill="1" applyBorder="1"/>
    <xf numFmtId="0" fontId="3" fillId="2" borderId="13" xfId="5" applyFont="1" applyFill="1" applyBorder="1"/>
    <xf numFmtId="0" fontId="0" fillId="2" borderId="0" xfId="0" applyFill="1"/>
    <xf numFmtId="0" fontId="6" fillId="0" borderId="14" xfId="5" applyFont="1" applyBorder="1" applyAlignment="1">
      <alignment horizontal="center" vertical="center" wrapText="1"/>
    </xf>
    <xf numFmtId="0" fontId="6" fillId="0" borderId="10" xfId="5" applyFont="1" applyBorder="1" applyAlignment="1">
      <alignment horizontal="center" vertical="center" wrapText="1"/>
    </xf>
    <xf numFmtId="0" fontId="6" fillId="0" borderId="11" xfId="5" applyFont="1" applyBorder="1" applyAlignment="1">
      <alignment horizontal="center" vertical="center" wrapText="1"/>
    </xf>
  </cellXfs>
  <cellStyles count="9">
    <cellStyle name="Comma" xfId="1" builtinId="3"/>
    <cellStyle name="Comma 2" xfId="6" xr:uid="{4A8E49AD-B252-40D9-822F-327E2686644C}"/>
    <cellStyle name="Normal" xfId="0" builtinId="0"/>
    <cellStyle name="Normal 2" xfId="3" xr:uid="{A75FDCE3-E4E8-4698-A27A-0699C3D98029}"/>
    <cellStyle name="Normal 3" xfId="5" xr:uid="{421EB6DB-E02B-4D98-AFD2-656F484E0CEB}"/>
    <cellStyle name="Normal 3 2" xfId="8" xr:uid="{2F1E5289-8732-4A9E-948E-3F19980BC9F1}"/>
    <cellStyle name="Percent" xfId="2" builtinId="5"/>
    <cellStyle name="Percent 2" xfId="4" xr:uid="{F5296008-9F97-449B-8346-595303E5474F}"/>
    <cellStyle name="Percent 2 2" xfId="7" xr:uid="{77E3C276-026C-4F7B-B8B7-938D8D6D4C7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1295400</xdr:colOff>
      <xdr:row>0</xdr:row>
      <xdr:rowOff>447675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EB1816-C99B-4F62-8E8F-5F169A7A5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95400" cy="44767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95400" cy="447675"/>
    <xdr:pic>
      <xdr:nvPicPr>
        <xdr:cNvPr id="2" name="Picture 1">
          <a:extLst>
            <a:ext uri="{FF2B5EF4-FFF2-40B4-BE49-F238E27FC236}">
              <a16:creationId xmlns:a16="http://schemas.microsoft.com/office/drawing/2014/main" id="{24A3CE7E-E5C5-4F99-B6B8-4B4CBDF2A5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95400" cy="447675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1295400</xdr:colOff>
      <xdr:row>0</xdr:row>
      <xdr:rowOff>447675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CE4AB-B112-48DB-9992-DC40FBB4A2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95400" cy="4476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112058</xdr:colOff>
      <xdr:row>0</xdr:row>
      <xdr:rowOff>11206</xdr:rowOff>
    </xdr:from>
    <xdr:to>
      <xdr:col>0</xdr:col>
      <xdr:colOff>1407458</xdr:colOff>
      <xdr:row>0</xdr:row>
      <xdr:rowOff>458881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6FD614-7CDF-47EF-8C83-243328C38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058" y="11206"/>
          <a:ext cx="1295400" cy="4476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0</xdr:col>
      <xdr:colOff>1295400</xdr:colOff>
      <xdr:row>0</xdr:row>
      <xdr:rowOff>466725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6B6333-1FCB-4970-9100-03CA11F766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"/>
          <a:ext cx="1295400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1295400</xdr:colOff>
      <xdr:row>0</xdr:row>
      <xdr:rowOff>447675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11E329-542A-49D7-8537-7740267E3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95400" cy="4476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1295400</xdr:colOff>
      <xdr:row>0</xdr:row>
      <xdr:rowOff>447675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4EE461-3B60-4DED-AB67-06441AEAF7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95400" cy="4476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268941</xdr:colOff>
      <xdr:row>0</xdr:row>
      <xdr:rowOff>56029</xdr:rowOff>
    </xdr:from>
    <xdr:to>
      <xdr:col>0</xdr:col>
      <xdr:colOff>1564341</xdr:colOff>
      <xdr:row>1</xdr:row>
      <xdr:rowOff>21851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2AE703-FC31-4758-8843-A800F0A923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941" y="56029"/>
          <a:ext cx="1295400" cy="4476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1295400</xdr:colOff>
      <xdr:row>0</xdr:row>
      <xdr:rowOff>447675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7B69DFD-D986-4B80-BF2B-6561CF0FDB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95400" cy="4476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95400" cy="447675"/>
    <xdr:pic>
      <xdr:nvPicPr>
        <xdr:cNvPr id="2" name="Picture 1">
          <a:extLst>
            <a:ext uri="{FF2B5EF4-FFF2-40B4-BE49-F238E27FC236}">
              <a16:creationId xmlns:a16="http://schemas.microsoft.com/office/drawing/2014/main" id="{49273469-D527-42B9-8015-9C514BB97E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95400" cy="447675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156882</xdr:colOff>
      <xdr:row>0</xdr:row>
      <xdr:rowOff>22411</xdr:rowOff>
    </xdr:from>
    <xdr:ext cx="1295400" cy="447675"/>
    <xdr:pic>
      <xdr:nvPicPr>
        <xdr:cNvPr id="2" name="Picture 1">
          <a:extLst>
            <a:ext uri="{FF2B5EF4-FFF2-40B4-BE49-F238E27FC236}">
              <a16:creationId xmlns:a16="http://schemas.microsoft.com/office/drawing/2014/main" id="{12FFABBD-C7D4-46FE-A9F1-4AA1E99A36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6882" y="22411"/>
          <a:ext cx="1295400" cy="447675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95400" cy="447675"/>
    <xdr:pic>
      <xdr:nvPicPr>
        <xdr:cNvPr id="2" name="Picture 1">
          <a:extLst>
            <a:ext uri="{FF2B5EF4-FFF2-40B4-BE49-F238E27FC236}">
              <a16:creationId xmlns:a16="http://schemas.microsoft.com/office/drawing/2014/main" id="{C3969435-A9AE-47E6-992B-A492BC8CB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95400" cy="4476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7C697-8B2F-4087-8FF0-39F1FEDA6F64}">
  <dimension ref="A1:P21"/>
  <sheetViews>
    <sheetView showGridLines="0" zoomScale="85" zoomScaleNormal="85" workbookViewId="0">
      <selection activeCell="D11" sqref="D11"/>
    </sheetView>
  </sheetViews>
  <sheetFormatPr defaultRowHeight="15" x14ac:dyDescent="0.25"/>
  <cols>
    <col min="1" max="1" width="36.7109375" bestFit="1" customWidth="1"/>
    <col min="2" max="2" width="9.7109375" bestFit="1" customWidth="1"/>
    <col min="3" max="5" width="11.42578125" bestFit="1" customWidth="1"/>
    <col min="6" max="10" width="11.5703125" bestFit="1" customWidth="1"/>
    <col min="11" max="16" width="16.7109375" bestFit="1" customWidth="1"/>
  </cols>
  <sheetData>
    <row r="1" spans="1:16" ht="39" customHeight="1" thickBot="1" x14ac:dyDescent="0.3"/>
    <row r="2" spans="1:16" x14ac:dyDescent="0.25">
      <c r="A2" s="10"/>
      <c r="B2" s="11">
        <v>2012</v>
      </c>
      <c r="C2" s="11">
        <v>2018</v>
      </c>
      <c r="D2" s="11">
        <v>2021</v>
      </c>
      <c r="E2" s="11">
        <v>2022</v>
      </c>
      <c r="F2" s="11" t="s">
        <v>18</v>
      </c>
      <c r="G2" s="11" t="s">
        <v>19</v>
      </c>
      <c r="H2" s="11" t="s">
        <v>20</v>
      </c>
      <c r="I2" s="11" t="s">
        <v>21</v>
      </c>
      <c r="J2" s="12" t="s">
        <v>22</v>
      </c>
      <c r="K2" s="58" t="s">
        <v>2</v>
      </c>
      <c r="L2" s="11" t="s">
        <v>23</v>
      </c>
      <c r="M2" s="11" t="s">
        <v>24</v>
      </c>
      <c r="N2" s="11" t="s">
        <v>25</v>
      </c>
      <c r="O2" s="11" t="s">
        <v>26</v>
      </c>
      <c r="P2" s="12" t="s">
        <v>27</v>
      </c>
    </row>
    <row r="3" spans="1:16" x14ac:dyDescent="0.25">
      <c r="A3" s="13" t="s">
        <v>3</v>
      </c>
      <c r="B3" s="1">
        <f>'Central Europe'!B3+'South Asia'!B3+'West Europe'!B3+'East Asia'!B3+'North America'!B3+'CIS &amp; Baltic'!B3+'Central America'!B3+'Latin America'!B3+'Middle east'!B3+Africa!B3</f>
        <v>95264</v>
      </c>
      <c r="C3" s="1">
        <f>'Central Europe'!C3+'South Asia'!C3+'West Europe'!C3+'East Asia'!C3+'North America'!C3+'CIS &amp; Baltic'!C3+'Central America'!C3+'Latin America'!C3+'Middle east'!C3+Africa!C3</f>
        <v>138996.05083427223</v>
      </c>
      <c r="D3" s="1">
        <f>'Central Europe'!D3+'South Asia'!D3+'West Europe'!D3+'East Asia'!D3+'North America'!D3+'CIS &amp; Baltic'!D3+'Central America'!D3+'Latin America'!D3+'Middle east'!D3+Africa!D3</f>
        <v>166179.79553000029</v>
      </c>
      <c r="E3" s="1">
        <f>'Central Europe'!E3+'South Asia'!E3+'West Europe'!E3+'East Asia'!E3+'North America'!E3+'CIS &amp; Baltic'!E3+'Central America'!E3+'Latin America'!E3+'Middle east'!E3+Africa!E3</f>
        <v>171689.51013463613</v>
      </c>
      <c r="F3" s="1">
        <f>'Central Europe'!F3+'South Asia'!F3+'West Europe'!F3+'East Asia'!F3+'North America'!F3+'CIS &amp; Baltic'!F3+'Central America'!F3+'Latin America'!F3+'Middle east'!F3+Africa!F3</f>
        <v>258612.25959575528</v>
      </c>
      <c r="G3" s="1">
        <f>'Central Europe'!G3+'South Asia'!G3+'West Europe'!G3+'East Asia'!G3+'North America'!G3+'CIS &amp; Baltic'!G3+'Central America'!G3+'Latin America'!G3+'Middle east'!G3+Africa!G3</f>
        <v>325556.37880270072</v>
      </c>
      <c r="H3" s="1">
        <f>'Central Europe'!H3+'South Asia'!H3+'West Europe'!H3+'East Asia'!H3+'North America'!H3+'CIS &amp; Baltic'!H3+'Central America'!H3+'Latin America'!H3+'Middle east'!H3+Africa!H3</f>
        <v>397943.50552814238</v>
      </c>
      <c r="I3" s="1">
        <f>'Central Europe'!I3+'South Asia'!I3+'West Europe'!I3+'East Asia'!I3+'North America'!I3+'CIS &amp; Baltic'!I3+'Central America'!I3+'Latin America'!I3+'Middle east'!I3+Africa!I3</f>
        <v>481208.76827923005</v>
      </c>
      <c r="J3" s="33">
        <f>'Central Europe'!J3+'South Asia'!J3+'West Europe'!J3+'East Asia'!J3+'North America'!J3+'CIS &amp; Baltic'!J3+'Central America'!J3+'Latin America'!J3+'Middle east'!J3+Africa!J3</f>
        <v>570078.71851586038</v>
      </c>
      <c r="K3" s="59">
        <f>(E3/B3)^(1/10)-1</f>
        <v>6.0672953742418434E-2</v>
      </c>
      <c r="L3" s="4">
        <f>(F3/E3)^(1/3)-1</f>
        <v>0.14630921188424639</v>
      </c>
      <c r="M3" s="4">
        <f>(G3/F3)^(1/5)-1</f>
        <v>4.7117505372272328E-2</v>
      </c>
      <c r="N3" s="4">
        <f t="shared" ref="N3:P3" si="0">(H3/G3)^(1/5)-1</f>
        <v>4.0971986591945342E-2</v>
      </c>
      <c r="O3" s="4">
        <f t="shared" si="0"/>
        <v>3.8729395640603403E-2</v>
      </c>
      <c r="P3" s="4">
        <f t="shared" si="0"/>
        <v>3.447561863408044E-2</v>
      </c>
    </row>
    <row r="4" spans="1:16" x14ac:dyDescent="0.25">
      <c r="A4" s="82" t="s">
        <v>29</v>
      </c>
      <c r="B4" s="5">
        <f>'East Asia'!B4+'South Asia'!B4+'North America'!B4+'Central America'!B4+'CIS &amp; Baltic'!B4+'Central Europe'!B4+'West Europe'!B4+'Latin America'!B4+Africa!B4+'Middle east'!B4</f>
        <v>95264</v>
      </c>
      <c r="C4" s="5">
        <f>'East Asia'!C4+'South Asia'!C4+'North America'!C4+'Central America'!C4+'CIS &amp; Baltic'!C4+'Central Europe'!C4+'West Europe'!C4+'Latin America'!C4+Africa!C4+'Middle east'!C4</f>
        <v>138996.05083427223</v>
      </c>
      <c r="D4" s="5">
        <f>'East Asia'!D4+'South Asia'!D4+'North America'!D4+'Central America'!D4+'CIS &amp; Baltic'!D4+'Central Europe'!D4+'West Europe'!D4+'Latin America'!D4+Africa!D4+'Middle east'!D4</f>
        <v>166179.79553000024</v>
      </c>
      <c r="E4" s="5">
        <f>'East Asia'!E4+'South Asia'!E4+'North America'!E4+'Central America'!E4+'CIS &amp; Baltic'!E4+'Central Europe'!E4+'West Europe'!E4+'Latin America'!E4+Africa!E4+'Middle east'!E4</f>
        <v>171689.51013463613</v>
      </c>
      <c r="F4" s="5">
        <f>'East Asia'!F4+'South Asia'!F4+'North America'!F4+'Central America'!F4+'CIS &amp; Baltic'!F4+'Central Europe'!F4+'West Europe'!F4+'Latin America'!F4+Africa!F4+'Middle east'!F4</f>
        <v>215470.38516109274</v>
      </c>
      <c r="G4" s="5">
        <f>'East Asia'!G4+'South Asia'!G4+'North America'!G4+'Central America'!G4+'CIS &amp; Baltic'!G4+'Central Europe'!G4+'West Europe'!G4+'Latin America'!G4+Africa!G4+'Middle east'!G4</f>
        <v>272668.66527432145</v>
      </c>
      <c r="H4" s="5">
        <f>'East Asia'!H4+'South Asia'!H4+'North America'!H4+'Central America'!H4+'CIS &amp; Baltic'!H4+'Central Europe'!H4+'West Europe'!H4+'Latin America'!H4+Africa!H4+'Middle east'!H4</f>
        <v>343700.87420934561</v>
      </c>
      <c r="I4" s="5">
        <f>'East Asia'!I4+'South Asia'!I4+'North America'!I4+'Central America'!I4+'CIS &amp; Baltic'!I4+'Central Europe'!I4+'West Europe'!I4+'Latin America'!I4+Africa!I4+'Middle east'!I4</f>
        <v>422175.99380865204</v>
      </c>
      <c r="J4" s="5">
        <f>'East Asia'!J4+'South Asia'!J4+'North America'!J4+'Central America'!J4+'CIS &amp; Baltic'!J4+'Central Europe'!J4+'West Europe'!J4+'Latin America'!J4+Africa!J4+'Middle east'!J4</f>
        <v>506446.07868152118</v>
      </c>
      <c r="K4" s="60"/>
      <c r="L4" s="36"/>
      <c r="M4" s="36"/>
      <c r="N4" s="36"/>
      <c r="O4" s="36"/>
      <c r="P4" s="39"/>
    </row>
    <row r="5" spans="1:16" x14ac:dyDescent="0.25">
      <c r="A5" s="13" t="s">
        <v>15</v>
      </c>
      <c r="B5" s="4">
        <v>0.69029999999999991</v>
      </c>
      <c r="C5" s="4">
        <v>0.69043890449438206</v>
      </c>
      <c r="D5" s="4">
        <v>0.68806391991875826</v>
      </c>
      <c r="E5" s="4">
        <v>0.6937217064663268</v>
      </c>
      <c r="F5" s="2">
        <f>F9/F4</f>
        <v>0.66365096628997</v>
      </c>
      <c r="G5" s="2">
        <f t="shared" ref="G5:J5" si="1">G9/G4</f>
        <v>0.6738398485125312</v>
      </c>
      <c r="H5" s="2">
        <f t="shared" si="1"/>
        <v>0.65945589086742651</v>
      </c>
      <c r="I5" s="2">
        <f t="shared" si="1"/>
        <v>0.65558228594435208</v>
      </c>
      <c r="J5" s="2">
        <f t="shared" si="1"/>
        <v>0.65475287772217061</v>
      </c>
      <c r="K5" s="60"/>
      <c r="L5" s="36"/>
      <c r="M5" s="36"/>
      <c r="N5" s="36"/>
      <c r="O5" s="36"/>
      <c r="P5" s="39"/>
    </row>
    <row r="6" spans="1:16" x14ac:dyDescent="0.25">
      <c r="A6" s="13" t="s">
        <v>4</v>
      </c>
      <c r="B6" s="1">
        <f>'Central Europe'!B6+'South Asia'!B6+'West Europe'!B6+'East Asia'!B6+'North America'!B6+'CIS &amp; Baltic'!B6+'Central America'!B6+'Latin America'!B6+'Middle east'!B6+Africa!B6</f>
        <v>64804.367539176696</v>
      </c>
      <c r="C6" s="1">
        <f>'Central Europe'!C6+'South Asia'!C6+'West Europe'!C6+'East Asia'!C6+'North America'!C6+'CIS &amp; Baltic'!C6+'Central America'!C6+'Latin America'!C6+'Middle east'!C6+Africa!C6</f>
        <v>94916.485826653065</v>
      </c>
      <c r="D6" s="1">
        <f>'Central Europe'!D6+'South Asia'!D6+'West Europe'!D6+'East Asia'!D6+'North America'!D6+'CIS &amp; Baltic'!D6+'Central America'!D6+'Latin America'!D6+'Middle east'!D6+Africa!D6</f>
        <v>116586.98627121675</v>
      </c>
      <c r="E6" s="1">
        <f>'Central Europe'!E6+'South Asia'!E6+'West Europe'!E6+'East Asia'!E6+'North America'!E6+'CIS &amp; Baltic'!E6+'Central America'!E6+'Latin America'!E6+'Middle east'!E6+Africa!E6</f>
        <v>118688.47984024885</v>
      </c>
      <c r="F6" s="1">
        <f>'Central Europe'!F6+'South Asia'!F6+'West Europe'!F6+'East Asia'!F6+'North America'!F6+'CIS &amp; Baltic'!F6+'Central America'!F6+'Latin America'!F6+'Middle east'!F6+Africa!F6</f>
        <v>142997.1293190312</v>
      </c>
      <c r="G6" s="1">
        <f>'Central Europe'!G6+'South Asia'!G6+'West Europe'!G6+'East Asia'!G6+'North America'!G6+'CIS &amp; Baltic'!G6+'Central America'!G6+'Latin America'!G6+'Middle east'!G6+Africa!G6</f>
        <v>183735.01210256291</v>
      </c>
      <c r="H6" s="1">
        <f>'Central Europe'!H6+'South Asia'!H6+'West Europe'!H6+'East Asia'!H6+'North America'!H6+'CIS &amp; Baltic'!H6+'Central America'!H6+'Latin America'!H6+'Middle east'!H6+Africa!H6</f>
        <v>226655.56619363726</v>
      </c>
      <c r="I6" s="1">
        <f>'Central Europe'!I6+'South Asia'!I6+'West Europe'!I6+'East Asia'!I6+'North America'!I6+'CIS &amp; Baltic'!I6+'Central America'!I6+'Latin America'!I6+'Middle east'!I6+Africa!I6</f>
        <v>276771.10309190478</v>
      </c>
      <c r="J6" s="33">
        <f>'Central Europe'!J6+'South Asia'!J6+'West Europe'!J6+'East Asia'!J6+'North America'!J6+'CIS &amp; Baltic'!J6+'Central America'!J6+'Latin America'!J6+'Middle east'!J6+Africa!J6</f>
        <v>331597.02742783492</v>
      </c>
      <c r="K6" s="59">
        <f>(E6/B6)^(1/10)-1</f>
        <v>6.238132799395868E-2</v>
      </c>
      <c r="L6" s="4">
        <f>(F6/E6)^(1/3)-1</f>
        <v>6.4076659860890617E-2</v>
      </c>
      <c r="M6" s="4">
        <f>(G6/F6)^(1/5)-1</f>
        <v>5.1411978793564739E-2</v>
      </c>
      <c r="N6" s="4">
        <f>(H6/G6)^(1/5)-1</f>
        <v>4.2881331615734153E-2</v>
      </c>
      <c r="O6" s="4">
        <f>(I6/H6)^(1/5)-1</f>
        <v>4.0760667920581639E-2</v>
      </c>
      <c r="P6" s="14">
        <f>(J6/I6)^(1/5)-1</f>
        <v>3.68071340091638E-2</v>
      </c>
    </row>
    <row r="7" spans="1:16" x14ac:dyDescent="0.25">
      <c r="A7" s="13" t="s">
        <v>13</v>
      </c>
      <c r="B7" s="1">
        <f>'Central Europe'!B7+'South Asia'!B7+'West Europe'!B7+'East Asia'!B7+'North America'!B7+'CIS &amp; Baltic'!B7+'Central America'!B7+'Latin America'!B7+'Middle east'!B7+Africa!B7</f>
        <v>25253.426000000003</v>
      </c>
      <c r="C7" s="1">
        <f>'Central Europe'!C7+'South Asia'!C7+'West Europe'!C7+'East Asia'!C7+'North America'!C7+'CIS &amp; Baltic'!C7+'Central America'!C7+'Latin America'!C7+'Middle east'!C7+Africa!C7</f>
        <v>29321.786000000004</v>
      </c>
      <c r="D7" s="1">
        <f>'Central Europe'!D7+'South Asia'!D7+'West Europe'!D7+'East Asia'!D7+'North America'!D7+'CIS &amp; Baltic'!D7+'Central America'!D7+'Latin America'!D7+'Middle east'!D7+Africa!D7</f>
        <v>35710.348999999995</v>
      </c>
      <c r="E7" s="1">
        <f>'Central Europe'!E7+'South Asia'!E7+'West Europe'!E7+'East Asia'!E7+'North America'!E7+'CIS &amp; Baltic'!E7+'Central America'!E7+'Latin America'!E7+'Middle east'!E7+Africa!E7</f>
        <v>35095.306000000004</v>
      </c>
      <c r="F7" s="1">
        <f>'Central Europe'!F7+'South Asia'!F7+'West Europe'!F7+'East Asia'!F7+'North America'!F7+'CIS &amp; Baltic'!F7+'Central America'!F7+'Latin America'!F7+'Middle east'!F7+Africa!F7</f>
        <v>43164.296480592464</v>
      </c>
      <c r="G7" s="1">
        <f>'Central Europe'!G7+'South Asia'!G7+'West Europe'!G7+'East Asia'!G7+'North America'!G7+'CIS &amp; Baltic'!G7+'Central America'!G7+'Latin America'!G7+'Middle east'!G7+Africa!G7</f>
        <v>55907.69433432279</v>
      </c>
      <c r="H7" s="1">
        <f>'Central Europe'!H7+'South Asia'!H7+'West Europe'!H7+'East Asia'!H7+'North America'!H7+'CIS &amp; Baltic'!H7+'Central America'!H7+'Latin America'!H7+'Middle east'!H7+Africa!H7</f>
        <v>68691.45507329324</v>
      </c>
      <c r="I7" s="1">
        <f>'Central Europe'!I7+'South Asia'!I7+'West Europe'!I7+'East Asia'!I7+'North America'!I7+'CIS &amp; Baltic'!I7+'Central America'!I7+'Latin America'!I7+'Middle east'!I7+Africa!I7</f>
        <v>81770.349745790474</v>
      </c>
      <c r="J7" s="33">
        <f>'Central Europe'!J7+'South Asia'!J7+'West Europe'!J7+'East Asia'!J7+'North America'!J7+'CIS &amp; Baltic'!J7+'Central America'!J7+'Latin America'!J7+'Middle east'!J7+Africa!J7</f>
        <v>95634.888899486497</v>
      </c>
      <c r="K7" s="59">
        <f>(E7/B7)^(1/10)-1</f>
        <v>3.3458098444856921E-2</v>
      </c>
      <c r="L7" s="4">
        <f>(F7/E7)^(1/3)-1</f>
        <v>7.1417028413071515E-2</v>
      </c>
      <c r="M7" s="4">
        <f t="shared" ref="M7:P7" si="2">(G7/F7)^(1/5)-1</f>
        <v>5.3099442933309371E-2</v>
      </c>
      <c r="N7" s="4">
        <f t="shared" si="2"/>
        <v>4.2044406656715161E-2</v>
      </c>
      <c r="O7" s="4">
        <f t="shared" si="2"/>
        <v>3.5472639323390842E-2</v>
      </c>
      <c r="P7" s="14">
        <f t="shared" si="2"/>
        <v>3.1820377349735418E-2</v>
      </c>
    </row>
    <row r="8" spans="1:16" x14ac:dyDescent="0.25">
      <c r="A8" s="13" t="s">
        <v>14</v>
      </c>
      <c r="B8" s="1">
        <f>'Central Europe'!B8+'South Asia'!B8+'West Europe'!B8+'East Asia'!B8+'North America'!B8+'CIS &amp; Baltic'!B8+'Central America'!B8+'Latin America'!B8+'Middle east'!B8+Africa!B8</f>
        <v>25253.425999999999</v>
      </c>
      <c r="C8" s="1">
        <f>'Central Europe'!C8+'South Asia'!C8+'West Europe'!C8+'East Asia'!C8+'North America'!C8+'CIS &amp; Baltic'!C8+'Central America'!C8+'Latin America'!C8+'Middle east'!C8+Africa!C8</f>
        <v>29321.785999999996</v>
      </c>
      <c r="D8" s="1">
        <f>'Central Europe'!D8+'South Asia'!D8+'West Europe'!D8+'East Asia'!D8+'North America'!D8+'CIS &amp; Baltic'!D8+'Central America'!D8+'Latin America'!D8+'Middle east'!D8+Africa!D8</f>
        <v>35710.349000000002</v>
      </c>
      <c r="E8" s="1">
        <f>'Central Europe'!E8+'South Asia'!E8+'West Europe'!E8+'East Asia'!E8+'North America'!E8+'CIS &amp; Baltic'!E8+'Central America'!E8+'Latin America'!E8+'Middle east'!E8+Africa!E8</f>
        <v>35095.305999999997</v>
      </c>
      <c r="F8" s="1">
        <f>'Central Europe'!F8+'South Asia'!F8+'West Europe'!F8+'East Asia'!F8+'North America'!F8+'CIS &amp; Baltic'!F8+'Central America'!F8+'Latin America'!F8+'Middle east'!F8+Africa!F8</f>
        <v>43164.296480592457</v>
      </c>
      <c r="G8" s="1">
        <f>'Central Europe'!G8+'South Asia'!G8+'West Europe'!G8+'East Asia'!G8+'North America'!G8+'CIS &amp; Baltic'!G8+'Central America'!G8+'Latin America'!G8+'Middle east'!G8+Africa!G8</f>
        <v>55907.69433432279</v>
      </c>
      <c r="H8" s="1">
        <f>'Central Europe'!H8+'South Asia'!H8+'West Europe'!H8+'East Asia'!H8+'North America'!H8+'CIS &amp; Baltic'!H8+'Central America'!H8+'Latin America'!H8+'Middle east'!H8+Africa!H8</f>
        <v>68691.45507329324</v>
      </c>
      <c r="I8" s="1">
        <f>'Central Europe'!I8+'South Asia'!I8+'West Europe'!I8+'East Asia'!I8+'North America'!I8+'CIS &amp; Baltic'!I8+'Central America'!I8+'Latin America'!I8+'Middle east'!I8+Africa!I8</f>
        <v>81770.349745790474</v>
      </c>
      <c r="J8" s="33">
        <f>'Central Europe'!J8+'South Asia'!J8+'West Europe'!J8+'East Asia'!J8+'North America'!J8+'CIS &amp; Baltic'!J8+'Central America'!J8+'Latin America'!J8+'Middle east'!J8+Africa!J8</f>
        <v>95634.888899486497</v>
      </c>
      <c r="K8" s="59">
        <f>(E8/B8)^(1/10)-1</f>
        <v>3.3458098444856921E-2</v>
      </c>
      <c r="L8" s="4">
        <f>(F8/E8)^(1/3)-1</f>
        <v>7.1417028413071515E-2</v>
      </c>
      <c r="M8" s="4">
        <f t="shared" ref="M8" si="3">(G8/F8)^(1/5)-1</f>
        <v>5.3099442933309371E-2</v>
      </c>
      <c r="N8" s="4">
        <f t="shared" ref="N8" si="4">(H8/G8)^(1/5)-1</f>
        <v>4.2044406656715161E-2</v>
      </c>
      <c r="O8" s="4">
        <f t="shared" ref="O8" si="5">(I8/H8)^(1/5)-1</f>
        <v>3.5472639323390842E-2</v>
      </c>
      <c r="P8" s="14">
        <f t="shared" ref="P8" si="6">(J8/I8)^(1/5)-1</f>
        <v>3.1820377349735418E-2</v>
      </c>
    </row>
    <row r="9" spans="1:16" ht="15.75" thickBot="1" x14ac:dyDescent="0.3">
      <c r="A9" s="15" t="s">
        <v>12</v>
      </c>
      <c r="B9" s="16">
        <f>'Central Europe'!B9+'South Asia'!B9+'West Europe'!B9+'East Asia'!B9+'North America'!B9+'CIS &amp; Baltic'!B9+'Central America'!B9+'Latin America'!B9+'Middle east'!B9+Africa!B9</f>
        <v>64804.367539176703</v>
      </c>
      <c r="C9" s="16">
        <f>'Central Europe'!C9+'South Asia'!C9+'West Europe'!C9+'East Asia'!C9+'North America'!C9+'CIS &amp; Baltic'!C9+'Central America'!C9+'Latin America'!C9+'Middle east'!C9+Africa!C9</f>
        <v>94916.485826653065</v>
      </c>
      <c r="D9" s="16">
        <f>'Central Europe'!D9+'South Asia'!D9+'West Europe'!D9+'East Asia'!D9+'North America'!D9+'CIS &amp; Baltic'!D9+'Central America'!D9+'Latin America'!D9+'Middle east'!D9+Africa!D9</f>
        <v>116586.98627121674</v>
      </c>
      <c r="E9" s="16">
        <f>'Central Europe'!E9+'South Asia'!E9+'West Europe'!E9+'East Asia'!E9+'North America'!E9+'CIS &amp; Baltic'!E9+'Central America'!E9+'Latin America'!E9+'Middle east'!E9+Africa!E9</f>
        <v>118688.47984024885</v>
      </c>
      <c r="F9" s="16">
        <f>'Central Europe'!F9+'South Asia'!F9+'West Europe'!F9+'East Asia'!F9+'North America'!F9+'CIS &amp; Baltic'!F9+'Central America'!F9+'Latin America'!F9+'Middle east'!F9+Africa!F9</f>
        <v>142997.1293190312</v>
      </c>
      <c r="G9" s="16">
        <f>'Central Europe'!G9+'South Asia'!G9+'West Europe'!G9+'East Asia'!G9+'North America'!G9+'CIS &amp; Baltic'!G9+'Central America'!G9+'Latin America'!G9+'Middle east'!G9+Africa!G9</f>
        <v>183735.01210256285</v>
      </c>
      <c r="H9" s="16">
        <f>'Central Europe'!H9+'South Asia'!H9+'West Europe'!H9+'East Asia'!H9+'North America'!H9+'CIS &amp; Baltic'!H9+'Central America'!H9+'Latin America'!H9+'Middle east'!H9+Africa!H9</f>
        <v>226655.56619363732</v>
      </c>
      <c r="I9" s="16">
        <f>'Central Europe'!I9+'South Asia'!I9+'West Europe'!I9+'East Asia'!I9+'North America'!I9+'CIS &amp; Baltic'!I9+'Central America'!I9+'Latin America'!I9+'Middle east'!I9+Africa!I9</f>
        <v>276771.10309190472</v>
      </c>
      <c r="J9" s="85">
        <f>'Central Europe'!J9+'South Asia'!J9+'West Europe'!J9+'East Asia'!J9+'North America'!J9+'CIS &amp; Baltic'!J9+'Central America'!J9+'Latin America'!J9+'Middle east'!J9+Africa!J9</f>
        <v>331597.02742783481</v>
      </c>
      <c r="K9" s="61">
        <f>(E9/B9)^(1/10)-1</f>
        <v>6.238132799395868E-2</v>
      </c>
      <c r="L9" s="40">
        <f>(F9/E9)^(1/3)-1</f>
        <v>6.4076659860890617E-2</v>
      </c>
      <c r="M9" s="40">
        <f>(G9/F9)^(1/5)-1</f>
        <v>5.1411978793564739E-2</v>
      </c>
      <c r="N9" s="40">
        <f>(H9/G9)^(1/5)-1</f>
        <v>4.2881331615734153E-2</v>
      </c>
      <c r="O9" s="40">
        <f>(I9/H9)^(1/5)-1</f>
        <v>4.0760667920581417E-2</v>
      </c>
      <c r="P9" s="41">
        <f>(J9/I9)^(1/5)-1</f>
        <v>3.68071340091638E-2</v>
      </c>
    </row>
    <row r="10" spans="1:16" ht="15.75" thickBot="1" x14ac:dyDescent="0.3">
      <c r="A10" s="122" t="s">
        <v>28</v>
      </c>
      <c r="B10" s="23">
        <f>B6+B7-B8-B9</f>
        <v>0</v>
      </c>
      <c r="C10" s="23">
        <f t="shared" ref="C10:J10" si="7">C6+C7-C8-C9</f>
        <v>0</v>
      </c>
      <c r="D10" s="23">
        <f t="shared" si="7"/>
        <v>0</v>
      </c>
      <c r="E10" s="23">
        <f t="shared" si="7"/>
        <v>0</v>
      </c>
      <c r="F10" s="23">
        <f t="shared" si="7"/>
        <v>0</v>
      </c>
      <c r="G10" s="23">
        <f t="shared" si="7"/>
        <v>0</v>
      </c>
      <c r="H10" s="23">
        <f t="shared" si="7"/>
        <v>0</v>
      </c>
      <c r="I10" s="23">
        <f t="shared" si="7"/>
        <v>0</v>
      </c>
      <c r="J10" s="23">
        <f t="shared" si="7"/>
        <v>0</v>
      </c>
      <c r="K10" s="24"/>
    </row>
    <row r="11" spans="1:16" ht="15.75" thickBot="1" x14ac:dyDescent="0.3">
      <c r="A11" s="22"/>
      <c r="B11" s="24"/>
      <c r="C11" s="24"/>
      <c r="D11" s="24"/>
      <c r="E11" s="24"/>
      <c r="F11" s="77"/>
      <c r="G11" s="26"/>
      <c r="H11" s="26"/>
      <c r="I11" s="26"/>
      <c r="J11" s="26"/>
      <c r="K11" s="24"/>
    </row>
    <row r="12" spans="1:16" x14ac:dyDescent="0.25">
      <c r="A12" s="17" t="s">
        <v>0</v>
      </c>
      <c r="B12" s="18"/>
      <c r="C12" s="18"/>
      <c r="D12" s="18"/>
      <c r="E12" s="18"/>
      <c r="F12" s="42"/>
      <c r="G12" s="42"/>
      <c r="H12" s="42"/>
      <c r="I12" s="42"/>
      <c r="J12" s="91"/>
      <c r="K12" s="90"/>
      <c r="L12" s="43"/>
      <c r="M12" s="43"/>
      <c r="N12" s="43"/>
      <c r="O12" s="43"/>
      <c r="P12" s="44"/>
    </row>
    <row r="13" spans="1:16" x14ac:dyDescent="0.25">
      <c r="A13" s="19" t="s">
        <v>6</v>
      </c>
      <c r="B13" s="3">
        <f>'East Asia'!B13+'North America'!B13+'CIS &amp; Baltic'!B13+'Central America'!B13+'Latin America'!B13+'Middle east'!B13+'Central Europe'!B13+'South Asia'!B14+'West Europe'!B13</f>
        <v>18411.335847495022</v>
      </c>
      <c r="C13" s="3">
        <f>'East Asia'!C13+'North America'!C13+'CIS &amp; Baltic'!C13+'Central America'!C13+'Latin America'!C13+'Middle east'!C13+'Central Europe'!C13+'South Asia'!C14+'West Europe'!C13</f>
        <v>26384.692652893478</v>
      </c>
      <c r="D13" s="3">
        <f>'East Asia'!D13+'North America'!D13+'CIS &amp; Baltic'!D13+'Central America'!D13+'Latin America'!D13+'Middle east'!D13+'Central Europe'!D13+'South Asia'!D14+'West Europe'!D13</f>
        <v>28573.933128107215</v>
      </c>
      <c r="E13" s="3">
        <f>'East Asia'!E13+'North America'!E13+'CIS &amp; Baltic'!E13+'Central America'!E13+'Latin America'!E13+'Middle east'!E13+'Central Europe'!E13+'South Asia'!E14+'West Europe'!E13</f>
        <v>32133.586200146648</v>
      </c>
      <c r="F13" s="3">
        <f>'East Asia'!F13+'North America'!F13+'CIS &amp; Baltic'!F13+'Central America'!F13+'Latin America'!F13+'Middle east'!F13+'Central Europe'!F13+'South Asia'!F14+'West Europe'!F13</f>
        <v>37965.796716855715</v>
      </c>
      <c r="G13" s="3">
        <f>'East Asia'!G13+'North America'!G13+'CIS &amp; Baltic'!G13+'Central America'!G13+'Latin America'!G13+'Middle east'!G13+'Central Europe'!G13+'South Asia'!G14+'West Europe'!G13</f>
        <v>47530.694282532793</v>
      </c>
      <c r="H13" s="3">
        <f>'East Asia'!H13+'North America'!H13+'CIS &amp; Baltic'!H13+'Central America'!H13+'Latin America'!H13+'Middle east'!H13+'Central Europe'!H13+'South Asia'!H14+'West Europe'!H13</f>
        <v>57564.435434139326</v>
      </c>
      <c r="I13" s="3">
        <f>'East Asia'!I13+'North America'!I13+'CIS &amp; Baltic'!I13+'Central America'!I13+'Latin America'!I13+'Middle east'!I13+'Central Europe'!I13+'South Asia'!I14+'West Europe'!I13</f>
        <v>69086.495980926949</v>
      </c>
      <c r="J13" s="92">
        <f>'East Asia'!J13+'North America'!J13+'CIS &amp; Baltic'!J13+'Central America'!J13+'Latin America'!J13+'Middle east'!J13+'Central Europe'!J13+'South Asia'!J14+'West Europe'!J13</f>
        <v>80219.44126571712</v>
      </c>
      <c r="K13" s="59">
        <f t="shared" ref="K13:K20" si="8">(E13/B13)^(1/10)-1</f>
        <v>5.7273603890682034E-2</v>
      </c>
      <c r="L13" s="4">
        <f t="shared" ref="L13:L20" si="9">(F13/E13)^(1/3)-1</f>
        <v>5.7169050763128393E-2</v>
      </c>
      <c r="M13" s="4">
        <f t="shared" ref="M13:P20" si="10">(G13/F13)^(1/5)-1</f>
        <v>4.5963014417633064E-2</v>
      </c>
      <c r="N13" s="4">
        <f t="shared" si="10"/>
        <v>3.9048975099581718E-2</v>
      </c>
      <c r="O13" s="4">
        <f t="shared" si="10"/>
        <v>3.7164834214472142E-2</v>
      </c>
      <c r="P13" s="14">
        <f t="shared" si="10"/>
        <v>3.0332249093916852E-2</v>
      </c>
    </row>
    <row r="14" spans="1:16" x14ac:dyDescent="0.25">
      <c r="A14" s="19" t="s">
        <v>7</v>
      </c>
      <c r="B14" s="3">
        <f>'East Asia'!B14+'North America'!B14+'CIS &amp; Baltic'!B14+'Central America'!B14+'Latin America'!B14+'Middle east'!B14+'Central Europe'!B14+'South Asia'!B15+'West Europe'!B14</f>
        <v>5494.3252244392734</v>
      </c>
      <c r="C14" s="3">
        <f>'East Asia'!C14+'North America'!C14+'CIS &amp; Baltic'!C14+'Central America'!C14+'Latin America'!C14+'Middle east'!C14+'Central Europe'!C14+'South Asia'!C15+'West Europe'!C14</f>
        <v>9091.0358166157421</v>
      </c>
      <c r="D14" s="3">
        <f>'East Asia'!D14+'North America'!D14+'CIS &amp; Baltic'!D14+'Central America'!D14+'Latin America'!D14+'Middle east'!D14+'Central Europe'!D14+'South Asia'!D15+'West Europe'!D14</f>
        <v>8892.2151950328644</v>
      </c>
      <c r="E14" s="3">
        <f>'East Asia'!E14+'North America'!E14+'CIS &amp; Baltic'!E14+'Central America'!E14+'Latin America'!E14+'Middle east'!E14+'Central Europe'!E14+'South Asia'!E15+'West Europe'!E14</f>
        <v>9153.1972199799147</v>
      </c>
      <c r="F14" s="3">
        <f>'East Asia'!F14+'North America'!F14+'CIS &amp; Baltic'!F14+'Central America'!F14+'Latin America'!F14+'Middle east'!F14+'Central Europe'!F14+'South Asia'!F15+'West Europe'!F14</f>
        <v>12150.844123400595</v>
      </c>
      <c r="G14" s="3">
        <f>'East Asia'!G14+'North America'!G14+'CIS &amp; Baltic'!G14+'Central America'!G14+'Latin America'!G14+'Middle east'!G14+'Central Europe'!G14+'South Asia'!G15+'West Europe'!G14</f>
        <v>15403.246183934296</v>
      </c>
      <c r="H14" s="3">
        <f>'East Asia'!H14+'North America'!H14+'CIS &amp; Baltic'!H14+'Central America'!H14+'Latin America'!H14+'Middle east'!H14+'Central Europe'!H14+'South Asia'!H15+'West Europe'!H14</f>
        <v>18409.857829974961</v>
      </c>
      <c r="I14" s="3">
        <f>'East Asia'!I14+'North America'!I14+'CIS &amp; Baltic'!I14+'Central America'!I14+'Latin America'!I14+'Middle east'!I14+'Central Europe'!I14+'South Asia'!I15+'West Europe'!I14</f>
        <v>21901.269926709727</v>
      </c>
      <c r="J14" s="92">
        <f>'East Asia'!J14+'North America'!J14+'CIS &amp; Baltic'!J14+'Central America'!J14+'Latin America'!J14+'Middle east'!J14+'Central Europe'!J14+'South Asia'!J15+'West Europe'!J14</f>
        <v>25620.491074680271</v>
      </c>
      <c r="K14" s="59">
        <f t="shared" si="8"/>
        <v>5.2363667269335723E-2</v>
      </c>
      <c r="L14" s="4">
        <f t="shared" si="9"/>
        <v>9.903420693802234E-2</v>
      </c>
      <c r="M14" s="4">
        <f t="shared" si="10"/>
        <v>4.8579013537804361E-2</v>
      </c>
      <c r="N14" s="4">
        <f t="shared" si="10"/>
        <v>3.6305100343185126E-2</v>
      </c>
      <c r="O14" s="4">
        <f t="shared" si="10"/>
        <v>3.5341858218190803E-2</v>
      </c>
      <c r="P14" s="14">
        <f t="shared" si="10"/>
        <v>3.1866778628819814E-2</v>
      </c>
    </row>
    <row r="15" spans="1:16" x14ac:dyDescent="0.25">
      <c r="A15" s="19" t="s">
        <v>8</v>
      </c>
      <c r="B15" s="3">
        <f>'East Asia'!B15+'North America'!B15+'CIS &amp; Baltic'!B15+'Central America'!B15+'Latin America'!B15+'Middle east'!B15+'Central Europe'!B15+'South Asia'!B16+'West Europe'!B15</f>
        <v>8331.4601370953333</v>
      </c>
      <c r="C15" s="3">
        <f>'East Asia'!C15+'North America'!C15+'CIS &amp; Baltic'!C15+'Central America'!C15+'Latin America'!C15+'Middle east'!C15+'Central Europe'!C15+'South Asia'!C16+'West Europe'!C15</f>
        <v>11064.602357624093</v>
      </c>
      <c r="D15" s="3">
        <f>'East Asia'!D15+'North America'!D15+'CIS &amp; Baltic'!D15+'Central America'!D15+'Latin America'!D15+'Middle east'!D15+'Central Europe'!D15+'South Asia'!D16+'West Europe'!D15</f>
        <v>12951.528782471163</v>
      </c>
      <c r="E15" s="3">
        <f>'East Asia'!E15+'North America'!E15+'CIS &amp; Baltic'!E15+'Central America'!E15+'Latin America'!E15+'Middle east'!E15+'Central Europe'!E15+'South Asia'!E16+'West Europe'!E15</f>
        <v>13129.139598549689</v>
      </c>
      <c r="F15" s="3">
        <f>'East Asia'!F15+'North America'!F15+'CIS &amp; Baltic'!F15+'Central America'!F15+'Latin America'!F15+'Middle east'!F15+'Central Europe'!F15+'South Asia'!F16+'West Europe'!F15</f>
        <v>14727.603227255695</v>
      </c>
      <c r="G15" s="3">
        <f>'East Asia'!G15+'North America'!G15+'CIS &amp; Baltic'!G15+'Central America'!G15+'Latin America'!G15+'Middle east'!G15+'Central Europe'!G15+'South Asia'!G16+'West Europe'!G15</f>
        <v>18628.009803866924</v>
      </c>
      <c r="H15" s="3">
        <f>'East Asia'!H15+'North America'!H15+'CIS &amp; Baltic'!H15+'Central America'!H15+'Latin America'!H15+'Middle east'!H15+'Central Europe'!H15+'South Asia'!H16+'West Europe'!H15</f>
        <v>22937.540618104726</v>
      </c>
      <c r="I15" s="3">
        <f>'East Asia'!I15+'North America'!I15+'CIS &amp; Baltic'!I15+'Central America'!I15+'Latin America'!I15+'Middle east'!I15+'Central Europe'!I15+'South Asia'!I16+'West Europe'!I15</f>
        <v>27195.4380130963</v>
      </c>
      <c r="J15" s="92">
        <f>'East Asia'!J15+'North America'!J15+'CIS &amp; Baltic'!J15+'Central America'!J15+'Latin America'!J15+'Middle east'!J15+'Central Europe'!J15+'South Asia'!J16+'West Europe'!J15</f>
        <v>31705.509420303304</v>
      </c>
      <c r="K15" s="59">
        <f t="shared" si="8"/>
        <v>4.6529595471112684E-2</v>
      </c>
      <c r="L15" s="4">
        <f t="shared" si="9"/>
        <v>3.9039209293323163E-2</v>
      </c>
      <c r="M15" s="4">
        <f t="shared" si="10"/>
        <v>4.8110028668793658E-2</v>
      </c>
      <c r="N15" s="4">
        <f t="shared" si="10"/>
        <v>4.2500035811614989E-2</v>
      </c>
      <c r="O15" s="4">
        <f t="shared" si="10"/>
        <v>3.4641374390734558E-2</v>
      </c>
      <c r="P15" s="14">
        <f t="shared" si="10"/>
        <v>3.1163983326419231E-2</v>
      </c>
    </row>
    <row r="16" spans="1:16" x14ac:dyDescent="0.25">
      <c r="A16" s="19" t="s">
        <v>10</v>
      </c>
      <c r="B16" s="3">
        <f>'East Asia'!B16+'North America'!B16+'CIS &amp; Baltic'!B16+'Central America'!B16+'Latin America'!B16+'Middle east'!B16+'Central Europe'!B16+'South Asia'!B17+'West Europe'!B16</f>
        <v>4847.7913147916506</v>
      </c>
      <c r="C16" s="3">
        <f>'East Asia'!C16+'North America'!C16+'CIS &amp; Baltic'!C16+'Central America'!C16+'Latin America'!C16+'Middle east'!C16+'Central Europe'!C16+'South Asia'!C17+'West Europe'!C16</f>
        <v>5014.3158136307675</v>
      </c>
      <c r="D16" s="3">
        <f>'East Asia'!D16+'North America'!D16+'CIS &amp; Baltic'!D16+'Central America'!D16+'Latin America'!D16+'Middle east'!D16+'Central Europe'!D16+'South Asia'!D17+'West Europe'!D16</f>
        <v>4290.9800701365557</v>
      </c>
      <c r="E16" s="3">
        <f>'East Asia'!E16+'North America'!E16+'CIS &amp; Baltic'!E16+'Central America'!E16+'Latin America'!E16+'Middle east'!E16+'Central Europe'!E16+'South Asia'!E17+'West Europe'!E16</f>
        <v>7010.6719168698701</v>
      </c>
      <c r="F16" s="3">
        <f>'East Asia'!F16+'North America'!F16+'CIS &amp; Baltic'!F16+'Central America'!F16+'Latin America'!F16+'Middle east'!F16+'Central Europe'!F16+'South Asia'!F17+'West Europe'!F16</f>
        <v>8628.0098183543087</v>
      </c>
      <c r="G16" s="3">
        <f>'East Asia'!G16+'North America'!G16+'CIS &amp; Baltic'!G16+'Central America'!G16+'Latin America'!G16+'Middle east'!G16+'Central Europe'!G16+'South Asia'!G17+'West Europe'!G16</f>
        <v>13412.894256307933</v>
      </c>
      <c r="H16" s="3">
        <f>'East Asia'!H16+'North America'!H16+'CIS &amp; Baltic'!H16+'Central America'!H16+'Latin America'!H16+'Middle east'!H16+'Central Europe'!H16+'South Asia'!H17+'West Europe'!H16</f>
        <v>18014.910171362812</v>
      </c>
      <c r="I16" s="3">
        <f>'East Asia'!I16+'North America'!I16+'CIS &amp; Baltic'!I16+'Central America'!I16+'Latin America'!I16+'Middle east'!I16+'Central Europe'!I16+'South Asia'!I17+'West Europe'!I16</f>
        <v>23901.693379130553</v>
      </c>
      <c r="J16" s="92">
        <f>'East Asia'!J16+'North America'!J16+'CIS &amp; Baltic'!J16+'Central America'!J16+'Latin America'!J16+'Middle east'!J16+'Central Europe'!J16+'South Asia'!J17+'West Europe'!J16</f>
        <v>31125.876196293691</v>
      </c>
      <c r="K16" s="59">
        <f t="shared" si="8"/>
        <v>3.7579954304752583E-2</v>
      </c>
      <c r="L16" s="4">
        <f t="shared" si="9"/>
        <v>7.1643487402804462E-2</v>
      </c>
      <c r="M16" s="4">
        <f t="shared" si="10"/>
        <v>9.2250806403994856E-2</v>
      </c>
      <c r="N16" s="4">
        <f t="shared" si="10"/>
        <v>6.0771688346907826E-2</v>
      </c>
      <c r="O16" s="4">
        <f t="shared" si="10"/>
        <v>5.8179427481566126E-2</v>
      </c>
      <c r="P16" s="14">
        <f t="shared" si="10"/>
        <v>5.4237797746787386E-2</v>
      </c>
    </row>
    <row r="17" spans="1:16" x14ac:dyDescent="0.25">
      <c r="A17" s="19" t="s">
        <v>9</v>
      </c>
      <c r="B17" s="3">
        <f>'East Asia'!B17+'North America'!B17+'CIS &amp; Baltic'!B17+'Central America'!B17+'Latin America'!B17+'Middle east'!B17+'Central Europe'!B17+'South Asia'!B18+'West Europe'!B17</f>
        <v>8042.7512778249693</v>
      </c>
      <c r="C17" s="3">
        <f>'East Asia'!C17+'North America'!C17+'CIS &amp; Baltic'!C17+'Central America'!C17+'Latin America'!C17+'Middle east'!C17+'Central Europe'!C17+'South Asia'!C18+'West Europe'!C17</f>
        <v>10875.384438177758</v>
      </c>
      <c r="D17" s="3">
        <f>'East Asia'!D17+'North America'!D17+'CIS &amp; Baltic'!D17+'Central America'!D17+'Latin America'!D17+'Middle east'!D17+'Central Europe'!D17+'South Asia'!D18+'West Europe'!D17</f>
        <v>13307.488963200536</v>
      </c>
      <c r="E17" s="3">
        <f>'East Asia'!E17+'North America'!E17+'CIS &amp; Baltic'!E17+'Central America'!E17+'Latin America'!E17+'Middle east'!E17+'Central Europe'!E17+'South Asia'!E18+'West Europe'!E17</f>
        <v>13249.000208116411</v>
      </c>
      <c r="F17" s="3">
        <f>'East Asia'!F17+'North America'!F17+'CIS &amp; Baltic'!F17+'Central America'!F17+'Latin America'!F17+'Middle east'!F17+'Central Europe'!F17+'South Asia'!F18+'West Europe'!F17</f>
        <v>15623.153987827302</v>
      </c>
      <c r="G17" s="3">
        <f>'East Asia'!G17+'North America'!G17+'CIS &amp; Baltic'!G17+'Central America'!G17+'Latin America'!G17+'Middle east'!G17+'Central Europe'!G17+'South Asia'!G18+'West Europe'!G17</f>
        <v>19236.248032667554</v>
      </c>
      <c r="H17" s="3">
        <f>'East Asia'!H17+'North America'!H17+'CIS &amp; Baltic'!H17+'Central America'!H17+'Latin America'!H17+'Middle east'!H17+'Central Europe'!H17+'South Asia'!H18+'West Europe'!H17</f>
        <v>22691.986033011308</v>
      </c>
      <c r="I17" s="3">
        <f>'East Asia'!I17+'North America'!I17+'CIS &amp; Baltic'!I17+'Central America'!I17+'Latin America'!I17+'Middle east'!I17+'Central Europe'!I17+'South Asia'!I18+'West Europe'!I17</f>
        <v>26479.730251894427</v>
      </c>
      <c r="J17" s="92">
        <f>'East Asia'!J17+'North America'!J17+'CIS &amp; Baltic'!J17+'Central America'!J17+'Latin America'!J17+'Middle east'!J17+'Central Europe'!J17+'South Asia'!J18+'West Europe'!J17</f>
        <v>30642.017365811731</v>
      </c>
      <c r="K17" s="59">
        <f t="shared" si="8"/>
        <v>5.1181833604845961E-2</v>
      </c>
      <c r="L17" s="4">
        <f t="shared" si="9"/>
        <v>5.6481432544650101E-2</v>
      </c>
      <c r="M17" s="4">
        <f t="shared" si="10"/>
        <v>4.24862391337546E-2</v>
      </c>
      <c r="N17" s="4">
        <f t="shared" si="10"/>
        <v>3.3595066888397973E-2</v>
      </c>
      <c r="O17" s="4">
        <f t="shared" si="10"/>
        <v>3.1355074642525516E-2</v>
      </c>
      <c r="P17" s="14">
        <f t="shared" si="10"/>
        <v>2.9628984259932434E-2</v>
      </c>
    </row>
    <row r="18" spans="1:16" x14ac:dyDescent="0.25">
      <c r="A18" s="19" t="s">
        <v>11</v>
      </c>
      <c r="B18" s="3">
        <f>'East Asia'!B18+'North America'!B18+'CIS &amp; Baltic'!B18+'Central America'!B18+'Latin America'!B18+'Middle east'!B18+'Central Europe'!B18+'South Asia'!B19+'West Europe'!B18</f>
        <v>5677.6987828075735</v>
      </c>
      <c r="C18" s="3">
        <f>'East Asia'!C18+'North America'!C18+'CIS &amp; Baltic'!C18+'Central America'!C18+'Latin America'!C18+'Middle east'!C18+'Central Europe'!C18+'South Asia'!C19+'West Europe'!C18</f>
        <v>10640.825773757824</v>
      </c>
      <c r="D18" s="3">
        <f>'East Asia'!D18+'North America'!D18+'CIS &amp; Baltic'!D18+'Central America'!D18+'Latin America'!D18+'Middle east'!D18+'Central Europe'!D18+'South Asia'!D19+'West Europe'!D18</f>
        <v>18740.433776803366</v>
      </c>
      <c r="E18" s="3">
        <f>'East Asia'!E18+'North America'!E18+'CIS &amp; Baltic'!E18+'Central America'!E18+'Latin America'!E18+'Middle east'!E18+'Central Europe'!E18+'South Asia'!E19+'West Europe'!E18</f>
        <v>20096.468561977345</v>
      </c>
      <c r="F18" s="3">
        <f>'East Asia'!F18+'North America'!F18+'CIS &amp; Baltic'!F18+'Central America'!F18+'Latin America'!F18+'Middle east'!F18+'Central Europe'!F18+'South Asia'!F19+'West Europe'!F18</f>
        <v>24068.974568809837</v>
      </c>
      <c r="G18" s="3">
        <f>'East Asia'!G18+'North America'!G18+'CIS &amp; Baltic'!G18+'Central America'!G18+'Latin America'!G18+'Middle east'!G18+'Central Europe'!G18+'South Asia'!G19+'West Europe'!G18</f>
        <v>31189.79497320388</v>
      </c>
      <c r="H18" s="3">
        <f>'East Asia'!H18+'North America'!H18+'CIS &amp; Baltic'!H18+'Central America'!H18+'Latin America'!H18+'Middle east'!H18+'Central Europe'!H18+'South Asia'!H19+'West Europe'!H18</f>
        <v>39472.072920784223</v>
      </c>
      <c r="I18" s="3">
        <f>'East Asia'!I18+'North America'!I18+'CIS &amp; Baltic'!I18+'Central America'!I18+'Latin America'!I18+'Middle east'!I18+'Central Europe'!I18+'South Asia'!I19+'West Europe'!I18</f>
        <v>49444.842227350149</v>
      </c>
      <c r="J18" s="92">
        <f>'East Asia'!J18+'North America'!J18+'CIS &amp; Baltic'!J18+'Central America'!J18+'Latin America'!J18+'Middle east'!J18+'Central Europe'!J18+'South Asia'!J19+'West Europe'!J18</f>
        <v>60122.74551294453</v>
      </c>
      <c r="K18" s="59">
        <f t="shared" si="8"/>
        <v>0.13473575624017342</v>
      </c>
      <c r="L18" s="4">
        <f t="shared" si="9"/>
        <v>6.1970892461965299E-2</v>
      </c>
      <c r="M18" s="4">
        <f t="shared" si="10"/>
        <v>5.3200329667577595E-2</v>
      </c>
      <c r="N18" s="4">
        <f t="shared" si="10"/>
        <v>4.8227340167524835E-2</v>
      </c>
      <c r="O18" s="4">
        <f t="shared" si="10"/>
        <v>4.6083163326851473E-2</v>
      </c>
      <c r="P18" s="14">
        <f t="shared" si="10"/>
        <v>3.9880805243580175E-2</v>
      </c>
    </row>
    <row r="19" spans="1:16" x14ac:dyDescent="0.25">
      <c r="A19" s="19" t="s">
        <v>1</v>
      </c>
      <c r="B19" s="3">
        <f>'East Asia'!B19+'North America'!B19+'CIS &amp; Baltic'!B19+'Central America'!B19+'Latin America'!B19+'Middle east'!B19+'Central Europe'!B19+'South Asia'!B20+'West Europe'!B19</f>
        <v>2196.5226354683768</v>
      </c>
      <c r="C19" s="3">
        <f>'East Asia'!C19+'North America'!C19+'CIS &amp; Baltic'!C19+'Central America'!C19+'Latin America'!C19+'Middle east'!C19+'Central Europe'!C19+'South Asia'!C20+'West Europe'!C19</f>
        <v>3286.783510168219</v>
      </c>
      <c r="D19" s="3">
        <f>'East Asia'!D19+'North America'!D19+'CIS &amp; Baltic'!D19+'Central America'!D19+'Latin America'!D19+'Middle east'!D19+'Central Europe'!D19+'South Asia'!D20+'West Europe'!D19</f>
        <v>3841.7695741717175</v>
      </c>
      <c r="E19" s="3">
        <f>'East Asia'!E19+'North America'!E19+'CIS &amp; Baltic'!E19+'Central America'!E19+'Latin America'!E19+'Middle east'!E19+'Central Europe'!E19+'South Asia'!E20+'West Europe'!E19</f>
        <v>5127.9815911589412</v>
      </c>
      <c r="F19" s="3">
        <f>'East Asia'!F19+'North America'!F19+'CIS &amp; Baltic'!F19+'Central America'!F19+'Latin America'!F19+'Middle east'!F19+'Central Europe'!F19+'South Asia'!F20+'West Europe'!F19</f>
        <v>7266.734057771384</v>
      </c>
      <c r="G19" s="3">
        <f>'East Asia'!G19+'North America'!G19+'CIS &amp; Baltic'!G19+'Central America'!G19+'Latin America'!G19+'Middle east'!G19+'Central Europe'!G19+'South Asia'!G20+'West Europe'!G19</f>
        <v>10365.816378487903</v>
      </c>
      <c r="H19" s="3">
        <f>'East Asia'!H19+'North America'!H19+'CIS &amp; Baltic'!H19+'Central America'!H19+'Latin America'!H19+'Middle east'!H19+'Central Europe'!H19+'South Asia'!H20+'West Europe'!H19</f>
        <v>14148.329485785533</v>
      </c>
      <c r="I19" s="3">
        <f>'East Asia'!I19+'North America'!I19+'CIS &amp; Baltic'!I19+'Central America'!I19+'Latin America'!I19+'Middle east'!I19+'Central Europe'!I19+'South Asia'!I20+'West Europe'!I19</f>
        <v>19083.565854178665</v>
      </c>
      <c r="J19" s="92">
        <f>'East Asia'!J19+'North America'!J19+'CIS &amp; Baltic'!J19+'Central America'!J19+'Latin America'!J19+'Middle east'!J19+'Central Europe'!J19+'South Asia'!J20+'West Europe'!J19</f>
        <v>25167.863682882537</v>
      </c>
      <c r="K19" s="59">
        <f t="shared" si="8"/>
        <v>8.8481563490923731E-2</v>
      </c>
      <c r="L19" s="4">
        <f t="shared" si="9"/>
        <v>0.12321855634452672</v>
      </c>
      <c r="M19" s="4">
        <f t="shared" si="10"/>
        <v>7.3625576574354756E-2</v>
      </c>
      <c r="N19" s="4">
        <f t="shared" si="10"/>
        <v>6.4192835381087665E-2</v>
      </c>
      <c r="O19" s="4">
        <f t="shared" si="10"/>
        <v>6.1673244101061897E-2</v>
      </c>
      <c r="P19" s="14">
        <f t="shared" si="10"/>
        <v>5.6908437616790764E-2</v>
      </c>
    </row>
    <row r="20" spans="1:16" ht="27" thickBot="1" x14ac:dyDescent="0.3">
      <c r="A20" s="20" t="s">
        <v>16</v>
      </c>
      <c r="B20" s="21">
        <f>'East Asia'!B20+'North America'!B20+'CIS &amp; Baltic'!B20+'Central America'!B20+'Latin America'!B20+'Middle east'!B20+'Central Europe'!B20+'South Asia'!B21+'West Europe'!B20</f>
        <v>11492.97322942418</v>
      </c>
      <c r="C20" s="21">
        <f>'East Asia'!C20+'North America'!C20+'CIS &amp; Baltic'!C20+'Central America'!C20+'Latin America'!C20+'Middle east'!C20+'Central Europe'!C20+'South Asia'!C21+'West Europe'!C20</f>
        <v>17786.120195888474</v>
      </c>
      <c r="D20" s="21">
        <f>'East Asia'!D20+'North America'!D20+'CIS &amp; Baltic'!D20+'Central America'!D20+'Latin America'!D20+'Middle east'!D20+'Central Europe'!D20+'South Asia'!D21+'West Europe'!D20</f>
        <v>25107.216465829559</v>
      </c>
      <c r="E20" s="21">
        <f>'East Asia'!E20+'North America'!E20+'CIS &amp; Baltic'!E20+'Central America'!E20+'Latin America'!E20+'Middle east'!E20+'Central Europe'!E20+'South Asia'!E21+'West Europe'!E20</f>
        <v>17542.4308070933</v>
      </c>
      <c r="F20" s="21">
        <f>'East Asia'!F20+'North America'!F20+'CIS &amp; Baltic'!F20+'Central America'!F20+'Latin America'!F20+'Middle east'!F20+'Central Europe'!F20+'South Asia'!F21+'West Europe'!F20</f>
        <v>20797.410794416661</v>
      </c>
      <c r="G20" s="21">
        <f>'East Asia'!G20+'North America'!G20+'CIS &amp; Baltic'!G20+'Central America'!G20+'Latin America'!G20+'Middle east'!G20+'Central Europe'!G20+'South Asia'!G21+'West Europe'!G20</f>
        <v>25402.431830439396</v>
      </c>
      <c r="H20" s="21">
        <f>'East Asia'!H20+'North America'!H20+'CIS &amp; Baltic'!H20+'Central America'!H20+'Latin America'!H20+'Middle east'!H20+'Central Europe'!H20+'South Asia'!H21+'West Europe'!H20</f>
        <v>29855.224605236392</v>
      </c>
      <c r="I20" s="21">
        <f>'East Asia'!I20+'North America'!I20+'CIS &amp; Baltic'!I20+'Central America'!I20+'Latin America'!I20+'Middle east'!I20+'Central Europe'!I20+'South Asia'!I21+'West Europe'!I20</f>
        <v>35117.066513596408</v>
      </c>
      <c r="J20" s="93">
        <f>'East Asia'!J20+'North America'!J20+'CIS &amp; Baltic'!J20+'Central America'!J20+'Latin America'!J20+'Middle east'!J20+'Central Europe'!J20+'South Asia'!J21+'West Europe'!J20</f>
        <v>40358.508526474143</v>
      </c>
      <c r="K20" s="61">
        <f t="shared" si="8"/>
        <v>4.3195578598403062E-2</v>
      </c>
      <c r="L20" s="40">
        <f t="shared" si="9"/>
        <v>5.8375633312431452E-2</v>
      </c>
      <c r="M20" s="40">
        <f t="shared" si="10"/>
        <v>4.0814190737684442E-2</v>
      </c>
      <c r="N20" s="40">
        <f t="shared" si="10"/>
        <v>3.2830393608164643E-2</v>
      </c>
      <c r="O20" s="40">
        <f t="shared" si="10"/>
        <v>3.2998230245170346E-2</v>
      </c>
      <c r="P20" s="41">
        <f t="shared" si="10"/>
        <v>2.8213675067703115E-2</v>
      </c>
    </row>
    <row r="21" spans="1:16" ht="33.75" customHeight="1" thickBot="1" x14ac:dyDescent="0.3">
      <c r="A21" s="127" t="s">
        <v>17</v>
      </c>
      <c r="B21" s="128"/>
      <c r="C21" s="128"/>
      <c r="D21" s="128"/>
      <c r="E21" s="128"/>
      <c r="F21" s="129"/>
      <c r="G21" s="57"/>
      <c r="H21" s="57"/>
      <c r="I21" s="57"/>
      <c r="J21" s="57"/>
    </row>
  </sheetData>
  <mergeCells count="1">
    <mergeCell ref="A21:F2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12B0F-9411-4265-A8EB-AA3EA61EF5B1}">
  <sheetPr>
    <tabColor rgb="FF92D050"/>
  </sheetPr>
  <dimension ref="A1:K39"/>
  <sheetViews>
    <sheetView showGridLines="0" topLeftCell="D1" zoomScale="85" zoomScaleNormal="85" workbookViewId="0">
      <selection activeCell="K3" sqref="K3"/>
    </sheetView>
  </sheetViews>
  <sheetFormatPr defaultRowHeight="15" x14ac:dyDescent="0.25"/>
  <cols>
    <col min="1" max="1" width="36.7109375" bestFit="1" customWidth="1"/>
    <col min="2" max="2" width="9.7109375" bestFit="1" customWidth="1"/>
    <col min="3" max="5" width="10.5703125" bestFit="1" customWidth="1"/>
    <col min="6" max="6" width="16.7109375" bestFit="1" customWidth="1"/>
    <col min="7" max="10" width="10.7109375" bestFit="1" customWidth="1"/>
    <col min="11" max="11" width="16.7109375" bestFit="1" customWidth="1"/>
  </cols>
  <sheetData>
    <row r="1" spans="1:11" ht="37.5" customHeight="1" thickBot="1" x14ac:dyDescent="0.3"/>
    <row r="2" spans="1:11" x14ac:dyDescent="0.25">
      <c r="A2" s="10"/>
      <c r="B2" s="11">
        <v>2012</v>
      </c>
      <c r="C2" s="11">
        <v>2018</v>
      </c>
      <c r="D2" s="11">
        <v>2021</v>
      </c>
      <c r="E2" s="11">
        <v>2022</v>
      </c>
      <c r="F2" s="11">
        <v>2025</v>
      </c>
      <c r="G2" s="11">
        <v>2030</v>
      </c>
      <c r="H2" s="11">
        <v>2035</v>
      </c>
      <c r="I2" s="11">
        <v>2040</v>
      </c>
      <c r="J2" s="12">
        <v>2045</v>
      </c>
      <c r="K2" s="58" t="s">
        <v>32</v>
      </c>
    </row>
    <row r="3" spans="1:11" x14ac:dyDescent="0.25">
      <c r="A3" s="82" t="s">
        <v>3</v>
      </c>
      <c r="B3" s="1">
        <v>2147.8195994195439</v>
      </c>
      <c r="C3" s="1">
        <v>2650</v>
      </c>
      <c r="D3" s="1">
        <v>3150</v>
      </c>
      <c r="E3" s="1">
        <v>3400</v>
      </c>
      <c r="F3" s="65">
        <v>4099.2556533743473</v>
      </c>
      <c r="G3" s="65">
        <v>5304.3724482740272</v>
      </c>
      <c r="H3" s="65">
        <v>6221.377068822565</v>
      </c>
      <c r="I3" s="65">
        <v>7199.1188378753704</v>
      </c>
      <c r="J3" s="113">
        <v>8135.6799788196186</v>
      </c>
      <c r="K3" s="59">
        <f>(J3/E3)^(1/23)-1</f>
        <v>3.8662764337915601E-2</v>
      </c>
    </row>
    <row r="4" spans="1:11" x14ac:dyDescent="0.25">
      <c r="A4" s="82" t="s">
        <v>29</v>
      </c>
      <c r="B4" s="1">
        <v>2147.8195994195439</v>
      </c>
      <c r="C4" s="1">
        <v>2650</v>
      </c>
      <c r="D4" s="1">
        <v>3150</v>
      </c>
      <c r="E4" s="1">
        <v>3400</v>
      </c>
      <c r="F4" s="65">
        <v>4099.2556533743473</v>
      </c>
      <c r="G4" s="65">
        <v>5304.3724482740272</v>
      </c>
      <c r="H4" s="65">
        <v>6221.377068822565</v>
      </c>
      <c r="I4" s="65">
        <v>7199.1188378753704</v>
      </c>
      <c r="J4" s="113">
        <v>8135.6799788196186</v>
      </c>
      <c r="K4" s="60"/>
    </row>
    <row r="5" spans="1:11" x14ac:dyDescent="0.25">
      <c r="A5" s="82" t="s">
        <v>5</v>
      </c>
      <c r="B5" s="2">
        <v>0.82199999999999995</v>
      </c>
      <c r="C5" s="2">
        <v>0.81499999999999995</v>
      </c>
      <c r="D5" s="2">
        <v>0.78900000000000003</v>
      </c>
      <c r="E5" s="2">
        <v>0.79</v>
      </c>
      <c r="F5" s="4">
        <v>0.84199999999999997</v>
      </c>
      <c r="G5" s="4">
        <v>0.875</v>
      </c>
      <c r="H5" s="4">
        <v>0.91</v>
      </c>
      <c r="I5" s="4">
        <v>0.94499999999999995</v>
      </c>
      <c r="J5" s="14">
        <v>0.98</v>
      </c>
      <c r="K5" s="60"/>
    </row>
    <row r="6" spans="1:11" x14ac:dyDescent="0.25">
      <c r="A6" s="82" t="s">
        <v>4</v>
      </c>
      <c r="B6" s="1">
        <v>1765.5077107228651</v>
      </c>
      <c r="C6" s="1">
        <v>2159.75</v>
      </c>
      <c r="D6" s="1">
        <v>2485.35</v>
      </c>
      <c r="E6" s="1">
        <v>2686</v>
      </c>
      <c r="F6" s="7">
        <v>3451.5732601412001</v>
      </c>
      <c r="G6" s="7">
        <v>4641.3258922397736</v>
      </c>
      <c r="H6" s="7">
        <v>5661.4531326285341</v>
      </c>
      <c r="I6" s="7">
        <v>6803.1673017922249</v>
      </c>
      <c r="J6" s="62">
        <v>7972.9663792432257</v>
      </c>
      <c r="K6" s="59">
        <f>(J6/E6)^(1/23)-1</f>
        <v>4.8441211674562279E-2</v>
      </c>
    </row>
    <row r="7" spans="1:11" x14ac:dyDescent="0.25">
      <c r="A7" s="82" t="s">
        <v>13</v>
      </c>
      <c r="B7" s="48">
        <v>84.901379107460784</v>
      </c>
      <c r="C7" s="48">
        <v>57.275267896711156</v>
      </c>
      <c r="D7" s="48">
        <v>60.570315463766796</v>
      </c>
      <c r="E7" s="48">
        <v>78.503736356729505</v>
      </c>
      <c r="F7" s="83">
        <v>83.554059213505795</v>
      </c>
      <c r="G7" s="83">
        <v>150</v>
      </c>
      <c r="H7" s="83">
        <v>279.99999999999545</v>
      </c>
      <c r="I7" s="83">
        <v>590.00000000000455</v>
      </c>
      <c r="J7" s="32">
        <v>1220.8417752067617</v>
      </c>
      <c r="K7" s="59">
        <f t="shared" ref="K7:K9" si="0">(J7/E7)^(1/23)-1</f>
        <v>0.12672011013821249</v>
      </c>
    </row>
    <row r="8" spans="1:11" x14ac:dyDescent="0.25">
      <c r="A8" s="82" t="s">
        <v>14</v>
      </c>
      <c r="B8" s="1">
        <v>1540.9</v>
      </c>
      <c r="C8" s="1">
        <v>1444.3</v>
      </c>
      <c r="D8" s="1">
        <v>1664.5</v>
      </c>
      <c r="E8" s="1">
        <v>1518.5</v>
      </c>
      <c r="F8" s="83">
        <v>1766.5252950150232</v>
      </c>
      <c r="G8" s="83">
        <v>2225.4495311175865</v>
      </c>
      <c r="H8" s="83">
        <v>2380.2440373904901</v>
      </c>
      <c r="I8" s="83">
        <v>2494.1663567707501</v>
      </c>
      <c r="J8" s="32">
        <v>2559.2337717224</v>
      </c>
      <c r="K8" s="59">
        <f t="shared" si="0"/>
        <v>2.2954486406673968E-2</v>
      </c>
    </row>
    <row r="9" spans="1:11" ht="15.75" thickBot="1" x14ac:dyDescent="0.3">
      <c r="A9" s="63" t="s">
        <v>12</v>
      </c>
      <c r="B9" s="16">
        <v>309.50908983032582</v>
      </c>
      <c r="C9" s="16">
        <v>772.72526789671133</v>
      </c>
      <c r="D9" s="16">
        <v>881.42031546376666</v>
      </c>
      <c r="E9" s="16">
        <v>1246.0037363567294</v>
      </c>
      <c r="F9" s="16">
        <v>1768.6020243396827</v>
      </c>
      <c r="G9" s="16">
        <v>2565.8763611221871</v>
      </c>
      <c r="H9" s="16">
        <v>3561.2090952380395</v>
      </c>
      <c r="I9" s="16">
        <v>4899.0009450214793</v>
      </c>
      <c r="J9" s="85">
        <v>6634.5743827275874</v>
      </c>
      <c r="K9" s="59">
        <f t="shared" si="0"/>
        <v>7.5419700355666253E-2</v>
      </c>
    </row>
    <row r="10" spans="1:11" ht="15.75" thickBot="1" x14ac:dyDescent="0.3">
      <c r="A10" s="122" t="s">
        <v>28</v>
      </c>
      <c r="B10" s="23">
        <v>0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v>0</v>
      </c>
      <c r="J10" s="23">
        <v>0</v>
      </c>
    </row>
    <row r="11" spans="1:11" ht="15.75" thickBot="1" x14ac:dyDescent="0.3">
      <c r="A11" s="81"/>
      <c r="B11" s="24"/>
      <c r="C11" s="24"/>
      <c r="D11" s="24"/>
      <c r="E11" s="24"/>
      <c r="F11" s="26"/>
      <c r="G11" s="26"/>
      <c r="H11" s="26"/>
      <c r="I11" s="26"/>
      <c r="J11" s="26"/>
      <c r="K11" s="26"/>
    </row>
    <row r="12" spans="1:11" x14ac:dyDescent="0.25">
      <c r="A12" s="17" t="s">
        <v>0</v>
      </c>
      <c r="B12" s="18"/>
      <c r="C12" s="18"/>
      <c r="D12" s="18"/>
      <c r="E12" s="18"/>
      <c r="F12" s="49"/>
      <c r="G12" s="49"/>
      <c r="H12" s="49"/>
      <c r="I12" s="49"/>
      <c r="J12" s="111"/>
      <c r="K12" s="97"/>
    </row>
    <row r="13" spans="1:11" x14ac:dyDescent="0.25">
      <c r="A13" s="80" t="s">
        <v>6</v>
      </c>
      <c r="B13" s="3">
        <v>73.539359743685424</v>
      </c>
      <c r="C13" s="3">
        <v>181.20407532177879</v>
      </c>
      <c r="D13" s="3">
        <v>203.6080928721301</v>
      </c>
      <c r="E13" s="3">
        <v>287.07926085659045</v>
      </c>
      <c r="F13" s="8">
        <v>416.04238434291244</v>
      </c>
      <c r="G13" s="8">
        <v>607.74298021090499</v>
      </c>
      <c r="H13" s="8">
        <v>855.40536901784321</v>
      </c>
      <c r="I13" s="8">
        <v>1194.1544403374764</v>
      </c>
      <c r="J13" s="98">
        <v>1638.7583957336662</v>
      </c>
      <c r="K13" s="59">
        <f t="shared" ref="K13:K20" si="1">(J13/E13)^(1/23)-1</f>
        <v>7.8678131936976037E-2</v>
      </c>
    </row>
    <row r="14" spans="1:11" x14ac:dyDescent="0.25">
      <c r="A14" s="80" t="s">
        <v>7</v>
      </c>
      <c r="B14" s="3">
        <v>29.46526535184702</v>
      </c>
      <c r="C14" s="3">
        <v>72.481630128711515</v>
      </c>
      <c r="D14" s="3">
        <v>81.266953085759283</v>
      </c>
      <c r="E14" s="3">
        <v>113.38634000846237</v>
      </c>
      <c r="F14" s="8">
        <v>157.44961980755988</v>
      </c>
      <c r="G14" s="8">
        <v>256.91249741896871</v>
      </c>
      <c r="H14" s="8">
        <v>374.10234677504855</v>
      </c>
      <c r="I14" s="8">
        <v>539.5749625047423</v>
      </c>
      <c r="J14" s="98">
        <v>767.07839800299246</v>
      </c>
      <c r="K14" s="59">
        <f t="shared" si="1"/>
        <v>8.6673528282815271E-2</v>
      </c>
    </row>
    <row r="15" spans="1:11" x14ac:dyDescent="0.25">
      <c r="A15" s="80" t="s">
        <v>8</v>
      </c>
      <c r="B15" s="3">
        <v>48.561976194378126</v>
      </c>
      <c r="C15" s="3">
        <v>118.07242093461748</v>
      </c>
      <c r="D15" s="3">
        <v>129.03993418389544</v>
      </c>
      <c r="E15" s="3">
        <v>170.95171262814327</v>
      </c>
      <c r="F15" s="8">
        <v>242.79482096282206</v>
      </c>
      <c r="G15" s="8">
        <v>347.57777474060345</v>
      </c>
      <c r="H15" s="8">
        <v>479.43995552803608</v>
      </c>
      <c r="I15" s="8">
        <v>653.79615808565268</v>
      </c>
      <c r="J15" s="98">
        <v>882.1401577034411</v>
      </c>
      <c r="K15" s="59">
        <f t="shared" si="1"/>
        <v>7.3953301067855248E-2</v>
      </c>
    </row>
    <row r="16" spans="1:11" x14ac:dyDescent="0.25">
      <c r="A16" s="80" t="s">
        <v>10</v>
      </c>
      <c r="B16" s="3">
        <v>14.763583584906542</v>
      </c>
      <c r="C16" s="3">
        <v>45.513518279116298</v>
      </c>
      <c r="D16" s="3">
        <v>44.159157804734711</v>
      </c>
      <c r="E16" s="3">
        <v>63.29698980692185</v>
      </c>
      <c r="F16" s="8">
        <v>89.180827330893393</v>
      </c>
      <c r="G16" s="8">
        <v>126.65039666016517</v>
      </c>
      <c r="H16" s="8">
        <v>173.30506586681039</v>
      </c>
      <c r="I16" s="8">
        <v>234.11748035470043</v>
      </c>
      <c r="J16" s="98">
        <v>313.8047991830428</v>
      </c>
      <c r="K16" s="59">
        <f t="shared" si="1"/>
        <v>7.2085479999079549E-2</v>
      </c>
    </row>
    <row r="17" spans="1:11" x14ac:dyDescent="0.25">
      <c r="A17" s="80" t="s">
        <v>9</v>
      </c>
      <c r="B17" s="3">
        <v>14.794534493889575</v>
      </c>
      <c r="C17" s="3">
        <v>43.504432582584847</v>
      </c>
      <c r="D17" s="3">
        <v>51.298662359991219</v>
      </c>
      <c r="E17" s="3">
        <v>75.881627544124825</v>
      </c>
      <c r="F17" s="8">
        <v>102.00662838721918</v>
      </c>
      <c r="G17" s="8">
        <v>138.21868799678967</v>
      </c>
      <c r="H17" s="8">
        <v>180.45743723104681</v>
      </c>
      <c r="I17" s="8">
        <v>233.62356207430656</v>
      </c>
      <c r="J17" s="98">
        <v>297.46079922559198</v>
      </c>
      <c r="K17" s="59">
        <f t="shared" si="1"/>
        <v>6.1195384240522399E-2</v>
      </c>
    </row>
    <row r="18" spans="1:11" x14ac:dyDescent="0.25">
      <c r="A18" s="80" t="s">
        <v>11</v>
      </c>
      <c r="B18" s="3">
        <v>42.155138034890371</v>
      </c>
      <c r="C18" s="3">
        <v>109.726988041333</v>
      </c>
      <c r="D18" s="3">
        <v>129.30436027853457</v>
      </c>
      <c r="E18" s="3">
        <v>184.40855298079595</v>
      </c>
      <c r="F18" s="8">
        <v>262.78102062575636</v>
      </c>
      <c r="G18" s="8">
        <v>377.4448876431527</v>
      </c>
      <c r="H18" s="8">
        <v>522.3754349755842</v>
      </c>
      <c r="I18" s="8">
        <v>715.6996167559837</v>
      </c>
      <c r="J18" s="98">
        <v>967.56479748104744</v>
      </c>
      <c r="K18" s="59">
        <f t="shared" si="1"/>
        <v>7.4731446560618808E-2</v>
      </c>
    </row>
    <row r="19" spans="1:11" x14ac:dyDescent="0.25">
      <c r="A19" s="80" t="s">
        <v>1</v>
      </c>
      <c r="B19" s="3">
        <v>35.841152602351727</v>
      </c>
      <c r="C19" s="3">
        <v>91.336126665391276</v>
      </c>
      <c r="D19" s="3">
        <v>109.29611911750706</v>
      </c>
      <c r="E19" s="3">
        <v>160.36068086911109</v>
      </c>
      <c r="F19" s="8">
        <v>232.3917596192864</v>
      </c>
      <c r="G19" s="8">
        <v>339.46122522885702</v>
      </c>
      <c r="H19" s="8">
        <v>477.78143506263535</v>
      </c>
      <c r="I19" s="8">
        <v>666.98765621022937</v>
      </c>
      <c r="J19" s="98">
        <v>915.263997617207</v>
      </c>
      <c r="K19" s="59">
        <f t="shared" si="1"/>
        <v>7.8671153453590215E-2</v>
      </c>
    </row>
    <row r="20" spans="1:11" ht="27" thickBot="1" x14ac:dyDescent="0.3">
      <c r="A20" s="79" t="s">
        <v>16</v>
      </c>
      <c r="B20" s="21">
        <v>50.38807982437703</v>
      </c>
      <c r="C20" s="21">
        <v>110.88607594317818</v>
      </c>
      <c r="D20" s="21">
        <v>133.44703576121435</v>
      </c>
      <c r="E20" s="21">
        <v>190.63857166257958</v>
      </c>
      <c r="F20" s="27">
        <v>265.95496326323297</v>
      </c>
      <c r="G20" s="27">
        <v>371.86791122274542</v>
      </c>
      <c r="H20" s="27">
        <v>498.34205078103531</v>
      </c>
      <c r="I20" s="27">
        <v>661.04706869838776</v>
      </c>
      <c r="J20" s="99">
        <v>852.50303778059833</v>
      </c>
      <c r="K20" s="59">
        <f t="shared" si="1"/>
        <v>6.7288828143376334E-2</v>
      </c>
    </row>
    <row r="21" spans="1:11" x14ac:dyDescent="0.25">
      <c r="B21" s="57"/>
      <c r="C21" s="57"/>
      <c r="D21" s="57"/>
      <c r="E21" s="57"/>
      <c r="F21" s="26"/>
      <c r="G21" s="26"/>
      <c r="H21" s="26"/>
      <c r="I21" s="26"/>
      <c r="J21" s="26"/>
    </row>
    <row r="23" spans="1:11" x14ac:dyDescent="0.25">
      <c r="B23" s="34"/>
      <c r="C23" s="34"/>
      <c r="D23" s="34"/>
      <c r="E23" s="34"/>
      <c r="F23" s="34"/>
      <c r="G23" s="34"/>
      <c r="H23" s="34"/>
      <c r="I23" s="34"/>
      <c r="J23" s="34"/>
    </row>
    <row r="24" spans="1:11" x14ac:dyDescent="0.25">
      <c r="G24" s="38"/>
      <c r="H24" s="38"/>
      <c r="I24" s="38"/>
      <c r="J24" s="38"/>
    </row>
    <row r="32" spans="1:11" x14ac:dyDescent="0.25">
      <c r="B32" s="47"/>
      <c r="C32" s="47"/>
      <c r="D32" s="47"/>
      <c r="E32" s="47"/>
      <c r="F32" s="47"/>
      <c r="G32" s="47"/>
      <c r="H32" s="47"/>
      <c r="I32" s="47"/>
      <c r="J32" s="47"/>
    </row>
    <row r="33" spans="2:10" x14ac:dyDescent="0.25">
      <c r="B33" s="47"/>
      <c r="C33" s="47"/>
      <c r="D33" s="47"/>
      <c r="E33" s="47"/>
      <c r="F33" s="47"/>
      <c r="G33" s="47"/>
      <c r="H33" s="47"/>
      <c r="I33" s="47"/>
      <c r="J33" s="47"/>
    </row>
    <row r="34" spans="2:10" x14ac:dyDescent="0.25">
      <c r="B34" s="47"/>
      <c r="C34" s="47"/>
      <c r="D34" s="47"/>
      <c r="E34" s="47"/>
      <c r="F34" s="47"/>
      <c r="G34" s="47"/>
      <c r="H34" s="47"/>
      <c r="I34" s="47"/>
      <c r="J34" s="47"/>
    </row>
    <row r="35" spans="2:10" x14ac:dyDescent="0.25">
      <c r="B35" s="47"/>
      <c r="C35" s="47"/>
      <c r="D35" s="47"/>
      <c r="E35" s="47"/>
      <c r="F35" s="47"/>
      <c r="G35" s="47"/>
      <c r="H35" s="47"/>
      <c r="I35" s="47"/>
      <c r="J35" s="47"/>
    </row>
    <row r="36" spans="2:10" x14ac:dyDescent="0.25">
      <c r="B36" s="47"/>
      <c r="C36" s="47"/>
      <c r="D36" s="47"/>
      <c r="E36" s="47"/>
      <c r="F36" s="47"/>
      <c r="G36" s="47"/>
      <c r="H36" s="47"/>
      <c r="I36" s="47"/>
      <c r="J36" s="47"/>
    </row>
    <row r="37" spans="2:10" x14ac:dyDescent="0.25">
      <c r="B37" s="47"/>
      <c r="C37" s="47"/>
      <c r="D37" s="47"/>
      <c r="E37" s="47"/>
      <c r="F37" s="47"/>
      <c r="G37" s="47"/>
      <c r="H37" s="47"/>
      <c r="I37" s="47"/>
      <c r="J37" s="47"/>
    </row>
    <row r="38" spans="2:10" x14ac:dyDescent="0.25">
      <c r="B38" s="47"/>
      <c r="C38" s="47"/>
      <c r="D38" s="47"/>
      <c r="E38" s="47"/>
      <c r="F38" s="47"/>
      <c r="G38" s="47"/>
      <c r="H38" s="47"/>
      <c r="I38" s="47"/>
      <c r="J38" s="47"/>
    </row>
    <row r="39" spans="2:10" x14ac:dyDescent="0.25">
      <c r="B39" s="47"/>
      <c r="C39" s="47"/>
      <c r="D39" s="47"/>
      <c r="E39" s="47"/>
      <c r="F39" s="47"/>
      <c r="G39" s="47"/>
      <c r="H39" s="47"/>
      <c r="I39" s="47"/>
      <c r="J39" s="47"/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73AAB-ECAB-4944-A454-0809ACF0143E}">
  <sheetPr>
    <tabColor rgb="FF92D050"/>
  </sheetPr>
  <dimension ref="A1:L39"/>
  <sheetViews>
    <sheetView showGridLines="0" zoomScale="85" zoomScaleNormal="85" workbookViewId="0">
      <selection activeCell="O18" sqref="O18"/>
    </sheetView>
  </sheetViews>
  <sheetFormatPr defaultRowHeight="15" x14ac:dyDescent="0.25"/>
  <cols>
    <col min="1" max="1" width="36.7109375" bestFit="1" customWidth="1"/>
    <col min="2" max="2" width="10" bestFit="1" customWidth="1"/>
    <col min="3" max="5" width="10.7109375" bestFit="1" customWidth="1"/>
    <col min="6" max="6" width="16.7109375" bestFit="1" customWidth="1"/>
    <col min="7" max="7" width="12.7109375" bestFit="1" customWidth="1"/>
    <col min="8" max="9" width="10.7109375" bestFit="1" customWidth="1"/>
    <col min="10" max="10" width="12.85546875" bestFit="1" customWidth="1"/>
    <col min="11" max="11" width="16.7109375" bestFit="1" customWidth="1"/>
  </cols>
  <sheetData>
    <row r="1" spans="1:12" ht="37.5" customHeight="1" thickBot="1" x14ac:dyDescent="0.3"/>
    <row r="2" spans="1:12" x14ac:dyDescent="0.25">
      <c r="A2" s="10"/>
      <c r="B2" s="11">
        <v>2012</v>
      </c>
      <c r="C2" s="11">
        <v>2018</v>
      </c>
      <c r="D2" s="11">
        <v>2021</v>
      </c>
      <c r="E2" s="11">
        <v>2022</v>
      </c>
      <c r="F2" s="11">
        <v>2025</v>
      </c>
      <c r="G2" s="11">
        <v>2030</v>
      </c>
      <c r="H2" s="11">
        <v>2035</v>
      </c>
      <c r="I2" s="11">
        <v>2040</v>
      </c>
      <c r="J2" s="12">
        <v>2045</v>
      </c>
      <c r="K2" s="58" t="s">
        <v>32</v>
      </c>
      <c r="L2" s="55"/>
    </row>
    <row r="3" spans="1:12" x14ac:dyDescent="0.25">
      <c r="A3" s="13" t="s">
        <v>3</v>
      </c>
      <c r="B3" s="1">
        <v>16683.568403572011</v>
      </c>
      <c r="C3" s="1">
        <v>20129.737259749396</v>
      </c>
      <c r="D3" s="1">
        <v>24070.08848221974</v>
      </c>
      <c r="E3" s="1">
        <v>24599.52228047057</v>
      </c>
      <c r="F3" s="7">
        <v>29658.744346625652</v>
      </c>
      <c r="G3" s="7">
        <v>32762.300415810165</v>
      </c>
      <c r="H3" s="7">
        <v>39661.278813743847</v>
      </c>
      <c r="I3" s="7">
        <v>47994.125585835805</v>
      </c>
      <c r="J3" s="62">
        <v>56949.759851737334</v>
      </c>
      <c r="K3" s="59">
        <f>(J3/E3)^(1/23)-1</f>
        <v>3.7171708821545968E-2</v>
      </c>
      <c r="L3" s="24"/>
    </row>
    <row r="4" spans="1:12" x14ac:dyDescent="0.25">
      <c r="A4" s="82" t="s">
        <v>29</v>
      </c>
      <c r="B4" s="1">
        <v>16683.568403572011</v>
      </c>
      <c r="C4" s="1">
        <v>20129.737259749396</v>
      </c>
      <c r="D4" s="1">
        <v>24070.08848221974</v>
      </c>
      <c r="E4" s="1">
        <v>24599.52228047057</v>
      </c>
      <c r="F4" s="7">
        <v>26692.869911963087</v>
      </c>
      <c r="G4" s="7">
        <v>29486.070374229148</v>
      </c>
      <c r="H4" s="7">
        <v>39661.278813743847</v>
      </c>
      <c r="I4" s="7">
        <v>47994.125585835805</v>
      </c>
      <c r="J4" s="62">
        <v>56949.759851737334</v>
      </c>
      <c r="K4" s="60"/>
      <c r="L4" s="24"/>
    </row>
    <row r="5" spans="1:12" x14ac:dyDescent="0.25">
      <c r="A5" s="13" t="s">
        <v>5</v>
      </c>
      <c r="B5" s="4">
        <v>0.8</v>
      </c>
      <c r="C5" s="4">
        <v>0.78</v>
      </c>
      <c r="D5" s="4">
        <v>0.77800000000000002</v>
      </c>
      <c r="E5" s="4">
        <v>0.78500000000000003</v>
      </c>
      <c r="F5" s="54">
        <v>0.74184731558735784</v>
      </c>
      <c r="G5" s="54">
        <v>0.79474204121273551</v>
      </c>
      <c r="H5" s="54">
        <v>0.76966220072270375</v>
      </c>
      <c r="I5" s="54">
        <v>0.72932023397753776</v>
      </c>
      <c r="J5" s="73">
        <v>0.71170354206247932</v>
      </c>
      <c r="K5" s="60"/>
      <c r="L5" s="55"/>
    </row>
    <row r="6" spans="1:12" x14ac:dyDescent="0.25">
      <c r="A6" s="13" t="s">
        <v>4</v>
      </c>
      <c r="B6" s="1">
        <v>13346.85472285761</v>
      </c>
      <c r="C6" s="1">
        <v>15701.195062604529</v>
      </c>
      <c r="D6" s="1">
        <v>18726.52883916696</v>
      </c>
      <c r="E6" s="1">
        <v>19310.624990169399</v>
      </c>
      <c r="F6" s="1">
        <v>22002.259877235963</v>
      </c>
      <c r="G6" s="1">
        <v>26037.577507285823</v>
      </c>
      <c r="H6" s="1">
        <v>30525.787135262835</v>
      </c>
      <c r="I6" s="1">
        <v>35003.086901809103</v>
      </c>
      <c r="J6" s="1">
        <v>40531.345806089041</v>
      </c>
      <c r="K6" s="59">
        <f>(J6/E6)^(1/23)-1</f>
        <v>3.2760857197814186E-2</v>
      </c>
      <c r="L6" s="24"/>
    </row>
    <row r="7" spans="1:12" x14ac:dyDescent="0.25">
      <c r="A7" s="13" t="s">
        <v>13</v>
      </c>
      <c r="B7" s="100">
        <v>107.93948305986363</v>
      </c>
      <c r="C7" s="100">
        <v>178.83596899851597</v>
      </c>
      <c r="D7" s="100">
        <v>348.88573846853319</v>
      </c>
      <c r="E7" s="100">
        <v>264.91786606252316</v>
      </c>
      <c r="F7" s="66">
        <v>350</v>
      </c>
      <c r="G7" s="66">
        <v>430</v>
      </c>
      <c r="H7" s="66">
        <v>560</v>
      </c>
      <c r="I7" s="66">
        <v>800</v>
      </c>
      <c r="J7" s="71">
        <v>1000</v>
      </c>
      <c r="K7" s="59">
        <f t="shared" ref="K7:K9" si="0">(J7/E7)^(1/23)-1</f>
        <v>5.9454035728330412E-2</v>
      </c>
      <c r="L7" s="24"/>
    </row>
    <row r="8" spans="1:12" x14ac:dyDescent="0.25">
      <c r="A8" s="13" t="s">
        <v>14</v>
      </c>
      <c r="B8" s="1">
        <v>10199.299999999999</v>
      </c>
      <c r="C8" s="1">
        <v>9760.9</v>
      </c>
      <c r="D8" s="1">
        <v>13978.3</v>
      </c>
      <c r="E8" s="1">
        <v>13208.2</v>
      </c>
      <c r="F8" s="1">
        <v>13872.904829028799</v>
      </c>
      <c r="G8" s="1">
        <v>14888.8860818383</v>
      </c>
      <c r="H8" s="1">
        <v>15915.8559981659</v>
      </c>
      <c r="I8" s="1">
        <v>16802.958421725401</v>
      </c>
      <c r="J8" s="33">
        <v>17718.461073709299</v>
      </c>
      <c r="K8" s="59">
        <f t="shared" si="0"/>
        <v>1.285449364324931E-2</v>
      </c>
      <c r="L8" s="55"/>
    </row>
    <row r="9" spans="1:12" ht="15.75" thickBot="1" x14ac:dyDescent="0.3">
      <c r="A9" s="15" t="s">
        <v>12</v>
      </c>
      <c r="B9" s="29">
        <v>3255.4942059174737</v>
      </c>
      <c r="C9" s="29">
        <v>6119.1310316030449</v>
      </c>
      <c r="D9" s="29">
        <v>5097.1145776354933</v>
      </c>
      <c r="E9" s="29">
        <v>6367.3428562319205</v>
      </c>
      <c r="F9" s="29">
        <v>8479.3550482071641</v>
      </c>
      <c r="G9" s="29">
        <v>11578.691425447525</v>
      </c>
      <c r="H9" s="29">
        <v>15169.931137096934</v>
      </c>
      <c r="I9" s="29">
        <v>19000.128480083698</v>
      </c>
      <c r="J9" s="95">
        <v>23812.884732379738</v>
      </c>
      <c r="K9" s="59">
        <f t="shared" si="0"/>
        <v>5.902615434115166E-2</v>
      </c>
      <c r="L9" s="24"/>
    </row>
    <row r="10" spans="1:12" ht="15.75" thickBot="1" x14ac:dyDescent="0.3">
      <c r="A10" s="122" t="s">
        <v>28</v>
      </c>
      <c r="B10" s="23">
        <v>0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v>0</v>
      </c>
      <c r="J10" s="23">
        <v>0</v>
      </c>
      <c r="K10" s="45"/>
      <c r="L10" s="24"/>
    </row>
    <row r="11" spans="1:12" ht="15.75" thickBot="1" x14ac:dyDescent="0.3">
      <c r="A11" s="22"/>
      <c r="B11" s="24"/>
      <c r="C11" s="24"/>
      <c r="D11" s="24"/>
      <c r="E11" s="24"/>
      <c r="F11" s="77"/>
      <c r="G11" s="77"/>
      <c r="H11" s="77"/>
      <c r="I11" s="77"/>
      <c r="J11" s="77"/>
      <c r="K11" s="45"/>
      <c r="L11" s="24"/>
    </row>
    <row r="12" spans="1:12" x14ac:dyDescent="0.25">
      <c r="A12" s="17" t="s">
        <v>0</v>
      </c>
      <c r="B12" s="18"/>
      <c r="C12" s="18"/>
      <c r="D12" s="18"/>
      <c r="E12" s="18"/>
      <c r="F12" s="43"/>
      <c r="G12" s="43"/>
      <c r="H12" s="43"/>
      <c r="I12" s="43"/>
      <c r="J12" s="44"/>
      <c r="K12" s="97"/>
      <c r="L12" s="55"/>
    </row>
    <row r="13" spans="1:12" x14ac:dyDescent="0.25">
      <c r="A13" s="19" t="s">
        <v>6</v>
      </c>
      <c r="B13" s="3">
        <v>774.15652216717524</v>
      </c>
      <c r="C13" s="3">
        <v>1436.1600531172346</v>
      </c>
      <c r="D13" s="3">
        <v>1182.0208705536709</v>
      </c>
      <c r="E13" s="3">
        <v>1465.762325504588</v>
      </c>
      <c r="F13" s="67">
        <v>1909.9025824897449</v>
      </c>
      <c r="G13" s="67">
        <v>2621.4142618795499</v>
      </c>
      <c r="H13" s="67">
        <v>3490.3535857260499</v>
      </c>
      <c r="I13" s="67">
        <v>4474.9149577620001</v>
      </c>
      <c r="J13" s="101">
        <v>5418.6975869343596</v>
      </c>
      <c r="K13" s="59">
        <f t="shared" ref="K13:K20" si="1">(J13/E13)^(1/23)-1</f>
        <v>5.8493803489749308E-2</v>
      </c>
      <c r="L13" s="55"/>
    </row>
    <row r="14" spans="1:12" x14ac:dyDescent="0.25">
      <c r="A14" s="19" t="s">
        <v>7</v>
      </c>
      <c r="B14" s="3">
        <v>317.41068507695371</v>
      </c>
      <c r="C14" s="3">
        <v>578.2578824864878</v>
      </c>
      <c r="D14" s="3">
        <v>469.95396405799249</v>
      </c>
      <c r="E14" s="3">
        <v>583.24860563084394</v>
      </c>
      <c r="F14" s="67">
        <v>696.50773358832396</v>
      </c>
      <c r="G14" s="67">
        <v>850.72940899555999</v>
      </c>
      <c r="H14" s="67">
        <v>1000.01656499009</v>
      </c>
      <c r="I14" s="67">
        <v>1170.58698536066</v>
      </c>
      <c r="J14" s="101">
        <v>1350.35871340988</v>
      </c>
      <c r="K14" s="59">
        <f t="shared" si="1"/>
        <v>3.7174846485475754E-2</v>
      </c>
      <c r="L14" s="55"/>
    </row>
    <row r="15" spans="1:12" x14ac:dyDescent="0.25">
      <c r="A15" s="19" t="s">
        <v>8</v>
      </c>
      <c r="B15" s="3">
        <v>513.3914362731856</v>
      </c>
      <c r="C15" s="3">
        <v>937.45087404158653</v>
      </c>
      <c r="D15" s="3">
        <v>739.08161375714644</v>
      </c>
      <c r="E15" s="3">
        <v>878.69331416000512</v>
      </c>
      <c r="F15" s="67">
        <v>1127.2695027624668</v>
      </c>
      <c r="G15" s="67">
        <v>1468.2908506906012</v>
      </c>
      <c r="H15" s="67">
        <v>1842.7485305752614</v>
      </c>
      <c r="I15" s="67">
        <v>2300.7803187189402</v>
      </c>
      <c r="J15" s="101">
        <v>2806.8095926927699</v>
      </c>
      <c r="K15" s="59">
        <f t="shared" si="1"/>
        <v>5.1790818162898322E-2</v>
      </c>
      <c r="L15" s="55"/>
    </row>
    <row r="16" spans="1:12" x14ac:dyDescent="0.25">
      <c r="A16" s="19" t="s">
        <v>10</v>
      </c>
      <c r="B16" s="3">
        <v>156.26372188403874</v>
      </c>
      <c r="C16" s="3">
        <v>309.0161170959538</v>
      </c>
      <c r="D16" s="3">
        <v>260.97226637493725</v>
      </c>
      <c r="E16" s="3">
        <v>330.46509423843668</v>
      </c>
      <c r="F16" s="67">
        <v>461.5933325129518</v>
      </c>
      <c r="G16" s="67">
        <v>656.29396811226411</v>
      </c>
      <c r="H16" s="67">
        <v>899.09781981734068</v>
      </c>
      <c r="I16" s="67">
        <v>1179.8304517530539</v>
      </c>
      <c r="J16" s="101">
        <v>1480.78495575182</v>
      </c>
      <c r="K16" s="59">
        <f t="shared" si="1"/>
        <v>6.7382991806034687E-2</v>
      </c>
      <c r="L16" s="55"/>
    </row>
    <row r="17" spans="1:12" x14ac:dyDescent="0.25">
      <c r="A17" s="19" t="s">
        <v>9</v>
      </c>
      <c r="B17" s="3">
        <v>159.19366666936446</v>
      </c>
      <c r="C17" s="3">
        <v>350.01429500769416</v>
      </c>
      <c r="D17" s="3">
        <v>300.22004862273059</v>
      </c>
      <c r="E17" s="3">
        <v>387.77117994452396</v>
      </c>
      <c r="F17" s="67">
        <v>529.73337358792855</v>
      </c>
      <c r="G17" s="67">
        <v>739.36013825381281</v>
      </c>
      <c r="H17" s="67">
        <v>994.31588161290927</v>
      </c>
      <c r="I17" s="67">
        <v>1264.87068231938</v>
      </c>
      <c r="J17" s="101">
        <v>1480.00159547269</v>
      </c>
      <c r="K17" s="59">
        <f t="shared" si="1"/>
        <v>5.9963045112168656E-2</v>
      </c>
      <c r="L17" s="55"/>
    </row>
    <row r="18" spans="1:12" x14ac:dyDescent="0.25">
      <c r="A18" s="19" t="s">
        <v>11</v>
      </c>
      <c r="B18" s="3">
        <v>451.86259578134536</v>
      </c>
      <c r="C18" s="3">
        <v>868.91660648763229</v>
      </c>
      <c r="D18" s="3">
        <v>742.64959396149141</v>
      </c>
      <c r="E18" s="3">
        <v>960.19530271977351</v>
      </c>
      <c r="F18" s="67">
        <v>1303.3461563102246</v>
      </c>
      <c r="G18" s="67">
        <v>1792.2561209687797</v>
      </c>
      <c r="H18" s="67">
        <v>2374.7069054637604</v>
      </c>
      <c r="I18" s="67">
        <v>3100.01728812478</v>
      </c>
      <c r="J18" s="101">
        <v>3931.5199895043602</v>
      </c>
      <c r="K18" s="59">
        <f t="shared" si="1"/>
        <v>6.3206029663445129E-2</v>
      </c>
      <c r="L18" s="55"/>
    </row>
    <row r="19" spans="1:12" x14ac:dyDescent="0.25">
      <c r="A19" s="19" t="s">
        <v>1</v>
      </c>
      <c r="B19" s="3">
        <v>380.89282209234443</v>
      </c>
      <c r="C19" s="3">
        <v>722.05746172915929</v>
      </c>
      <c r="D19" s="3">
        <v>632.5519190845647</v>
      </c>
      <c r="E19" s="3">
        <v>822.02396273954093</v>
      </c>
      <c r="F19" s="67">
        <v>1164.2878919222173</v>
      </c>
      <c r="G19" s="67">
        <v>1667.3687569477875</v>
      </c>
      <c r="H19" s="67">
        <v>2200.7667051639601</v>
      </c>
      <c r="I19" s="67">
        <v>2818.0509529638798</v>
      </c>
      <c r="J19" s="101">
        <v>3366.3647889710701</v>
      </c>
      <c r="K19" s="59">
        <f t="shared" si="1"/>
        <v>6.3214096439466294E-2</v>
      </c>
      <c r="L19" s="55"/>
    </row>
    <row r="20" spans="1:12" ht="27" thickBot="1" x14ac:dyDescent="0.3">
      <c r="A20" s="20" t="s">
        <v>16</v>
      </c>
      <c r="B20" s="21">
        <v>502.3227559730658</v>
      </c>
      <c r="C20" s="21">
        <v>917.25774163729602</v>
      </c>
      <c r="D20" s="21">
        <v>769.66430122295969</v>
      </c>
      <c r="E20" s="21">
        <v>939.18307129420828</v>
      </c>
      <c r="F20" s="68">
        <v>1286.7144750333064</v>
      </c>
      <c r="G20" s="68">
        <v>1782.9779195991682</v>
      </c>
      <c r="H20" s="68">
        <v>2367.9251437475591</v>
      </c>
      <c r="I20" s="68">
        <v>3029.0768430809721</v>
      </c>
      <c r="J20" s="102">
        <v>3978.3475096427906</v>
      </c>
      <c r="K20" s="59">
        <f t="shared" si="1"/>
        <v>6.477734606062846E-2</v>
      </c>
    </row>
    <row r="21" spans="1:12" x14ac:dyDescent="0.25">
      <c r="B21" s="57"/>
      <c r="C21" s="57"/>
      <c r="D21" s="57"/>
      <c r="E21" s="57"/>
      <c r="F21" s="26"/>
      <c r="G21" s="26"/>
      <c r="H21" s="26"/>
      <c r="I21" s="26"/>
      <c r="J21" s="26"/>
    </row>
    <row r="22" spans="1:12" x14ac:dyDescent="0.25">
      <c r="B22" s="34"/>
      <c r="C22" s="34"/>
      <c r="D22" s="34"/>
      <c r="E22" s="34"/>
      <c r="F22" s="34"/>
      <c r="G22" s="34"/>
      <c r="H22" s="34"/>
      <c r="I22" s="34"/>
      <c r="J22" s="34"/>
    </row>
    <row r="23" spans="1:12" x14ac:dyDescent="0.25">
      <c r="B23" s="69"/>
      <c r="C23" s="69"/>
      <c r="D23" s="69"/>
      <c r="E23" s="69"/>
      <c r="F23" s="69"/>
      <c r="G23" s="69"/>
      <c r="H23" s="69"/>
      <c r="I23" s="69"/>
      <c r="J23" s="69"/>
    </row>
    <row r="32" spans="1:12" x14ac:dyDescent="0.25">
      <c r="B32" s="47"/>
      <c r="C32" s="47"/>
      <c r="D32" s="47"/>
      <c r="E32" s="47"/>
      <c r="F32" s="47"/>
      <c r="G32" s="47"/>
      <c r="H32" s="47"/>
      <c r="I32" s="47"/>
      <c r="J32" s="47"/>
    </row>
    <row r="33" spans="2:10" x14ac:dyDescent="0.25">
      <c r="B33" s="47"/>
      <c r="C33" s="47"/>
      <c r="D33" s="47"/>
      <c r="E33" s="47"/>
      <c r="F33" s="47"/>
      <c r="G33" s="47"/>
      <c r="H33" s="47"/>
      <c r="I33" s="47"/>
      <c r="J33" s="47"/>
    </row>
    <row r="34" spans="2:10" x14ac:dyDescent="0.25">
      <c r="B34" s="47"/>
      <c r="C34" s="47"/>
      <c r="D34" s="47"/>
      <c r="E34" s="47"/>
      <c r="F34" s="47"/>
      <c r="G34" s="47"/>
      <c r="H34" s="47"/>
      <c r="I34" s="47"/>
      <c r="J34" s="47"/>
    </row>
    <row r="35" spans="2:10" x14ac:dyDescent="0.25">
      <c r="B35" s="47"/>
      <c r="C35" s="47"/>
      <c r="D35" s="47"/>
      <c r="E35" s="47"/>
      <c r="F35" s="47"/>
      <c r="G35" s="47"/>
      <c r="H35" s="47"/>
      <c r="I35" s="47"/>
      <c r="J35" s="47"/>
    </row>
    <row r="36" spans="2:10" x14ac:dyDescent="0.25">
      <c r="B36" s="47"/>
      <c r="C36" s="47"/>
      <c r="D36" s="47"/>
      <c r="E36" s="47"/>
      <c r="F36" s="47"/>
      <c r="G36" s="47"/>
      <c r="H36" s="47"/>
      <c r="I36" s="47"/>
      <c r="J36" s="47"/>
    </row>
    <row r="37" spans="2:10" x14ac:dyDescent="0.25">
      <c r="B37" s="47"/>
      <c r="C37" s="47"/>
      <c r="D37" s="47"/>
      <c r="E37" s="47"/>
      <c r="F37" s="47"/>
      <c r="G37" s="47"/>
      <c r="H37" s="47"/>
      <c r="I37" s="47"/>
      <c r="J37" s="47"/>
    </row>
    <row r="38" spans="2:10" x14ac:dyDescent="0.25">
      <c r="B38" s="47"/>
      <c r="C38" s="47"/>
      <c r="D38" s="47"/>
      <c r="E38" s="47"/>
      <c r="F38" s="47"/>
      <c r="G38" s="47"/>
      <c r="H38" s="47"/>
      <c r="I38" s="47"/>
      <c r="J38" s="47"/>
    </row>
    <row r="39" spans="2:10" x14ac:dyDescent="0.25">
      <c r="B39" s="47"/>
      <c r="C39" s="47"/>
      <c r="D39" s="47"/>
      <c r="E39" s="47"/>
      <c r="F39" s="47"/>
      <c r="G39" s="47"/>
      <c r="H39" s="47"/>
      <c r="I39" s="47"/>
      <c r="J39" s="4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37CC2-52C8-4F91-8A2F-02E60BDF0F56}">
  <sheetPr>
    <tabColor rgb="FF92D050"/>
  </sheetPr>
  <dimension ref="A1:K39"/>
  <sheetViews>
    <sheetView showGridLines="0" zoomScale="85" zoomScaleNormal="85" workbookViewId="0">
      <selection activeCell="F10" sqref="F10"/>
    </sheetView>
  </sheetViews>
  <sheetFormatPr defaultRowHeight="15" x14ac:dyDescent="0.25"/>
  <cols>
    <col min="1" max="1" width="36.7109375" bestFit="1" customWidth="1"/>
    <col min="2" max="2" width="10" bestFit="1" customWidth="1"/>
    <col min="3" max="3" width="10.7109375" bestFit="1" customWidth="1"/>
    <col min="4" max="5" width="11.5703125" bestFit="1" customWidth="1"/>
    <col min="6" max="6" width="16.85546875" bestFit="1" customWidth="1"/>
    <col min="7" max="11" width="16.7109375" bestFit="1" customWidth="1"/>
  </cols>
  <sheetData>
    <row r="1" spans="1:11" ht="37.5" customHeight="1" thickBot="1" x14ac:dyDescent="0.3">
      <c r="D1" s="77"/>
    </row>
    <row r="2" spans="1:11" x14ac:dyDescent="0.25">
      <c r="A2" s="10"/>
      <c r="B2" s="11">
        <v>2012</v>
      </c>
      <c r="C2" s="11">
        <v>2018</v>
      </c>
      <c r="D2" s="11">
        <v>2021</v>
      </c>
      <c r="E2" s="11">
        <v>2022</v>
      </c>
      <c r="F2" s="11">
        <v>2025</v>
      </c>
      <c r="G2" s="11">
        <v>2030</v>
      </c>
      <c r="H2" s="11">
        <v>2035</v>
      </c>
      <c r="I2" s="11">
        <v>2040</v>
      </c>
      <c r="J2" s="12">
        <v>2045</v>
      </c>
      <c r="K2" s="58" t="s">
        <v>32</v>
      </c>
    </row>
    <row r="3" spans="1:11" x14ac:dyDescent="0.25">
      <c r="A3" s="13" t="s">
        <v>3</v>
      </c>
      <c r="B3" s="1">
        <v>55865.00473237702</v>
      </c>
      <c r="C3" s="1">
        <v>88714.949444533137</v>
      </c>
      <c r="D3" s="1">
        <v>106424.88636210826</v>
      </c>
      <c r="E3" s="1">
        <v>108816.80296731308</v>
      </c>
      <c r="F3" s="56">
        <v>143840</v>
      </c>
      <c r="G3" s="56">
        <v>190333.36432042098</v>
      </c>
      <c r="H3" s="56">
        <v>237190.00074886027</v>
      </c>
      <c r="I3" s="56">
        <v>292764.16607359843</v>
      </c>
      <c r="J3" s="94">
        <v>354483.19907714054</v>
      </c>
      <c r="K3" s="59">
        <f>(J3/E3)^(1/23)-1</f>
        <v>5.2688762152966362E-2</v>
      </c>
    </row>
    <row r="4" spans="1:11" x14ac:dyDescent="0.25">
      <c r="A4" s="123" t="s">
        <v>31</v>
      </c>
      <c r="B4" s="1">
        <v>55865.00473237702</v>
      </c>
      <c r="C4" s="1">
        <v>88714.949444533137</v>
      </c>
      <c r="D4" s="1">
        <v>106424.88636210826</v>
      </c>
      <c r="E4" s="1">
        <v>108816.80296731308</v>
      </c>
      <c r="F4" s="116">
        <v>122264</v>
      </c>
      <c r="G4" s="116">
        <v>161783.35967235782</v>
      </c>
      <c r="H4" s="116">
        <v>201611.50063653121</v>
      </c>
      <c r="I4" s="116">
        <v>248849.54116255866</v>
      </c>
      <c r="J4" s="116">
        <v>301310.71921556944</v>
      </c>
      <c r="K4" s="60"/>
    </row>
    <row r="5" spans="1:11" x14ac:dyDescent="0.25">
      <c r="A5" s="13" t="s">
        <v>5</v>
      </c>
      <c r="B5" s="4">
        <v>0.61</v>
      </c>
      <c r="C5" s="54">
        <v>0.6293890449438202</v>
      </c>
      <c r="D5" s="54">
        <v>0.65863919918758163</v>
      </c>
      <c r="E5" s="54">
        <v>0.63321706466326799</v>
      </c>
      <c r="F5" s="54">
        <f>F6/F4</f>
        <v>0.6524365905160866</v>
      </c>
      <c r="G5" s="54">
        <f>G6/G4</f>
        <v>0.62403240345141753</v>
      </c>
      <c r="H5" s="54">
        <f t="shared" ref="H5:J5" si="0">H6/H4</f>
        <v>0.60685322186701796</v>
      </c>
      <c r="I5" s="54">
        <f t="shared" si="0"/>
        <v>0.59119056081897359</v>
      </c>
      <c r="J5" s="54">
        <f t="shared" si="0"/>
        <v>0.5734421471426947</v>
      </c>
      <c r="K5" s="60"/>
    </row>
    <row r="6" spans="1:11" x14ac:dyDescent="0.25">
      <c r="A6" s="13" t="s">
        <v>4</v>
      </c>
      <c r="B6" s="1">
        <v>34077.65288674998</v>
      </c>
      <c r="C6" s="1">
        <v>55836.217303134006</v>
      </c>
      <c r="D6" s="1">
        <v>70095.601927168362</v>
      </c>
      <c r="E6" s="1">
        <v>68904.656561003183</v>
      </c>
      <c r="F6" s="1">
        <v>79769.507302858809</v>
      </c>
      <c r="G6" s="1">
        <v>100958.05877478659</v>
      </c>
      <c r="H6" s="1">
        <v>122348.58872672332</v>
      </c>
      <c r="I6" s="1">
        <v>147117.4997994373</v>
      </c>
      <c r="J6" s="1">
        <v>172784.26578408573</v>
      </c>
      <c r="K6" s="59">
        <f>(J6/E6)^(1/23)-1</f>
        <v>4.0780004554562321E-2</v>
      </c>
    </row>
    <row r="7" spans="1:11" x14ac:dyDescent="0.25">
      <c r="A7" s="13" t="s">
        <v>13</v>
      </c>
      <c r="B7" s="66">
        <v>8975.3148728672004</v>
      </c>
      <c r="C7" s="66">
        <v>10875.478355062827</v>
      </c>
      <c r="D7" s="66">
        <v>15087.842850627561</v>
      </c>
      <c r="E7" s="66">
        <v>15073.749193018113</v>
      </c>
      <c r="F7" s="66">
        <v>18170.362270676236</v>
      </c>
      <c r="G7" s="66">
        <v>21829.016279764171</v>
      </c>
      <c r="H7" s="66">
        <v>25064.812984244272</v>
      </c>
      <c r="I7" s="66">
        <v>28213.148225252073</v>
      </c>
      <c r="J7" s="71">
        <v>31363.025571212223</v>
      </c>
      <c r="K7" s="59">
        <f>(J7/E7)^(1/23)-1</f>
        <v>3.2368245604572188E-2</v>
      </c>
    </row>
    <row r="8" spans="1:11" x14ac:dyDescent="0.25">
      <c r="A8" s="13" t="s">
        <v>14</v>
      </c>
      <c r="B8" s="5">
        <v>76.5</v>
      </c>
      <c r="C8" s="5">
        <v>335.5</v>
      </c>
      <c r="D8" s="5">
        <v>470.5</v>
      </c>
      <c r="E8" s="5">
        <v>180.7</v>
      </c>
      <c r="F8" s="1">
        <v>444.58976250000006</v>
      </c>
      <c r="G8" s="1">
        <v>1000</v>
      </c>
      <c r="H8" s="1">
        <v>1850</v>
      </c>
      <c r="I8" s="1">
        <v>3000</v>
      </c>
      <c r="J8" s="33">
        <v>4650</v>
      </c>
      <c r="K8" s="59">
        <f>(J8/E8)^(1/23)-1</f>
        <v>0.15166418429180872</v>
      </c>
    </row>
    <row r="9" spans="1:11" ht="15.75" thickBot="1" x14ac:dyDescent="0.3">
      <c r="A9" s="15" t="s">
        <v>12</v>
      </c>
      <c r="B9" s="29">
        <v>42976.467759617182</v>
      </c>
      <c r="C9" s="29">
        <v>66376.195658196841</v>
      </c>
      <c r="D9" s="29">
        <v>84712.944777795929</v>
      </c>
      <c r="E9" s="29">
        <v>83797.705754021299</v>
      </c>
      <c r="F9" s="29">
        <v>97495.279811035027</v>
      </c>
      <c r="G9" s="29">
        <v>121787.07505455075</v>
      </c>
      <c r="H9" s="29">
        <v>145563.40171096759</v>
      </c>
      <c r="I9" s="29">
        <v>172330.64802468935</v>
      </c>
      <c r="J9" s="95">
        <v>199497.29135529796</v>
      </c>
      <c r="K9" s="59">
        <f>(J9/E9)^(1/23)-1</f>
        <v>3.8432980529334193E-2</v>
      </c>
    </row>
    <row r="10" spans="1:11" ht="15.75" thickBot="1" x14ac:dyDescent="0.3">
      <c r="A10" s="122" t="s">
        <v>28</v>
      </c>
      <c r="B10" s="23">
        <f>B6+B7-B8-B9</f>
        <v>0</v>
      </c>
      <c r="C10" s="23">
        <f t="shared" ref="C10:J10" si="1">C6+C7-C8-C9</f>
        <v>0</v>
      </c>
      <c r="D10" s="23">
        <f t="shared" si="1"/>
        <v>0</v>
      </c>
      <c r="E10" s="23">
        <f t="shared" si="1"/>
        <v>0</v>
      </c>
      <c r="F10" s="23">
        <f t="shared" si="1"/>
        <v>0</v>
      </c>
      <c r="G10" s="23">
        <f t="shared" si="1"/>
        <v>0</v>
      </c>
      <c r="H10" s="23">
        <f t="shared" si="1"/>
        <v>0</v>
      </c>
      <c r="I10" s="23">
        <f t="shared" si="1"/>
        <v>0</v>
      </c>
      <c r="J10" s="23">
        <f t="shared" si="1"/>
        <v>0</v>
      </c>
      <c r="K10" s="114"/>
    </row>
    <row r="11" spans="1:11" ht="15.75" thickBot="1" x14ac:dyDescent="0.3">
      <c r="A11" s="22"/>
      <c r="B11" s="89"/>
      <c r="C11" s="89"/>
      <c r="D11" s="89"/>
      <c r="E11" s="23"/>
      <c r="F11" s="75"/>
      <c r="G11" s="75"/>
      <c r="H11" s="75"/>
      <c r="I11" s="75"/>
      <c r="J11" s="75"/>
      <c r="K11" s="77"/>
    </row>
    <row r="12" spans="1:11" x14ac:dyDescent="0.25">
      <c r="A12" s="17" t="s">
        <v>0</v>
      </c>
      <c r="B12" s="18"/>
      <c r="C12" s="18"/>
      <c r="D12" s="18"/>
      <c r="E12" s="18"/>
      <c r="F12" s="43"/>
      <c r="G12" s="43"/>
      <c r="H12" s="43"/>
      <c r="I12" s="43"/>
      <c r="J12" s="44"/>
      <c r="K12" s="90"/>
    </row>
    <row r="13" spans="1:11" x14ac:dyDescent="0.25">
      <c r="A13" s="19" t="s">
        <v>6</v>
      </c>
      <c r="B13" s="3">
        <v>12205.316843731278</v>
      </c>
      <c r="C13" s="3">
        <v>18585.334784295119</v>
      </c>
      <c r="D13" s="3">
        <v>19855.868748581433</v>
      </c>
      <c r="E13" s="3">
        <v>22792.975965093796</v>
      </c>
      <c r="F13" s="118">
        <v>26362.347491136799</v>
      </c>
      <c r="G13" s="118">
        <v>32126.517013974801</v>
      </c>
      <c r="H13" s="118">
        <v>37701.621017607999</v>
      </c>
      <c r="I13" s="118">
        <v>43878.221061120901</v>
      </c>
      <c r="J13" s="119">
        <v>49207.791812014701</v>
      </c>
      <c r="K13" s="59">
        <f>(J13/E13)^(1/23)-1</f>
        <v>3.4026961422639612E-2</v>
      </c>
    </row>
    <row r="14" spans="1:11" x14ac:dyDescent="0.25">
      <c r="A14" s="19" t="s">
        <v>7</v>
      </c>
      <c r="B14" s="3">
        <v>3524.0703562886092</v>
      </c>
      <c r="C14" s="3">
        <v>6637.6195658196848</v>
      </c>
      <c r="D14" s="3">
        <v>6255.7034447536162</v>
      </c>
      <c r="E14" s="3">
        <v>6368.6256373056185</v>
      </c>
      <c r="F14" s="118">
        <v>8661.6669645659058</v>
      </c>
      <c r="G14" s="118">
        <v>10874.186319452099</v>
      </c>
      <c r="H14" s="118">
        <v>12684.6879647078</v>
      </c>
      <c r="I14" s="118">
        <v>14499.2598828835</v>
      </c>
      <c r="J14" s="119">
        <v>16464.2047311032</v>
      </c>
      <c r="K14" s="59">
        <f>(J14/E14)^(1/23)-1</f>
        <v>4.2160400005810228E-2</v>
      </c>
    </row>
    <row r="15" spans="1:11" x14ac:dyDescent="0.25">
      <c r="A15" s="19" t="s">
        <v>8</v>
      </c>
      <c r="B15" s="3">
        <v>5372.0584699521478</v>
      </c>
      <c r="C15" s="3">
        <v>7301.3815224016525</v>
      </c>
      <c r="D15" s="3">
        <v>8879.8826784065805</v>
      </c>
      <c r="E15" s="3">
        <v>8798.7591041722353</v>
      </c>
      <c r="F15" s="118">
        <v>9234.5993397641996</v>
      </c>
      <c r="G15" s="118">
        <v>11459.070230956801</v>
      </c>
      <c r="H15" s="118">
        <v>13930.51616356</v>
      </c>
      <c r="I15" s="118">
        <v>16025.7845387865</v>
      </c>
      <c r="J15" s="119">
        <v>18064.691130581301</v>
      </c>
      <c r="K15" s="59">
        <f t="shared" ref="K15:K20" si="2">(J15/E15)^(1/23)-1</f>
        <v>3.1770258572835663E-2</v>
      </c>
    </row>
    <row r="16" spans="1:11" x14ac:dyDescent="0.25">
      <c r="A16" s="19" t="s">
        <v>10</v>
      </c>
      <c r="B16" s="3">
        <v>3352.1644852501404</v>
      </c>
      <c r="C16" s="3">
        <v>3318.8097829098424</v>
      </c>
      <c r="D16" s="3">
        <v>2506.7699345933174</v>
      </c>
      <c r="E16" s="3">
        <v>5195.4577567493207</v>
      </c>
      <c r="F16" s="118">
        <v>6164.0334245857102</v>
      </c>
      <c r="G16" s="118">
        <v>9957.2177839720516</v>
      </c>
      <c r="H16" s="118">
        <v>13334.8475462111</v>
      </c>
      <c r="I16" s="118">
        <v>17677.318764973246</v>
      </c>
      <c r="J16" s="119">
        <v>23127.413699790224</v>
      </c>
      <c r="K16" s="59">
        <f t="shared" si="2"/>
        <v>6.7077084500464901E-2</v>
      </c>
    </row>
    <row r="17" spans="1:11" x14ac:dyDescent="0.25">
      <c r="A17" s="19" t="s">
        <v>9</v>
      </c>
      <c r="B17" s="3">
        <v>5586.9408087502343</v>
      </c>
      <c r="C17" s="3">
        <v>7965.1434789836203</v>
      </c>
      <c r="D17" s="3">
        <v>10037.679687132861</v>
      </c>
      <c r="E17" s="3">
        <v>9804.3315732204919</v>
      </c>
      <c r="F17" s="118">
        <v>11046.9398832727</v>
      </c>
      <c r="G17" s="118">
        <v>12967.896667991499</v>
      </c>
      <c r="H17" s="118">
        <v>14593.645914852899</v>
      </c>
      <c r="I17" s="118">
        <v>16168.107317014001</v>
      </c>
      <c r="J17" s="119">
        <v>17819.0047119558</v>
      </c>
      <c r="K17" s="59">
        <f t="shared" si="2"/>
        <v>2.6316016852308E-2</v>
      </c>
    </row>
    <row r="18" spans="1:11" x14ac:dyDescent="0.25">
      <c r="A18" s="19" t="s">
        <v>11</v>
      </c>
      <c r="B18" s="3">
        <v>3567.0468240482264</v>
      </c>
      <c r="C18" s="3">
        <v>7301.3815224016525</v>
      </c>
      <c r="D18" s="3">
        <v>14401.20061222531</v>
      </c>
      <c r="E18" s="3">
        <v>14580.800801199704</v>
      </c>
      <c r="F18" s="118">
        <v>16678.213072916598</v>
      </c>
      <c r="G18" s="118">
        <v>20769.271839068198</v>
      </c>
      <c r="H18" s="118">
        <v>25487.877914140801</v>
      </c>
      <c r="I18" s="118">
        <v>31025.420806761002</v>
      </c>
      <c r="J18" s="119">
        <v>36295.779048233198</v>
      </c>
      <c r="K18" s="59">
        <f t="shared" si="2"/>
        <v>4.0448626243886787E-2</v>
      </c>
    </row>
    <row r="19" spans="1:11" x14ac:dyDescent="0.25">
      <c r="A19" s="19" t="s">
        <v>1</v>
      </c>
      <c r="B19" s="3">
        <v>1418.2234360673672</v>
      </c>
      <c r="C19" s="3">
        <v>1991.2858697459051</v>
      </c>
      <c r="D19" s="3">
        <v>2405.8729234335324</v>
      </c>
      <c r="E19" s="3">
        <v>3351.9082301608519</v>
      </c>
      <c r="F19" s="118">
        <v>4724.8756653704104</v>
      </c>
      <c r="G19" s="118">
        <v>6713.2878108444929</v>
      </c>
      <c r="H19" s="118">
        <v>9190.7254888595107</v>
      </c>
      <c r="I19" s="118">
        <v>12474.298072778984</v>
      </c>
      <c r="J19" s="119">
        <v>16657.804756633166</v>
      </c>
      <c r="K19" s="59">
        <f t="shared" si="2"/>
        <v>7.2198087321826421E-2</v>
      </c>
    </row>
    <row r="20" spans="1:11" ht="27" thickBot="1" x14ac:dyDescent="0.3">
      <c r="A20" s="20" t="s">
        <v>16</v>
      </c>
      <c r="B20" s="21">
        <v>7950.6465355291803</v>
      </c>
      <c r="C20" s="21">
        <v>13275.239131639362</v>
      </c>
      <c r="D20" s="21">
        <v>20369.966748669278</v>
      </c>
      <c r="E20" s="21">
        <v>12904.846686119272</v>
      </c>
      <c r="F20" s="120">
        <v>14622.6039694227</v>
      </c>
      <c r="G20" s="120">
        <v>16919.627388290799</v>
      </c>
      <c r="H20" s="120">
        <v>18639.4797010275</v>
      </c>
      <c r="I20" s="120">
        <v>20582.237580371198</v>
      </c>
      <c r="J20" s="121">
        <v>21860.601464986401</v>
      </c>
      <c r="K20" s="59">
        <f t="shared" si="2"/>
        <v>2.3181258011452321E-2</v>
      </c>
    </row>
    <row r="21" spans="1:11" x14ac:dyDescent="0.25">
      <c r="A21" s="124" t="s">
        <v>33</v>
      </c>
      <c r="B21" s="125"/>
      <c r="C21" s="125"/>
      <c r="D21" s="125"/>
      <c r="E21" s="125"/>
      <c r="F21" s="125"/>
      <c r="G21" s="125"/>
      <c r="H21" s="125"/>
      <c r="I21" s="125"/>
      <c r="J21" s="117"/>
    </row>
    <row r="23" spans="1:11" x14ac:dyDescent="0.25">
      <c r="B23" s="34"/>
      <c r="C23" s="34"/>
      <c r="D23" s="34"/>
      <c r="E23" s="34"/>
      <c r="F23" s="34"/>
      <c r="G23" s="34"/>
      <c r="H23" s="34"/>
      <c r="I23" s="34"/>
      <c r="J23" s="34"/>
    </row>
    <row r="24" spans="1:11" x14ac:dyDescent="0.25">
      <c r="B24" s="74"/>
      <c r="C24" s="74"/>
      <c r="D24" s="74"/>
      <c r="E24" s="74"/>
      <c r="F24" s="74"/>
      <c r="G24" s="74"/>
      <c r="H24" s="74"/>
      <c r="I24" s="74"/>
      <c r="J24" s="74"/>
    </row>
    <row r="32" spans="1:11" x14ac:dyDescent="0.25">
      <c r="B32" s="6"/>
      <c r="C32" s="6"/>
      <c r="D32" s="6"/>
      <c r="E32" s="6"/>
      <c r="F32" s="6"/>
      <c r="G32" s="6"/>
      <c r="H32" s="6"/>
      <c r="I32" s="6"/>
      <c r="J32" s="6"/>
      <c r="K32" s="6"/>
    </row>
    <row r="33" spans="2:11" x14ac:dyDescent="0.25">
      <c r="B33" s="6"/>
      <c r="C33" s="6"/>
      <c r="D33" s="6"/>
      <c r="E33" s="6"/>
      <c r="F33" s="6"/>
      <c r="G33" s="6"/>
      <c r="H33" s="6"/>
      <c r="I33" s="6"/>
      <c r="J33" s="6"/>
      <c r="K33" s="6"/>
    </row>
    <row r="34" spans="2:11" x14ac:dyDescent="0.25">
      <c r="B34" s="6"/>
      <c r="C34" s="6"/>
      <c r="D34" s="6"/>
      <c r="E34" s="6"/>
      <c r="F34" s="6"/>
      <c r="G34" s="6"/>
      <c r="H34" s="6"/>
      <c r="I34" s="6"/>
      <c r="J34" s="6"/>
      <c r="K34" s="6"/>
    </row>
    <row r="35" spans="2:11" x14ac:dyDescent="0.25">
      <c r="B35" s="6"/>
      <c r="C35" s="6"/>
      <c r="D35" s="6"/>
      <c r="E35" s="6"/>
      <c r="F35" s="6"/>
      <c r="G35" s="6"/>
      <c r="H35" s="6"/>
      <c r="I35" s="6"/>
      <c r="J35" s="6"/>
      <c r="K35" s="6"/>
    </row>
    <row r="36" spans="2:11" x14ac:dyDescent="0.25">
      <c r="B36" s="6"/>
      <c r="C36" s="6"/>
      <c r="D36" s="6"/>
      <c r="E36" s="6"/>
      <c r="F36" s="6"/>
      <c r="G36" s="6"/>
      <c r="H36" s="6"/>
      <c r="I36" s="6"/>
      <c r="J36" s="6"/>
      <c r="K36" s="6"/>
    </row>
    <row r="37" spans="2:11" x14ac:dyDescent="0.25">
      <c r="B37" s="6"/>
      <c r="C37" s="6"/>
      <c r="D37" s="6"/>
      <c r="E37" s="6"/>
      <c r="F37" s="6"/>
      <c r="G37" s="6"/>
      <c r="H37" s="6"/>
      <c r="I37" s="6"/>
      <c r="J37" s="6"/>
      <c r="K37" s="6"/>
    </row>
    <row r="38" spans="2:11" x14ac:dyDescent="0.25"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2:11" x14ac:dyDescent="0.25">
      <c r="B39" s="6"/>
      <c r="C39" s="6"/>
      <c r="D39" s="6"/>
      <c r="E39" s="6"/>
      <c r="F39" s="6"/>
      <c r="G39" s="6"/>
      <c r="H39" s="6"/>
      <c r="I39" s="6"/>
      <c r="J39" s="6"/>
      <c r="K39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1DC65-AB8D-48BE-95E7-0DFA56A20188}">
  <sheetPr>
    <tabColor rgb="FF92D050"/>
  </sheetPr>
  <dimension ref="A1:M39"/>
  <sheetViews>
    <sheetView showGridLines="0" zoomScale="85" zoomScaleNormal="85" workbookViewId="0">
      <pane ySplit="1" topLeftCell="A2" activePane="bottomLeft" state="frozen"/>
      <selection activeCell="B1" sqref="B1"/>
      <selection pane="bottomLeft" activeCell="F23" sqref="F23"/>
    </sheetView>
  </sheetViews>
  <sheetFormatPr defaultRowHeight="15" x14ac:dyDescent="0.25"/>
  <cols>
    <col min="1" max="1" width="36.7109375" bestFit="1" customWidth="1"/>
    <col min="2" max="2" width="9" bestFit="1" customWidth="1"/>
    <col min="3" max="5" width="10.5703125" bestFit="1" customWidth="1"/>
    <col min="6" max="6" width="16.7109375" bestFit="1" customWidth="1"/>
    <col min="7" max="10" width="10.7109375" bestFit="1" customWidth="1"/>
    <col min="11" max="11" width="16.7109375" bestFit="1" customWidth="1"/>
  </cols>
  <sheetData>
    <row r="1" spans="1:13" ht="37.5" customHeight="1" thickBot="1" x14ac:dyDescent="0.3"/>
    <row r="2" spans="1:13" x14ac:dyDescent="0.25">
      <c r="A2" s="10"/>
      <c r="B2" s="11">
        <v>2012</v>
      </c>
      <c r="C2" s="11">
        <v>2018</v>
      </c>
      <c r="D2" s="11">
        <v>2021</v>
      </c>
      <c r="E2" s="11">
        <v>2022</v>
      </c>
      <c r="F2" s="11">
        <v>2025</v>
      </c>
      <c r="G2" s="11">
        <v>2030</v>
      </c>
      <c r="H2" s="11">
        <v>2035</v>
      </c>
      <c r="I2" s="11">
        <v>2040</v>
      </c>
      <c r="J2" s="12">
        <v>2045</v>
      </c>
      <c r="K2" s="58" t="s">
        <v>32</v>
      </c>
    </row>
    <row r="3" spans="1:13" x14ac:dyDescent="0.25">
      <c r="A3" s="13" t="s">
        <v>3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33">
        <v>0</v>
      </c>
      <c r="K3" s="59" t="e">
        <f>(E3/B3)^(1/10)-1</f>
        <v>#DIV/0!</v>
      </c>
    </row>
    <row r="4" spans="1:13" x14ac:dyDescent="0.25">
      <c r="A4" s="82" t="s">
        <v>29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33">
        <v>0</v>
      </c>
      <c r="K4" s="60"/>
      <c r="M4" s="55"/>
    </row>
    <row r="5" spans="1:13" x14ac:dyDescent="0.25">
      <c r="A5" s="13" t="s">
        <v>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33">
        <v>0</v>
      </c>
      <c r="K5" s="60"/>
      <c r="M5" s="24"/>
    </row>
    <row r="6" spans="1:13" x14ac:dyDescent="0.25">
      <c r="A6" s="13" t="s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33">
        <v>0</v>
      </c>
      <c r="K6" s="59" t="e">
        <f>(E6/B6)^(1/10)-1</f>
        <v>#DIV/0!</v>
      </c>
      <c r="M6" s="24"/>
    </row>
    <row r="7" spans="1:13" x14ac:dyDescent="0.25">
      <c r="A7" s="13" t="s">
        <v>13</v>
      </c>
      <c r="B7" s="26">
        <v>9.7402533523067429</v>
      </c>
      <c r="C7" s="26">
        <v>10.971505680333371</v>
      </c>
      <c r="D7" s="26">
        <v>12.845379541184426</v>
      </c>
      <c r="E7" s="26">
        <v>12.846065949283009</v>
      </c>
      <c r="F7" s="83">
        <v>15.956577837046204</v>
      </c>
      <c r="G7" s="83">
        <v>22.326614736255706</v>
      </c>
      <c r="H7" s="83">
        <v>29.915926130450266</v>
      </c>
      <c r="I7" s="83">
        <v>39.721121322297378</v>
      </c>
      <c r="J7" s="32">
        <v>51.960844664725442</v>
      </c>
      <c r="K7" s="59">
        <f>(J7/E7)^(1/23)-1</f>
        <v>6.2642593985873463E-2</v>
      </c>
      <c r="M7" s="55"/>
    </row>
    <row r="8" spans="1:13" x14ac:dyDescent="0.25">
      <c r="A8" s="13" t="s">
        <v>14</v>
      </c>
      <c r="B8" s="5">
        <v>0.72599999999999998</v>
      </c>
      <c r="C8" s="5">
        <v>0.98599999999999999</v>
      </c>
      <c r="D8" s="5">
        <v>1.349</v>
      </c>
      <c r="E8" s="5">
        <v>1.206</v>
      </c>
      <c r="F8" s="36">
        <v>0</v>
      </c>
      <c r="G8" s="36">
        <v>0</v>
      </c>
      <c r="H8" s="36">
        <v>0</v>
      </c>
      <c r="I8" s="36">
        <v>0</v>
      </c>
      <c r="J8" s="39">
        <v>0</v>
      </c>
      <c r="K8" s="60"/>
      <c r="M8" s="24"/>
    </row>
    <row r="9" spans="1:13" ht="15.75" thickBot="1" x14ac:dyDescent="0.3">
      <c r="A9" s="15" t="s">
        <v>12</v>
      </c>
      <c r="B9" s="28">
        <v>9.0142533523067421</v>
      </c>
      <c r="C9" s="28">
        <v>9.9855056803333699</v>
      </c>
      <c r="D9" s="28">
        <v>11.496379541184426</v>
      </c>
      <c r="E9" s="28">
        <v>11.640065949283009</v>
      </c>
      <c r="F9" s="28">
        <v>15.956577837046204</v>
      </c>
      <c r="G9" s="28">
        <v>22.326614736255706</v>
      </c>
      <c r="H9" s="28">
        <v>29.915926130450266</v>
      </c>
      <c r="I9" s="28">
        <v>39.721121322297378</v>
      </c>
      <c r="J9" s="103">
        <v>51.960844664725442</v>
      </c>
      <c r="K9" s="59">
        <f>(J9/E9)^(1/23)-1</f>
        <v>6.720715618333517E-2</v>
      </c>
      <c r="M9" s="24"/>
    </row>
    <row r="10" spans="1:13" ht="15.75" thickBot="1" x14ac:dyDescent="0.3">
      <c r="A10" s="122" t="s">
        <v>28</v>
      </c>
      <c r="B10" s="23">
        <v>0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v>0</v>
      </c>
      <c r="J10" s="23">
        <v>0</v>
      </c>
      <c r="M10" s="55"/>
    </row>
    <row r="11" spans="1:13" ht="15.75" thickBot="1" x14ac:dyDescent="0.3">
      <c r="A11" s="22"/>
      <c r="B11" s="24"/>
      <c r="C11" s="24"/>
      <c r="D11" s="24"/>
      <c r="E11" s="24"/>
      <c r="M11" s="24"/>
    </row>
    <row r="12" spans="1:13" x14ac:dyDescent="0.25">
      <c r="A12" s="17" t="s">
        <v>0</v>
      </c>
      <c r="B12" s="18"/>
      <c r="C12" s="18"/>
      <c r="D12" s="18"/>
      <c r="E12" s="18"/>
      <c r="F12" s="43"/>
      <c r="G12" s="43"/>
      <c r="H12" s="43"/>
      <c r="I12" s="43"/>
      <c r="J12" s="44"/>
      <c r="K12" s="97"/>
      <c r="M12" s="24"/>
    </row>
    <row r="13" spans="1:13" x14ac:dyDescent="0.25">
      <c r="A13" s="19" t="s">
        <v>6</v>
      </c>
      <c r="B13" s="3">
        <v>2.7433486820209385</v>
      </c>
      <c r="C13" s="3">
        <v>3.0740274962851566</v>
      </c>
      <c r="D13" s="3">
        <v>3.5800180179940657</v>
      </c>
      <c r="E13" s="3">
        <v>3.6666207740241479</v>
      </c>
      <c r="F13" s="8">
        <v>4.9266365842704625</v>
      </c>
      <c r="G13" s="8">
        <v>6.6723939143697857</v>
      </c>
      <c r="H13" s="8">
        <v>8.7072792674058306</v>
      </c>
      <c r="I13" s="8">
        <v>11.27260604849779</v>
      </c>
      <c r="J13" s="98">
        <v>14.339135962669577</v>
      </c>
      <c r="K13" s="59">
        <f>(J13/E13)^(1/23)-1</f>
        <v>6.1085314301844384E-2</v>
      </c>
      <c r="M13" s="24"/>
    </row>
    <row r="14" spans="1:13" x14ac:dyDescent="0.25">
      <c r="A14" s="19" t="s">
        <v>7</v>
      </c>
      <c r="B14" s="3">
        <v>0.79081756955378191</v>
      </c>
      <c r="C14" s="3">
        <v>0.86343077626922182</v>
      </c>
      <c r="D14" s="3">
        <v>0.9797820234629504</v>
      </c>
      <c r="E14" s="3">
        <v>0.97776553973977298</v>
      </c>
      <c r="F14" s="8">
        <v>1.4060749635792134</v>
      </c>
      <c r="G14" s="8">
        <v>2.0381157302616533</v>
      </c>
      <c r="H14" s="8">
        <v>2.8465502355488903</v>
      </c>
      <c r="I14" s="8">
        <v>3.9367782235065878</v>
      </c>
      <c r="J14" s="98">
        <v>5.3695487860209417</v>
      </c>
      <c r="K14" s="59">
        <f t="shared" ref="K14:K20" si="0">(J14/E14)^(1/23)-1</f>
        <v>7.6864357776650127E-2</v>
      </c>
      <c r="M14" s="55"/>
    </row>
    <row r="15" spans="1:13" x14ac:dyDescent="0.25">
      <c r="A15" s="19" t="s">
        <v>8</v>
      </c>
      <c r="B15" s="3">
        <v>1.2010532524219868</v>
      </c>
      <c r="C15" s="3">
        <v>1.2704114378419076</v>
      </c>
      <c r="D15" s="3">
        <v>1.3966167740223672</v>
      </c>
      <c r="E15" s="3">
        <v>1.3502476501168286</v>
      </c>
      <c r="F15" s="8">
        <v>1.8365910723222674</v>
      </c>
      <c r="G15" s="8">
        <v>2.5180139098365992</v>
      </c>
      <c r="H15" s="8">
        <v>3.3263919958961226</v>
      </c>
      <c r="I15" s="8">
        <v>4.3474613042764894</v>
      </c>
      <c r="J15" s="98">
        <v>5.6136191853855406</v>
      </c>
      <c r="K15" s="59">
        <f t="shared" si="0"/>
        <v>6.3911813381297256E-2</v>
      </c>
      <c r="M15" s="55"/>
    </row>
    <row r="16" spans="1:13" x14ac:dyDescent="0.25">
      <c r="A16" s="19" t="s">
        <v>10</v>
      </c>
      <c r="B16" s="3">
        <v>0.67905703117704608</v>
      </c>
      <c r="C16" s="3">
        <v>0.73404114381042984</v>
      </c>
      <c r="D16" s="3">
        <v>0.82467966012224414</v>
      </c>
      <c r="E16" s="3">
        <v>0.81480461644981095</v>
      </c>
      <c r="F16" s="8">
        <v>1.1674369728027014</v>
      </c>
      <c r="G16" s="8">
        <v>1.6860095217802009</v>
      </c>
      <c r="H16" s="8">
        <v>2.3461525587918017</v>
      </c>
      <c r="I16" s="8">
        <v>3.2144323311390894</v>
      </c>
      <c r="J16" s="98">
        <v>4.3932671885625876</v>
      </c>
      <c r="K16" s="59">
        <f t="shared" si="0"/>
        <v>7.6005590230663778E-2</v>
      </c>
      <c r="M16" s="55"/>
    </row>
    <row r="17" spans="1:13" x14ac:dyDescent="0.25">
      <c r="A17" s="19" t="s">
        <v>9</v>
      </c>
      <c r="B17" s="3">
        <v>1.2384557792654003</v>
      </c>
      <c r="C17" s="3">
        <v>1.3638977573012498</v>
      </c>
      <c r="D17" s="3">
        <v>1.5611112502052999</v>
      </c>
      <c r="E17" s="3">
        <v>1.5714089031532064</v>
      </c>
      <c r="F17" s="8">
        <v>2.1290868943118308</v>
      </c>
      <c r="G17" s="8">
        <v>2.9076637433792727</v>
      </c>
      <c r="H17" s="8">
        <v>3.8261731673871981</v>
      </c>
      <c r="I17" s="8">
        <v>4.9770004051274821</v>
      </c>
      <c r="J17" s="98">
        <v>6.4068479833204446</v>
      </c>
      <c r="K17" s="59">
        <f t="shared" si="0"/>
        <v>6.300959121289007E-2</v>
      </c>
      <c r="M17" s="55"/>
    </row>
    <row r="18" spans="1:13" x14ac:dyDescent="0.25">
      <c r="A18" s="19" t="s">
        <v>11</v>
      </c>
      <c r="B18" s="3">
        <v>0.73136096313735799</v>
      </c>
      <c r="C18" s="3">
        <v>0.97173404540187824</v>
      </c>
      <c r="D18" s="3">
        <v>1.3418803363325185</v>
      </c>
      <c r="E18" s="3">
        <v>1.6296092328996215</v>
      </c>
      <c r="F18" s="8">
        <v>2.295089780264771</v>
      </c>
      <c r="G18" s="8">
        <v>3.2580856638919333</v>
      </c>
      <c r="H18" s="8">
        <v>4.4565108147797785</v>
      </c>
      <c r="I18" s="8">
        <v>6.0486894462805418</v>
      </c>
      <c r="J18" s="98">
        <v>8.0630399790087335</v>
      </c>
      <c r="K18" s="59">
        <f t="shared" si="0"/>
        <v>7.1993053529689766E-2</v>
      </c>
      <c r="M18" s="55"/>
    </row>
    <row r="19" spans="1:13" x14ac:dyDescent="0.25">
      <c r="A19" s="19" t="s">
        <v>1</v>
      </c>
      <c r="B19" s="3">
        <v>0.18030700191446691</v>
      </c>
      <c r="C19" s="3">
        <v>0.23350413202821424</v>
      </c>
      <c r="D19" s="3">
        <v>0.31428762074813943</v>
      </c>
      <c r="E19" s="3">
        <v>0.37201743840204443</v>
      </c>
      <c r="F19" s="8">
        <v>0.53752347786777865</v>
      </c>
      <c r="G19" s="8">
        <v>0.78284935004928857</v>
      </c>
      <c r="H19" s="8">
        <v>1.0985721847698282</v>
      </c>
      <c r="I19" s="8">
        <v>1.5264580100830474</v>
      </c>
      <c r="J19" s="98">
        <v>2.0920319945536145</v>
      </c>
      <c r="K19" s="59">
        <f t="shared" si="0"/>
        <v>7.7975558784753707E-2</v>
      </c>
      <c r="M19" s="55"/>
    </row>
    <row r="20" spans="1:13" ht="27" thickBot="1" x14ac:dyDescent="0.3">
      <c r="A20" s="20" t="s">
        <v>16</v>
      </c>
      <c r="B20" s="21">
        <v>1.4498530728157633</v>
      </c>
      <c r="C20" s="21">
        <v>1.4744588913953116</v>
      </c>
      <c r="D20" s="21">
        <v>1.4980038582968405</v>
      </c>
      <c r="E20" s="21">
        <v>1.2575917944975767</v>
      </c>
      <c r="F20" s="27">
        <v>1.65813809162718</v>
      </c>
      <c r="G20" s="27">
        <v>2.46348290268697</v>
      </c>
      <c r="H20" s="27">
        <v>3.308295905870819</v>
      </c>
      <c r="I20" s="27">
        <v>4.3976955533863507</v>
      </c>
      <c r="J20" s="99">
        <v>5.683353585203994</v>
      </c>
      <c r="K20" s="59">
        <f t="shared" si="0"/>
        <v>6.7778288948031395E-2</v>
      </c>
      <c r="M20" s="55"/>
    </row>
    <row r="21" spans="1:13" x14ac:dyDescent="0.25">
      <c r="B21" s="57"/>
      <c r="C21" s="57"/>
      <c r="D21" s="57"/>
      <c r="E21" s="57"/>
      <c r="F21" s="26"/>
      <c r="G21" s="26"/>
      <c r="H21" s="26"/>
      <c r="I21" s="26"/>
      <c r="J21" s="26"/>
      <c r="M21" s="55"/>
    </row>
    <row r="23" spans="1:13" x14ac:dyDescent="0.25">
      <c r="B23" s="34"/>
      <c r="C23" s="34"/>
      <c r="D23" s="34"/>
      <c r="E23" s="34"/>
      <c r="F23" s="34"/>
      <c r="G23" s="34"/>
      <c r="H23" s="34"/>
      <c r="I23" s="34"/>
      <c r="J23" s="34"/>
    </row>
    <row r="31" spans="1:13" x14ac:dyDescent="0.25">
      <c r="K31" s="38"/>
    </row>
    <row r="32" spans="1:13" x14ac:dyDescent="0.25">
      <c r="B32" s="50"/>
      <c r="C32" s="50"/>
      <c r="D32" s="50"/>
      <c r="E32" s="50"/>
      <c r="F32" s="50"/>
      <c r="G32" s="50"/>
      <c r="H32" s="50"/>
      <c r="I32" s="50"/>
      <c r="J32" s="50"/>
      <c r="K32" s="38"/>
    </row>
    <row r="33" spans="2:11" x14ac:dyDescent="0.25">
      <c r="B33" s="50"/>
      <c r="C33" s="50"/>
      <c r="D33" s="50"/>
      <c r="E33" s="50"/>
      <c r="F33" s="50"/>
      <c r="G33" s="50"/>
      <c r="H33" s="50"/>
      <c r="I33" s="50"/>
      <c r="J33" s="50"/>
      <c r="K33" s="38"/>
    </row>
    <row r="34" spans="2:11" x14ac:dyDescent="0.25">
      <c r="B34" s="50"/>
      <c r="C34" s="50"/>
      <c r="D34" s="50"/>
      <c r="E34" s="50"/>
      <c r="F34" s="50"/>
      <c r="G34" s="50"/>
      <c r="H34" s="50"/>
      <c r="I34" s="50"/>
      <c r="J34" s="50"/>
      <c r="K34" s="38"/>
    </row>
    <row r="35" spans="2:11" x14ac:dyDescent="0.25">
      <c r="B35" s="50"/>
      <c r="C35" s="50"/>
      <c r="D35" s="50"/>
      <c r="E35" s="50"/>
      <c r="F35" s="50"/>
      <c r="G35" s="50"/>
      <c r="H35" s="50"/>
      <c r="I35" s="50"/>
      <c r="J35" s="50"/>
      <c r="K35" s="38"/>
    </row>
    <row r="36" spans="2:11" x14ac:dyDescent="0.25">
      <c r="B36" s="50"/>
      <c r="C36" s="50"/>
      <c r="D36" s="50"/>
      <c r="E36" s="50"/>
      <c r="F36" s="50"/>
      <c r="G36" s="50"/>
      <c r="H36" s="50"/>
      <c r="I36" s="50"/>
      <c r="J36" s="50"/>
      <c r="K36" s="38"/>
    </row>
    <row r="37" spans="2:11" x14ac:dyDescent="0.25">
      <c r="B37" s="50"/>
      <c r="C37" s="50"/>
      <c r="D37" s="50"/>
      <c r="E37" s="50"/>
      <c r="F37" s="50"/>
      <c r="G37" s="50"/>
      <c r="H37" s="50"/>
      <c r="I37" s="50"/>
      <c r="J37" s="50"/>
      <c r="K37" s="38"/>
    </row>
    <row r="38" spans="2:11" x14ac:dyDescent="0.25">
      <c r="B38" s="50"/>
      <c r="C38" s="50"/>
      <c r="D38" s="50"/>
      <c r="E38" s="50"/>
      <c r="F38" s="50"/>
      <c r="G38" s="50"/>
      <c r="H38" s="50"/>
      <c r="I38" s="50"/>
      <c r="J38" s="50"/>
      <c r="K38" s="38"/>
    </row>
    <row r="39" spans="2:11" x14ac:dyDescent="0.25">
      <c r="B39" s="50"/>
      <c r="C39" s="50"/>
      <c r="D39" s="50"/>
      <c r="E39" s="50"/>
      <c r="F39" s="50"/>
      <c r="G39" s="50"/>
      <c r="H39" s="50"/>
      <c r="I39" s="50"/>
      <c r="J39" s="5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FB060-CF85-4B1F-B474-2E568227C485}">
  <sheetPr>
    <tabColor rgb="FF92D050"/>
  </sheetPr>
  <dimension ref="A1:M41"/>
  <sheetViews>
    <sheetView showGridLines="0" topLeftCell="B1" zoomScale="85" zoomScaleNormal="85" workbookViewId="0">
      <selection activeCell="K3" sqref="K3"/>
    </sheetView>
  </sheetViews>
  <sheetFormatPr defaultRowHeight="15" x14ac:dyDescent="0.25"/>
  <cols>
    <col min="1" max="1" width="36.7109375" bestFit="1" customWidth="1"/>
    <col min="2" max="2" width="9.7109375" bestFit="1" customWidth="1"/>
    <col min="3" max="5" width="10.5703125" bestFit="1" customWidth="1"/>
    <col min="6" max="6" width="17" bestFit="1" customWidth="1"/>
    <col min="7" max="7" width="10.85546875" bestFit="1" customWidth="1"/>
    <col min="8" max="10" width="11.7109375" bestFit="1" customWidth="1"/>
    <col min="11" max="11" width="16.7109375" bestFit="1" customWidth="1"/>
  </cols>
  <sheetData>
    <row r="1" spans="1:13" ht="37.5" customHeight="1" thickBot="1" x14ac:dyDescent="0.3">
      <c r="F1" s="77"/>
    </row>
    <row r="2" spans="1:13" x14ac:dyDescent="0.25">
      <c r="A2" s="10"/>
      <c r="B2" s="11">
        <v>2012</v>
      </c>
      <c r="C2" s="11">
        <v>2018</v>
      </c>
      <c r="D2" s="11">
        <v>2021</v>
      </c>
      <c r="E2" s="11">
        <v>2022</v>
      </c>
      <c r="F2" s="11">
        <v>2025</v>
      </c>
      <c r="G2" s="11">
        <v>2030</v>
      </c>
      <c r="H2" s="11">
        <v>2035</v>
      </c>
      <c r="I2" s="11">
        <v>2040</v>
      </c>
      <c r="J2" s="12">
        <v>2045</v>
      </c>
      <c r="K2" s="58" t="s">
        <v>32</v>
      </c>
      <c r="M2" s="55"/>
    </row>
    <row r="3" spans="1:13" x14ac:dyDescent="0.25">
      <c r="A3" s="13" t="s">
        <v>3</v>
      </c>
      <c r="B3" s="1">
        <v>2066.7665284757923</v>
      </c>
      <c r="C3" s="1">
        <v>2496.3576180244886</v>
      </c>
      <c r="D3" s="1">
        <v>2994.699061216802</v>
      </c>
      <c r="E3" s="1">
        <v>3062.0054089797081</v>
      </c>
      <c r="F3" s="66">
        <v>4907.7867683148197</v>
      </c>
      <c r="G3" s="66">
        <v>6851.5827349232086</v>
      </c>
      <c r="H3" s="66">
        <v>8943.2295364324364</v>
      </c>
      <c r="I3" s="66">
        <v>11998.531396458951</v>
      </c>
      <c r="J3" s="71">
        <v>15690.239959152121</v>
      </c>
      <c r="K3" s="59">
        <f>(J3/E3)^(1/23)-1</f>
        <v>7.3626447773743164E-2</v>
      </c>
      <c r="M3" s="24"/>
    </row>
    <row r="4" spans="1:13" x14ac:dyDescent="0.25">
      <c r="A4" s="82" t="s">
        <v>29</v>
      </c>
      <c r="B4" s="1">
        <v>2066.7665284757923</v>
      </c>
      <c r="C4" s="1">
        <v>2496.3576180244886</v>
      </c>
      <c r="D4" s="1">
        <v>2994.699061216802</v>
      </c>
      <c r="E4" s="1">
        <v>3062.0054089797081</v>
      </c>
      <c r="F4" s="1">
        <v>4907.7867683148197</v>
      </c>
      <c r="G4" s="1">
        <v>6851.5827349232086</v>
      </c>
      <c r="H4" s="1">
        <v>8943.2295364324364</v>
      </c>
      <c r="I4" s="1">
        <v>11998.531396458951</v>
      </c>
      <c r="J4" s="33">
        <v>15690.239959152121</v>
      </c>
      <c r="K4" s="60"/>
      <c r="M4" s="24"/>
    </row>
    <row r="5" spans="1:13" x14ac:dyDescent="0.25">
      <c r="A5" s="13" t="s">
        <v>5</v>
      </c>
      <c r="B5" s="4">
        <v>0.78400000000000003</v>
      </c>
      <c r="C5" s="4">
        <v>0.78</v>
      </c>
      <c r="D5" s="4">
        <v>0.75800000000000001</v>
      </c>
      <c r="E5" s="4">
        <v>0.745</v>
      </c>
      <c r="F5" s="54">
        <v>0.6520143458053409</v>
      </c>
      <c r="G5" s="54">
        <v>0.63080127129719721</v>
      </c>
      <c r="H5" s="54">
        <v>0.64511961375390581</v>
      </c>
      <c r="I5" s="54">
        <v>0.68489223138550881</v>
      </c>
      <c r="J5" s="73">
        <v>0.72184271457359905</v>
      </c>
      <c r="K5" s="60"/>
      <c r="M5" s="55"/>
    </row>
    <row r="6" spans="1:13" x14ac:dyDescent="0.25">
      <c r="A6" s="13" t="s">
        <v>4</v>
      </c>
      <c r="B6" s="1">
        <v>1620.3449583250213</v>
      </c>
      <c r="C6" s="1">
        <v>1947.1589420591013</v>
      </c>
      <c r="D6" s="1">
        <v>2269.9818884023357</v>
      </c>
      <c r="E6" s="1">
        <v>2281.1940296898824</v>
      </c>
      <c r="F6" s="1">
        <v>3199.9473790948955</v>
      </c>
      <c r="G6" s="1">
        <v>4321.9870995874871</v>
      </c>
      <c r="H6" s="1">
        <v>5769.4527842558155</v>
      </c>
      <c r="I6" s="1">
        <v>8217.7009414698568</v>
      </c>
      <c r="J6" s="33">
        <v>11325.885404425522</v>
      </c>
      <c r="K6" s="59">
        <f>(J6/E6)^(1/23)-1</f>
        <v>7.2153465718391097E-2</v>
      </c>
      <c r="M6" s="24"/>
    </row>
    <row r="7" spans="1:13" x14ac:dyDescent="0.25">
      <c r="A7" s="13" t="s">
        <v>13</v>
      </c>
      <c r="B7" s="66">
        <v>1730.4277841221169</v>
      </c>
      <c r="C7" s="66">
        <v>2712.3881707190276</v>
      </c>
      <c r="D7" s="66">
        <v>3237.2700984803155</v>
      </c>
      <c r="E7" s="66">
        <v>4544.3603178417434</v>
      </c>
      <c r="F7" s="7">
        <v>5921.6754317572477</v>
      </c>
      <c r="G7" s="7">
        <v>8448.2088410119504</v>
      </c>
      <c r="H7" s="7">
        <v>11379.413008997182</v>
      </c>
      <c r="I7" s="7">
        <v>13883.651617540385</v>
      </c>
      <c r="J7" s="62">
        <v>16503.677169014987</v>
      </c>
      <c r="K7" s="59">
        <f t="shared" ref="K7:K9" si="0">(J7/E7)^(1/23)-1</f>
        <v>5.7675684038757558E-2</v>
      </c>
      <c r="M7" s="24"/>
    </row>
    <row r="8" spans="1:13" x14ac:dyDescent="0.25">
      <c r="A8" s="13" t="s">
        <v>14</v>
      </c>
      <c r="B8" s="1">
        <v>1199.5999999999999</v>
      </c>
      <c r="C8" s="1">
        <v>1788.5</v>
      </c>
      <c r="D8" s="1">
        <v>2174.4</v>
      </c>
      <c r="E8" s="1">
        <v>2125.9</v>
      </c>
      <c r="F8" s="66">
        <v>2791.1629360124998</v>
      </c>
      <c r="G8" s="66">
        <v>4177.6456532912534</v>
      </c>
      <c r="H8" s="66">
        <v>5914.3296486294848</v>
      </c>
      <c r="I8" s="66">
        <v>7548.3498850929154</v>
      </c>
      <c r="J8" s="71">
        <v>9272.3671017522029</v>
      </c>
      <c r="K8" s="59">
        <f t="shared" si="0"/>
        <v>6.613149520207573E-2</v>
      </c>
      <c r="M8" s="55"/>
    </row>
    <row r="9" spans="1:13" ht="15.75" thickBot="1" x14ac:dyDescent="0.3">
      <c r="A9" s="15" t="s">
        <v>12</v>
      </c>
      <c r="B9" s="29">
        <v>2151.1727424471383</v>
      </c>
      <c r="C9" s="29">
        <v>2871.0471127781293</v>
      </c>
      <c r="D9" s="29">
        <v>3332.8519868826511</v>
      </c>
      <c r="E9" s="29">
        <v>4699.6543475316266</v>
      </c>
      <c r="F9" s="53">
        <v>6330.4598748396438</v>
      </c>
      <c r="G9" s="53">
        <v>8592.5502873081859</v>
      </c>
      <c r="H9" s="53">
        <v>11234.536144623511</v>
      </c>
      <c r="I9" s="53">
        <v>14553.002673917323</v>
      </c>
      <c r="J9" s="96">
        <v>18557.195471688308</v>
      </c>
      <c r="K9" s="59">
        <f t="shared" si="0"/>
        <v>6.1530442283455944E-2</v>
      </c>
      <c r="M9" s="55"/>
    </row>
    <row r="10" spans="1:13" ht="15.75" thickBot="1" x14ac:dyDescent="0.3">
      <c r="A10" s="122" t="s">
        <v>28</v>
      </c>
      <c r="B10" s="23">
        <v>0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v>0</v>
      </c>
      <c r="J10" s="23">
        <v>0</v>
      </c>
      <c r="K10" s="45"/>
    </row>
    <row r="11" spans="1:13" x14ac:dyDescent="0.25">
      <c r="A11" s="22"/>
      <c r="B11" s="23"/>
      <c r="C11" s="23"/>
      <c r="D11" s="23"/>
      <c r="E11" s="23"/>
      <c r="F11" s="23"/>
      <c r="G11" s="23"/>
      <c r="H11" s="23"/>
      <c r="I11" s="23"/>
      <c r="J11" s="23"/>
      <c r="K11" s="88"/>
    </row>
    <row r="12" spans="1:13" ht="15.75" thickBot="1" x14ac:dyDescent="0.3">
      <c r="A12" s="22"/>
      <c r="B12" s="24"/>
      <c r="C12" s="24"/>
      <c r="E12" s="24"/>
      <c r="F12" s="75"/>
      <c r="G12" s="75"/>
      <c r="H12" s="75"/>
      <c r="I12" s="75"/>
      <c r="J12" s="75"/>
      <c r="K12" s="76"/>
    </row>
    <row r="13" spans="1:13" x14ac:dyDescent="0.25">
      <c r="A13" s="17" t="s">
        <v>0</v>
      </c>
      <c r="B13" s="18"/>
      <c r="C13" s="18"/>
      <c r="D13" s="18"/>
      <c r="E13" s="18"/>
      <c r="F13" s="18"/>
      <c r="G13" s="43"/>
      <c r="H13" s="43"/>
      <c r="I13" s="43"/>
      <c r="J13" s="44"/>
      <c r="K13" s="97"/>
      <c r="M13" s="55"/>
    </row>
    <row r="14" spans="1:13" x14ac:dyDescent="0.25">
      <c r="A14" s="19" t="s">
        <v>6</v>
      </c>
      <c r="B14" s="3">
        <v>654.67617529094139</v>
      </c>
      <c r="C14" s="3">
        <v>818.61256702644403</v>
      </c>
      <c r="D14" s="3">
        <v>919.80874501472124</v>
      </c>
      <c r="E14" s="3">
        <v>1283.0056368761336</v>
      </c>
      <c r="F14" s="67">
        <v>1679.5334867976987</v>
      </c>
      <c r="G14" s="67">
        <v>2216.1307885040833</v>
      </c>
      <c r="H14" s="67">
        <v>2817.5507905437535</v>
      </c>
      <c r="I14" s="67">
        <v>3544.9095789784133</v>
      </c>
      <c r="J14" s="101">
        <v>4404.1631885342276</v>
      </c>
      <c r="K14" s="59">
        <f t="shared" ref="K14:K21" si="1">(J14/E14)^(1/23)-1</f>
        <v>5.5087483966046014E-2</v>
      </c>
      <c r="M14" s="55"/>
    </row>
    <row r="15" spans="1:13" x14ac:dyDescent="0.25">
      <c r="A15" s="19" t="s">
        <v>7</v>
      </c>
      <c r="B15" s="3">
        <v>188.72169811347237</v>
      </c>
      <c r="C15" s="3">
        <v>226.33463873082169</v>
      </c>
      <c r="D15" s="3">
        <v>249.06276781638314</v>
      </c>
      <c r="E15" s="3">
        <v>345.00023683171179</v>
      </c>
      <c r="F15" s="67">
        <v>475.6227278713796</v>
      </c>
      <c r="G15" s="67">
        <v>660.92537010032788</v>
      </c>
      <c r="H15" s="67">
        <v>884.93606014053501</v>
      </c>
      <c r="I15" s="67">
        <v>1173.1140358007756</v>
      </c>
      <c r="J15" s="101">
        <v>1534.1567960059863</v>
      </c>
      <c r="K15" s="59">
        <f t="shared" si="1"/>
        <v>6.7028703784470789E-2</v>
      </c>
      <c r="M15" s="55"/>
    </row>
    <row r="16" spans="1:13" x14ac:dyDescent="0.25">
      <c r="A16" s="19" t="s">
        <v>8</v>
      </c>
      <c r="B16" s="3">
        <v>286.620856754209</v>
      </c>
      <c r="C16" s="3">
        <v>337.24659526868726</v>
      </c>
      <c r="D16" s="3">
        <v>367.58743453272302</v>
      </c>
      <c r="E16" s="3">
        <v>507.56266953341571</v>
      </c>
      <c r="F16" s="67">
        <v>653.52146139534182</v>
      </c>
      <c r="G16" s="67">
        <v>848.15778517112369</v>
      </c>
      <c r="H16" s="67">
        <v>1060.6280229405695</v>
      </c>
      <c r="I16" s="67">
        <v>1315.423483479706</v>
      </c>
      <c r="J16" s="101">
        <v>1603.8911958244382</v>
      </c>
      <c r="K16" s="59">
        <f t="shared" si="1"/>
        <v>5.1297047690883835E-2</v>
      </c>
      <c r="M16" s="55"/>
    </row>
    <row r="17" spans="1:13" x14ac:dyDescent="0.25">
      <c r="A17" s="19" t="s">
        <v>10</v>
      </c>
      <c r="B17" s="3">
        <v>162.05102285718743</v>
      </c>
      <c r="C17" s="3">
        <v>169.12698930436378</v>
      </c>
      <c r="D17" s="3">
        <v>173.61477420990633</v>
      </c>
      <c r="E17" s="3">
        <v>234.98271737658146</v>
      </c>
      <c r="F17" s="67">
        <v>329.04423714268859</v>
      </c>
      <c r="G17" s="67">
        <v>464.4289393303269</v>
      </c>
      <c r="H17" s="67">
        <v>631.6171360837842</v>
      </c>
      <c r="I17" s="67">
        <v>853.25037504923012</v>
      </c>
      <c r="J17" s="101">
        <v>1129.6972770589518</v>
      </c>
      <c r="K17" s="59">
        <f t="shared" si="1"/>
        <v>7.0653555291680936E-2</v>
      </c>
      <c r="M17" s="55"/>
    </row>
    <row r="18" spans="1:13" x14ac:dyDescent="0.25">
      <c r="A18" s="19" t="s">
        <v>9</v>
      </c>
      <c r="B18" s="3">
        <v>295.54664273997906</v>
      </c>
      <c r="C18" s="3">
        <v>345.18842780531475</v>
      </c>
      <c r="D18" s="3">
        <v>374.85604432073944</v>
      </c>
      <c r="E18" s="3">
        <v>516.96197822847898</v>
      </c>
      <c r="F18" s="67">
        <v>687.62736572034521</v>
      </c>
      <c r="G18" s="67">
        <v>921.92229753647973</v>
      </c>
      <c r="H18" s="67">
        <v>1190.9818190632934</v>
      </c>
      <c r="I18" s="67">
        <v>1530.6890265077818</v>
      </c>
      <c r="J18" s="101">
        <v>1922.054394996135</v>
      </c>
      <c r="K18" s="59">
        <f t="shared" si="1"/>
        <v>5.8756183164819564E-2</v>
      </c>
      <c r="M18" s="55"/>
    </row>
    <row r="19" spans="1:13" x14ac:dyDescent="0.25">
      <c r="A19" s="19" t="s">
        <v>11</v>
      </c>
      <c r="B19" s="3">
        <v>174.53289887712879</v>
      </c>
      <c r="C19" s="3">
        <v>336.80294546798723</v>
      </c>
      <c r="D19" s="3">
        <v>470.13042901994316</v>
      </c>
      <c r="E19" s="3">
        <v>704.94815212974459</v>
      </c>
      <c r="F19" s="67">
        <v>967.42066111680333</v>
      </c>
      <c r="G19" s="67">
        <v>1338.1973251997961</v>
      </c>
      <c r="H19" s="67">
        <v>1783.5882503153946</v>
      </c>
      <c r="I19" s="67">
        <v>2342.1472400115622</v>
      </c>
      <c r="J19" s="101">
        <v>3063.9551920233193</v>
      </c>
      <c r="K19" s="59">
        <f t="shared" si="1"/>
        <v>6.5969001059808408E-2</v>
      </c>
      <c r="M19" s="55"/>
    </row>
    <row r="20" spans="1:13" x14ac:dyDescent="0.25">
      <c r="A20" s="19" t="s">
        <v>1</v>
      </c>
      <c r="B20" s="3">
        <v>43.028689413473067</v>
      </c>
      <c r="C20" s="3">
        <v>76.074335273555931</v>
      </c>
      <c r="D20" s="3">
        <v>101.64157392849111</v>
      </c>
      <c r="E20" s="3">
        <v>150.2013287004994</v>
      </c>
      <c r="F20" s="67">
        <v>217.29237863860962</v>
      </c>
      <c r="G20" s="67">
        <v>316.85592374222995</v>
      </c>
      <c r="H20" s="67">
        <v>445.19349885726155</v>
      </c>
      <c r="I20" s="67">
        <v>618.5931082079486</v>
      </c>
      <c r="J20" s="101">
        <v>849.88799778740668</v>
      </c>
      <c r="K20" s="59">
        <f t="shared" si="1"/>
        <v>7.8265132521730507E-2</v>
      </c>
      <c r="M20" s="55"/>
    </row>
    <row r="21" spans="1:13" ht="27" thickBot="1" x14ac:dyDescent="0.3">
      <c r="A21" s="20" t="s">
        <v>16</v>
      </c>
      <c r="B21" s="21">
        <v>345.99475840074706</v>
      </c>
      <c r="C21" s="21">
        <v>561.66061390095456</v>
      </c>
      <c r="D21" s="21">
        <v>676.15021803974332</v>
      </c>
      <c r="E21" s="21">
        <v>956.99162785506087</v>
      </c>
      <c r="F21" s="68">
        <v>1320.3975561567768</v>
      </c>
      <c r="G21" s="68">
        <v>1825.9318577238191</v>
      </c>
      <c r="H21" s="68">
        <v>2420.0405666789184</v>
      </c>
      <c r="I21" s="68">
        <v>3174.8758258819053</v>
      </c>
      <c r="J21" s="102">
        <v>4049.3894294578427</v>
      </c>
      <c r="K21" s="59">
        <f t="shared" si="1"/>
        <v>6.4727134118842455E-2</v>
      </c>
    </row>
    <row r="22" spans="1:13" x14ac:dyDescent="0.25">
      <c r="B22" s="57"/>
      <c r="C22" s="57"/>
      <c r="D22" s="57"/>
      <c r="E22" s="57"/>
      <c r="F22" s="26"/>
      <c r="G22" s="26"/>
      <c r="H22" s="26"/>
      <c r="I22" s="26"/>
      <c r="J22" s="26"/>
    </row>
    <row r="24" spans="1:13" x14ac:dyDescent="0.25">
      <c r="B24" s="34"/>
      <c r="C24" s="34"/>
      <c r="D24" s="34"/>
      <c r="E24" s="34"/>
      <c r="F24" s="34"/>
      <c r="G24" s="34"/>
      <c r="H24" s="34"/>
      <c r="I24" s="34"/>
      <c r="J24" s="34"/>
    </row>
    <row r="25" spans="1:13" x14ac:dyDescent="0.25">
      <c r="B25" s="69"/>
      <c r="C25" s="69"/>
      <c r="D25" s="69"/>
      <c r="E25" s="69"/>
      <c r="F25" s="69"/>
      <c r="G25" s="69"/>
      <c r="H25" s="69"/>
      <c r="I25" s="69"/>
      <c r="J25" s="69"/>
    </row>
    <row r="33" spans="2:11" x14ac:dyDescent="0.25">
      <c r="B33" s="6"/>
      <c r="C33" s="6"/>
      <c r="D33" s="6"/>
      <c r="E33" s="6"/>
      <c r="F33" s="6"/>
      <c r="G33" s="6"/>
      <c r="H33" s="6"/>
      <c r="I33" s="6"/>
      <c r="J33" s="6"/>
      <c r="K33" s="45"/>
    </row>
    <row r="34" spans="2:11" x14ac:dyDescent="0.25">
      <c r="B34" s="6"/>
      <c r="C34" s="6"/>
      <c r="D34" s="6"/>
      <c r="E34" s="6"/>
      <c r="F34" s="6"/>
      <c r="G34" s="6"/>
      <c r="H34" s="6"/>
      <c r="I34" s="6"/>
      <c r="J34" s="6"/>
      <c r="K34" s="45"/>
    </row>
    <row r="35" spans="2:11" x14ac:dyDescent="0.25">
      <c r="B35" s="6"/>
      <c r="C35" s="6"/>
      <c r="D35" s="6"/>
      <c r="E35" s="6"/>
      <c r="F35" s="6"/>
      <c r="G35" s="6"/>
      <c r="H35" s="6"/>
      <c r="I35" s="6"/>
      <c r="J35" s="6"/>
      <c r="K35" s="45"/>
    </row>
    <row r="36" spans="2:11" x14ac:dyDescent="0.25">
      <c r="B36" s="6"/>
      <c r="C36" s="6"/>
      <c r="D36" s="6"/>
      <c r="E36" s="6"/>
      <c r="F36" s="6"/>
      <c r="G36" s="6"/>
      <c r="H36" s="6"/>
      <c r="I36" s="6"/>
      <c r="J36" s="6"/>
      <c r="K36" s="45"/>
    </row>
    <row r="37" spans="2:11" x14ac:dyDescent="0.25">
      <c r="B37" s="6"/>
      <c r="C37" s="6"/>
      <c r="D37" s="6"/>
      <c r="E37" s="6"/>
      <c r="F37" s="6"/>
      <c r="G37" s="6"/>
      <c r="H37" s="6"/>
      <c r="I37" s="6"/>
      <c r="J37" s="6"/>
      <c r="K37" s="45"/>
    </row>
    <row r="38" spans="2:11" x14ac:dyDescent="0.25">
      <c r="B38" s="6"/>
      <c r="C38" s="6"/>
      <c r="D38" s="6"/>
      <c r="E38" s="6"/>
      <c r="F38" s="6"/>
      <c r="G38" s="6"/>
      <c r="H38" s="6"/>
      <c r="I38" s="6"/>
      <c r="J38" s="6"/>
      <c r="K38" s="45"/>
    </row>
    <row r="39" spans="2:11" x14ac:dyDescent="0.25">
      <c r="B39" s="6"/>
      <c r="C39" s="6"/>
      <c r="D39" s="6"/>
      <c r="E39" s="6"/>
      <c r="F39" s="6"/>
      <c r="G39" s="6"/>
      <c r="H39" s="6"/>
      <c r="I39" s="6"/>
      <c r="J39" s="6"/>
      <c r="K39" s="45"/>
    </row>
    <row r="40" spans="2:11" x14ac:dyDescent="0.25">
      <c r="B40" s="6"/>
      <c r="C40" s="6"/>
      <c r="D40" s="6"/>
      <c r="E40" s="6"/>
      <c r="F40" s="6"/>
      <c r="G40" s="6"/>
      <c r="H40" s="6"/>
      <c r="I40" s="6"/>
      <c r="J40" s="6"/>
      <c r="K40" s="45"/>
    </row>
    <row r="41" spans="2:11" x14ac:dyDescent="0.25">
      <c r="B41" s="6"/>
      <c r="C41" s="6"/>
      <c r="D41" s="6"/>
      <c r="E41" s="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40508-334E-45DD-8C03-66363B71FD1E}">
  <sheetPr>
    <tabColor rgb="FF92D050"/>
  </sheetPr>
  <dimension ref="A1:M39"/>
  <sheetViews>
    <sheetView showGridLines="0" zoomScale="85" zoomScaleNormal="85" workbookViewId="0">
      <pane ySplit="1" topLeftCell="A2" activePane="bottomLeft" state="frozen"/>
      <selection activeCell="B1" sqref="B1"/>
      <selection pane="bottomLeft" activeCell="G3" sqref="G3"/>
    </sheetView>
  </sheetViews>
  <sheetFormatPr defaultRowHeight="15" x14ac:dyDescent="0.25"/>
  <cols>
    <col min="1" max="1" width="36.7109375" bestFit="1" customWidth="1"/>
    <col min="2" max="2" width="11.140625" customWidth="1"/>
    <col min="3" max="5" width="10.5703125" bestFit="1" customWidth="1"/>
    <col min="6" max="6" width="10.7109375" bestFit="1" customWidth="1"/>
    <col min="7" max="7" width="11.28515625" bestFit="1" customWidth="1"/>
    <col min="8" max="8" width="10.7109375" bestFit="1" customWidth="1"/>
    <col min="9" max="9" width="12.85546875" bestFit="1" customWidth="1"/>
    <col min="10" max="10" width="10.7109375" bestFit="1" customWidth="1"/>
    <col min="11" max="11" width="16.7109375" bestFit="1" customWidth="1"/>
  </cols>
  <sheetData>
    <row r="1" spans="1:13" ht="37.5" customHeight="1" thickBot="1" x14ac:dyDescent="0.3"/>
    <row r="2" spans="1:13" x14ac:dyDescent="0.25">
      <c r="A2" s="10"/>
      <c r="B2" s="11">
        <v>2012</v>
      </c>
      <c r="C2" s="11">
        <v>2018</v>
      </c>
      <c r="D2" s="11">
        <v>2021</v>
      </c>
      <c r="E2" s="11">
        <v>2022</v>
      </c>
      <c r="F2" s="11">
        <v>2025</v>
      </c>
      <c r="G2" s="11">
        <v>2030</v>
      </c>
      <c r="H2" s="11">
        <v>2035</v>
      </c>
      <c r="I2" s="11">
        <v>2040</v>
      </c>
      <c r="J2" s="12">
        <v>2045</v>
      </c>
      <c r="K2" s="58" t="s">
        <v>32</v>
      </c>
      <c r="M2" s="55"/>
    </row>
    <row r="3" spans="1:13" x14ac:dyDescent="0.25">
      <c r="A3" s="13" t="s">
        <v>3</v>
      </c>
      <c r="B3" s="1">
        <v>2386.466221577271</v>
      </c>
      <c r="C3" s="1">
        <v>7689.8298310398368</v>
      </c>
      <c r="D3" s="1">
        <v>9646.1332037767825</v>
      </c>
      <c r="E3" s="1">
        <v>11360.506653162773</v>
      </c>
      <c r="F3" s="7">
        <v>17316</v>
      </c>
      <c r="G3" s="7">
        <v>22179.274057915412</v>
      </c>
      <c r="H3" s="7">
        <v>26829.688609297311</v>
      </c>
      <c r="I3" s="7">
        <v>31196.181630793275</v>
      </c>
      <c r="J3" s="62">
        <v>34867.199909226933</v>
      </c>
      <c r="K3" s="59">
        <f>(J3/E3)^(1/23)-1</f>
        <v>4.9964837853850197E-2</v>
      </c>
      <c r="M3" s="24"/>
    </row>
    <row r="4" spans="1:13" x14ac:dyDescent="0.25">
      <c r="A4" s="82" t="s">
        <v>29</v>
      </c>
      <c r="B4" s="5">
        <v>2386.466221577271</v>
      </c>
      <c r="C4" s="5">
        <v>7689.8298310398368</v>
      </c>
      <c r="D4" s="5">
        <v>9646.1332037767825</v>
      </c>
      <c r="E4" s="5">
        <v>11360.506653162773</v>
      </c>
      <c r="F4" s="5">
        <v>17316</v>
      </c>
      <c r="G4" s="5">
        <v>22179.274057915412</v>
      </c>
      <c r="H4" s="5">
        <v>26829.688609297311</v>
      </c>
      <c r="I4" s="5">
        <v>31196.181630793275</v>
      </c>
      <c r="J4" s="72">
        <v>34867.199909226933</v>
      </c>
      <c r="K4" s="60"/>
      <c r="M4" s="24"/>
    </row>
    <row r="5" spans="1:13" x14ac:dyDescent="0.25">
      <c r="A5" s="13" t="s">
        <v>5</v>
      </c>
      <c r="B5" s="4">
        <v>0.8</v>
      </c>
      <c r="C5" s="4">
        <v>0.77800000000000002</v>
      </c>
      <c r="D5" s="4">
        <v>0.76600000000000001</v>
      </c>
      <c r="E5" s="4">
        <v>0.78100000000000003</v>
      </c>
      <c r="F5" s="54">
        <v>0.63751394267915551</v>
      </c>
      <c r="G5" s="54">
        <v>0.67567367606895845</v>
      </c>
      <c r="H5" s="54">
        <v>0.74183971031542928</v>
      </c>
      <c r="I5" s="54">
        <v>0.82955456689966545</v>
      </c>
      <c r="J5" s="73">
        <v>0.92971982341803572</v>
      </c>
      <c r="K5" s="60"/>
      <c r="M5" s="55"/>
    </row>
    <row r="6" spans="1:13" x14ac:dyDescent="0.25">
      <c r="A6" s="13" t="s">
        <v>4</v>
      </c>
      <c r="B6" s="1">
        <v>1909.1729772618169</v>
      </c>
      <c r="C6" s="1">
        <v>5982.687608548993</v>
      </c>
      <c r="D6" s="1">
        <v>7388.9380340930156</v>
      </c>
      <c r="E6" s="1">
        <v>8872.5556961201255</v>
      </c>
      <c r="F6" s="1">
        <v>11039.191431432257</v>
      </c>
      <c r="G6" s="1">
        <v>14985.951635252592</v>
      </c>
      <c r="H6" s="1">
        <v>19903.328425774289</v>
      </c>
      <c r="I6" s="1">
        <v>25878.934941656014</v>
      </c>
      <c r="J6" s="33">
        <v>32416.726942687816</v>
      </c>
      <c r="K6" s="59">
        <f>(J6/E6)^(1/23)-1</f>
        <v>5.7952345133376992E-2</v>
      </c>
      <c r="M6" s="24"/>
    </row>
    <row r="7" spans="1:13" x14ac:dyDescent="0.25">
      <c r="A7" s="13" t="s">
        <v>13</v>
      </c>
      <c r="B7" s="100">
        <v>4190.9890715134543</v>
      </c>
      <c r="C7" s="100">
        <v>3190.6485971108618</v>
      </c>
      <c r="D7" s="100">
        <v>3036.7216667527327</v>
      </c>
      <c r="E7" s="100">
        <v>2474.6905640329956</v>
      </c>
      <c r="F7" s="66">
        <v>3365.2069798956841</v>
      </c>
      <c r="G7" s="66">
        <v>4534.8451151444824</v>
      </c>
      <c r="H7" s="66">
        <v>5665.81664808612</v>
      </c>
      <c r="I7" s="66">
        <v>6482.7194770912465</v>
      </c>
      <c r="J7" s="71">
        <v>7380.0493329013716</v>
      </c>
      <c r="K7" s="59">
        <f t="shared" ref="K7:K9" si="0">(J7/E7)^(1/23)-1</f>
        <v>4.8653722207220307E-2</v>
      </c>
      <c r="M7" s="24"/>
    </row>
    <row r="8" spans="1:13" x14ac:dyDescent="0.25">
      <c r="A8" s="13" t="s">
        <v>14</v>
      </c>
      <c r="B8" s="1">
        <v>285.87</v>
      </c>
      <c r="C8" s="7">
        <v>2210</v>
      </c>
      <c r="D8" s="7">
        <v>2727.5</v>
      </c>
      <c r="E8" s="7">
        <v>3631.4</v>
      </c>
      <c r="F8" s="66">
        <v>4850.0644603984765</v>
      </c>
      <c r="G8" s="66">
        <v>6991.8236900596603</v>
      </c>
      <c r="H8" s="66">
        <v>9660.2311908828524</v>
      </c>
      <c r="I8" s="66">
        <v>12399.796043949207</v>
      </c>
      <c r="J8" s="71">
        <v>15025.069144185254</v>
      </c>
      <c r="K8" s="59">
        <f t="shared" si="0"/>
        <v>6.3689535054664237E-2</v>
      </c>
      <c r="M8" s="55"/>
    </row>
    <row r="9" spans="1:13" ht="15.75" thickBot="1" x14ac:dyDescent="0.3">
      <c r="A9" s="15" t="s">
        <v>12</v>
      </c>
      <c r="B9" s="29">
        <v>5814.2920487752717</v>
      </c>
      <c r="C9" s="29">
        <v>6963.3362056598544</v>
      </c>
      <c r="D9" s="29">
        <v>7698.1597008457484</v>
      </c>
      <c r="E9" s="29">
        <v>7715.846260153121</v>
      </c>
      <c r="F9" s="29">
        <v>9554.3339509294638</v>
      </c>
      <c r="G9" s="29">
        <v>12528.973060337412</v>
      </c>
      <c r="H9" s="29">
        <v>15908.913882977555</v>
      </c>
      <c r="I9" s="29">
        <v>19961.858374798052</v>
      </c>
      <c r="J9" s="95">
        <v>24771.707131403935</v>
      </c>
      <c r="K9" s="59">
        <f t="shared" si="0"/>
        <v>5.2022154491097261E-2</v>
      </c>
    </row>
    <row r="10" spans="1:13" ht="15.75" thickBot="1" x14ac:dyDescent="0.3">
      <c r="A10" s="122" t="s">
        <v>28</v>
      </c>
      <c r="B10" s="23">
        <v>0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v>0</v>
      </c>
      <c r="J10" s="23">
        <v>0</v>
      </c>
    </row>
    <row r="11" spans="1:13" ht="15.75" thickBot="1" x14ac:dyDescent="0.3">
      <c r="A11" s="22"/>
      <c r="B11" s="25"/>
      <c r="C11" s="25"/>
      <c r="D11" s="25"/>
      <c r="E11" s="25"/>
      <c r="F11" s="75"/>
      <c r="G11" s="75"/>
      <c r="H11" s="75"/>
      <c r="I11" s="75"/>
      <c r="J11" s="75"/>
      <c r="K11" s="26"/>
    </row>
    <row r="12" spans="1:13" x14ac:dyDescent="0.25">
      <c r="A12" s="17" t="s">
        <v>0</v>
      </c>
      <c r="B12" s="30"/>
      <c r="C12" s="30"/>
      <c r="D12" s="30"/>
      <c r="E12" s="30"/>
      <c r="F12" s="18"/>
      <c r="G12" s="43"/>
      <c r="H12" s="52"/>
      <c r="I12" s="43"/>
      <c r="J12" s="44"/>
      <c r="K12" s="97"/>
      <c r="M12" s="55"/>
    </row>
    <row r="13" spans="1:13" x14ac:dyDescent="0.25">
      <c r="A13" s="19" t="s">
        <v>6</v>
      </c>
      <c r="B13" s="3">
        <v>1752.0470422628048</v>
      </c>
      <c r="C13" s="3">
        <v>2145.204018791303</v>
      </c>
      <c r="D13" s="3">
        <v>2424.6020667659809</v>
      </c>
      <c r="E13" s="3">
        <v>2484.5024957693058</v>
      </c>
      <c r="F13" s="67">
        <v>2818.3190263710499</v>
      </c>
      <c r="G13" s="67">
        <v>3450.0901506279502</v>
      </c>
      <c r="H13" s="67">
        <v>4186.5370978219598</v>
      </c>
      <c r="I13" s="67">
        <v>4987.9870440388904</v>
      </c>
      <c r="J13" s="101">
        <v>5891.3695789349804</v>
      </c>
      <c r="K13" s="59">
        <f>(J13/E13)^(1/23)-1</f>
        <v>3.8253348542764964E-2</v>
      </c>
      <c r="M13" s="55"/>
    </row>
    <row r="14" spans="1:13" x14ac:dyDescent="0.25">
      <c r="A14" s="19" t="s">
        <v>7</v>
      </c>
      <c r="B14" s="3">
        <v>510.08598571413637</v>
      </c>
      <c r="C14" s="3">
        <v>579.78746068920032</v>
      </c>
      <c r="D14" s="3">
        <v>608.33566007580703</v>
      </c>
      <c r="E14" s="3">
        <v>578.68846951148441</v>
      </c>
      <c r="F14" s="67">
        <v>680</v>
      </c>
      <c r="G14" s="67">
        <v>800</v>
      </c>
      <c r="H14" s="67">
        <v>950</v>
      </c>
      <c r="I14" s="67">
        <v>1125</v>
      </c>
      <c r="J14" s="101">
        <v>1323</v>
      </c>
      <c r="K14" s="59">
        <f t="shared" ref="K14:K20" si="1">(J14/E14)^(1/23)-1</f>
        <v>3.6605947611219047E-2</v>
      </c>
      <c r="M14" s="55"/>
    </row>
    <row r="15" spans="1:13" x14ac:dyDescent="0.25">
      <c r="A15" s="19" t="s">
        <v>8</v>
      </c>
      <c r="B15" s="3">
        <v>774.69249008025929</v>
      </c>
      <c r="C15" s="3">
        <v>954.32221631310335</v>
      </c>
      <c r="D15" s="3">
        <v>1085.199918413555</v>
      </c>
      <c r="E15" s="3">
        <v>1118.7977077222035</v>
      </c>
      <c r="F15" s="67">
        <v>1336.68389185361</v>
      </c>
      <c r="G15" s="67">
        <v>1659.59125123482</v>
      </c>
      <c r="H15" s="67">
        <v>2019.2278217774899</v>
      </c>
      <c r="I15" s="67">
        <v>2377.6657922105501</v>
      </c>
      <c r="J15" s="101">
        <v>2788.4633509181599</v>
      </c>
      <c r="K15" s="59">
        <f t="shared" si="1"/>
        <v>4.0504732148932909E-2</v>
      </c>
      <c r="M15" s="55"/>
    </row>
    <row r="16" spans="1:13" x14ac:dyDescent="0.25">
      <c r="A16" s="19" t="s">
        <v>10</v>
      </c>
      <c r="B16" s="3">
        <v>437.99921554537758</v>
      </c>
      <c r="C16" s="3">
        <v>402.3722272406286</v>
      </c>
      <c r="D16" s="3">
        <v>341.2178099803333</v>
      </c>
      <c r="E16" s="3">
        <v>262.33877284520645</v>
      </c>
      <c r="F16" s="67">
        <v>367.00082106589576</v>
      </c>
      <c r="G16" s="67">
        <v>517.50935664231463</v>
      </c>
      <c r="H16" s="67">
        <v>703.13549615880504</v>
      </c>
      <c r="I16" s="67">
        <v>940.95390547817976</v>
      </c>
      <c r="J16" s="101">
        <v>1255.219196732168</v>
      </c>
      <c r="K16" s="59">
        <f t="shared" si="1"/>
        <v>7.0431803517978508E-2</v>
      </c>
      <c r="M16" s="55"/>
    </row>
    <row r="17" spans="1:13" x14ac:dyDescent="0.25">
      <c r="A17" s="19" t="s">
        <v>9</v>
      </c>
      <c r="B17" s="3">
        <v>607.99170020400709</v>
      </c>
      <c r="C17" s="3">
        <v>722.13427821532525</v>
      </c>
      <c r="D17" s="3">
        <v>791.74859320818325</v>
      </c>
      <c r="E17" s="3">
        <v>787.01631853561821</v>
      </c>
      <c r="F17" s="67">
        <v>1040.4033449572923</v>
      </c>
      <c r="G17" s="67">
        <v>1386.3291638026762</v>
      </c>
      <c r="H17" s="67">
        <v>1779.9205827576181</v>
      </c>
      <c r="I17" s="67">
        <v>2271.6798224878039</v>
      </c>
      <c r="J17" s="101">
        <v>2837.3183926133415</v>
      </c>
      <c r="K17" s="59">
        <f t="shared" si="1"/>
        <v>5.7338635019025697E-2</v>
      </c>
      <c r="M17" s="55"/>
    </row>
    <row r="18" spans="1:13" x14ac:dyDescent="0.25">
      <c r="A18" s="19" t="s">
        <v>11</v>
      </c>
      <c r="B18" s="3">
        <v>471.73582398435633</v>
      </c>
      <c r="C18" s="3">
        <v>743.60554179636131</v>
      </c>
      <c r="D18" s="3">
        <v>1082.0202964320549</v>
      </c>
      <c r="E18" s="3">
        <v>1427.4315581283263</v>
      </c>
      <c r="F18" s="67">
        <v>1838.3924301278</v>
      </c>
      <c r="G18" s="67">
        <v>2653.2289871879225</v>
      </c>
      <c r="H18" s="67">
        <v>3499.2696322256129</v>
      </c>
      <c r="I18" s="67">
        <v>4573.4054609617169</v>
      </c>
      <c r="J18" s="101">
        <v>5886.0191846763673</v>
      </c>
      <c r="K18" s="59">
        <f t="shared" si="1"/>
        <v>6.3532368480964552E-2</v>
      </c>
      <c r="M18" s="55"/>
    </row>
    <row r="19" spans="1:13" x14ac:dyDescent="0.25">
      <c r="A19" s="19" t="s">
        <v>1</v>
      </c>
      <c r="B19" s="3">
        <v>112.21586201444428</v>
      </c>
      <c r="C19" s="3">
        <v>166.23798845630773</v>
      </c>
      <c r="D19" s="3">
        <v>227.32925583029373</v>
      </c>
      <c r="E19" s="3">
        <v>281.8431490480508</v>
      </c>
      <c r="F19" s="67">
        <v>400.12287892929231</v>
      </c>
      <c r="G19" s="67">
        <v>572.56646048875166</v>
      </c>
      <c r="H19" s="67">
        <v>789.45625530250186</v>
      </c>
      <c r="I19" s="67">
        <v>1076.554969485182</v>
      </c>
      <c r="J19" s="101">
        <v>1451.3471962215722</v>
      </c>
      <c r="K19" s="59">
        <f t="shared" si="1"/>
        <v>7.3856508606608529E-2</v>
      </c>
      <c r="M19" s="55"/>
    </row>
    <row r="20" spans="1:13" ht="27" thickBot="1" x14ac:dyDescent="0.3">
      <c r="A20" s="20" t="s">
        <v>16</v>
      </c>
      <c r="B20" s="21">
        <v>1147.5239289698857</v>
      </c>
      <c r="C20" s="21">
        <v>1249.6724741576245</v>
      </c>
      <c r="D20" s="21">
        <v>1137.7061001395396</v>
      </c>
      <c r="E20" s="21">
        <v>775.22778859292521</v>
      </c>
      <c r="F20" s="68">
        <v>1073.4115576245222</v>
      </c>
      <c r="G20" s="68">
        <v>1489.6576903529769</v>
      </c>
      <c r="H20" s="68">
        <v>1981.366996933567</v>
      </c>
      <c r="I20" s="68">
        <v>2608.611380135726</v>
      </c>
      <c r="J20" s="102">
        <v>3338.9702313073412</v>
      </c>
      <c r="K20" s="59">
        <f t="shared" si="1"/>
        <v>6.5548404852119768E-2</v>
      </c>
    </row>
    <row r="21" spans="1:13" x14ac:dyDescent="0.25">
      <c r="B21" s="57"/>
      <c r="C21" s="57"/>
      <c r="D21" s="57"/>
      <c r="E21" s="57"/>
      <c r="F21" s="26"/>
      <c r="G21" s="26"/>
      <c r="H21" s="26"/>
      <c r="I21" s="26"/>
      <c r="J21" s="26"/>
    </row>
    <row r="22" spans="1:13" x14ac:dyDescent="0.25">
      <c r="A22" s="31"/>
    </row>
    <row r="23" spans="1:13" x14ac:dyDescent="0.25">
      <c r="A23" s="31"/>
    </row>
    <row r="24" spans="1:13" x14ac:dyDescent="0.25">
      <c r="A24" s="31"/>
      <c r="B24" s="34"/>
      <c r="C24" s="34"/>
      <c r="D24" s="34"/>
      <c r="E24" s="34"/>
      <c r="F24" s="34"/>
      <c r="G24" s="34"/>
      <c r="H24" s="34"/>
      <c r="I24" s="34"/>
      <c r="J24" s="34"/>
    </row>
    <row r="25" spans="1:13" x14ac:dyDescent="0.25">
      <c r="B25" s="69"/>
      <c r="C25" s="69"/>
      <c r="D25" s="69"/>
      <c r="E25" s="69"/>
      <c r="F25" s="69"/>
      <c r="G25" s="69"/>
      <c r="H25" s="69"/>
      <c r="I25" s="69"/>
      <c r="J25" s="69"/>
    </row>
    <row r="32" spans="1:13" x14ac:dyDescent="0.25">
      <c r="B32" s="6"/>
      <c r="C32" s="6"/>
      <c r="D32" s="6"/>
      <c r="E32" s="6"/>
      <c r="F32" s="6"/>
      <c r="G32" s="6"/>
      <c r="H32" s="6"/>
      <c r="I32" s="6"/>
      <c r="J32" s="6"/>
      <c r="K32" s="45"/>
    </row>
    <row r="33" spans="2:11" x14ac:dyDescent="0.25">
      <c r="B33" s="6"/>
      <c r="C33" s="6"/>
      <c r="D33" s="6"/>
      <c r="E33" s="6"/>
      <c r="F33" s="6"/>
      <c r="G33" s="6"/>
      <c r="H33" s="6"/>
      <c r="I33" s="6"/>
      <c r="J33" s="6"/>
      <c r="K33" s="45"/>
    </row>
    <row r="34" spans="2:11" x14ac:dyDescent="0.25">
      <c r="B34" s="6"/>
      <c r="C34" s="6"/>
      <c r="D34" s="6"/>
      <c r="E34" s="6"/>
      <c r="F34" s="6"/>
      <c r="G34" s="6"/>
      <c r="H34" s="6"/>
      <c r="I34" s="6"/>
      <c r="J34" s="6"/>
      <c r="K34" s="45"/>
    </row>
    <row r="35" spans="2:11" x14ac:dyDescent="0.25">
      <c r="B35" s="6"/>
      <c r="C35" s="6"/>
      <c r="D35" s="6"/>
      <c r="E35" s="6"/>
      <c r="F35" s="6"/>
      <c r="G35" s="6"/>
      <c r="H35" s="6"/>
      <c r="I35" s="6"/>
      <c r="J35" s="6"/>
      <c r="K35" s="45"/>
    </row>
    <row r="36" spans="2:11" x14ac:dyDescent="0.25">
      <c r="B36" s="6"/>
      <c r="C36" s="6"/>
      <c r="D36" s="6"/>
      <c r="E36" s="6"/>
      <c r="F36" s="6"/>
      <c r="G36" s="6"/>
      <c r="H36" s="6"/>
      <c r="I36" s="6"/>
      <c r="J36" s="6"/>
      <c r="K36" s="45"/>
    </row>
    <row r="37" spans="2:11" x14ac:dyDescent="0.25">
      <c r="B37" s="6"/>
      <c r="C37" s="6"/>
      <c r="D37" s="6"/>
      <c r="E37" s="6"/>
      <c r="F37" s="6"/>
      <c r="G37" s="6"/>
      <c r="H37" s="6"/>
      <c r="I37" s="6"/>
      <c r="J37" s="6"/>
      <c r="K37" s="45"/>
    </row>
    <row r="38" spans="2:11" x14ac:dyDescent="0.25">
      <c r="B38" s="6"/>
      <c r="C38" s="6"/>
      <c r="D38" s="6"/>
      <c r="E38" s="6"/>
      <c r="F38" s="6"/>
      <c r="G38" s="6"/>
      <c r="H38" s="6"/>
      <c r="I38" s="6"/>
      <c r="J38" s="6"/>
      <c r="K38" s="45"/>
    </row>
    <row r="39" spans="2:11" x14ac:dyDescent="0.25">
      <c r="B39" s="6"/>
      <c r="C39" s="6"/>
      <c r="D39" s="6"/>
      <c r="E39" s="6"/>
      <c r="F39" s="6"/>
      <c r="G39" s="6"/>
      <c r="H39" s="6"/>
      <c r="I39" s="6"/>
      <c r="J39" s="6"/>
      <c r="K39" s="45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0F0F4-D67C-429D-8CBE-2C1ADD3A1500}">
  <sheetPr>
    <tabColor rgb="FF92D050"/>
  </sheetPr>
  <dimension ref="A1:M39"/>
  <sheetViews>
    <sheetView showGridLines="0" zoomScale="85" zoomScaleNormal="85" workbookViewId="0">
      <selection activeCell="K3" sqref="K3"/>
    </sheetView>
  </sheetViews>
  <sheetFormatPr defaultRowHeight="15" x14ac:dyDescent="0.25"/>
  <cols>
    <col min="1" max="1" width="36.7109375" bestFit="1" customWidth="1"/>
    <col min="2" max="2" width="9" bestFit="1" customWidth="1"/>
    <col min="3" max="5" width="10.5703125" bestFit="1" customWidth="1"/>
    <col min="6" max="6" width="16.7109375" bestFit="1" customWidth="1"/>
    <col min="7" max="10" width="10.7109375" bestFit="1" customWidth="1"/>
    <col min="11" max="11" width="16.7109375" bestFit="1" customWidth="1"/>
  </cols>
  <sheetData>
    <row r="1" spans="1:13" ht="37.5" customHeight="1" thickBot="1" x14ac:dyDescent="0.3"/>
    <row r="2" spans="1:13" x14ac:dyDescent="0.25">
      <c r="A2" s="10"/>
      <c r="B2" s="11">
        <v>2012</v>
      </c>
      <c r="C2" s="11">
        <v>2018</v>
      </c>
      <c r="D2" s="11">
        <v>2021</v>
      </c>
      <c r="E2" s="11">
        <v>2022</v>
      </c>
      <c r="F2" s="11">
        <v>2025</v>
      </c>
      <c r="G2" s="11">
        <v>2030</v>
      </c>
      <c r="H2" s="11">
        <v>2035</v>
      </c>
      <c r="I2" s="11">
        <v>2040</v>
      </c>
      <c r="J2" s="12">
        <v>2045</v>
      </c>
      <c r="K2" s="58" t="s">
        <v>32</v>
      </c>
    </row>
    <row r="3" spans="1:13" x14ac:dyDescent="0.25">
      <c r="A3" s="13" t="s">
        <v>3</v>
      </c>
      <c r="B3" s="9">
        <v>4555.9809684656984</v>
      </c>
      <c r="C3" s="9">
        <v>5494.022249864488</v>
      </c>
      <c r="D3" s="9">
        <v>5700.8104299994129</v>
      </c>
      <c r="E3" s="9">
        <v>5814.4325390203167</v>
      </c>
      <c r="F3" s="66">
        <v>37200</v>
      </c>
      <c r="G3" s="66">
        <v>42122.957677470207</v>
      </c>
      <c r="H3" s="66">
        <v>46660.328016169231</v>
      </c>
      <c r="I3" s="66">
        <v>50393.831865127591</v>
      </c>
      <c r="J3" s="71">
        <v>52300.799863840402</v>
      </c>
      <c r="K3" s="59">
        <f>(J3/E3)^(1/23)-1</f>
        <v>0.10021688081715063</v>
      </c>
      <c r="M3" s="55"/>
    </row>
    <row r="4" spans="1:13" x14ac:dyDescent="0.25">
      <c r="A4" s="123" t="s">
        <v>31</v>
      </c>
      <c r="B4" s="9">
        <v>4555.9809684656984</v>
      </c>
      <c r="C4" s="9">
        <v>5494.022249864488</v>
      </c>
      <c r="D4" s="9">
        <v>5700.8104299994129</v>
      </c>
      <c r="E4" s="9">
        <v>5814.4325390203167</v>
      </c>
      <c r="F4" s="115">
        <v>18600</v>
      </c>
      <c r="G4" s="115">
        <v>21061.478838735104</v>
      </c>
      <c r="H4" s="115">
        <v>27996.196809701538</v>
      </c>
      <c r="I4" s="115">
        <v>35275.682305589311</v>
      </c>
      <c r="J4" s="115">
        <v>41840.639891072322</v>
      </c>
      <c r="K4" s="60"/>
      <c r="M4" s="24"/>
    </row>
    <row r="5" spans="1:13" x14ac:dyDescent="0.25">
      <c r="A5" s="13" t="s">
        <v>5</v>
      </c>
      <c r="B5" s="86">
        <v>0.68500000000000005</v>
      </c>
      <c r="C5" s="86">
        <v>0.7</v>
      </c>
      <c r="D5" s="86">
        <v>0.76300000000000001</v>
      </c>
      <c r="E5" s="86">
        <v>0.77400000000000002</v>
      </c>
      <c r="F5" s="86">
        <f>F6/F4</f>
        <v>0.44768194239642345</v>
      </c>
      <c r="G5" s="86">
        <f t="shared" ref="G5:J5" si="0">G6/G4</f>
        <v>0.62949560096211643</v>
      </c>
      <c r="H5" s="86">
        <f t="shared" si="0"/>
        <v>0.62079429021423316</v>
      </c>
      <c r="I5" s="86">
        <f t="shared" si="0"/>
        <v>0.60667186708567555</v>
      </c>
      <c r="J5" s="86">
        <f t="shared" si="0"/>
        <v>0.61023877245637448</v>
      </c>
      <c r="K5" s="60"/>
      <c r="M5" s="24"/>
    </row>
    <row r="6" spans="1:13" x14ac:dyDescent="0.25">
      <c r="A6" s="13" t="s">
        <v>4</v>
      </c>
      <c r="B6" s="9">
        <v>3120.8469633990035</v>
      </c>
      <c r="C6" s="9">
        <v>3845.8155749051411</v>
      </c>
      <c r="D6" s="9">
        <v>4349.7183580895526</v>
      </c>
      <c r="E6" s="9">
        <v>4500.3707852017251</v>
      </c>
      <c r="F6" s="9">
        <v>8326.8841285734761</v>
      </c>
      <c r="G6" s="9">
        <v>13258.108278740452</v>
      </c>
      <c r="H6" s="9">
        <v>17379.879127176646</v>
      </c>
      <c r="I6" s="9">
        <v>21400.764047052995</v>
      </c>
      <c r="J6" s="9">
        <v>25532.78072591719</v>
      </c>
      <c r="K6" s="59">
        <f>(J6/E6)^(1/23)-1</f>
        <v>7.8390563952993153E-2</v>
      </c>
      <c r="M6" s="55"/>
    </row>
    <row r="7" spans="1:13" x14ac:dyDescent="0.25">
      <c r="A7" s="13" t="s">
        <v>13</v>
      </c>
      <c r="B7" s="100">
        <v>113.63017009193129</v>
      </c>
      <c r="C7" s="100">
        <v>221.135749934741</v>
      </c>
      <c r="D7" s="100">
        <v>209.02484925563709</v>
      </c>
      <c r="E7" s="100">
        <v>144.10981613787365</v>
      </c>
      <c r="F7" s="66">
        <v>200</v>
      </c>
      <c r="G7" s="66">
        <v>250</v>
      </c>
      <c r="H7" s="66">
        <v>275</v>
      </c>
      <c r="I7" s="66">
        <v>310</v>
      </c>
      <c r="J7" s="71">
        <v>350</v>
      </c>
      <c r="K7" s="59">
        <f>(J7/E7)^(1/23)-1</f>
        <v>3.9334664052652846E-2</v>
      </c>
      <c r="M7" s="24"/>
    </row>
    <row r="8" spans="1:13" x14ac:dyDescent="0.25">
      <c r="A8" s="13" t="s">
        <v>14</v>
      </c>
      <c r="B8" s="9">
        <v>1522.1</v>
      </c>
      <c r="C8" s="9">
        <v>2077.5</v>
      </c>
      <c r="D8" s="9">
        <v>2287.9</v>
      </c>
      <c r="E8" s="9">
        <v>2432.5</v>
      </c>
      <c r="F8" s="66">
        <v>5548.1343828470999</v>
      </c>
      <c r="G8" s="66">
        <v>9400.9957025127169</v>
      </c>
      <c r="H8" s="66">
        <v>12273.835405683232</v>
      </c>
      <c r="I8" s="66">
        <v>14727.196908178958</v>
      </c>
      <c r="J8" s="71">
        <v>17000.277705865701</v>
      </c>
      <c r="K8" s="59">
        <f>(J8/E8)^(1/23)-1</f>
        <v>8.821117435172976E-2</v>
      </c>
      <c r="M8" s="24"/>
    </row>
    <row r="9" spans="1:13" ht="15.75" thickBot="1" x14ac:dyDescent="0.3">
      <c r="A9" s="15" t="s">
        <v>12</v>
      </c>
      <c r="B9" s="87">
        <v>1712.3771334909347</v>
      </c>
      <c r="C9" s="87">
        <v>1989.4513248398821</v>
      </c>
      <c r="D9" s="87">
        <v>2270.84320734519</v>
      </c>
      <c r="E9" s="87">
        <v>2211.9806013395992</v>
      </c>
      <c r="F9" s="87">
        <v>2978.7497457263762</v>
      </c>
      <c r="G9" s="87">
        <v>4107.1125762277361</v>
      </c>
      <c r="H9" s="87">
        <v>5381.0437214934145</v>
      </c>
      <c r="I9" s="87">
        <v>6983.5671388740375</v>
      </c>
      <c r="J9" s="104">
        <v>8882.5030200514884</v>
      </c>
      <c r="K9" s="59">
        <f>(J9/E9)^(1/23)-1</f>
        <v>6.2307324932067809E-2</v>
      </c>
      <c r="M9" s="55"/>
    </row>
    <row r="10" spans="1:13" ht="15.75" thickBot="1" x14ac:dyDescent="0.3">
      <c r="A10" s="122" t="s">
        <v>28</v>
      </c>
      <c r="B10" s="23">
        <v>0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v>0</v>
      </c>
      <c r="J10" s="23">
        <v>0</v>
      </c>
      <c r="K10" s="77"/>
      <c r="M10" s="24"/>
    </row>
    <row r="11" spans="1:13" ht="15.75" thickBot="1" x14ac:dyDescent="0.3">
      <c r="A11" s="22"/>
      <c r="B11" s="37"/>
      <c r="C11" s="37"/>
      <c r="D11" s="37"/>
      <c r="E11" s="37"/>
      <c r="F11" s="37"/>
      <c r="G11" s="37"/>
      <c r="H11" s="37"/>
      <c r="I11" s="37"/>
      <c r="J11" s="37"/>
      <c r="K11" s="45"/>
      <c r="M11" s="24"/>
    </row>
    <row r="12" spans="1:13" x14ac:dyDescent="0.25">
      <c r="A12" s="17" t="s">
        <v>0</v>
      </c>
      <c r="B12" s="18"/>
      <c r="C12" s="18"/>
      <c r="D12" s="18"/>
      <c r="E12" s="18"/>
      <c r="F12" s="43"/>
      <c r="G12" s="43"/>
      <c r="H12" s="105"/>
      <c r="I12" s="43"/>
      <c r="J12" s="44"/>
      <c r="K12" s="97"/>
      <c r="M12" s="24"/>
    </row>
    <row r="13" spans="1:13" x14ac:dyDescent="0.25">
      <c r="A13" s="19" t="s">
        <v>6</v>
      </c>
      <c r="B13" s="3">
        <v>506.86363151331665</v>
      </c>
      <c r="C13" s="3">
        <v>576.69040266752586</v>
      </c>
      <c r="D13" s="3">
        <v>644.63554681599112</v>
      </c>
      <c r="E13" s="3">
        <v>614.93060717240871</v>
      </c>
      <c r="F13" s="1">
        <v>815.56306378283841</v>
      </c>
      <c r="G13" s="1">
        <v>1090.2738726210243</v>
      </c>
      <c r="H13" s="1">
        <v>1404.3757021953918</v>
      </c>
      <c r="I13" s="8">
        <v>1792.3788155349696</v>
      </c>
      <c r="J13" s="33">
        <v>2253.292794133793</v>
      </c>
      <c r="K13" s="59">
        <f>(J13/E13)^(1/23)-1</f>
        <v>5.8086980045525705E-2</v>
      </c>
      <c r="M13" s="55"/>
    </row>
    <row r="14" spans="1:13" x14ac:dyDescent="0.25">
      <c r="A14" s="19" t="s">
        <v>7</v>
      </c>
      <c r="B14" s="3">
        <v>162.67582768163891</v>
      </c>
      <c r="C14" s="3">
        <v>179.950754625912</v>
      </c>
      <c r="D14" s="3">
        <v>195.57090808687164</v>
      </c>
      <c r="E14" s="3">
        <v>181.38240930984711</v>
      </c>
      <c r="F14" s="1">
        <v>245</v>
      </c>
      <c r="G14" s="1">
        <v>366.33497754591667</v>
      </c>
      <c r="H14" s="1">
        <v>470</v>
      </c>
      <c r="I14" s="8">
        <v>600</v>
      </c>
      <c r="J14" s="33">
        <v>740</v>
      </c>
      <c r="K14" s="59">
        <f t="shared" ref="K14:K20" si="1">(J14/E14)^(1/23)-1</f>
        <v>6.3039532308136081E-2</v>
      </c>
      <c r="M14" s="55"/>
    </row>
    <row r="15" spans="1:13" x14ac:dyDescent="0.25">
      <c r="A15" s="19" t="s">
        <v>8</v>
      </c>
      <c r="B15" s="3">
        <v>238.02042155523995</v>
      </c>
      <c r="C15" s="3">
        <v>267.62912022206109</v>
      </c>
      <c r="D15" s="3">
        <v>295.64629836047311</v>
      </c>
      <c r="E15" s="3">
        <v>278.70955576878964</v>
      </c>
      <c r="F15" s="1">
        <v>365.27491910351387</v>
      </c>
      <c r="G15" s="1">
        <v>482.54127196033028</v>
      </c>
      <c r="H15" s="1">
        <v>614.21260116665599</v>
      </c>
      <c r="I15" s="8">
        <v>776.47081276122083</v>
      </c>
      <c r="J15" s="33">
        <v>962.33471749466298</v>
      </c>
      <c r="K15" s="59">
        <f t="shared" si="1"/>
        <v>5.5355754096552134E-2</v>
      </c>
      <c r="M15" s="55"/>
    </row>
    <row r="16" spans="1:13" x14ac:dyDescent="0.25">
      <c r="A16" s="19" t="s">
        <v>10</v>
      </c>
      <c r="B16" s="3">
        <v>123.29115361134731</v>
      </c>
      <c r="C16" s="3">
        <v>132.5093735257195</v>
      </c>
      <c r="D16" s="3">
        <v>139.92045805478469</v>
      </c>
      <c r="E16" s="3">
        <v>126.08289427635721</v>
      </c>
      <c r="F16" s="1">
        <v>160</v>
      </c>
      <c r="G16" s="1">
        <v>235</v>
      </c>
      <c r="H16" s="1">
        <v>310</v>
      </c>
      <c r="I16" s="8">
        <v>400</v>
      </c>
      <c r="J16" s="33">
        <v>480</v>
      </c>
      <c r="K16" s="59">
        <f t="shared" si="1"/>
        <v>5.9846156097911107E-2</v>
      </c>
      <c r="M16" s="55"/>
    </row>
    <row r="17" spans="1:13" x14ac:dyDescent="0.25">
      <c r="A17" s="19" t="s">
        <v>9</v>
      </c>
      <c r="B17" s="3">
        <v>239.7327986887309</v>
      </c>
      <c r="C17" s="3">
        <v>274.48604806833134</v>
      </c>
      <c r="D17" s="3">
        <v>308.76852732460202</v>
      </c>
      <c r="E17" s="3">
        <v>296.40540057950625</v>
      </c>
      <c r="F17" s="1">
        <v>397.22200900299532</v>
      </c>
      <c r="G17" s="1">
        <v>536.57089545622966</v>
      </c>
      <c r="H17" s="1">
        <v>698.37802689219461</v>
      </c>
      <c r="I17" s="8">
        <v>899.84822799330198</v>
      </c>
      <c r="J17" s="33">
        <v>1144.0799970215091</v>
      </c>
      <c r="K17" s="59">
        <f t="shared" si="1"/>
        <v>6.0481399804948932E-2</v>
      </c>
      <c r="M17" s="55"/>
    </row>
    <row r="18" spans="1:13" x14ac:dyDescent="0.25">
      <c r="A18" s="19" t="s">
        <v>11</v>
      </c>
      <c r="B18" s="3">
        <v>142.12730207974758</v>
      </c>
      <c r="C18" s="3">
        <v>214.91616188755069</v>
      </c>
      <c r="D18" s="3">
        <v>319.28651228855432</v>
      </c>
      <c r="E18" s="3">
        <v>404.79245004514638</v>
      </c>
      <c r="F18" s="1">
        <v>556.42080082491339</v>
      </c>
      <c r="G18" s="1">
        <v>770.94061774591</v>
      </c>
      <c r="H18" s="1">
        <v>1029.2198274802397</v>
      </c>
      <c r="I18" s="8">
        <v>1357.9478150830821</v>
      </c>
      <c r="J18" s="33">
        <v>1773.8687953819215</v>
      </c>
      <c r="K18" s="59">
        <f t="shared" si="1"/>
        <v>6.6349392006043839E-2</v>
      </c>
      <c r="M18" s="55"/>
    </row>
    <row r="19" spans="1:13" x14ac:dyDescent="0.25">
      <c r="A19" s="19" t="s">
        <v>1</v>
      </c>
      <c r="B19" s="3">
        <v>47.946559737746185</v>
      </c>
      <c r="C19" s="3">
        <v>57.000555794233421</v>
      </c>
      <c r="D19" s="3">
        <v>66.576454388948349</v>
      </c>
      <c r="E19" s="3">
        <v>66.359418040187904</v>
      </c>
      <c r="F19" s="1">
        <v>96.843194995555777</v>
      </c>
      <c r="G19" s="1">
        <v>142.45649887620635</v>
      </c>
      <c r="H19" s="1">
        <v>201.91336668843385</v>
      </c>
      <c r="I19" s="8">
        <v>283.19394190032665</v>
      </c>
      <c r="J19" s="33">
        <v>392.25599897880289</v>
      </c>
      <c r="K19" s="59">
        <f t="shared" si="1"/>
        <v>8.031583082634941E-2</v>
      </c>
      <c r="M19" s="55"/>
    </row>
    <row r="20" spans="1:13" ht="27" thickBot="1" x14ac:dyDescent="0.3">
      <c r="A20" s="20" t="s">
        <v>16</v>
      </c>
      <c r="B20" s="21">
        <v>251.71943862316721</v>
      </c>
      <c r="C20" s="21">
        <v>286.26890804854838</v>
      </c>
      <c r="D20" s="21">
        <v>300.43850202496469</v>
      </c>
      <c r="E20" s="21">
        <v>243.3178661473562</v>
      </c>
      <c r="F20" s="16">
        <v>342.42575801655931</v>
      </c>
      <c r="G20" s="16">
        <v>482.99444202211919</v>
      </c>
      <c r="H20" s="16">
        <v>652.9441970704994</v>
      </c>
      <c r="I20" s="27">
        <v>873.72752560113759</v>
      </c>
      <c r="J20" s="85">
        <v>1136.6707170407972</v>
      </c>
      <c r="K20" s="59">
        <f t="shared" si="1"/>
        <v>6.9318266745485246E-2</v>
      </c>
      <c r="M20" s="55"/>
    </row>
    <row r="21" spans="1:13" x14ac:dyDescent="0.25">
      <c r="A21" s="124" t="s">
        <v>30</v>
      </c>
      <c r="B21" s="125"/>
      <c r="C21" s="125"/>
      <c r="D21" s="125"/>
      <c r="E21" s="125"/>
      <c r="F21" s="125"/>
      <c r="G21" s="125"/>
      <c r="H21" s="125"/>
      <c r="I21" s="125"/>
      <c r="J21" s="125"/>
      <c r="K21" s="126"/>
    </row>
    <row r="23" spans="1:13" x14ac:dyDescent="0.25">
      <c r="B23" s="34"/>
      <c r="C23" s="34"/>
      <c r="D23" s="34"/>
      <c r="E23" s="34"/>
      <c r="F23" s="34"/>
      <c r="G23" s="34"/>
      <c r="H23" s="34"/>
      <c r="I23" s="34"/>
      <c r="J23" s="34"/>
    </row>
    <row r="24" spans="1:13" x14ac:dyDescent="0.25">
      <c r="B24" s="69"/>
      <c r="C24" s="69"/>
      <c r="D24" s="69"/>
      <c r="E24" s="69"/>
      <c r="F24" s="69"/>
      <c r="G24" s="69"/>
      <c r="H24" s="69"/>
      <c r="I24" s="69"/>
      <c r="J24" s="69"/>
    </row>
    <row r="32" spans="1:13" x14ac:dyDescent="0.25">
      <c r="B32" s="6"/>
      <c r="C32" s="6"/>
      <c r="D32" s="6"/>
      <c r="E32" s="6"/>
      <c r="F32" s="6"/>
      <c r="G32" s="6"/>
      <c r="H32" s="6"/>
      <c r="I32" s="6"/>
      <c r="J32" s="6"/>
    </row>
    <row r="33" spans="2:10" x14ac:dyDescent="0.25">
      <c r="B33" s="6"/>
      <c r="C33" s="6"/>
      <c r="D33" s="6"/>
      <c r="E33" s="6"/>
      <c r="F33" s="6"/>
      <c r="G33" s="6"/>
      <c r="H33" s="6"/>
      <c r="I33" s="6"/>
      <c r="J33" s="6"/>
    </row>
    <row r="34" spans="2:10" x14ac:dyDescent="0.25">
      <c r="B34" s="6"/>
      <c r="C34" s="6"/>
      <c r="D34" s="6"/>
      <c r="E34" s="6"/>
      <c r="F34" s="6"/>
      <c r="G34" s="6"/>
      <c r="H34" s="6"/>
      <c r="I34" s="6"/>
      <c r="J34" s="6"/>
    </row>
    <row r="35" spans="2:10" x14ac:dyDescent="0.25">
      <c r="B35" s="6"/>
      <c r="C35" s="6"/>
      <c r="D35" s="6"/>
      <c r="E35" s="6"/>
      <c r="F35" s="6"/>
      <c r="G35" s="6"/>
      <c r="H35" s="6"/>
      <c r="I35" s="6"/>
      <c r="J35" s="6"/>
    </row>
    <row r="36" spans="2:10" x14ac:dyDescent="0.25">
      <c r="B36" s="6"/>
      <c r="C36" s="6"/>
      <c r="D36" s="6"/>
      <c r="E36" s="6"/>
      <c r="F36" s="6"/>
      <c r="G36" s="6"/>
      <c r="H36" s="6"/>
      <c r="I36" s="6"/>
      <c r="J36" s="6"/>
    </row>
    <row r="37" spans="2:10" x14ac:dyDescent="0.25">
      <c r="B37" s="6"/>
      <c r="C37" s="6"/>
      <c r="D37" s="6"/>
      <c r="E37" s="6"/>
      <c r="F37" s="6"/>
      <c r="G37" s="6"/>
      <c r="H37" s="6"/>
      <c r="I37" s="6"/>
      <c r="J37" s="6"/>
    </row>
    <row r="38" spans="2:10" x14ac:dyDescent="0.25">
      <c r="B38" s="6"/>
      <c r="C38" s="6"/>
      <c r="D38" s="6"/>
      <c r="E38" s="6"/>
      <c r="F38" s="6"/>
      <c r="G38" s="6"/>
      <c r="H38" s="6"/>
      <c r="I38" s="6"/>
      <c r="J38" s="6"/>
    </row>
    <row r="39" spans="2:10" x14ac:dyDescent="0.25">
      <c r="B39" s="6"/>
      <c r="C39" s="6"/>
      <c r="D39" s="6"/>
      <c r="E39" s="6"/>
      <c r="F39" s="6"/>
      <c r="G39" s="6"/>
      <c r="H39" s="6"/>
      <c r="I39" s="6"/>
      <c r="J39" s="6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AD81D-5814-4A26-B9E2-0DBAE6FAFE8D}">
  <sheetPr>
    <tabColor rgb="FF92D050"/>
  </sheetPr>
  <dimension ref="A1:M39"/>
  <sheetViews>
    <sheetView showGridLines="0" zoomScale="85" zoomScaleNormal="85" workbookViewId="0">
      <selection activeCell="K3" sqref="K3"/>
    </sheetView>
  </sheetViews>
  <sheetFormatPr defaultRowHeight="15" x14ac:dyDescent="0.25"/>
  <cols>
    <col min="1" max="1" width="36.7109375" bestFit="1" customWidth="1"/>
    <col min="2" max="5" width="10.5703125" bestFit="1" customWidth="1"/>
    <col min="6" max="6" width="16.7109375" bestFit="1" customWidth="1"/>
    <col min="7" max="10" width="10.7109375" bestFit="1" customWidth="1"/>
    <col min="11" max="11" width="16.7109375" bestFit="1" customWidth="1"/>
  </cols>
  <sheetData>
    <row r="1" spans="1:13" ht="37.5" customHeight="1" thickBot="1" x14ac:dyDescent="0.3"/>
    <row r="2" spans="1:13" x14ac:dyDescent="0.25">
      <c r="A2" s="10"/>
      <c r="B2" s="11">
        <v>2012</v>
      </c>
      <c r="C2" s="11">
        <v>2018</v>
      </c>
      <c r="D2" s="11">
        <v>2021</v>
      </c>
      <c r="E2" s="11">
        <v>2022</v>
      </c>
      <c r="F2" s="11">
        <v>2025</v>
      </c>
      <c r="G2" s="11">
        <v>2030</v>
      </c>
      <c r="H2" s="11">
        <v>2035</v>
      </c>
      <c r="I2" s="11">
        <v>2040</v>
      </c>
      <c r="J2" s="12">
        <v>2045</v>
      </c>
      <c r="K2" s="58" t="s">
        <v>32</v>
      </c>
      <c r="M2" s="55"/>
    </row>
    <row r="3" spans="1:13" x14ac:dyDescent="0.25">
      <c r="A3" s="82" t="s">
        <v>3</v>
      </c>
      <c r="B3" s="1">
        <v>2066.7665284757923</v>
      </c>
      <c r="C3" s="1">
        <v>2296.6814323204007</v>
      </c>
      <c r="D3" s="1">
        <v>2759.9161605552713</v>
      </c>
      <c r="E3" s="1">
        <v>2862.4898653638479</v>
      </c>
      <c r="F3" s="66">
        <v>4370.5528274404742</v>
      </c>
      <c r="G3" s="66">
        <v>5812.3837415427261</v>
      </c>
      <c r="H3" s="66">
        <v>7656.3226747883991</v>
      </c>
      <c r="I3" s="66">
        <v>9989.097853075742</v>
      </c>
      <c r="J3" s="71">
        <v>12784.639966716544</v>
      </c>
      <c r="K3" s="59">
        <f>(J3/E3)^(1/23)-1</f>
        <v>6.723106558778591E-2</v>
      </c>
      <c r="M3" s="24"/>
    </row>
    <row r="4" spans="1:13" x14ac:dyDescent="0.25">
      <c r="A4" s="82" t="s">
        <v>29</v>
      </c>
      <c r="B4" s="1">
        <v>2066.7665284757923</v>
      </c>
      <c r="C4" s="1">
        <v>2296.6814323204007</v>
      </c>
      <c r="D4" s="1">
        <v>2759.9161605552713</v>
      </c>
      <c r="E4" s="1">
        <v>2862.4898653638479</v>
      </c>
      <c r="F4" s="66">
        <v>4370.5528274404742</v>
      </c>
      <c r="G4" s="66">
        <v>5812.3837415427261</v>
      </c>
      <c r="H4" s="66">
        <v>7656.3226747883991</v>
      </c>
      <c r="I4" s="66">
        <v>9989.097853075742</v>
      </c>
      <c r="J4" s="71">
        <v>12784.639966716544</v>
      </c>
      <c r="K4" s="60"/>
      <c r="M4" s="24"/>
    </row>
    <row r="5" spans="1:13" x14ac:dyDescent="0.25">
      <c r="A5" s="82" t="s">
        <v>5</v>
      </c>
      <c r="B5" s="2">
        <v>0.81200000000000006</v>
      </c>
      <c r="C5" s="2">
        <v>0.81499999999999995</v>
      </c>
      <c r="D5" s="2">
        <v>0.78500000000000003</v>
      </c>
      <c r="E5" s="2">
        <v>0.79400000000000004</v>
      </c>
      <c r="F5" s="70">
        <v>0.66996982392663462</v>
      </c>
      <c r="G5" s="70">
        <v>0.68359571853497891</v>
      </c>
      <c r="H5" s="70">
        <v>0.74581003608743113</v>
      </c>
      <c r="I5" s="70">
        <v>0.80777172585319001</v>
      </c>
      <c r="J5" s="106">
        <v>0.8486251497039623</v>
      </c>
      <c r="K5" s="60"/>
      <c r="M5" s="55"/>
    </row>
    <row r="6" spans="1:13" x14ac:dyDescent="0.25">
      <c r="A6" s="82" t="s">
        <v>4</v>
      </c>
      <c r="B6" s="1">
        <v>1678.2144211223435</v>
      </c>
      <c r="C6" s="1">
        <v>1871.7953673411264</v>
      </c>
      <c r="D6" s="1">
        <v>2166.5341860358881</v>
      </c>
      <c r="E6" s="1">
        <v>2272.8169530988953</v>
      </c>
      <c r="F6" s="1">
        <v>2928.1385082623497</v>
      </c>
      <c r="G6" s="1">
        <v>3973.3206402009291</v>
      </c>
      <c r="H6" s="1">
        <v>5710.162290380953</v>
      </c>
      <c r="I6" s="1">
        <v>8068.9108124953873</v>
      </c>
      <c r="J6" s="33">
        <v>10849.367005666087</v>
      </c>
      <c r="K6" s="59">
        <f>(J6/E6)^(1/23)-1</f>
        <v>7.0322807775252461E-2</v>
      </c>
      <c r="M6" s="24"/>
    </row>
    <row r="7" spans="1:13" x14ac:dyDescent="0.25">
      <c r="A7" s="82" t="s">
        <v>13</v>
      </c>
      <c r="B7" s="66">
        <v>5040.9390723901115</v>
      </c>
      <c r="C7" s="66">
        <v>6005.7160747799189</v>
      </c>
      <c r="D7" s="66">
        <v>6769.9523652787793</v>
      </c>
      <c r="E7" s="66">
        <v>6196.9800470600794</v>
      </c>
      <c r="F7" s="66">
        <v>7348.5388381418279</v>
      </c>
      <c r="G7" s="66">
        <v>9607.1751216097746</v>
      </c>
      <c r="H7" s="66">
        <v>11676.470553589301</v>
      </c>
      <c r="I7" s="66">
        <v>13858.520417938225</v>
      </c>
      <c r="J7" s="71">
        <v>16187.706066231151</v>
      </c>
      <c r="K7" s="59">
        <f t="shared" ref="K7:K9" si="0">(J7/E7)^(1/23)-1</f>
        <v>4.2631067134421219E-2</v>
      </c>
      <c r="M7" s="24"/>
    </row>
    <row r="8" spans="1:13" x14ac:dyDescent="0.25">
      <c r="A8" s="82" t="s">
        <v>14</v>
      </c>
      <c r="B8" s="5">
        <v>2973.3</v>
      </c>
      <c r="C8" s="5">
        <v>3113.5</v>
      </c>
      <c r="D8" s="5">
        <v>3242.5</v>
      </c>
      <c r="E8" s="5">
        <v>2930.8</v>
      </c>
      <c r="F8" s="66">
        <v>3277.7682444576003</v>
      </c>
      <c r="G8" s="66">
        <v>3892.9604570264887</v>
      </c>
      <c r="H8" s="66">
        <v>4579.1155210826455</v>
      </c>
      <c r="I8" s="66">
        <v>5334.2691669558599</v>
      </c>
      <c r="J8" s="71">
        <v>6183.8799505897859</v>
      </c>
      <c r="K8" s="59">
        <f t="shared" si="0"/>
        <v>3.2996636095975918E-2</v>
      </c>
      <c r="M8" s="55"/>
    </row>
    <row r="9" spans="1:13" ht="15.75" thickBot="1" x14ac:dyDescent="0.3">
      <c r="A9" s="63" t="s">
        <v>12</v>
      </c>
      <c r="B9" s="29">
        <v>3745.8534935124544</v>
      </c>
      <c r="C9" s="29">
        <v>4764.0114421210455</v>
      </c>
      <c r="D9" s="29">
        <v>5693.9865513146669</v>
      </c>
      <c r="E9" s="29">
        <v>5538.9970001589745</v>
      </c>
      <c r="F9" s="29">
        <v>6998.9091019465777</v>
      </c>
      <c r="G9" s="29">
        <v>9687.5353047842145</v>
      </c>
      <c r="H9" s="29">
        <v>12807.517322887608</v>
      </c>
      <c r="I9" s="29">
        <v>16593.162063477754</v>
      </c>
      <c r="J9" s="95">
        <v>20853.193121307453</v>
      </c>
      <c r="K9" s="59">
        <f t="shared" si="0"/>
        <v>5.9332353178288999E-2</v>
      </c>
      <c r="M9" s="24"/>
    </row>
    <row r="10" spans="1:13" ht="15.75" thickBot="1" x14ac:dyDescent="0.3">
      <c r="A10" s="122" t="s">
        <v>28</v>
      </c>
      <c r="B10" s="23">
        <v>0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v>0</v>
      </c>
      <c r="J10" s="23">
        <v>0</v>
      </c>
      <c r="K10" s="45"/>
      <c r="M10" s="24"/>
    </row>
    <row r="11" spans="1:13" ht="15.75" thickBot="1" x14ac:dyDescent="0.3">
      <c r="A11" s="81"/>
      <c r="B11" s="24"/>
      <c r="C11" s="24"/>
      <c r="D11" s="24"/>
      <c r="E11" s="24"/>
      <c r="F11" s="77"/>
      <c r="G11" s="77"/>
      <c r="H11" s="77"/>
      <c r="I11" s="77"/>
      <c r="J11" s="77"/>
      <c r="K11" s="26"/>
      <c r="M11" s="24"/>
    </row>
    <row r="12" spans="1:13" x14ac:dyDescent="0.25">
      <c r="A12" s="17" t="s">
        <v>0</v>
      </c>
      <c r="B12" s="18"/>
      <c r="C12" s="18"/>
      <c r="D12" s="18"/>
      <c r="E12" s="18"/>
      <c r="F12" s="43"/>
      <c r="G12" s="43"/>
      <c r="H12" s="43"/>
      <c r="I12" s="43"/>
      <c r="J12" s="44"/>
      <c r="K12" s="97"/>
      <c r="M12" s="55"/>
    </row>
    <row r="13" spans="1:13" x14ac:dyDescent="0.25">
      <c r="A13" s="80" t="s">
        <v>6</v>
      </c>
      <c r="B13" s="3">
        <v>1161.2145829888611</v>
      </c>
      <c r="C13" s="3">
        <v>1434.344167584562</v>
      </c>
      <c r="D13" s="3">
        <v>1665.0063533208174</v>
      </c>
      <c r="E13" s="3">
        <v>1573.0751480451486</v>
      </c>
      <c r="F13" s="67">
        <v>1873</v>
      </c>
      <c r="G13" s="67">
        <v>2425.2273540849201</v>
      </c>
      <c r="H13" s="67">
        <v>3076.1079974988902</v>
      </c>
      <c r="I13" s="67">
        <v>3850.0215255216099</v>
      </c>
      <c r="J13" s="101">
        <v>4725.9647861344101</v>
      </c>
      <c r="K13" s="59">
        <f t="shared" ref="K13:K20" si="1">(J13/E13)^(1/23)-1</f>
        <v>4.8990000545176438E-2</v>
      </c>
      <c r="M13" s="55"/>
    </row>
    <row r="14" spans="1:13" x14ac:dyDescent="0.25">
      <c r="A14" s="80" t="s">
        <v>7</v>
      </c>
      <c r="B14" s="3">
        <v>333.38096092260849</v>
      </c>
      <c r="C14" s="3">
        <v>400.48527699774604</v>
      </c>
      <c r="D14" s="3">
        <v>452.12023867153647</v>
      </c>
      <c r="E14" s="3">
        <v>415.42477501192286</v>
      </c>
      <c r="F14" s="67">
        <v>500</v>
      </c>
      <c r="G14" s="67">
        <v>659.25440945856803</v>
      </c>
      <c r="H14" s="67">
        <v>860.02855494582002</v>
      </c>
      <c r="I14" s="67">
        <v>1061.17653529687</v>
      </c>
      <c r="J14" s="101">
        <v>1250.1494530636601</v>
      </c>
      <c r="K14" s="59">
        <f t="shared" si="1"/>
        <v>4.9066511357094056E-2</v>
      </c>
      <c r="M14" s="55"/>
    </row>
    <row r="15" spans="1:13" x14ac:dyDescent="0.25">
      <c r="A15" s="80" t="s">
        <v>8</v>
      </c>
      <c r="B15" s="3">
        <v>479.46924716959427</v>
      </c>
      <c r="C15" s="3">
        <v>565.34405929876596</v>
      </c>
      <c r="D15" s="3">
        <v>626.45018443913534</v>
      </c>
      <c r="E15" s="3">
        <v>564.97769401621531</v>
      </c>
      <c r="F15" s="67">
        <v>750.35494103058204</v>
      </c>
      <c r="G15" s="67">
        <v>1080.4309112467677</v>
      </c>
      <c r="H15" s="67">
        <v>1438.44611043994</v>
      </c>
      <c r="I15" s="67">
        <v>1884.1426100849999</v>
      </c>
      <c r="J15" s="101">
        <v>2426.3125415401501</v>
      </c>
      <c r="K15" s="59">
        <f t="shared" si="1"/>
        <v>6.5413174165752652E-2</v>
      </c>
      <c r="M15" s="55"/>
    </row>
    <row r="16" spans="1:13" x14ac:dyDescent="0.25">
      <c r="A16" s="80" t="s">
        <v>10</v>
      </c>
      <c r="B16" s="3">
        <v>292.17657249397166</v>
      </c>
      <c r="C16" s="3">
        <v>358.42795771952746</v>
      </c>
      <c r="D16" s="3">
        <v>413.21872938893949</v>
      </c>
      <c r="E16" s="3">
        <v>387.72979001112839</v>
      </c>
      <c r="F16" s="67">
        <v>484.86440337674202</v>
      </c>
      <c r="G16" s="67">
        <v>651.21142719476802</v>
      </c>
      <c r="H16" s="67">
        <v>872.97293517882997</v>
      </c>
      <c r="I16" s="67">
        <v>1159.5545225921901</v>
      </c>
      <c r="J16" s="101">
        <v>1404.66348561321</v>
      </c>
      <c r="K16" s="59">
        <f t="shared" si="1"/>
        <v>5.7562938156144661E-2</v>
      </c>
      <c r="M16" s="55"/>
    </row>
    <row r="17" spans="1:13" x14ac:dyDescent="0.25">
      <c r="A17" s="80" t="s">
        <v>9</v>
      </c>
      <c r="B17" s="3">
        <v>486.96095415661921</v>
      </c>
      <c r="C17" s="3">
        <v>592.79333838744583</v>
      </c>
      <c r="D17" s="3">
        <v>678.1630479267136</v>
      </c>
      <c r="E17" s="3">
        <v>631.44565801812303</v>
      </c>
      <c r="F17" s="67">
        <v>828.42747424867196</v>
      </c>
      <c r="G17" s="67">
        <v>1225.189515722396</v>
      </c>
      <c r="H17" s="67">
        <v>1557.8592091123064</v>
      </c>
      <c r="I17" s="67">
        <v>1960.0250159168099</v>
      </c>
      <c r="J17" s="101">
        <v>2435.6618335725811</v>
      </c>
      <c r="K17" s="59">
        <f t="shared" si="1"/>
        <v>6.0450689161726912E-2</v>
      </c>
      <c r="M17" s="55"/>
    </row>
    <row r="18" spans="1:13" x14ac:dyDescent="0.25">
      <c r="A18" s="80" t="s">
        <v>11</v>
      </c>
      <c r="B18" s="3">
        <v>318.39754694855884</v>
      </c>
      <c r="C18" s="3">
        <v>495.78526194650397</v>
      </c>
      <c r="D18" s="3">
        <v>725.50288625314124</v>
      </c>
      <c r="E18" s="3">
        <v>864.08353202480123</v>
      </c>
      <c r="F18" s="67">
        <v>1149.64666010066</v>
      </c>
      <c r="G18" s="67">
        <v>1698.0467794554229</v>
      </c>
      <c r="H18" s="67">
        <v>2423.2162809220599</v>
      </c>
      <c r="I18" s="67">
        <v>3295.9082754732499</v>
      </c>
      <c r="J18" s="101">
        <v>4285.4010758460599</v>
      </c>
      <c r="K18" s="59">
        <f t="shared" si="1"/>
        <v>7.2102569251545123E-2</v>
      </c>
      <c r="M18" s="55"/>
    </row>
    <row r="19" spans="1:13" x14ac:dyDescent="0.25">
      <c r="A19" s="80" t="s">
        <v>1</v>
      </c>
      <c r="B19" s="3">
        <v>89.900483844298876</v>
      </c>
      <c r="C19" s="3">
        <v>133.26256123097465</v>
      </c>
      <c r="D19" s="3">
        <v>185.64186182549963</v>
      </c>
      <c r="E19" s="3">
        <v>210.48188600604144</v>
      </c>
      <c r="F19" s="67">
        <v>309.97981052071424</v>
      </c>
      <c r="G19" s="67">
        <v>439.97121500518307</v>
      </c>
      <c r="H19" s="67">
        <v>601.70658623152224</v>
      </c>
      <c r="I19" s="67">
        <v>816.67843502719097</v>
      </c>
      <c r="J19" s="101">
        <v>1088.2901158361112</v>
      </c>
      <c r="K19" s="59">
        <f t="shared" si="1"/>
        <v>7.4046394779455627E-2</v>
      </c>
      <c r="M19" s="55"/>
    </row>
    <row r="20" spans="1:13" ht="27" thickBot="1" x14ac:dyDescent="0.3">
      <c r="A20" s="79" t="s">
        <v>16</v>
      </c>
      <c r="B20" s="21">
        <v>584.35314498794196</v>
      </c>
      <c r="C20" s="21">
        <v>783.56881895551942</v>
      </c>
      <c r="D20" s="21">
        <v>947.88324948888385</v>
      </c>
      <c r="E20" s="21">
        <v>891.77851702559383</v>
      </c>
      <c r="F20" s="68">
        <v>1102.6358126692073</v>
      </c>
      <c r="G20" s="68">
        <v>1508.2036926161882</v>
      </c>
      <c r="H20" s="68">
        <v>1977.1796485582399</v>
      </c>
      <c r="I20" s="68">
        <v>2565.6551435648316</v>
      </c>
      <c r="J20" s="102">
        <v>3236.7498297012667</v>
      </c>
      <c r="K20" s="59">
        <f t="shared" si="1"/>
        <v>5.7648595133688252E-2</v>
      </c>
    </row>
    <row r="21" spans="1:13" x14ac:dyDescent="0.25">
      <c r="B21" s="57"/>
      <c r="C21" s="57"/>
      <c r="D21" s="57"/>
      <c r="E21" s="57"/>
      <c r="F21" s="26"/>
      <c r="G21" s="26"/>
      <c r="H21" s="26"/>
      <c r="I21" s="26"/>
      <c r="J21" s="26"/>
    </row>
    <row r="23" spans="1:13" x14ac:dyDescent="0.25">
      <c r="B23" s="34"/>
      <c r="C23" s="34"/>
      <c r="D23" s="34"/>
      <c r="E23" s="34"/>
      <c r="F23" s="34"/>
      <c r="G23" s="34"/>
      <c r="H23" s="34"/>
      <c r="I23" s="34"/>
      <c r="J23" s="34"/>
    </row>
    <row r="24" spans="1:13" x14ac:dyDescent="0.25">
      <c r="B24" s="69"/>
      <c r="C24" s="69"/>
      <c r="D24" s="69"/>
      <c r="E24" s="69"/>
      <c r="F24" s="69"/>
      <c r="G24" s="69"/>
      <c r="H24" s="69"/>
      <c r="I24" s="69"/>
      <c r="J24" s="69"/>
    </row>
    <row r="32" spans="1:13" x14ac:dyDescent="0.25">
      <c r="B32" s="6"/>
      <c r="C32" s="6"/>
      <c r="D32" s="6"/>
      <c r="E32" s="6"/>
      <c r="F32" s="6"/>
      <c r="G32" s="6"/>
      <c r="H32" s="6"/>
      <c r="I32" s="6"/>
      <c r="J32" s="6"/>
    </row>
    <row r="33" spans="2:10" x14ac:dyDescent="0.25">
      <c r="B33" s="6"/>
      <c r="C33" s="6"/>
      <c r="D33" s="6"/>
      <c r="E33" s="6"/>
      <c r="F33" s="6"/>
      <c r="G33" s="6"/>
      <c r="H33" s="6"/>
      <c r="I33" s="6"/>
      <c r="J33" s="6"/>
    </row>
    <row r="34" spans="2:10" x14ac:dyDescent="0.25">
      <c r="B34" s="6"/>
      <c r="C34" s="6"/>
      <c r="D34" s="6"/>
      <c r="E34" s="6"/>
      <c r="F34" s="6"/>
      <c r="G34" s="6"/>
      <c r="H34" s="6"/>
      <c r="I34" s="6"/>
      <c r="J34" s="6"/>
    </row>
    <row r="35" spans="2:10" x14ac:dyDescent="0.25">
      <c r="B35" s="6"/>
      <c r="C35" s="6"/>
      <c r="D35" s="6"/>
      <c r="E35" s="6"/>
      <c r="F35" s="6"/>
      <c r="G35" s="6"/>
      <c r="H35" s="6"/>
      <c r="I35" s="6"/>
      <c r="J35" s="6"/>
    </row>
    <row r="36" spans="2:10" x14ac:dyDescent="0.25">
      <c r="B36" s="6"/>
      <c r="C36" s="6"/>
      <c r="D36" s="6"/>
      <c r="E36" s="6"/>
      <c r="F36" s="6"/>
      <c r="G36" s="6"/>
      <c r="H36" s="6"/>
      <c r="I36" s="6"/>
      <c r="J36" s="6"/>
    </row>
    <row r="37" spans="2:10" x14ac:dyDescent="0.25">
      <c r="B37" s="6"/>
      <c r="C37" s="6"/>
      <c r="D37" s="6"/>
      <c r="E37" s="6"/>
      <c r="F37" s="6"/>
      <c r="G37" s="6"/>
      <c r="H37" s="6"/>
      <c r="I37" s="6"/>
      <c r="J37" s="6"/>
    </row>
    <row r="38" spans="2:10" x14ac:dyDescent="0.25">
      <c r="B38" s="6"/>
      <c r="C38" s="6"/>
      <c r="D38" s="6"/>
      <c r="E38" s="6"/>
      <c r="F38" s="6"/>
      <c r="G38" s="6"/>
      <c r="H38" s="6"/>
      <c r="I38" s="6"/>
      <c r="J38" s="6"/>
    </row>
    <row r="39" spans="2:10" x14ac:dyDescent="0.25">
      <c r="B39" s="6"/>
      <c r="C39" s="6"/>
      <c r="D39" s="6"/>
      <c r="E39" s="6"/>
      <c r="F39" s="6"/>
      <c r="G39" s="6"/>
      <c r="H39" s="6"/>
      <c r="I39" s="6"/>
      <c r="J39" s="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89533-7B35-47E2-90FC-A375854EE18B}">
  <sheetPr>
    <tabColor rgb="FF92D050"/>
  </sheetPr>
  <dimension ref="A1:K39"/>
  <sheetViews>
    <sheetView showGridLines="0" topLeftCell="C1" zoomScale="85" zoomScaleNormal="85" workbookViewId="0">
      <selection activeCell="K3" sqref="K3"/>
    </sheetView>
  </sheetViews>
  <sheetFormatPr defaultRowHeight="15" x14ac:dyDescent="0.25"/>
  <cols>
    <col min="1" max="1" width="36.7109375" bestFit="1" customWidth="1"/>
    <col min="2" max="2" width="9" bestFit="1" customWidth="1"/>
    <col min="3" max="5" width="10.5703125" bestFit="1" customWidth="1"/>
    <col min="6" max="6" width="16.7109375" bestFit="1" customWidth="1"/>
    <col min="7" max="10" width="10.7109375" bestFit="1" customWidth="1"/>
    <col min="11" max="11" width="16.7109375" bestFit="1" customWidth="1"/>
  </cols>
  <sheetData>
    <row r="1" spans="1:11" ht="37.5" customHeight="1" thickBot="1" x14ac:dyDescent="0.3"/>
    <row r="2" spans="1:11" x14ac:dyDescent="0.25">
      <c r="A2" s="10"/>
      <c r="B2" s="11">
        <v>2012</v>
      </c>
      <c r="C2" s="11">
        <v>2018</v>
      </c>
      <c r="D2" s="11">
        <v>2021</v>
      </c>
      <c r="E2" s="11">
        <v>2022</v>
      </c>
      <c r="F2" s="11">
        <v>2025</v>
      </c>
      <c r="G2" s="11">
        <v>2030</v>
      </c>
      <c r="H2" s="11">
        <v>2035</v>
      </c>
      <c r="I2" s="11">
        <v>2040</v>
      </c>
      <c r="J2" s="12">
        <v>2045</v>
      </c>
      <c r="K2" s="58" t="s">
        <v>32</v>
      </c>
    </row>
    <row r="3" spans="1:11" x14ac:dyDescent="0.25">
      <c r="A3" s="82" t="s">
        <v>3</v>
      </c>
      <c r="B3" s="1">
        <v>1030.5195047720033</v>
      </c>
      <c r="C3" s="1">
        <v>1238.4066546825691</v>
      </c>
      <c r="D3" s="1">
        <v>1493.0693983331796</v>
      </c>
      <c r="E3" s="1">
        <v>1610.1505492671645</v>
      </c>
      <c r="F3" s="7">
        <v>3409.92</v>
      </c>
      <c r="G3" s="7">
        <v>4589.0479702439052</v>
      </c>
      <c r="H3" s="7">
        <v>6117.1488535606268</v>
      </c>
      <c r="I3" s="7">
        <v>8076.3585228387465</v>
      </c>
      <c r="J3" s="62">
        <v>10460.15997276807</v>
      </c>
      <c r="K3" s="59">
        <f>(J3/E3)^(1/23)-1</f>
        <v>8.4759740050849741E-2</v>
      </c>
    </row>
    <row r="4" spans="1:11" x14ac:dyDescent="0.25">
      <c r="A4" s="82" t="s">
        <v>29</v>
      </c>
      <c r="B4" s="1">
        <v>1030.5195047720033</v>
      </c>
      <c r="C4" s="1">
        <v>1238.4066546825691</v>
      </c>
      <c r="D4" s="1">
        <v>1493.0693983331796</v>
      </c>
      <c r="E4" s="1">
        <v>1610.1505492671645</v>
      </c>
      <c r="F4" s="7">
        <v>3409.92</v>
      </c>
      <c r="G4" s="7">
        <v>4589.0479702439052</v>
      </c>
      <c r="H4" s="7">
        <v>6117.1488535606268</v>
      </c>
      <c r="I4" s="7">
        <v>8076.3585228387465</v>
      </c>
      <c r="J4" s="62">
        <v>10460.15997276807</v>
      </c>
      <c r="K4" s="60"/>
    </row>
    <row r="5" spans="1:11" x14ac:dyDescent="0.25">
      <c r="A5" s="82" t="s">
        <v>5</v>
      </c>
      <c r="B5" s="2">
        <v>0.83</v>
      </c>
      <c r="C5" s="2">
        <v>0.81499999999999995</v>
      </c>
      <c r="D5" s="2">
        <v>0.78500000000000003</v>
      </c>
      <c r="E5" s="2">
        <v>0.79</v>
      </c>
      <c r="F5" s="70">
        <v>0.65897244007448175</v>
      </c>
      <c r="G5" s="70">
        <v>0.62030563952483531</v>
      </c>
      <c r="H5" s="70">
        <v>0.64356276349984065</v>
      </c>
      <c r="I5" s="70">
        <v>0.69089848445470703</v>
      </c>
      <c r="J5" s="106">
        <v>0.73596407186039392</v>
      </c>
      <c r="K5" s="60"/>
    </row>
    <row r="6" spans="1:11" x14ac:dyDescent="0.25">
      <c r="A6" s="82" t="s">
        <v>4</v>
      </c>
      <c r="B6" s="1">
        <v>855.33118896076269</v>
      </c>
      <c r="C6" s="1">
        <v>1009.3014235662937</v>
      </c>
      <c r="D6" s="1">
        <v>1172.0594776915461</v>
      </c>
      <c r="E6" s="1">
        <v>1272.0189339210599</v>
      </c>
      <c r="F6" s="7">
        <v>2247.0433028587768</v>
      </c>
      <c r="G6" s="7">
        <v>2846.6123359922931</v>
      </c>
      <c r="H6" s="7">
        <v>3936.769220937359</v>
      </c>
      <c r="I6" s="7">
        <v>5579.943863342146</v>
      </c>
      <c r="J6" s="62">
        <v>7698.3019258694958</v>
      </c>
      <c r="K6" s="59">
        <f>(J6/E6)^(1/23)-1</f>
        <v>8.1423272554559611E-2</v>
      </c>
    </row>
    <row r="7" spans="1:11" x14ac:dyDescent="0.25">
      <c r="A7" s="82" t="s">
        <v>13</v>
      </c>
      <c r="B7" s="66">
        <v>4166.5925454953322</v>
      </c>
      <c r="C7" s="66">
        <v>4863.0250167870181</v>
      </c>
      <c r="D7" s="66">
        <v>5502.1868969073375</v>
      </c>
      <c r="E7" s="66">
        <v>4945.8213748511298</v>
      </c>
      <c r="F7" s="66">
        <v>5509.0023230709094</v>
      </c>
      <c r="G7" s="66">
        <v>7442.0810614347838</v>
      </c>
      <c r="H7" s="66">
        <v>9302.2061641332075</v>
      </c>
      <c r="I7" s="66">
        <v>11504.02908767064</v>
      </c>
      <c r="J7" s="71">
        <v>13598.857911664332</v>
      </c>
      <c r="K7" s="59">
        <f t="shared" ref="K7:K9" si="0">(J7/E7)^(1/23)-1</f>
        <v>4.4957037487938889E-2</v>
      </c>
    </row>
    <row r="8" spans="1:11" x14ac:dyDescent="0.25">
      <c r="A8" s="82" t="s">
        <v>14</v>
      </c>
      <c r="B8" s="1">
        <v>2700.1</v>
      </c>
      <c r="C8" s="1">
        <v>2659.4</v>
      </c>
      <c r="D8" s="1">
        <v>2675.7</v>
      </c>
      <c r="E8" s="1">
        <v>2241.3000000000002</v>
      </c>
      <c r="F8" s="66">
        <v>2557.6956359624996</v>
      </c>
      <c r="G8" s="66">
        <v>3157.326214188105</v>
      </c>
      <c r="H8" s="66">
        <v>3862.3573350935608</v>
      </c>
      <c r="I8" s="66">
        <v>4683.9699888308924</v>
      </c>
      <c r="J8" s="71">
        <v>5633.3134780526589</v>
      </c>
      <c r="K8" s="59">
        <f t="shared" si="0"/>
        <v>4.0885070549752545E-2</v>
      </c>
    </row>
    <row r="9" spans="1:11" ht="15.75" thickBot="1" x14ac:dyDescent="0.3">
      <c r="A9" s="63" t="s">
        <v>12</v>
      </c>
      <c r="B9" s="29">
        <v>2321.8237344560953</v>
      </c>
      <c r="C9" s="29">
        <v>3212.926440353312</v>
      </c>
      <c r="D9" s="29">
        <v>3998.5463745988836</v>
      </c>
      <c r="E9" s="29">
        <v>3976.5403087721897</v>
      </c>
      <c r="F9" s="29">
        <v>5198.349989967187</v>
      </c>
      <c r="G9" s="29">
        <v>7131.3671832389718</v>
      </c>
      <c r="H9" s="29">
        <v>9376.6180499770053</v>
      </c>
      <c r="I9" s="29">
        <v>12400.002962181896</v>
      </c>
      <c r="J9" s="95">
        <v>15663.846359481171</v>
      </c>
      <c r="K9" s="59">
        <f t="shared" si="0"/>
        <v>6.1418500947040711E-2</v>
      </c>
    </row>
    <row r="10" spans="1:11" ht="15.75" thickBot="1" x14ac:dyDescent="0.3">
      <c r="A10" s="122" t="s">
        <v>28</v>
      </c>
      <c r="B10" s="23">
        <v>0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v>0</v>
      </c>
      <c r="J10" s="23">
        <v>0</v>
      </c>
      <c r="K10" s="45"/>
    </row>
    <row r="11" spans="1:11" ht="15.75" thickBot="1" x14ac:dyDescent="0.3">
      <c r="A11" s="81"/>
      <c r="B11" s="24"/>
      <c r="C11" s="24"/>
      <c r="D11" s="24"/>
      <c r="E11" s="24"/>
      <c r="F11" s="77"/>
      <c r="G11" s="77"/>
      <c r="H11" s="77"/>
      <c r="I11" s="77"/>
      <c r="J11" s="77"/>
      <c r="K11" s="26"/>
    </row>
    <row r="12" spans="1:11" x14ac:dyDescent="0.25">
      <c r="A12" s="17" t="s">
        <v>0</v>
      </c>
      <c r="B12" s="18"/>
      <c r="C12" s="18"/>
      <c r="D12" s="18"/>
      <c r="E12" s="18"/>
      <c r="F12" s="43"/>
      <c r="G12" s="43"/>
      <c r="H12" s="43"/>
      <c r="I12" s="51"/>
      <c r="J12" s="108"/>
      <c r="K12" s="107"/>
    </row>
    <row r="13" spans="1:11" x14ac:dyDescent="0.25">
      <c r="A13" s="80" t="s">
        <v>6</v>
      </c>
      <c r="B13" s="3">
        <v>626.89240830314577</v>
      </c>
      <c r="C13" s="3">
        <v>861.0642860146877</v>
      </c>
      <c r="D13" s="3">
        <v>1067.611882017902</v>
      </c>
      <c r="E13" s="3">
        <v>1053.7831818246304</v>
      </c>
      <c r="F13" s="8">
        <v>1376.9771830489672</v>
      </c>
      <c r="G13" s="8">
        <v>2013.6306307304101</v>
      </c>
      <c r="H13" s="8">
        <v>2701.6569049905302</v>
      </c>
      <c r="I13" s="8">
        <v>3595.8362125738799</v>
      </c>
      <c r="J13" s="98">
        <v>4484.7839906673898</v>
      </c>
      <c r="K13" s="59">
        <f t="shared" ref="K13:K20" si="1">(J13/E13)^(1/23)-1</f>
        <v>6.4994593143415491E-2</v>
      </c>
    </row>
    <row r="14" spans="1:11" x14ac:dyDescent="0.25">
      <c r="A14" s="80" t="s">
        <v>7</v>
      </c>
      <c r="B14" s="3">
        <v>241.46966838343383</v>
      </c>
      <c r="C14" s="3">
        <v>330.93142335639112</v>
      </c>
      <c r="D14" s="3">
        <v>415.84882295828379</v>
      </c>
      <c r="E14" s="3">
        <v>417.53673242107993</v>
      </c>
      <c r="F14" s="8">
        <v>530</v>
      </c>
      <c r="G14" s="8">
        <v>690</v>
      </c>
      <c r="H14" s="8">
        <v>890</v>
      </c>
      <c r="I14" s="8">
        <v>1381.6699792896432</v>
      </c>
      <c r="J14" s="98">
        <v>1802.634235307032</v>
      </c>
      <c r="K14" s="59">
        <f t="shared" si="1"/>
        <v>6.5658254579047171E-2</v>
      </c>
    </row>
    <row r="15" spans="1:11" x14ac:dyDescent="0.25">
      <c r="A15" s="80" t="s">
        <v>8</v>
      </c>
      <c r="B15" s="3">
        <v>327.37714655830945</v>
      </c>
      <c r="C15" s="3">
        <v>456.23555453017025</v>
      </c>
      <c r="D15" s="3">
        <v>579.78922431683804</v>
      </c>
      <c r="E15" s="3">
        <v>580.5748850807397</v>
      </c>
      <c r="F15" s="8">
        <v>745.04965216635617</v>
      </c>
      <c r="G15" s="8">
        <v>963.73760388766539</v>
      </c>
      <c r="H15" s="8">
        <v>1201.1632593658503</v>
      </c>
      <c r="I15" s="8">
        <v>1489.7196045058665</v>
      </c>
      <c r="J15" s="98">
        <v>1804.3775953024956</v>
      </c>
      <c r="K15" s="59">
        <f t="shared" si="1"/>
        <v>5.0537848140067565E-2</v>
      </c>
    </row>
    <row r="16" spans="1:11" x14ac:dyDescent="0.25">
      <c r="A16" s="80" t="s">
        <v>10</v>
      </c>
      <c r="B16" s="3">
        <v>130.02212912954133</v>
      </c>
      <c r="C16" s="3">
        <v>183.05416526430997</v>
      </c>
      <c r="D16" s="3">
        <v>235.81019738409029</v>
      </c>
      <c r="E16" s="3">
        <v>238.5924185263313</v>
      </c>
      <c r="F16" s="8">
        <v>334.91199932727841</v>
      </c>
      <c r="G16" s="8">
        <v>473.86146576864297</v>
      </c>
      <c r="H16" s="8">
        <v>646.01369557795067</v>
      </c>
      <c r="I16" s="8">
        <v>868.59763932338251</v>
      </c>
      <c r="J16" s="98">
        <v>1161.0777569772567</v>
      </c>
      <c r="K16" s="59">
        <f t="shared" si="1"/>
        <v>7.1219485080850964E-2</v>
      </c>
    </row>
    <row r="17" spans="1:11" x14ac:dyDescent="0.25">
      <c r="A17" s="80" t="s">
        <v>9</v>
      </c>
      <c r="B17" s="3">
        <v>318.99214610347002</v>
      </c>
      <c r="C17" s="3">
        <v>375.6597451986828</v>
      </c>
      <c r="D17" s="3">
        <v>431.2882047491043</v>
      </c>
      <c r="E17" s="3">
        <v>417.5367324210801</v>
      </c>
      <c r="F17" s="8">
        <v>555.63289073331964</v>
      </c>
      <c r="G17" s="8">
        <v>745.29433632661153</v>
      </c>
      <c r="H17" s="8">
        <v>963.24628347935118</v>
      </c>
      <c r="I17" s="8">
        <v>1229.3734717513444</v>
      </c>
      <c r="J17" s="98">
        <v>1555.9487959492499</v>
      </c>
      <c r="K17" s="59">
        <f t="shared" si="1"/>
        <v>5.8861498405083257E-2</v>
      </c>
    </row>
    <row r="18" spans="1:11" x14ac:dyDescent="0.25">
      <c r="A18" s="80" t="s">
        <v>11</v>
      </c>
      <c r="B18" s="3">
        <v>350.59538390287031</v>
      </c>
      <c r="C18" s="3">
        <v>488.33338682948192</v>
      </c>
      <c r="D18" s="3">
        <v>611.72532450053677</v>
      </c>
      <c r="E18" s="3">
        <v>612.34813511294601</v>
      </c>
      <c r="F18" s="8">
        <v>840.30008110632787</v>
      </c>
      <c r="G18" s="8">
        <v>1162.2967638973028</v>
      </c>
      <c r="H18" s="8">
        <v>1549.0637744563535</v>
      </c>
      <c r="I18" s="8">
        <v>2034.1776995353457</v>
      </c>
      <c r="J18" s="98">
        <v>2660.8031930728816</v>
      </c>
      <c r="K18" s="59">
        <f t="shared" si="1"/>
        <v>6.5957168395273991E-2</v>
      </c>
    </row>
    <row r="19" spans="1:11" x14ac:dyDescent="0.25">
      <c r="A19" s="80" t="s">
        <v>1</v>
      </c>
      <c r="B19" s="3">
        <v>46.442124507905014</v>
      </c>
      <c r="C19" s="3">
        <v>94.450459114776947</v>
      </c>
      <c r="D19" s="3">
        <v>142.5002602267908</v>
      </c>
      <c r="E19" s="3">
        <v>151.10853173334323</v>
      </c>
      <c r="F19" s="8">
        <v>219.00941180031188</v>
      </c>
      <c r="G19" s="8">
        <v>319.95079168349895</v>
      </c>
      <c r="H19" s="8">
        <v>450.37393229426874</v>
      </c>
      <c r="I19" s="8">
        <v>628.7265085546037</v>
      </c>
      <c r="J19" s="98">
        <v>862.96319775336724</v>
      </c>
      <c r="K19" s="59">
        <f t="shared" si="1"/>
        <v>7.8698669382394337E-2</v>
      </c>
    </row>
    <row r="20" spans="1:11" ht="27" thickBot="1" x14ac:dyDescent="0.3">
      <c r="A20" s="79" t="s">
        <v>16</v>
      </c>
      <c r="B20" s="21">
        <v>280.03272756741967</v>
      </c>
      <c r="C20" s="21">
        <v>423.19742004481168</v>
      </c>
      <c r="D20" s="21">
        <v>513.97245844533745</v>
      </c>
      <c r="E20" s="21">
        <v>505.05969165203942</v>
      </c>
      <c r="F20" s="27">
        <v>596.46877178462603</v>
      </c>
      <c r="G20" s="27">
        <v>762.59559094483996</v>
      </c>
      <c r="H20" s="27">
        <v>975.1001998127</v>
      </c>
      <c r="I20" s="27">
        <v>1171.9018466478301</v>
      </c>
      <c r="J20" s="99">
        <v>1331.2575944514999</v>
      </c>
      <c r="K20" s="59">
        <f t="shared" si="1"/>
        <v>4.3039710132346531E-2</v>
      </c>
    </row>
    <row r="21" spans="1:11" x14ac:dyDescent="0.25">
      <c r="B21" s="57"/>
      <c r="C21" s="57"/>
      <c r="D21" s="57"/>
      <c r="E21" s="57"/>
      <c r="F21" s="26"/>
      <c r="G21" s="26"/>
      <c r="H21" s="26"/>
      <c r="I21" s="26"/>
      <c r="J21" s="26"/>
    </row>
    <row r="23" spans="1:11" x14ac:dyDescent="0.25">
      <c r="B23" s="34"/>
      <c r="C23" s="34"/>
      <c r="D23" s="34"/>
      <c r="E23" s="34"/>
      <c r="F23" s="34"/>
      <c r="G23" s="34"/>
      <c r="H23" s="34"/>
      <c r="I23" s="34"/>
      <c r="J23" s="34"/>
    </row>
    <row r="24" spans="1:11" x14ac:dyDescent="0.25">
      <c r="B24" s="6"/>
      <c r="C24" s="6"/>
      <c r="D24" s="6"/>
      <c r="E24" s="6"/>
      <c r="F24" s="6"/>
      <c r="G24" s="6"/>
      <c r="H24" s="6"/>
      <c r="I24" s="6"/>
      <c r="J24" s="6"/>
    </row>
    <row r="31" spans="1:11" x14ac:dyDescent="0.25">
      <c r="K31" s="45"/>
    </row>
    <row r="32" spans="1:11" x14ac:dyDescent="0.25">
      <c r="B32" s="6"/>
      <c r="C32" s="6"/>
      <c r="D32" s="6"/>
      <c r="E32" s="6"/>
      <c r="F32" s="6"/>
      <c r="G32" s="6"/>
      <c r="H32" s="6"/>
      <c r="I32" s="6"/>
      <c r="J32" s="6"/>
      <c r="K32" s="45"/>
    </row>
    <row r="33" spans="2:11" x14ac:dyDescent="0.25">
      <c r="B33" s="6"/>
      <c r="C33" s="6"/>
      <c r="D33" s="6"/>
      <c r="E33" s="6"/>
      <c r="F33" s="6"/>
      <c r="G33" s="6"/>
      <c r="H33" s="6"/>
      <c r="I33" s="6"/>
      <c r="J33" s="6"/>
      <c r="K33" s="45"/>
    </row>
    <row r="34" spans="2:11" x14ac:dyDescent="0.25">
      <c r="B34" s="6"/>
      <c r="C34" s="6"/>
      <c r="D34" s="6"/>
      <c r="E34" s="6"/>
      <c r="F34" s="6"/>
      <c r="G34" s="6"/>
      <c r="H34" s="6"/>
      <c r="I34" s="6"/>
      <c r="J34" s="6"/>
      <c r="K34" s="45"/>
    </row>
    <row r="35" spans="2:11" x14ac:dyDescent="0.25">
      <c r="B35" s="6"/>
      <c r="C35" s="6"/>
      <c r="D35" s="6"/>
      <c r="E35" s="6"/>
      <c r="F35" s="6"/>
      <c r="G35" s="6"/>
      <c r="H35" s="6"/>
      <c r="I35" s="6"/>
      <c r="J35" s="6"/>
      <c r="K35" s="45"/>
    </row>
    <row r="36" spans="2:11" x14ac:dyDescent="0.25">
      <c r="B36" s="6"/>
      <c r="C36" s="6"/>
      <c r="D36" s="6"/>
      <c r="E36" s="6"/>
      <c r="F36" s="6"/>
      <c r="G36" s="6"/>
      <c r="H36" s="6"/>
      <c r="I36" s="6"/>
      <c r="J36" s="6"/>
      <c r="K36" s="45"/>
    </row>
    <row r="37" spans="2:11" x14ac:dyDescent="0.25">
      <c r="B37" s="6"/>
      <c r="C37" s="6"/>
      <c r="D37" s="6"/>
      <c r="E37" s="6"/>
      <c r="F37" s="6"/>
      <c r="G37" s="6"/>
      <c r="H37" s="6"/>
      <c r="I37" s="6"/>
      <c r="J37" s="6"/>
      <c r="K37" s="45"/>
    </row>
    <row r="38" spans="2:11" x14ac:dyDescent="0.25">
      <c r="B38" s="6"/>
      <c r="C38" s="6"/>
      <c r="D38" s="6"/>
      <c r="E38" s="6"/>
      <c r="F38" s="6"/>
      <c r="G38" s="6"/>
      <c r="H38" s="6"/>
      <c r="I38" s="6"/>
      <c r="J38" s="6"/>
      <c r="K38" s="45"/>
    </row>
    <row r="39" spans="2:11" x14ac:dyDescent="0.25">
      <c r="B39" s="6"/>
      <c r="C39" s="6"/>
      <c r="D39" s="6"/>
      <c r="E39" s="6"/>
      <c r="F39" s="6"/>
      <c r="G39" s="6"/>
      <c r="H39" s="6"/>
      <c r="I39" s="6"/>
      <c r="J39" s="6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4D987-FCA9-402E-BFE1-27ACB9D59143}">
  <sheetPr>
    <tabColor rgb="FF92D050"/>
  </sheetPr>
  <dimension ref="A1:K39"/>
  <sheetViews>
    <sheetView showGridLines="0" tabSelected="1" zoomScale="85" zoomScaleNormal="85" workbookViewId="0">
      <pane ySplit="1" topLeftCell="A2" activePane="bottomLeft" state="frozen"/>
      <selection activeCell="K8" sqref="K8"/>
      <selection pane="bottomLeft" activeCell="G18" sqref="G17:G18"/>
    </sheetView>
  </sheetViews>
  <sheetFormatPr defaultRowHeight="15" x14ac:dyDescent="0.25"/>
  <cols>
    <col min="1" max="1" width="36.7109375" bestFit="1" customWidth="1"/>
    <col min="2" max="2" width="9" bestFit="1" customWidth="1"/>
    <col min="3" max="5" width="10.5703125" bestFit="1" customWidth="1"/>
    <col min="6" max="6" width="16.85546875" bestFit="1" customWidth="1"/>
    <col min="7" max="7" width="11.42578125" bestFit="1" customWidth="1"/>
    <col min="8" max="8" width="10.85546875" bestFit="1" customWidth="1"/>
    <col min="9" max="10" width="11.7109375" bestFit="1" customWidth="1"/>
    <col min="11" max="11" width="16.7109375" bestFit="1" customWidth="1"/>
  </cols>
  <sheetData>
    <row r="1" spans="1:11" ht="37.5" customHeight="1" thickBot="1" x14ac:dyDescent="0.3"/>
    <row r="2" spans="1:11" x14ac:dyDescent="0.25">
      <c r="A2" s="10"/>
      <c r="B2" s="11">
        <v>2012</v>
      </c>
      <c r="C2" s="11">
        <v>2018</v>
      </c>
      <c r="D2" s="11">
        <v>2021</v>
      </c>
      <c r="E2" s="11">
        <v>2022</v>
      </c>
      <c r="F2" s="11">
        <v>2025</v>
      </c>
      <c r="G2" s="11">
        <v>2030</v>
      </c>
      <c r="H2" s="11">
        <v>2035</v>
      </c>
      <c r="I2" s="11">
        <v>2040</v>
      </c>
      <c r="J2" s="12">
        <v>2045</v>
      </c>
      <c r="K2" s="58" t="s">
        <v>32</v>
      </c>
    </row>
    <row r="3" spans="1:11" x14ac:dyDescent="0.25">
      <c r="A3" s="82" t="s">
        <v>3</v>
      </c>
      <c r="B3" s="1">
        <v>8461.1075128648681</v>
      </c>
      <c r="C3" s="1">
        <v>8286.0663440579156</v>
      </c>
      <c r="D3" s="1">
        <v>9940.1924317908215</v>
      </c>
      <c r="E3" s="1">
        <v>10163.599871058685</v>
      </c>
      <c r="F3" s="7">
        <v>13810</v>
      </c>
      <c r="G3" s="7">
        <v>15601.09543610008</v>
      </c>
      <c r="H3" s="7">
        <v>18664.131206467693</v>
      </c>
      <c r="I3" s="7">
        <v>21597.356513626113</v>
      </c>
      <c r="J3" s="62">
        <v>24407.039936458856</v>
      </c>
      <c r="K3" s="59">
        <f>(J3/E3)^(1/23)-1</f>
        <v>3.8824222239894679E-2</v>
      </c>
    </row>
    <row r="4" spans="1:11" x14ac:dyDescent="0.25">
      <c r="A4" s="82" t="s">
        <v>29</v>
      </c>
      <c r="B4" s="1">
        <v>8461.1075128648681</v>
      </c>
      <c r="C4" s="1">
        <v>8286.0663440579156</v>
      </c>
      <c r="D4" s="1">
        <v>9940.1924317908215</v>
      </c>
      <c r="E4" s="1">
        <v>10163.599871058685</v>
      </c>
      <c r="F4" s="7">
        <v>13810</v>
      </c>
      <c r="G4" s="7">
        <v>15601.09543610008</v>
      </c>
      <c r="H4" s="7">
        <v>18664.131206467693</v>
      </c>
      <c r="I4" s="7">
        <v>21597.356513626113</v>
      </c>
      <c r="J4" s="62">
        <v>24407.039936458856</v>
      </c>
      <c r="K4" s="60"/>
    </row>
    <row r="5" spans="1:11" x14ac:dyDescent="0.25">
      <c r="A5" s="82" t="s">
        <v>15</v>
      </c>
      <c r="B5" s="4">
        <v>0.76</v>
      </c>
      <c r="C5" s="4">
        <v>0.79200000000000004</v>
      </c>
      <c r="D5" s="4">
        <f>D6/D3</f>
        <v>0.79800000000000004</v>
      </c>
      <c r="E5" s="4">
        <f>E6/E3</f>
        <v>0.84499999999999997</v>
      </c>
      <c r="F5" s="4">
        <v>0.72647242060633432</v>
      </c>
      <c r="G5" s="4">
        <v>0.81481906129885717</v>
      </c>
      <c r="H5" s="4">
        <v>0.82619143532134987</v>
      </c>
      <c r="I5" s="4">
        <v>0.86589738290660334</v>
      </c>
      <c r="J5" s="14">
        <v>0.92126646706807047</v>
      </c>
      <c r="K5" s="60"/>
    </row>
    <row r="6" spans="1:11" x14ac:dyDescent="0.25">
      <c r="A6" s="82" t="s">
        <v>4</v>
      </c>
      <c r="B6" s="1">
        <v>6430.4417097773003</v>
      </c>
      <c r="C6" s="1">
        <v>6562.5645444938691</v>
      </c>
      <c r="D6" s="1">
        <v>7932.2735605690759</v>
      </c>
      <c r="E6" s="1">
        <v>8588.2418910445886</v>
      </c>
      <c r="F6" s="7">
        <v>10032.584128573477</v>
      </c>
      <c r="G6" s="7">
        <v>12712.069938476952</v>
      </c>
      <c r="H6" s="7">
        <v>15420.145350497542</v>
      </c>
      <c r="I6" s="7">
        <v>18701.094482849734</v>
      </c>
      <c r="J6" s="62">
        <v>22485.387453850752</v>
      </c>
      <c r="K6" s="59">
        <f>(J6/E6)^(1/23)-1</f>
        <v>4.2734502209874181E-2</v>
      </c>
    </row>
    <row r="7" spans="1:11" x14ac:dyDescent="0.25">
      <c r="A7" s="82" t="s">
        <v>13</v>
      </c>
      <c r="B7" s="48">
        <v>832.95136800022317</v>
      </c>
      <c r="C7" s="48">
        <v>1206.3112930300467</v>
      </c>
      <c r="D7" s="48">
        <v>1445.0488392241521</v>
      </c>
      <c r="E7" s="48">
        <v>1359.3270186895256</v>
      </c>
      <c r="F7" s="83">
        <v>2200</v>
      </c>
      <c r="G7" s="78">
        <v>3194.0413006213748</v>
      </c>
      <c r="H7" s="78">
        <v>4457.8197881127089</v>
      </c>
      <c r="I7" s="78">
        <v>6088.5597989755997</v>
      </c>
      <c r="J7" s="109">
        <v>7978.7702285909354</v>
      </c>
      <c r="K7" s="59">
        <f t="shared" ref="K7:K9" si="0">(J7/E7)^(1/23)-1</f>
        <v>7.9985472157773962E-2</v>
      </c>
    </row>
    <row r="8" spans="1:11" x14ac:dyDescent="0.25">
      <c r="A8" s="82" t="s">
        <v>14</v>
      </c>
      <c r="B8" s="9">
        <v>4755.03</v>
      </c>
      <c r="C8" s="9">
        <v>5931.2</v>
      </c>
      <c r="D8" s="9">
        <v>6487.7</v>
      </c>
      <c r="E8" s="9">
        <v>6824.8</v>
      </c>
      <c r="F8" s="83">
        <v>8055.4509343704613</v>
      </c>
      <c r="G8" s="83">
        <v>10172.607004288684</v>
      </c>
      <c r="H8" s="83">
        <v>12255.485936365061</v>
      </c>
      <c r="I8" s="83">
        <v>14779.642974286497</v>
      </c>
      <c r="J8" s="32">
        <v>17592.286673609196</v>
      </c>
      <c r="K8" s="59">
        <f t="shared" si="0"/>
        <v>4.2028669691127396E-2</v>
      </c>
    </row>
    <row r="9" spans="1:11" ht="15.75" thickBot="1" x14ac:dyDescent="0.3">
      <c r="A9" s="63" t="s">
        <v>12</v>
      </c>
      <c r="B9" s="16">
        <v>2508.3630777775234</v>
      </c>
      <c r="C9" s="16">
        <v>1837.675837523916</v>
      </c>
      <c r="D9" s="16">
        <v>2889.6223997932275</v>
      </c>
      <c r="E9" s="16">
        <v>3122.7689097341145</v>
      </c>
      <c r="F9" s="16">
        <v>4177.1331942030156</v>
      </c>
      <c r="G9" s="16">
        <v>5733.5042348096413</v>
      </c>
      <c r="H9" s="16">
        <v>7622.4792022451893</v>
      </c>
      <c r="I9" s="16">
        <v>10010.011307538836</v>
      </c>
      <c r="J9" s="85">
        <v>12871.871008832493</v>
      </c>
      <c r="K9" s="59">
        <f t="shared" si="0"/>
        <v>6.3514848834715698E-2</v>
      </c>
    </row>
    <row r="10" spans="1:11" ht="15.75" thickBot="1" x14ac:dyDescent="0.3">
      <c r="A10" s="122" t="s">
        <v>28</v>
      </c>
      <c r="B10" s="23">
        <v>0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v>0</v>
      </c>
      <c r="J10" s="23">
        <v>0</v>
      </c>
      <c r="K10" s="45"/>
    </row>
    <row r="11" spans="1:11" ht="15.75" thickBot="1" x14ac:dyDescent="0.3">
      <c r="A11" s="81"/>
      <c r="B11" s="23"/>
      <c r="C11" s="23"/>
      <c r="D11" s="23"/>
      <c r="E11" s="23"/>
      <c r="F11" s="75"/>
      <c r="G11" s="75"/>
      <c r="H11" s="75"/>
      <c r="I11" s="75"/>
      <c r="J11" s="75"/>
      <c r="K11" s="26"/>
    </row>
    <row r="12" spans="1:11" x14ac:dyDescent="0.25">
      <c r="A12" s="17" t="s">
        <v>0</v>
      </c>
      <c r="B12" s="18"/>
      <c r="C12" s="18"/>
      <c r="D12" s="18"/>
      <c r="E12" s="18"/>
      <c r="F12" s="43"/>
      <c r="G12" s="49"/>
      <c r="H12" s="49"/>
      <c r="I12" s="49"/>
      <c r="J12" s="111"/>
      <c r="K12" s="97"/>
    </row>
    <row r="13" spans="1:11" x14ac:dyDescent="0.25">
      <c r="A13" s="80" t="s">
        <v>6</v>
      </c>
      <c r="B13" s="3">
        <v>727.42529255548175</v>
      </c>
      <c r="C13" s="3">
        <v>524.20834590031836</v>
      </c>
      <c r="D13" s="3">
        <v>810.79889701870479</v>
      </c>
      <c r="E13" s="3">
        <v>861.88421908661564</v>
      </c>
      <c r="F13" s="8">
        <v>1125.2272466443439</v>
      </c>
      <c r="G13" s="8">
        <v>1580.7378161956899</v>
      </c>
      <c r="H13" s="8">
        <v>2177.5250584873402</v>
      </c>
      <c r="I13" s="8">
        <v>2950.9541793477902</v>
      </c>
      <c r="J13" s="98">
        <v>3819.0383924005901</v>
      </c>
      <c r="K13" s="59">
        <f t="shared" ref="K13:K20" si="1">(J13/E13)^(1/23)-1</f>
        <v>6.6863647587538377E-2</v>
      </c>
    </row>
    <row r="14" spans="1:11" x14ac:dyDescent="0.25">
      <c r="A14" s="80" t="s">
        <v>7</v>
      </c>
      <c r="B14" s="3">
        <v>215.71922468886689</v>
      </c>
      <c r="C14" s="3">
        <v>156.80538313323001</v>
      </c>
      <c r="D14" s="3">
        <v>244.63960658891074</v>
      </c>
      <c r="E14" s="3">
        <v>262.31258841766567</v>
      </c>
      <c r="F14" s="8">
        <v>360.64062241140709</v>
      </c>
      <c r="G14" s="8">
        <v>499.77758265156319</v>
      </c>
      <c r="H14" s="8">
        <v>667.34213495516883</v>
      </c>
      <c r="I14" s="8">
        <v>886.52572985477184</v>
      </c>
      <c r="J14" s="98">
        <v>1150.6175970044881</v>
      </c>
      <c r="K14" s="59">
        <f t="shared" si="1"/>
        <v>6.639452764881093E-2</v>
      </c>
    </row>
    <row r="15" spans="1:11" x14ac:dyDescent="0.25">
      <c r="A15" s="80" t="s">
        <v>8</v>
      </c>
      <c r="B15" s="3">
        <v>338.62901549996576</v>
      </c>
      <c r="C15" s="3">
        <v>243.72200411022459</v>
      </c>
      <c r="D15" s="3">
        <v>376.49481347068746</v>
      </c>
      <c r="E15" s="3">
        <v>399.71442044596677</v>
      </c>
      <c r="F15" s="8">
        <v>513.01292810730195</v>
      </c>
      <c r="G15" s="8">
        <v>663.67188480898028</v>
      </c>
      <c r="H15" s="8">
        <v>827.27171628306223</v>
      </c>
      <c r="I15" s="8">
        <v>1021.1033912442407</v>
      </c>
      <c r="J15" s="98">
        <v>1243.0156767639396</v>
      </c>
      <c r="K15" s="59">
        <f t="shared" si="1"/>
        <v>5.0564941645554029E-2</v>
      </c>
    </row>
    <row r="16" spans="1:11" x14ac:dyDescent="0.25">
      <c r="A16" s="80" t="s">
        <v>10</v>
      </c>
      <c r="B16" s="3">
        <v>193.14395698886943</v>
      </c>
      <c r="C16" s="3">
        <v>140.2651594266118</v>
      </c>
      <c r="D16" s="3">
        <v>218.63122049012486</v>
      </c>
      <c r="E16" s="3">
        <v>234.20766823005866</v>
      </c>
      <c r="F16" s="8">
        <v>325.39416337023988</v>
      </c>
      <c r="G16" s="8">
        <v>455.68530576578445</v>
      </c>
      <c r="H16" s="8">
        <v>614.87938977620968</v>
      </c>
      <c r="I16" s="8">
        <v>818.97328763013343</v>
      </c>
      <c r="J16" s="98">
        <v>1082.6265571814952</v>
      </c>
      <c r="K16" s="59">
        <f t="shared" si="1"/>
        <v>6.8827748486626206E-2</v>
      </c>
    </row>
    <row r="17" spans="1:11" x14ac:dyDescent="0.25">
      <c r="A17" s="80" t="s">
        <v>9</v>
      </c>
      <c r="B17" s="3">
        <v>346.15410473329837</v>
      </c>
      <c r="C17" s="3">
        <v>248.60092875404226</v>
      </c>
      <c r="D17" s="3">
        <v>383.20369866539761</v>
      </c>
      <c r="E17" s="3">
        <v>405.95995826543509</v>
      </c>
      <c r="F17" s="8">
        <v>535.0385594097346</v>
      </c>
      <c r="G17" s="8">
        <v>710.77735383446736</v>
      </c>
      <c r="H17" s="8">
        <v>909.81214207334233</v>
      </c>
      <c r="I17" s="8">
        <v>1150.1596874988802</v>
      </c>
      <c r="J17" s="98">
        <v>1441.5407962471004</v>
      </c>
      <c r="K17" s="59">
        <f t="shared" si="1"/>
        <v>5.6642290385845673E-2</v>
      </c>
    </row>
    <row r="18" spans="1:11" x14ac:dyDescent="0.25">
      <c r="A18" s="80" t="s">
        <v>11</v>
      </c>
      <c r="B18" s="3">
        <v>200.66904622220173</v>
      </c>
      <c r="C18" s="3">
        <v>190.1126128952516</v>
      </c>
      <c r="D18" s="3">
        <v>386.57624178600292</v>
      </c>
      <c r="E18" s="3">
        <v>540.23902138400206</v>
      </c>
      <c r="F18" s="8">
        <v>732.93961652624603</v>
      </c>
      <c r="G18" s="8">
        <v>1002.2984540166553</v>
      </c>
      <c r="H18" s="8">
        <v>1320.6738249652265</v>
      </c>
      <c r="I18" s="8">
        <v>1709.7689519531345</v>
      </c>
      <c r="J18" s="98">
        <v>2217.3359942274014</v>
      </c>
      <c r="K18" s="59">
        <f t="shared" si="1"/>
        <v>6.3317227695900646E-2</v>
      </c>
    </row>
    <row r="19" spans="1:11" x14ac:dyDescent="0.25">
      <c r="A19" s="80" t="s">
        <v>1</v>
      </c>
      <c r="B19" s="3">
        <v>57.692350788883026</v>
      </c>
      <c r="C19" s="3">
        <v>46.180774691276724</v>
      </c>
      <c r="D19" s="3">
        <v>79.341037832848556</v>
      </c>
      <c r="E19" s="3">
        <v>93.683067292023424</v>
      </c>
      <c r="F19" s="8">
        <v>133.78530211640336</v>
      </c>
      <c r="G19" s="8">
        <v>192.57607154970233</v>
      </c>
      <c r="H19" s="8">
        <v>267.09508020330213</v>
      </c>
      <c r="I19" s="8">
        <v>365.94340725047084</v>
      </c>
      <c r="J19" s="98">
        <v>496.85759870648411</v>
      </c>
      <c r="K19" s="59">
        <f t="shared" si="1"/>
        <v>7.5234225294174228E-2</v>
      </c>
    </row>
    <row r="20" spans="1:11" ht="26.25" x14ac:dyDescent="0.25">
      <c r="A20" s="84" t="s">
        <v>16</v>
      </c>
      <c r="B20" s="3">
        <v>428.9300862999562</v>
      </c>
      <c r="C20" s="3">
        <v>287.78062861296075</v>
      </c>
      <c r="D20" s="3">
        <v>389.93688394055062</v>
      </c>
      <c r="E20" s="3">
        <v>324.76796661234675</v>
      </c>
      <c r="F20" s="8">
        <v>451.09475561733865</v>
      </c>
      <c r="G20" s="8">
        <v>627.97976598679827</v>
      </c>
      <c r="H20" s="8">
        <v>837.87985550153758</v>
      </c>
      <c r="I20" s="8">
        <v>1106.5826727594165</v>
      </c>
      <c r="J20" s="98">
        <v>1420.8383963009971</v>
      </c>
      <c r="K20" s="59">
        <f t="shared" si="1"/>
        <v>6.6272788411490424E-2</v>
      </c>
    </row>
    <row r="21" spans="1:11" ht="15.75" thickBot="1" x14ac:dyDescent="0.3">
      <c r="A21" s="35"/>
      <c r="B21" s="64"/>
      <c r="C21" s="64"/>
      <c r="D21" s="64"/>
      <c r="E21" s="64"/>
      <c r="F21" s="46"/>
      <c r="G21" s="46"/>
      <c r="H21" s="46"/>
      <c r="I21" s="46"/>
      <c r="J21" s="112"/>
      <c r="K21" s="110"/>
    </row>
    <row r="24" spans="1:11" x14ac:dyDescent="0.25">
      <c r="B24" s="34"/>
      <c r="C24" s="34"/>
      <c r="D24" s="34"/>
      <c r="E24" s="34"/>
      <c r="F24" s="34"/>
      <c r="G24" s="34"/>
      <c r="H24" s="34"/>
      <c r="I24" s="34"/>
      <c r="J24" s="34"/>
    </row>
    <row r="25" spans="1:11" x14ac:dyDescent="0.25">
      <c r="B25" s="69"/>
      <c r="C25" s="69"/>
      <c r="D25" s="69"/>
      <c r="E25" s="69"/>
      <c r="F25" s="69"/>
      <c r="G25" s="69"/>
      <c r="H25" s="69"/>
      <c r="I25" s="69"/>
      <c r="J25" s="69"/>
    </row>
    <row r="32" spans="1:11" x14ac:dyDescent="0.25">
      <c r="B32" s="47"/>
      <c r="C32" s="47"/>
      <c r="D32" s="47"/>
      <c r="E32" s="47"/>
      <c r="F32" s="47"/>
      <c r="G32" s="47"/>
      <c r="H32" s="47"/>
      <c r="I32" s="47"/>
      <c r="J32" s="47"/>
    </row>
    <row r="33" spans="2:10" x14ac:dyDescent="0.25">
      <c r="B33" s="47"/>
      <c r="C33" s="47"/>
      <c r="D33" s="47"/>
      <c r="E33" s="47"/>
      <c r="F33" s="47"/>
      <c r="G33" s="47"/>
      <c r="H33" s="47"/>
      <c r="I33" s="47"/>
      <c r="J33" s="47"/>
    </row>
    <row r="34" spans="2:10" x14ac:dyDescent="0.25">
      <c r="B34" s="47"/>
      <c r="C34" s="47"/>
      <c r="D34" s="47"/>
      <c r="E34" s="47"/>
      <c r="F34" s="47"/>
      <c r="G34" s="47"/>
      <c r="H34" s="47"/>
      <c r="I34" s="47"/>
      <c r="J34" s="47"/>
    </row>
    <row r="35" spans="2:10" x14ac:dyDescent="0.25">
      <c r="B35" s="47"/>
      <c r="C35" s="47"/>
      <c r="D35" s="47"/>
      <c r="E35" s="47"/>
      <c r="F35" s="47"/>
      <c r="G35" s="47"/>
      <c r="H35" s="47"/>
      <c r="I35" s="47"/>
      <c r="J35" s="47"/>
    </row>
    <row r="36" spans="2:10" x14ac:dyDescent="0.25">
      <c r="B36" s="47"/>
      <c r="C36" s="47"/>
      <c r="D36" s="47"/>
      <c r="E36" s="47"/>
      <c r="F36" s="47"/>
      <c r="G36" s="47"/>
      <c r="H36" s="47"/>
      <c r="I36" s="47"/>
      <c r="J36" s="47"/>
    </row>
    <row r="37" spans="2:10" x14ac:dyDescent="0.25">
      <c r="B37" s="47"/>
      <c r="C37" s="47"/>
      <c r="D37" s="47"/>
      <c r="E37" s="47"/>
      <c r="F37" s="47"/>
      <c r="G37" s="47"/>
      <c r="H37" s="47"/>
      <c r="I37" s="47"/>
      <c r="J37" s="47"/>
    </row>
    <row r="38" spans="2:10" x14ac:dyDescent="0.25">
      <c r="B38" s="47"/>
      <c r="C38" s="47"/>
      <c r="D38" s="47"/>
      <c r="E38" s="47"/>
      <c r="F38" s="47"/>
      <c r="G38" s="47"/>
      <c r="H38" s="47"/>
      <c r="I38" s="47"/>
      <c r="J38" s="47"/>
    </row>
    <row r="39" spans="2:10" x14ac:dyDescent="0.25">
      <c r="B39" s="47"/>
      <c r="C39" s="47"/>
      <c r="D39" s="47"/>
      <c r="E39" s="47"/>
      <c r="F39" s="47"/>
      <c r="G39" s="47"/>
      <c r="H39" s="47"/>
      <c r="I39" s="47"/>
      <c r="J39" s="4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Global</vt:lpstr>
      <vt:lpstr>East Asia</vt:lpstr>
      <vt:lpstr>Central America</vt:lpstr>
      <vt:lpstr>South Asia</vt:lpstr>
      <vt:lpstr>North America</vt:lpstr>
      <vt:lpstr>CIS &amp; Baltic</vt:lpstr>
      <vt:lpstr>Central Europe</vt:lpstr>
      <vt:lpstr>West Europe</vt:lpstr>
      <vt:lpstr>Latin America</vt:lpstr>
      <vt:lpstr>Africa</vt:lpstr>
      <vt:lpstr>Middle east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Bharti</dc:creator>
  <cp:lastModifiedBy>Hardik Malhotra</cp:lastModifiedBy>
  <dcterms:created xsi:type="dcterms:W3CDTF">2023-06-15T04:59:05Z</dcterms:created>
  <dcterms:modified xsi:type="dcterms:W3CDTF">2023-07-19T14:56:50Z</dcterms:modified>
</cp:coreProperties>
</file>