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8_{C1E39041-6279-474B-97FB-B919F9FBDF3B}" xr6:coauthVersionLast="47" xr6:coauthVersionMax="47" xr10:uidLastSave="{00000000-0000-0000-0000-000000000000}"/>
  <bookViews>
    <workbookView xWindow="-120" yWindow="-120" windowWidth="20730" windowHeight="11160" activeTab="1" xr2:uid="{7AC7B747-0892-4439-90E4-03A431670962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C20" i="2"/>
  <c r="D20" i="2"/>
  <c r="E20" i="2"/>
  <c r="F20" i="2"/>
  <c r="G20" i="2"/>
  <c r="H20" i="2"/>
  <c r="I20" i="2"/>
  <c r="J20" i="2"/>
  <c r="K20" i="2"/>
  <c r="B20" i="2"/>
  <c r="C17" i="2"/>
  <c r="D17" i="2"/>
  <c r="E17" i="2"/>
  <c r="F17" i="2"/>
  <c r="G17" i="2"/>
  <c r="H17" i="2"/>
  <c r="I17" i="2"/>
  <c r="J17" i="2"/>
  <c r="K17" i="2"/>
  <c r="L17" i="2"/>
  <c r="B17" i="2"/>
  <c r="J11" i="2"/>
  <c r="K11" i="2"/>
  <c r="L11" i="2"/>
  <c r="J12" i="2"/>
  <c r="J14" i="2" s="1"/>
  <c r="J15" i="2" s="1"/>
  <c r="K12" i="2"/>
  <c r="K14" i="2" s="1"/>
  <c r="K15" i="2" s="1"/>
  <c r="L12" i="2"/>
  <c r="L14" i="2" s="1"/>
  <c r="L15" i="2" s="1"/>
  <c r="C12" i="2"/>
  <c r="C14" i="2" s="1"/>
  <c r="D12" i="2"/>
  <c r="D14" i="2" s="1"/>
  <c r="E12" i="2"/>
  <c r="E14" i="2" s="1"/>
  <c r="F12" i="2"/>
  <c r="F14" i="2" s="1"/>
  <c r="G12" i="2"/>
  <c r="G14" i="2" s="1"/>
  <c r="H12" i="2"/>
  <c r="H14" i="2" s="1"/>
  <c r="I12" i="2"/>
  <c r="I14" i="2" s="1"/>
  <c r="B12" i="2"/>
  <c r="B14" i="2" s="1"/>
  <c r="C11" i="2"/>
  <c r="C13" i="2" s="1"/>
  <c r="C15" i="2" s="1"/>
  <c r="D11" i="2"/>
  <c r="D13" i="2" s="1"/>
  <c r="E11" i="2"/>
  <c r="E13" i="2" s="1"/>
  <c r="E15" i="2" s="1"/>
  <c r="F11" i="2"/>
  <c r="F13" i="2" s="1"/>
  <c r="F15" i="2" s="1"/>
  <c r="G11" i="2"/>
  <c r="G13" i="2" s="1"/>
  <c r="G15" i="2" s="1"/>
  <c r="H11" i="2"/>
  <c r="H13" i="2" s="1"/>
  <c r="I11" i="2"/>
  <c r="I13" i="2" s="1"/>
  <c r="B11" i="2"/>
  <c r="B13" i="2" s="1"/>
  <c r="M19" i="1"/>
  <c r="N18" i="1"/>
  <c r="M18" i="1"/>
  <c r="C5" i="1"/>
  <c r="D5" i="1"/>
  <c r="E5" i="1"/>
  <c r="F5" i="1"/>
  <c r="G5" i="1"/>
  <c r="H5" i="1"/>
  <c r="I5" i="1"/>
  <c r="J5" i="1"/>
  <c r="K5" i="1"/>
  <c r="L5" i="1"/>
  <c r="B5" i="1"/>
  <c r="C2" i="1"/>
  <c r="D2" i="1"/>
  <c r="E2" i="1"/>
  <c r="F2" i="1"/>
  <c r="G2" i="1"/>
  <c r="H2" i="1"/>
  <c r="I2" i="1"/>
  <c r="J2" i="1"/>
  <c r="K2" i="1"/>
  <c r="L2" i="1"/>
  <c r="B2" i="1"/>
  <c r="C9" i="1"/>
  <c r="C8" i="1" s="1"/>
  <c r="D9" i="1"/>
  <c r="D8" i="1" s="1"/>
  <c r="E9" i="1"/>
  <c r="E8" i="1" s="1"/>
  <c r="F9" i="1"/>
  <c r="F8" i="1" s="1"/>
  <c r="G9" i="1"/>
  <c r="G8" i="1" s="1"/>
  <c r="H9" i="1"/>
  <c r="H8" i="1" s="1"/>
  <c r="I9" i="1"/>
  <c r="I8" i="1" s="1"/>
  <c r="J9" i="1"/>
  <c r="J8" i="1" s="1"/>
  <c r="K9" i="1"/>
  <c r="K8" i="1" s="1"/>
  <c r="B9" i="1"/>
  <c r="B8" i="1" s="1"/>
  <c r="D15" i="2" l="1"/>
  <c r="I15" i="2"/>
  <c r="B15" i="2"/>
  <c r="H15" i="2"/>
</calcChain>
</file>

<file path=xl/sharedStrings.xml><?xml version="1.0" encoding="utf-8"?>
<sst xmlns="http://schemas.openxmlformats.org/spreadsheetml/2006/main" count="56" uniqueCount="50">
  <si>
    <t>North America</t>
  </si>
  <si>
    <t>Central America</t>
  </si>
  <si>
    <t>Others</t>
  </si>
  <si>
    <t>Latin America</t>
  </si>
  <si>
    <t>West Europe</t>
  </si>
  <si>
    <t>Greece</t>
  </si>
  <si>
    <t>France</t>
  </si>
  <si>
    <t xml:space="preserve">Italy </t>
  </si>
  <si>
    <t>Spain</t>
  </si>
  <si>
    <t>Central Europe</t>
  </si>
  <si>
    <t>Romania</t>
  </si>
  <si>
    <t>Bulgaria</t>
  </si>
  <si>
    <t>Africa</t>
  </si>
  <si>
    <t>Egypt</t>
  </si>
  <si>
    <t>Algeria</t>
  </si>
  <si>
    <t>CIS</t>
  </si>
  <si>
    <t>Russia</t>
  </si>
  <si>
    <t>Azerbaijan</t>
  </si>
  <si>
    <t>Baltic States</t>
  </si>
  <si>
    <t>Latvia</t>
  </si>
  <si>
    <t>Lithuania</t>
  </si>
  <si>
    <t>Estonia</t>
  </si>
  <si>
    <t>China</t>
  </si>
  <si>
    <t>India</t>
  </si>
  <si>
    <t>Middle East</t>
  </si>
  <si>
    <t>East Asia</t>
  </si>
  <si>
    <t>South Asia</t>
  </si>
  <si>
    <t>abnormality in 2012 - 13 and 2020 - 21, due to natural gas price</t>
  </si>
  <si>
    <t>Export Value USD/Ton</t>
  </si>
  <si>
    <t>import Value USD/Ton</t>
  </si>
  <si>
    <t>Base Value_Export</t>
  </si>
  <si>
    <t>Base Value_Import</t>
  </si>
  <si>
    <t>Varies</t>
  </si>
  <si>
    <t>657 USD million</t>
  </si>
  <si>
    <t>2022 (KT)</t>
  </si>
  <si>
    <t>USA</t>
  </si>
  <si>
    <t>New Zealand</t>
  </si>
  <si>
    <t>Trinidad</t>
  </si>
  <si>
    <t>Chile</t>
  </si>
  <si>
    <t>Canada</t>
  </si>
  <si>
    <t>Revenue</t>
  </si>
  <si>
    <t>Europe</t>
  </si>
  <si>
    <t>South Korea</t>
  </si>
  <si>
    <t>South America</t>
  </si>
  <si>
    <t>Other Asia</t>
  </si>
  <si>
    <t>North America ASP</t>
  </si>
  <si>
    <t>USA ASP (USD/Ton)</t>
  </si>
  <si>
    <t>Canada ASP (USD/Ton)</t>
  </si>
  <si>
    <t>South America ASP (USD/Ton)</t>
  </si>
  <si>
    <t>Germany ASP (USD/ton)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</si>
</sst>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2B5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9" fontId="2" fillId="5" borderId="0" xfId="1" applyFont="1" applyFill="1" applyBorder="1" applyAlignment="1">
      <alignment horizontal="right" wrapText="1"/>
    </xf>
    <xf numFmtId="10" fontId="0" fillId="0" borderId="0" xfId="0" applyNumberFormat="1" applyAlignment="1">
      <alignment horizontal="center" vertical="center"/>
    </xf>
    <xf numFmtId="10" fontId="0" fillId="3" borderId="0" xfId="0" applyNumberFormat="1" applyFill="1"/>
    <xf numFmtId="164" fontId="0" fillId="0" borderId="0" xfId="0" applyNumberFormat="1"/>
    <xf numFmtId="0" fontId="0" fillId="6" borderId="0" xfId="0" applyFill="1"/>
    <xf numFmtId="2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EADD-7ABF-41A2-ACFF-87D925B0A1DD}">
  <dimension ref="A1:Y34"/>
  <sheetViews>
    <sheetView zoomScale="85" zoomScaleNormal="85" workbookViewId="0">
      <selection activeCell="M20" sqref="M20"/>
    </sheetView>
  </sheetViews>
  <sheetFormatPr defaultRowHeight="15" x14ac:dyDescent="0.25"/>
  <cols>
    <col min="1" max="1" width="24.5703125" customWidth="1"/>
    <col min="13" max="13" width="32.42578125" customWidth="1"/>
    <col min="14" max="14" width="18.42578125" bestFit="1" customWidth="1"/>
  </cols>
  <sheetData>
    <row r="1" spans="1:25" s="4" customFormat="1" x14ac:dyDescent="0.2">
      <c r="B1" s="4">
        <v>2012</v>
      </c>
      <c r="C1" s="4">
        <v>2013</v>
      </c>
      <c r="D1" s="4">
        <v>2014</v>
      </c>
      <c r="E1" s="4">
        <v>2015</v>
      </c>
      <c r="F1" s="4">
        <v>2016</v>
      </c>
      <c r="G1" s="4">
        <v>2017</v>
      </c>
      <c r="H1" s="4">
        <v>2018</v>
      </c>
      <c r="I1" s="4">
        <v>2019</v>
      </c>
      <c r="J1" s="4">
        <v>2020</v>
      </c>
      <c r="K1" s="4">
        <v>2021</v>
      </c>
      <c r="L1" s="4">
        <v>2022</v>
      </c>
      <c r="N1" s="4" t="s">
        <v>30</v>
      </c>
      <c r="O1" s="6">
        <v>0.18</v>
      </c>
      <c r="P1" s="6">
        <v>0.25</v>
      </c>
      <c r="Q1" s="6">
        <v>0.24</v>
      </c>
      <c r="R1" s="6">
        <v>0.17</v>
      </c>
      <c r="S1" s="6">
        <v>0.11</v>
      </c>
      <c r="T1" s="6">
        <v>0.23</v>
      </c>
      <c r="U1" s="6">
        <v>0.27</v>
      </c>
      <c r="V1" s="6">
        <v>0.15</v>
      </c>
      <c r="W1" s="6">
        <v>0.11</v>
      </c>
      <c r="X1" s="6">
        <v>0.24</v>
      </c>
      <c r="Y1" s="6">
        <v>0.2</v>
      </c>
    </row>
    <row r="2" spans="1:25" ht="30" x14ac:dyDescent="0.25">
      <c r="A2" s="1" t="s">
        <v>0</v>
      </c>
      <c r="B2" s="1">
        <f t="shared" ref="B2:L2" si="0">B4-(B4*B3)</f>
        <v>417.99748440786135</v>
      </c>
      <c r="C2" s="1">
        <f t="shared" si="0"/>
        <v>383.12284001109111</v>
      </c>
      <c r="D2" s="1">
        <f t="shared" si="0"/>
        <v>378.08443377932906</v>
      </c>
      <c r="E2" s="1">
        <f t="shared" si="0"/>
        <v>242.32754187947475</v>
      </c>
      <c r="F2" s="1">
        <f t="shared" si="0"/>
        <v>186.71789265122544</v>
      </c>
      <c r="G2" s="1">
        <f t="shared" si="0"/>
        <v>187.30441405732844</v>
      </c>
      <c r="H2" s="1">
        <f t="shared" si="0"/>
        <v>242.25975810068655</v>
      </c>
      <c r="I2" s="1">
        <f t="shared" si="0"/>
        <v>248.50646273851041</v>
      </c>
      <c r="J2" s="1">
        <f t="shared" si="0"/>
        <v>410.17114898506321</v>
      </c>
      <c r="K2" s="1">
        <f t="shared" si="0"/>
        <v>218.72924501574514</v>
      </c>
      <c r="L2" s="1">
        <f t="shared" si="0"/>
        <v>266.81675416766387</v>
      </c>
      <c r="M2" s="5" t="s">
        <v>27</v>
      </c>
      <c r="N2" s="4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8">
        <v>1.89E-2</v>
      </c>
      <c r="B3" s="6">
        <v>0.16109999999999999</v>
      </c>
      <c r="C3" s="6">
        <v>0.2311</v>
      </c>
      <c r="D3" s="6">
        <v>0.22109999999999999</v>
      </c>
      <c r="E3" s="6">
        <v>0.15110000000000001</v>
      </c>
      <c r="F3" s="6">
        <v>9.11E-2</v>
      </c>
      <c r="G3" s="6">
        <v>0.21110000000000001</v>
      </c>
      <c r="H3" s="6">
        <v>0.25109999999999999</v>
      </c>
      <c r="I3" s="6">
        <v>0.13109999999999999</v>
      </c>
      <c r="J3" s="6">
        <v>9.11E-2</v>
      </c>
      <c r="K3" s="6">
        <v>0.22109999999999999</v>
      </c>
      <c r="L3" s="6">
        <v>0.18110000000000001</v>
      </c>
      <c r="M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2" t="s">
        <v>28</v>
      </c>
      <c r="B4">
        <v>498.26854739284937</v>
      </c>
      <c r="C4">
        <v>498.27394981283794</v>
      </c>
      <c r="D4">
        <v>485.40818305216209</v>
      </c>
      <c r="E4">
        <v>285.46064539931058</v>
      </c>
      <c r="F4">
        <v>205.43282280913792</v>
      </c>
      <c r="G4">
        <v>237.42478648412782</v>
      </c>
      <c r="H4">
        <v>323.48745907422426</v>
      </c>
      <c r="I4">
        <v>286.00122308494696</v>
      </c>
      <c r="J4">
        <v>451.28303332056686</v>
      </c>
      <c r="K4">
        <v>280.81813456893713</v>
      </c>
      <c r="L4">
        <v>325.82336569503462</v>
      </c>
      <c r="M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3" t="s">
        <v>1</v>
      </c>
      <c r="B5" s="3">
        <f>B7+(B7*B6)</f>
        <v>530.54493444576883</v>
      </c>
      <c r="C5" s="3">
        <f t="shared" ref="C5:L5" si="1">C7+(C7*C6)</f>
        <v>513.11811680572112</v>
      </c>
      <c r="D5" s="3">
        <f t="shared" si="1"/>
        <v>645.4379916567342</v>
      </c>
      <c r="E5" s="3">
        <f t="shared" si="1"/>
        <v>642.80417163289633</v>
      </c>
      <c r="F5" s="3">
        <f t="shared" si="1"/>
        <v>440.10679380214543</v>
      </c>
      <c r="G5" s="3">
        <f t="shared" si="1"/>
        <v>561.69398092967822</v>
      </c>
      <c r="H5" s="3">
        <f t="shared" si="1"/>
        <v>619.72991656734212</v>
      </c>
      <c r="I5" s="3">
        <f t="shared" si="1"/>
        <v>563.80619785458885</v>
      </c>
      <c r="J5" s="3">
        <f t="shared" si="1"/>
        <v>440.87797973778305</v>
      </c>
      <c r="K5" s="3">
        <f t="shared" si="1"/>
        <v>705.86996424314668</v>
      </c>
      <c r="L5" s="3">
        <f t="shared" si="1"/>
        <v>952.32336114421935</v>
      </c>
    </row>
    <row r="6" spans="1:25" x14ac:dyDescent="0.25">
      <c r="A6" t="s">
        <v>32</v>
      </c>
      <c r="B6" s="8">
        <v>0.1018</v>
      </c>
      <c r="C6" s="9">
        <v>0.13589999999999999</v>
      </c>
      <c r="D6" s="9">
        <v>0.1323</v>
      </c>
      <c r="E6" s="9">
        <v>0.1012</v>
      </c>
      <c r="F6" s="9">
        <v>7.3400000000000007E-2</v>
      </c>
      <c r="G6" s="9">
        <v>0.12540000000000001</v>
      </c>
      <c r="H6" s="9">
        <v>0.14779999999999999</v>
      </c>
      <c r="I6" s="9">
        <v>0.12559999999999999</v>
      </c>
      <c r="J6" s="9">
        <v>7.4499999999999997E-2</v>
      </c>
      <c r="K6" s="9">
        <v>0.13780000000000001</v>
      </c>
      <c r="L6" s="9">
        <v>0.1132</v>
      </c>
    </row>
    <row r="7" spans="1:25" x14ac:dyDescent="0.25">
      <c r="A7" s="2" t="s">
        <v>29</v>
      </c>
      <c r="B7">
        <v>481.52562574493447</v>
      </c>
      <c r="C7">
        <v>451.72824791418356</v>
      </c>
      <c r="D7">
        <v>570.02383790226463</v>
      </c>
      <c r="E7">
        <v>583.73063170441003</v>
      </c>
      <c r="F7">
        <v>410.01191895113232</v>
      </c>
      <c r="G7">
        <v>499.10607866507746</v>
      </c>
      <c r="H7">
        <v>539.92848629320622</v>
      </c>
      <c r="I7">
        <v>500.89392133492254</v>
      </c>
      <c r="J7">
        <v>410.30989272943981</v>
      </c>
      <c r="K7">
        <v>620.38140643623365</v>
      </c>
      <c r="L7">
        <v>855.48271752085816</v>
      </c>
    </row>
    <row r="8" spans="1:25" x14ac:dyDescent="0.25">
      <c r="A8" s="1" t="s">
        <v>3</v>
      </c>
      <c r="B8" s="1">
        <f>B10-(B10*B9)</f>
        <v>224.75481865646123</v>
      </c>
      <c r="C8" s="1">
        <f t="shared" ref="C8:K8" si="2">C10-(C10*C9)</f>
        <v>239.74591299464112</v>
      </c>
      <c r="D8" s="1">
        <f t="shared" si="2"/>
        <v>245.65557629311257</v>
      </c>
      <c r="E8" s="1">
        <f t="shared" si="2"/>
        <v>232.93227296627541</v>
      </c>
      <c r="F8" s="1">
        <f t="shared" si="2"/>
        <v>169.72489440812271</v>
      </c>
      <c r="G8" s="1">
        <f t="shared" si="2"/>
        <v>231.2280084798023</v>
      </c>
      <c r="H8" s="1">
        <f t="shared" si="2"/>
        <v>253.46977024434329</v>
      </c>
      <c r="I8" s="1">
        <f t="shared" si="2"/>
        <v>213.39520865725615</v>
      </c>
      <c r="J8" s="1">
        <f t="shared" si="2"/>
        <v>163.37878142104367</v>
      </c>
      <c r="K8" s="1">
        <f t="shared" si="2"/>
        <v>243.78873528005698</v>
      </c>
      <c r="L8" s="1"/>
    </row>
    <row r="9" spans="1:25" x14ac:dyDescent="0.25">
      <c r="A9" s="8">
        <v>2.1999999999999999E-2</v>
      </c>
      <c r="B9" s="9">
        <f t="shared" ref="B9:K9" si="3">O1+$A$9</f>
        <v>0.20199999999999999</v>
      </c>
      <c r="C9" s="9">
        <f t="shared" si="3"/>
        <v>0.27200000000000002</v>
      </c>
      <c r="D9" s="9">
        <f t="shared" si="3"/>
        <v>0.26200000000000001</v>
      </c>
      <c r="E9" s="9">
        <f t="shared" si="3"/>
        <v>0.192</v>
      </c>
      <c r="F9" s="9">
        <f t="shared" si="3"/>
        <v>0.13200000000000001</v>
      </c>
      <c r="G9" s="9">
        <f t="shared" si="3"/>
        <v>0.252</v>
      </c>
      <c r="H9" s="9">
        <f t="shared" si="3"/>
        <v>0.29200000000000004</v>
      </c>
      <c r="I9" s="9">
        <f t="shared" si="3"/>
        <v>0.17199999999999999</v>
      </c>
      <c r="J9" s="9">
        <f t="shared" si="3"/>
        <v>0.13200000000000001</v>
      </c>
      <c r="K9" s="9">
        <f t="shared" si="3"/>
        <v>0.26200000000000001</v>
      </c>
      <c r="L9" s="9"/>
    </row>
    <row r="10" spans="1:25" x14ac:dyDescent="0.25">
      <c r="A10" s="2" t="s">
        <v>28</v>
      </c>
      <c r="B10">
        <v>281.64764242664313</v>
      </c>
      <c r="C10">
        <v>329.32130905857298</v>
      </c>
      <c r="D10">
        <v>332.86663454351299</v>
      </c>
      <c r="E10">
        <v>288.28251604737056</v>
      </c>
      <c r="F10">
        <v>195.53559263608608</v>
      </c>
      <c r="G10">
        <v>309.12835358262339</v>
      </c>
      <c r="H10">
        <v>358.00815006263178</v>
      </c>
      <c r="I10">
        <v>257.72368195320792</v>
      </c>
      <c r="J10">
        <v>188.22440255880608</v>
      </c>
      <c r="K10">
        <v>330.33703967487395</v>
      </c>
    </row>
    <row r="11" spans="1:25" x14ac:dyDescent="0.25">
      <c r="A11" s="3" t="s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25" x14ac:dyDescent="0.25">
      <c r="A12" t="s">
        <v>5</v>
      </c>
      <c r="M12" s="7"/>
    </row>
    <row r="13" spans="1:25" x14ac:dyDescent="0.25">
      <c r="A13" t="s">
        <v>7</v>
      </c>
    </row>
    <row r="14" spans="1:25" x14ac:dyDescent="0.25">
      <c r="A14" t="s">
        <v>6</v>
      </c>
    </row>
    <row r="15" spans="1:25" x14ac:dyDescent="0.25">
      <c r="A15" t="s">
        <v>8</v>
      </c>
    </row>
    <row r="16" spans="1:25" x14ac:dyDescent="0.25">
      <c r="A16" s="1" t="s">
        <v>9</v>
      </c>
      <c r="N16" t="s">
        <v>34</v>
      </c>
    </row>
    <row r="17" spans="1:14" x14ac:dyDescent="0.25">
      <c r="A17" t="s">
        <v>10</v>
      </c>
      <c r="M17" t="s">
        <v>33</v>
      </c>
      <c r="N17">
        <v>2041</v>
      </c>
    </row>
    <row r="18" spans="1:14" x14ac:dyDescent="0.25">
      <c r="A18" t="s">
        <v>11</v>
      </c>
      <c r="M18">
        <f>657*10^6</f>
        <v>657000000</v>
      </c>
      <c r="N18">
        <f>N17*10^3</f>
        <v>2041000</v>
      </c>
    </row>
    <row r="19" spans="1:14" x14ac:dyDescent="0.25">
      <c r="A19" s="3" t="s">
        <v>12</v>
      </c>
      <c r="M19">
        <f>M18/N18</f>
        <v>321.90102890739831</v>
      </c>
    </row>
    <row r="20" spans="1:14" x14ac:dyDescent="0.25">
      <c r="A20" t="s">
        <v>13</v>
      </c>
    </row>
    <row r="21" spans="1:14" x14ac:dyDescent="0.25">
      <c r="A21" t="s">
        <v>14</v>
      </c>
    </row>
    <row r="22" spans="1:14" x14ac:dyDescent="0.25">
      <c r="A22" s="1" t="s">
        <v>15</v>
      </c>
    </row>
    <row r="23" spans="1:14" x14ac:dyDescent="0.25">
      <c r="A23" t="s">
        <v>16</v>
      </c>
    </row>
    <row r="24" spans="1:14" x14ac:dyDescent="0.25">
      <c r="A24" t="s">
        <v>17</v>
      </c>
    </row>
    <row r="25" spans="1:14" x14ac:dyDescent="0.25">
      <c r="A25" t="s">
        <v>2</v>
      </c>
    </row>
    <row r="26" spans="1:14" x14ac:dyDescent="0.25">
      <c r="A26" s="3" t="s">
        <v>18</v>
      </c>
    </row>
    <row r="27" spans="1:14" x14ac:dyDescent="0.25">
      <c r="A27" t="s">
        <v>21</v>
      </c>
    </row>
    <row r="28" spans="1:14" x14ac:dyDescent="0.25">
      <c r="A28" t="s">
        <v>19</v>
      </c>
    </row>
    <row r="29" spans="1:14" x14ac:dyDescent="0.25">
      <c r="A29" t="s">
        <v>20</v>
      </c>
    </row>
    <row r="30" spans="1:14" x14ac:dyDescent="0.25">
      <c r="A30" s="1" t="s">
        <v>22</v>
      </c>
    </row>
    <row r="31" spans="1:14" x14ac:dyDescent="0.25">
      <c r="A31" s="3" t="s">
        <v>23</v>
      </c>
    </row>
    <row r="32" spans="1:14" x14ac:dyDescent="0.25">
      <c r="A32" s="1" t="s">
        <v>24</v>
      </c>
    </row>
    <row r="33" spans="1:1" x14ac:dyDescent="0.25">
      <c r="A33" s="3" t="s">
        <v>25</v>
      </c>
    </row>
    <row r="34" spans="1:1" x14ac:dyDescent="0.25">
      <c r="A34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EF6F-1F9C-48DA-A336-C7DFCC9CC3E5}">
  <dimension ref="A1:Y23"/>
  <sheetViews>
    <sheetView tabSelected="1" topLeftCell="A6" workbookViewId="0">
      <selection activeCell="A23" sqref="A23"/>
    </sheetView>
  </sheetViews>
  <sheetFormatPr defaultRowHeight="15" x14ac:dyDescent="0.25"/>
  <cols>
    <col min="1" max="1" width="27.85546875" bestFit="1" customWidth="1"/>
    <col min="2" max="2" width="12" bestFit="1" customWidth="1"/>
    <col min="14" max="14" width="14" bestFit="1" customWidth="1"/>
  </cols>
  <sheetData>
    <row r="1" spans="1:25" x14ac:dyDescent="0.25"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N1" t="s">
        <v>40</v>
      </c>
      <c r="O1">
        <v>2022</v>
      </c>
      <c r="P1">
        <v>2021</v>
      </c>
      <c r="Q1">
        <v>2020</v>
      </c>
      <c r="R1">
        <v>2019</v>
      </c>
      <c r="S1">
        <v>2018</v>
      </c>
      <c r="T1">
        <v>2017</v>
      </c>
      <c r="U1">
        <v>2016</v>
      </c>
      <c r="V1">
        <v>2015</v>
      </c>
      <c r="W1">
        <v>2014</v>
      </c>
      <c r="X1">
        <v>2013</v>
      </c>
      <c r="Y1">
        <v>2012</v>
      </c>
    </row>
    <row r="2" spans="1:25" x14ac:dyDescent="0.25">
      <c r="A2" t="s">
        <v>35</v>
      </c>
      <c r="B2">
        <v>2041</v>
      </c>
      <c r="C2">
        <v>1989</v>
      </c>
      <c r="D2">
        <v>2040</v>
      </c>
      <c r="E2">
        <v>1929</v>
      </c>
      <c r="F2">
        <v>2078</v>
      </c>
      <c r="G2">
        <v>1935</v>
      </c>
      <c r="H2">
        <v>2055</v>
      </c>
      <c r="I2">
        <v>959</v>
      </c>
      <c r="N2" t="s">
        <v>22</v>
      </c>
      <c r="O2">
        <v>1106</v>
      </c>
      <c r="P2">
        <v>1264</v>
      </c>
      <c r="Q2">
        <v>828</v>
      </c>
      <c r="R2">
        <v>998</v>
      </c>
      <c r="S2">
        <v>1122</v>
      </c>
      <c r="T2">
        <v>802</v>
      </c>
      <c r="U2">
        <v>518</v>
      </c>
      <c r="V2">
        <v>361</v>
      </c>
    </row>
    <row r="3" spans="1:25" x14ac:dyDescent="0.25">
      <c r="A3" t="s">
        <v>36</v>
      </c>
      <c r="B3">
        <v>1230</v>
      </c>
      <c r="C3">
        <v>1348</v>
      </c>
      <c r="D3">
        <v>1672</v>
      </c>
      <c r="E3">
        <v>1865</v>
      </c>
      <c r="F3">
        <v>1606</v>
      </c>
      <c r="G3">
        <v>1943</v>
      </c>
      <c r="H3">
        <v>2181</v>
      </c>
      <c r="I3">
        <v>1856</v>
      </c>
      <c r="J3">
        <v>2196</v>
      </c>
      <c r="K3">
        <v>1419</v>
      </c>
      <c r="N3" t="s">
        <v>41</v>
      </c>
      <c r="O3">
        <v>830</v>
      </c>
      <c r="P3">
        <v>883</v>
      </c>
      <c r="Q3">
        <v>489</v>
      </c>
      <c r="R3">
        <v>635</v>
      </c>
      <c r="S3">
        <v>708</v>
      </c>
      <c r="T3">
        <v>609</v>
      </c>
      <c r="U3">
        <v>404</v>
      </c>
      <c r="V3">
        <v>480</v>
      </c>
    </row>
    <row r="4" spans="1:25" x14ac:dyDescent="0.25">
      <c r="A4" t="s">
        <v>37</v>
      </c>
      <c r="B4">
        <v>981</v>
      </c>
      <c r="C4">
        <v>1161</v>
      </c>
      <c r="D4">
        <v>998</v>
      </c>
      <c r="E4">
        <v>1743</v>
      </c>
      <c r="F4">
        <v>1702</v>
      </c>
      <c r="G4">
        <v>1768</v>
      </c>
      <c r="H4">
        <v>1605</v>
      </c>
      <c r="I4">
        <v>1644</v>
      </c>
      <c r="J4">
        <v>1571</v>
      </c>
      <c r="K4">
        <v>1622</v>
      </c>
      <c r="L4">
        <v>1612</v>
      </c>
      <c r="N4" t="s">
        <v>42</v>
      </c>
      <c r="O4">
        <v>543</v>
      </c>
      <c r="P4">
        <v>526</v>
      </c>
      <c r="Q4">
        <v>284</v>
      </c>
      <c r="R4">
        <v>320</v>
      </c>
      <c r="S4">
        <v>444</v>
      </c>
      <c r="T4">
        <v>348</v>
      </c>
      <c r="U4">
        <v>258</v>
      </c>
      <c r="V4">
        <v>327</v>
      </c>
    </row>
    <row r="5" spans="1:25" x14ac:dyDescent="0.25">
      <c r="A5" t="s">
        <v>38</v>
      </c>
      <c r="B5">
        <v>888</v>
      </c>
      <c r="C5">
        <v>807</v>
      </c>
      <c r="D5">
        <v>836</v>
      </c>
      <c r="E5">
        <v>1050</v>
      </c>
      <c r="F5">
        <v>612</v>
      </c>
      <c r="G5">
        <v>414</v>
      </c>
      <c r="H5">
        <v>395</v>
      </c>
      <c r="I5">
        <v>204</v>
      </c>
      <c r="J5">
        <v>165</v>
      </c>
      <c r="K5">
        <v>204</v>
      </c>
      <c r="N5" t="s">
        <v>43</v>
      </c>
      <c r="O5">
        <v>459</v>
      </c>
      <c r="P5">
        <v>438</v>
      </c>
      <c r="Q5">
        <v>270</v>
      </c>
      <c r="R5">
        <v>308</v>
      </c>
      <c r="S5">
        <v>353</v>
      </c>
      <c r="T5">
        <v>279</v>
      </c>
      <c r="U5">
        <v>179</v>
      </c>
      <c r="V5">
        <v>289</v>
      </c>
      <c r="W5">
        <v>408</v>
      </c>
      <c r="X5">
        <v>387</v>
      </c>
      <c r="Y5">
        <v>275</v>
      </c>
    </row>
    <row r="6" spans="1:25" x14ac:dyDescent="0.25">
      <c r="A6" t="s">
        <v>13</v>
      </c>
      <c r="B6">
        <v>385</v>
      </c>
      <c r="C6">
        <v>581</v>
      </c>
      <c r="D6">
        <v>578</v>
      </c>
      <c r="E6">
        <v>392</v>
      </c>
      <c r="F6">
        <v>613</v>
      </c>
      <c r="G6">
        <v>534</v>
      </c>
      <c r="H6">
        <v>293</v>
      </c>
      <c r="I6">
        <v>74</v>
      </c>
      <c r="J6">
        <v>416</v>
      </c>
      <c r="K6">
        <v>623</v>
      </c>
      <c r="N6" t="s">
        <v>44</v>
      </c>
      <c r="O6">
        <v>519</v>
      </c>
      <c r="P6">
        <v>456</v>
      </c>
      <c r="Q6">
        <v>242</v>
      </c>
      <c r="R6">
        <v>296</v>
      </c>
      <c r="S6">
        <v>372</v>
      </c>
      <c r="T6">
        <v>285</v>
      </c>
      <c r="U6">
        <v>170</v>
      </c>
      <c r="V6">
        <v>191</v>
      </c>
    </row>
    <row r="7" spans="1:25" x14ac:dyDescent="0.25">
      <c r="A7" t="s">
        <v>39</v>
      </c>
      <c r="B7">
        <v>593</v>
      </c>
      <c r="C7">
        <v>628</v>
      </c>
      <c r="D7">
        <v>490</v>
      </c>
      <c r="E7">
        <v>610</v>
      </c>
      <c r="F7">
        <v>600</v>
      </c>
      <c r="G7">
        <v>593</v>
      </c>
      <c r="H7">
        <v>488</v>
      </c>
      <c r="I7">
        <v>456</v>
      </c>
      <c r="J7">
        <v>505</v>
      </c>
      <c r="K7">
        <v>476</v>
      </c>
      <c r="L7">
        <v>481</v>
      </c>
    </row>
    <row r="8" spans="1:25" x14ac:dyDescent="0.25">
      <c r="A8" s="1" t="s">
        <v>40</v>
      </c>
    </row>
    <row r="9" spans="1:25" x14ac:dyDescent="0.25">
      <c r="A9" t="s">
        <v>35</v>
      </c>
      <c r="B9">
        <v>657</v>
      </c>
      <c r="C9">
        <v>671</v>
      </c>
      <c r="D9">
        <v>419</v>
      </c>
      <c r="E9">
        <v>582</v>
      </c>
      <c r="F9">
        <v>762</v>
      </c>
      <c r="G9">
        <v>570</v>
      </c>
      <c r="H9">
        <v>359</v>
      </c>
      <c r="I9">
        <v>465</v>
      </c>
      <c r="J9">
        <v>432</v>
      </c>
      <c r="K9">
        <v>474</v>
      </c>
      <c r="L9">
        <v>459</v>
      </c>
    </row>
    <row r="10" spans="1:25" x14ac:dyDescent="0.25">
      <c r="A10" t="s">
        <v>39</v>
      </c>
      <c r="B10">
        <v>197</v>
      </c>
      <c r="C10">
        <v>177</v>
      </c>
      <c r="D10">
        <v>118</v>
      </c>
      <c r="E10">
        <v>145</v>
      </c>
      <c r="F10">
        <v>171</v>
      </c>
      <c r="G10">
        <v>168</v>
      </c>
      <c r="H10">
        <v>110</v>
      </c>
      <c r="I10">
        <v>136</v>
      </c>
      <c r="J10">
        <v>248</v>
      </c>
      <c r="K10">
        <v>214</v>
      </c>
      <c r="L10">
        <v>180</v>
      </c>
    </row>
    <row r="11" spans="1:25" x14ac:dyDescent="0.25">
      <c r="B11">
        <f>B9*10^6</f>
        <v>657000000</v>
      </c>
      <c r="C11">
        <f t="shared" ref="C11:I11" si="0">C9*10^6</f>
        <v>671000000</v>
      </c>
      <c r="D11">
        <f t="shared" si="0"/>
        <v>419000000</v>
      </c>
      <c r="E11">
        <f t="shared" si="0"/>
        <v>582000000</v>
      </c>
      <c r="F11">
        <f t="shared" si="0"/>
        <v>762000000</v>
      </c>
      <c r="G11">
        <f t="shared" si="0"/>
        <v>570000000</v>
      </c>
      <c r="H11">
        <f t="shared" si="0"/>
        <v>359000000</v>
      </c>
      <c r="I11">
        <f t="shared" si="0"/>
        <v>465000000</v>
      </c>
      <c r="J11">
        <f t="shared" ref="J11:L12" si="1">J9*10^6</f>
        <v>432000000</v>
      </c>
      <c r="K11">
        <f t="shared" si="1"/>
        <v>474000000</v>
      </c>
      <c r="L11">
        <f t="shared" si="1"/>
        <v>459000000</v>
      </c>
    </row>
    <row r="12" spans="1:25" x14ac:dyDescent="0.25">
      <c r="B12">
        <f>B10*10^6</f>
        <v>197000000</v>
      </c>
      <c r="C12">
        <f t="shared" ref="C12:I12" si="2">C10*10^6</f>
        <v>177000000</v>
      </c>
      <c r="D12">
        <f t="shared" si="2"/>
        <v>118000000</v>
      </c>
      <c r="E12">
        <f t="shared" si="2"/>
        <v>145000000</v>
      </c>
      <c r="F12">
        <f t="shared" si="2"/>
        <v>171000000</v>
      </c>
      <c r="G12">
        <f t="shared" si="2"/>
        <v>168000000</v>
      </c>
      <c r="H12">
        <f t="shared" si="2"/>
        <v>110000000</v>
      </c>
      <c r="I12">
        <f t="shared" si="2"/>
        <v>136000000</v>
      </c>
      <c r="J12">
        <f t="shared" si="1"/>
        <v>248000000</v>
      </c>
      <c r="K12">
        <f t="shared" si="1"/>
        <v>214000000</v>
      </c>
      <c r="L12">
        <f t="shared" si="1"/>
        <v>180000000</v>
      </c>
    </row>
    <row r="13" spans="1:25" x14ac:dyDescent="0.25">
      <c r="A13" s="10" t="s">
        <v>46</v>
      </c>
      <c r="B13" s="10">
        <f>B11/(B2*10^3)</f>
        <v>321.90102890739831</v>
      </c>
      <c r="C13" s="10">
        <f t="shared" ref="C13:I13" si="3">C11/(C2*10^3)</f>
        <v>337.35545500251385</v>
      </c>
      <c r="D13" s="10">
        <f t="shared" si="3"/>
        <v>205.39215686274511</v>
      </c>
      <c r="E13" s="10">
        <f t="shared" si="3"/>
        <v>301.71073094867808</v>
      </c>
      <c r="F13" s="10">
        <f t="shared" si="3"/>
        <v>366.69874879692014</v>
      </c>
      <c r="G13" s="10">
        <f t="shared" si="3"/>
        <v>294.5736434108527</v>
      </c>
      <c r="H13" s="10">
        <f t="shared" si="3"/>
        <v>174.69586374695865</v>
      </c>
      <c r="I13" s="10">
        <f t="shared" si="3"/>
        <v>484.88008342022943</v>
      </c>
      <c r="J13" s="10">
        <v>0</v>
      </c>
      <c r="K13" s="10">
        <v>0</v>
      </c>
      <c r="L13" s="10">
        <v>0</v>
      </c>
    </row>
    <row r="14" spans="1:25" x14ac:dyDescent="0.25">
      <c r="A14" s="10" t="s">
        <v>47</v>
      </c>
      <c r="B14" s="10">
        <f>B12/(B7*10^3)</f>
        <v>332.20910623946037</v>
      </c>
      <c r="C14" s="10">
        <f t="shared" ref="C14:L14" si="4">C12/(C7*10^3)</f>
        <v>281.84713375796179</v>
      </c>
      <c r="D14" s="10">
        <f t="shared" si="4"/>
        <v>240.81632653061226</v>
      </c>
      <c r="E14" s="10">
        <f t="shared" si="4"/>
        <v>237.70491803278688</v>
      </c>
      <c r="F14" s="10">
        <f t="shared" si="4"/>
        <v>285</v>
      </c>
      <c r="G14" s="10">
        <f t="shared" si="4"/>
        <v>283.30522765598653</v>
      </c>
      <c r="H14" s="10">
        <f t="shared" si="4"/>
        <v>225.40983606557376</v>
      </c>
      <c r="I14" s="10">
        <f t="shared" si="4"/>
        <v>298.24561403508773</v>
      </c>
      <c r="J14" s="10">
        <f t="shared" si="4"/>
        <v>491.08910891089107</v>
      </c>
      <c r="K14" s="10">
        <f t="shared" si="4"/>
        <v>449.57983193277312</v>
      </c>
      <c r="L14" s="10">
        <f t="shared" si="4"/>
        <v>374.2203742203742</v>
      </c>
    </row>
    <row r="15" spans="1:25" x14ac:dyDescent="0.25">
      <c r="A15" s="10" t="s">
        <v>45</v>
      </c>
      <c r="B15" s="10">
        <f>AVERAGE(B13:B14)</f>
        <v>327.05506757342937</v>
      </c>
      <c r="C15" s="10">
        <f t="shared" ref="C15:I15" si="5">AVERAGE(C13:C14)</f>
        <v>309.60129438023785</v>
      </c>
      <c r="D15" s="10">
        <f t="shared" si="5"/>
        <v>223.10424169667868</v>
      </c>
      <c r="E15" s="10">
        <f t="shared" si="5"/>
        <v>269.70782449073249</v>
      </c>
      <c r="F15" s="10">
        <f t="shared" si="5"/>
        <v>325.8493743984601</v>
      </c>
      <c r="G15" s="10">
        <f t="shared" si="5"/>
        <v>288.93943553341961</v>
      </c>
      <c r="H15" s="10">
        <f t="shared" si="5"/>
        <v>200.0528499062662</v>
      </c>
      <c r="I15" s="10">
        <f t="shared" si="5"/>
        <v>391.56284872765855</v>
      </c>
      <c r="J15" s="10">
        <f>AVERAGE(J13:J14)</f>
        <v>245.54455445544554</v>
      </c>
      <c r="K15" s="10">
        <f>AVERAGE(K13:K14)</f>
        <v>224.78991596638656</v>
      </c>
      <c r="L15" s="10">
        <f>AVERAGE(L13:L14)</f>
        <v>187.1101871101871</v>
      </c>
    </row>
    <row r="17" spans="1:12" x14ac:dyDescent="0.25">
      <c r="B17">
        <f>O5*10^6</f>
        <v>459000000</v>
      </c>
      <c r="C17">
        <f t="shared" ref="C17:L17" si="6">P5*10^6</f>
        <v>438000000</v>
      </c>
      <c r="D17">
        <f t="shared" si="6"/>
        <v>270000000</v>
      </c>
      <c r="E17">
        <f t="shared" si="6"/>
        <v>308000000</v>
      </c>
      <c r="F17">
        <f t="shared" si="6"/>
        <v>353000000</v>
      </c>
      <c r="G17">
        <f t="shared" si="6"/>
        <v>279000000</v>
      </c>
      <c r="H17">
        <f t="shared" si="6"/>
        <v>179000000</v>
      </c>
      <c r="I17">
        <f t="shared" si="6"/>
        <v>289000000</v>
      </c>
      <c r="J17">
        <f t="shared" si="6"/>
        <v>408000000</v>
      </c>
      <c r="K17">
        <f t="shared" si="6"/>
        <v>387000000</v>
      </c>
      <c r="L17">
        <f t="shared" si="6"/>
        <v>275000000</v>
      </c>
    </row>
    <row r="18" spans="1:12" x14ac:dyDescent="0.25">
      <c r="A18" s="10"/>
    </row>
    <row r="19" spans="1:1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10" t="s">
        <v>48</v>
      </c>
      <c r="B20" s="11">
        <f>B17/((B5+B4)*10^3)</f>
        <v>245.58587479935795</v>
      </c>
      <c r="C20" s="11">
        <f t="shared" ref="C20:K20" si="7">C17/((C5+C4)*10^3)</f>
        <v>222.5609756097561</v>
      </c>
      <c r="D20" s="11">
        <f t="shared" si="7"/>
        <v>147.21919302071973</v>
      </c>
      <c r="E20" s="11">
        <f t="shared" si="7"/>
        <v>110.27568922305764</v>
      </c>
      <c r="F20" s="11">
        <f t="shared" si="7"/>
        <v>152.54969749351773</v>
      </c>
      <c r="G20" s="11">
        <f t="shared" si="7"/>
        <v>127.86434463794684</v>
      </c>
      <c r="H20" s="11">
        <f t="shared" si="7"/>
        <v>89.5</v>
      </c>
      <c r="I20" s="11">
        <f t="shared" si="7"/>
        <v>156.38528138528139</v>
      </c>
      <c r="J20" s="11">
        <f t="shared" si="7"/>
        <v>235.02304147465438</v>
      </c>
      <c r="K20" s="11">
        <f t="shared" si="7"/>
        <v>211.93866374589265</v>
      </c>
      <c r="L20" s="11">
        <f>L17/(L4*10^3)</f>
        <v>170.59553349875929</v>
      </c>
    </row>
    <row r="23" spans="1:12" x14ac:dyDescent="0.25">
      <c r="A2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Sharma</dc:creator>
  <cp:lastModifiedBy>Hardik Malhotra</cp:lastModifiedBy>
  <dcterms:created xsi:type="dcterms:W3CDTF">2023-06-14T05:58:37Z</dcterms:created>
  <dcterms:modified xsi:type="dcterms:W3CDTF">2023-06-15T13:07:43Z</dcterms:modified>
</cp:coreProperties>
</file>