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8_{E1A064ED-D221-47FD-B530-D74CCA4C3411}" xr6:coauthVersionLast="47" xr6:coauthVersionMax="47" xr10:uidLastSave="{00000000-0000-0000-0000-000000000000}"/>
  <bookViews>
    <workbookView xWindow="-120" yWindow="-120" windowWidth="20730" windowHeight="11160" tabRatio="923" firstSheet="1" activeTab="10" xr2:uid="{BF0A1E24-1C66-40B5-84B7-2D069E595BEA}"/>
  </bookViews>
  <sheets>
    <sheet name="Nominal_Constant_Price_TechSci" sheetId="15" r:id="rId1"/>
    <sheet name="Scenarios_TechSci" sheetId="16" r:id="rId2"/>
    <sheet name="Natural Gas World Bank Data" sheetId="17" r:id="rId3"/>
    <sheet name="Calculation-Regression " sheetId="18" state="hidden" r:id="rId4"/>
    <sheet name="Regression" sheetId="19" state="hidden" r:id="rId5"/>
    <sheet name="Sheet1" sheetId="20" state="hidden" r:id="rId6"/>
    <sheet name="Sheet2" sheetId="21" state="hidden" r:id="rId7"/>
    <sheet name="Data" sheetId="22" state="hidden" r:id="rId8"/>
    <sheet name="Competitor Details_techSci" sheetId="35" r:id="rId9"/>
    <sheet name="Cost Curve Regions" sheetId="39" r:id="rId10"/>
    <sheet name="Cost Curve Firms" sheetId="40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assumptions">[1]Outputs!$G$20</definedName>
    <definedName name="BE_Point_NPV">[1]InputTI!$J$173</definedName>
    <definedName name="BE_scenario">[1]InputTI!$E$173</definedName>
    <definedName name="CashFlowType">[1]Outputs!$G$22</definedName>
    <definedName name="CIQWBGuid" hidden="1">"dc1c833b-8f3f-4362-9801-32ebe3f1bfda"</definedName>
    <definedName name="Currency" localSheetId="10">'[2]3-Outputs'!#REF!</definedName>
    <definedName name="Currency" localSheetId="9">'[2]3-Outputs'!#REF!</definedName>
    <definedName name="Currency">'[2]3-Outputs'!#REF!</definedName>
    <definedName name="Equity_copy">[1]Financing!$AB$183:$AK$183</definedName>
    <definedName name="EUR_RUB_avr">'[3]9-OPEX'!$A$12:$HW$12</definedName>
    <definedName name="FinOpt_copy">[1]Financing!$AB$174:$AK$174</definedName>
    <definedName name="FinOpt_V_copy">[1]Financing!$AB$180:$AK$180</definedName>
    <definedName name="first_year">#REF!</definedName>
    <definedName name="gas_index">'[3]10-Taxes'!$A$14:$HW$14</definedName>
    <definedName name="Hours">'[2]5-Input TI'!$H$26</definedName>
    <definedName name="Inc_tax">'[4]5-Input TI'!$H$111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44386.7048148148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">'[2]5-Input TI'!$H$24</definedName>
    <definedName name="PPI_EUR_ACC">'[3]9-OPEX'!$A$23:$HW$23</definedName>
    <definedName name="PPI_RUS_ACC">'[3]9-OPEX'!$A$20:$HW$20</definedName>
    <definedName name="quarter">'[2]5-Input TI'!$J$23</definedName>
    <definedName name="sencount">1</definedName>
    <definedName name="sens_ag_prices">[1]Sensitivity!$F$18</definedName>
    <definedName name="sens_capex">[1]Sensitivity!$F$21</definedName>
    <definedName name="sens_cu_prices">[1]Sensitivity!$F$17</definedName>
    <definedName name="sens_currency">[1]Sensitivity!$F$22</definedName>
    <definedName name="sens_extraction">[1]Sensitivity!$F$16</definedName>
    <definedName name="sens_metals_in_ore">[1]Sensitivity!$F$15</definedName>
    <definedName name="sens_opex">[1]Sensitivity!$F$20</definedName>
    <definedName name="sens_TC_RC">[1]Sensitivity!$F$19</definedName>
    <definedName name="sens_volume">[1]Sensitivity!$F$14</definedName>
    <definedName name="subsidy">[1]Outputs!$G$30</definedName>
    <definedName name="Ths">'[2]5-Input TI'!$H$25</definedName>
    <definedName name="СPI_RUS_ACC">'[3]9-OPEX'!$A$19:$HW$19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5" i="40" l="1"/>
  <c r="AH34" i="40" s="1"/>
  <c r="AF35" i="40"/>
  <c r="AF34" i="40" s="1"/>
  <c r="AE35" i="40"/>
  <c r="AC35" i="40"/>
  <c r="AC34" i="40" s="1"/>
  <c r="Y35" i="40"/>
  <c r="Y34" i="40" s="1"/>
  <c r="W35" i="40"/>
  <c r="W34" i="40" s="1"/>
  <c r="V35" i="40"/>
  <c r="T35" i="40"/>
  <c r="T34" i="40" s="1"/>
  <c r="Q35" i="40"/>
  <c r="Q34" i="40" s="1"/>
  <c r="N35" i="40"/>
  <c r="N34" i="40" s="1"/>
  <c r="M35" i="40"/>
  <c r="K35" i="40"/>
  <c r="K34" i="40" s="1"/>
  <c r="H35" i="40"/>
  <c r="H34" i="40" s="1"/>
  <c r="F35" i="40"/>
  <c r="F34" i="40" s="1"/>
  <c r="E35" i="40"/>
  <c r="AE34" i="40"/>
  <c r="V34" i="40"/>
  <c r="M34" i="40"/>
  <c r="E34" i="40"/>
  <c r="AJ31" i="40"/>
  <c r="AJ35" i="40" s="1"/>
  <c r="AJ34" i="40" s="1"/>
  <c r="AI31" i="40"/>
  <c r="AI35" i="40" s="1"/>
  <c r="AI34" i="40" s="1"/>
  <c r="AH31" i="40"/>
  <c r="AG31" i="40"/>
  <c r="AG35" i="40" s="1"/>
  <c r="AG34" i="40" s="1"/>
  <c r="AF31" i="40"/>
  <c r="AE31" i="40"/>
  <c r="AD31" i="40"/>
  <c r="AD35" i="40" s="1"/>
  <c r="AD34" i="40" s="1"/>
  <c r="AC31" i="40"/>
  <c r="AB31" i="40"/>
  <c r="AB35" i="40" s="1"/>
  <c r="AB34" i="40" s="1"/>
  <c r="AA31" i="40"/>
  <c r="AA35" i="40" s="1"/>
  <c r="AA34" i="40" s="1"/>
  <c r="Y31" i="40"/>
  <c r="X31" i="40"/>
  <c r="X35" i="40" s="1"/>
  <c r="X34" i="40" s="1"/>
  <c r="W31" i="40"/>
  <c r="V31" i="40"/>
  <c r="U31" i="40"/>
  <c r="U35" i="40" s="1"/>
  <c r="U34" i="40" s="1"/>
  <c r="T31" i="40"/>
  <c r="S31" i="40"/>
  <c r="S35" i="40" s="1"/>
  <c r="S34" i="40" s="1"/>
  <c r="R31" i="40"/>
  <c r="R35" i="40" s="1"/>
  <c r="R34" i="40" s="1"/>
  <c r="Q31" i="40"/>
  <c r="P31" i="40"/>
  <c r="P35" i="40" s="1"/>
  <c r="P34" i="40" s="1"/>
  <c r="N31" i="40"/>
  <c r="M31" i="40"/>
  <c r="L31" i="40"/>
  <c r="L35" i="40" s="1"/>
  <c r="L34" i="40" s="1"/>
  <c r="K31" i="40"/>
  <c r="J31" i="40"/>
  <c r="J35" i="40" s="1"/>
  <c r="J34" i="40" s="1"/>
  <c r="I31" i="40"/>
  <c r="I35" i="40" s="1"/>
  <c r="I34" i="40" s="1"/>
  <c r="H31" i="40"/>
  <c r="G31" i="40"/>
  <c r="G35" i="40" s="1"/>
  <c r="G34" i="40" s="1"/>
  <c r="F31" i="40"/>
  <c r="E31" i="40"/>
  <c r="AF24" i="40"/>
  <c r="AF41" i="40" s="1"/>
  <c r="AF40" i="40" s="1"/>
  <c r="AC24" i="40"/>
  <c r="AC30" i="40" s="1"/>
  <c r="W24" i="40"/>
  <c r="W41" i="40" s="1"/>
  <c r="W40" i="40" s="1"/>
  <c r="T24" i="40"/>
  <c r="T30" i="40" s="1"/>
  <c r="N24" i="40"/>
  <c r="N41" i="40" s="1"/>
  <c r="N40" i="40" s="1"/>
  <c r="K24" i="40"/>
  <c r="K30" i="40" s="1"/>
  <c r="F24" i="40"/>
  <c r="F41" i="40" s="1"/>
  <c r="F40" i="40" s="1"/>
  <c r="AJ17" i="40"/>
  <c r="AI17" i="40"/>
  <c r="AH17" i="40"/>
  <c r="AG17" i="40"/>
  <c r="AF17" i="40"/>
  <c r="AE17" i="40"/>
  <c r="AD17" i="40"/>
  <c r="AC17" i="40"/>
  <c r="AB17" i="40"/>
  <c r="AA17" i="40"/>
  <c r="Y17" i="40"/>
  <c r="X17" i="40"/>
  <c r="W17" i="40"/>
  <c r="V17" i="40"/>
  <c r="U17" i="40"/>
  <c r="T17" i="40"/>
  <c r="S17" i="40"/>
  <c r="R17" i="40"/>
  <c r="Q17" i="40"/>
  <c r="P17" i="40"/>
  <c r="N17" i="40"/>
  <c r="M17" i="40"/>
  <c r="L17" i="40"/>
  <c r="K17" i="40"/>
  <c r="J17" i="40"/>
  <c r="I17" i="40"/>
  <c r="H17" i="40"/>
  <c r="G17" i="40"/>
  <c r="F17" i="40"/>
  <c r="E17" i="40"/>
  <c r="AJ10" i="40"/>
  <c r="AI10" i="40"/>
  <c r="AH10" i="40"/>
  <c r="AG10" i="40"/>
  <c r="AG24" i="40" s="1"/>
  <c r="AF10" i="40"/>
  <c r="AE10" i="40"/>
  <c r="AD10" i="40"/>
  <c r="AC10" i="40"/>
  <c r="AB10" i="40"/>
  <c r="AA10" i="40"/>
  <c r="Y10" i="40"/>
  <c r="X10" i="40"/>
  <c r="X24" i="40" s="1"/>
  <c r="W10" i="40"/>
  <c r="V10" i="40"/>
  <c r="U10" i="40"/>
  <c r="T10" i="40"/>
  <c r="S10" i="40"/>
  <c r="R10" i="40"/>
  <c r="Q10" i="40"/>
  <c r="P10" i="40"/>
  <c r="P24" i="40" s="1"/>
  <c r="N10" i="40"/>
  <c r="M10" i="40"/>
  <c r="L10" i="40"/>
  <c r="K10" i="40"/>
  <c r="J10" i="40"/>
  <c r="I10" i="40"/>
  <c r="H10" i="40"/>
  <c r="G10" i="40"/>
  <c r="G24" i="40" s="1"/>
  <c r="F10" i="40"/>
  <c r="E10" i="40"/>
  <c r="AJ4" i="40"/>
  <c r="AJ24" i="40" s="1"/>
  <c r="AI4" i="40"/>
  <c r="AI24" i="40" s="1"/>
  <c r="AH4" i="40"/>
  <c r="AH24" i="40" s="1"/>
  <c r="AG4" i="40"/>
  <c r="AF4" i="40"/>
  <c r="AE4" i="40"/>
  <c r="AE24" i="40" s="1"/>
  <c r="AD4" i="40"/>
  <c r="AD24" i="40" s="1"/>
  <c r="AC4" i="40"/>
  <c r="AB4" i="40"/>
  <c r="AB24" i="40" s="1"/>
  <c r="AA4" i="40"/>
  <c r="AA24" i="40" s="1"/>
  <c r="Y4" i="40"/>
  <c r="Y24" i="40" s="1"/>
  <c r="X4" i="40"/>
  <c r="W4" i="40"/>
  <c r="V4" i="40"/>
  <c r="V24" i="40" s="1"/>
  <c r="U4" i="40"/>
  <c r="U24" i="40" s="1"/>
  <c r="T4" i="40"/>
  <c r="S4" i="40"/>
  <c r="S24" i="40" s="1"/>
  <c r="R4" i="40"/>
  <c r="R24" i="40" s="1"/>
  <c r="Q4" i="40"/>
  <c r="Q24" i="40" s="1"/>
  <c r="P4" i="40"/>
  <c r="N4" i="40"/>
  <c r="M4" i="40"/>
  <c r="M24" i="40" s="1"/>
  <c r="L4" i="40"/>
  <c r="L24" i="40" s="1"/>
  <c r="K4" i="40"/>
  <c r="J4" i="40"/>
  <c r="J24" i="40" s="1"/>
  <c r="I4" i="40"/>
  <c r="I24" i="40" s="1"/>
  <c r="H4" i="40"/>
  <c r="H24" i="40" s="1"/>
  <c r="G4" i="40"/>
  <c r="F4" i="40"/>
  <c r="E4" i="40"/>
  <c r="E24" i="40" s="1"/>
  <c r="AG35" i="39"/>
  <c r="AG34" i="39" s="1"/>
  <c r="AD35" i="39"/>
  <c r="AA35" i="39"/>
  <c r="AA34" i="39" s="1"/>
  <c r="Z35" i="39"/>
  <c r="Z34" i="39" s="1"/>
  <c r="Y35" i="39"/>
  <c r="Y34" i="39" s="1"/>
  <c r="U35" i="39"/>
  <c r="R35" i="39"/>
  <c r="R34" i="39" s="1"/>
  <c r="Q35" i="39"/>
  <c r="Q34" i="39" s="1"/>
  <c r="P35" i="39"/>
  <c r="P34" i="39" s="1"/>
  <c r="L35" i="39"/>
  <c r="I35" i="39"/>
  <c r="I34" i="39" s="1"/>
  <c r="H35" i="39"/>
  <c r="H34" i="39" s="1"/>
  <c r="G35" i="39"/>
  <c r="G34" i="39" s="1"/>
  <c r="AD34" i="39"/>
  <c r="U34" i="39"/>
  <c r="L34" i="39"/>
  <c r="AG31" i="39"/>
  <c r="AF31" i="39"/>
  <c r="AF35" i="39" s="1"/>
  <c r="AF34" i="39" s="1"/>
  <c r="AE31" i="39"/>
  <c r="AE35" i="39" s="1"/>
  <c r="AE34" i="39" s="1"/>
  <c r="AD31" i="39"/>
  <c r="AC31" i="39"/>
  <c r="AC35" i="39" s="1"/>
  <c r="AC34" i="39" s="1"/>
  <c r="AB31" i="39"/>
  <c r="AB35" i="39" s="1"/>
  <c r="AB34" i="39" s="1"/>
  <c r="AA31" i="39"/>
  <c r="Z31" i="39"/>
  <c r="Y31" i="39"/>
  <c r="W31" i="39"/>
  <c r="W35" i="39" s="1"/>
  <c r="W34" i="39" s="1"/>
  <c r="V31" i="39"/>
  <c r="V35" i="39" s="1"/>
  <c r="V34" i="39" s="1"/>
  <c r="U31" i="39"/>
  <c r="T31" i="39"/>
  <c r="T35" i="39" s="1"/>
  <c r="T34" i="39" s="1"/>
  <c r="S31" i="39"/>
  <c r="S35" i="39" s="1"/>
  <c r="S34" i="39" s="1"/>
  <c r="R31" i="39"/>
  <c r="Q31" i="39"/>
  <c r="P31" i="39"/>
  <c r="O31" i="39"/>
  <c r="O35" i="39" s="1"/>
  <c r="O34" i="39" s="1"/>
  <c r="M31" i="39"/>
  <c r="M35" i="39" s="1"/>
  <c r="M34" i="39" s="1"/>
  <c r="L31" i="39"/>
  <c r="K31" i="39"/>
  <c r="K35" i="39" s="1"/>
  <c r="K34" i="39" s="1"/>
  <c r="J31" i="39"/>
  <c r="J35" i="39" s="1"/>
  <c r="J34" i="39" s="1"/>
  <c r="I31" i="39"/>
  <c r="H31" i="39"/>
  <c r="G31" i="39"/>
  <c r="F31" i="39"/>
  <c r="F35" i="39" s="1"/>
  <c r="F34" i="39" s="1"/>
  <c r="E31" i="39"/>
  <c r="E35" i="39" s="1"/>
  <c r="E34" i="39" s="1"/>
  <c r="AE24" i="39"/>
  <c r="AE41" i="39" s="1"/>
  <c r="AE40" i="39" s="1"/>
  <c r="V24" i="39"/>
  <c r="V41" i="39" s="1"/>
  <c r="V40" i="39" s="1"/>
  <c r="M24" i="39"/>
  <c r="M41" i="39" s="1"/>
  <c r="M40" i="39" s="1"/>
  <c r="E24" i="39"/>
  <c r="E41" i="39" s="1"/>
  <c r="E40" i="39" s="1"/>
  <c r="AG17" i="39"/>
  <c r="AF17" i="39"/>
  <c r="AE17" i="39"/>
  <c r="AD17" i="39"/>
  <c r="AC17" i="39"/>
  <c r="AB17" i="39"/>
  <c r="AA17" i="39"/>
  <c r="Z17" i="39"/>
  <c r="Z24" i="39" s="1"/>
  <c r="Y17" i="39"/>
  <c r="W17" i="39"/>
  <c r="V17" i="39"/>
  <c r="U17" i="39"/>
  <c r="T17" i="39"/>
  <c r="S17" i="39"/>
  <c r="R17" i="39"/>
  <c r="Q17" i="39"/>
  <c r="Q24" i="39" s="1"/>
  <c r="P17" i="39"/>
  <c r="O17" i="39"/>
  <c r="M17" i="39"/>
  <c r="L17" i="39"/>
  <c r="K17" i="39"/>
  <c r="J17" i="39"/>
  <c r="I17" i="39"/>
  <c r="H17" i="39"/>
  <c r="H24" i="39" s="1"/>
  <c r="G17" i="39"/>
  <c r="F17" i="39"/>
  <c r="E17" i="39"/>
  <c r="AG10" i="39"/>
  <c r="AF10" i="39"/>
  <c r="AE10" i="39"/>
  <c r="AD10" i="39"/>
  <c r="AC10" i="39"/>
  <c r="AB10" i="39"/>
  <c r="AA10" i="39"/>
  <c r="Z10" i="39"/>
  <c r="Y10" i="39"/>
  <c r="W10" i="39"/>
  <c r="V10" i="39"/>
  <c r="U10" i="39"/>
  <c r="T10" i="39"/>
  <c r="S10" i="39"/>
  <c r="R10" i="39"/>
  <c r="Q10" i="39"/>
  <c r="P10" i="39"/>
  <c r="O10" i="39"/>
  <c r="M10" i="39"/>
  <c r="L10" i="39"/>
  <c r="K10" i="39"/>
  <c r="J10" i="39"/>
  <c r="I10" i="39"/>
  <c r="H10" i="39"/>
  <c r="G10" i="39"/>
  <c r="F10" i="39"/>
  <c r="E10" i="39"/>
  <c r="AG4" i="39"/>
  <c r="AG24" i="39" s="1"/>
  <c r="AF4" i="39"/>
  <c r="AF24" i="39" s="1"/>
  <c r="AE4" i="39"/>
  <c r="AD4" i="39"/>
  <c r="AD24" i="39" s="1"/>
  <c r="AC4" i="39"/>
  <c r="AC24" i="39" s="1"/>
  <c r="AB4" i="39"/>
  <c r="AB24" i="39" s="1"/>
  <c r="AA4" i="39"/>
  <c r="AA24" i="39" s="1"/>
  <c r="Z4" i="39"/>
  <c r="Y4" i="39"/>
  <c r="Y24" i="39" s="1"/>
  <c r="W4" i="39"/>
  <c r="W24" i="39" s="1"/>
  <c r="V4" i="39"/>
  <c r="U4" i="39"/>
  <c r="U24" i="39" s="1"/>
  <c r="T4" i="39"/>
  <c r="T24" i="39" s="1"/>
  <c r="S4" i="39"/>
  <c r="S24" i="39" s="1"/>
  <c r="R4" i="39"/>
  <c r="R24" i="39" s="1"/>
  <c r="Q4" i="39"/>
  <c r="P4" i="39"/>
  <c r="P24" i="39" s="1"/>
  <c r="O4" i="39"/>
  <c r="O24" i="39" s="1"/>
  <c r="M4" i="39"/>
  <c r="L4" i="39"/>
  <c r="L24" i="39" s="1"/>
  <c r="K4" i="39"/>
  <c r="K24" i="39" s="1"/>
  <c r="J4" i="39"/>
  <c r="J24" i="39" s="1"/>
  <c r="I4" i="39"/>
  <c r="I24" i="39" s="1"/>
  <c r="H4" i="39"/>
  <c r="G4" i="39"/>
  <c r="G24" i="39" s="1"/>
  <c r="F4" i="39"/>
  <c r="F24" i="39" s="1"/>
  <c r="E4" i="39"/>
  <c r="Y48" i="39" l="1"/>
  <c r="Y47" i="39" s="1"/>
  <c r="Y30" i="39"/>
  <c r="Y41" i="39"/>
  <c r="Y40" i="39" s="1"/>
  <c r="H48" i="40"/>
  <c r="H47" i="40" s="1"/>
  <c r="H30" i="40"/>
  <c r="H41" i="40"/>
  <c r="H40" i="40" s="1"/>
  <c r="Q48" i="40"/>
  <c r="Q47" i="40" s="1"/>
  <c r="Q30" i="40"/>
  <c r="Q41" i="40"/>
  <c r="Q40" i="40" s="1"/>
  <c r="Y48" i="40"/>
  <c r="Y47" i="40" s="1"/>
  <c r="Y30" i="40"/>
  <c r="Y41" i="40"/>
  <c r="Y40" i="40" s="1"/>
  <c r="AH48" i="40"/>
  <c r="AH47" i="40" s="1"/>
  <c r="AH30" i="40"/>
  <c r="AH41" i="40"/>
  <c r="AH40" i="40" s="1"/>
  <c r="P48" i="39"/>
  <c r="P47" i="39" s="1"/>
  <c r="P30" i="39"/>
  <c r="P41" i="39"/>
  <c r="P40" i="39" s="1"/>
  <c r="R41" i="39"/>
  <c r="R40" i="39" s="1"/>
  <c r="R30" i="39"/>
  <c r="R48" i="39"/>
  <c r="R47" i="39" s="1"/>
  <c r="AA41" i="39"/>
  <c r="AA40" i="39" s="1"/>
  <c r="AA30" i="39"/>
  <c r="AA48" i="39"/>
  <c r="AA47" i="39" s="1"/>
  <c r="I48" i="40"/>
  <c r="I47" i="40" s="1"/>
  <c r="I30" i="40"/>
  <c r="I41" i="40"/>
  <c r="I40" i="40" s="1"/>
  <c r="R48" i="40"/>
  <c r="R47" i="40" s="1"/>
  <c r="R30" i="40"/>
  <c r="R41" i="40"/>
  <c r="R40" i="40" s="1"/>
  <c r="AA48" i="40"/>
  <c r="AA47" i="40" s="1"/>
  <c r="AA30" i="40"/>
  <c r="AA41" i="40"/>
  <c r="AA40" i="40" s="1"/>
  <c r="AI48" i="40"/>
  <c r="AI47" i="40" s="1"/>
  <c r="AI30" i="40"/>
  <c r="AI41" i="40"/>
  <c r="AI40" i="40" s="1"/>
  <c r="G48" i="39"/>
  <c r="G47" i="39" s="1"/>
  <c r="G30" i="39"/>
  <c r="G41" i="39"/>
  <c r="G40" i="39" s="1"/>
  <c r="AB30" i="39"/>
  <c r="AB41" i="39"/>
  <c r="AB40" i="39" s="1"/>
  <c r="AB48" i="39"/>
  <c r="AB47" i="39" s="1"/>
  <c r="J48" i="40"/>
  <c r="J47" i="40" s="1"/>
  <c r="J30" i="40"/>
  <c r="J41" i="40"/>
  <c r="J40" i="40" s="1"/>
  <c r="S48" i="40"/>
  <c r="S47" i="40" s="1"/>
  <c r="S30" i="40"/>
  <c r="S41" i="40"/>
  <c r="S40" i="40" s="1"/>
  <c r="AB48" i="40"/>
  <c r="AB47" i="40" s="1"/>
  <c r="AB30" i="40"/>
  <c r="AB41" i="40"/>
  <c r="AB40" i="40" s="1"/>
  <c r="AJ48" i="40"/>
  <c r="AJ47" i="40" s="1"/>
  <c r="AJ30" i="40"/>
  <c r="AJ41" i="40"/>
  <c r="AJ40" i="40" s="1"/>
  <c r="AG48" i="39"/>
  <c r="AG47" i="39" s="1"/>
  <c r="AG30" i="39"/>
  <c r="AG41" i="39"/>
  <c r="AG40" i="39" s="1"/>
  <c r="S30" i="39"/>
  <c r="S41" i="39"/>
  <c r="S40" i="39" s="1"/>
  <c r="S48" i="39"/>
  <c r="S47" i="39" s="1"/>
  <c r="K41" i="39"/>
  <c r="K40" i="39" s="1"/>
  <c r="K30" i="39"/>
  <c r="K48" i="39"/>
  <c r="K47" i="39" s="1"/>
  <c r="AC41" i="39"/>
  <c r="AC40" i="39" s="1"/>
  <c r="AC30" i="39"/>
  <c r="AC48" i="39"/>
  <c r="AC47" i="39" s="1"/>
  <c r="J30" i="39"/>
  <c r="J41" i="39"/>
  <c r="J40" i="39" s="1"/>
  <c r="J48" i="39"/>
  <c r="J47" i="39" s="1"/>
  <c r="T30" i="39"/>
  <c r="T41" i="39"/>
  <c r="T40" i="39" s="1"/>
  <c r="T48" i="39"/>
  <c r="T47" i="39" s="1"/>
  <c r="L30" i="39"/>
  <c r="L41" i="39"/>
  <c r="L40" i="39" s="1"/>
  <c r="L48" i="39"/>
  <c r="L47" i="39" s="1"/>
  <c r="U30" i="39"/>
  <c r="U41" i="39"/>
  <c r="U40" i="39" s="1"/>
  <c r="U48" i="39"/>
  <c r="U47" i="39" s="1"/>
  <c r="AD30" i="39"/>
  <c r="AD41" i="39"/>
  <c r="AD40" i="39" s="1"/>
  <c r="AD48" i="39"/>
  <c r="AD47" i="39" s="1"/>
  <c r="L30" i="40"/>
  <c r="L41" i="40"/>
  <c r="L40" i="40" s="1"/>
  <c r="L48" i="40"/>
  <c r="L47" i="40" s="1"/>
  <c r="U30" i="40"/>
  <c r="U41" i="40"/>
  <c r="U40" i="40" s="1"/>
  <c r="U48" i="40"/>
  <c r="U47" i="40" s="1"/>
  <c r="AD30" i="40"/>
  <c r="AD41" i="40"/>
  <c r="AD40" i="40" s="1"/>
  <c r="AD48" i="40"/>
  <c r="AD47" i="40" s="1"/>
  <c r="E41" i="40"/>
  <c r="E40" i="40" s="1"/>
  <c r="E48" i="40"/>
  <c r="E47" i="40" s="1"/>
  <c r="E30" i="40"/>
  <c r="M41" i="40"/>
  <c r="M40" i="40" s="1"/>
  <c r="M48" i="40"/>
  <c r="M47" i="40" s="1"/>
  <c r="M30" i="40"/>
  <c r="V41" i="40"/>
  <c r="V40" i="40" s="1"/>
  <c r="V48" i="40"/>
  <c r="V47" i="40" s="1"/>
  <c r="V30" i="40"/>
  <c r="AE41" i="40"/>
  <c r="AE40" i="40" s="1"/>
  <c r="AE48" i="40"/>
  <c r="AE47" i="40" s="1"/>
  <c r="AE30" i="40"/>
  <c r="G48" i="40"/>
  <c r="G47" i="40" s="1"/>
  <c r="G30" i="40"/>
  <c r="G41" i="40"/>
  <c r="G40" i="40" s="1"/>
  <c r="P48" i="40"/>
  <c r="P47" i="40" s="1"/>
  <c r="P30" i="40"/>
  <c r="P41" i="40"/>
  <c r="P40" i="40" s="1"/>
  <c r="X48" i="40"/>
  <c r="X47" i="40" s="1"/>
  <c r="X30" i="40"/>
  <c r="X41" i="40"/>
  <c r="X40" i="40" s="1"/>
  <c r="AG48" i="40"/>
  <c r="AG47" i="40" s="1"/>
  <c r="AG30" i="40"/>
  <c r="AG41" i="40"/>
  <c r="AG40" i="40" s="1"/>
  <c r="I30" i="39"/>
  <c r="I41" i="39"/>
  <c r="I40" i="39" s="1"/>
  <c r="I48" i="39"/>
  <c r="I47" i="39" s="1"/>
  <c r="F48" i="39"/>
  <c r="F47" i="39" s="1"/>
  <c r="F30" i="39"/>
  <c r="F41" i="39"/>
  <c r="F40" i="39" s="1"/>
  <c r="O48" i="39"/>
  <c r="O47" i="39" s="1"/>
  <c r="O30" i="39"/>
  <c r="O41" i="39"/>
  <c r="O40" i="39" s="1"/>
  <c r="W48" i="39"/>
  <c r="W47" i="39" s="1"/>
  <c r="W30" i="39"/>
  <c r="W41" i="39"/>
  <c r="W40" i="39" s="1"/>
  <c r="AF48" i="39"/>
  <c r="AF47" i="39" s="1"/>
  <c r="AF30" i="39"/>
  <c r="AF41" i="39"/>
  <c r="AF40" i="39" s="1"/>
  <c r="H30" i="39"/>
  <c r="H41" i="39"/>
  <c r="H40" i="39" s="1"/>
  <c r="H48" i="39"/>
  <c r="H47" i="39" s="1"/>
  <c r="Q41" i="39"/>
  <c r="Q40" i="39" s="1"/>
  <c r="Q48" i="39"/>
  <c r="Q47" i="39" s="1"/>
  <c r="Q30" i="39"/>
  <c r="Z41" i="39"/>
  <c r="Z40" i="39" s="1"/>
  <c r="Z48" i="39"/>
  <c r="Z47" i="39" s="1"/>
  <c r="Z30" i="39"/>
  <c r="M30" i="39"/>
  <c r="K48" i="40"/>
  <c r="K47" i="40" s="1"/>
  <c r="T48" i="40"/>
  <c r="T47" i="40" s="1"/>
  <c r="AC48" i="40"/>
  <c r="AC47" i="40" s="1"/>
  <c r="E30" i="39"/>
  <c r="V30" i="39"/>
  <c r="AE30" i="39"/>
  <c r="F30" i="40"/>
  <c r="N30" i="40"/>
  <c r="W30" i="40"/>
  <c r="AF30" i="40"/>
  <c r="F48" i="40"/>
  <c r="F47" i="40" s="1"/>
  <c r="N48" i="40"/>
  <c r="N47" i="40" s="1"/>
  <c r="W48" i="40"/>
  <c r="W47" i="40" s="1"/>
  <c r="AF48" i="40"/>
  <c r="AF47" i="40" s="1"/>
  <c r="K41" i="40"/>
  <c r="K40" i="40" s="1"/>
  <c r="T41" i="40"/>
  <c r="T40" i="40" s="1"/>
  <c r="AC41" i="40"/>
  <c r="AC40" i="40" s="1"/>
  <c r="V48" i="39"/>
  <c r="V47" i="39" s="1"/>
  <c r="M48" i="39"/>
  <c r="M47" i="39" s="1"/>
  <c r="E48" i="39"/>
  <c r="E47" i="39" s="1"/>
  <c r="AE48" i="39"/>
  <c r="AE47" i="39" s="1"/>
  <c r="R16" i="15" l="1"/>
  <c r="F16" i="15"/>
  <c r="D16" i="15"/>
  <c r="B16" i="15"/>
  <c r="C16" i="35"/>
  <c r="C12" i="35"/>
  <c r="H3" i="35"/>
  <c r="F3" i="35"/>
  <c r="D3" i="35"/>
  <c r="H2" i="35"/>
  <c r="F2" i="35"/>
  <c r="D2" i="35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G5" i="18"/>
  <c r="A5" i="18"/>
  <c r="A6" i="18" s="1"/>
  <c r="G4" i="18"/>
  <c r="A4" i="18"/>
  <c r="A3" i="18"/>
  <c r="S16" i="15"/>
  <c r="Q16" i="15"/>
  <c r="O16" i="15"/>
  <c r="N16" i="15"/>
  <c r="M16" i="15"/>
  <c r="K16" i="15"/>
  <c r="J16" i="15"/>
  <c r="I16" i="15"/>
  <c r="G16" i="15"/>
  <c r="E16" i="15"/>
  <c r="C16" i="15"/>
  <c r="H16" i="15" l="1"/>
  <c r="L16" i="15"/>
  <c r="P16" i="15"/>
  <c r="F33" i="15"/>
  <c r="D33" i="15"/>
  <c r="H33" i="15"/>
  <c r="L33" i="15"/>
  <c r="E33" i="15"/>
  <c r="I33" i="15"/>
  <c r="M33" i="15"/>
  <c r="Q33" i="15"/>
  <c r="B33" i="15"/>
  <c r="J33" i="15"/>
  <c r="N33" i="15"/>
  <c r="R33" i="15"/>
  <c r="C33" i="15"/>
  <c r="G33" i="15"/>
  <c r="K33" i="15"/>
  <c r="C35" i="18"/>
  <c r="C33" i="18"/>
  <c r="C31" i="18"/>
  <c r="C29" i="18"/>
  <c r="C27" i="18"/>
  <c r="C25" i="18"/>
  <c r="C23" i="18"/>
  <c r="C21" i="18"/>
  <c r="C19" i="18"/>
  <c r="C17" i="18"/>
  <c r="C15" i="18"/>
  <c r="C13" i="18"/>
  <c r="C14" i="18"/>
  <c r="C18" i="18"/>
  <c r="C22" i="18"/>
  <c r="C26" i="18"/>
  <c r="C30" i="18"/>
  <c r="C34" i="18"/>
  <c r="S33" i="15"/>
  <c r="O33" i="15"/>
  <c r="C16" i="18"/>
  <c r="C20" i="18"/>
  <c r="C24" i="18"/>
  <c r="C28" i="18"/>
  <c r="C32" i="18"/>
  <c r="P33" i="15" l="1"/>
</calcChain>
</file>

<file path=xl/sharedStrings.xml><?xml version="1.0" encoding="utf-8"?>
<sst xmlns="http://schemas.openxmlformats.org/spreadsheetml/2006/main" count="457" uniqueCount="152">
  <si>
    <t>2022-2025</t>
  </si>
  <si>
    <t>2025-2030</t>
  </si>
  <si>
    <t>2030-2035</t>
  </si>
  <si>
    <t>2035-2040</t>
  </si>
  <si>
    <t>2040-2045</t>
  </si>
  <si>
    <t>2017-2022</t>
  </si>
  <si>
    <t>Constant Dollar Weighted Average Price</t>
  </si>
  <si>
    <t/>
  </si>
  <si>
    <t>North America</t>
  </si>
  <si>
    <t>Central America</t>
  </si>
  <si>
    <t>Latin America</t>
  </si>
  <si>
    <t>West Europe</t>
  </si>
  <si>
    <t>Central Europe</t>
  </si>
  <si>
    <t>Africa</t>
  </si>
  <si>
    <t>China</t>
  </si>
  <si>
    <t>India</t>
  </si>
  <si>
    <t>Middle East</t>
  </si>
  <si>
    <t>East Asia</t>
  </si>
  <si>
    <t>South Asia</t>
  </si>
  <si>
    <t>Global</t>
  </si>
  <si>
    <t>Nominal Dollars Weighted Average Price</t>
  </si>
  <si>
    <t>Base Case Forecast</t>
  </si>
  <si>
    <t>Low Case Forecast</t>
  </si>
  <si>
    <t>High Case Forecast</t>
  </si>
  <si>
    <t>Commodity</t>
  </si>
  <si>
    <t>Unit</t>
  </si>
  <si>
    <t>Energy</t>
  </si>
  <si>
    <t>Coal, Australia</t>
  </si>
  <si>
    <t>$/mt</t>
  </si>
  <si>
    <t>$/bbl</t>
  </si>
  <si>
    <t>Natural gas, Europe</t>
  </si>
  <si>
    <t>$/mmbtu</t>
  </si>
  <si>
    <t>Natural gas, US</t>
  </si>
  <si>
    <t>Liquefied natural gas, Japan</t>
  </si>
  <si>
    <t>Years</t>
  </si>
  <si>
    <t>Independent Variable X</t>
  </si>
  <si>
    <t>Dependent Variable Y</t>
  </si>
  <si>
    <t>Independent Variable - World Population</t>
  </si>
  <si>
    <t>Dependent Variable- World Life Expectancy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</si>
  <si>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</si>
  <si>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</si>
  <si>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</si>
  <si>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</si>
  <si>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</si>
  <si>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</si>
  <si>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</si>
  <si>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</si>
  <si>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</si>
  <si>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</si>
  <si>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</si>
  <si>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</si>
  <si>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</si>
  <si>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</si>
  <si>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</si>
  <si>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</si>
  <si>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</si>
  <si>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</si>
  <si>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</si>
  <si>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</si>
  <si>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</si>
  <si>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</si>
  <si>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</si>
  <si>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</si>
  <si>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</si>
  <si>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</si>
  <si>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</si>
  <si>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</si>
  <si>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Dependent Variable Y</t>
  </si>
  <si>
    <t>Residuals</t>
  </si>
  <si>
    <t>PROBABILITY OUTPUT</t>
  </si>
  <si>
    <t>Predicted 371.391355162824</t>
  </si>
  <si>
    <t>Percentile</t>
  </si>
  <si>
    <t>https://www.worldometers.info/world-population/world-population-by-year/</t>
  </si>
  <si>
    <t>https://www.worldometers.info/world-population/world-population-projections/</t>
  </si>
  <si>
    <t>https://www.macrotrends.net/countries/WLD/world/life-expectancy</t>
  </si>
  <si>
    <t>World Bank Commodities Price Forecast (Nominal US Dollars)</t>
  </si>
  <si>
    <t>Forecast</t>
  </si>
  <si>
    <t>Crude oil, average</t>
  </si>
  <si>
    <t>World Bank Commodities Price Forecast (Constant US Dollars)</t>
  </si>
  <si>
    <t>Historical</t>
  </si>
  <si>
    <t>Historcial</t>
  </si>
  <si>
    <t>CAGR</t>
  </si>
  <si>
    <t>CIS &amp; Baltic States</t>
  </si>
  <si>
    <t>Company</t>
  </si>
  <si>
    <t>Price (USD/Tonne)</t>
  </si>
  <si>
    <t>Revenue ($ million)</t>
  </si>
  <si>
    <t>COGS ($/ tonne)</t>
  </si>
  <si>
    <t>OPEX (per 1 unit of product) (USD/Tonne)</t>
  </si>
  <si>
    <t>EBIDTA per 1 ton of product (USD/Tonne)</t>
  </si>
  <si>
    <t>Capital cost per 1 ton of installed capacity (USD/Tonne)</t>
  </si>
  <si>
    <t>Production cash cost per 1 ton of product (USD/Tonne)</t>
  </si>
  <si>
    <t xml:space="preserve">Methanex- 2.04 Million Tonnes(Geismar 1 and 2 ) </t>
  </si>
  <si>
    <t>Sabic - 1.6 Million Tonnes (AR RAZI Plant No. 5)</t>
  </si>
  <si>
    <t xml:space="preserve">Methanex 2.04 Million Tonnes (Geismar 1 and 2) Plant incurred an overall revenue of 657 USD Million with 2041 Kilo Tonnes of sales volume. The EBITDA Margin incurred is around 20%. The Cost of Goods Sold includes the Variable and Fixed Cost  </t>
  </si>
  <si>
    <t>Sabic -1.6 Million Tonnes (AR RAZI Plant No. 5) plant incurred an overall revenue of 392 USD Million with 1542 Kilo Tonnes of sales volume. The EBITDA Margin incurred is around 21%.</t>
  </si>
  <si>
    <t>Production Cash Cost is the cost which excludes non cash part like depreciation, ammortization, income tax expense and share-based compensation expense from the Ex-factory Price.</t>
  </si>
  <si>
    <t xml:space="preserve">The Cost of Goods Sold includes the Variable and Fixed Cost  </t>
  </si>
  <si>
    <t>Variable Cost</t>
  </si>
  <si>
    <t xml:space="preserve">Fixed Cost </t>
  </si>
  <si>
    <t>COGS</t>
  </si>
  <si>
    <t>#</t>
  </si>
  <si>
    <t>Cost parameters</t>
  </si>
  <si>
    <t>Units</t>
  </si>
  <si>
    <t>Methanex</t>
  </si>
  <si>
    <t>SABIC</t>
  </si>
  <si>
    <t>Proman</t>
  </si>
  <si>
    <t>Yankuang</t>
  </si>
  <si>
    <t>Zagros</t>
  </si>
  <si>
    <t>Petronas</t>
  </si>
  <si>
    <t>Mitsubishi Gas Chemical</t>
  </si>
  <si>
    <t>Metafrax</t>
  </si>
  <si>
    <t>SchekinoAzot</t>
  </si>
  <si>
    <r>
      <t xml:space="preserve">Feedstock cash-cost per ton </t>
    </r>
    <r>
      <rPr>
        <i/>
        <sz val="11"/>
        <color theme="1"/>
        <rFont val="Arial"/>
        <family val="2"/>
        <charset val="204"/>
      </rPr>
      <t>(natural gas, coal, biomass if applies)</t>
    </r>
  </si>
  <si>
    <t>$</t>
  </si>
  <si>
    <r>
      <t>Extraction cost per ton</t>
    </r>
    <r>
      <rPr>
        <i/>
        <sz val="11"/>
        <color theme="1"/>
        <rFont val="Arial"/>
        <family val="2"/>
        <charset val="204"/>
      </rPr>
      <t xml:space="preserve"> (if applicable)</t>
    </r>
  </si>
  <si>
    <r>
      <t>Procurement cost per ton</t>
    </r>
    <r>
      <rPr>
        <i/>
        <sz val="11"/>
        <color theme="1"/>
        <rFont val="Arial"/>
        <family val="2"/>
        <charset val="204"/>
      </rPr>
      <t xml:space="preserve"> (if applicable)</t>
    </r>
  </si>
  <si>
    <r>
      <t xml:space="preserve">Taxes on extraction </t>
    </r>
    <r>
      <rPr>
        <i/>
        <sz val="11"/>
        <color theme="1"/>
        <rFont val="Arial"/>
        <family val="2"/>
        <charset val="204"/>
      </rPr>
      <t>(if revelvant)</t>
    </r>
  </si>
  <si>
    <t>Other direct costs per ton</t>
  </si>
  <si>
    <t>Methanol production cash-cost per ton</t>
  </si>
  <si>
    <t>Feedstock usage cost per ton</t>
  </si>
  <si>
    <t>Catalysts costs per ton</t>
  </si>
  <si>
    <t>Water usage and water treatment per ton</t>
  </si>
  <si>
    <r>
      <t xml:space="preserve">CO2 taxes </t>
    </r>
    <r>
      <rPr>
        <i/>
        <sz val="11"/>
        <color theme="1"/>
        <rFont val="Arial"/>
        <family val="2"/>
        <charset val="204"/>
      </rPr>
      <t>(if applicable)</t>
    </r>
  </si>
  <si>
    <t>Fixed direct operating costs per ton</t>
  </si>
  <si>
    <t xml:space="preserve">Maintenance </t>
  </si>
  <si>
    <t>Insurance on facilities</t>
  </si>
  <si>
    <t>Labour (wages and other compensation)</t>
  </si>
  <si>
    <t>SG&amp;A</t>
  </si>
  <si>
    <t xml:space="preserve">Other </t>
  </si>
  <si>
    <t>Total cash cost per ton</t>
  </si>
  <si>
    <t>Eastern Asia (China)</t>
  </si>
  <si>
    <t>Middle-East</t>
  </si>
  <si>
    <t>Western Europe</t>
  </si>
  <si>
    <t>Central &amp; South America</t>
  </si>
  <si>
    <t>South Asia (India)</t>
  </si>
  <si>
    <t>Central Europe &amp; CIS</t>
  </si>
  <si>
    <t>Other Asia &amp; Oceania</t>
  </si>
  <si>
    <t xml:space="preserve">Production </t>
  </si>
  <si>
    <t>mlt T</t>
  </si>
  <si>
    <t>EXW Cost Curve Data</t>
  </si>
  <si>
    <t>Costs production</t>
  </si>
  <si>
    <t>Production</t>
  </si>
  <si>
    <t>mln T</t>
  </si>
  <si>
    <t>FOB Cost Curve Data (local to state)</t>
  </si>
  <si>
    <t>Total Costs</t>
  </si>
  <si>
    <t>Logistics per ton to FOB</t>
  </si>
  <si>
    <t>Export</t>
  </si>
  <si>
    <t>DPP Cost Curve Data (to China)</t>
  </si>
  <si>
    <t>Logistics per ton to DPP</t>
  </si>
  <si>
    <t>Import</t>
  </si>
  <si>
    <t>DPP Cost Curve Data (to Rotterdam)</t>
  </si>
  <si>
    <t>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</si>
</sst>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#,##0_);\(#,##0\);\-_);@"/>
    <numFmt numFmtId="165" formatCode="#,###;[Red]\(#,###\);\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37FF91"/>
        <bgColor indexed="64"/>
      </patternFill>
    </fill>
    <fill>
      <patternFill patternType="solid">
        <fgColor rgb="FFA7FFCF"/>
        <bgColor indexed="64"/>
      </patternFill>
    </fill>
    <fill>
      <patternFill patternType="solid">
        <fgColor rgb="FFCDFFE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0" fontId="12" fillId="0" borderId="0"/>
  </cellStyleXfs>
  <cellXfs count="9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0" fillId="2" borderId="0" xfId="0" applyFill="1"/>
    <xf numFmtId="0" fontId="4" fillId="0" borderId="1" xfId="0" applyFont="1" applyBorder="1"/>
    <xf numFmtId="0" fontId="4" fillId="0" borderId="0" xfId="0" applyFont="1"/>
    <xf numFmtId="0" fontId="0" fillId="3" borderId="0" xfId="0" applyFill="1"/>
    <xf numFmtId="43" fontId="7" fillId="0" borderId="0" xfId="2" applyFont="1"/>
    <xf numFmtId="2" fontId="7" fillId="0" borderId="0" xfId="0" applyNumberFormat="1" applyFont="1"/>
    <xf numFmtId="43" fontId="0" fillId="0" borderId="0" xfId="0" applyNumberFormat="1"/>
    <xf numFmtId="2" fontId="0" fillId="0" borderId="0" xfId="0" applyNumberFormat="1"/>
    <xf numFmtId="43" fontId="0" fillId="0" borderId="0" xfId="2" applyFont="1"/>
    <xf numFmtId="2" fontId="5" fillId="0" borderId="0" xfId="0" applyNumberFormat="1" applyFont="1"/>
    <xf numFmtId="0" fontId="8" fillId="0" borderId="5" xfId="0" applyFont="1" applyBorder="1" applyAlignment="1">
      <alignment horizontal="centerContinuous"/>
    </xf>
    <xf numFmtId="0" fontId="0" fillId="0" borderId="6" xfId="0" applyBorder="1"/>
    <xf numFmtId="0" fontId="8" fillId="0" borderId="5" xfId="0" applyFont="1" applyBorder="1" applyAlignment="1">
      <alignment horizontal="center"/>
    </xf>
    <xf numFmtId="3" fontId="0" fillId="0" borderId="0" xfId="0" applyNumberFormat="1"/>
    <xf numFmtId="10" fontId="0" fillId="0" borderId="0" xfId="1" applyNumberFormat="1" applyFont="1"/>
    <xf numFmtId="2" fontId="4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10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 indent="1"/>
    </xf>
    <xf numFmtId="0" fontId="10" fillId="10" borderId="1" xfId="0" applyFont="1" applyFill="1" applyBorder="1" applyAlignment="1">
      <alignment horizontal="center"/>
    </xf>
    <xf numFmtId="0" fontId="10" fillId="10" borderId="1" xfId="0" applyFont="1" applyFill="1" applyBorder="1"/>
    <xf numFmtId="0" fontId="10" fillId="0" borderId="1" xfId="0" applyFont="1" applyBorder="1" applyAlignment="1">
      <alignment horizontal="left" indent="1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indent="3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11" borderId="7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left" wrapText="1" indent="1"/>
    </xf>
    <xf numFmtId="164" fontId="10" fillId="0" borderId="1" xfId="4" applyNumberFormat="1" applyFont="1" applyBorder="1" applyAlignment="1">
      <alignment horizontal="left" indent="2"/>
    </xf>
    <xf numFmtId="164" fontId="10" fillId="0" borderId="1" xfId="4" applyNumberFormat="1" applyFont="1" applyBorder="1" applyAlignment="1">
      <alignment horizontal="center" vertical="center"/>
    </xf>
    <xf numFmtId="164" fontId="10" fillId="0" borderId="1" xfId="4" applyNumberFormat="1" applyFont="1" applyBorder="1" applyAlignment="1">
      <alignment horizontal="left" indent="3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center" vertical="center"/>
    </xf>
    <xf numFmtId="3" fontId="10" fillId="4" borderId="1" xfId="0" applyNumberFormat="1" applyFont="1" applyFill="1" applyBorder="1"/>
    <xf numFmtId="0" fontId="10" fillId="12" borderId="1" xfId="0" applyFont="1" applyFill="1" applyBorder="1" applyAlignment="1">
      <alignment horizontal="center"/>
    </xf>
    <xf numFmtId="0" fontId="10" fillId="12" borderId="1" xfId="0" applyFont="1" applyFill="1" applyBorder="1"/>
    <xf numFmtId="3" fontId="10" fillId="0" borderId="1" xfId="0" applyNumberFormat="1" applyFont="1" applyBorder="1"/>
    <xf numFmtId="0" fontId="10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165" fontId="10" fillId="0" borderId="1" xfId="0" applyNumberFormat="1" applyFont="1" applyBorder="1"/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/>
    <xf numFmtId="0" fontId="10" fillId="11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left" vertical="center" wrapText="1"/>
    </xf>
    <xf numFmtId="0" fontId="10" fillId="10" borderId="8" xfId="0" applyFont="1" applyFill="1" applyBorder="1"/>
    <xf numFmtId="3" fontId="10" fillId="0" borderId="0" xfId="0" applyNumberFormat="1" applyFont="1"/>
    <xf numFmtId="165" fontId="10" fillId="0" borderId="0" xfId="0" applyNumberFormat="1" applyFont="1"/>
  </cellXfs>
  <cellStyles count="5">
    <cellStyle name="Comma 2" xfId="2" xr:uid="{B2A93A8C-EDA8-4C6A-AD2D-27C4F6A31FA0}"/>
    <cellStyle name="Normal" xfId="0" builtinId="0"/>
    <cellStyle name="Normal 2" xfId="3" xr:uid="{6E86C288-7B32-4981-A237-0886D2ECB9D3}"/>
    <cellStyle name="Normal 2 3" xfId="4" xr:uid="{BBB7F333-068F-4DF6-96D7-CE518CB571A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Sheet1!$E$25:$E$34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Sheet1!$F$25:$F$34</c:f>
              <c:numCache>
                <c:formatCode>General</c:formatCode>
                <c:ptCount val="10"/>
                <c:pt idx="0">
                  <c:v>229.90147826575298</c:v>
                </c:pt>
                <c:pt idx="1">
                  <c:v>252.74777498613403</c:v>
                </c:pt>
                <c:pt idx="2">
                  <c:v>297.37271566599793</c:v>
                </c:pt>
                <c:pt idx="3">
                  <c:v>329.44373334464598</c:v>
                </c:pt>
                <c:pt idx="4">
                  <c:v>333.653284812724</c:v>
                </c:pt>
                <c:pt idx="5">
                  <c:v>394.67492430017899</c:v>
                </c:pt>
                <c:pt idx="6">
                  <c:v>407.39522101938002</c:v>
                </c:pt>
                <c:pt idx="7">
                  <c:v>438.18859129218401</c:v>
                </c:pt>
                <c:pt idx="8">
                  <c:v>442.21617237985902</c:v>
                </c:pt>
                <c:pt idx="9">
                  <c:v>462.16855128551401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2-44BE-8DD1-6B6D35D8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3711"/>
        <c:axId val="1126463167"/>
      </c:scatterChart>
      <c:valAx>
        <c:axId val="7355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463167"/>
        <c:crosses val="autoZero"/>
        <c:crossBetween val="midCat"/>
      </c:valAx>
      <c:valAx>
        <c:axId val="1126463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371.391355162824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Sheet2!$E$25:$E$34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229.90147826575298</c:v>
                </c:pt>
                <c:pt idx="1">
                  <c:v>252.74777498613403</c:v>
                </c:pt>
                <c:pt idx="2">
                  <c:v>297.37271566599793</c:v>
                </c:pt>
                <c:pt idx="3">
                  <c:v>329.44373334464598</c:v>
                </c:pt>
                <c:pt idx="4">
                  <c:v>333.653284812724</c:v>
                </c:pt>
                <c:pt idx="5">
                  <c:v>394.67492430017899</c:v>
                </c:pt>
                <c:pt idx="6">
                  <c:v>407.39522101938002</c:v>
                </c:pt>
                <c:pt idx="7">
                  <c:v>438.18859129218401</c:v>
                </c:pt>
                <c:pt idx="8">
                  <c:v>442.21617237985902</c:v>
                </c:pt>
                <c:pt idx="9">
                  <c:v>462.16855128551401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4402-B5DE-D097A09C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6879"/>
        <c:axId val="2069550719"/>
      </c:scatterChart>
      <c:valAx>
        <c:axId val="7695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550719"/>
        <c:crosses val="autoZero"/>
        <c:crossBetween val="midCat"/>
      </c:valAx>
      <c:valAx>
        <c:axId val="206955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371.391355162824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956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D6D91-B4F0-4C06-9CCF-25D14587D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9B66F-AABC-4C26-ACBB-060021AC0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21</xdr:row>
      <xdr:rowOff>66675</xdr:rowOff>
    </xdr:from>
    <xdr:to>
      <xdr:col>23</xdr:col>
      <xdr:colOff>575120</xdr:colOff>
      <xdr:row>33</xdr:row>
      <xdr:rowOff>18770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3C2F4-E5F6-43F5-8D4E-74C1AEBDC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35025" y="4914900"/>
          <a:ext cx="9157145" cy="22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Users\Pavel.Arama\AppData\Local\Microsoft\Windows\INetCache\Content.Outlook\1D06NI1O\&#1055;&#1088;&#1086;&#1077;&#1082;&#1090;&#1085;&#1086;&#1077;%20&#1092;&#1080;&#1085;&#1072;&#1085;&#1089;&#1080;&#1088;&#1086;&#1074;&#1072;&#1085;&#1080;&#1077;%20_&#1042;&#1069;&#104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&#1044;&#1072;&#1085;&#1085;&#1099;&#1077;%20&#1086;&#1090;%20&#1055;&#1072;&#1096;&#1080;%20&#1040;&#1088;&#1072;&#1084;&#1072;/230404_RusChem_209_test%20B1_v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RusChem%20Plant%20relevant%20shee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TAS\CFS\CFS\Tax_d\REALTY\JOBS\1Business%20Valuation\Elg%20Coal\5_Fin%20model\back%20up\FM_Elgacoal_v40.xlsb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AppData\Local\Microsoft\Windows\INetCache\Content.Outlook\I0W1KETY\20230727%20B1-TechSci%20info-Request%20Cost-Curves.xlsx" TargetMode="External"/><Relationship Id="rId1" Type="http://schemas.openxmlformats.org/officeDocument/2006/relationships/externalLinkPath" Target="/Users/hardik.malhotra/AppData/Local/Microsoft/Windows/INetCache/Content.Outlook/I0W1KETY/20230727%20B1-TechSci%20info-Request%20Cost-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TOC"/>
      <sheetName val="Outputs"/>
      <sheetName val="Translation"/>
      <sheetName val="Sensitivity"/>
      <sheetName val="Sheet8S"/>
      <sheetName val="Sheet4S"/>
      <sheetName val="Sheet01S"/>
      <sheetName val="Sheet12S"/>
      <sheetName val="InputFS"/>
      <sheetName val="InputTI"/>
      <sheetName val="InputTD"/>
      <sheetName val="Operations"/>
      <sheetName val="Revenue"/>
      <sheetName val="OPEX"/>
      <sheetName val="CAPEX"/>
      <sheetName val="D&amp;A"/>
      <sheetName val="WC"/>
      <sheetName val="Taxes"/>
      <sheetName val="Financing"/>
      <sheetName val="FS"/>
      <sheetName val="NPV"/>
      <sheetName val="BE"/>
      <sheetName val="KPI"/>
      <sheetName val="Sheet1"/>
    </sheetNames>
    <sheetDataSet>
      <sheetData sheetId="0"/>
      <sheetData sheetId="1"/>
      <sheetData sheetId="2"/>
      <sheetData sheetId="3">
        <row r="20">
          <cell r="G20">
            <v>1</v>
          </cell>
        </row>
        <row r="22">
          <cell r="G22">
            <v>2</v>
          </cell>
        </row>
        <row r="30">
          <cell r="G30">
            <v>1</v>
          </cell>
        </row>
      </sheetData>
      <sheetData sheetId="4"/>
      <sheetData sheetId="5"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6"/>
      <sheetData sheetId="7"/>
      <sheetData sheetId="8"/>
      <sheetData sheetId="9"/>
      <sheetData sheetId="10"/>
      <sheetData sheetId="11">
        <row r="173">
          <cell r="E173">
            <v>1</v>
          </cell>
          <cell r="J173">
            <v>1343.9961037390312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74">
          <cell r="AB174">
            <v>5.5011939912219532E-4</v>
          </cell>
          <cell r="AC174">
            <v>-4.9721081086318009E-4</v>
          </cell>
          <cell r="AD174">
            <v>-4.4149112000013702E-4</v>
          </cell>
          <cell r="AE174">
            <v>-5.2521582620101981E-4</v>
          </cell>
          <cell r="AF174">
            <v>-4.3866103442269377E-4</v>
          </cell>
          <cell r="AG174">
            <v>-3.9800775630283169E-4</v>
          </cell>
          <cell r="AH174">
            <v>0</v>
          </cell>
          <cell r="AI174">
            <v>0</v>
          </cell>
          <cell r="AJ174">
            <v>0</v>
          </cell>
          <cell r="AK174">
            <v>-0.49886548512949958</v>
          </cell>
        </row>
        <row r="180"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</sheetData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3-Outputs"/>
      <sheetName val="4-Sensitivity"/>
      <sheetName val="5-Input TI"/>
      <sheetName val="6-Input TD_a"/>
      <sheetName val="6-Input TD_a (cons B1)"/>
      <sheetName val="6-Input TD_a (v18)"/>
      <sheetName val="6-Input TD_a (v1)"/>
      <sheetName val="6.1-Input TD"/>
      <sheetName val="Лист2 (2)"/>
      <sheetName val="sch_Capex+Opex"/>
      <sheetName val="7-Operations"/>
      <sheetName val="8-Revenue"/>
      <sheetName val="9-OPEX"/>
      <sheetName val="10-Taxes"/>
      <sheetName val="11-FA&amp;D"/>
      <sheetName val="12-WC"/>
      <sheetName val="13-Financing_gas"/>
      <sheetName val="14-BS_PL_DCF_gas"/>
      <sheetName val="15-Financing_met"/>
      <sheetName val="16-BS_PL_DCF_met"/>
      <sheetName val="17-BS_PL_DCF_cons"/>
      <sheetName val="18-BE"/>
      <sheetName val="19-S&amp;U"/>
      <sheetName val="Support&gt;&gt;&gt;"/>
      <sheetName val="Translation"/>
    </sheetNames>
    <sheetDataSet>
      <sheetData sheetId="0"/>
      <sheetData sheetId="1"/>
      <sheetData sheetId="2"/>
      <sheetData sheetId="3">
        <row r="48">
          <cell r="A48">
            <v>2</v>
          </cell>
        </row>
      </sheetData>
      <sheetData sheetId="4">
        <row r="23">
          <cell r="D23"/>
        </row>
      </sheetData>
      <sheetData sheetId="5">
        <row r="13">
          <cell r="H13">
            <v>47119</v>
          </cell>
        </row>
        <row r="23">
          <cell r="J23">
            <v>0.25</v>
          </cell>
        </row>
        <row r="24">
          <cell r="H24">
            <v>1000000</v>
          </cell>
        </row>
        <row r="25">
          <cell r="H25">
            <v>1000</v>
          </cell>
        </row>
        <row r="26">
          <cell r="H26">
            <v>24</v>
          </cell>
        </row>
      </sheetData>
      <sheetData sheetId="6"/>
      <sheetData sheetId="7"/>
      <sheetData sheetId="8"/>
      <sheetData sheetId="9"/>
      <sheetData sheetId="10">
        <row r="3">
          <cell r="H3">
            <v>44197</v>
          </cell>
        </row>
      </sheetData>
      <sheetData sheetId="11">
        <row r="51">
          <cell r="AO51">
            <v>0</v>
          </cell>
        </row>
      </sheetData>
      <sheetData sheetId="12"/>
      <sheetData sheetId="13">
        <row r="4">
          <cell r="K4">
            <v>44561</v>
          </cell>
        </row>
      </sheetData>
      <sheetData sheetId="14">
        <row r="12">
          <cell r="K12">
            <v>0</v>
          </cell>
        </row>
      </sheetData>
      <sheetData sheetId="15">
        <row r="36">
          <cell r="K36">
            <v>0</v>
          </cell>
        </row>
      </sheetData>
      <sheetData sheetId="16">
        <row r="73">
          <cell r="K73">
            <v>0</v>
          </cell>
        </row>
      </sheetData>
      <sheetData sheetId="17">
        <row r="36">
          <cell r="K36">
            <v>0</v>
          </cell>
        </row>
      </sheetData>
      <sheetData sheetId="18"/>
      <sheetData sheetId="19"/>
      <sheetData sheetId="20">
        <row r="53">
          <cell r="K53">
            <v>0</v>
          </cell>
        </row>
      </sheetData>
      <sheetData sheetId="21"/>
      <sheetData sheetId="22">
        <row r="53">
          <cell r="K53">
            <v>0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 xml:space="preserve"> руб./тыс. м3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_Capex+Opex"/>
      <sheetName val="9-OPEX"/>
      <sheetName val="10-Taxes"/>
      <sheetName val="Sheet1"/>
    </sheetNames>
    <sheetDataSet>
      <sheetData sheetId="0"/>
      <sheetData sheetId="1">
        <row r="12">
          <cell r="A12" t="str">
            <v>EUR/RUB_avr</v>
          </cell>
          <cell r="C12" t="str">
            <v>Обменный курс (EUR/RUB), средний за период</v>
          </cell>
          <cell r="D12" t="str">
            <v>Ссылка</v>
          </cell>
          <cell r="E12" t="str">
            <v>EUR/RUB</v>
          </cell>
          <cell r="K12">
            <v>90.524000000000001</v>
          </cell>
          <cell r="L12">
            <v>94.568627450980387</v>
          </cell>
          <cell r="M12">
            <v>94.568627450980387</v>
          </cell>
          <cell r="N12">
            <v>94.568627450980387</v>
          </cell>
          <cell r="O12">
            <v>94.568627450980387</v>
          </cell>
          <cell r="P12">
            <v>97.194297577854655</v>
          </cell>
          <cell r="Q12">
            <v>97.194297577854655</v>
          </cell>
          <cell r="R12">
            <v>97.194297577854655</v>
          </cell>
          <cell r="S12">
            <v>97.194297577854655</v>
          </cell>
          <cell r="T12">
            <v>99.886576595728613</v>
          </cell>
          <cell r="U12">
            <v>99.886576595728613</v>
          </cell>
          <cell r="V12">
            <v>99.886576595728613</v>
          </cell>
          <cell r="W12">
            <v>99.886576595728613</v>
          </cell>
          <cell r="X12">
            <v>102.6470671331125</v>
          </cell>
          <cell r="Y12">
            <v>102.6470671331125</v>
          </cell>
          <cell r="Z12">
            <v>102.6470671331125</v>
          </cell>
          <cell r="AA12">
            <v>102.6470671331125</v>
          </cell>
          <cell r="AB12">
            <v>103.505</v>
          </cell>
          <cell r="AC12">
            <v>103.505</v>
          </cell>
          <cell r="AD12">
            <v>103.505</v>
          </cell>
          <cell r="AE12">
            <v>103.505</v>
          </cell>
          <cell r="AF12">
            <v>105.664</v>
          </cell>
          <cell r="AG12">
            <v>105.664</v>
          </cell>
          <cell r="AH12">
            <v>105.664</v>
          </cell>
          <cell r="AI12">
            <v>105.664</v>
          </cell>
          <cell r="AJ12">
            <v>107.696</v>
          </cell>
          <cell r="AK12">
            <v>107.696</v>
          </cell>
          <cell r="AL12">
            <v>107.696</v>
          </cell>
          <cell r="AM12">
            <v>107.696</v>
          </cell>
          <cell r="AN12">
            <v>109.855</v>
          </cell>
          <cell r="AO12">
            <v>109.855</v>
          </cell>
          <cell r="AP12">
            <v>109.855</v>
          </cell>
          <cell r="AQ12">
            <v>109.855</v>
          </cell>
          <cell r="AR12">
            <v>112.14099999999999</v>
          </cell>
          <cell r="AS12">
            <v>112.14099999999999</v>
          </cell>
          <cell r="AT12">
            <v>112.14099999999999</v>
          </cell>
          <cell r="AU12">
            <v>112.14099999999999</v>
          </cell>
          <cell r="AV12">
            <v>114.3</v>
          </cell>
          <cell r="AW12">
            <v>114.3</v>
          </cell>
          <cell r="AX12">
            <v>114.3</v>
          </cell>
          <cell r="AY12">
            <v>114.3</v>
          </cell>
          <cell r="AZ12">
            <v>116.586</v>
          </cell>
          <cell r="BA12">
            <v>116.586</v>
          </cell>
          <cell r="BB12">
            <v>116.586</v>
          </cell>
          <cell r="BC12">
            <v>116.586</v>
          </cell>
          <cell r="BD12">
            <v>118.99900000000001</v>
          </cell>
          <cell r="BE12">
            <v>118.99900000000001</v>
          </cell>
          <cell r="BF12">
            <v>118.99900000000001</v>
          </cell>
          <cell r="BG12">
            <v>118.99900000000001</v>
          </cell>
          <cell r="BH12">
            <v>121.285</v>
          </cell>
          <cell r="BI12">
            <v>121.285</v>
          </cell>
          <cell r="BJ12">
            <v>121.285</v>
          </cell>
          <cell r="BK12">
            <v>121.285</v>
          </cell>
          <cell r="BL12">
            <v>123.825</v>
          </cell>
          <cell r="BM12">
            <v>123.825</v>
          </cell>
          <cell r="BN12">
            <v>123.825</v>
          </cell>
          <cell r="BO12">
            <v>123.825</v>
          </cell>
          <cell r="BP12">
            <v>126.23800000000001</v>
          </cell>
          <cell r="BQ12">
            <v>126.23800000000001</v>
          </cell>
          <cell r="BR12">
            <v>126.23800000000001</v>
          </cell>
          <cell r="BS12">
            <v>126.23800000000001</v>
          </cell>
          <cell r="BT12">
            <v>128.77800000000002</v>
          </cell>
          <cell r="BU12">
            <v>128.77800000000002</v>
          </cell>
          <cell r="BV12">
            <v>128.77800000000002</v>
          </cell>
          <cell r="BW12">
            <v>128.77800000000002</v>
          </cell>
          <cell r="BX12">
            <v>131.31800000000001</v>
          </cell>
          <cell r="BY12">
            <v>131.31800000000001</v>
          </cell>
          <cell r="BZ12">
            <v>131.31800000000001</v>
          </cell>
          <cell r="CA12">
            <v>131.31800000000001</v>
          </cell>
          <cell r="CB12">
            <v>133.98500000000001</v>
          </cell>
          <cell r="CC12">
            <v>133.98500000000001</v>
          </cell>
          <cell r="CD12">
            <v>133.98500000000001</v>
          </cell>
          <cell r="CE12">
            <v>133.98500000000001</v>
          </cell>
          <cell r="CF12">
            <v>136.65199999999999</v>
          </cell>
          <cell r="CG12">
            <v>136.65199999999999</v>
          </cell>
          <cell r="CH12">
            <v>136.65199999999999</v>
          </cell>
          <cell r="CI12">
            <v>136.65199999999999</v>
          </cell>
          <cell r="CJ12">
            <v>136.65199999999999</v>
          </cell>
          <cell r="CK12">
            <v>136.65199999999999</v>
          </cell>
          <cell r="CL12">
            <v>136.65199999999999</v>
          </cell>
          <cell r="CM12">
            <v>136.65199999999999</v>
          </cell>
          <cell r="CN12">
            <v>136.65199999999999</v>
          </cell>
          <cell r="CO12">
            <v>136.65199999999999</v>
          </cell>
          <cell r="CP12">
            <v>136.65199999999999</v>
          </cell>
          <cell r="CQ12">
            <v>136.65199999999999</v>
          </cell>
          <cell r="CR12">
            <v>136.65199999999999</v>
          </cell>
          <cell r="CS12">
            <v>136.65199999999999</v>
          </cell>
          <cell r="CT12">
            <v>136.65199999999999</v>
          </cell>
          <cell r="CU12">
            <v>136.65199999999999</v>
          </cell>
          <cell r="CV12">
            <v>136.65199999999999</v>
          </cell>
          <cell r="CW12">
            <v>136.65199999999999</v>
          </cell>
          <cell r="CX12">
            <v>136.65199999999999</v>
          </cell>
          <cell r="CY12">
            <v>136.65199999999999</v>
          </cell>
          <cell r="CZ12">
            <v>136.65199999999999</v>
          </cell>
          <cell r="DA12">
            <v>136.65199999999999</v>
          </cell>
          <cell r="DB12">
            <v>136.65199999999999</v>
          </cell>
          <cell r="DC12">
            <v>136.65199999999999</v>
          </cell>
          <cell r="DD12">
            <v>136.65199999999999</v>
          </cell>
          <cell r="DE12">
            <v>136.65199999999999</v>
          </cell>
          <cell r="DF12">
            <v>136.65199999999999</v>
          </cell>
          <cell r="DG12">
            <v>136.65199999999999</v>
          </cell>
          <cell r="DH12">
            <v>136.65199999999999</v>
          </cell>
          <cell r="DI12">
            <v>136.65199999999999</v>
          </cell>
          <cell r="DJ12">
            <v>136.65199999999999</v>
          </cell>
          <cell r="DK12">
            <v>136.65199999999999</v>
          </cell>
          <cell r="DL12">
            <v>136.65199999999999</v>
          </cell>
          <cell r="DM12">
            <v>136.65199999999999</v>
          </cell>
          <cell r="DN12">
            <v>136.65199999999999</v>
          </cell>
          <cell r="DO12">
            <v>136.65199999999999</v>
          </cell>
          <cell r="DP12">
            <v>136.65199999999999</v>
          </cell>
          <cell r="DQ12">
            <v>136.65199999999999</v>
          </cell>
          <cell r="DR12">
            <v>136.65199999999999</v>
          </cell>
          <cell r="DS12">
            <v>136.65199999999999</v>
          </cell>
          <cell r="DT12">
            <v>136.65199999999999</v>
          </cell>
          <cell r="DU12">
            <v>136.65199999999999</v>
          </cell>
          <cell r="DV12">
            <v>136.65199999999999</v>
          </cell>
          <cell r="DW12">
            <v>136.65199999999999</v>
          </cell>
          <cell r="DX12">
            <v>138.26282907662082</v>
          </cell>
          <cell r="DY12">
            <v>138.26282907662082</v>
          </cell>
          <cell r="DZ12">
            <v>138.26282907662082</v>
          </cell>
          <cell r="EA12">
            <v>138.26282907662082</v>
          </cell>
          <cell r="EB12">
            <v>139.89264631524503</v>
          </cell>
          <cell r="EC12">
            <v>139.89264631524503</v>
          </cell>
          <cell r="ED12">
            <v>139.89264631524503</v>
          </cell>
          <cell r="EE12">
            <v>139.89264631524503</v>
          </cell>
          <cell r="EF12">
            <v>141.5416755448943</v>
          </cell>
          <cell r="EG12">
            <v>141.5416755448943</v>
          </cell>
          <cell r="EH12">
            <v>141.5416755448943</v>
          </cell>
          <cell r="EI12">
            <v>141.5416755448943</v>
          </cell>
          <cell r="EJ12">
            <v>143.2101432330463</v>
          </cell>
          <cell r="EK12">
            <v>143.2101432330463</v>
          </cell>
          <cell r="EL12">
            <v>143.2101432330463</v>
          </cell>
          <cell r="EM12">
            <v>143.2101432330463</v>
          </cell>
          <cell r="EN12">
            <v>144.89827851673644</v>
          </cell>
          <cell r="EO12">
            <v>144.89827851673644</v>
          </cell>
          <cell r="EP12">
            <v>144.89827851673644</v>
          </cell>
          <cell r="EQ12">
            <v>144.89827851673644</v>
          </cell>
          <cell r="ER12">
            <v>146.60631323402606</v>
          </cell>
          <cell r="ES12">
            <v>146.60631323402606</v>
          </cell>
          <cell r="ET12">
            <v>146.60631323402606</v>
          </cell>
          <cell r="EU12">
            <v>146.60631323402606</v>
          </cell>
          <cell r="EV12">
            <v>148.33448195584168</v>
          </cell>
          <cell r="EW12">
            <v>148.33448195584168</v>
          </cell>
          <cell r="EX12">
            <v>148.33448195584168</v>
          </cell>
          <cell r="EY12">
            <v>148.33448195584168</v>
          </cell>
          <cell r="EZ12">
            <v>150.08302201818952</v>
          </cell>
          <cell r="FA12">
            <v>150.08302201818952</v>
          </cell>
          <cell r="FB12">
            <v>150.08302201818952</v>
          </cell>
          <cell r="FC12">
            <v>150.08302201818952</v>
          </cell>
          <cell r="FD12">
            <v>151.85217355474973</v>
          </cell>
          <cell r="FE12">
            <v>151.85217355474973</v>
          </cell>
          <cell r="FF12">
            <v>151.85217355474973</v>
          </cell>
          <cell r="FG12">
            <v>151.85217355474973</v>
          </cell>
          <cell r="FH12">
            <v>153.64217952985481</v>
          </cell>
          <cell r="FI12">
            <v>153.64217952985481</v>
          </cell>
          <cell r="FJ12">
            <v>153.64217952985481</v>
          </cell>
          <cell r="FK12">
            <v>153.64217952985481</v>
          </cell>
          <cell r="FL12">
            <v>155.45328577185703</v>
          </cell>
          <cell r="FM12">
            <v>155.45328577185703</v>
          </cell>
          <cell r="FN12">
            <v>155.45328577185703</v>
          </cell>
          <cell r="FO12">
            <v>155.45328577185703</v>
          </cell>
          <cell r="FP12">
            <v>157.28574100688874</v>
          </cell>
          <cell r="FQ12">
            <v>157.28574100688874</v>
          </cell>
          <cell r="FR12">
            <v>157.28574100688874</v>
          </cell>
          <cell r="FS12">
            <v>157.28574100688874</v>
          </cell>
          <cell r="FT12">
            <v>159.13979689302101</v>
          </cell>
          <cell r="FU12">
            <v>159.13979689302101</v>
          </cell>
          <cell r="FV12">
            <v>159.13979689302101</v>
          </cell>
          <cell r="FW12">
            <v>159.13979689302101</v>
          </cell>
          <cell r="FX12">
            <v>161.01570805482478</v>
          </cell>
          <cell r="FY12">
            <v>161.01570805482478</v>
          </cell>
          <cell r="FZ12">
            <v>161.01570805482478</v>
          </cell>
          <cell r="GA12">
            <v>161.01570805482478</v>
          </cell>
          <cell r="GB12">
            <v>162.91373211833942</v>
          </cell>
          <cell r="GC12">
            <v>162.91373211833942</v>
          </cell>
          <cell r="GD12">
            <v>162.91373211833942</v>
          </cell>
          <cell r="GE12">
            <v>162.91373211833942</v>
          </cell>
          <cell r="GF12">
            <v>164.83412974645344</v>
          </cell>
          <cell r="GG12">
            <v>164.83412974645344</v>
          </cell>
          <cell r="GH12">
            <v>164.83412974645344</v>
          </cell>
          <cell r="GI12">
            <v>164.83412974645344</v>
          </cell>
          <cell r="GJ12">
            <v>166.77716467470239</v>
          </cell>
          <cell r="GK12">
            <v>166.77716467470239</v>
          </cell>
          <cell r="GL12">
            <v>166.77716467470239</v>
          </cell>
          <cell r="GM12">
            <v>166.77716467470239</v>
          </cell>
          <cell r="GN12">
            <v>168.74310374748865</v>
          </cell>
          <cell r="GO12">
            <v>168.74310374748865</v>
          </cell>
          <cell r="GP12">
            <v>168.74310374748865</v>
          </cell>
          <cell r="GQ12">
            <v>168.74310374748865</v>
          </cell>
          <cell r="GR12">
            <v>170.73221695472822</v>
          </cell>
          <cell r="GS12">
            <v>170.73221695472822</v>
          </cell>
          <cell r="GT12">
            <v>170.73221695472822</v>
          </cell>
          <cell r="GU12">
            <v>170.73221695472822</v>
          </cell>
          <cell r="GV12">
            <v>172.74477746892936</v>
          </cell>
          <cell r="GW12">
            <v>172.74477746892936</v>
          </cell>
          <cell r="GX12">
            <v>172.74477746892936</v>
          </cell>
          <cell r="GY12">
            <v>172.74477746892936</v>
          </cell>
          <cell r="GZ12">
            <v>174.7810616827085</v>
          </cell>
          <cell r="HA12">
            <v>174.7810616827085</v>
          </cell>
          <cell r="HB12">
            <v>174.7810616827085</v>
          </cell>
          <cell r="HC12">
            <v>174.7810616827085</v>
          </cell>
          <cell r="HD12">
            <v>176.84134924674831</v>
          </cell>
          <cell r="HE12">
            <v>176.84134924674831</v>
          </cell>
          <cell r="HF12">
            <v>176.84134924674831</v>
          </cell>
          <cell r="HG12">
            <v>176.84134924674831</v>
          </cell>
          <cell r="HH12">
            <v>178.92592310820311</v>
          </cell>
          <cell r="HI12">
            <v>178.92592310820311</v>
          </cell>
          <cell r="HJ12">
            <v>178.92592310820311</v>
          </cell>
          <cell r="HK12">
            <v>178.92592310820311</v>
          </cell>
          <cell r="HL12">
            <v>181.03506954955716</v>
          </cell>
          <cell r="HM12">
            <v>181.03506954955716</v>
          </cell>
          <cell r="HN12">
            <v>181.03506954955716</v>
          </cell>
          <cell r="HO12">
            <v>181.03506954955716</v>
          </cell>
          <cell r="HP12">
            <v>183.16907822794093</v>
          </cell>
          <cell r="HQ12">
            <v>183.16907822794093</v>
          </cell>
          <cell r="HR12">
            <v>183.16907822794093</v>
          </cell>
          <cell r="HS12">
            <v>183.16907822794093</v>
          </cell>
          <cell r="HT12">
            <v>185.32824221491077</v>
          </cell>
          <cell r="HU12">
            <v>185.32824221491077</v>
          </cell>
          <cell r="HV12">
            <v>185.32824221491077</v>
          </cell>
          <cell r="HW12">
            <v>185.32824221491077</v>
          </cell>
        </row>
        <row r="19">
          <cell r="A19" t="str">
            <v>СPI_RUS_ACC</v>
          </cell>
          <cell r="C19" t="str">
            <v>ИПЦ, Россия (руб.)</v>
          </cell>
          <cell r="D19" t="str">
            <v>Ссылка</v>
          </cell>
          <cell r="E19" t="str">
            <v>x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1.009124357771666</v>
          </cell>
          <cell r="Q19">
            <v>1.0183319694480772</v>
          </cell>
          <cell r="R19">
            <v>1.0276235946676466</v>
          </cell>
          <cell r="S19">
            <v>1.0369999999999997</v>
          </cell>
          <cell r="T19">
            <v>1.0451982663782757</v>
          </cell>
          <cell r="U19">
            <v>1.053461346229656</v>
          </cell>
          <cell r="V19">
            <v>1.0617897519534825</v>
          </cell>
          <cell r="W19">
            <v>1.0701839999999996</v>
          </cell>
          <cell r="X19">
            <v>1.0781216315433808</v>
          </cell>
          <cell r="Y19">
            <v>1.0861181370696646</v>
          </cell>
          <cell r="Z19">
            <v>1.0941739532514079</v>
          </cell>
          <cell r="AA19">
            <v>1.1022895199999994</v>
          </cell>
          <cell r="AB19">
            <v>1.110465280489682</v>
          </cell>
          <cell r="AC19">
            <v>1.1187016811817543</v>
          </cell>
          <cell r="AD19">
            <v>1.1269991718489498</v>
          </cell>
          <cell r="AE19">
            <v>1.1353582055999989</v>
          </cell>
          <cell r="AF19">
            <v>1.1437792389043722</v>
          </cell>
          <cell r="AG19">
            <v>1.1522627316172065</v>
          </cell>
          <cell r="AH19">
            <v>1.160809147004418</v>
          </cell>
          <cell r="AI19">
            <v>1.1694189517679985</v>
          </cell>
          <cell r="AJ19">
            <v>1.1780926160715028</v>
          </cell>
          <cell r="AK19">
            <v>1.1868306135657223</v>
          </cell>
          <cell r="AL19">
            <v>1.1956334214145501</v>
          </cell>
          <cell r="AM19">
            <v>1.2045015203210381</v>
          </cell>
          <cell r="AN19">
            <v>1.2134353945536476</v>
          </cell>
          <cell r="AO19">
            <v>1.2224355319726936</v>
          </cell>
          <cell r="AP19">
            <v>1.2315024240569861</v>
          </cell>
          <cell r="AQ19">
            <v>1.2406365659306688</v>
          </cell>
          <cell r="AR19">
            <v>1.2498384563902567</v>
          </cell>
          <cell r="AS19">
            <v>1.2591085979318741</v>
          </cell>
          <cell r="AT19">
            <v>1.2684474967786954</v>
          </cell>
          <cell r="AU19">
            <v>1.2778556629085887</v>
          </cell>
          <cell r="AV19">
            <v>1.2873336100819641</v>
          </cell>
          <cell r="AW19">
            <v>1.2968818558698301</v>
          </cell>
          <cell r="AX19">
            <v>1.306500921682056</v>
          </cell>
          <cell r="AY19">
            <v>1.3161913327958459</v>
          </cell>
          <cell r="AZ19">
            <v>1.3259536183844225</v>
          </cell>
          <cell r="BA19">
            <v>1.3357883115459244</v>
          </cell>
          <cell r="BB19">
            <v>1.3456959493325171</v>
          </cell>
          <cell r="BC19">
            <v>1.3556770727797207</v>
          </cell>
          <cell r="BD19">
            <v>1.3657322269359546</v>
          </cell>
          <cell r="BE19">
            <v>1.3758619608923015</v>
          </cell>
          <cell r="BF19">
            <v>1.3860668278124919</v>
          </cell>
          <cell r="BG19">
            <v>1.3963473849631116</v>
          </cell>
          <cell r="BH19">
            <v>1.4067041937440325</v>
          </cell>
          <cell r="BI19">
            <v>1.4171378197190698</v>
          </cell>
          <cell r="BJ19">
            <v>1.4276488326468659</v>
          </cell>
          <cell r="BK19">
            <v>1.4382378065120043</v>
          </cell>
          <cell r="BL19">
            <v>1.4489053195563528</v>
          </cell>
          <cell r="BM19">
            <v>1.4596519543106412</v>
          </cell>
          <cell r="BN19">
            <v>1.4704782976262714</v>
          </cell>
          <cell r="BO19">
            <v>1.4813849407073638</v>
          </cell>
          <cell r="BP19">
            <v>1.4923724791430428</v>
          </cell>
          <cell r="BQ19">
            <v>1.5034415129399599</v>
          </cell>
          <cell r="BR19">
            <v>1.5145926465550588</v>
          </cell>
          <cell r="BS19">
            <v>1.525826488928584</v>
          </cell>
          <cell r="BT19">
            <v>1.5371436535173335</v>
          </cell>
          <cell r="BU19">
            <v>1.5485447583281582</v>
          </cell>
          <cell r="BV19">
            <v>1.5600304259517102</v>
          </cell>
          <cell r="BW19">
            <v>1.5716012835964412</v>
          </cell>
          <cell r="BX19">
            <v>1.5832579631228532</v>
          </cell>
          <cell r="BY19">
            <v>1.5950011010780025</v>
          </cell>
          <cell r="BZ19">
            <v>1.6068313387302611</v>
          </cell>
          <cell r="CA19">
            <v>1.6187493221043341</v>
          </cell>
          <cell r="CB19">
            <v>1.6307557020165384</v>
          </cell>
          <cell r="CC19">
            <v>1.6428511341103422</v>
          </cell>
          <cell r="CD19">
            <v>1.6550362788921684</v>
          </cell>
          <cell r="CE19">
            <v>1.6673118017674635</v>
          </cell>
          <cell r="CF19">
            <v>1.6796783730770339</v>
          </cell>
          <cell r="CG19">
            <v>1.6921366681336518</v>
          </cell>
          <cell r="CH19">
            <v>1.7046873672589329</v>
          </cell>
          <cell r="CI19">
            <v>1.7173311558204869</v>
          </cell>
          <cell r="CJ19">
            <v>1.7300687242693444</v>
          </cell>
          <cell r="CK19">
            <v>1.7429007681776609</v>
          </cell>
          <cell r="CL19">
            <v>1.7558279882767005</v>
          </cell>
          <cell r="CM19">
            <v>1.7688510904951011</v>
          </cell>
          <cell r="CN19">
            <v>1.7819707859974243</v>
          </cell>
          <cell r="CO19">
            <v>1.7951877912229903</v>
          </cell>
          <cell r="CP19">
            <v>1.8085028279250011</v>
          </cell>
          <cell r="CQ19">
            <v>1.8219166232099537</v>
          </cell>
          <cell r="CR19">
            <v>1.8354299095773468</v>
          </cell>
          <cell r="CS19">
            <v>1.8490434249596797</v>
          </cell>
          <cell r="CT19">
            <v>1.8627579127627507</v>
          </cell>
          <cell r="CU19">
            <v>1.8765741219062519</v>
          </cell>
          <cell r="CV19">
            <v>1.8904928068646667</v>
          </cell>
          <cell r="CW19">
            <v>1.9045147277084695</v>
          </cell>
          <cell r="CX19">
            <v>1.9186406501456326</v>
          </cell>
          <cell r="CY19">
            <v>1.9328713455634388</v>
          </cell>
          <cell r="CZ19">
            <v>1.9472075910706059</v>
          </cell>
          <cell r="DA19">
            <v>1.961650169539723</v>
          </cell>
          <cell r="DB19">
            <v>1.9761998696500009</v>
          </cell>
          <cell r="DC19">
            <v>1.9908574859303414</v>
          </cell>
          <cell r="DD19">
            <v>2.0056238188027238</v>
          </cell>
          <cell r="DE19">
            <v>2.0204996746259143</v>
          </cell>
          <cell r="DF19">
            <v>2.0354858657395005</v>
          </cell>
          <cell r="DG19">
            <v>2.0505832105082513</v>
          </cell>
          <cell r="DH19">
            <v>2.065792533366805</v>
          </cell>
          <cell r="DI19">
            <v>2.0811146648646912</v>
          </cell>
          <cell r="DJ19">
            <v>2.0965504417116851</v>
          </cell>
          <cell r="DK19">
            <v>2.1121007068234983</v>
          </cell>
          <cell r="DL19">
            <v>2.1277663093678085</v>
          </cell>
          <cell r="DM19">
            <v>2.1435481048106313</v>
          </cell>
          <cell r="DN19">
            <v>2.1594469549630348</v>
          </cell>
          <cell r="DO19">
            <v>2.1754637280282023</v>
          </cell>
          <cell r="DP19">
            <v>2.1915992986488417</v>
          </cell>
          <cell r="DQ19">
            <v>2.2078545479549492</v>
          </cell>
          <cell r="DR19">
            <v>2.2242303636119249</v>
          </cell>
          <cell r="DS19">
            <v>2.2407276398690477</v>
          </cell>
          <cell r="DT19">
            <v>2.2573472776083063</v>
          </cell>
          <cell r="DU19">
            <v>2.274090184393597</v>
          </cell>
          <cell r="DV19">
            <v>2.2909572745202822</v>
          </cell>
          <cell r="DW19">
            <v>2.3079494690651186</v>
          </cell>
          <cell r="DX19">
            <v>2.3250676959365548</v>
          </cell>
          <cell r="DY19">
            <v>2.3423128899254042</v>
          </cell>
          <cell r="DZ19">
            <v>2.3596859927558897</v>
          </cell>
          <cell r="EA19">
            <v>2.3771879531370712</v>
          </cell>
          <cell r="EB19">
            <v>2.3948197268146507</v>
          </cell>
          <cell r="EC19">
            <v>2.4125822766231657</v>
          </cell>
          <cell r="ED19">
            <v>2.430476572538566</v>
          </cell>
          <cell r="EE19">
            <v>2.4485035917311828</v>
          </cell>
          <cell r="EF19">
            <v>2.46666431861909</v>
          </cell>
          <cell r="EG19">
            <v>2.4849597449218601</v>
          </cell>
          <cell r="EH19">
            <v>2.5033908697147225</v>
          </cell>
          <cell r="EI19">
            <v>2.5219586994831178</v>
          </cell>
          <cell r="EJ19">
            <v>2.540664248177662</v>
          </cell>
          <cell r="EK19">
            <v>2.5595085372695157</v>
          </cell>
          <cell r="EL19">
            <v>2.5784925958061637</v>
          </cell>
          <cell r="EM19">
            <v>2.5976174604676108</v>
          </cell>
          <cell r="EN19">
            <v>2.616884175622991</v>
          </cell>
          <cell r="EO19">
            <v>2.6362937933876003</v>
          </cell>
          <cell r="EP19">
            <v>2.6558473736803476</v>
          </cell>
          <cell r="EQ19">
            <v>2.675545984281638</v>
          </cell>
          <cell r="ER19">
            <v>2.69539070089168</v>
          </cell>
          <cell r="ES19">
            <v>2.7153826071892273</v>
          </cell>
          <cell r="ET19">
            <v>2.7355227948907572</v>
          </cell>
          <cell r="EU19">
            <v>2.7558123638100862</v>
          </cell>
          <cell r="EV19">
            <v>2.7762524219184295</v>
          </cell>
          <cell r="EW19">
            <v>2.7968440854049033</v>
          </cell>
          <cell r="EX19">
            <v>2.8175884787374792</v>
          </cell>
          <cell r="EY19">
            <v>2.8384867347243881</v>
          </cell>
          <cell r="EZ19">
            <v>2.8595399945759814</v>
          </cell>
          <cell r="FA19">
            <v>2.8807494079670493</v>
          </cell>
          <cell r="FB19">
            <v>2.9021161330996024</v>
          </cell>
          <cell r="FC19">
            <v>2.9236413367661185</v>
          </cell>
          <cell r="FD19">
            <v>2.9453261944132598</v>
          </cell>
          <cell r="FE19">
            <v>2.96717189020606</v>
          </cell>
          <cell r="FF19">
            <v>2.9891796170925895</v>
          </cell>
          <cell r="FG19">
            <v>3.0113505768691011</v>
          </cell>
          <cell r="FH19">
            <v>3.0336859802456564</v>
          </cell>
          <cell r="FI19">
            <v>3.0561870469122403</v>
          </cell>
          <cell r="FJ19">
            <v>3.0788550056053658</v>
          </cell>
          <cell r="FK19">
            <v>3.1016910941751732</v>
          </cell>
          <cell r="FL19">
            <v>3.1246965596530254</v>
          </cell>
          <cell r="FM19">
            <v>3.1478726583196068</v>
          </cell>
          <cell r="FN19">
            <v>3.1712206557735261</v>
          </cell>
          <cell r="FO19">
            <v>3.1947418270004273</v>
          </cell>
          <cell r="FP19">
            <v>3.218437456442615</v>
          </cell>
          <cell r="FQ19">
            <v>3.242308838069194</v>
          </cell>
          <cell r="FR19">
            <v>3.2663572754467309</v>
          </cell>
          <cell r="FS19">
            <v>3.2905840818104393</v>
          </cell>
          <cell r="FT19">
            <v>3.3149905801358925</v>
          </cell>
          <cell r="FU19">
            <v>3.3395781032112688</v>
          </cell>
          <cell r="FV19">
            <v>3.3643479937101319</v>
          </cell>
          <cell r="FW19">
            <v>3.3893016042647517</v>
          </cell>
          <cell r="FX19">
            <v>3.4144402975399686</v>
          </cell>
          <cell r="FY19">
            <v>3.4397654463076059</v>
          </cell>
          <cell r="FZ19">
            <v>3.4652784335214348</v>
          </cell>
          <cell r="GA19">
            <v>3.4909806523926932</v>
          </cell>
          <cell r="GB19">
            <v>3.5168735064661667</v>
          </cell>
          <cell r="GC19">
            <v>3.5429584096968334</v>
          </cell>
          <cell r="GD19">
            <v>3.5692367865270773</v>
          </cell>
          <cell r="GE19">
            <v>3.5957100719644735</v>
          </cell>
          <cell r="GF19">
            <v>3.6223797116601508</v>
          </cell>
          <cell r="GG19">
            <v>3.6492471619877374</v>
          </cell>
          <cell r="GH19">
            <v>3.6763138901228882</v>
          </cell>
          <cell r="GI19">
            <v>3.7035813741234063</v>
          </cell>
          <cell r="GJ19">
            <v>3.7310511030099542</v>
          </cell>
          <cell r="GK19">
            <v>3.7587245768473685</v>
          </cell>
          <cell r="GL19">
            <v>3.7866033068265739</v>
          </cell>
          <cell r="GM19">
            <v>3.814688815347107</v>
          </cell>
          <cell r="GN19">
            <v>3.8429826361002513</v>
          </cell>
          <cell r="GO19">
            <v>3.8714863141527878</v>
          </cell>
          <cell r="GP19">
            <v>3.9002014060313694</v>
          </cell>
          <cell r="GQ19">
            <v>3.9291294798075187</v>
          </cell>
          <cell r="GR19">
            <v>3.9582721151832572</v>
          </cell>
          <cell r="GS19">
            <v>3.98763090357737</v>
          </cell>
          <cell r="GT19">
            <v>4.017207448212309</v>
          </cell>
          <cell r="GU19">
            <v>4.0470033642017427</v>
          </cell>
          <cell r="GV19">
            <v>4.077020278638753</v>
          </cell>
          <cell r="GW19">
            <v>4.107259830684689</v>
          </cell>
          <cell r="GX19">
            <v>4.1377236716586765</v>
          </cell>
          <cell r="GY19">
            <v>4.1684134651277933</v>
          </cell>
          <cell r="GZ19">
            <v>4.199330886997914</v>
          </cell>
          <cell r="HA19">
            <v>4.2304776256052286</v>
          </cell>
          <cell r="HB19">
            <v>4.2618553818084353</v>
          </cell>
          <cell r="HC19">
            <v>4.2934658690816256</v>
          </cell>
          <cell r="HD19">
            <v>4.3253108136078504</v>
          </cell>
          <cell r="HE19">
            <v>4.3573919543733837</v>
          </cell>
          <cell r="HF19">
            <v>4.3897110432626869</v>
          </cell>
          <cell r="HG19">
            <v>4.422269845154073</v>
          </cell>
          <cell r="HH19">
            <v>4.455070138016084</v>
          </cell>
          <cell r="HI19">
            <v>4.4881137130045836</v>
          </cell>
          <cell r="HJ19">
            <v>4.5214023745605658</v>
          </cell>
          <cell r="HK19">
            <v>4.5549379405086938</v>
          </cell>
          <cell r="HL19">
            <v>4.5887222421565657</v>
          </cell>
          <cell r="HM19">
            <v>4.6227571243947203</v>
          </cell>
          <cell r="HN19">
            <v>4.6570444457973821</v>
          </cell>
          <cell r="HO19">
            <v>4.6915860787239536</v>
          </cell>
          <cell r="HP19">
            <v>4.7263839094212612</v>
          </cell>
          <cell r="HQ19">
            <v>4.7614398381265604</v>
          </cell>
          <cell r="HR19">
            <v>4.7967557791713018</v>
          </cell>
          <cell r="HS19">
            <v>4.83233366108567</v>
          </cell>
          <cell r="HT19">
            <v>4.868175426703897</v>
          </cell>
          <cell r="HU19">
            <v>4.9042830332703549</v>
          </cell>
          <cell r="HV19">
            <v>4.9406584525464385</v>
          </cell>
          <cell r="HW19">
            <v>4.9773036709182383</v>
          </cell>
        </row>
        <row r="20">
          <cell r="A20" t="str">
            <v>PPI_RUS_ACC</v>
          </cell>
          <cell r="C20" t="str">
            <v>ИЦП, Россия (руб.)</v>
          </cell>
          <cell r="D20" t="str">
            <v>Ссылка</v>
          </cell>
          <cell r="E20" t="str">
            <v>x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1.0122722344290394</v>
          </cell>
          <cell r="Q20">
            <v>1.0246950765959599</v>
          </cell>
          <cell r="R20">
            <v>1.037270374794228</v>
          </cell>
          <cell r="S20">
            <v>1.0500000000000003</v>
          </cell>
          <cell r="T20">
            <v>1.0628858461504915</v>
          </cell>
          <cell r="U20">
            <v>1.0759298304257583</v>
          </cell>
          <cell r="V20">
            <v>1.0891338935339399</v>
          </cell>
          <cell r="W20">
            <v>1.1025000000000007</v>
          </cell>
          <cell r="X20">
            <v>1.1160301384580167</v>
          </cell>
          <cell r="Y20">
            <v>1.1297263219470468</v>
          </cell>
          <cell r="Z20">
            <v>1.1435905882106374</v>
          </cell>
          <cell r="AA20">
            <v>1.1576250000000015</v>
          </cell>
          <cell r="AB20">
            <v>1.1718316453809181</v>
          </cell>
          <cell r="AC20">
            <v>1.1862126380443996</v>
          </cell>
          <cell r="AD20">
            <v>1.2007701176211696</v>
          </cell>
          <cell r="AE20">
            <v>1.2155062500000018</v>
          </cell>
          <cell r="AF20">
            <v>1.2304232276499643</v>
          </cell>
          <cell r="AG20">
            <v>1.2455232699466199</v>
          </cell>
          <cell r="AH20">
            <v>1.2608086235022284</v>
          </cell>
          <cell r="AI20">
            <v>1.2762815625000021</v>
          </cell>
          <cell r="AJ20">
            <v>1.2919443890324629</v>
          </cell>
          <cell r="AK20">
            <v>1.3077994334439513</v>
          </cell>
          <cell r="AL20">
            <v>1.3238490546773403</v>
          </cell>
          <cell r="AM20">
            <v>1.3400956406250026</v>
          </cell>
          <cell r="AN20">
            <v>1.3565416084840864</v>
          </cell>
          <cell r="AO20">
            <v>1.3731894051161493</v>
          </cell>
          <cell r="AP20">
            <v>1.3900415074112078</v>
          </cell>
          <cell r="AQ20">
            <v>1.4071004226562533</v>
          </cell>
          <cell r="AR20">
            <v>1.4243686889082912</v>
          </cell>
          <cell r="AS20">
            <v>1.4418488753719572</v>
          </cell>
          <cell r="AT20">
            <v>1.4595435827817687</v>
          </cell>
          <cell r="AU20">
            <v>1.4774554437890666</v>
          </cell>
          <cell r="AV20">
            <v>1.4955871233537064</v>
          </cell>
          <cell r="AW20">
            <v>1.5139413191405557</v>
          </cell>
          <cell r="AX20">
            <v>1.5325207619208576</v>
          </cell>
          <cell r="AY20">
            <v>1.5513282159785204</v>
          </cell>
          <cell r="AZ20">
            <v>1.5703664795213923</v>
          </cell>
          <cell r="BA20">
            <v>1.5896383850975842</v>
          </cell>
          <cell r="BB20">
            <v>1.6091468000169011</v>
          </cell>
          <cell r="BC20">
            <v>1.6288946267774471</v>
          </cell>
          <cell r="BD20">
            <v>1.6488848034974626</v>
          </cell>
          <cell r="BE20">
            <v>1.6691203043524638</v>
          </cell>
          <cell r="BF20">
            <v>1.6896041400177468</v>
          </cell>
          <cell r="BG20">
            <v>1.71033935811632</v>
          </cell>
          <cell r="BH20">
            <v>1.7313290436723361</v>
          </cell>
          <cell r="BI20">
            <v>1.7525763195700874</v>
          </cell>
          <cell r="BJ20">
            <v>1.7740843470186345</v>
          </cell>
          <cell r="BK20">
            <v>1.7958563260221363</v>
          </cell>
          <cell r="BL20">
            <v>1.8178954958559532</v>
          </cell>
          <cell r="BM20">
            <v>1.8402051355485922</v>
          </cell>
          <cell r="BN20">
            <v>1.8627885643695667</v>
          </cell>
          <cell r="BO20">
            <v>1.8856491423232438</v>
          </cell>
          <cell r="BP20">
            <v>1.9087902706487516</v>
          </cell>
          <cell r="BQ20">
            <v>1.9322153923260226</v>
          </cell>
          <cell r="BR20">
            <v>1.9559279925880457</v>
          </cell>
          <cell r="BS20">
            <v>1.9799315994394067</v>
          </cell>
          <cell r="BT20">
            <v>2.0042297841811898</v>
          </cell>
          <cell r="BU20">
            <v>2.0288261619423245</v>
          </cell>
          <cell r="BV20">
            <v>2.0537243922174486</v>
          </cell>
          <cell r="BW20">
            <v>2.0789281794113776</v>
          </cell>
          <cell r="BX20">
            <v>2.10444127339025</v>
          </cell>
          <cell r="BY20">
            <v>2.1302674700394411</v>
          </cell>
          <cell r="BZ20">
            <v>2.1564106118283215</v>
          </cell>
          <cell r="CA20">
            <v>2.1828745883819467</v>
          </cell>
          <cell r="CB20">
            <v>2.2096633370597627</v>
          </cell>
          <cell r="CC20">
            <v>2.2367808435414136</v>
          </cell>
          <cell r="CD20">
            <v>2.2642311424197383</v>
          </cell>
          <cell r="CE20">
            <v>2.2920183178010451</v>
          </cell>
          <cell r="CF20">
            <v>2.3201465039127518</v>
          </cell>
          <cell r="CG20">
            <v>2.348619885718485</v>
          </cell>
          <cell r="CH20">
            <v>2.3774426995407261</v>
          </cell>
          <cell r="CI20">
            <v>2.4066192336910981</v>
          </cell>
          <cell r="CJ20">
            <v>2.4361538291083904</v>
          </cell>
          <cell r="CK20">
            <v>2.4660508800044103</v>
          </cell>
          <cell r="CL20">
            <v>2.4963148345177633</v>
          </cell>
          <cell r="CM20">
            <v>2.5269501953756537</v>
          </cell>
          <cell r="CN20">
            <v>2.5579615205638104</v>
          </cell>
          <cell r="CO20">
            <v>2.5893534240046314</v>
          </cell>
          <cell r="CP20">
            <v>2.6211305762436519</v>
          </cell>
          <cell r="CQ20">
            <v>2.6532977051444369</v>
          </cell>
          <cell r="CR20">
            <v>2.6858595965920014</v>
          </cell>
          <cell r="CS20">
            <v>2.7188210952048633</v>
          </cell>
          <cell r="CT20">
            <v>2.7521871050558349</v>
          </cell>
          <cell r="CU20">
            <v>2.7859625904016592</v>
          </cell>
          <cell r="CV20">
            <v>2.8201525764216022</v>
          </cell>
          <cell r="CW20">
            <v>2.8547621499651075</v>
          </cell>
          <cell r="CX20">
            <v>2.8897964603086277</v>
          </cell>
          <cell r="CY20">
            <v>2.9252607199217433</v>
          </cell>
          <cell r="CZ20">
            <v>2.9611602052426833</v>
          </cell>
          <cell r="DA20">
            <v>2.997500257463364</v>
          </cell>
          <cell r="DB20">
            <v>3.03428628332406</v>
          </cell>
          <cell r="DC20">
            <v>3.0715237559178314</v>
          </cell>
          <cell r="DD20">
            <v>3.1092182155048187</v>
          </cell>
          <cell r="DE20">
            <v>3.1473752703365334</v>
          </cell>
          <cell r="DF20">
            <v>3.1860005974902643</v>
          </cell>
          <cell r="DG20">
            <v>3.2250999437137242</v>
          </cell>
          <cell r="DH20">
            <v>3.2646791262800607</v>
          </cell>
          <cell r="DI20">
            <v>3.3047440338533609</v>
          </cell>
          <cell r="DJ20">
            <v>3.3453006273647787</v>
          </cell>
          <cell r="DK20">
            <v>3.3863549408994116</v>
          </cell>
          <cell r="DL20">
            <v>3.4279130825940647</v>
          </cell>
          <cell r="DM20">
            <v>3.46998123554603</v>
          </cell>
          <cell r="DN20">
            <v>3.5125656587330183</v>
          </cell>
          <cell r="DO20">
            <v>3.5556726879443827</v>
          </cell>
          <cell r="DP20">
            <v>3.5993087367237688</v>
          </cell>
          <cell r="DQ20">
            <v>3.6434802973233325</v>
          </cell>
          <cell r="DR20">
            <v>3.6881939416696703</v>
          </cell>
          <cell r="DS20">
            <v>3.7334563223416031</v>
          </cell>
          <cell r="DT20">
            <v>3.7792741735599584</v>
          </cell>
          <cell r="DU20">
            <v>3.8256543121895001</v>
          </cell>
          <cell r="DV20">
            <v>3.8726036387531551</v>
          </cell>
          <cell r="DW20">
            <v>3.9201291384586847</v>
          </cell>
          <cell r="DX20">
            <v>3.9682378822379576</v>
          </cell>
          <cell r="DY20">
            <v>4.0169370277989769</v>
          </cell>
          <cell r="DZ20">
            <v>4.0662338206908144</v>
          </cell>
          <cell r="EA20">
            <v>4.1161355953816203</v>
          </cell>
          <cell r="EB20">
            <v>4.1666497763498569</v>
          </cell>
          <cell r="EC20">
            <v>4.2177838791889268</v>
          </cell>
          <cell r="ED20">
            <v>4.2695455117253562</v>
          </cell>
          <cell r="EE20">
            <v>4.3219423751507025</v>
          </cell>
          <cell r="EF20">
            <v>4.3749822651673513</v>
          </cell>
          <cell r="EG20">
            <v>4.4286730731483743</v>
          </cell>
          <cell r="EH20">
            <v>4.4830227873116257</v>
          </cell>
          <cell r="EI20">
            <v>4.5380394939082391</v>
          </cell>
          <cell r="EJ20">
            <v>4.5937313784257201</v>
          </cell>
          <cell r="EK20">
            <v>4.6501067268057943</v>
          </cell>
          <cell r="EL20">
            <v>4.7071739266772079</v>
          </cell>
          <cell r="EM20">
            <v>4.7649414686036522</v>
          </cell>
          <cell r="EN20">
            <v>4.8234179473470071</v>
          </cell>
          <cell r="EO20">
            <v>4.8826120631460856</v>
          </cell>
          <cell r="EP20">
            <v>4.9425326230110702</v>
          </cell>
          <cell r="EQ20">
            <v>5.0031885420338371</v>
          </cell>
          <cell r="ER20">
            <v>5.0645888447143603</v>
          </cell>
          <cell r="ES20">
            <v>5.1267426663033921</v>
          </cell>
          <cell r="ET20">
            <v>5.1896592541616258</v>
          </cell>
          <cell r="EU20">
            <v>5.2533479691355307</v>
          </cell>
          <cell r="EV20">
            <v>5.3178182869500796</v>
          </cell>
          <cell r="EW20">
            <v>5.3830797996185638</v>
          </cell>
          <cell r="EX20">
            <v>5.449142216869709</v>
          </cell>
          <cell r="EY20">
            <v>5.5160153675923089</v>
          </cell>
          <cell r="EZ20">
            <v>5.5837092012975855</v>
          </cell>
          <cell r="FA20">
            <v>5.6522337895994932</v>
          </cell>
          <cell r="FB20">
            <v>5.7215993277131956</v>
          </cell>
          <cell r="FC20">
            <v>5.791816135971926</v>
          </cell>
          <cell r="FD20">
            <v>5.862894661362466</v>
          </cell>
          <cell r="FE20">
            <v>5.9348454790794696</v>
          </cell>
          <cell r="FF20">
            <v>6.0076792940988568</v>
          </cell>
          <cell r="FG20">
            <v>6.0814069427705233</v>
          </cell>
          <cell r="FH20">
            <v>6.1560393944305902</v>
          </cell>
          <cell r="FI20">
            <v>6.2315877530334438</v>
          </cell>
          <cell r="FJ20">
            <v>6.3080632588038013</v>
          </cell>
          <cell r="FK20">
            <v>6.3854772899090513</v>
          </cell>
          <cell r="FL20">
            <v>6.4638413641521222</v>
          </cell>
          <cell r="FM20">
            <v>6.5431671406851182</v>
          </cell>
          <cell r="FN20">
            <v>6.6234664217439931</v>
          </cell>
          <cell r="FO20">
            <v>6.704751154404506</v>
          </cell>
          <cell r="FP20">
            <v>6.7870334323597303</v>
          </cell>
          <cell r="FQ20">
            <v>6.8703254977193762</v>
          </cell>
          <cell r="FR20">
            <v>6.954639742831195</v>
          </cell>
          <cell r="FS20">
            <v>7.0399887121247335</v>
          </cell>
          <cell r="FT20">
            <v>7.1263851039777188</v>
          </cell>
          <cell r="FU20">
            <v>7.2138417726053472</v>
          </cell>
          <cell r="FV20">
            <v>7.3023717299727569</v>
          </cell>
          <cell r="FW20">
            <v>7.3919881477309719</v>
          </cell>
          <cell r="FX20">
            <v>7.4827043591766067</v>
          </cell>
          <cell r="FY20">
            <v>7.5745338612356168</v>
          </cell>
          <cell r="FZ20">
            <v>7.6674903164713966</v>
          </cell>
          <cell r="GA20">
            <v>7.7615875551175231</v>
          </cell>
          <cell r="GB20">
            <v>7.8568395771354398</v>
          </cell>
          <cell r="GC20">
            <v>7.9532605542974002</v>
          </cell>
          <cell r="GD20">
            <v>8.0508648322949696</v>
          </cell>
          <cell r="GE20">
            <v>8.1496669328734015</v>
          </cell>
          <cell r="GF20">
            <v>8.2496815559922148</v>
          </cell>
          <cell r="GG20">
            <v>8.3509235820122729</v>
          </cell>
          <cell r="GH20">
            <v>8.4534080739097206</v>
          </cell>
          <cell r="GI20">
            <v>8.5571502795170744</v>
          </cell>
          <cell r="GJ20">
            <v>8.6621656337918278</v>
          </cell>
          <cell r="GK20">
            <v>8.7684697611128897</v>
          </cell>
          <cell r="GL20">
            <v>8.8760784776052102</v>
          </cell>
          <cell r="GM20">
            <v>8.9850077934929313</v>
          </cell>
          <cell r="GN20">
            <v>9.0952739154814228</v>
          </cell>
          <cell r="GO20">
            <v>9.2068932491685374</v>
          </cell>
          <cell r="GP20">
            <v>9.319882401485474</v>
          </cell>
          <cell r="GQ20">
            <v>9.4342581831675822</v>
          </cell>
          <cell r="GR20">
            <v>9.5500376112554974</v>
          </cell>
          <cell r="GS20">
            <v>9.6672379116269678</v>
          </cell>
          <cell r="GT20">
            <v>9.7858765215597501</v>
          </cell>
          <cell r="GU20">
            <v>9.905971092325963</v>
          </cell>
          <cell r="GV20">
            <v>10.027539491818274</v>
          </cell>
          <cell r="GW20">
            <v>10.150599807208318</v>
          </cell>
          <cell r="GX20">
            <v>10.27517034763774</v>
          </cell>
          <cell r="GY20">
            <v>10.401269646942264</v>
          </cell>
          <cell r="GZ20">
            <v>10.528916466409191</v>
          </cell>
          <cell r="HA20">
            <v>10.658129797568737</v>
          </cell>
          <cell r="HB20">
            <v>10.78892886501963</v>
          </cell>
          <cell r="HC20">
            <v>10.92133312928938</v>
          </cell>
          <cell r="HD20">
            <v>11.055362289729652</v>
          </cell>
          <cell r="HE20">
            <v>11.191036287447176</v>
          </cell>
          <cell r="HF20">
            <v>11.328375308270614</v>
          </cell>
          <cell r="HG20">
            <v>11.467399785753852</v>
          </cell>
          <cell r="HH20">
            <v>11.608130404216139</v>
          </cell>
          <cell r="HI20">
            <v>11.750588101819538</v>
          </cell>
          <cell r="HJ20">
            <v>11.894794073684148</v>
          </cell>
          <cell r="HK20">
            <v>12.040769775041548</v>
          </cell>
          <cell r="HL20">
            <v>12.18853692442695</v>
          </cell>
          <cell r="HM20">
            <v>12.338117506910519</v>
          </cell>
          <cell r="HN20">
            <v>12.48953377736836</v>
          </cell>
          <cell r="HO20">
            <v>12.642808263793629</v>
          </cell>
          <cell r="HP20">
            <v>12.7979637706483</v>
          </cell>
          <cell r="HQ20">
            <v>12.955023382256048</v>
          </cell>
          <cell r="HR20">
            <v>13.114010466236781</v>
          </cell>
          <cell r="HS20">
            <v>13.274948676983314</v>
          </cell>
          <cell r="HT20">
            <v>13.437861959180719</v>
          </cell>
          <cell r="HU20">
            <v>13.602774551368855</v>
          </cell>
          <cell r="HV20">
            <v>13.769710989548624</v>
          </cell>
          <cell r="HW20">
            <v>13.938696110832485</v>
          </cell>
        </row>
        <row r="23">
          <cell r="A23" t="str">
            <v>PPI_EUR_ACC</v>
          </cell>
          <cell r="C23" t="str">
            <v>ИЦП, Европа</v>
          </cell>
          <cell r="D23" t="str">
            <v>Ссылка</v>
          </cell>
          <cell r="E23" t="str">
            <v>x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1.0034817736331481</v>
          </cell>
          <cell r="Q23">
            <v>1.0069756700139285</v>
          </cell>
          <cell r="R23">
            <v>1.0104817313510046</v>
          </cell>
          <cell r="S23">
            <v>1.0140000000000002</v>
          </cell>
          <cell r="T23">
            <v>1.0177812961832264</v>
          </cell>
          <cell r="U23">
            <v>1.0215766931562213</v>
          </cell>
          <cell r="V23">
            <v>1.0253862435020837</v>
          </cell>
          <cell r="W23">
            <v>1.0292100000000002</v>
          </cell>
          <cell r="X23">
            <v>1.0330480156259749</v>
          </cell>
          <cell r="Y23">
            <v>1.0369003435535646</v>
          </cell>
          <cell r="Z23">
            <v>1.0407670371546152</v>
          </cell>
          <cell r="AA23">
            <v>1.0446481500000002</v>
          </cell>
          <cell r="AB23">
            <v>1.0493176645967219</v>
          </cell>
          <cell r="AC23">
            <v>1.0540080516437218</v>
          </cell>
          <cell r="AD23">
            <v>1.0587194044396011</v>
          </cell>
          <cell r="AE23">
            <v>1.0634518167000002</v>
          </cell>
          <cell r="AF23">
            <v>1.0682053825594628</v>
          </cell>
          <cell r="AG23">
            <v>1.0729801965733086</v>
          </cell>
          <cell r="AH23">
            <v>1.0777763537195135</v>
          </cell>
          <cell r="AI23">
            <v>1.0825939494005998</v>
          </cell>
          <cell r="AJ23">
            <v>1.0874330794455329</v>
          </cell>
          <cell r="AK23">
            <v>1.092293840111628</v>
          </cell>
          <cell r="AL23">
            <v>1.0971763280864648</v>
          </cell>
          <cell r="AM23">
            <v>1.1020806404898107</v>
          </cell>
          <cell r="AN23">
            <v>1.1070068748755526</v>
          </cell>
          <cell r="AO23">
            <v>1.1119551292336374</v>
          </cell>
          <cell r="AP23">
            <v>1.1169255019920212</v>
          </cell>
          <cell r="AQ23">
            <v>1.1219180920186274</v>
          </cell>
          <cell r="AR23">
            <v>1.1269329986233125</v>
          </cell>
          <cell r="AS23">
            <v>1.1319703215598429</v>
          </cell>
          <cell r="AT23">
            <v>1.1370301610278777</v>
          </cell>
          <cell r="AU23">
            <v>1.1421126176749627</v>
          </cell>
          <cell r="AV23">
            <v>1.1472177925985323</v>
          </cell>
          <cell r="AW23">
            <v>1.1523457873479201</v>
          </cell>
          <cell r="AX23">
            <v>1.1574967039263795</v>
          </cell>
          <cell r="AY23">
            <v>1.1626706447931119</v>
          </cell>
          <cell r="AZ23">
            <v>1.1678677128653057</v>
          </cell>
          <cell r="BA23">
            <v>1.1730880115201825</v>
          </cell>
          <cell r="BB23">
            <v>1.1783316445970542</v>
          </cell>
          <cell r="BC23">
            <v>1.183598716399388</v>
          </cell>
          <cell r="BD23">
            <v>1.1888893316968812</v>
          </cell>
          <cell r="BE23">
            <v>1.1942035957275456</v>
          </cell>
          <cell r="BF23">
            <v>1.199541614199801</v>
          </cell>
          <cell r="BG23">
            <v>1.2049034932945766</v>
          </cell>
          <cell r="BH23">
            <v>1.2102893396674248</v>
          </cell>
          <cell r="BI23">
            <v>1.2156992604506414</v>
          </cell>
          <cell r="BJ23">
            <v>1.2211333632553973</v>
          </cell>
          <cell r="BK23">
            <v>1.2265917561738791</v>
          </cell>
          <cell r="BL23">
            <v>1.2320745477814385</v>
          </cell>
          <cell r="BM23">
            <v>1.237581847138753</v>
          </cell>
          <cell r="BN23">
            <v>1.2431137637939944</v>
          </cell>
          <cell r="BO23">
            <v>1.2486704077850088</v>
          </cell>
          <cell r="BP23">
            <v>1.2542518896415042</v>
          </cell>
          <cell r="BQ23">
            <v>1.2598583203872504</v>
          </cell>
          <cell r="BR23">
            <v>1.2654898115422863</v>
          </cell>
          <cell r="BS23">
            <v>1.2711464751251389</v>
          </cell>
          <cell r="BT23">
            <v>1.2768284236550513</v>
          </cell>
          <cell r="BU23">
            <v>1.2825357701542208</v>
          </cell>
          <cell r="BV23">
            <v>1.2882686281500473</v>
          </cell>
          <cell r="BW23">
            <v>1.2940271116773912</v>
          </cell>
          <cell r="BX23">
            <v>1.299811335280842</v>
          </cell>
          <cell r="BY23">
            <v>1.3056214140169966</v>
          </cell>
          <cell r="BZ23">
            <v>1.311457463456748</v>
          </cell>
          <cell r="CA23">
            <v>1.3173195996875842</v>
          </cell>
          <cell r="CB23">
            <v>1.3232079393158971</v>
          </cell>
          <cell r="CC23">
            <v>1.3291225994693026</v>
          </cell>
          <cell r="CD23">
            <v>1.3350636977989694</v>
          </cell>
          <cell r="CE23">
            <v>1.3410313524819606</v>
          </cell>
          <cell r="CF23">
            <v>1.3470256822235831</v>
          </cell>
          <cell r="CG23">
            <v>1.3530468062597498</v>
          </cell>
          <cell r="CH23">
            <v>1.3590948443593507</v>
          </cell>
          <cell r="CI23">
            <v>1.3651699168266356</v>
          </cell>
          <cell r="CJ23">
            <v>1.3712721445036073</v>
          </cell>
          <cell r="CK23">
            <v>1.377401648772425</v>
          </cell>
          <cell r="CL23">
            <v>1.3835585515578188</v>
          </cell>
          <cell r="CM23">
            <v>1.389742975329515</v>
          </cell>
          <cell r="CN23">
            <v>1.3959550431046721</v>
          </cell>
          <cell r="CO23">
            <v>1.4021948784503284</v>
          </cell>
          <cell r="CP23">
            <v>1.4084626054858591</v>
          </cell>
          <cell r="CQ23">
            <v>1.4147583488854458</v>
          </cell>
          <cell r="CR23">
            <v>1.421082233880556</v>
          </cell>
          <cell r="CS23">
            <v>1.4274343862624341</v>
          </cell>
          <cell r="CT23">
            <v>1.4338149323846046</v>
          </cell>
          <cell r="CU23">
            <v>1.4402239991653838</v>
          </cell>
          <cell r="CV23">
            <v>1.4466617140904059</v>
          </cell>
          <cell r="CW23">
            <v>1.453128205215158</v>
          </cell>
          <cell r="CX23">
            <v>1.4596236011675274</v>
          </cell>
          <cell r="CY23">
            <v>1.4661480311503607</v>
          </cell>
          <cell r="CZ23">
            <v>1.4727016249440332</v>
          </cell>
          <cell r="DA23">
            <v>1.4792845129090308</v>
          </cell>
          <cell r="DB23">
            <v>1.485896825988543</v>
          </cell>
          <cell r="DC23">
            <v>1.4925386957110673</v>
          </cell>
          <cell r="DD23">
            <v>1.4992102541930259</v>
          </cell>
          <cell r="DE23">
            <v>1.5059116341413934</v>
          </cell>
          <cell r="DF23">
            <v>1.5126429688563368</v>
          </cell>
          <cell r="DG23">
            <v>1.5194043922338665</v>
          </cell>
          <cell r="DH23">
            <v>1.5261960387685003</v>
          </cell>
          <cell r="DI23">
            <v>1.5330180435559384</v>
          </cell>
          <cell r="DJ23">
            <v>1.5398705422957506</v>
          </cell>
          <cell r="DK23">
            <v>1.5467536712940757</v>
          </cell>
          <cell r="DL23">
            <v>1.5536675674663329</v>
          </cell>
          <cell r="DM23">
            <v>1.5606123683399449</v>
          </cell>
          <cell r="DN23">
            <v>1.5675882120570737</v>
          </cell>
          <cell r="DO23">
            <v>1.5745952373773686</v>
          </cell>
          <cell r="DP23">
            <v>1.5816335836807265</v>
          </cell>
          <cell r="DQ23">
            <v>1.5887033909700634</v>
          </cell>
          <cell r="DR23">
            <v>1.5958047998741005</v>
          </cell>
          <cell r="DS23">
            <v>1.602937951650161</v>
          </cell>
          <cell r="DT23">
            <v>1.6101029881869793</v>
          </cell>
          <cell r="DU23">
            <v>1.6173000520075242</v>
          </cell>
          <cell r="DV23">
            <v>1.6245292862718341</v>
          </cell>
          <cell r="DW23">
            <v>1.6317908347798635</v>
          </cell>
          <cell r="DX23">
            <v>1.6390848419743445</v>
          </cell>
          <cell r="DY23">
            <v>1.6464114529436593</v>
          </cell>
          <cell r="DZ23">
            <v>1.6537708134247269</v>
          </cell>
          <cell r="EA23">
            <v>1.6611630698059008</v>
          </cell>
          <cell r="EB23">
            <v>1.6685883691298824</v>
          </cell>
          <cell r="EC23">
            <v>1.6760468590966449</v>
          </cell>
          <cell r="ED23">
            <v>1.6835386880663714</v>
          </cell>
          <cell r="EE23">
            <v>1.6910640050624066</v>
          </cell>
          <cell r="EF23">
            <v>1.69862295977422</v>
          </cell>
          <cell r="EG23">
            <v>1.7062157025603841</v>
          </cell>
          <cell r="EH23">
            <v>1.7138423844515658</v>
          </cell>
          <cell r="EI23">
            <v>1.7215031571535295</v>
          </cell>
          <cell r="EJ23">
            <v>1.7291981730501556</v>
          </cell>
          <cell r="EK23">
            <v>1.7369275852064707</v>
          </cell>
          <cell r="EL23">
            <v>1.7446915473716937</v>
          </cell>
          <cell r="EM23">
            <v>1.7524902139822929</v>
          </cell>
          <cell r="EN23">
            <v>1.7603237401650582</v>
          </cell>
          <cell r="EO23">
            <v>1.7681922817401872</v>
          </cell>
          <cell r="EP23">
            <v>1.7760959952243842</v>
          </cell>
          <cell r="EQ23">
            <v>1.784035037833974</v>
          </cell>
          <cell r="ER23">
            <v>1.792009567488029</v>
          </cell>
          <cell r="ES23">
            <v>1.8000197428115101</v>
          </cell>
          <cell r="ET23">
            <v>1.8080657231384227</v>
          </cell>
          <cell r="EU23">
            <v>1.8161476685149853</v>
          </cell>
          <cell r="EV23">
            <v>1.8242657397028132</v>
          </cell>
          <cell r="EW23">
            <v>1.832420098182117</v>
          </cell>
          <cell r="EX23">
            <v>1.8406109061549141</v>
          </cell>
          <cell r="EY23">
            <v>1.8488383265482546</v>
          </cell>
          <cell r="EZ23">
            <v>1.8571025230174636</v>
          </cell>
          <cell r="FA23">
            <v>1.8654036599493951</v>
          </cell>
          <cell r="FB23">
            <v>1.8737419024657025</v>
          </cell>
          <cell r="FC23">
            <v>1.8821174164261232</v>
          </cell>
          <cell r="FD23">
            <v>1.8905303684317778</v>
          </cell>
          <cell r="FE23">
            <v>1.898980925828484</v>
          </cell>
          <cell r="FF23">
            <v>1.9074692567100848</v>
          </cell>
          <cell r="FG23">
            <v>1.9159955299217932</v>
          </cell>
          <cell r="FH23">
            <v>1.9245599150635497</v>
          </cell>
          <cell r="FI23">
            <v>1.9331625824933965</v>
          </cell>
          <cell r="FJ23">
            <v>1.9418037033308662</v>
          </cell>
          <cell r="FK23">
            <v>1.9504834494603853</v>
          </cell>
          <cell r="FL23">
            <v>1.9592019935346934</v>
          </cell>
          <cell r="FM23">
            <v>1.9679595089782775</v>
          </cell>
          <cell r="FN23">
            <v>1.9767561699908216</v>
          </cell>
          <cell r="FO23">
            <v>1.985592151550672</v>
          </cell>
          <cell r="FP23">
            <v>1.9944676294183177</v>
          </cell>
          <cell r="FQ23">
            <v>2.0033827801398862</v>
          </cell>
          <cell r="FR23">
            <v>2.0123377810506562</v>
          </cell>
          <cell r="FS23">
            <v>2.0213328102785839</v>
          </cell>
          <cell r="FT23">
            <v>2.0303680467478471</v>
          </cell>
          <cell r="FU23">
            <v>2.0394436701824041</v>
          </cell>
          <cell r="FV23">
            <v>2.0485598611095681</v>
          </cell>
          <cell r="FW23">
            <v>2.0577168008635986</v>
          </cell>
          <cell r="FX23">
            <v>2.0669146715893087</v>
          </cell>
          <cell r="FY23">
            <v>2.0761536562456877</v>
          </cell>
          <cell r="FZ23">
            <v>2.0854339386095404</v>
          </cell>
          <cell r="GA23">
            <v>2.0947557032791435</v>
          </cell>
          <cell r="GB23">
            <v>2.1041191356779163</v>
          </cell>
          <cell r="GC23">
            <v>2.1135244220581098</v>
          </cell>
          <cell r="GD23">
            <v>2.122971749504512</v>
          </cell>
          <cell r="GE23">
            <v>2.1324613059381679</v>
          </cell>
          <cell r="GF23">
            <v>2.1419932801201185</v>
          </cell>
          <cell r="GG23">
            <v>2.1515678616551557</v>
          </cell>
          <cell r="GH23">
            <v>2.1611852409955929</v>
          </cell>
          <cell r="GI23">
            <v>2.1708456094450548</v>
          </cell>
          <cell r="GJ23">
            <v>2.1805491591622808</v>
          </cell>
          <cell r="GK23">
            <v>2.1902960831649487</v>
          </cell>
          <cell r="GL23">
            <v>2.2000865753335139</v>
          </cell>
          <cell r="GM23">
            <v>2.2099208304150659</v>
          </cell>
          <cell r="GN23">
            <v>2.219799044027202</v>
          </cell>
          <cell r="GO23">
            <v>2.2297214126619176</v>
          </cell>
          <cell r="GP23">
            <v>2.2396881336895169</v>
          </cell>
          <cell r="GQ23">
            <v>2.249699405362537</v>
          </cell>
          <cell r="GR23">
            <v>2.2597554268196913</v>
          </cell>
          <cell r="GS23">
            <v>2.2698563980898321</v>
          </cell>
          <cell r="GT23">
            <v>2.2800025200959282</v>
          </cell>
          <cell r="GU23">
            <v>2.2901939946590626</v>
          </cell>
          <cell r="GV23">
            <v>2.3004310245024455</v>
          </cell>
          <cell r="GW23">
            <v>2.3107138132554486</v>
          </cell>
          <cell r="GX23">
            <v>2.3210425654576543</v>
          </cell>
          <cell r="GY23">
            <v>2.3314174865629251</v>
          </cell>
          <cell r="GZ23">
            <v>2.3418387829434892</v>
          </cell>
          <cell r="HA23">
            <v>2.3523066618940467</v>
          </cell>
          <cell r="HB23">
            <v>2.3628213316358924</v>
          </cell>
          <cell r="HC23">
            <v>2.373383001321058</v>
          </cell>
          <cell r="HD23">
            <v>2.3839918810364722</v>
          </cell>
          <cell r="HE23">
            <v>2.3946481818081393</v>
          </cell>
          <cell r="HF23">
            <v>2.4053521156053383</v>
          </cell>
          <cell r="HG23">
            <v>2.416103895344837</v>
          </cell>
          <cell r="HH23">
            <v>2.4269037348951286</v>
          </cell>
          <cell r="HI23">
            <v>2.4377518490806858</v>
          </cell>
          <cell r="HJ23">
            <v>2.4486484536862343</v>
          </cell>
          <cell r="HK23">
            <v>2.4595937654610438</v>
          </cell>
          <cell r="HL23">
            <v>2.4705880021232405</v>
          </cell>
          <cell r="HM23">
            <v>2.4816313823641378</v>
          </cell>
          <cell r="HN23">
            <v>2.4927241258525861</v>
          </cell>
          <cell r="HO23">
            <v>2.503866453239342</v>
          </cell>
          <cell r="HP23">
            <v>2.5150585861614583</v>
          </cell>
          <cell r="HQ23">
            <v>2.5263007472466916</v>
          </cell>
          <cell r="HR23">
            <v>2.537593160117932</v>
          </cell>
          <cell r="HS23">
            <v>2.5489360493976498</v>
          </cell>
          <cell r="HT23">
            <v>2.5603296407123644</v>
          </cell>
          <cell r="HU23">
            <v>2.5717741606971321</v>
          </cell>
          <cell r="HV23">
            <v>2.5832698370000546</v>
          </cell>
          <cell r="HW23">
            <v>2.5948168982868074</v>
          </cell>
        </row>
      </sheetData>
      <sheetData sheetId="2">
        <row r="14">
          <cell r="A14" t="str">
            <v>gas_index</v>
          </cell>
          <cell r="C14" t="str">
            <v>Индекс роста цен на природный газ (руб.)</v>
          </cell>
          <cell r="D14" t="str">
            <v>Ссылка</v>
          </cell>
          <cell r="E14" t="str">
            <v>x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1.03</v>
          </cell>
          <cell r="S14">
            <v>1</v>
          </cell>
          <cell r="T14">
            <v>1</v>
          </cell>
          <cell r="U14">
            <v>1</v>
          </cell>
          <cell r="V14">
            <v>1.03</v>
          </cell>
          <cell r="W14">
            <v>1</v>
          </cell>
          <cell r="X14">
            <v>1</v>
          </cell>
          <cell r="Y14">
            <v>1</v>
          </cell>
          <cell r="Z14">
            <v>1.03</v>
          </cell>
          <cell r="AA14">
            <v>1</v>
          </cell>
          <cell r="AB14">
            <v>1</v>
          </cell>
          <cell r="AC14">
            <v>1</v>
          </cell>
          <cell r="AD14">
            <v>1.03</v>
          </cell>
          <cell r="AE14">
            <v>1</v>
          </cell>
          <cell r="AF14">
            <v>1</v>
          </cell>
          <cell r="AG14">
            <v>1</v>
          </cell>
          <cell r="AH14">
            <v>1.03</v>
          </cell>
          <cell r="AI14">
            <v>1</v>
          </cell>
          <cell r="AJ14">
            <v>1</v>
          </cell>
          <cell r="AK14">
            <v>1</v>
          </cell>
          <cell r="AL14">
            <v>1.03</v>
          </cell>
          <cell r="AM14">
            <v>1</v>
          </cell>
          <cell r="AN14">
            <v>1</v>
          </cell>
          <cell r="AO14">
            <v>1</v>
          </cell>
          <cell r="AP14">
            <v>1.03</v>
          </cell>
          <cell r="AQ14">
            <v>1</v>
          </cell>
          <cell r="AR14">
            <v>1</v>
          </cell>
          <cell r="AS14">
            <v>1</v>
          </cell>
          <cell r="AT14">
            <v>1.03</v>
          </cell>
          <cell r="AU14">
            <v>1</v>
          </cell>
          <cell r="AV14">
            <v>1</v>
          </cell>
          <cell r="AW14">
            <v>1</v>
          </cell>
          <cell r="AX14">
            <v>1.03</v>
          </cell>
          <cell r="AY14">
            <v>1</v>
          </cell>
          <cell r="AZ14">
            <v>1</v>
          </cell>
          <cell r="BA14">
            <v>1</v>
          </cell>
          <cell r="BB14">
            <v>1.03</v>
          </cell>
          <cell r="BC14">
            <v>1</v>
          </cell>
          <cell r="BD14">
            <v>1</v>
          </cell>
          <cell r="BE14">
            <v>1</v>
          </cell>
          <cell r="BF14">
            <v>1.03</v>
          </cell>
          <cell r="BG14">
            <v>1</v>
          </cell>
          <cell r="BH14">
            <v>1</v>
          </cell>
          <cell r="BI14">
            <v>1</v>
          </cell>
          <cell r="BJ14">
            <v>1.03</v>
          </cell>
          <cell r="BK14">
            <v>1</v>
          </cell>
          <cell r="BL14">
            <v>1</v>
          </cell>
          <cell r="BM14">
            <v>1</v>
          </cell>
          <cell r="BN14">
            <v>1.03</v>
          </cell>
          <cell r="BO14">
            <v>1</v>
          </cell>
          <cell r="BP14">
            <v>1</v>
          </cell>
          <cell r="BQ14">
            <v>1</v>
          </cell>
          <cell r="BR14">
            <v>1.03</v>
          </cell>
          <cell r="BS14">
            <v>1</v>
          </cell>
          <cell r="BT14">
            <v>1</v>
          </cell>
          <cell r="BU14">
            <v>1</v>
          </cell>
          <cell r="BV14">
            <v>1.03</v>
          </cell>
          <cell r="BW14">
            <v>1</v>
          </cell>
          <cell r="BX14">
            <v>1</v>
          </cell>
          <cell r="BY14">
            <v>1</v>
          </cell>
          <cell r="BZ14">
            <v>1.03</v>
          </cell>
          <cell r="CA14">
            <v>1</v>
          </cell>
          <cell r="CB14">
            <v>1</v>
          </cell>
          <cell r="CC14">
            <v>1</v>
          </cell>
          <cell r="CD14">
            <v>1.03</v>
          </cell>
          <cell r="CE14">
            <v>1</v>
          </cell>
          <cell r="CF14">
            <v>1</v>
          </cell>
          <cell r="CG14">
            <v>1</v>
          </cell>
          <cell r="CH14">
            <v>1.03</v>
          </cell>
          <cell r="CI14">
            <v>1</v>
          </cell>
          <cell r="CJ14">
            <v>1</v>
          </cell>
          <cell r="CK14">
            <v>1</v>
          </cell>
          <cell r="CL14">
            <v>1.03</v>
          </cell>
          <cell r="CM14">
            <v>1</v>
          </cell>
          <cell r="CN14">
            <v>1</v>
          </cell>
          <cell r="CO14">
            <v>1</v>
          </cell>
          <cell r="CP14">
            <v>1.03</v>
          </cell>
          <cell r="CQ14">
            <v>1</v>
          </cell>
          <cell r="CR14">
            <v>1</v>
          </cell>
          <cell r="CS14">
            <v>1</v>
          </cell>
          <cell r="CT14">
            <v>1.03</v>
          </cell>
          <cell r="CU14">
            <v>1</v>
          </cell>
          <cell r="CV14">
            <v>1</v>
          </cell>
          <cell r="CW14">
            <v>1</v>
          </cell>
          <cell r="CX14">
            <v>1.03</v>
          </cell>
          <cell r="CY14">
            <v>1</v>
          </cell>
          <cell r="CZ14">
            <v>1</v>
          </cell>
          <cell r="DA14">
            <v>1</v>
          </cell>
          <cell r="DB14">
            <v>1.03</v>
          </cell>
          <cell r="DC14">
            <v>1</v>
          </cell>
          <cell r="DD14">
            <v>1</v>
          </cell>
          <cell r="DE14">
            <v>1</v>
          </cell>
          <cell r="DF14">
            <v>1.03</v>
          </cell>
          <cell r="DG14">
            <v>1</v>
          </cell>
          <cell r="DH14">
            <v>1</v>
          </cell>
          <cell r="DI14">
            <v>1</v>
          </cell>
          <cell r="DJ14">
            <v>1.03</v>
          </cell>
          <cell r="DK14">
            <v>1</v>
          </cell>
          <cell r="DL14">
            <v>1</v>
          </cell>
          <cell r="DM14">
            <v>1</v>
          </cell>
          <cell r="DN14">
            <v>1.03</v>
          </cell>
          <cell r="DO14">
            <v>1</v>
          </cell>
          <cell r="DP14">
            <v>1</v>
          </cell>
          <cell r="DQ14">
            <v>1</v>
          </cell>
          <cell r="DR14">
            <v>1.03</v>
          </cell>
          <cell r="DS14">
            <v>1</v>
          </cell>
          <cell r="DT14">
            <v>1</v>
          </cell>
          <cell r="DU14">
            <v>1</v>
          </cell>
          <cell r="DV14">
            <v>1.03</v>
          </cell>
          <cell r="DW14">
            <v>1</v>
          </cell>
          <cell r="DX14">
            <v>1</v>
          </cell>
          <cell r="DY14">
            <v>1</v>
          </cell>
          <cell r="DZ14">
            <v>1.03</v>
          </cell>
          <cell r="EA14">
            <v>1</v>
          </cell>
          <cell r="EB14">
            <v>1</v>
          </cell>
          <cell r="EC14">
            <v>1</v>
          </cell>
          <cell r="ED14">
            <v>1.03</v>
          </cell>
          <cell r="EE14">
            <v>1</v>
          </cell>
          <cell r="EF14">
            <v>1</v>
          </cell>
          <cell r="EG14">
            <v>1</v>
          </cell>
          <cell r="EH14">
            <v>1.03</v>
          </cell>
          <cell r="EI14">
            <v>1</v>
          </cell>
          <cell r="EJ14">
            <v>1</v>
          </cell>
          <cell r="EK14">
            <v>1</v>
          </cell>
          <cell r="EL14">
            <v>1.03</v>
          </cell>
          <cell r="EM14">
            <v>1</v>
          </cell>
          <cell r="EN14">
            <v>1</v>
          </cell>
          <cell r="EO14">
            <v>1</v>
          </cell>
          <cell r="EP14">
            <v>1.03</v>
          </cell>
          <cell r="EQ14">
            <v>1</v>
          </cell>
          <cell r="ER14">
            <v>1</v>
          </cell>
          <cell r="ES14">
            <v>1</v>
          </cell>
          <cell r="ET14">
            <v>1.03</v>
          </cell>
          <cell r="EU14">
            <v>1</v>
          </cell>
          <cell r="EV14">
            <v>1</v>
          </cell>
          <cell r="EW14">
            <v>1</v>
          </cell>
          <cell r="EX14">
            <v>1.03</v>
          </cell>
          <cell r="EY14">
            <v>1</v>
          </cell>
          <cell r="EZ14">
            <v>1</v>
          </cell>
          <cell r="FA14">
            <v>1</v>
          </cell>
          <cell r="FB14">
            <v>1.03</v>
          </cell>
          <cell r="FC14">
            <v>1</v>
          </cell>
          <cell r="FD14">
            <v>1</v>
          </cell>
          <cell r="FE14">
            <v>1</v>
          </cell>
          <cell r="FF14">
            <v>1.03</v>
          </cell>
          <cell r="FG14">
            <v>1</v>
          </cell>
          <cell r="FH14">
            <v>1</v>
          </cell>
          <cell r="FI14">
            <v>1</v>
          </cell>
          <cell r="FJ14">
            <v>1.03</v>
          </cell>
          <cell r="FK14">
            <v>1</v>
          </cell>
          <cell r="FL14">
            <v>1</v>
          </cell>
          <cell r="FM14">
            <v>1</v>
          </cell>
          <cell r="FN14">
            <v>1.03</v>
          </cell>
          <cell r="FO14">
            <v>1</v>
          </cell>
          <cell r="FP14">
            <v>1</v>
          </cell>
          <cell r="FQ14">
            <v>1</v>
          </cell>
          <cell r="FR14">
            <v>1.03</v>
          </cell>
          <cell r="FS14">
            <v>1</v>
          </cell>
          <cell r="FT14">
            <v>1</v>
          </cell>
          <cell r="FU14">
            <v>1</v>
          </cell>
          <cell r="FV14">
            <v>1.03</v>
          </cell>
          <cell r="FW14">
            <v>1</v>
          </cell>
          <cell r="FX14">
            <v>1</v>
          </cell>
          <cell r="FY14">
            <v>1</v>
          </cell>
          <cell r="FZ14">
            <v>1.03</v>
          </cell>
          <cell r="GA14">
            <v>1</v>
          </cell>
          <cell r="GB14">
            <v>1</v>
          </cell>
          <cell r="GC14">
            <v>1</v>
          </cell>
          <cell r="GD14">
            <v>1.03</v>
          </cell>
          <cell r="GE14">
            <v>1</v>
          </cell>
          <cell r="GF14">
            <v>1</v>
          </cell>
          <cell r="GG14">
            <v>1</v>
          </cell>
          <cell r="GH14">
            <v>1.03</v>
          </cell>
          <cell r="GI14">
            <v>1</v>
          </cell>
          <cell r="GJ14">
            <v>1</v>
          </cell>
          <cell r="GK14">
            <v>1</v>
          </cell>
          <cell r="GL14">
            <v>1.03</v>
          </cell>
          <cell r="GM14">
            <v>1</v>
          </cell>
          <cell r="GN14">
            <v>1</v>
          </cell>
          <cell r="GO14">
            <v>1</v>
          </cell>
          <cell r="GP14">
            <v>1.03</v>
          </cell>
          <cell r="GQ14">
            <v>1</v>
          </cell>
          <cell r="GR14">
            <v>1</v>
          </cell>
          <cell r="GS14">
            <v>1</v>
          </cell>
          <cell r="GT14">
            <v>1.03</v>
          </cell>
          <cell r="GU14">
            <v>1</v>
          </cell>
          <cell r="GV14">
            <v>1</v>
          </cell>
          <cell r="GW14">
            <v>1</v>
          </cell>
          <cell r="GX14">
            <v>1.03</v>
          </cell>
          <cell r="GY14">
            <v>1</v>
          </cell>
          <cell r="GZ14">
            <v>1</v>
          </cell>
          <cell r="HA14">
            <v>1</v>
          </cell>
          <cell r="HB14">
            <v>1.03</v>
          </cell>
          <cell r="HC14">
            <v>1</v>
          </cell>
          <cell r="HD14">
            <v>1</v>
          </cell>
          <cell r="HE14">
            <v>1</v>
          </cell>
          <cell r="HF14">
            <v>1.03</v>
          </cell>
          <cell r="HG14">
            <v>1</v>
          </cell>
          <cell r="HH14">
            <v>1</v>
          </cell>
          <cell r="HI14">
            <v>1</v>
          </cell>
          <cell r="HJ14">
            <v>1.03</v>
          </cell>
          <cell r="HK14">
            <v>1</v>
          </cell>
          <cell r="HL14">
            <v>1</v>
          </cell>
          <cell r="HM14">
            <v>1</v>
          </cell>
          <cell r="HN14">
            <v>1.03</v>
          </cell>
          <cell r="HO14">
            <v>1</v>
          </cell>
          <cell r="HP14">
            <v>1</v>
          </cell>
          <cell r="HQ14">
            <v>1</v>
          </cell>
          <cell r="HR14">
            <v>1.03</v>
          </cell>
          <cell r="HS14">
            <v>1</v>
          </cell>
          <cell r="HT14">
            <v>1</v>
          </cell>
          <cell r="HU14">
            <v>1</v>
          </cell>
          <cell r="HV14">
            <v>1.03</v>
          </cell>
          <cell r="HW14">
            <v>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Comments ES"/>
      <sheetName val="3-Control"/>
      <sheetName val="4-Input FS"/>
      <sheetName val="5-Input TI"/>
      <sheetName val="6-Input TD"/>
      <sheetName val="7-Revenue"/>
      <sheetName val="8-OPEX"/>
      <sheetName val="11-WC"/>
      <sheetName val="9-Taxes"/>
      <sheetName val="10-FA&amp;D"/>
      <sheetName val="12-P&amp;L"/>
      <sheetName val="13-DCF"/>
      <sheetName val="MathCheck"/>
      <sheetName val="KPI"/>
      <sheetName val="EY analysis"/>
      <sheetName val="Support&gt;&gt;&gt;"/>
      <sheetName val="НДПИ"/>
      <sheetName val="BS_2020_audit"/>
      <sheetName val="TFR_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1">
          <cell r="H111">
            <v>0.2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 Curve Regions"/>
      <sheetName val="Cost Curve Firm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3C54-CCC4-4C76-8DCA-C881AAD89D91}">
  <dimension ref="A1:Z34"/>
  <sheetViews>
    <sheetView showGridLines="0" workbookViewId="0">
      <selection activeCell="V4" sqref="V4"/>
    </sheetView>
  </sheetViews>
  <sheetFormatPr defaultRowHeight="15" x14ac:dyDescent="0.25"/>
  <cols>
    <col min="1" max="1" width="18.140625" style="23" bestFit="1" customWidth="1"/>
    <col min="2" max="20" width="9.140625" style="23"/>
    <col min="21" max="26" width="9.5703125" style="23" bestFit="1" customWidth="1"/>
    <col min="27" max="16384" width="9.140625" style="23"/>
  </cols>
  <sheetData>
    <row r="1" spans="1:26" x14ac:dyDescent="0.25">
      <c r="A1" s="47" t="s">
        <v>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U1" s="38" t="s">
        <v>81</v>
      </c>
      <c r="V1" s="38"/>
      <c r="W1" s="38"/>
      <c r="X1" s="38"/>
      <c r="Y1" s="38"/>
      <c r="Z1" s="38"/>
    </row>
    <row r="2" spans="1:26" x14ac:dyDescent="0.2">
      <c r="A2" s="22"/>
      <c r="B2" s="48" t="s">
        <v>79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5" t="s">
        <v>76</v>
      </c>
      <c r="N2" s="45"/>
      <c r="O2" s="45"/>
      <c r="P2" s="45"/>
      <c r="Q2" s="45"/>
      <c r="R2" s="45"/>
      <c r="S2" s="45"/>
      <c r="U2" s="27" t="s">
        <v>79</v>
      </c>
      <c r="V2" s="45" t="s">
        <v>76</v>
      </c>
      <c r="W2" s="45"/>
      <c r="X2" s="45"/>
      <c r="Y2" s="45"/>
      <c r="Z2" s="45"/>
    </row>
    <row r="3" spans="1:26" x14ac:dyDescent="0.25">
      <c r="A3" s="24" t="s">
        <v>7</v>
      </c>
      <c r="B3" s="20">
        <v>2012</v>
      </c>
      <c r="C3" s="20">
        <v>2013</v>
      </c>
      <c r="D3" s="20">
        <v>2014</v>
      </c>
      <c r="E3" s="20">
        <v>2015</v>
      </c>
      <c r="F3" s="20">
        <v>2016</v>
      </c>
      <c r="G3" s="20">
        <v>2017</v>
      </c>
      <c r="H3" s="20">
        <v>2018</v>
      </c>
      <c r="I3" s="20">
        <v>2019</v>
      </c>
      <c r="J3" s="20">
        <v>2020</v>
      </c>
      <c r="K3" s="20">
        <v>2021</v>
      </c>
      <c r="L3" s="20">
        <v>2022</v>
      </c>
      <c r="M3" s="20">
        <v>2023</v>
      </c>
      <c r="N3" s="20">
        <v>2024</v>
      </c>
      <c r="O3" s="20">
        <v>2025</v>
      </c>
      <c r="P3" s="20">
        <v>2030</v>
      </c>
      <c r="Q3" s="20">
        <v>2035</v>
      </c>
      <c r="R3" s="20">
        <v>2040</v>
      </c>
      <c r="S3" s="20">
        <v>2045</v>
      </c>
      <c r="U3" s="24" t="s">
        <v>5</v>
      </c>
      <c r="V3" s="20" t="s">
        <v>0</v>
      </c>
      <c r="W3" s="20" t="s">
        <v>1</v>
      </c>
      <c r="X3" s="20" t="s">
        <v>2</v>
      </c>
      <c r="Y3" s="20" t="s">
        <v>3</v>
      </c>
      <c r="Z3" s="20" t="s">
        <v>4</v>
      </c>
    </row>
    <row r="4" spans="1:26" x14ac:dyDescent="0.25">
      <c r="A4" s="22" t="s">
        <v>8</v>
      </c>
      <c r="B4" s="19">
        <v>330.3</v>
      </c>
      <c r="C4" s="19">
        <v>315.40000000000003</v>
      </c>
      <c r="D4" s="19">
        <v>224.4</v>
      </c>
      <c r="E4" s="19">
        <v>275.8</v>
      </c>
      <c r="F4" s="19">
        <v>333.70000000000005</v>
      </c>
      <c r="G4" s="19">
        <v>292.3</v>
      </c>
      <c r="H4" s="19">
        <v>199.9</v>
      </c>
      <c r="I4" s="19">
        <v>404.20000000000005</v>
      </c>
      <c r="J4" s="19">
        <v>553.20000000000005</v>
      </c>
      <c r="K4" s="19">
        <v>509.3</v>
      </c>
      <c r="L4" s="19">
        <v>383.20000000000005</v>
      </c>
      <c r="M4" s="19">
        <v>380.1</v>
      </c>
      <c r="N4" s="19">
        <v>378.8</v>
      </c>
      <c r="O4" s="19">
        <v>377.9</v>
      </c>
      <c r="P4" s="19">
        <v>349.40000000000003</v>
      </c>
      <c r="Q4" s="19">
        <v>358.3</v>
      </c>
      <c r="R4" s="19">
        <v>367.70000000000005</v>
      </c>
      <c r="S4" s="19">
        <v>377.3</v>
      </c>
      <c r="U4" s="25">
        <v>5.5599999999999997E-2</v>
      </c>
      <c r="V4" s="25">
        <v>-4.5999999999999999E-3</v>
      </c>
      <c r="W4" s="25">
        <v>-1.5599999999999999E-2</v>
      </c>
      <c r="X4" s="25">
        <v>5.0000000000000001E-3</v>
      </c>
      <c r="Y4" s="25">
        <v>5.1999999999999998E-3</v>
      </c>
      <c r="Z4" s="25">
        <v>5.1999999999999998E-3</v>
      </c>
    </row>
    <row r="5" spans="1:26" x14ac:dyDescent="0.25">
      <c r="A5" s="22" t="s">
        <v>9</v>
      </c>
      <c r="B5" s="19">
        <v>795.4</v>
      </c>
      <c r="C5" s="19">
        <v>854</v>
      </c>
      <c r="D5" s="19">
        <v>818.1</v>
      </c>
      <c r="E5" s="19">
        <v>711.80000000000007</v>
      </c>
      <c r="F5" s="19">
        <v>560.20000000000005</v>
      </c>
      <c r="G5" s="19">
        <v>696.4</v>
      </c>
      <c r="H5" s="19">
        <v>696.6</v>
      </c>
      <c r="I5" s="19">
        <v>630.70000000000005</v>
      </c>
      <c r="J5" s="19">
        <v>531.4</v>
      </c>
      <c r="K5" s="19">
        <v>690.6</v>
      </c>
      <c r="L5" s="19">
        <v>749.5</v>
      </c>
      <c r="M5" s="19">
        <v>723</v>
      </c>
      <c r="N5" s="19">
        <v>719.2</v>
      </c>
      <c r="O5" s="19">
        <v>708.5</v>
      </c>
      <c r="P5" s="19">
        <v>663.9</v>
      </c>
      <c r="Q5" s="19">
        <v>669.7</v>
      </c>
      <c r="R5" s="19">
        <v>674.80000000000007</v>
      </c>
      <c r="S5" s="19">
        <v>678.6</v>
      </c>
      <c r="U5" s="25">
        <v>1.4800000000000001E-2</v>
      </c>
      <c r="V5" s="25">
        <v>-1.8599999999999998E-2</v>
      </c>
      <c r="W5" s="25">
        <v>-1.29E-2</v>
      </c>
      <c r="X5" s="25">
        <v>1.6999999999999999E-3</v>
      </c>
      <c r="Y5" s="25">
        <v>1.5E-3</v>
      </c>
      <c r="Z5" s="25">
        <v>1.1000000000000001E-3</v>
      </c>
    </row>
    <row r="6" spans="1:26" x14ac:dyDescent="0.25">
      <c r="A6" s="22" t="s">
        <v>10</v>
      </c>
      <c r="B6" s="19">
        <v>220.5</v>
      </c>
      <c r="C6" s="19">
        <v>314.5</v>
      </c>
      <c r="D6" s="19">
        <v>365.40000000000003</v>
      </c>
      <c r="E6" s="19">
        <v>235.9</v>
      </c>
      <c r="F6" s="19">
        <v>166.2</v>
      </c>
      <c r="G6" s="19">
        <v>208.6</v>
      </c>
      <c r="H6" s="19">
        <v>258.20000000000005</v>
      </c>
      <c r="I6" s="19">
        <v>199.2</v>
      </c>
      <c r="J6" s="19">
        <v>216.5</v>
      </c>
      <c r="K6" s="19">
        <v>327.40000000000003</v>
      </c>
      <c r="L6" s="19">
        <v>360.3</v>
      </c>
      <c r="M6" s="19">
        <v>346.90000000000003</v>
      </c>
      <c r="N6" s="19">
        <v>345.20000000000005</v>
      </c>
      <c r="O6" s="19">
        <v>341.1</v>
      </c>
      <c r="P6" s="19">
        <v>321.70000000000005</v>
      </c>
      <c r="Q6" s="19">
        <v>327.3</v>
      </c>
      <c r="R6" s="19">
        <v>332.3</v>
      </c>
      <c r="S6" s="19">
        <v>336.20000000000005</v>
      </c>
      <c r="U6" s="25">
        <v>0.11550000000000001</v>
      </c>
      <c r="V6" s="25">
        <v>-1.8100000000000002E-2</v>
      </c>
      <c r="W6" s="25">
        <v>-1.1599999999999999E-2</v>
      </c>
      <c r="X6" s="25">
        <v>3.5000000000000001E-3</v>
      </c>
      <c r="Y6" s="25">
        <v>3.0000000000000001E-3</v>
      </c>
      <c r="Z6" s="25">
        <v>2.3E-3</v>
      </c>
    </row>
    <row r="7" spans="1:26" x14ac:dyDescent="0.25">
      <c r="A7" s="22" t="s">
        <v>11</v>
      </c>
      <c r="B7" s="19">
        <v>371.40000000000003</v>
      </c>
      <c r="C7" s="19">
        <v>438.20000000000005</v>
      </c>
      <c r="D7" s="19">
        <v>442.3</v>
      </c>
      <c r="E7" s="19">
        <v>333.70000000000005</v>
      </c>
      <c r="F7" s="19">
        <v>230</v>
      </c>
      <c r="G7" s="19">
        <v>329.5</v>
      </c>
      <c r="H7" s="19">
        <v>394.70000000000005</v>
      </c>
      <c r="I7" s="19">
        <v>297.40000000000003</v>
      </c>
      <c r="J7" s="19">
        <v>252.79999999999998</v>
      </c>
      <c r="K7" s="19">
        <v>407.40000000000003</v>
      </c>
      <c r="L7" s="19">
        <v>462.20000000000005</v>
      </c>
      <c r="M7" s="19">
        <v>376.8</v>
      </c>
      <c r="N7" s="19">
        <v>365.5</v>
      </c>
      <c r="O7" s="19">
        <v>358.20000000000005</v>
      </c>
      <c r="P7" s="19">
        <v>300.60000000000002</v>
      </c>
      <c r="Q7" s="19">
        <v>281.5</v>
      </c>
      <c r="R7" s="19">
        <v>265.70000000000005</v>
      </c>
      <c r="S7" s="19">
        <v>254.1</v>
      </c>
      <c r="U7" s="25">
        <v>7.0000000000000007E-2</v>
      </c>
      <c r="V7" s="25">
        <v>-8.1500000000000003E-2</v>
      </c>
      <c r="W7" s="25">
        <v>-3.4500000000000003E-2</v>
      </c>
      <c r="X7" s="25">
        <v>-1.2999999999999999E-2</v>
      </c>
      <c r="Y7" s="25">
        <v>-1.15E-2</v>
      </c>
      <c r="Z7" s="25">
        <v>-8.8999999999999999E-3</v>
      </c>
    </row>
    <row r="8" spans="1:26" x14ac:dyDescent="0.25">
      <c r="A8" s="22" t="s">
        <v>12</v>
      </c>
      <c r="B8" s="19">
        <v>459.90000000000003</v>
      </c>
      <c r="C8" s="19">
        <v>546.5</v>
      </c>
      <c r="D8" s="19">
        <v>518.80000000000007</v>
      </c>
      <c r="E8" s="19">
        <v>390.3</v>
      </c>
      <c r="F8" s="19">
        <v>280.8</v>
      </c>
      <c r="G8" s="19">
        <v>407.3</v>
      </c>
      <c r="H8" s="19">
        <v>472.70000000000005</v>
      </c>
      <c r="I8" s="19">
        <v>354.3</v>
      </c>
      <c r="J8" s="19">
        <v>288.20000000000005</v>
      </c>
      <c r="K8" s="19">
        <v>468.70000000000005</v>
      </c>
      <c r="L8" s="19">
        <v>492.6</v>
      </c>
      <c r="M8" s="19">
        <v>396.8</v>
      </c>
      <c r="N8" s="19">
        <v>384.70000000000005</v>
      </c>
      <c r="O8" s="19">
        <v>376.40000000000003</v>
      </c>
      <c r="P8" s="19">
        <v>316.3</v>
      </c>
      <c r="Q8" s="19">
        <v>293.90000000000003</v>
      </c>
      <c r="R8" s="19">
        <v>280</v>
      </c>
      <c r="S8" s="19">
        <v>268.70000000000005</v>
      </c>
      <c r="U8" s="25">
        <v>3.8800000000000001E-2</v>
      </c>
      <c r="V8" s="25">
        <v>-8.5800000000000001E-2</v>
      </c>
      <c r="W8" s="25">
        <v>-3.4200000000000001E-2</v>
      </c>
      <c r="X8" s="25">
        <v>-1.46E-2</v>
      </c>
      <c r="Y8" s="25">
        <v>-9.5999999999999992E-3</v>
      </c>
      <c r="Z8" s="25">
        <v>-8.2000000000000007E-3</v>
      </c>
    </row>
    <row r="9" spans="1:26" x14ac:dyDescent="0.25">
      <c r="A9" s="22" t="s">
        <v>13</v>
      </c>
      <c r="B9" s="19">
        <v>411.1</v>
      </c>
      <c r="C9" s="19">
        <v>448.40000000000003</v>
      </c>
      <c r="D9" s="19">
        <v>443.8</v>
      </c>
      <c r="E9" s="19">
        <v>325.3</v>
      </c>
      <c r="F9" s="19">
        <v>261.40000000000003</v>
      </c>
      <c r="G9" s="19">
        <v>358.20000000000005</v>
      </c>
      <c r="H9" s="19">
        <v>483.4</v>
      </c>
      <c r="I9" s="19">
        <v>240</v>
      </c>
      <c r="J9" s="19">
        <v>444.3</v>
      </c>
      <c r="K9" s="19">
        <v>537.30000000000007</v>
      </c>
      <c r="L9" s="19">
        <v>525.30000000000007</v>
      </c>
      <c r="M9" s="19">
        <v>511</v>
      </c>
      <c r="N9" s="19">
        <v>508.20000000000005</v>
      </c>
      <c r="O9" s="19">
        <v>501.9</v>
      </c>
      <c r="P9" s="19">
        <v>471.5</v>
      </c>
      <c r="Q9" s="19">
        <v>476.6</v>
      </c>
      <c r="R9" s="19">
        <v>481</v>
      </c>
      <c r="S9" s="19">
        <v>484.8</v>
      </c>
      <c r="U9" s="25">
        <v>7.9600000000000004E-2</v>
      </c>
      <c r="V9" s="25">
        <v>-1.5100000000000001E-2</v>
      </c>
      <c r="W9" s="25">
        <v>-1.24E-2</v>
      </c>
      <c r="X9" s="25">
        <v>2.2000000000000001E-3</v>
      </c>
      <c r="Y9" s="25">
        <v>1.8E-3</v>
      </c>
      <c r="Z9" s="25">
        <v>1.6000000000000001E-3</v>
      </c>
    </row>
    <row r="10" spans="1:26" x14ac:dyDescent="0.25">
      <c r="A10" s="1" t="s">
        <v>82</v>
      </c>
      <c r="B10" s="19">
        <v>379.5</v>
      </c>
      <c r="C10" s="19">
        <v>447.40000000000003</v>
      </c>
      <c r="D10" s="19">
        <v>419.40000000000003</v>
      </c>
      <c r="E10" s="19">
        <v>337.70000000000005</v>
      </c>
      <c r="F10" s="19">
        <v>231.1</v>
      </c>
      <c r="G10" s="19">
        <v>323</v>
      </c>
      <c r="H10" s="19">
        <v>378.5</v>
      </c>
      <c r="I10" s="19">
        <v>319.5</v>
      </c>
      <c r="J10" s="19">
        <v>240.5</v>
      </c>
      <c r="K10" s="19">
        <v>501.5</v>
      </c>
      <c r="L10" s="19">
        <v>397.40000000000003</v>
      </c>
      <c r="M10" s="19">
        <v>346.90000000000003</v>
      </c>
      <c r="N10" s="19">
        <v>334.90000000000003</v>
      </c>
      <c r="O10" s="19">
        <v>326.70000000000005</v>
      </c>
      <c r="P10" s="19">
        <v>283.5</v>
      </c>
      <c r="Q10" s="19">
        <v>264</v>
      </c>
      <c r="R10" s="19">
        <v>246.4</v>
      </c>
      <c r="S10" s="19">
        <v>232.6</v>
      </c>
      <c r="U10" s="25">
        <v>4.2299999999999997E-2</v>
      </c>
      <c r="V10" s="25">
        <v>-6.3200000000000006E-2</v>
      </c>
      <c r="W10" s="25">
        <v>-2.8000000000000001E-2</v>
      </c>
      <c r="X10" s="25">
        <v>-1.4200000000000001E-2</v>
      </c>
      <c r="Y10" s="25">
        <v>-1.37E-2</v>
      </c>
      <c r="Z10" s="25">
        <v>-1.15E-2</v>
      </c>
    </row>
    <row r="11" spans="1:26" x14ac:dyDescent="0.25">
      <c r="A11" s="1" t="s">
        <v>14</v>
      </c>
      <c r="B11" s="19">
        <v>393</v>
      </c>
      <c r="C11" s="19">
        <v>398.70000000000005</v>
      </c>
      <c r="D11" s="19">
        <v>457.1</v>
      </c>
      <c r="E11" s="19">
        <v>306.3</v>
      </c>
      <c r="F11" s="19">
        <v>292.3</v>
      </c>
      <c r="G11" s="19">
        <v>374.6</v>
      </c>
      <c r="H11" s="19">
        <v>423.3</v>
      </c>
      <c r="I11" s="19">
        <v>362.70000000000005</v>
      </c>
      <c r="J11" s="19">
        <v>241.2</v>
      </c>
      <c r="K11" s="19">
        <v>340</v>
      </c>
      <c r="L11" s="19">
        <v>360</v>
      </c>
      <c r="M11" s="19">
        <v>303.8</v>
      </c>
      <c r="N11" s="19">
        <v>300.3</v>
      </c>
      <c r="O11" s="19">
        <v>297.5</v>
      </c>
      <c r="P11" s="19">
        <v>266.10000000000002</v>
      </c>
      <c r="Q11" s="19">
        <v>248.5</v>
      </c>
      <c r="R11" s="19">
        <v>235.1</v>
      </c>
      <c r="S11" s="19">
        <v>225.29999999999998</v>
      </c>
      <c r="U11" s="25">
        <v>-7.9000000000000008E-3</v>
      </c>
      <c r="V11" s="25">
        <v>-6.1600000000000002E-2</v>
      </c>
      <c r="W11" s="25">
        <v>-2.2100000000000002E-2</v>
      </c>
      <c r="X11" s="25">
        <v>-1.3599999999999999E-2</v>
      </c>
      <c r="Y11" s="25">
        <v>-1.0999999999999999E-2</v>
      </c>
      <c r="Z11" s="25">
        <v>-8.5000000000000006E-3</v>
      </c>
    </row>
    <row r="12" spans="1:26" x14ac:dyDescent="0.25">
      <c r="A12" s="1" t="s">
        <v>15</v>
      </c>
      <c r="B12" s="19">
        <v>485.20000000000005</v>
      </c>
      <c r="C12" s="19">
        <v>315.5</v>
      </c>
      <c r="D12" s="19">
        <v>290.20000000000005</v>
      </c>
      <c r="E12" s="19">
        <v>353.70000000000005</v>
      </c>
      <c r="F12" s="19">
        <v>343.8</v>
      </c>
      <c r="G12" s="19">
        <v>292.90000000000003</v>
      </c>
      <c r="H12" s="19">
        <v>246.29999999999998</v>
      </c>
      <c r="I12" s="19">
        <v>275.40000000000003</v>
      </c>
      <c r="J12" s="19">
        <v>318.40000000000003</v>
      </c>
      <c r="K12" s="19">
        <v>351.90000000000003</v>
      </c>
      <c r="L12" s="19">
        <v>376.5</v>
      </c>
      <c r="M12" s="19">
        <v>331.90000000000003</v>
      </c>
      <c r="N12" s="19">
        <v>317.8</v>
      </c>
      <c r="O12" s="19">
        <v>303.90000000000003</v>
      </c>
      <c r="P12" s="19">
        <v>269.20000000000005</v>
      </c>
      <c r="Q12" s="19">
        <v>249.7</v>
      </c>
      <c r="R12" s="19">
        <v>234.79999999999998</v>
      </c>
      <c r="S12" s="19">
        <v>226.4</v>
      </c>
      <c r="U12" s="25">
        <v>5.1499999999999997E-2</v>
      </c>
      <c r="V12" s="25">
        <v>-6.8900000000000003E-2</v>
      </c>
      <c r="W12" s="25">
        <v>-2.4E-2</v>
      </c>
      <c r="X12" s="25">
        <v>-1.49E-2</v>
      </c>
      <c r="Y12" s="25">
        <v>-1.2200000000000001E-2</v>
      </c>
      <c r="Z12" s="25">
        <v>-7.3000000000000001E-3</v>
      </c>
    </row>
    <row r="13" spans="1:26" x14ac:dyDescent="0.25">
      <c r="A13" s="1" t="s">
        <v>16</v>
      </c>
      <c r="B13" s="19">
        <v>422.5</v>
      </c>
      <c r="C13" s="19">
        <v>447.90000000000003</v>
      </c>
      <c r="D13" s="19">
        <v>432.3</v>
      </c>
      <c r="E13" s="19">
        <v>408.5</v>
      </c>
      <c r="F13" s="19">
        <v>294.40000000000003</v>
      </c>
      <c r="G13" s="19">
        <v>276.8</v>
      </c>
      <c r="H13" s="19">
        <v>389.40000000000003</v>
      </c>
      <c r="I13" s="19">
        <v>409.8</v>
      </c>
      <c r="J13" s="19">
        <v>222.29999999999998</v>
      </c>
      <c r="K13" s="19">
        <v>178.29999999999998</v>
      </c>
      <c r="L13" s="19">
        <v>312.60000000000002</v>
      </c>
      <c r="M13" s="19">
        <v>297</v>
      </c>
      <c r="N13" s="19">
        <v>291.90000000000003</v>
      </c>
      <c r="O13" s="19">
        <v>286.40000000000003</v>
      </c>
      <c r="P13" s="19">
        <v>258.90000000000003</v>
      </c>
      <c r="Q13" s="19">
        <v>245.29999999999998</v>
      </c>
      <c r="R13" s="19">
        <v>234.9</v>
      </c>
      <c r="S13" s="19">
        <v>226.1</v>
      </c>
      <c r="U13" s="25">
        <v>2.46E-2</v>
      </c>
      <c r="V13" s="25">
        <v>-2.8799999999999999E-2</v>
      </c>
      <c r="W13" s="25">
        <v>-0.02</v>
      </c>
      <c r="X13" s="25">
        <v>-1.0699999999999999E-2</v>
      </c>
      <c r="Y13" s="25">
        <v>-8.6E-3</v>
      </c>
      <c r="Z13" s="25">
        <v>-7.6E-3</v>
      </c>
    </row>
    <row r="14" spans="1:26" x14ac:dyDescent="0.25">
      <c r="A14" s="1" t="s">
        <v>17</v>
      </c>
      <c r="B14" s="19">
        <v>396.6</v>
      </c>
      <c r="C14" s="19">
        <v>402.3</v>
      </c>
      <c r="D14" s="19">
        <v>460.6</v>
      </c>
      <c r="E14" s="19">
        <v>309.8</v>
      </c>
      <c r="F14" s="19">
        <v>295.8</v>
      </c>
      <c r="G14" s="19">
        <v>378.1</v>
      </c>
      <c r="H14" s="19">
        <v>426.90000000000003</v>
      </c>
      <c r="I14" s="19">
        <v>366.20000000000005</v>
      </c>
      <c r="J14" s="19">
        <v>244.7</v>
      </c>
      <c r="K14" s="19">
        <v>343.6</v>
      </c>
      <c r="L14" s="19">
        <v>363.5</v>
      </c>
      <c r="M14" s="19">
        <v>343.40000000000003</v>
      </c>
      <c r="N14" s="19">
        <v>336.6</v>
      </c>
      <c r="O14" s="19">
        <v>335.6</v>
      </c>
      <c r="P14" s="19">
        <v>299.5</v>
      </c>
      <c r="Q14" s="19">
        <v>278.40000000000003</v>
      </c>
      <c r="R14" s="19">
        <v>261.60000000000002</v>
      </c>
      <c r="S14" s="19">
        <v>249</v>
      </c>
      <c r="U14" s="25">
        <v>-7.7999999999999996E-3</v>
      </c>
      <c r="V14" s="25">
        <v>-2.63E-2</v>
      </c>
      <c r="W14" s="25">
        <v>-2.2499999999999999E-2</v>
      </c>
      <c r="X14" s="25">
        <v>-1.4500000000000001E-2</v>
      </c>
      <c r="Y14" s="25">
        <v>-1.24E-2</v>
      </c>
      <c r="Z14" s="25">
        <v>-9.7999999999999997E-3</v>
      </c>
    </row>
    <row r="15" spans="1:26" x14ac:dyDescent="0.25">
      <c r="A15" s="1" t="s">
        <v>18</v>
      </c>
      <c r="B15" s="19">
        <v>418.8</v>
      </c>
      <c r="C15" s="19">
        <v>420.40000000000003</v>
      </c>
      <c r="D15" s="19">
        <v>467.90000000000003</v>
      </c>
      <c r="E15" s="19">
        <v>317.20000000000005</v>
      </c>
      <c r="F15" s="19">
        <v>311.8</v>
      </c>
      <c r="G15" s="19">
        <v>391.8</v>
      </c>
      <c r="H15" s="19">
        <v>437.90000000000003</v>
      </c>
      <c r="I15" s="19">
        <v>382.8</v>
      </c>
      <c r="J15" s="19">
        <v>254.79999999999998</v>
      </c>
      <c r="K15" s="19">
        <v>367.5</v>
      </c>
      <c r="L15" s="19">
        <v>376</v>
      </c>
      <c r="M15" s="19">
        <v>364.8</v>
      </c>
      <c r="N15" s="19">
        <v>363.3</v>
      </c>
      <c r="O15" s="19">
        <v>362.5</v>
      </c>
      <c r="P15" s="19">
        <v>319.40000000000003</v>
      </c>
      <c r="Q15" s="19">
        <v>293.20000000000005</v>
      </c>
      <c r="R15" s="19">
        <v>273.60000000000002</v>
      </c>
      <c r="S15" s="19">
        <v>255.79999999999998</v>
      </c>
      <c r="U15" s="25">
        <v>-8.2000000000000007E-3</v>
      </c>
      <c r="V15" s="25">
        <v>-1.21E-2</v>
      </c>
      <c r="W15" s="25">
        <v>-2.5000000000000001E-2</v>
      </c>
      <c r="X15" s="25">
        <v>-1.7000000000000001E-2</v>
      </c>
      <c r="Y15" s="25">
        <v>-1.37E-2</v>
      </c>
      <c r="Z15" s="25">
        <v>-1.34E-2</v>
      </c>
    </row>
    <row r="16" spans="1:26" x14ac:dyDescent="0.25">
      <c r="A16" s="28" t="s">
        <v>19</v>
      </c>
      <c r="B16" s="26">
        <f t="shared" ref="B16:S16" si="0">AVERAGE(B4:B15)</f>
        <v>423.68333333333339</v>
      </c>
      <c r="C16" s="26">
        <f t="shared" si="0"/>
        <v>445.76666666666665</v>
      </c>
      <c r="D16" s="26">
        <f t="shared" si="0"/>
        <v>445.02500000000003</v>
      </c>
      <c r="E16" s="26">
        <f t="shared" si="0"/>
        <v>358.83333333333331</v>
      </c>
      <c r="F16" s="26">
        <f t="shared" si="0"/>
        <v>300.12500000000006</v>
      </c>
      <c r="G16" s="26">
        <f t="shared" si="0"/>
        <v>360.79166666666669</v>
      </c>
      <c r="H16" s="26">
        <f t="shared" si="0"/>
        <v>400.65000000000003</v>
      </c>
      <c r="I16" s="26">
        <f t="shared" si="0"/>
        <v>353.51666666666671</v>
      </c>
      <c r="J16" s="26">
        <f t="shared" si="0"/>
        <v>317.35833333333335</v>
      </c>
      <c r="K16" s="26">
        <f t="shared" si="0"/>
        <v>418.62500000000006</v>
      </c>
      <c r="L16" s="26">
        <f t="shared" si="0"/>
        <v>429.92500000000001</v>
      </c>
      <c r="M16" s="26">
        <f t="shared" si="0"/>
        <v>393.53333333333336</v>
      </c>
      <c r="N16" s="26">
        <f t="shared" si="0"/>
        <v>387.2000000000001</v>
      </c>
      <c r="O16" s="26">
        <f t="shared" si="0"/>
        <v>381.38333333333338</v>
      </c>
      <c r="P16" s="26">
        <f t="shared" si="0"/>
        <v>343.33333333333331</v>
      </c>
      <c r="Q16" s="26">
        <f t="shared" si="0"/>
        <v>332.20000000000005</v>
      </c>
      <c r="R16" s="26">
        <f t="shared" si="0"/>
        <v>323.99166666666667</v>
      </c>
      <c r="S16" s="26">
        <f t="shared" si="0"/>
        <v>317.90833333333336</v>
      </c>
      <c r="U16" s="25">
        <v>3.5700000000000003E-2</v>
      </c>
      <c r="V16" s="25">
        <v>-3.9100000000000003E-2</v>
      </c>
      <c r="W16" s="25">
        <v>-2.0799999999999999E-2</v>
      </c>
      <c r="X16" s="25">
        <v>-6.6E-3</v>
      </c>
      <c r="Y16" s="25">
        <v>-5.0000000000000001E-3</v>
      </c>
      <c r="Z16" s="25">
        <v>-3.8E-3</v>
      </c>
    </row>
    <row r="17" spans="1:26" x14ac:dyDescent="0.2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26" x14ac:dyDescent="0.25">
      <c r="A18" s="47" t="s">
        <v>20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U18" s="38" t="s">
        <v>81</v>
      </c>
      <c r="V18" s="38"/>
      <c r="W18" s="38"/>
      <c r="X18" s="38"/>
      <c r="Y18" s="38"/>
      <c r="Z18" s="38"/>
    </row>
    <row r="19" spans="1:26" x14ac:dyDescent="0.2">
      <c r="A19" s="22"/>
      <c r="B19" s="39" t="s">
        <v>79</v>
      </c>
      <c r="C19" s="40"/>
      <c r="D19" s="40"/>
      <c r="E19" s="40"/>
      <c r="F19" s="40"/>
      <c r="G19" s="40"/>
      <c r="H19" s="40"/>
      <c r="I19" s="40"/>
      <c r="J19" s="40"/>
      <c r="K19" s="40"/>
      <c r="L19" s="41"/>
      <c r="M19" s="42" t="s">
        <v>76</v>
      </c>
      <c r="N19" s="43"/>
      <c r="O19" s="43"/>
      <c r="P19" s="43"/>
      <c r="Q19" s="43"/>
      <c r="R19" s="43"/>
      <c r="S19" s="44"/>
      <c r="U19" s="27" t="s">
        <v>80</v>
      </c>
      <c r="V19" s="46" t="s">
        <v>76</v>
      </c>
      <c r="W19" s="46"/>
      <c r="X19" s="46"/>
      <c r="Y19" s="46"/>
      <c r="Z19" s="46"/>
    </row>
    <row r="20" spans="1:26" x14ac:dyDescent="0.25">
      <c r="A20" s="24"/>
      <c r="B20" s="20">
        <v>2012</v>
      </c>
      <c r="C20" s="20">
        <v>2013</v>
      </c>
      <c r="D20" s="20">
        <v>2014</v>
      </c>
      <c r="E20" s="20">
        <v>2015</v>
      </c>
      <c r="F20" s="20">
        <v>2016</v>
      </c>
      <c r="G20" s="20">
        <v>2017</v>
      </c>
      <c r="H20" s="20">
        <v>2018</v>
      </c>
      <c r="I20" s="20">
        <v>2019</v>
      </c>
      <c r="J20" s="20">
        <v>2020</v>
      </c>
      <c r="K20" s="20">
        <v>2021</v>
      </c>
      <c r="L20" s="20">
        <v>2022</v>
      </c>
      <c r="M20" s="20">
        <v>2023</v>
      </c>
      <c r="N20" s="20">
        <v>2024</v>
      </c>
      <c r="O20" s="20">
        <v>2025</v>
      </c>
      <c r="P20" s="20">
        <v>2030</v>
      </c>
      <c r="Q20" s="20">
        <v>2035</v>
      </c>
      <c r="R20" s="20">
        <v>2040</v>
      </c>
      <c r="S20" s="20">
        <v>2045</v>
      </c>
      <c r="U20" s="24" t="s">
        <v>5</v>
      </c>
      <c r="V20" s="20" t="s">
        <v>0</v>
      </c>
      <c r="W20" s="20" t="s">
        <v>1</v>
      </c>
      <c r="X20" s="20" t="s">
        <v>2</v>
      </c>
      <c r="Y20" s="20" t="s">
        <v>3</v>
      </c>
      <c r="Z20" s="20" t="s">
        <v>4</v>
      </c>
    </row>
    <row r="21" spans="1:26" x14ac:dyDescent="0.25">
      <c r="A21" s="22" t="s">
        <v>8</v>
      </c>
      <c r="B21" s="19">
        <v>319.90000000000003</v>
      </c>
      <c r="C21" s="19">
        <v>306.40000000000003</v>
      </c>
      <c r="D21" s="19">
        <v>214</v>
      </c>
      <c r="E21" s="19">
        <v>267.10000000000002</v>
      </c>
      <c r="F21" s="19">
        <v>317</v>
      </c>
      <c r="G21" s="19">
        <v>286.5</v>
      </c>
      <c r="H21" s="19">
        <v>193.4</v>
      </c>
      <c r="I21" s="19">
        <v>386.6</v>
      </c>
      <c r="J21" s="19">
        <v>525.1</v>
      </c>
      <c r="K21" s="19">
        <v>490.40000000000003</v>
      </c>
      <c r="L21" s="19">
        <v>367.70000000000005</v>
      </c>
      <c r="M21" s="19">
        <v>374.90000000000003</v>
      </c>
      <c r="N21" s="19">
        <v>363.5</v>
      </c>
      <c r="O21" s="19">
        <v>368.1</v>
      </c>
      <c r="P21" s="19">
        <v>331.90000000000003</v>
      </c>
      <c r="Q21" s="19">
        <v>346.1</v>
      </c>
      <c r="R21" s="19">
        <v>347.70000000000005</v>
      </c>
      <c r="S21" s="19">
        <v>369.3</v>
      </c>
      <c r="U21" s="25">
        <v>5.1200000000000002E-2</v>
      </c>
      <c r="V21" s="25">
        <v>4.0000000000000002E-4</v>
      </c>
      <c r="W21" s="25">
        <v>-2.0500000000000001E-2</v>
      </c>
      <c r="X21" s="25">
        <v>8.3999999999999995E-3</v>
      </c>
      <c r="Y21" s="25">
        <v>8.9999999999999998E-4</v>
      </c>
      <c r="Z21" s="25">
        <v>1.21E-2</v>
      </c>
    </row>
    <row r="22" spans="1:26" x14ac:dyDescent="0.25">
      <c r="A22" s="22" t="s">
        <v>9</v>
      </c>
      <c r="B22" s="19">
        <v>762.30000000000007</v>
      </c>
      <c r="C22" s="19">
        <v>831.6</v>
      </c>
      <c r="D22" s="19">
        <v>777.1</v>
      </c>
      <c r="E22" s="19">
        <v>681</v>
      </c>
      <c r="F22" s="19">
        <v>536</v>
      </c>
      <c r="G22" s="19">
        <v>688.9</v>
      </c>
      <c r="H22" s="19">
        <v>675.7</v>
      </c>
      <c r="I22" s="19">
        <v>595.70000000000005</v>
      </c>
      <c r="J22" s="19">
        <v>502.5</v>
      </c>
      <c r="K22" s="19">
        <v>658.1</v>
      </c>
      <c r="L22" s="19">
        <v>717.1</v>
      </c>
      <c r="M22" s="19">
        <v>713.1</v>
      </c>
      <c r="N22" s="19">
        <v>682</v>
      </c>
      <c r="O22" s="19">
        <v>693.6</v>
      </c>
      <c r="P22" s="19">
        <v>625.4</v>
      </c>
      <c r="Q22" s="19">
        <v>650.6</v>
      </c>
      <c r="R22" s="19">
        <v>629.6</v>
      </c>
      <c r="S22" s="19">
        <v>664.30000000000007</v>
      </c>
      <c r="U22" s="25">
        <v>8.0999999999999996E-3</v>
      </c>
      <c r="V22" s="25">
        <v>-1.0999999999999999E-2</v>
      </c>
      <c r="W22" s="25">
        <v>-2.0500000000000001E-2</v>
      </c>
      <c r="X22" s="25">
        <v>7.9000000000000008E-3</v>
      </c>
      <c r="Y22" s="25">
        <v>-6.4999999999999997E-3</v>
      </c>
      <c r="Z22" s="25">
        <v>1.0800000000000001E-2</v>
      </c>
    </row>
    <row r="23" spans="1:26" x14ac:dyDescent="0.25">
      <c r="A23" s="22" t="s">
        <v>10</v>
      </c>
      <c r="B23" s="19">
        <v>214.2</v>
      </c>
      <c r="C23" s="19">
        <v>307.60000000000002</v>
      </c>
      <c r="D23" s="19">
        <v>346.40000000000003</v>
      </c>
      <c r="E23" s="19">
        <v>228.79999999999998</v>
      </c>
      <c r="F23" s="19">
        <v>156.19999999999999</v>
      </c>
      <c r="G23" s="19">
        <v>203.7</v>
      </c>
      <c r="H23" s="19">
        <v>247.1</v>
      </c>
      <c r="I23" s="19">
        <v>190.4</v>
      </c>
      <c r="J23" s="19">
        <v>203.2</v>
      </c>
      <c r="K23" s="19">
        <v>318.5</v>
      </c>
      <c r="L23" s="19">
        <v>347.20000000000005</v>
      </c>
      <c r="M23" s="19">
        <v>342.20000000000005</v>
      </c>
      <c r="N23" s="19">
        <v>332.8</v>
      </c>
      <c r="O23" s="19">
        <v>330.20000000000005</v>
      </c>
      <c r="P23" s="19">
        <v>300.70000000000005</v>
      </c>
      <c r="Q23" s="19">
        <v>320.5</v>
      </c>
      <c r="R23" s="19">
        <v>315.60000000000002</v>
      </c>
      <c r="S23" s="19">
        <v>329.1</v>
      </c>
      <c r="U23" s="25">
        <v>0.1125</v>
      </c>
      <c r="V23" s="25">
        <v>-1.66E-2</v>
      </c>
      <c r="W23" s="25">
        <v>-1.8499999999999999E-2</v>
      </c>
      <c r="X23" s="25">
        <v>1.2800000000000001E-2</v>
      </c>
      <c r="Y23" s="25">
        <v>-3.0999999999999999E-3</v>
      </c>
      <c r="Z23" s="25">
        <v>8.3999999999999995E-3</v>
      </c>
    </row>
    <row r="24" spans="1:26" x14ac:dyDescent="0.25">
      <c r="A24" s="22" t="s">
        <v>11</v>
      </c>
      <c r="B24" s="19">
        <v>361.6</v>
      </c>
      <c r="C24" s="19">
        <v>425</v>
      </c>
      <c r="D24" s="19">
        <v>427</v>
      </c>
      <c r="E24" s="19">
        <v>326.5</v>
      </c>
      <c r="F24" s="19">
        <v>216.7</v>
      </c>
      <c r="G24" s="19">
        <v>322.60000000000002</v>
      </c>
      <c r="H24" s="19">
        <v>378.90000000000003</v>
      </c>
      <c r="I24" s="19">
        <v>287.5</v>
      </c>
      <c r="J24" s="19">
        <v>242.5</v>
      </c>
      <c r="K24" s="19">
        <v>394.3</v>
      </c>
      <c r="L24" s="19">
        <v>438.40000000000003</v>
      </c>
      <c r="M24" s="19">
        <v>371.70000000000005</v>
      </c>
      <c r="N24" s="19">
        <v>344.8</v>
      </c>
      <c r="O24" s="19">
        <v>351.90000000000003</v>
      </c>
      <c r="P24" s="19">
        <v>287.60000000000002</v>
      </c>
      <c r="Q24" s="19">
        <v>268.3</v>
      </c>
      <c r="R24" s="19">
        <v>251.29999999999998</v>
      </c>
      <c r="S24" s="19">
        <v>245.4</v>
      </c>
      <c r="U24" s="25">
        <v>6.3299999999999995E-2</v>
      </c>
      <c r="V24" s="25">
        <v>-7.0599999999999996E-2</v>
      </c>
      <c r="W24" s="25">
        <v>-3.9600000000000003E-2</v>
      </c>
      <c r="X24" s="25">
        <v>-1.38E-2</v>
      </c>
      <c r="Y24" s="25">
        <v>-1.2999999999999999E-2</v>
      </c>
      <c r="Z24" s="25">
        <v>-4.7000000000000002E-3</v>
      </c>
    </row>
    <row r="25" spans="1:26" x14ac:dyDescent="0.25">
      <c r="A25" s="22" t="s">
        <v>12</v>
      </c>
      <c r="B25" s="19">
        <v>445.70000000000005</v>
      </c>
      <c r="C25" s="19">
        <v>530</v>
      </c>
      <c r="D25" s="19">
        <v>502.70000000000005</v>
      </c>
      <c r="E25" s="19">
        <v>379.40000000000003</v>
      </c>
      <c r="F25" s="19">
        <v>262.5</v>
      </c>
      <c r="G25" s="19">
        <v>396.8</v>
      </c>
      <c r="H25" s="19">
        <v>452.90000000000003</v>
      </c>
      <c r="I25" s="19">
        <v>339</v>
      </c>
      <c r="J25" s="19">
        <v>273.60000000000002</v>
      </c>
      <c r="K25" s="19">
        <v>448.5</v>
      </c>
      <c r="L25" s="19">
        <v>479.6</v>
      </c>
      <c r="M25" s="19">
        <v>391.40000000000003</v>
      </c>
      <c r="N25" s="19">
        <v>367.40000000000003</v>
      </c>
      <c r="O25" s="19">
        <v>366.90000000000003</v>
      </c>
      <c r="P25" s="19">
        <v>294.90000000000003</v>
      </c>
      <c r="Q25" s="19">
        <v>281.90000000000003</v>
      </c>
      <c r="R25" s="19">
        <v>264.10000000000002</v>
      </c>
      <c r="S25" s="19">
        <v>265.10000000000002</v>
      </c>
      <c r="U25" s="25">
        <v>3.8600000000000002E-2</v>
      </c>
      <c r="V25" s="25">
        <v>-8.5400000000000004E-2</v>
      </c>
      <c r="W25" s="25">
        <v>-4.2700000000000002E-2</v>
      </c>
      <c r="X25" s="25">
        <v>-8.9999999999999993E-3</v>
      </c>
      <c r="Y25" s="25">
        <v>-1.2999999999999999E-2</v>
      </c>
      <c r="Z25" s="25">
        <v>8.0000000000000004E-4</v>
      </c>
    </row>
    <row r="26" spans="1:26" x14ac:dyDescent="0.25">
      <c r="A26" s="22" t="s">
        <v>13</v>
      </c>
      <c r="B26" s="19">
        <v>395.20000000000005</v>
      </c>
      <c r="C26" s="19">
        <v>442.5</v>
      </c>
      <c r="D26" s="19">
        <v>427.6</v>
      </c>
      <c r="E26" s="19">
        <v>313.10000000000002</v>
      </c>
      <c r="F26" s="19">
        <v>245.29999999999998</v>
      </c>
      <c r="G26" s="19">
        <v>352.3</v>
      </c>
      <c r="H26" s="19">
        <v>472.1</v>
      </c>
      <c r="I26" s="19">
        <v>227</v>
      </c>
      <c r="J26" s="19">
        <v>416.20000000000005</v>
      </c>
      <c r="K26" s="19">
        <v>515.30000000000007</v>
      </c>
      <c r="L26" s="19">
        <v>499.1</v>
      </c>
      <c r="M26" s="19">
        <v>504</v>
      </c>
      <c r="N26" s="19">
        <v>481.90000000000003</v>
      </c>
      <c r="O26" s="19">
        <v>495.70000000000005</v>
      </c>
      <c r="P26" s="19">
        <v>450</v>
      </c>
      <c r="Q26" s="19">
        <v>459.3</v>
      </c>
      <c r="R26" s="19">
        <v>454.5</v>
      </c>
      <c r="S26" s="19">
        <v>468.70000000000005</v>
      </c>
      <c r="U26" s="25">
        <v>7.2099999999999997E-2</v>
      </c>
      <c r="V26" s="25">
        <v>-2.3E-3</v>
      </c>
      <c r="W26" s="25">
        <v>-1.9199999999999998E-2</v>
      </c>
      <c r="X26" s="25">
        <v>4.1000000000000003E-3</v>
      </c>
      <c r="Y26" s="25">
        <v>-2.0999999999999999E-3</v>
      </c>
      <c r="Z26" s="25">
        <v>6.1999999999999998E-3</v>
      </c>
    </row>
    <row r="27" spans="1:26" x14ac:dyDescent="0.25">
      <c r="A27" s="1" t="s">
        <v>82</v>
      </c>
      <c r="B27" s="19">
        <v>405.8</v>
      </c>
      <c r="C27" s="19">
        <v>483.3</v>
      </c>
      <c r="D27" s="19">
        <v>426.8</v>
      </c>
      <c r="E27" s="19">
        <v>349.90000000000003</v>
      </c>
      <c r="F27" s="19">
        <v>241.29999999999998</v>
      </c>
      <c r="G27" s="19">
        <v>349.20000000000005</v>
      </c>
      <c r="H27" s="19">
        <v>393.6</v>
      </c>
      <c r="I27" s="19">
        <v>348.6</v>
      </c>
      <c r="J27" s="19">
        <v>251.5</v>
      </c>
      <c r="K27" s="19">
        <v>560.5</v>
      </c>
      <c r="L27" s="19">
        <v>402.5</v>
      </c>
      <c r="M27" s="19">
        <v>370.6</v>
      </c>
      <c r="N27" s="19">
        <v>349.5</v>
      </c>
      <c r="O27" s="19">
        <v>342.20000000000005</v>
      </c>
      <c r="P27" s="19">
        <v>292.90000000000003</v>
      </c>
      <c r="Q27" s="19">
        <v>277.20000000000005</v>
      </c>
      <c r="R27" s="19">
        <v>254.9</v>
      </c>
      <c r="S27" s="19">
        <v>250.2</v>
      </c>
      <c r="U27" s="25">
        <v>2.8799999999999999E-2</v>
      </c>
      <c r="V27" s="25">
        <v>-5.2699999999999997E-2</v>
      </c>
      <c r="W27" s="25">
        <v>-3.0599999999999999E-2</v>
      </c>
      <c r="X27" s="25">
        <v>-1.0999999999999999E-2</v>
      </c>
      <c r="Y27" s="25">
        <v>-1.66E-2</v>
      </c>
      <c r="Z27" s="25">
        <v>-3.7000000000000002E-3</v>
      </c>
    </row>
    <row r="28" spans="1:26" x14ac:dyDescent="0.25">
      <c r="A28" s="1" t="s">
        <v>14</v>
      </c>
      <c r="B28" s="19">
        <v>377</v>
      </c>
      <c r="C28" s="19">
        <v>386.70000000000005</v>
      </c>
      <c r="D28" s="19">
        <v>439.90000000000003</v>
      </c>
      <c r="E28" s="19">
        <v>294</v>
      </c>
      <c r="F28" s="19">
        <v>274</v>
      </c>
      <c r="G28" s="19">
        <v>374.6</v>
      </c>
      <c r="H28" s="19">
        <v>412.6</v>
      </c>
      <c r="I28" s="19">
        <v>351.20000000000005</v>
      </c>
      <c r="J28" s="19">
        <v>228.29999999999998</v>
      </c>
      <c r="K28" s="19">
        <v>327.90000000000003</v>
      </c>
      <c r="L28" s="19">
        <v>345.3</v>
      </c>
      <c r="M28" s="19">
        <v>299.70000000000005</v>
      </c>
      <c r="N28" s="19">
        <v>284.40000000000003</v>
      </c>
      <c r="O28" s="19">
        <v>294.40000000000003</v>
      </c>
      <c r="P28" s="19">
        <v>250.9</v>
      </c>
      <c r="Q28" s="19">
        <v>242</v>
      </c>
      <c r="R28" s="19">
        <v>223.6</v>
      </c>
      <c r="S28" s="19">
        <v>219.2</v>
      </c>
      <c r="U28" s="25">
        <v>-1.6199999999999999E-2</v>
      </c>
      <c r="V28" s="25">
        <v>-5.1799999999999999E-2</v>
      </c>
      <c r="W28" s="25">
        <v>-3.15E-2</v>
      </c>
      <c r="X28" s="25">
        <v>-7.1999999999999998E-3</v>
      </c>
      <c r="Y28" s="25">
        <v>-1.5699999999999999E-2</v>
      </c>
      <c r="Z28" s="25">
        <v>-4.0000000000000001E-3</v>
      </c>
    </row>
    <row r="29" spans="1:26" x14ac:dyDescent="0.25">
      <c r="A29" s="1" t="s">
        <v>15</v>
      </c>
      <c r="B29" s="19">
        <v>462.6</v>
      </c>
      <c r="C29" s="19">
        <v>307.20000000000005</v>
      </c>
      <c r="D29" s="19">
        <v>277.70000000000005</v>
      </c>
      <c r="E29" s="19">
        <v>323</v>
      </c>
      <c r="F29" s="19">
        <v>323.70000000000005</v>
      </c>
      <c r="G29" s="19">
        <v>286.60000000000002</v>
      </c>
      <c r="H29" s="19">
        <v>239.29999999999998</v>
      </c>
      <c r="I29" s="19">
        <v>260.90000000000003</v>
      </c>
      <c r="J29" s="19">
        <v>300.90000000000003</v>
      </c>
      <c r="K29" s="19">
        <v>334.70000000000005</v>
      </c>
      <c r="L29" s="19">
        <v>357.5</v>
      </c>
      <c r="M29" s="19">
        <v>327.40000000000003</v>
      </c>
      <c r="N29" s="19">
        <v>304.10000000000002</v>
      </c>
      <c r="O29" s="19">
        <v>299.5</v>
      </c>
      <c r="P29" s="19">
        <v>254.1</v>
      </c>
      <c r="Q29" s="19">
        <v>238.29999999999998</v>
      </c>
      <c r="R29" s="19">
        <v>222.7</v>
      </c>
      <c r="S29" s="19">
        <v>220.5</v>
      </c>
      <c r="U29" s="25">
        <v>4.5199999999999997E-2</v>
      </c>
      <c r="V29" s="25">
        <v>-5.7299999999999997E-2</v>
      </c>
      <c r="W29" s="25">
        <v>-3.2300000000000002E-2</v>
      </c>
      <c r="X29" s="25">
        <v>-1.2800000000000001E-2</v>
      </c>
      <c r="Y29" s="25">
        <v>-1.34E-2</v>
      </c>
      <c r="Z29" s="25">
        <v>-2E-3</v>
      </c>
    </row>
    <row r="30" spans="1:26" x14ac:dyDescent="0.25">
      <c r="A30" s="1" t="s">
        <v>16</v>
      </c>
      <c r="B30" s="19">
        <v>408.90000000000003</v>
      </c>
      <c r="C30" s="19">
        <v>435.3</v>
      </c>
      <c r="D30" s="19">
        <v>408.8</v>
      </c>
      <c r="E30" s="19">
        <v>389.90000000000003</v>
      </c>
      <c r="F30" s="19">
        <v>278.90000000000003</v>
      </c>
      <c r="G30" s="19">
        <v>269.5</v>
      </c>
      <c r="H30" s="19">
        <v>374.6</v>
      </c>
      <c r="I30" s="19">
        <v>391.1</v>
      </c>
      <c r="J30" s="19">
        <v>209.4</v>
      </c>
      <c r="K30" s="19">
        <v>172.4</v>
      </c>
      <c r="L30" s="19">
        <v>296</v>
      </c>
      <c r="M30" s="19">
        <v>293</v>
      </c>
      <c r="N30" s="19">
        <v>287.60000000000002</v>
      </c>
      <c r="O30" s="19">
        <v>276.3</v>
      </c>
      <c r="P30" s="19">
        <v>242</v>
      </c>
      <c r="Q30" s="19">
        <v>239</v>
      </c>
      <c r="R30" s="19">
        <v>224.1</v>
      </c>
      <c r="S30" s="19">
        <v>217.7</v>
      </c>
      <c r="U30" s="25">
        <v>1.89E-2</v>
      </c>
      <c r="V30" s="25">
        <v>-2.2700000000000001E-2</v>
      </c>
      <c r="W30" s="25">
        <v>-2.6200000000000001E-2</v>
      </c>
      <c r="X30" s="25">
        <v>-2.5000000000000001E-3</v>
      </c>
      <c r="Y30" s="25">
        <v>-1.2800000000000001E-2</v>
      </c>
      <c r="Z30" s="25">
        <v>-5.7999999999999996E-3</v>
      </c>
    </row>
    <row r="31" spans="1:26" x14ac:dyDescent="0.25">
      <c r="A31" s="1" t="s">
        <v>17</v>
      </c>
      <c r="B31" s="19">
        <v>387.3</v>
      </c>
      <c r="C31" s="19">
        <v>386.70000000000005</v>
      </c>
      <c r="D31" s="19">
        <v>437.1</v>
      </c>
      <c r="E31" s="19">
        <v>300.20000000000005</v>
      </c>
      <c r="F31" s="19">
        <v>277.20000000000005</v>
      </c>
      <c r="G31" s="19">
        <v>371.6</v>
      </c>
      <c r="H31" s="19">
        <v>411.5</v>
      </c>
      <c r="I31" s="19">
        <v>353.6</v>
      </c>
      <c r="J31" s="19">
        <v>230</v>
      </c>
      <c r="K31" s="19">
        <v>330.1</v>
      </c>
      <c r="L31" s="19">
        <v>351.90000000000003</v>
      </c>
      <c r="M31" s="19">
        <v>338.70000000000005</v>
      </c>
      <c r="N31" s="19">
        <v>318.70000000000005</v>
      </c>
      <c r="O31" s="19">
        <v>326.10000000000002</v>
      </c>
      <c r="P31" s="19">
        <v>286.60000000000002</v>
      </c>
      <c r="Q31" s="19">
        <v>268.5</v>
      </c>
      <c r="R31" s="19">
        <v>253.29999999999998</v>
      </c>
      <c r="S31" s="19">
        <v>242.1</v>
      </c>
      <c r="U31" s="25">
        <v>-1.0800000000000001E-2</v>
      </c>
      <c r="V31" s="25">
        <v>-2.5100000000000001E-2</v>
      </c>
      <c r="W31" s="25">
        <v>-2.5499999999999998E-2</v>
      </c>
      <c r="X31" s="25">
        <v>-1.2999999999999999E-2</v>
      </c>
      <c r="Y31" s="25">
        <v>-1.1599999999999999E-2</v>
      </c>
      <c r="Z31" s="25">
        <v>-8.9999999999999993E-3</v>
      </c>
    </row>
    <row r="32" spans="1:26" x14ac:dyDescent="0.25">
      <c r="A32" s="1" t="s">
        <v>18</v>
      </c>
      <c r="B32" s="19">
        <v>409.1</v>
      </c>
      <c r="C32" s="19">
        <v>412.5</v>
      </c>
      <c r="D32" s="19">
        <v>445.20000000000005</v>
      </c>
      <c r="E32" s="19">
        <v>306.8</v>
      </c>
      <c r="F32" s="19">
        <v>291.90000000000003</v>
      </c>
      <c r="G32" s="19">
        <v>387.20000000000005</v>
      </c>
      <c r="H32" s="19">
        <v>421.3</v>
      </c>
      <c r="I32" s="19">
        <v>373.90000000000003</v>
      </c>
      <c r="J32" s="19">
        <v>243.79999999999998</v>
      </c>
      <c r="K32" s="19">
        <v>353.1</v>
      </c>
      <c r="L32" s="19">
        <v>363.6</v>
      </c>
      <c r="M32" s="19">
        <v>359.8</v>
      </c>
      <c r="N32" s="19">
        <v>350.5</v>
      </c>
      <c r="O32" s="19">
        <v>357.6</v>
      </c>
      <c r="P32" s="19">
        <v>301.3</v>
      </c>
      <c r="Q32" s="19">
        <v>280.90000000000003</v>
      </c>
      <c r="R32" s="19">
        <v>258.40000000000003</v>
      </c>
      <c r="S32" s="19">
        <v>252.4</v>
      </c>
      <c r="U32" s="25">
        <v>-1.2500000000000001E-2</v>
      </c>
      <c r="V32" s="25">
        <v>-5.4999999999999997E-3</v>
      </c>
      <c r="W32" s="25">
        <v>-3.3700000000000001E-2</v>
      </c>
      <c r="X32" s="25">
        <v>-1.3899999999999999E-2</v>
      </c>
      <c r="Y32" s="25">
        <v>-1.66E-2</v>
      </c>
      <c r="Z32" s="25">
        <v>-4.7000000000000002E-3</v>
      </c>
    </row>
    <row r="33" spans="1:26" x14ac:dyDescent="0.25">
      <c r="A33" s="28" t="s">
        <v>19</v>
      </c>
      <c r="B33" s="26">
        <f>AVERAGE(B21:B32)</f>
        <v>412.4666666666667</v>
      </c>
      <c r="C33" s="26">
        <f t="shared" ref="C33:S33" si="1">AVERAGE(C21:C32)</f>
        <v>437.90000000000003</v>
      </c>
      <c r="D33" s="26">
        <f t="shared" si="1"/>
        <v>427.52500000000003</v>
      </c>
      <c r="E33" s="26">
        <f t="shared" si="1"/>
        <v>346.64166666666671</v>
      </c>
      <c r="F33" s="26">
        <f t="shared" si="1"/>
        <v>285.05833333333334</v>
      </c>
      <c r="G33" s="26">
        <f t="shared" si="1"/>
        <v>357.45833333333331</v>
      </c>
      <c r="H33" s="26">
        <f t="shared" si="1"/>
        <v>389.41666666666674</v>
      </c>
      <c r="I33" s="26">
        <f t="shared" si="1"/>
        <v>342.125</v>
      </c>
      <c r="J33" s="26">
        <f t="shared" si="1"/>
        <v>302.25000000000006</v>
      </c>
      <c r="K33" s="26">
        <f t="shared" si="1"/>
        <v>408.65000000000009</v>
      </c>
      <c r="L33" s="26">
        <f t="shared" si="1"/>
        <v>413.82500000000005</v>
      </c>
      <c r="M33" s="26">
        <f t="shared" si="1"/>
        <v>390.54166666666674</v>
      </c>
      <c r="N33" s="26">
        <f t="shared" si="1"/>
        <v>372.26666666666665</v>
      </c>
      <c r="O33" s="26">
        <f t="shared" si="1"/>
        <v>375.20833333333343</v>
      </c>
      <c r="P33" s="26">
        <f t="shared" si="1"/>
        <v>326.52500000000003</v>
      </c>
      <c r="Q33" s="26">
        <f t="shared" si="1"/>
        <v>322.71666666666675</v>
      </c>
      <c r="R33" s="26">
        <f t="shared" si="1"/>
        <v>308.31666666666666</v>
      </c>
      <c r="S33" s="26">
        <f t="shared" si="1"/>
        <v>312</v>
      </c>
      <c r="U33" s="25">
        <v>2.9700000000000001E-2</v>
      </c>
      <c r="V33" s="25">
        <v>-3.2099999999999997E-2</v>
      </c>
      <c r="W33" s="25">
        <v>-2.7400000000000001E-2</v>
      </c>
      <c r="X33" s="25">
        <v>-2.3E-3</v>
      </c>
      <c r="Y33" s="25">
        <v>-9.1000000000000004E-3</v>
      </c>
      <c r="Z33" s="25">
        <v>2.3999999999999998E-3</v>
      </c>
    </row>
    <row r="34" spans="1:26" x14ac:dyDescent="0.2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</sheetData>
  <mergeCells count="10">
    <mergeCell ref="U1:Z1"/>
    <mergeCell ref="U18:Z18"/>
    <mergeCell ref="B19:L19"/>
    <mergeCell ref="M19:S19"/>
    <mergeCell ref="V2:Z2"/>
    <mergeCell ref="V19:Z19"/>
    <mergeCell ref="A1:S1"/>
    <mergeCell ref="A18:S18"/>
    <mergeCell ref="B2:L2"/>
    <mergeCell ref="M2:S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258E-8E2D-43D7-8C02-D4DBEAFC839E}">
  <dimension ref="B2:AG51"/>
  <sheetViews>
    <sheetView showGridLines="0" zoomScale="91" zoomScaleNormal="40" workbookViewId="0">
      <pane xSplit="4" ySplit="3" topLeftCell="E4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8.7109375" defaultRowHeight="14.25" x14ac:dyDescent="0.2"/>
  <cols>
    <col min="1" max="1" width="3.28515625" style="54" customWidth="1"/>
    <col min="2" max="2" width="6.7109375" style="66" customWidth="1"/>
    <col min="3" max="3" width="45.140625" style="54" customWidth="1"/>
    <col min="4" max="4" width="8.28515625" style="54" customWidth="1"/>
    <col min="5" max="13" width="12.140625" style="54" customWidth="1"/>
    <col min="14" max="14" width="7.5703125" style="54" customWidth="1"/>
    <col min="15" max="23" width="12.42578125" style="54" customWidth="1"/>
    <col min="24" max="24" width="6.5703125" style="54" customWidth="1"/>
    <col min="25" max="33" width="12.5703125" style="54" customWidth="1"/>
    <col min="34" max="16384" width="8.7109375" style="54"/>
  </cols>
  <sheetData>
    <row r="2" spans="2:33" x14ac:dyDescent="0.2">
      <c r="E2" s="69">
        <v>2022</v>
      </c>
      <c r="F2" s="69"/>
      <c r="G2" s="69"/>
      <c r="H2" s="69"/>
      <c r="I2" s="69"/>
      <c r="J2" s="69"/>
      <c r="K2" s="69"/>
      <c r="L2" s="69"/>
      <c r="M2" s="69"/>
      <c r="O2" s="69">
        <v>2028</v>
      </c>
      <c r="P2" s="69"/>
      <c r="Q2" s="69"/>
      <c r="R2" s="69"/>
      <c r="S2" s="69"/>
      <c r="T2" s="69"/>
      <c r="U2" s="69"/>
      <c r="V2" s="69"/>
      <c r="W2" s="69"/>
      <c r="Y2" s="69">
        <v>2030</v>
      </c>
      <c r="Z2" s="69"/>
      <c r="AA2" s="69"/>
      <c r="AB2" s="69"/>
      <c r="AC2" s="69"/>
      <c r="AD2" s="69"/>
      <c r="AE2" s="69"/>
      <c r="AF2" s="69"/>
      <c r="AG2" s="69"/>
    </row>
    <row r="3" spans="2:33" s="68" customFormat="1" ht="42.75" x14ac:dyDescent="0.25">
      <c r="B3" s="70" t="s">
        <v>100</v>
      </c>
      <c r="C3" s="71" t="s">
        <v>101</v>
      </c>
      <c r="D3" s="72" t="s">
        <v>102</v>
      </c>
      <c r="E3" s="70" t="s">
        <v>130</v>
      </c>
      <c r="F3" s="70" t="s">
        <v>131</v>
      </c>
      <c r="G3" s="70" t="s">
        <v>132</v>
      </c>
      <c r="H3" s="70" t="s">
        <v>135</v>
      </c>
      <c r="I3" s="70" t="s">
        <v>8</v>
      </c>
      <c r="J3" s="70" t="s">
        <v>133</v>
      </c>
      <c r="K3" s="70" t="s">
        <v>13</v>
      </c>
      <c r="L3" s="70" t="s">
        <v>134</v>
      </c>
      <c r="M3" s="70" t="s">
        <v>136</v>
      </c>
      <c r="O3" s="70" t="s">
        <v>130</v>
      </c>
      <c r="P3" s="70" t="s">
        <v>131</v>
      </c>
      <c r="Q3" s="70" t="s">
        <v>132</v>
      </c>
      <c r="R3" s="70" t="s">
        <v>135</v>
      </c>
      <c r="S3" s="70" t="s">
        <v>8</v>
      </c>
      <c r="T3" s="70" t="s">
        <v>133</v>
      </c>
      <c r="U3" s="70" t="s">
        <v>13</v>
      </c>
      <c r="V3" s="70" t="s">
        <v>134</v>
      </c>
      <c r="W3" s="70" t="s">
        <v>136</v>
      </c>
      <c r="Y3" s="70" t="s">
        <v>130</v>
      </c>
      <c r="Z3" s="70" t="s">
        <v>131</v>
      </c>
      <c r="AA3" s="70" t="s">
        <v>132</v>
      </c>
      <c r="AB3" s="70" t="s">
        <v>135</v>
      </c>
      <c r="AC3" s="70" t="s">
        <v>8</v>
      </c>
      <c r="AD3" s="70" t="s">
        <v>133</v>
      </c>
      <c r="AE3" s="70" t="s">
        <v>13</v>
      </c>
      <c r="AF3" s="70" t="s">
        <v>134</v>
      </c>
      <c r="AG3" s="70" t="s">
        <v>136</v>
      </c>
    </row>
    <row r="4" spans="2:33" ht="28.5" x14ac:dyDescent="0.2">
      <c r="B4" s="55">
        <v>1</v>
      </c>
      <c r="C4" s="73" t="s">
        <v>112</v>
      </c>
      <c r="D4" s="57" t="s">
        <v>113</v>
      </c>
      <c r="E4" s="58">
        <f>SUM(E5:E8)</f>
        <v>0</v>
      </c>
      <c r="F4" s="58">
        <f t="shared" ref="F4:M4" si="0">SUM(F5:F8)</f>
        <v>0</v>
      </c>
      <c r="G4" s="58">
        <f t="shared" si="0"/>
        <v>0</v>
      </c>
      <c r="H4" s="58">
        <f t="shared" si="0"/>
        <v>0</v>
      </c>
      <c r="I4" s="58">
        <f t="shared" si="0"/>
        <v>0</v>
      </c>
      <c r="J4" s="58">
        <f t="shared" si="0"/>
        <v>0</v>
      </c>
      <c r="K4" s="58">
        <f t="shared" si="0"/>
        <v>0</v>
      </c>
      <c r="L4" s="58">
        <f t="shared" si="0"/>
        <v>0</v>
      </c>
      <c r="M4" s="58">
        <f t="shared" si="0"/>
        <v>0</v>
      </c>
      <c r="O4" s="58">
        <f>SUM(O5:O8)</f>
        <v>0</v>
      </c>
      <c r="P4" s="58">
        <f t="shared" ref="P4:W4" si="1">SUM(P5:P8)</f>
        <v>0</v>
      </c>
      <c r="Q4" s="58">
        <f t="shared" si="1"/>
        <v>0</v>
      </c>
      <c r="R4" s="58">
        <f t="shared" si="1"/>
        <v>0</v>
      </c>
      <c r="S4" s="58">
        <f t="shared" si="1"/>
        <v>0</v>
      </c>
      <c r="T4" s="58">
        <f t="shared" si="1"/>
        <v>0</v>
      </c>
      <c r="U4" s="58">
        <f t="shared" si="1"/>
        <v>0</v>
      </c>
      <c r="V4" s="58">
        <f t="shared" si="1"/>
        <v>0</v>
      </c>
      <c r="W4" s="58">
        <f t="shared" si="1"/>
        <v>0</v>
      </c>
      <c r="Y4" s="58">
        <f>SUM(Y5:Y8)</f>
        <v>0</v>
      </c>
      <c r="Z4" s="58">
        <f t="shared" ref="Z4:AG4" si="2">SUM(Z5:Z8)</f>
        <v>0</v>
      </c>
      <c r="AA4" s="58">
        <f t="shared" si="2"/>
        <v>0</v>
      </c>
      <c r="AB4" s="58">
        <f t="shared" si="2"/>
        <v>0</v>
      </c>
      <c r="AC4" s="58">
        <f t="shared" si="2"/>
        <v>0</v>
      </c>
      <c r="AD4" s="58">
        <f t="shared" si="2"/>
        <v>0</v>
      </c>
      <c r="AE4" s="58">
        <f t="shared" si="2"/>
        <v>0</v>
      </c>
      <c r="AF4" s="58">
        <f t="shared" si="2"/>
        <v>0</v>
      </c>
      <c r="AG4" s="58">
        <f t="shared" si="2"/>
        <v>0</v>
      </c>
    </row>
    <row r="5" spans="2:33" x14ac:dyDescent="0.2">
      <c r="B5" s="59">
        <v>1.1000000000000001</v>
      </c>
      <c r="C5" s="74" t="s">
        <v>114</v>
      </c>
      <c r="D5" s="75" t="s">
        <v>113</v>
      </c>
      <c r="E5" s="60"/>
      <c r="F5" s="60"/>
      <c r="G5" s="60"/>
      <c r="H5" s="60"/>
      <c r="I5" s="60"/>
      <c r="J5" s="60"/>
      <c r="K5" s="60"/>
      <c r="L5" s="60"/>
      <c r="M5" s="60"/>
      <c r="O5" s="60"/>
      <c r="P5" s="60"/>
      <c r="Q5" s="60"/>
      <c r="R5" s="60"/>
      <c r="S5" s="60"/>
      <c r="T5" s="60"/>
      <c r="U5" s="60"/>
      <c r="V5" s="60"/>
      <c r="W5" s="60"/>
      <c r="Y5" s="60"/>
      <c r="Z5" s="60"/>
      <c r="AA5" s="60"/>
      <c r="AB5" s="60"/>
      <c r="AC5" s="60"/>
      <c r="AD5" s="60"/>
      <c r="AE5" s="60"/>
      <c r="AF5" s="60"/>
      <c r="AG5" s="60"/>
    </row>
    <row r="6" spans="2:33" x14ac:dyDescent="0.2">
      <c r="B6" s="59">
        <v>1.2</v>
      </c>
      <c r="C6" s="74" t="s">
        <v>115</v>
      </c>
      <c r="D6" s="75" t="s">
        <v>113</v>
      </c>
      <c r="E6" s="60"/>
      <c r="F6" s="60"/>
      <c r="G6" s="60"/>
      <c r="H6" s="60"/>
      <c r="I6" s="60"/>
      <c r="J6" s="60"/>
      <c r="K6" s="60"/>
      <c r="L6" s="60"/>
      <c r="M6" s="60"/>
      <c r="O6" s="60"/>
      <c r="P6" s="60"/>
      <c r="Q6" s="60"/>
      <c r="R6" s="60"/>
      <c r="S6" s="60"/>
      <c r="T6" s="60"/>
      <c r="U6" s="60"/>
      <c r="V6" s="60"/>
      <c r="W6" s="60"/>
      <c r="Y6" s="60"/>
      <c r="Z6" s="60"/>
      <c r="AA6" s="60"/>
      <c r="AB6" s="60"/>
      <c r="AC6" s="60"/>
      <c r="AD6" s="60"/>
      <c r="AE6" s="60"/>
      <c r="AF6" s="60"/>
      <c r="AG6" s="60"/>
    </row>
    <row r="7" spans="2:33" x14ac:dyDescent="0.2">
      <c r="B7" s="59">
        <v>1.3</v>
      </c>
      <c r="C7" s="74" t="s">
        <v>116</v>
      </c>
      <c r="D7" s="75" t="s">
        <v>113</v>
      </c>
      <c r="E7" s="60"/>
      <c r="F7" s="60"/>
      <c r="G7" s="60"/>
      <c r="H7" s="60"/>
      <c r="I7" s="60"/>
      <c r="J7" s="60"/>
      <c r="K7" s="60"/>
      <c r="L7" s="60"/>
      <c r="M7" s="60"/>
      <c r="O7" s="60"/>
      <c r="P7" s="60"/>
      <c r="Q7" s="60"/>
      <c r="R7" s="60"/>
      <c r="S7" s="60"/>
      <c r="T7" s="60"/>
      <c r="U7" s="60"/>
      <c r="V7" s="60"/>
      <c r="W7" s="60"/>
      <c r="Y7" s="60"/>
      <c r="Z7" s="60"/>
      <c r="AA7" s="60"/>
      <c r="AB7" s="60"/>
      <c r="AC7" s="60"/>
      <c r="AD7" s="60"/>
      <c r="AE7" s="60"/>
      <c r="AF7" s="60"/>
      <c r="AG7" s="60"/>
    </row>
    <row r="8" spans="2:33" x14ac:dyDescent="0.2">
      <c r="B8" s="59">
        <v>1.4</v>
      </c>
      <c r="C8" s="74" t="s">
        <v>117</v>
      </c>
      <c r="D8" s="75" t="s">
        <v>113</v>
      </c>
      <c r="E8" s="60"/>
      <c r="F8" s="60"/>
      <c r="G8" s="60"/>
      <c r="H8" s="60"/>
      <c r="I8" s="60"/>
      <c r="J8" s="60"/>
      <c r="K8" s="60"/>
      <c r="L8" s="60"/>
      <c r="M8" s="60"/>
      <c r="O8" s="60"/>
      <c r="P8" s="60"/>
      <c r="Q8" s="60"/>
      <c r="R8" s="60"/>
      <c r="S8" s="60"/>
      <c r="T8" s="60"/>
      <c r="U8" s="60"/>
      <c r="V8" s="60"/>
      <c r="W8" s="60"/>
      <c r="Y8" s="60"/>
      <c r="Z8" s="60"/>
      <c r="AA8" s="60"/>
      <c r="AB8" s="60"/>
      <c r="AC8" s="60"/>
      <c r="AD8" s="60"/>
      <c r="AE8" s="60"/>
      <c r="AF8" s="60"/>
      <c r="AG8" s="60"/>
    </row>
    <row r="9" spans="2:33" x14ac:dyDescent="0.2">
      <c r="B9" s="61"/>
      <c r="C9" s="59"/>
      <c r="D9" s="62"/>
      <c r="E9" s="60"/>
      <c r="F9" s="60"/>
      <c r="G9" s="60"/>
      <c r="H9" s="60"/>
      <c r="I9" s="60"/>
      <c r="J9" s="60"/>
      <c r="K9" s="60"/>
      <c r="L9" s="60"/>
      <c r="M9" s="60"/>
      <c r="O9" s="60"/>
      <c r="P9" s="60"/>
      <c r="Q9" s="60"/>
      <c r="R9" s="60"/>
      <c r="S9" s="60"/>
      <c r="T9" s="60"/>
      <c r="U9" s="60"/>
      <c r="V9" s="60"/>
      <c r="W9" s="60"/>
      <c r="Y9" s="60"/>
      <c r="Z9" s="60"/>
      <c r="AA9" s="60"/>
      <c r="AB9" s="60"/>
      <c r="AC9" s="60"/>
      <c r="AD9" s="60"/>
      <c r="AE9" s="60"/>
      <c r="AF9" s="60"/>
      <c r="AG9" s="60"/>
    </row>
    <row r="10" spans="2:33" x14ac:dyDescent="0.2">
      <c r="B10" s="55">
        <v>2</v>
      </c>
      <c r="C10" s="56" t="s">
        <v>118</v>
      </c>
      <c r="D10" s="63" t="s">
        <v>113</v>
      </c>
      <c r="E10" s="58">
        <f>SUM(E11:E15)</f>
        <v>0</v>
      </c>
      <c r="F10" s="58">
        <f t="shared" ref="F10:M10" si="3">SUM(F11:F15)</f>
        <v>0</v>
      </c>
      <c r="G10" s="58">
        <f t="shared" si="3"/>
        <v>0</v>
      </c>
      <c r="H10" s="58">
        <f t="shared" si="3"/>
        <v>0</v>
      </c>
      <c r="I10" s="58">
        <f t="shared" si="3"/>
        <v>0</v>
      </c>
      <c r="J10" s="58">
        <f t="shared" si="3"/>
        <v>0</v>
      </c>
      <c r="K10" s="58">
        <f t="shared" si="3"/>
        <v>0</v>
      </c>
      <c r="L10" s="58">
        <f t="shared" si="3"/>
        <v>0</v>
      </c>
      <c r="M10" s="58">
        <f t="shared" si="3"/>
        <v>0</v>
      </c>
      <c r="O10" s="58">
        <f>SUM(O11:O15)</f>
        <v>0</v>
      </c>
      <c r="P10" s="58">
        <f t="shared" ref="P10:W10" si="4">SUM(P11:P15)</f>
        <v>0</v>
      </c>
      <c r="Q10" s="58">
        <f t="shared" si="4"/>
        <v>0</v>
      </c>
      <c r="R10" s="58">
        <f t="shared" si="4"/>
        <v>0</v>
      </c>
      <c r="S10" s="58">
        <f t="shared" si="4"/>
        <v>0</v>
      </c>
      <c r="T10" s="58">
        <f t="shared" si="4"/>
        <v>0</v>
      </c>
      <c r="U10" s="58">
        <f t="shared" si="4"/>
        <v>0</v>
      </c>
      <c r="V10" s="58">
        <f t="shared" si="4"/>
        <v>0</v>
      </c>
      <c r="W10" s="58">
        <f t="shared" si="4"/>
        <v>0</v>
      </c>
      <c r="Y10" s="58">
        <f>SUM(Y11:Y15)</f>
        <v>0</v>
      </c>
      <c r="Z10" s="58">
        <f t="shared" ref="Z10:AG10" si="5">SUM(Z11:Z15)</f>
        <v>0</v>
      </c>
      <c r="AA10" s="58">
        <f t="shared" si="5"/>
        <v>0</v>
      </c>
      <c r="AB10" s="58">
        <f t="shared" si="5"/>
        <v>0</v>
      </c>
      <c r="AC10" s="58">
        <f t="shared" si="5"/>
        <v>0</v>
      </c>
      <c r="AD10" s="58">
        <f t="shared" si="5"/>
        <v>0</v>
      </c>
      <c r="AE10" s="58">
        <f t="shared" si="5"/>
        <v>0</v>
      </c>
      <c r="AF10" s="58">
        <f t="shared" si="5"/>
        <v>0</v>
      </c>
      <c r="AG10" s="58">
        <f t="shared" si="5"/>
        <v>0</v>
      </c>
    </row>
    <row r="11" spans="2:33" x14ac:dyDescent="0.2">
      <c r="B11" s="59">
        <v>2.1</v>
      </c>
      <c r="C11" s="74" t="s">
        <v>119</v>
      </c>
      <c r="D11" s="75" t="s">
        <v>113</v>
      </c>
      <c r="E11" s="60"/>
      <c r="F11" s="60"/>
      <c r="G11" s="60"/>
      <c r="H11" s="60"/>
      <c r="I11" s="60"/>
      <c r="J11" s="60"/>
      <c r="K11" s="60"/>
      <c r="L11" s="60"/>
      <c r="M11" s="60"/>
      <c r="O11" s="60"/>
      <c r="P11" s="60"/>
      <c r="Q11" s="60"/>
      <c r="R11" s="60"/>
      <c r="S11" s="60"/>
      <c r="T11" s="60"/>
      <c r="U11" s="60"/>
      <c r="V11" s="60"/>
      <c r="W11" s="60"/>
      <c r="Y11" s="60"/>
      <c r="Z11" s="60"/>
      <c r="AA11" s="60"/>
      <c r="AB11" s="60"/>
      <c r="AC11" s="60"/>
      <c r="AD11" s="60"/>
      <c r="AE11" s="60"/>
      <c r="AF11" s="60"/>
      <c r="AG11" s="60"/>
    </row>
    <row r="12" spans="2:33" x14ac:dyDescent="0.2">
      <c r="B12" s="59">
        <v>2.2000000000000002</v>
      </c>
      <c r="C12" s="74" t="s">
        <v>120</v>
      </c>
      <c r="D12" s="75" t="s">
        <v>113</v>
      </c>
      <c r="E12" s="60"/>
      <c r="F12" s="60"/>
      <c r="G12" s="60"/>
      <c r="H12" s="60"/>
      <c r="I12" s="60"/>
      <c r="J12" s="60"/>
      <c r="K12" s="60"/>
      <c r="L12" s="60"/>
      <c r="M12" s="60"/>
      <c r="O12" s="60"/>
      <c r="P12" s="60"/>
      <c r="Q12" s="60"/>
      <c r="R12" s="60"/>
      <c r="S12" s="60"/>
      <c r="T12" s="60"/>
      <c r="U12" s="60"/>
      <c r="V12" s="60"/>
      <c r="W12" s="60"/>
      <c r="Y12" s="60"/>
      <c r="Z12" s="60"/>
      <c r="AA12" s="60"/>
      <c r="AB12" s="60"/>
      <c r="AC12" s="60"/>
      <c r="AD12" s="60"/>
      <c r="AE12" s="60"/>
      <c r="AF12" s="60"/>
      <c r="AG12" s="60"/>
    </row>
    <row r="13" spans="2:33" x14ac:dyDescent="0.2">
      <c r="B13" s="59">
        <v>2.2999999999999998</v>
      </c>
      <c r="C13" s="74" t="s">
        <v>121</v>
      </c>
      <c r="D13" s="75" t="s">
        <v>113</v>
      </c>
      <c r="E13" s="60"/>
      <c r="F13" s="60"/>
      <c r="G13" s="60"/>
      <c r="H13" s="60"/>
      <c r="I13" s="60"/>
      <c r="J13" s="60"/>
      <c r="K13" s="60"/>
      <c r="L13" s="60"/>
      <c r="M13" s="60"/>
      <c r="O13" s="60"/>
      <c r="P13" s="60"/>
      <c r="Q13" s="60"/>
      <c r="R13" s="60"/>
      <c r="S13" s="60"/>
      <c r="T13" s="60"/>
      <c r="U13" s="60"/>
      <c r="V13" s="60"/>
      <c r="W13" s="60"/>
      <c r="Y13" s="60"/>
      <c r="Z13" s="60"/>
      <c r="AA13" s="60"/>
      <c r="AB13" s="60"/>
      <c r="AC13" s="60"/>
      <c r="AD13" s="60"/>
      <c r="AE13" s="60"/>
      <c r="AF13" s="60"/>
      <c r="AG13" s="60"/>
    </row>
    <row r="14" spans="2:33" x14ac:dyDescent="0.2">
      <c r="B14" s="59">
        <v>2.4</v>
      </c>
      <c r="C14" s="74" t="s">
        <v>117</v>
      </c>
      <c r="D14" s="75" t="s">
        <v>113</v>
      </c>
      <c r="E14" s="60"/>
      <c r="F14" s="60"/>
      <c r="G14" s="60"/>
      <c r="H14" s="60"/>
      <c r="I14" s="60"/>
      <c r="J14" s="60"/>
      <c r="K14" s="60"/>
      <c r="L14" s="60"/>
      <c r="M14" s="60"/>
      <c r="O14" s="60"/>
      <c r="P14" s="60"/>
      <c r="Q14" s="60"/>
      <c r="R14" s="60"/>
      <c r="S14" s="60"/>
      <c r="T14" s="60"/>
      <c r="U14" s="60"/>
      <c r="V14" s="60"/>
      <c r="W14" s="60"/>
      <c r="Y14" s="60"/>
      <c r="Z14" s="60"/>
      <c r="AA14" s="60"/>
      <c r="AB14" s="60"/>
      <c r="AC14" s="60"/>
      <c r="AD14" s="60"/>
      <c r="AE14" s="60"/>
      <c r="AF14" s="60"/>
      <c r="AG14" s="60"/>
    </row>
    <row r="15" spans="2:33" x14ac:dyDescent="0.2">
      <c r="B15" s="59">
        <v>2.5</v>
      </c>
      <c r="C15" s="74" t="s">
        <v>122</v>
      </c>
      <c r="D15" s="75" t="s">
        <v>113</v>
      </c>
      <c r="E15" s="60"/>
      <c r="F15" s="60"/>
      <c r="G15" s="60"/>
      <c r="H15" s="60"/>
      <c r="I15" s="60"/>
      <c r="J15" s="60"/>
      <c r="K15" s="60"/>
      <c r="L15" s="60"/>
      <c r="M15" s="60"/>
      <c r="O15" s="60"/>
      <c r="P15" s="60"/>
      <c r="Q15" s="60"/>
      <c r="R15" s="60"/>
      <c r="S15" s="60"/>
      <c r="T15" s="60"/>
      <c r="U15" s="60"/>
      <c r="V15" s="60"/>
      <c r="W15" s="60"/>
      <c r="Y15" s="60"/>
      <c r="Z15" s="60"/>
      <c r="AA15" s="60"/>
      <c r="AB15" s="60"/>
      <c r="AC15" s="60"/>
      <c r="AD15" s="60"/>
      <c r="AE15" s="60"/>
      <c r="AF15" s="60"/>
      <c r="AG15" s="60"/>
    </row>
    <row r="16" spans="2:33" x14ac:dyDescent="0.2">
      <c r="B16" s="59"/>
      <c r="C16" s="74"/>
      <c r="D16" s="75"/>
      <c r="E16" s="60"/>
      <c r="F16" s="60"/>
      <c r="G16" s="60"/>
      <c r="H16" s="60"/>
      <c r="I16" s="60"/>
      <c r="J16" s="60"/>
      <c r="K16" s="60"/>
      <c r="L16" s="60"/>
      <c r="M16" s="60"/>
      <c r="O16" s="60"/>
      <c r="P16" s="60"/>
      <c r="Q16" s="60"/>
      <c r="R16" s="60"/>
      <c r="S16" s="60"/>
      <c r="T16" s="60"/>
      <c r="U16" s="60"/>
      <c r="V16" s="60"/>
      <c r="W16" s="60"/>
      <c r="Y16" s="60"/>
      <c r="Z16" s="60"/>
      <c r="AA16" s="60"/>
      <c r="AB16" s="60"/>
      <c r="AC16" s="60"/>
      <c r="AD16" s="60"/>
      <c r="AE16" s="60"/>
      <c r="AF16" s="60"/>
      <c r="AG16" s="60"/>
    </row>
    <row r="17" spans="2:33" x14ac:dyDescent="0.2">
      <c r="B17" s="55">
        <v>3</v>
      </c>
      <c r="C17" s="56" t="s">
        <v>123</v>
      </c>
      <c r="D17" s="63" t="s">
        <v>113</v>
      </c>
      <c r="E17" s="58">
        <f>SUM(E18:E22)</f>
        <v>0</v>
      </c>
      <c r="F17" s="58">
        <f t="shared" ref="F17:M17" si="6">SUM(F18:F22)</f>
        <v>0</v>
      </c>
      <c r="G17" s="58">
        <f t="shared" si="6"/>
        <v>0</v>
      </c>
      <c r="H17" s="58">
        <f t="shared" si="6"/>
        <v>0</v>
      </c>
      <c r="I17" s="58">
        <f t="shared" si="6"/>
        <v>0</v>
      </c>
      <c r="J17" s="58">
        <f t="shared" si="6"/>
        <v>0</v>
      </c>
      <c r="K17" s="58">
        <f t="shared" si="6"/>
        <v>0</v>
      </c>
      <c r="L17" s="58">
        <f t="shared" si="6"/>
        <v>0</v>
      </c>
      <c r="M17" s="58">
        <f t="shared" si="6"/>
        <v>0</v>
      </c>
      <c r="O17" s="58">
        <f>SUM(O18:O22)</f>
        <v>0</v>
      </c>
      <c r="P17" s="58">
        <f t="shared" ref="P17:W17" si="7">SUM(P18:P22)</f>
        <v>0</v>
      </c>
      <c r="Q17" s="58">
        <f t="shared" si="7"/>
        <v>0</v>
      </c>
      <c r="R17" s="58">
        <f t="shared" si="7"/>
        <v>0</v>
      </c>
      <c r="S17" s="58">
        <f t="shared" si="7"/>
        <v>0</v>
      </c>
      <c r="T17" s="58">
        <f t="shared" si="7"/>
        <v>0</v>
      </c>
      <c r="U17" s="58">
        <f t="shared" si="7"/>
        <v>0</v>
      </c>
      <c r="V17" s="58">
        <f t="shared" si="7"/>
        <v>0</v>
      </c>
      <c r="W17" s="58">
        <f t="shared" si="7"/>
        <v>0</v>
      </c>
      <c r="Y17" s="58">
        <f>SUM(Y18:Y22)</f>
        <v>0</v>
      </c>
      <c r="Z17" s="58">
        <f t="shared" ref="Z17:AG17" si="8">SUM(Z18:Z22)</f>
        <v>0</v>
      </c>
      <c r="AA17" s="58">
        <f t="shared" si="8"/>
        <v>0</v>
      </c>
      <c r="AB17" s="58">
        <f t="shared" si="8"/>
        <v>0</v>
      </c>
      <c r="AC17" s="58">
        <f t="shared" si="8"/>
        <v>0</v>
      </c>
      <c r="AD17" s="58">
        <f t="shared" si="8"/>
        <v>0</v>
      </c>
      <c r="AE17" s="58">
        <f t="shared" si="8"/>
        <v>0</v>
      </c>
      <c r="AF17" s="58">
        <f t="shared" si="8"/>
        <v>0</v>
      </c>
      <c r="AG17" s="58">
        <f t="shared" si="8"/>
        <v>0</v>
      </c>
    </row>
    <row r="18" spans="2:33" x14ac:dyDescent="0.2">
      <c r="B18" s="59">
        <v>3.1</v>
      </c>
      <c r="C18" s="64" t="s">
        <v>124</v>
      </c>
      <c r="D18" s="75" t="s">
        <v>113</v>
      </c>
      <c r="E18" s="60"/>
      <c r="F18" s="60"/>
      <c r="G18" s="60"/>
      <c r="H18" s="60"/>
      <c r="I18" s="60"/>
      <c r="J18" s="60"/>
      <c r="K18" s="60"/>
      <c r="L18" s="60"/>
      <c r="M18" s="60"/>
      <c r="O18" s="60"/>
      <c r="P18" s="60"/>
      <c r="Q18" s="60"/>
      <c r="R18" s="60"/>
      <c r="S18" s="60"/>
      <c r="T18" s="60"/>
      <c r="U18" s="60"/>
      <c r="V18" s="60"/>
      <c r="W18" s="60"/>
      <c r="Y18" s="60"/>
      <c r="Z18" s="60"/>
      <c r="AA18" s="60"/>
      <c r="AB18" s="60"/>
      <c r="AC18" s="60"/>
      <c r="AD18" s="60"/>
      <c r="AE18" s="60"/>
      <c r="AF18" s="60"/>
      <c r="AG18" s="60"/>
    </row>
    <row r="19" spans="2:33" x14ac:dyDescent="0.2">
      <c r="B19" s="59">
        <v>3.2</v>
      </c>
      <c r="C19" s="64" t="s">
        <v>125</v>
      </c>
      <c r="D19" s="75" t="s">
        <v>113</v>
      </c>
      <c r="E19" s="60"/>
      <c r="F19" s="60"/>
      <c r="G19" s="60"/>
      <c r="H19" s="60"/>
      <c r="I19" s="60"/>
      <c r="J19" s="60"/>
      <c r="K19" s="60"/>
      <c r="L19" s="60"/>
      <c r="M19" s="60"/>
      <c r="O19" s="60"/>
      <c r="P19" s="60"/>
      <c r="Q19" s="60"/>
      <c r="R19" s="60"/>
      <c r="S19" s="60"/>
      <c r="T19" s="60"/>
      <c r="U19" s="60"/>
      <c r="V19" s="60"/>
      <c r="W19" s="60"/>
      <c r="Y19" s="60"/>
      <c r="Z19" s="60"/>
      <c r="AA19" s="60"/>
      <c r="AB19" s="60"/>
      <c r="AC19" s="60"/>
      <c r="AD19" s="60"/>
      <c r="AE19" s="60"/>
      <c r="AF19" s="60"/>
      <c r="AG19" s="60"/>
    </row>
    <row r="20" spans="2:33" x14ac:dyDescent="0.2">
      <c r="B20" s="59">
        <v>3.3</v>
      </c>
      <c r="C20" s="64" t="s">
        <v>126</v>
      </c>
      <c r="D20" s="75" t="s">
        <v>113</v>
      </c>
      <c r="E20" s="60"/>
      <c r="F20" s="60"/>
      <c r="G20" s="60"/>
      <c r="H20" s="60"/>
      <c r="I20" s="60"/>
      <c r="J20" s="60"/>
      <c r="K20" s="60"/>
      <c r="L20" s="60"/>
      <c r="M20" s="60"/>
      <c r="O20" s="60"/>
      <c r="P20" s="60"/>
      <c r="Q20" s="60"/>
      <c r="R20" s="60"/>
      <c r="S20" s="60"/>
      <c r="T20" s="60"/>
      <c r="U20" s="60"/>
      <c r="V20" s="60"/>
      <c r="W20" s="60"/>
      <c r="Y20" s="60"/>
      <c r="Z20" s="60"/>
      <c r="AA20" s="60"/>
      <c r="AB20" s="60"/>
      <c r="AC20" s="60"/>
      <c r="AD20" s="60"/>
      <c r="AE20" s="60"/>
      <c r="AF20" s="60"/>
      <c r="AG20" s="60"/>
    </row>
    <row r="21" spans="2:33" x14ac:dyDescent="0.2">
      <c r="B21" s="59">
        <v>3.4</v>
      </c>
      <c r="C21" s="76" t="s">
        <v>127</v>
      </c>
      <c r="D21" s="75" t="s">
        <v>113</v>
      </c>
      <c r="E21" s="60"/>
      <c r="F21" s="60"/>
      <c r="G21" s="60"/>
      <c r="H21" s="60"/>
      <c r="I21" s="60"/>
      <c r="J21" s="60"/>
      <c r="K21" s="60"/>
      <c r="L21" s="60"/>
      <c r="M21" s="60"/>
      <c r="O21" s="60"/>
      <c r="P21" s="60"/>
      <c r="Q21" s="60"/>
      <c r="R21" s="60"/>
      <c r="S21" s="60"/>
      <c r="T21" s="60"/>
      <c r="U21" s="60"/>
      <c r="V21" s="60"/>
      <c r="W21" s="60"/>
      <c r="Y21" s="60"/>
      <c r="Z21" s="60"/>
      <c r="AA21" s="60"/>
      <c r="AB21" s="60"/>
      <c r="AC21" s="60"/>
      <c r="AD21" s="60"/>
      <c r="AE21" s="60"/>
      <c r="AF21" s="60"/>
      <c r="AG21" s="60"/>
    </row>
    <row r="22" spans="2:33" x14ac:dyDescent="0.2">
      <c r="B22" s="59">
        <v>3.5</v>
      </c>
      <c r="C22" s="76" t="s">
        <v>128</v>
      </c>
      <c r="D22" s="75" t="s">
        <v>113</v>
      </c>
      <c r="E22" s="60"/>
      <c r="F22" s="60"/>
      <c r="G22" s="60"/>
      <c r="H22" s="60"/>
      <c r="I22" s="60"/>
      <c r="J22" s="60"/>
      <c r="K22" s="60"/>
      <c r="L22" s="60"/>
      <c r="M22" s="60"/>
      <c r="O22" s="60"/>
      <c r="P22" s="60"/>
      <c r="Q22" s="60"/>
      <c r="R22" s="60"/>
      <c r="S22" s="60"/>
      <c r="T22" s="60"/>
      <c r="U22" s="60"/>
      <c r="V22" s="60"/>
      <c r="W22" s="60"/>
      <c r="Y22" s="60"/>
      <c r="Z22" s="60"/>
      <c r="AA22" s="60"/>
      <c r="AB22" s="60"/>
      <c r="AC22" s="60"/>
      <c r="AD22" s="60"/>
      <c r="AE22" s="60"/>
      <c r="AF22" s="60"/>
      <c r="AG22" s="60"/>
    </row>
    <row r="23" spans="2:33" x14ac:dyDescent="0.2">
      <c r="B23" s="65"/>
      <c r="C23" s="76"/>
      <c r="D23" s="75"/>
      <c r="E23" s="60"/>
      <c r="F23" s="60"/>
      <c r="G23" s="60"/>
      <c r="H23" s="60"/>
      <c r="I23" s="60"/>
      <c r="J23" s="60"/>
      <c r="K23" s="60"/>
      <c r="L23" s="60"/>
      <c r="M23" s="60"/>
      <c r="O23" s="60"/>
      <c r="P23" s="60"/>
      <c r="Q23" s="60"/>
      <c r="R23" s="60"/>
      <c r="S23" s="60"/>
      <c r="T23" s="60"/>
      <c r="U23" s="60"/>
      <c r="V23" s="60"/>
      <c r="W23" s="60"/>
      <c r="Y23" s="60"/>
      <c r="Z23" s="60"/>
      <c r="AA23" s="60"/>
      <c r="AB23" s="60"/>
      <c r="AC23" s="60"/>
      <c r="AD23" s="60"/>
      <c r="AE23" s="60"/>
      <c r="AF23" s="60"/>
      <c r="AG23" s="60"/>
    </row>
    <row r="24" spans="2:33" x14ac:dyDescent="0.2">
      <c r="B24" s="55">
        <v>4</v>
      </c>
      <c r="C24" s="56" t="s">
        <v>129</v>
      </c>
      <c r="D24" s="63" t="s">
        <v>113</v>
      </c>
      <c r="E24" s="58">
        <f>E4+E10+E17</f>
        <v>0</v>
      </c>
      <c r="F24" s="58">
        <f t="shared" ref="F24:M24" si="9">F4+F10+F17</f>
        <v>0</v>
      </c>
      <c r="G24" s="58">
        <f t="shared" si="9"/>
        <v>0</v>
      </c>
      <c r="H24" s="58">
        <f t="shared" si="9"/>
        <v>0</v>
      </c>
      <c r="I24" s="58">
        <f t="shared" si="9"/>
        <v>0</v>
      </c>
      <c r="J24" s="58">
        <f t="shared" si="9"/>
        <v>0</v>
      </c>
      <c r="K24" s="58">
        <f t="shared" si="9"/>
        <v>0</v>
      </c>
      <c r="L24" s="58">
        <f t="shared" si="9"/>
        <v>0</v>
      </c>
      <c r="M24" s="58">
        <f t="shared" si="9"/>
        <v>0</v>
      </c>
      <c r="O24" s="58">
        <f>O4+O10+O17</f>
        <v>0</v>
      </c>
      <c r="P24" s="58">
        <f t="shared" ref="P24:W24" si="10">P4+P10+P17</f>
        <v>0</v>
      </c>
      <c r="Q24" s="58">
        <f t="shared" si="10"/>
        <v>0</v>
      </c>
      <c r="R24" s="58">
        <f t="shared" si="10"/>
        <v>0</v>
      </c>
      <c r="S24" s="58">
        <f t="shared" si="10"/>
        <v>0</v>
      </c>
      <c r="T24" s="58">
        <f t="shared" si="10"/>
        <v>0</v>
      </c>
      <c r="U24" s="58">
        <f t="shared" si="10"/>
        <v>0</v>
      </c>
      <c r="V24" s="58">
        <f t="shared" si="10"/>
        <v>0</v>
      </c>
      <c r="W24" s="58">
        <f t="shared" si="10"/>
        <v>0</v>
      </c>
      <c r="Y24" s="58">
        <f>Y4+Y10+Y17</f>
        <v>0</v>
      </c>
      <c r="Z24" s="58">
        <f t="shared" ref="Z24:AG24" si="11">Z4+Z10+Z17</f>
        <v>0</v>
      </c>
      <c r="AA24" s="58">
        <f t="shared" si="11"/>
        <v>0</v>
      </c>
      <c r="AB24" s="58">
        <f t="shared" si="11"/>
        <v>0</v>
      </c>
      <c r="AC24" s="58">
        <f t="shared" si="11"/>
        <v>0</v>
      </c>
      <c r="AD24" s="58">
        <f t="shared" si="11"/>
        <v>0</v>
      </c>
      <c r="AE24" s="58">
        <f t="shared" si="11"/>
        <v>0</v>
      </c>
      <c r="AF24" s="58">
        <f t="shared" si="11"/>
        <v>0</v>
      </c>
      <c r="AG24" s="58">
        <f t="shared" si="11"/>
        <v>0</v>
      </c>
    </row>
    <row r="25" spans="2:33" x14ac:dyDescent="0.2">
      <c r="D25" s="67"/>
    </row>
    <row r="27" spans="2:33" x14ac:dyDescent="0.2">
      <c r="B27" s="77">
        <v>5</v>
      </c>
      <c r="C27" s="78" t="s">
        <v>137</v>
      </c>
      <c r="D27" s="79" t="s">
        <v>138</v>
      </c>
      <c r="E27" s="80"/>
      <c r="F27" s="80"/>
      <c r="G27" s="80"/>
      <c r="H27" s="80"/>
      <c r="I27" s="80"/>
      <c r="J27" s="80"/>
      <c r="K27" s="80"/>
      <c r="L27" s="80"/>
      <c r="M27" s="80"/>
      <c r="O27" s="80"/>
      <c r="P27" s="80"/>
      <c r="Q27" s="80"/>
      <c r="R27" s="80"/>
      <c r="S27" s="80"/>
      <c r="T27" s="80"/>
      <c r="U27" s="80"/>
      <c r="V27" s="80"/>
      <c r="W27" s="80"/>
      <c r="Y27" s="80"/>
      <c r="Z27" s="80"/>
      <c r="AA27" s="80"/>
      <c r="AB27" s="80"/>
      <c r="AC27" s="80"/>
      <c r="AD27" s="80"/>
      <c r="AE27" s="80"/>
      <c r="AF27" s="80"/>
      <c r="AG27" s="80"/>
    </row>
    <row r="29" spans="2:33" x14ac:dyDescent="0.2">
      <c r="B29" s="81"/>
      <c r="C29" s="82" t="s">
        <v>139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O29" s="82"/>
      <c r="P29" s="82"/>
      <c r="Q29" s="82"/>
      <c r="R29" s="82"/>
      <c r="S29" s="82"/>
      <c r="T29" s="82"/>
      <c r="U29" s="82"/>
      <c r="V29" s="82"/>
      <c r="W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2:33" x14ac:dyDescent="0.2">
      <c r="B30" s="65"/>
      <c r="C30" s="60" t="s">
        <v>140</v>
      </c>
      <c r="D30" s="60" t="s">
        <v>113</v>
      </c>
      <c r="E30" s="60">
        <f>E24</f>
        <v>0</v>
      </c>
      <c r="F30" s="60">
        <f t="shared" ref="F30:M30" si="12">F24</f>
        <v>0</v>
      </c>
      <c r="G30" s="60">
        <f t="shared" si="12"/>
        <v>0</v>
      </c>
      <c r="H30" s="60">
        <f t="shared" si="12"/>
        <v>0</v>
      </c>
      <c r="I30" s="60">
        <f t="shared" si="12"/>
        <v>0</v>
      </c>
      <c r="J30" s="60">
        <f t="shared" si="12"/>
        <v>0</v>
      </c>
      <c r="K30" s="60">
        <f t="shared" si="12"/>
        <v>0</v>
      </c>
      <c r="L30" s="60">
        <f t="shared" si="12"/>
        <v>0</v>
      </c>
      <c r="M30" s="60">
        <f t="shared" si="12"/>
        <v>0</v>
      </c>
      <c r="O30" s="60">
        <f>O24</f>
        <v>0</v>
      </c>
      <c r="P30" s="60">
        <f t="shared" ref="P30:W30" si="13">P24</f>
        <v>0</v>
      </c>
      <c r="Q30" s="60">
        <f t="shared" si="13"/>
        <v>0</v>
      </c>
      <c r="R30" s="60">
        <f t="shared" si="13"/>
        <v>0</v>
      </c>
      <c r="S30" s="60">
        <f t="shared" si="13"/>
        <v>0</v>
      </c>
      <c r="T30" s="60">
        <f t="shared" si="13"/>
        <v>0</v>
      </c>
      <c r="U30" s="60">
        <f t="shared" si="13"/>
        <v>0</v>
      </c>
      <c r="V30" s="60">
        <f t="shared" si="13"/>
        <v>0</v>
      </c>
      <c r="W30" s="60">
        <f t="shared" si="13"/>
        <v>0</v>
      </c>
      <c r="Y30" s="60">
        <f>Y24</f>
        <v>0</v>
      </c>
      <c r="Z30" s="60">
        <f t="shared" ref="Z30:AG30" si="14">Z24</f>
        <v>0</v>
      </c>
      <c r="AA30" s="60">
        <f t="shared" si="14"/>
        <v>0</v>
      </c>
      <c r="AB30" s="60">
        <f t="shared" si="14"/>
        <v>0</v>
      </c>
      <c r="AC30" s="60">
        <f t="shared" si="14"/>
        <v>0</v>
      </c>
      <c r="AD30" s="60">
        <f t="shared" si="14"/>
        <v>0</v>
      </c>
      <c r="AE30" s="60">
        <f t="shared" si="14"/>
        <v>0</v>
      </c>
      <c r="AF30" s="60">
        <f t="shared" si="14"/>
        <v>0</v>
      </c>
      <c r="AG30" s="60">
        <f t="shared" si="14"/>
        <v>0</v>
      </c>
    </row>
    <row r="31" spans="2:33" x14ac:dyDescent="0.2">
      <c r="B31" s="65"/>
      <c r="C31" s="60" t="s">
        <v>141</v>
      </c>
      <c r="D31" s="60" t="s">
        <v>142</v>
      </c>
      <c r="E31" s="83">
        <f>E27</f>
        <v>0</v>
      </c>
      <c r="F31" s="83">
        <f t="shared" ref="F31:M31" si="15">F27</f>
        <v>0</v>
      </c>
      <c r="G31" s="83">
        <f t="shared" si="15"/>
        <v>0</v>
      </c>
      <c r="H31" s="83">
        <f t="shared" si="15"/>
        <v>0</v>
      </c>
      <c r="I31" s="83">
        <f t="shared" si="15"/>
        <v>0</v>
      </c>
      <c r="J31" s="83">
        <f t="shared" si="15"/>
        <v>0</v>
      </c>
      <c r="K31" s="83">
        <f t="shared" si="15"/>
        <v>0</v>
      </c>
      <c r="L31" s="83">
        <f t="shared" si="15"/>
        <v>0</v>
      </c>
      <c r="M31" s="83">
        <f t="shared" si="15"/>
        <v>0</v>
      </c>
      <c r="O31" s="83">
        <f>O27</f>
        <v>0</v>
      </c>
      <c r="P31" s="83">
        <f t="shared" ref="P31:W31" si="16">P27</f>
        <v>0</v>
      </c>
      <c r="Q31" s="83">
        <f t="shared" si="16"/>
        <v>0</v>
      </c>
      <c r="R31" s="83">
        <f t="shared" si="16"/>
        <v>0</v>
      </c>
      <c r="S31" s="83">
        <f t="shared" si="16"/>
        <v>0</v>
      </c>
      <c r="T31" s="83">
        <f t="shared" si="16"/>
        <v>0</v>
      </c>
      <c r="U31" s="83">
        <f t="shared" si="16"/>
        <v>0</v>
      </c>
      <c r="V31" s="83">
        <f t="shared" si="16"/>
        <v>0</v>
      </c>
      <c r="W31" s="83">
        <f t="shared" si="16"/>
        <v>0</v>
      </c>
      <c r="Y31" s="83">
        <f>Y27</f>
        <v>0</v>
      </c>
      <c r="Z31" s="83">
        <f t="shared" ref="Z31:AG31" si="17">Z27</f>
        <v>0</v>
      </c>
      <c r="AA31" s="83">
        <f t="shared" si="17"/>
        <v>0</v>
      </c>
      <c r="AB31" s="83">
        <f t="shared" si="17"/>
        <v>0</v>
      </c>
      <c r="AC31" s="83">
        <f t="shared" si="17"/>
        <v>0</v>
      </c>
      <c r="AD31" s="83">
        <f t="shared" si="17"/>
        <v>0</v>
      </c>
      <c r="AE31" s="83">
        <f t="shared" si="17"/>
        <v>0</v>
      </c>
      <c r="AF31" s="83">
        <f t="shared" si="17"/>
        <v>0</v>
      </c>
      <c r="AG31" s="83">
        <f t="shared" si="17"/>
        <v>0</v>
      </c>
    </row>
    <row r="33" spans="2:33" x14ac:dyDescent="0.2">
      <c r="B33" s="84"/>
      <c r="C33" s="85" t="s">
        <v>143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O33" s="85"/>
      <c r="P33" s="85"/>
      <c r="Q33" s="85"/>
      <c r="R33" s="85"/>
      <c r="S33" s="85"/>
      <c r="T33" s="85"/>
      <c r="U33" s="85"/>
      <c r="V33" s="85"/>
      <c r="W33" s="85"/>
      <c r="Y33" s="85"/>
      <c r="Z33" s="85"/>
      <c r="AA33" s="85"/>
      <c r="AB33" s="85"/>
      <c r="AC33" s="85"/>
      <c r="AD33" s="85"/>
      <c r="AE33" s="85"/>
      <c r="AF33" s="85"/>
      <c r="AG33" s="85"/>
    </row>
    <row r="34" spans="2:33" x14ac:dyDescent="0.2">
      <c r="B34" s="65"/>
      <c r="C34" s="60" t="s">
        <v>144</v>
      </c>
      <c r="D34" s="60" t="s">
        <v>113</v>
      </c>
      <c r="E34" s="83">
        <f>E35+E36</f>
        <v>0</v>
      </c>
      <c r="F34" s="83">
        <f t="shared" ref="F34:M34" si="18">F35+F36</f>
        <v>0</v>
      </c>
      <c r="G34" s="83">
        <f t="shared" si="18"/>
        <v>0</v>
      </c>
      <c r="H34" s="83">
        <f t="shared" si="18"/>
        <v>0</v>
      </c>
      <c r="I34" s="83">
        <f t="shared" si="18"/>
        <v>0</v>
      </c>
      <c r="J34" s="83">
        <f t="shared" si="18"/>
        <v>0</v>
      </c>
      <c r="K34" s="83">
        <f t="shared" si="18"/>
        <v>0</v>
      </c>
      <c r="L34" s="83">
        <f t="shared" si="18"/>
        <v>0</v>
      </c>
      <c r="M34" s="83">
        <f t="shared" si="18"/>
        <v>0</v>
      </c>
      <c r="O34" s="83">
        <f>O35+O36</f>
        <v>0</v>
      </c>
      <c r="P34" s="83">
        <f t="shared" ref="P34:W34" si="19">P35+P36</f>
        <v>0</v>
      </c>
      <c r="Q34" s="83">
        <f t="shared" si="19"/>
        <v>0</v>
      </c>
      <c r="R34" s="83">
        <f t="shared" si="19"/>
        <v>0</v>
      </c>
      <c r="S34" s="83">
        <f t="shared" si="19"/>
        <v>0</v>
      </c>
      <c r="T34" s="83">
        <f t="shared" si="19"/>
        <v>0</v>
      </c>
      <c r="U34" s="83">
        <f t="shared" si="19"/>
        <v>0</v>
      </c>
      <c r="V34" s="83">
        <f t="shared" si="19"/>
        <v>0</v>
      </c>
      <c r="W34" s="83">
        <f t="shared" si="19"/>
        <v>0</v>
      </c>
      <c r="Y34" s="83">
        <f>Y35+Y36</f>
        <v>0</v>
      </c>
      <c r="Z34" s="83">
        <f t="shared" ref="Z34:AG34" si="20">Z35+Z36</f>
        <v>0</v>
      </c>
      <c r="AA34" s="83">
        <f t="shared" si="20"/>
        <v>0</v>
      </c>
      <c r="AB34" s="83">
        <f t="shared" si="20"/>
        <v>0</v>
      </c>
      <c r="AC34" s="83">
        <f t="shared" si="20"/>
        <v>0</v>
      </c>
      <c r="AD34" s="83">
        <f t="shared" si="20"/>
        <v>0</v>
      </c>
      <c r="AE34" s="83">
        <f t="shared" si="20"/>
        <v>0</v>
      </c>
      <c r="AF34" s="83">
        <f t="shared" si="20"/>
        <v>0</v>
      </c>
      <c r="AG34" s="83">
        <f t="shared" si="20"/>
        <v>0</v>
      </c>
    </row>
    <row r="35" spans="2:33" x14ac:dyDescent="0.2">
      <c r="B35" s="65"/>
      <c r="C35" s="59" t="s">
        <v>140</v>
      </c>
      <c r="D35" s="60" t="s">
        <v>113</v>
      </c>
      <c r="E35" s="83">
        <f>E31</f>
        <v>0</v>
      </c>
      <c r="F35" s="83">
        <f t="shared" ref="F35:M35" si="21">F31</f>
        <v>0</v>
      </c>
      <c r="G35" s="83">
        <f t="shared" si="21"/>
        <v>0</v>
      </c>
      <c r="H35" s="83">
        <f t="shared" si="21"/>
        <v>0</v>
      </c>
      <c r="I35" s="83">
        <f t="shared" si="21"/>
        <v>0</v>
      </c>
      <c r="J35" s="83">
        <f t="shared" si="21"/>
        <v>0</v>
      </c>
      <c r="K35" s="83">
        <f t="shared" si="21"/>
        <v>0</v>
      </c>
      <c r="L35" s="83">
        <f t="shared" si="21"/>
        <v>0</v>
      </c>
      <c r="M35" s="83">
        <f t="shared" si="21"/>
        <v>0</v>
      </c>
      <c r="O35" s="83">
        <f>O31</f>
        <v>0</v>
      </c>
      <c r="P35" s="83">
        <f t="shared" ref="P35:W35" si="22">P31</f>
        <v>0</v>
      </c>
      <c r="Q35" s="83">
        <f t="shared" si="22"/>
        <v>0</v>
      </c>
      <c r="R35" s="83">
        <f t="shared" si="22"/>
        <v>0</v>
      </c>
      <c r="S35" s="83">
        <f t="shared" si="22"/>
        <v>0</v>
      </c>
      <c r="T35" s="83">
        <f t="shared" si="22"/>
        <v>0</v>
      </c>
      <c r="U35" s="83">
        <f t="shared" si="22"/>
        <v>0</v>
      </c>
      <c r="V35" s="83">
        <f t="shared" si="22"/>
        <v>0</v>
      </c>
      <c r="W35" s="83">
        <f t="shared" si="22"/>
        <v>0</v>
      </c>
      <c r="Y35" s="83">
        <f>Y31</f>
        <v>0</v>
      </c>
      <c r="Z35" s="83">
        <f t="shared" ref="Z35:AG35" si="23">Z31</f>
        <v>0</v>
      </c>
      <c r="AA35" s="83">
        <f t="shared" si="23"/>
        <v>0</v>
      </c>
      <c r="AB35" s="83">
        <f t="shared" si="23"/>
        <v>0</v>
      </c>
      <c r="AC35" s="83">
        <f t="shared" si="23"/>
        <v>0</v>
      </c>
      <c r="AD35" s="83">
        <f t="shared" si="23"/>
        <v>0</v>
      </c>
      <c r="AE35" s="83">
        <f t="shared" si="23"/>
        <v>0</v>
      </c>
      <c r="AF35" s="83">
        <f t="shared" si="23"/>
        <v>0</v>
      </c>
      <c r="AG35" s="83">
        <f t="shared" si="23"/>
        <v>0</v>
      </c>
    </row>
    <row r="36" spans="2:33" x14ac:dyDescent="0.2">
      <c r="B36" s="65"/>
      <c r="C36" s="59" t="s">
        <v>145</v>
      </c>
      <c r="D36" s="60" t="s">
        <v>113</v>
      </c>
      <c r="E36" s="83"/>
      <c r="F36" s="83"/>
      <c r="G36" s="83"/>
      <c r="H36" s="83"/>
      <c r="I36" s="83"/>
      <c r="J36" s="83"/>
      <c r="K36" s="83"/>
      <c r="L36" s="83"/>
      <c r="M36" s="83"/>
      <c r="O36" s="83"/>
      <c r="P36" s="83"/>
      <c r="Q36" s="83"/>
      <c r="R36" s="83"/>
      <c r="S36" s="83"/>
      <c r="T36" s="83"/>
      <c r="U36" s="83"/>
      <c r="V36" s="83"/>
      <c r="W36" s="83"/>
      <c r="Y36" s="83"/>
      <c r="Z36" s="83"/>
      <c r="AA36" s="83"/>
      <c r="AB36" s="83"/>
      <c r="AC36" s="83"/>
      <c r="AD36" s="83"/>
      <c r="AE36" s="83"/>
      <c r="AF36" s="83"/>
      <c r="AG36" s="83"/>
    </row>
    <row r="37" spans="2:33" x14ac:dyDescent="0.2">
      <c r="B37" s="65"/>
      <c r="C37" s="60" t="s">
        <v>146</v>
      </c>
      <c r="D37" s="60" t="s">
        <v>142</v>
      </c>
      <c r="E37" s="83"/>
      <c r="F37" s="83"/>
      <c r="G37" s="86"/>
      <c r="H37" s="86"/>
      <c r="I37" s="86"/>
      <c r="J37" s="86"/>
      <c r="K37" s="86"/>
      <c r="L37" s="86"/>
      <c r="M37" s="86"/>
      <c r="O37" s="83"/>
      <c r="P37" s="83"/>
      <c r="Q37" s="86"/>
      <c r="R37" s="86"/>
      <c r="S37" s="86"/>
      <c r="T37" s="86"/>
      <c r="U37" s="86"/>
      <c r="V37" s="86"/>
      <c r="W37" s="86"/>
      <c r="Y37" s="83"/>
      <c r="Z37" s="83"/>
      <c r="AA37" s="86"/>
      <c r="AB37" s="86"/>
      <c r="AC37" s="86"/>
      <c r="AD37" s="86"/>
      <c r="AE37" s="86"/>
      <c r="AF37" s="86"/>
      <c r="AG37" s="86"/>
    </row>
    <row r="39" spans="2:33" x14ac:dyDescent="0.2">
      <c r="B39" s="87"/>
      <c r="C39" s="88" t="s">
        <v>147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8"/>
      <c r="AG39" s="88"/>
    </row>
    <row r="40" spans="2:33" x14ac:dyDescent="0.2">
      <c r="B40" s="65"/>
      <c r="C40" s="60" t="s">
        <v>144</v>
      </c>
      <c r="D40" s="60" t="s">
        <v>113</v>
      </c>
      <c r="E40" s="83">
        <f>E41+E42+E43</f>
        <v>0</v>
      </c>
      <c r="F40" s="83">
        <f t="shared" ref="F40:M40" si="24">F41+F42+F43</f>
        <v>0</v>
      </c>
      <c r="G40" s="83">
        <f t="shared" si="24"/>
        <v>0</v>
      </c>
      <c r="H40" s="83">
        <f t="shared" si="24"/>
        <v>0</v>
      </c>
      <c r="I40" s="83">
        <f t="shared" si="24"/>
        <v>0</v>
      </c>
      <c r="J40" s="83">
        <f t="shared" si="24"/>
        <v>0</v>
      </c>
      <c r="K40" s="83">
        <f t="shared" si="24"/>
        <v>0</v>
      </c>
      <c r="L40" s="83">
        <f t="shared" si="24"/>
        <v>0</v>
      </c>
      <c r="M40" s="83">
        <f t="shared" si="24"/>
        <v>0</v>
      </c>
      <c r="O40" s="83">
        <f>O41+O42+O43</f>
        <v>0</v>
      </c>
      <c r="P40" s="83">
        <f t="shared" ref="P40:W40" si="25">P41+P42+P43</f>
        <v>0</v>
      </c>
      <c r="Q40" s="83">
        <f t="shared" si="25"/>
        <v>0</v>
      </c>
      <c r="R40" s="83">
        <f t="shared" si="25"/>
        <v>0</v>
      </c>
      <c r="S40" s="83">
        <f t="shared" si="25"/>
        <v>0</v>
      </c>
      <c r="T40" s="83">
        <f t="shared" si="25"/>
        <v>0</v>
      </c>
      <c r="U40" s="83">
        <f t="shared" si="25"/>
        <v>0</v>
      </c>
      <c r="V40" s="83">
        <f t="shared" si="25"/>
        <v>0</v>
      </c>
      <c r="W40" s="83">
        <f t="shared" si="25"/>
        <v>0</v>
      </c>
      <c r="Y40" s="83">
        <f>Y41+Y42+Y43</f>
        <v>0</v>
      </c>
      <c r="Z40" s="83">
        <f t="shared" ref="Z40:AG40" si="26">Z41+Z42+Z43</f>
        <v>0</v>
      </c>
      <c r="AA40" s="83">
        <f t="shared" si="26"/>
        <v>0</v>
      </c>
      <c r="AB40" s="83">
        <f t="shared" si="26"/>
        <v>0</v>
      </c>
      <c r="AC40" s="83">
        <f t="shared" si="26"/>
        <v>0</v>
      </c>
      <c r="AD40" s="83">
        <f t="shared" si="26"/>
        <v>0</v>
      </c>
      <c r="AE40" s="83">
        <f t="shared" si="26"/>
        <v>0</v>
      </c>
      <c r="AF40" s="83">
        <f t="shared" si="26"/>
        <v>0</v>
      </c>
      <c r="AG40" s="83">
        <f t="shared" si="26"/>
        <v>0</v>
      </c>
    </row>
    <row r="41" spans="2:33" x14ac:dyDescent="0.2">
      <c r="B41" s="65"/>
      <c r="C41" s="59" t="s">
        <v>140</v>
      </c>
      <c r="D41" s="60" t="s">
        <v>113</v>
      </c>
      <c r="E41" s="60">
        <f>E24</f>
        <v>0</v>
      </c>
      <c r="F41" s="60">
        <f t="shared" ref="F41:M41" si="27">F24</f>
        <v>0</v>
      </c>
      <c r="G41" s="60">
        <f t="shared" si="27"/>
        <v>0</v>
      </c>
      <c r="H41" s="60">
        <f t="shared" si="27"/>
        <v>0</v>
      </c>
      <c r="I41" s="60">
        <f t="shared" si="27"/>
        <v>0</v>
      </c>
      <c r="J41" s="60">
        <f t="shared" si="27"/>
        <v>0</v>
      </c>
      <c r="K41" s="60">
        <f t="shared" si="27"/>
        <v>0</v>
      </c>
      <c r="L41" s="60">
        <f t="shared" si="27"/>
        <v>0</v>
      </c>
      <c r="M41" s="60">
        <f t="shared" si="27"/>
        <v>0</v>
      </c>
      <c r="O41" s="60">
        <f>O24</f>
        <v>0</v>
      </c>
      <c r="P41" s="60">
        <f t="shared" ref="P41:W41" si="28">P24</f>
        <v>0</v>
      </c>
      <c r="Q41" s="60">
        <f t="shared" si="28"/>
        <v>0</v>
      </c>
      <c r="R41" s="60">
        <f t="shared" si="28"/>
        <v>0</v>
      </c>
      <c r="S41" s="60">
        <f t="shared" si="28"/>
        <v>0</v>
      </c>
      <c r="T41" s="60">
        <f t="shared" si="28"/>
        <v>0</v>
      </c>
      <c r="U41" s="60">
        <f t="shared" si="28"/>
        <v>0</v>
      </c>
      <c r="V41" s="60">
        <f t="shared" si="28"/>
        <v>0</v>
      </c>
      <c r="W41" s="60">
        <f t="shared" si="28"/>
        <v>0</v>
      </c>
      <c r="Y41" s="60">
        <f>Y24</f>
        <v>0</v>
      </c>
      <c r="Z41" s="60">
        <f t="shared" ref="Z41:AG41" si="29">Z24</f>
        <v>0</v>
      </c>
      <c r="AA41" s="60">
        <f t="shared" si="29"/>
        <v>0</v>
      </c>
      <c r="AB41" s="60">
        <f t="shared" si="29"/>
        <v>0</v>
      </c>
      <c r="AC41" s="60">
        <f t="shared" si="29"/>
        <v>0</v>
      </c>
      <c r="AD41" s="60">
        <f t="shared" si="29"/>
        <v>0</v>
      </c>
      <c r="AE41" s="60">
        <f t="shared" si="29"/>
        <v>0</v>
      </c>
      <c r="AF41" s="60">
        <f t="shared" si="29"/>
        <v>0</v>
      </c>
      <c r="AG41" s="60">
        <f t="shared" si="29"/>
        <v>0</v>
      </c>
    </row>
    <row r="42" spans="2:33" x14ac:dyDescent="0.2">
      <c r="B42" s="65"/>
      <c r="C42" s="59" t="s">
        <v>145</v>
      </c>
      <c r="D42" s="60" t="s">
        <v>113</v>
      </c>
      <c r="E42" s="83"/>
      <c r="F42" s="83"/>
      <c r="G42" s="83"/>
      <c r="H42" s="83"/>
      <c r="I42" s="83"/>
      <c r="J42" s="83"/>
      <c r="K42" s="83"/>
      <c r="L42" s="83"/>
      <c r="M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3"/>
      <c r="AG42" s="83"/>
    </row>
    <row r="43" spans="2:33" x14ac:dyDescent="0.2">
      <c r="B43" s="65"/>
      <c r="C43" s="59" t="s">
        <v>148</v>
      </c>
      <c r="D43" s="60" t="s">
        <v>113</v>
      </c>
      <c r="E43" s="83"/>
      <c r="F43" s="83"/>
      <c r="G43" s="83"/>
      <c r="H43" s="83"/>
      <c r="I43" s="83"/>
      <c r="J43" s="83"/>
      <c r="K43" s="83"/>
      <c r="L43" s="83"/>
      <c r="M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</row>
    <row r="44" spans="2:33" x14ac:dyDescent="0.2">
      <c r="B44" s="65"/>
      <c r="C44" s="60" t="s">
        <v>149</v>
      </c>
      <c r="D44" s="60" t="s">
        <v>142</v>
      </c>
      <c r="E44" s="86"/>
      <c r="F44" s="86"/>
      <c r="G44" s="86"/>
      <c r="H44" s="83"/>
      <c r="I44" s="86"/>
      <c r="J44" s="83"/>
      <c r="K44" s="83"/>
      <c r="L44" s="83"/>
      <c r="M44" s="83"/>
      <c r="O44" s="86"/>
      <c r="P44" s="86"/>
      <c r="Q44" s="86"/>
      <c r="R44" s="83"/>
      <c r="S44" s="86"/>
      <c r="T44" s="83"/>
      <c r="U44" s="83"/>
      <c r="V44" s="83"/>
      <c r="W44" s="83"/>
      <c r="Y44" s="86"/>
      <c r="Z44" s="86"/>
      <c r="AA44" s="86"/>
      <c r="AB44" s="83"/>
      <c r="AC44" s="86"/>
      <c r="AD44" s="83"/>
      <c r="AE44" s="83"/>
      <c r="AF44" s="83"/>
      <c r="AG44" s="83"/>
    </row>
    <row r="46" spans="2:33" x14ac:dyDescent="0.2">
      <c r="B46" s="87"/>
      <c r="C46" s="88" t="s">
        <v>150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O46" s="88"/>
      <c r="P46" s="88"/>
      <c r="Q46" s="88"/>
      <c r="R46" s="88"/>
      <c r="S46" s="88"/>
      <c r="T46" s="88"/>
      <c r="U46" s="88"/>
      <c r="V46" s="88"/>
      <c r="W46" s="88"/>
      <c r="Y46" s="88"/>
      <c r="Z46" s="88"/>
      <c r="AA46" s="88"/>
      <c r="AB46" s="88"/>
      <c r="AC46" s="88"/>
      <c r="AD46" s="88"/>
      <c r="AE46" s="88"/>
      <c r="AF46" s="88"/>
      <c r="AG46" s="88"/>
    </row>
    <row r="47" spans="2:33" x14ac:dyDescent="0.2">
      <c r="B47" s="65"/>
      <c r="C47" s="60" t="s">
        <v>144</v>
      </c>
      <c r="D47" s="60" t="s">
        <v>113</v>
      </c>
      <c r="E47" s="83">
        <f>E48+E49+E50</f>
        <v>0</v>
      </c>
      <c r="F47" s="83">
        <f t="shared" ref="F47:M47" si="30">F48+F49+F50</f>
        <v>0</v>
      </c>
      <c r="G47" s="83">
        <f t="shared" si="30"/>
        <v>0</v>
      </c>
      <c r="H47" s="83">
        <f t="shared" si="30"/>
        <v>0</v>
      </c>
      <c r="I47" s="83">
        <f t="shared" si="30"/>
        <v>0</v>
      </c>
      <c r="J47" s="83">
        <f t="shared" si="30"/>
        <v>0</v>
      </c>
      <c r="K47" s="83">
        <f t="shared" si="30"/>
        <v>0</v>
      </c>
      <c r="L47" s="83">
        <f t="shared" si="30"/>
        <v>0</v>
      </c>
      <c r="M47" s="83">
        <f t="shared" si="30"/>
        <v>0</v>
      </c>
      <c r="O47" s="83">
        <f>O48+O49+O50</f>
        <v>0</v>
      </c>
      <c r="P47" s="83">
        <f t="shared" ref="P47:W47" si="31">P48+P49+P50</f>
        <v>0</v>
      </c>
      <c r="Q47" s="83">
        <f t="shared" si="31"/>
        <v>0</v>
      </c>
      <c r="R47" s="83">
        <f t="shared" si="31"/>
        <v>0</v>
      </c>
      <c r="S47" s="83">
        <f t="shared" si="31"/>
        <v>0</v>
      </c>
      <c r="T47" s="83">
        <f t="shared" si="31"/>
        <v>0</v>
      </c>
      <c r="U47" s="83">
        <f t="shared" si="31"/>
        <v>0</v>
      </c>
      <c r="V47" s="83">
        <f t="shared" si="31"/>
        <v>0</v>
      </c>
      <c r="W47" s="83">
        <f t="shared" si="31"/>
        <v>0</v>
      </c>
      <c r="Y47" s="83">
        <f>Y48+Y49+Y50</f>
        <v>0</v>
      </c>
      <c r="Z47" s="83">
        <f t="shared" ref="Z47:AG47" si="32">Z48+Z49+Z50</f>
        <v>0</v>
      </c>
      <c r="AA47" s="83">
        <f t="shared" si="32"/>
        <v>0</v>
      </c>
      <c r="AB47" s="83">
        <f t="shared" si="32"/>
        <v>0</v>
      </c>
      <c r="AC47" s="83">
        <f t="shared" si="32"/>
        <v>0</v>
      </c>
      <c r="AD47" s="83">
        <f t="shared" si="32"/>
        <v>0</v>
      </c>
      <c r="AE47" s="83">
        <f t="shared" si="32"/>
        <v>0</v>
      </c>
      <c r="AF47" s="83">
        <f t="shared" si="32"/>
        <v>0</v>
      </c>
      <c r="AG47" s="83">
        <f t="shared" si="32"/>
        <v>0</v>
      </c>
    </row>
    <row r="48" spans="2:33" x14ac:dyDescent="0.2">
      <c r="B48" s="65"/>
      <c r="C48" s="59" t="s">
        <v>140</v>
      </c>
      <c r="D48" s="60" t="s">
        <v>113</v>
      </c>
      <c r="E48" s="60">
        <f>E24</f>
        <v>0</v>
      </c>
      <c r="F48" s="60">
        <f t="shared" ref="F48:M48" si="33">F24</f>
        <v>0</v>
      </c>
      <c r="G48" s="60">
        <f t="shared" si="33"/>
        <v>0</v>
      </c>
      <c r="H48" s="60">
        <f t="shared" si="33"/>
        <v>0</v>
      </c>
      <c r="I48" s="60">
        <f t="shared" si="33"/>
        <v>0</v>
      </c>
      <c r="J48" s="60">
        <f t="shared" si="33"/>
        <v>0</v>
      </c>
      <c r="K48" s="60">
        <f t="shared" si="33"/>
        <v>0</v>
      </c>
      <c r="L48" s="60">
        <f t="shared" si="33"/>
        <v>0</v>
      </c>
      <c r="M48" s="60">
        <f t="shared" si="33"/>
        <v>0</v>
      </c>
      <c r="O48" s="60">
        <f>O24</f>
        <v>0</v>
      </c>
      <c r="P48" s="60">
        <f t="shared" ref="P48:W48" si="34">P24</f>
        <v>0</v>
      </c>
      <c r="Q48" s="60">
        <f t="shared" si="34"/>
        <v>0</v>
      </c>
      <c r="R48" s="60">
        <f t="shared" si="34"/>
        <v>0</v>
      </c>
      <c r="S48" s="60">
        <f t="shared" si="34"/>
        <v>0</v>
      </c>
      <c r="T48" s="60">
        <f t="shared" si="34"/>
        <v>0</v>
      </c>
      <c r="U48" s="60">
        <f t="shared" si="34"/>
        <v>0</v>
      </c>
      <c r="V48" s="60">
        <f t="shared" si="34"/>
        <v>0</v>
      </c>
      <c r="W48" s="60">
        <f t="shared" si="34"/>
        <v>0</v>
      </c>
      <c r="Y48" s="60">
        <f>Y24</f>
        <v>0</v>
      </c>
      <c r="Z48" s="60">
        <f t="shared" ref="Z48:AG48" si="35">Z24</f>
        <v>0</v>
      </c>
      <c r="AA48" s="60">
        <f t="shared" si="35"/>
        <v>0</v>
      </c>
      <c r="AB48" s="60">
        <f t="shared" si="35"/>
        <v>0</v>
      </c>
      <c r="AC48" s="60">
        <f t="shared" si="35"/>
        <v>0</v>
      </c>
      <c r="AD48" s="60">
        <f t="shared" si="35"/>
        <v>0</v>
      </c>
      <c r="AE48" s="60">
        <f t="shared" si="35"/>
        <v>0</v>
      </c>
      <c r="AF48" s="60">
        <f t="shared" si="35"/>
        <v>0</v>
      </c>
      <c r="AG48" s="60">
        <f t="shared" si="35"/>
        <v>0</v>
      </c>
    </row>
    <row r="49" spans="2:33" x14ac:dyDescent="0.2">
      <c r="B49" s="65"/>
      <c r="C49" s="59" t="s">
        <v>145</v>
      </c>
      <c r="D49" s="60" t="s">
        <v>113</v>
      </c>
      <c r="E49" s="83"/>
      <c r="F49" s="83"/>
      <c r="G49" s="83"/>
      <c r="H49" s="83"/>
      <c r="I49" s="83"/>
      <c r="J49" s="83"/>
      <c r="K49" s="83"/>
      <c r="L49" s="83"/>
      <c r="M49" s="83"/>
      <c r="O49" s="83"/>
      <c r="P49" s="83"/>
      <c r="Q49" s="83"/>
      <c r="R49" s="83"/>
      <c r="S49" s="83"/>
      <c r="T49" s="83"/>
      <c r="U49" s="83"/>
      <c r="V49" s="83"/>
      <c r="W49" s="83"/>
      <c r="Y49" s="83"/>
      <c r="Z49" s="83"/>
      <c r="AA49" s="83"/>
      <c r="AB49" s="83"/>
      <c r="AC49" s="83"/>
      <c r="AD49" s="83"/>
      <c r="AE49" s="83"/>
      <c r="AF49" s="83"/>
      <c r="AG49" s="83"/>
    </row>
    <row r="50" spans="2:33" x14ac:dyDescent="0.2">
      <c r="B50" s="65"/>
      <c r="C50" s="59" t="s">
        <v>148</v>
      </c>
      <c r="D50" s="60" t="s">
        <v>113</v>
      </c>
      <c r="E50" s="83"/>
      <c r="F50" s="83"/>
      <c r="G50" s="83"/>
      <c r="H50" s="83"/>
      <c r="I50" s="83"/>
      <c r="J50" s="83"/>
      <c r="K50" s="83"/>
      <c r="L50" s="83"/>
      <c r="M50" s="83"/>
      <c r="O50" s="83"/>
      <c r="P50" s="83"/>
      <c r="Q50" s="83"/>
      <c r="R50" s="83"/>
      <c r="S50" s="83"/>
      <c r="T50" s="83"/>
      <c r="U50" s="83"/>
      <c r="V50" s="83"/>
      <c r="W50" s="83"/>
      <c r="Y50" s="83"/>
      <c r="Z50" s="83"/>
      <c r="AA50" s="83"/>
      <c r="AB50" s="83"/>
      <c r="AC50" s="83"/>
      <c r="AD50" s="83"/>
      <c r="AE50" s="83"/>
      <c r="AF50" s="83"/>
      <c r="AG50" s="83"/>
    </row>
    <row r="51" spans="2:33" x14ac:dyDescent="0.2">
      <c r="B51" s="65"/>
      <c r="C51" s="60" t="s">
        <v>149</v>
      </c>
      <c r="D51" s="60" t="s">
        <v>142</v>
      </c>
      <c r="E51" s="83"/>
      <c r="F51" s="83"/>
      <c r="G51" s="83"/>
      <c r="H51" s="83"/>
      <c r="I51" s="83"/>
      <c r="J51" s="83"/>
      <c r="K51" s="83"/>
      <c r="L51" s="83"/>
      <c r="M51" s="83"/>
      <c r="O51" s="83"/>
      <c r="P51" s="83"/>
      <c r="Q51" s="83"/>
      <c r="R51" s="83"/>
      <c r="S51" s="83"/>
      <c r="T51" s="83"/>
      <c r="U51" s="83"/>
      <c r="V51" s="83"/>
      <c r="W51" s="83"/>
      <c r="Y51" s="83"/>
      <c r="Z51" s="83"/>
      <c r="AA51" s="83"/>
      <c r="AB51" s="83"/>
      <c r="AC51" s="83"/>
      <c r="AD51" s="83"/>
      <c r="AE51" s="83"/>
      <c r="AF51" s="83"/>
      <c r="AG51" s="83"/>
    </row>
  </sheetData>
  <mergeCells count="3">
    <mergeCell ref="E2:M2"/>
    <mergeCell ref="O2:W2"/>
    <mergeCell ref="Y2:AG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5068-36B8-4612-888E-EFA969E76231}">
  <dimension ref="B2:AJ51"/>
  <sheetViews>
    <sheetView showGridLines="0" tabSelected="1" zoomScale="90" zoomScaleNormal="90" workbookViewId="0">
      <pane xSplit="4" ySplit="3" topLeftCell="E4" activePane="bottomRight" state="frozen"/>
      <selection activeCell="E6" sqref="E6"/>
      <selection pane="topRight" activeCell="E6" sqref="E6"/>
      <selection pane="bottomLeft" activeCell="E6" sqref="E6"/>
      <selection pane="bottomRight" activeCell="E7" sqref="E7"/>
    </sheetView>
  </sheetViews>
  <sheetFormatPr defaultColWidth="8.7109375" defaultRowHeight="14.25" x14ac:dyDescent="0.2"/>
  <cols>
    <col min="1" max="1" width="3.28515625" style="54" customWidth="1"/>
    <col min="2" max="2" width="6.7109375" style="66" customWidth="1"/>
    <col min="3" max="3" width="45.140625" style="54" customWidth="1"/>
    <col min="4" max="4" width="8.28515625" style="54" customWidth="1"/>
    <col min="5" max="14" width="12.140625" style="54" customWidth="1"/>
    <col min="15" max="15" width="7.5703125" style="54" customWidth="1"/>
    <col min="16" max="25" width="12.42578125" style="54" customWidth="1"/>
    <col min="26" max="26" width="6.5703125" style="54" customWidth="1"/>
    <col min="27" max="36" width="12.5703125" style="54" customWidth="1"/>
    <col min="37" max="16384" width="8.7109375" style="54"/>
  </cols>
  <sheetData>
    <row r="2" spans="2:36" x14ac:dyDescent="0.2">
      <c r="E2" s="69">
        <v>2022</v>
      </c>
      <c r="F2" s="69"/>
      <c r="G2" s="69"/>
      <c r="H2" s="69"/>
      <c r="I2" s="69"/>
      <c r="J2" s="69"/>
      <c r="K2" s="69"/>
      <c r="L2" s="69"/>
      <c r="M2" s="69"/>
      <c r="N2" s="89"/>
      <c r="P2" s="69">
        <v>2028</v>
      </c>
      <c r="Q2" s="69"/>
      <c r="R2" s="69"/>
      <c r="S2" s="69"/>
      <c r="T2" s="69"/>
      <c r="U2" s="69"/>
      <c r="V2" s="69"/>
      <c r="W2" s="69"/>
      <c r="X2" s="69"/>
      <c r="Y2" s="89"/>
      <c r="AA2" s="69">
        <v>2030</v>
      </c>
      <c r="AB2" s="69"/>
      <c r="AC2" s="69"/>
      <c r="AD2" s="69"/>
      <c r="AE2" s="69"/>
      <c r="AF2" s="69"/>
      <c r="AG2" s="69"/>
      <c r="AH2" s="69"/>
      <c r="AI2" s="69"/>
      <c r="AJ2" s="89"/>
    </row>
    <row r="3" spans="2:36" s="68" customFormat="1" ht="42.75" x14ac:dyDescent="0.25">
      <c r="B3" s="70" t="s">
        <v>100</v>
      </c>
      <c r="C3" s="71" t="s">
        <v>101</v>
      </c>
      <c r="D3" s="72" t="s">
        <v>102</v>
      </c>
      <c r="E3" s="70" t="s">
        <v>103</v>
      </c>
      <c r="F3" s="70" t="s">
        <v>104</v>
      </c>
      <c r="G3" s="70" t="s">
        <v>105</v>
      </c>
      <c r="H3" s="70" t="s">
        <v>106</v>
      </c>
      <c r="I3" s="70" t="s">
        <v>107</v>
      </c>
      <c r="J3" s="70" t="s">
        <v>151</v>
      </c>
      <c r="K3" s="70" t="s">
        <v>108</v>
      </c>
      <c r="L3" s="70" t="s">
        <v>109</v>
      </c>
      <c r="M3" s="90" t="s">
        <v>110</v>
      </c>
      <c r="N3" s="70" t="s">
        <v>111</v>
      </c>
      <c r="P3" s="70" t="s">
        <v>103</v>
      </c>
      <c r="Q3" s="70" t="s">
        <v>104</v>
      </c>
      <c r="R3" s="70" t="s">
        <v>105</v>
      </c>
      <c r="S3" s="70" t="s">
        <v>106</v>
      </c>
      <c r="T3" s="70" t="s">
        <v>107</v>
      </c>
      <c r="U3" s="70" t="s">
        <v>151</v>
      </c>
      <c r="V3" s="70" t="s">
        <v>108</v>
      </c>
      <c r="W3" s="70" t="s">
        <v>109</v>
      </c>
      <c r="X3" s="90" t="s">
        <v>110</v>
      </c>
      <c r="Y3" s="70" t="s">
        <v>111</v>
      </c>
      <c r="AA3" s="70" t="s">
        <v>103</v>
      </c>
      <c r="AB3" s="70" t="s">
        <v>104</v>
      </c>
      <c r="AC3" s="70" t="s">
        <v>105</v>
      </c>
      <c r="AD3" s="70" t="s">
        <v>106</v>
      </c>
      <c r="AE3" s="70" t="s">
        <v>107</v>
      </c>
      <c r="AF3" s="70" t="s">
        <v>151</v>
      </c>
      <c r="AG3" s="70" t="s">
        <v>108</v>
      </c>
      <c r="AH3" s="70" t="s">
        <v>109</v>
      </c>
      <c r="AI3" s="90" t="s">
        <v>110</v>
      </c>
      <c r="AJ3" s="70" t="s">
        <v>111</v>
      </c>
    </row>
    <row r="4" spans="2:36" ht="28.5" x14ac:dyDescent="0.2">
      <c r="B4" s="55">
        <v>1</v>
      </c>
      <c r="C4" s="73" t="s">
        <v>112</v>
      </c>
      <c r="D4" s="57" t="s">
        <v>113</v>
      </c>
      <c r="E4" s="58">
        <f>SUM(E5:E8)</f>
        <v>0</v>
      </c>
      <c r="F4" s="58">
        <f t="shared" ref="F4:N4" si="0">SUM(F5:F8)</f>
        <v>0</v>
      </c>
      <c r="G4" s="58">
        <f t="shared" si="0"/>
        <v>0</v>
      </c>
      <c r="H4" s="58">
        <f t="shared" si="0"/>
        <v>0</v>
      </c>
      <c r="I4" s="58">
        <f t="shared" si="0"/>
        <v>0</v>
      </c>
      <c r="J4" s="58">
        <f t="shared" si="0"/>
        <v>0</v>
      </c>
      <c r="K4" s="58">
        <f t="shared" si="0"/>
        <v>0</v>
      </c>
      <c r="L4" s="58">
        <f t="shared" si="0"/>
        <v>0</v>
      </c>
      <c r="M4" s="58">
        <f t="shared" si="0"/>
        <v>0</v>
      </c>
      <c r="N4" s="91">
        <f t="shared" si="0"/>
        <v>0</v>
      </c>
      <c r="P4" s="58">
        <f>SUM(P5:P8)</f>
        <v>0</v>
      </c>
      <c r="Q4" s="58">
        <f t="shared" ref="Q4:Y4" si="1">SUM(Q5:Q8)</f>
        <v>0</v>
      </c>
      <c r="R4" s="58">
        <f t="shared" si="1"/>
        <v>0</v>
      </c>
      <c r="S4" s="58">
        <f t="shared" si="1"/>
        <v>0</v>
      </c>
      <c r="T4" s="58">
        <f t="shared" si="1"/>
        <v>0</v>
      </c>
      <c r="U4" s="58">
        <f t="shared" si="1"/>
        <v>0</v>
      </c>
      <c r="V4" s="58">
        <f t="shared" si="1"/>
        <v>0</v>
      </c>
      <c r="W4" s="58">
        <f t="shared" si="1"/>
        <v>0</v>
      </c>
      <c r="X4" s="58">
        <f t="shared" si="1"/>
        <v>0</v>
      </c>
      <c r="Y4" s="91">
        <f t="shared" si="1"/>
        <v>0</v>
      </c>
      <c r="AA4" s="58">
        <f>SUM(AA5:AA8)</f>
        <v>0</v>
      </c>
      <c r="AB4" s="58">
        <f t="shared" ref="AB4:AJ4" si="2">SUM(AB5:AB8)</f>
        <v>0</v>
      </c>
      <c r="AC4" s="58">
        <f t="shared" si="2"/>
        <v>0</v>
      </c>
      <c r="AD4" s="58">
        <f t="shared" si="2"/>
        <v>0</v>
      </c>
      <c r="AE4" s="58">
        <f t="shared" si="2"/>
        <v>0</v>
      </c>
      <c r="AF4" s="58">
        <f t="shared" si="2"/>
        <v>0</v>
      </c>
      <c r="AG4" s="58">
        <f t="shared" si="2"/>
        <v>0</v>
      </c>
      <c r="AH4" s="58">
        <f t="shared" si="2"/>
        <v>0</v>
      </c>
      <c r="AI4" s="58">
        <f t="shared" si="2"/>
        <v>0</v>
      </c>
      <c r="AJ4" s="91">
        <f t="shared" si="2"/>
        <v>0</v>
      </c>
    </row>
    <row r="5" spans="2:36" x14ac:dyDescent="0.2">
      <c r="B5" s="59">
        <v>1.1000000000000001</v>
      </c>
      <c r="C5" s="74" t="s">
        <v>114</v>
      </c>
      <c r="D5" s="75" t="s">
        <v>113</v>
      </c>
      <c r="E5" s="60"/>
      <c r="F5" s="60"/>
      <c r="G5" s="60"/>
      <c r="H5" s="60"/>
      <c r="I5" s="60"/>
      <c r="J5" s="60"/>
      <c r="K5" s="60"/>
      <c r="L5" s="60"/>
      <c r="M5" s="60"/>
      <c r="N5" s="60"/>
      <c r="P5" s="60"/>
      <c r="Q5" s="60"/>
      <c r="R5" s="60"/>
      <c r="S5" s="60"/>
      <c r="T5" s="60"/>
      <c r="U5" s="60"/>
      <c r="V5" s="60"/>
      <c r="W5" s="60"/>
      <c r="X5" s="60"/>
      <c r="Y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2:36" x14ac:dyDescent="0.2">
      <c r="B6" s="59">
        <v>1.2</v>
      </c>
      <c r="C6" s="74" t="s">
        <v>115</v>
      </c>
      <c r="D6" s="75" t="s">
        <v>113</v>
      </c>
      <c r="E6" s="60"/>
      <c r="F6" s="60"/>
      <c r="G6" s="60"/>
      <c r="H6" s="60"/>
      <c r="I6" s="60"/>
      <c r="J6" s="60"/>
      <c r="K6" s="60"/>
      <c r="L6" s="60"/>
      <c r="M6" s="60"/>
      <c r="N6" s="60"/>
      <c r="P6" s="60"/>
      <c r="Q6" s="60"/>
      <c r="R6" s="60"/>
      <c r="S6" s="60"/>
      <c r="T6" s="60"/>
      <c r="U6" s="60"/>
      <c r="V6" s="60"/>
      <c r="W6" s="60"/>
      <c r="X6" s="60"/>
      <c r="Y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2:36" x14ac:dyDescent="0.2">
      <c r="B7" s="59">
        <v>1.3</v>
      </c>
      <c r="C7" s="74" t="s">
        <v>116</v>
      </c>
      <c r="D7" s="75" t="s">
        <v>113</v>
      </c>
      <c r="E7" s="60"/>
      <c r="F7" s="60"/>
      <c r="G7" s="60"/>
      <c r="H7" s="60"/>
      <c r="I7" s="60"/>
      <c r="J7" s="60"/>
      <c r="K7" s="60"/>
      <c r="L7" s="60"/>
      <c r="M7" s="60"/>
      <c r="N7" s="60"/>
      <c r="P7" s="60"/>
      <c r="Q7" s="60"/>
      <c r="R7" s="60"/>
      <c r="S7" s="60"/>
      <c r="T7" s="60"/>
      <c r="U7" s="60"/>
      <c r="V7" s="60"/>
      <c r="W7" s="60"/>
      <c r="X7" s="60"/>
      <c r="Y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2:36" x14ac:dyDescent="0.2">
      <c r="B8" s="59">
        <v>1.4</v>
      </c>
      <c r="C8" s="74" t="s">
        <v>117</v>
      </c>
      <c r="D8" s="75" t="s">
        <v>113</v>
      </c>
      <c r="E8" s="60"/>
      <c r="F8" s="60"/>
      <c r="G8" s="60"/>
      <c r="H8" s="60"/>
      <c r="I8" s="60"/>
      <c r="J8" s="60"/>
      <c r="K8" s="60"/>
      <c r="L8" s="60"/>
      <c r="M8" s="60"/>
      <c r="N8" s="60"/>
      <c r="P8" s="60"/>
      <c r="Q8" s="60"/>
      <c r="R8" s="60"/>
      <c r="S8" s="60"/>
      <c r="T8" s="60"/>
      <c r="U8" s="60"/>
      <c r="V8" s="60"/>
      <c r="W8" s="60"/>
      <c r="X8" s="60"/>
      <c r="Y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2:36" x14ac:dyDescent="0.2">
      <c r="B9" s="61"/>
      <c r="C9" s="59"/>
      <c r="D9" s="62"/>
      <c r="E9" s="60"/>
      <c r="F9" s="60"/>
      <c r="G9" s="60"/>
      <c r="H9" s="60"/>
      <c r="I9" s="60"/>
      <c r="J9" s="60"/>
      <c r="K9" s="60"/>
      <c r="L9" s="60"/>
      <c r="M9" s="60"/>
      <c r="N9" s="60"/>
      <c r="P9" s="60"/>
      <c r="Q9" s="60"/>
      <c r="R9" s="60"/>
      <c r="S9" s="60"/>
      <c r="T9" s="60"/>
      <c r="U9" s="60"/>
      <c r="V9" s="60"/>
      <c r="W9" s="60"/>
      <c r="X9" s="60"/>
      <c r="Y9" s="60"/>
      <c r="AA9" s="60"/>
      <c r="AB9" s="60"/>
      <c r="AC9" s="60"/>
      <c r="AD9" s="60"/>
      <c r="AE9" s="60"/>
      <c r="AF9" s="60"/>
      <c r="AG9" s="60"/>
      <c r="AH9" s="60"/>
      <c r="AI9" s="60"/>
      <c r="AJ9" s="60"/>
    </row>
    <row r="10" spans="2:36" x14ac:dyDescent="0.2">
      <c r="B10" s="55">
        <v>2</v>
      </c>
      <c r="C10" s="56" t="s">
        <v>118</v>
      </c>
      <c r="D10" s="63" t="s">
        <v>113</v>
      </c>
      <c r="E10" s="58">
        <f>SUM(E11:E15)</f>
        <v>0</v>
      </c>
      <c r="F10" s="58">
        <f t="shared" ref="F10:N10" si="3">SUM(F11:F15)</f>
        <v>0</v>
      </c>
      <c r="G10" s="58">
        <f t="shared" si="3"/>
        <v>0</v>
      </c>
      <c r="H10" s="58">
        <f t="shared" si="3"/>
        <v>0</v>
      </c>
      <c r="I10" s="58">
        <f t="shared" si="3"/>
        <v>0</v>
      </c>
      <c r="J10" s="58">
        <f t="shared" si="3"/>
        <v>0</v>
      </c>
      <c r="K10" s="58">
        <f t="shared" si="3"/>
        <v>0</v>
      </c>
      <c r="L10" s="58">
        <f t="shared" si="3"/>
        <v>0</v>
      </c>
      <c r="M10" s="58">
        <f t="shared" si="3"/>
        <v>0</v>
      </c>
      <c r="N10" s="58">
        <f t="shared" si="3"/>
        <v>0</v>
      </c>
      <c r="P10" s="58">
        <f>SUM(P11:P15)</f>
        <v>0</v>
      </c>
      <c r="Q10" s="58">
        <f t="shared" ref="Q10:Y10" si="4">SUM(Q11:Q15)</f>
        <v>0</v>
      </c>
      <c r="R10" s="58">
        <f t="shared" si="4"/>
        <v>0</v>
      </c>
      <c r="S10" s="58">
        <f t="shared" si="4"/>
        <v>0</v>
      </c>
      <c r="T10" s="58">
        <f t="shared" si="4"/>
        <v>0</v>
      </c>
      <c r="U10" s="58">
        <f t="shared" si="4"/>
        <v>0</v>
      </c>
      <c r="V10" s="58">
        <f t="shared" si="4"/>
        <v>0</v>
      </c>
      <c r="W10" s="58">
        <f t="shared" si="4"/>
        <v>0</v>
      </c>
      <c r="X10" s="58">
        <f t="shared" si="4"/>
        <v>0</v>
      </c>
      <c r="Y10" s="58">
        <f t="shared" si="4"/>
        <v>0</v>
      </c>
      <c r="AA10" s="58">
        <f>SUM(AA11:AA15)</f>
        <v>0</v>
      </c>
      <c r="AB10" s="58">
        <f t="shared" ref="AB10:AJ10" si="5">SUM(AB11:AB15)</f>
        <v>0</v>
      </c>
      <c r="AC10" s="58">
        <f t="shared" si="5"/>
        <v>0</v>
      </c>
      <c r="AD10" s="58">
        <f t="shared" si="5"/>
        <v>0</v>
      </c>
      <c r="AE10" s="58">
        <f t="shared" si="5"/>
        <v>0</v>
      </c>
      <c r="AF10" s="58">
        <f t="shared" si="5"/>
        <v>0</v>
      </c>
      <c r="AG10" s="58">
        <f t="shared" si="5"/>
        <v>0</v>
      </c>
      <c r="AH10" s="58">
        <f t="shared" si="5"/>
        <v>0</v>
      </c>
      <c r="AI10" s="58">
        <f t="shared" si="5"/>
        <v>0</v>
      </c>
      <c r="AJ10" s="58">
        <f t="shared" si="5"/>
        <v>0</v>
      </c>
    </row>
    <row r="11" spans="2:36" x14ac:dyDescent="0.2">
      <c r="B11" s="59">
        <v>2.1</v>
      </c>
      <c r="C11" s="74" t="s">
        <v>119</v>
      </c>
      <c r="D11" s="75" t="s">
        <v>113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</row>
    <row r="12" spans="2:36" x14ac:dyDescent="0.2">
      <c r="B12" s="59">
        <v>2.2000000000000002</v>
      </c>
      <c r="C12" s="74" t="s">
        <v>120</v>
      </c>
      <c r="D12" s="75" t="s">
        <v>113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</row>
    <row r="13" spans="2:36" x14ac:dyDescent="0.2">
      <c r="B13" s="59">
        <v>2.2999999999999998</v>
      </c>
      <c r="C13" s="74" t="s">
        <v>121</v>
      </c>
      <c r="D13" s="75" t="s">
        <v>113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</row>
    <row r="14" spans="2:36" x14ac:dyDescent="0.2">
      <c r="B14" s="59">
        <v>2.4</v>
      </c>
      <c r="C14" s="74" t="s">
        <v>117</v>
      </c>
      <c r="D14" s="75" t="s">
        <v>113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</row>
    <row r="15" spans="2:36" x14ac:dyDescent="0.2">
      <c r="B15" s="59">
        <v>2.5</v>
      </c>
      <c r="C15" s="74" t="s">
        <v>122</v>
      </c>
      <c r="D15" s="75" t="s">
        <v>113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</row>
    <row r="16" spans="2:36" x14ac:dyDescent="0.2">
      <c r="B16" s="59"/>
      <c r="C16" s="74"/>
      <c r="D16" s="75"/>
      <c r="E16" s="60"/>
      <c r="F16" s="60"/>
      <c r="G16" s="60"/>
      <c r="H16" s="60"/>
      <c r="I16" s="60"/>
      <c r="J16" s="60"/>
      <c r="K16" s="60"/>
      <c r="L16" s="60"/>
      <c r="M16" s="60"/>
      <c r="N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</row>
    <row r="17" spans="2:36" x14ac:dyDescent="0.2">
      <c r="B17" s="55">
        <v>3</v>
      </c>
      <c r="C17" s="56" t="s">
        <v>123</v>
      </c>
      <c r="D17" s="63" t="s">
        <v>113</v>
      </c>
      <c r="E17" s="58">
        <f>SUM(E18:E22)</f>
        <v>0</v>
      </c>
      <c r="F17" s="58">
        <f t="shared" ref="F17:N17" si="6">SUM(F18:F22)</f>
        <v>0</v>
      </c>
      <c r="G17" s="58">
        <f t="shared" si="6"/>
        <v>0</v>
      </c>
      <c r="H17" s="58">
        <f t="shared" si="6"/>
        <v>0</v>
      </c>
      <c r="I17" s="58">
        <f t="shared" si="6"/>
        <v>0</v>
      </c>
      <c r="J17" s="58">
        <f t="shared" si="6"/>
        <v>0</v>
      </c>
      <c r="K17" s="58">
        <f t="shared" si="6"/>
        <v>0</v>
      </c>
      <c r="L17" s="58">
        <f t="shared" si="6"/>
        <v>0</v>
      </c>
      <c r="M17" s="58">
        <f t="shared" si="6"/>
        <v>0</v>
      </c>
      <c r="N17" s="58">
        <f t="shared" si="6"/>
        <v>0</v>
      </c>
      <c r="P17" s="58">
        <f>SUM(P18:P22)</f>
        <v>0</v>
      </c>
      <c r="Q17" s="58">
        <f t="shared" ref="Q17:Y17" si="7">SUM(Q18:Q22)</f>
        <v>0</v>
      </c>
      <c r="R17" s="58">
        <f t="shared" si="7"/>
        <v>0</v>
      </c>
      <c r="S17" s="58">
        <f t="shared" si="7"/>
        <v>0</v>
      </c>
      <c r="T17" s="58">
        <f t="shared" si="7"/>
        <v>0</v>
      </c>
      <c r="U17" s="58">
        <f t="shared" si="7"/>
        <v>0</v>
      </c>
      <c r="V17" s="58">
        <f t="shared" si="7"/>
        <v>0</v>
      </c>
      <c r="W17" s="58">
        <f t="shared" si="7"/>
        <v>0</v>
      </c>
      <c r="X17" s="58">
        <f t="shared" si="7"/>
        <v>0</v>
      </c>
      <c r="Y17" s="58">
        <f t="shared" si="7"/>
        <v>0</v>
      </c>
      <c r="AA17" s="58">
        <f>SUM(AA18:AA22)</f>
        <v>0</v>
      </c>
      <c r="AB17" s="58">
        <f t="shared" ref="AB17:AJ17" si="8">SUM(AB18:AB22)</f>
        <v>0</v>
      </c>
      <c r="AC17" s="58">
        <f t="shared" si="8"/>
        <v>0</v>
      </c>
      <c r="AD17" s="58">
        <f t="shared" si="8"/>
        <v>0</v>
      </c>
      <c r="AE17" s="58">
        <f t="shared" si="8"/>
        <v>0</v>
      </c>
      <c r="AF17" s="58">
        <f t="shared" si="8"/>
        <v>0</v>
      </c>
      <c r="AG17" s="58">
        <f t="shared" si="8"/>
        <v>0</v>
      </c>
      <c r="AH17" s="58">
        <f t="shared" si="8"/>
        <v>0</v>
      </c>
      <c r="AI17" s="58">
        <f t="shared" si="8"/>
        <v>0</v>
      </c>
      <c r="AJ17" s="58">
        <f t="shared" si="8"/>
        <v>0</v>
      </c>
    </row>
    <row r="18" spans="2:36" x14ac:dyDescent="0.2">
      <c r="B18" s="59">
        <v>3.1</v>
      </c>
      <c r="C18" s="64" t="s">
        <v>124</v>
      </c>
      <c r="D18" s="75" t="s">
        <v>113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</row>
    <row r="19" spans="2:36" x14ac:dyDescent="0.2">
      <c r="B19" s="59">
        <v>3.2</v>
      </c>
      <c r="C19" s="64" t="s">
        <v>125</v>
      </c>
      <c r="D19" s="75" t="s">
        <v>113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</row>
    <row r="20" spans="2:36" x14ac:dyDescent="0.2">
      <c r="B20" s="59">
        <v>3.3</v>
      </c>
      <c r="C20" s="64" t="s">
        <v>126</v>
      </c>
      <c r="D20" s="75" t="s">
        <v>113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2:36" x14ac:dyDescent="0.2">
      <c r="B21" s="59">
        <v>3.4</v>
      </c>
      <c r="C21" s="76" t="s">
        <v>127</v>
      </c>
      <c r="D21" s="75" t="s">
        <v>113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2:36" x14ac:dyDescent="0.2">
      <c r="B22" s="59">
        <v>3.5</v>
      </c>
      <c r="C22" s="76" t="s">
        <v>128</v>
      </c>
      <c r="D22" s="75" t="s">
        <v>113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2:36" x14ac:dyDescent="0.2">
      <c r="B23" s="65"/>
      <c r="C23" s="76"/>
      <c r="D23" s="75"/>
      <c r="E23" s="60"/>
      <c r="F23" s="60"/>
      <c r="G23" s="60"/>
      <c r="H23" s="60"/>
      <c r="I23" s="60"/>
      <c r="J23" s="60"/>
      <c r="K23" s="60"/>
      <c r="L23" s="60"/>
      <c r="M23" s="60"/>
      <c r="N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  <row r="24" spans="2:36" x14ac:dyDescent="0.2">
      <c r="B24" s="55">
        <v>4</v>
      </c>
      <c r="C24" s="56" t="s">
        <v>129</v>
      </c>
      <c r="D24" s="63" t="s">
        <v>113</v>
      </c>
      <c r="E24" s="58">
        <f>E4+E10+E17</f>
        <v>0</v>
      </c>
      <c r="F24" s="58">
        <f t="shared" ref="F24:N24" si="9">F4+F10+F17</f>
        <v>0</v>
      </c>
      <c r="G24" s="58">
        <f t="shared" si="9"/>
        <v>0</v>
      </c>
      <c r="H24" s="58">
        <f t="shared" si="9"/>
        <v>0</v>
      </c>
      <c r="I24" s="58">
        <f t="shared" si="9"/>
        <v>0</v>
      </c>
      <c r="J24" s="58">
        <f t="shared" si="9"/>
        <v>0</v>
      </c>
      <c r="K24" s="58">
        <f t="shared" si="9"/>
        <v>0</v>
      </c>
      <c r="L24" s="58">
        <f t="shared" si="9"/>
        <v>0</v>
      </c>
      <c r="M24" s="58">
        <f t="shared" si="9"/>
        <v>0</v>
      </c>
      <c r="N24" s="58">
        <f t="shared" si="9"/>
        <v>0</v>
      </c>
      <c r="P24" s="58">
        <f>P4+P10+P17</f>
        <v>0</v>
      </c>
      <c r="Q24" s="58">
        <f t="shared" ref="Q24:Y24" si="10">Q4+Q10+Q17</f>
        <v>0</v>
      </c>
      <c r="R24" s="58">
        <f t="shared" si="10"/>
        <v>0</v>
      </c>
      <c r="S24" s="58">
        <f t="shared" si="10"/>
        <v>0</v>
      </c>
      <c r="T24" s="58">
        <f t="shared" si="10"/>
        <v>0</v>
      </c>
      <c r="U24" s="58">
        <f t="shared" si="10"/>
        <v>0</v>
      </c>
      <c r="V24" s="58">
        <f t="shared" si="10"/>
        <v>0</v>
      </c>
      <c r="W24" s="58">
        <f t="shared" si="10"/>
        <v>0</v>
      </c>
      <c r="X24" s="58">
        <f t="shared" si="10"/>
        <v>0</v>
      </c>
      <c r="Y24" s="58">
        <f t="shared" si="10"/>
        <v>0</v>
      </c>
      <c r="AA24" s="58">
        <f>AA4+AA10+AA17</f>
        <v>0</v>
      </c>
      <c r="AB24" s="58">
        <f t="shared" ref="AB24:AJ24" si="11">AB4+AB10+AB17</f>
        <v>0</v>
      </c>
      <c r="AC24" s="58">
        <f t="shared" si="11"/>
        <v>0</v>
      </c>
      <c r="AD24" s="58">
        <f t="shared" si="11"/>
        <v>0</v>
      </c>
      <c r="AE24" s="58">
        <f t="shared" si="11"/>
        <v>0</v>
      </c>
      <c r="AF24" s="58">
        <f t="shared" si="11"/>
        <v>0</v>
      </c>
      <c r="AG24" s="58">
        <f t="shared" si="11"/>
        <v>0</v>
      </c>
      <c r="AH24" s="58">
        <f t="shared" si="11"/>
        <v>0</v>
      </c>
      <c r="AI24" s="58">
        <f t="shared" si="11"/>
        <v>0</v>
      </c>
      <c r="AJ24" s="58">
        <f t="shared" si="11"/>
        <v>0</v>
      </c>
    </row>
    <row r="25" spans="2:36" x14ac:dyDescent="0.2">
      <c r="D25" s="67"/>
    </row>
    <row r="27" spans="2:36" x14ac:dyDescent="0.2">
      <c r="B27" s="77">
        <v>5</v>
      </c>
      <c r="C27" s="78" t="s">
        <v>137</v>
      </c>
      <c r="D27" s="79" t="s">
        <v>138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92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92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9" spans="2:36" x14ac:dyDescent="0.2">
      <c r="B29" s="81"/>
      <c r="C29" s="82" t="s">
        <v>139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</row>
    <row r="30" spans="2:36" x14ac:dyDescent="0.2">
      <c r="B30" s="65"/>
      <c r="C30" s="60" t="s">
        <v>140</v>
      </c>
      <c r="D30" s="60" t="s">
        <v>113</v>
      </c>
      <c r="E30" s="60">
        <f>E24</f>
        <v>0</v>
      </c>
      <c r="F30" s="60">
        <f t="shared" ref="F30:M30" si="12">F24</f>
        <v>0</v>
      </c>
      <c r="G30" s="60">
        <f t="shared" si="12"/>
        <v>0</v>
      </c>
      <c r="H30" s="60">
        <f t="shared" si="12"/>
        <v>0</v>
      </c>
      <c r="I30" s="60">
        <f t="shared" si="12"/>
        <v>0</v>
      </c>
      <c r="J30" s="60">
        <f t="shared" si="12"/>
        <v>0</v>
      </c>
      <c r="K30" s="60">
        <f t="shared" si="12"/>
        <v>0</v>
      </c>
      <c r="L30" s="60">
        <f t="shared" si="12"/>
        <v>0</v>
      </c>
      <c r="M30" s="60">
        <f t="shared" si="12"/>
        <v>0</v>
      </c>
      <c r="N30" s="60">
        <f>N24</f>
        <v>0</v>
      </c>
      <c r="P30" s="60">
        <f>P24</f>
        <v>0</v>
      </c>
      <c r="Q30" s="60">
        <f t="shared" ref="Q30:Y30" si="13">Q24</f>
        <v>0</v>
      </c>
      <c r="R30" s="60">
        <f t="shared" si="13"/>
        <v>0</v>
      </c>
      <c r="S30" s="60">
        <f t="shared" si="13"/>
        <v>0</v>
      </c>
      <c r="T30" s="60">
        <f t="shared" si="13"/>
        <v>0</v>
      </c>
      <c r="U30" s="60">
        <f t="shared" si="13"/>
        <v>0</v>
      </c>
      <c r="V30" s="60">
        <f t="shared" si="13"/>
        <v>0</v>
      </c>
      <c r="W30" s="60">
        <f t="shared" si="13"/>
        <v>0</v>
      </c>
      <c r="X30" s="60">
        <f t="shared" si="13"/>
        <v>0</v>
      </c>
      <c r="Y30" s="60">
        <f t="shared" si="13"/>
        <v>0</v>
      </c>
      <c r="AA30" s="60">
        <f>AA24</f>
        <v>0</v>
      </c>
      <c r="AB30" s="60">
        <f t="shared" ref="AB30:AJ30" si="14">AB24</f>
        <v>0</v>
      </c>
      <c r="AC30" s="60">
        <f t="shared" si="14"/>
        <v>0</v>
      </c>
      <c r="AD30" s="60">
        <f t="shared" si="14"/>
        <v>0</v>
      </c>
      <c r="AE30" s="60">
        <f t="shared" si="14"/>
        <v>0</v>
      </c>
      <c r="AF30" s="60">
        <f t="shared" si="14"/>
        <v>0</v>
      </c>
      <c r="AG30" s="60">
        <f t="shared" si="14"/>
        <v>0</v>
      </c>
      <c r="AH30" s="60">
        <f t="shared" si="14"/>
        <v>0</v>
      </c>
      <c r="AI30" s="60">
        <f t="shared" si="14"/>
        <v>0</v>
      </c>
      <c r="AJ30" s="60">
        <f t="shared" si="14"/>
        <v>0</v>
      </c>
    </row>
    <row r="31" spans="2:36" x14ac:dyDescent="0.2">
      <c r="B31" s="65"/>
      <c r="C31" s="60" t="s">
        <v>141</v>
      </c>
      <c r="D31" s="60" t="s">
        <v>142</v>
      </c>
      <c r="E31" s="83">
        <f>E27</f>
        <v>0</v>
      </c>
      <c r="F31" s="83">
        <f t="shared" ref="F31:N31" si="15">F27</f>
        <v>0</v>
      </c>
      <c r="G31" s="83">
        <f t="shared" si="15"/>
        <v>0</v>
      </c>
      <c r="H31" s="83">
        <f t="shared" si="15"/>
        <v>0</v>
      </c>
      <c r="I31" s="83">
        <f t="shared" si="15"/>
        <v>0</v>
      </c>
      <c r="J31" s="83">
        <f t="shared" si="15"/>
        <v>0</v>
      </c>
      <c r="K31" s="83">
        <f t="shared" si="15"/>
        <v>0</v>
      </c>
      <c r="L31" s="83">
        <f t="shared" si="15"/>
        <v>0</v>
      </c>
      <c r="M31" s="83">
        <f t="shared" si="15"/>
        <v>0</v>
      </c>
      <c r="N31" s="83">
        <f t="shared" si="15"/>
        <v>0</v>
      </c>
      <c r="O31" s="92"/>
      <c r="P31" s="83">
        <f>P27</f>
        <v>0</v>
      </c>
      <c r="Q31" s="83">
        <f t="shared" ref="Q31:Y31" si="16">Q27</f>
        <v>0</v>
      </c>
      <c r="R31" s="83">
        <f t="shared" si="16"/>
        <v>0</v>
      </c>
      <c r="S31" s="83">
        <f t="shared" si="16"/>
        <v>0</v>
      </c>
      <c r="T31" s="83">
        <f t="shared" si="16"/>
        <v>0</v>
      </c>
      <c r="U31" s="83">
        <f t="shared" si="16"/>
        <v>0</v>
      </c>
      <c r="V31" s="83">
        <f t="shared" si="16"/>
        <v>0</v>
      </c>
      <c r="W31" s="83">
        <f t="shared" si="16"/>
        <v>0</v>
      </c>
      <c r="X31" s="83">
        <f t="shared" si="16"/>
        <v>0</v>
      </c>
      <c r="Y31" s="83">
        <f t="shared" si="16"/>
        <v>0</v>
      </c>
      <c r="Z31" s="92"/>
      <c r="AA31" s="83">
        <f>AA27</f>
        <v>0</v>
      </c>
      <c r="AB31" s="83">
        <f t="shared" ref="AB31:AJ31" si="17">AB27</f>
        <v>0</v>
      </c>
      <c r="AC31" s="83">
        <f t="shared" si="17"/>
        <v>0</v>
      </c>
      <c r="AD31" s="83">
        <f t="shared" si="17"/>
        <v>0</v>
      </c>
      <c r="AE31" s="83">
        <f t="shared" si="17"/>
        <v>0</v>
      </c>
      <c r="AF31" s="83">
        <f t="shared" si="17"/>
        <v>0</v>
      </c>
      <c r="AG31" s="83">
        <f t="shared" si="17"/>
        <v>0</v>
      </c>
      <c r="AH31" s="83">
        <f t="shared" si="17"/>
        <v>0</v>
      </c>
      <c r="AI31" s="83">
        <f t="shared" si="17"/>
        <v>0</v>
      </c>
      <c r="AJ31" s="83">
        <f t="shared" si="17"/>
        <v>0</v>
      </c>
    </row>
    <row r="33" spans="2:36" x14ac:dyDescent="0.2">
      <c r="B33" s="84"/>
      <c r="C33" s="85" t="s">
        <v>143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</row>
    <row r="34" spans="2:36" x14ac:dyDescent="0.2">
      <c r="B34" s="65"/>
      <c r="C34" s="60" t="s">
        <v>144</v>
      </c>
      <c r="D34" s="60" t="s">
        <v>113</v>
      </c>
      <c r="E34" s="83">
        <f>E35+E36</f>
        <v>0</v>
      </c>
      <c r="F34" s="83">
        <f t="shared" ref="F34:N34" si="18">F35+F36</f>
        <v>0</v>
      </c>
      <c r="G34" s="83">
        <f t="shared" si="18"/>
        <v>0</v>
      </c>
      <c r="H34" s="83">
        <f t="shared" si="18"/>
        <v>0</v>
      </c>
      <c r="I34" s="83">
        <f t="shared" si="18"/>
        <v>0</v>
      </c>
      <c r="J34" s="83">
        <f t="shared" si="18"/>
        <v>0</v>
      </c>
      <c r="K34" s="83">
        <f t="shared" si="18"/>
        <v>0</v>
      </c>
      <c r="L34" s="83">
        <f t="shared" si="18"/>
        <v>0</v>
      </c>
      <c r="M34" s="83">
        <f t="shared" si="18"/>
        <v>0</v>
      </c>
      <c r="N34" s="83">
        <f t="shared" si="18"/>
        <v>0</v>
      </c>
      <c r="O34" s="92"/>
      <c r="P34" s="83">
        <f>P35+P36</f>
        <v>0</v>
      </c>
      <c r="Q34" s="83">
        <f t="shared" ref="Q34:Y34" si="19">Q35+Q36</f>
        <v>0</v>
      </c>
      <c r="R34" s="83">
        <f t="shared" si="19"/>
        <v>0</v>
      </c>
      <c r="S34" s="83">
        <f t="shared" si="19"/>
        <v>0</v>
      </c>
      <c r="T34" s="83">
        <f t="shared" si="19"/>
        <v>0</v>
      </c>
      <c r="U34" s="83">
        <f t="shared" si="19"/>
        <v>0</v>
      </c>
      <c r="V34" s="83">
        <f t="shared" si="19"/>
        <v>0</v>
      </c>
      <c r="W34" s="83">
        <f t="shared" si="19"/>
        <v>0</v>
      </c>
      <c r="X34" s="83">
        <f t="shared" si="19"/>
        <v>0</v>
      </c>
      <c r="Y34" s="83">
        <f t="shared" si="19"/>
        <v>0</v>
      </c>
      <c r="Z34" s="92"/>
      <c r="AA34" s="83">
        <f>AA35+AA36</f>
        <v>0</v>
      </c>
      <c r="AB34" s="83">
        <f t="shared" ref="AB34:AJ34" si="20">AB35+AB36</f>
        <v>0</v>
      </c>
      <c r="AC34" s="83">
        <f t="shared" si="20"/>
        <v>0</v>
      </c>
      <c r="AD34" s="83">
        <f t="shared" si="20"/>
        <v>0</v>
      </c>
      <c r="AE34" s="83">
        <f t="shared" si="20"/>
        <v>0</v>
      </c>
      <c r="AF34" s="83">
        <f t="shared" si="20"/>
        <v>0</v>
      </c>
      <c r="AG34" s="83">
        <f t="shared" si="20"/>
        <v>0</v>
      </c>
      <c r="AH34" s="83">
        <f t="shared" si="20"/>
        <v>0</v>
      </c>
      <c r="AI34" s="83">
        <f t="shared" si="20"/>
        <v>0</v>
      </c>
      <c r="AJ34" s="83">
        <f t="shared" si="20"/>
        <v>0</v>
      </c>
    </row>
    <row r="35" spans="2:36" x14ac:dyDescent="0.2">
      <c r="B35" s="65"/>
      <c r="C35" s="59" t="s">
        <v>140</v>
      </c>
      <c r="D35" s="60" t="s">
        <v>113</v>
      </c>
      <c r="E35" s="83">
        <f>E31</f>
        <v>0</v>
      </c>
      <c r="F35" s="83">
        <f t="shared" ref="F35:N35" si="21">F31</f>
        <v>0</v>
      </c>
      <c r="G35" s="83">
        <f t="shared" si="21"/>
        <v>0</v>
      </c>
      <c r="H35" s="83">
        <f t="shared" si="21"/>
        <v>0</v>
      </c>
      <c r="I35" s="83">
        <f t="shared" si="21"/>
        <v>0</v>
      </c>
      <c r="J35" s="83">
        <f t="shared" si="21"/>
        <v>0</v>
      </c>
      <c r="K35" s="83">
        <f t="shared" si="21"/>
        <v>0</v>
      </c>
      <c r="L35" s="83">
        <f t="shared" si="21"/>
        <v>0</v>
      </c>
      <c r="M35" s="83">
        <f t="shared" si="21"/>
        <v>0</v>
      </c>
      <c r="N35" s="83">
        <f t="shared" si="21"/>
        <v>0</v>
      </c>
      <c r="O35" s="92"/>
      <c r="P35" s="83">
        <f>P31</f>
        <v>0</v>
      </c>
      <c r="Q35" s="83">
        <f t="shared" ref="Q35:Y35" si="22">Q31</f>
        <v>0</v>
      </c>
      <c r="R35" s="83">
        <f t="shared" si="22"/>
        <v>0</v>
      </c>
      <c r="S35" s="83">
        <f t="shared" si="22"/>
        <v>0</v>
      </c>
      <c r="T35" s="83">
        <f t="shared" si="22"/>
        <v>0</v>
      </c>
      <c r="U35" s="83">
        <f t="shared" si="22"/>
        <v>0</v>
      </c>
      <c r="V35" s="83">
        <f t="shared" si="22"/>
        <v>0</v>
      </c>
      <c r="W35" s="83">
        <f t="shared" si="22"/>
        <v>0</v>
      </c>
      <c r="X35" s="83">
        <f t="shared" si="22"/>
        <v>0</v>
      </c>
      <c r="Y35" s="83">
        <f t="shared" si="22"/>
        <v>0</v>
      </c>
      <c r="Z35" s="92"/>
      <c r="AA35" s="83">
        <f>AA31</f>
        <v>0</v>
      </c>
      <c r="AB35" s="83">
        <f t="shared" ref="AB35:AJ35" si="23">AB31</f>
        <v>0</v>
      </c>
      <c r="AC35" s="83">
        <f t="shared" si="23"/>
        <v>0</v>
      </c>
      <c r="AD35" s="83">
        <f t="shared" si="23"/>
        <v>0</v>
      </c>
      <c r="AE35" s="83">
        <f t="shared" si="23"/>
        <v>0</v>
      </c>
      <c r="AF35" s="83">
        <f t="shared" si="23"/>
        <v>0</v>
      </c>
      <c r="AG35" s="83">
        <f t="shared" si="23"/>
        <v>0</v>
      </c>
      <c r="AH35" s="83">
        <f t="shared" si="23"/>
        <v>0</v>
      </c>
      <c r="AI35" s="83">
        <f t="shared" si="23"/>
        <v>0</v>
      </c>
      <c r="AJ35" s="83">
        <f t="shared" si="23"/>
        <v>0</v>
      </c>
    </row>
    <row r="36" spans="2:36" x14ac:dyDescent="0.2">
      <c r="B36" s="65"/>
      <c r="C36" s="59" t="s">
        <v>145</v>
      </c>
      <c r="D36" s="60" t="s">
        <v>113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92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92"/>
      <c r="AA36" s="83"/>
      <c r="AB36" s="83"/>
      <c r="AC36" s="83"/>
      <c r="AD36" s="83"/>
      <c r="AE36" s="83"/>
      <c r="AF36" s="83"/>
      <c r="AG36" s="83"/>
      <c r="AH36" s="83"/>
      <c r="AI36" s="83"/>
      <c r="AJ36" s="83"/>
    </row>
    <row r="37" spans="2:36" x14ac:dyDescent="0.2">
      <c r="B37" s="65"/>
      <c r="C37" s="60" t="s">
        <v>146</v>
      </c>
      <c r="D37" s="60" t="s">
        <v>142</v>
      </c>
      <c r="E37" s="83"/>
      <c r="F37" s="83"/>
      <c r="G37" s="86"/>
      <c r="H37" s="86"/>
      <c r="I37" s="86"/>
      <c r="J37" s="86"/>
      <c r="K37" s="86"/>
      <c r="L37" s="86"/>
      <c r="M37" s="86"/>
      <c r="N37" s="86"/>
      <c r="O37" s="92"/>
      <c r="P37" s="83"/>
      <c r="Q37" s="83"/>
      <c r="R37" s="86"/>
      <c r="S37" s="86"/>
      <c r="T37" s="86"/>
      <c r="U37" s="86"/>
      <c r="V37" s="86"/>
      <c r="W37" s="86"/>
      <c r="X37" s="86"/>
      <c r="Y37" s="86"/>
      <c r="Z37" s="92"/>
      <c r="AA37" s="83"/>
      <c r="AB37" s="83"/>
      <c r="AC37" s="86"/>
      <c r="AD37" s="86"/>
      <c r="AE37" s="86"/>
      <c r="AF37" s="86"/>
      <c r="AG37" s="86"/>
      <c r="AH37" s="86"/>
      <c r="AI37" s="86"/>
      <c r="AJ37" s="86"/>
    </row>
    <row r="39" spans="2:36" x14ac:dyDescent="0.2">
      <c r="B39" s="87"/>
      <c r="C39" s="88" t="s">
        <v>147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</row>
    <row r="40" spans="2:36" x14ac:dyDescent="0.2">
      <c r="B40" s="65"/>
      <c r="C40" s="60" t="s">
        <v>144</v>
      </c>
      <c r="D40" s="60" t="s">
        <v>113</v>
      </c>
      <c r="E40" s="83">
        <f>E41+E42+E43</f>
        <v>0</v>
      </c>
      <c r="F40" s="83">
        <f t="shared" ref="F40:N40" si="24">F41+F42+F43</f>
        <v>0</v>
      </c>
      <c r="G40" s="83">
        <f t="shared" si="24"/>
        <v>0</v>
      </c>
      <c r="H40" s="83">
        <f t="shared" si="24"/>
        <v>0</v>
      </c>
      <c r="I40" s="83">
        <f t="shared" si="24"/>
        <v>0</v>
      </c>
      <c r="J40" s="83">
        <f t="shared" si="24"/>
        <v>0</v>
      </c>
      <c r="K40" s="83">
        <f t="shared" si="24"/>
        <v>0</v>
      </c>
      <c r="L40" s="83">
        <f t="shared" si="24"/>
        <v>0</v>
      </c>
      <c r="M40" s="83">
        <f t="shared" si="24"/>
        <v>0</v>
      </c>
      <c r="N40" s="83">
        <f t="shared" si="24"/>
        <v>0</v>
      </c>
      <c r="O40" s="92"/>
      <c r="P40" s="83">
        <f>P41+P42+P43</f>
        <v>0</v>
      </c>
      <c r="Q40" s="83">
        <f t="shared" ref="Q40:Y40" si="25">Q41+Q42+Q43</f>
        <v>0</v>
      </c>
      <c r="R40" s="83">
        <f t="shared" si="25"/>
        <v>0</v>
      </c>
      <c r="S40" s="83">
        <f t="shared" si="25"/>
        <v>0</v>
      </c>
      <c r="T40" s="83">
        <f t="shared" si="25"/>
        <v>0</v>
      </c>
      <c r="U40" s="83">
        <f t="shared" si="25"/>
        <v>0</v>
      </c>
      <c r="V40" s="83">
        <f t="shared" si="25"/>
        <v>0</v>
      </c>
      <c r="W40" s="83">
        <f t="shared" si="25"/>
        <v>0</v>
      </c>
      <c r="X40" s="83">
        <f t="shared" si="25"/>
        <v>0</v>
      </c>
      <c r="Y40" s="83">
        <f t="shared" si="25"/>
        <v>0</v>
      </c>
      <c r="Z40" s="92"/>
      <c r="AA40" s="83">
        <f>AA41+AA42+AA43</f>
        <v>0</v>
      </c>
      <c r="AB40" s="83">
        <f t="shared" ref="AB40:AJ40" si="26">AB41+AB42+AB43</f>
        <v>0</v>
      </c>
      <c r="AC40" s="83">
        <f t="shared" si="26"/>
        <v>0</v>
      </c>
      <c r="AD40" s="83">
        <f t="shared" si="26"/>
        <v>0</v>
      </c>
      <c r="AE40" s="83">
        <f t="shared" si="26"/>
        <v>0</v>
      </c>
      <c r="AF40" s="83">
        <f t="shared" si="26"/>
        <v>0</v>
      </c>
      <c r="AG40" s="83">
        <f t="shared" si="26"/>
        <v>0</v>
      </c>
      <c r="AH40" s="83">
        <f t="shared" si="26"/>
        <v>0</v>
      </c>
      <c r="AI40" s="83">
        <f t="shared" si="26"/>
        <v>0</v>
      </c>
      <c r="AJ40" s="83">
        <f t="shared" si="26"/>
        <v>0</v>
      </c>
    </row>
    <row r="41" spans="2:36" x14ac:dyDescent="0.2">
      <c r="B41" s="65"/>
      <c r="C41" s="59" t="s">
        <v>140</v>
      </c>
      <c r="D41" s="60" t="s">
        <v>113</v>
      </c>
      <c r="E41" s="60">
        <f>E24</f>
        <v>0</v>
      </c>
      <c r="F41" s="60">
        <f t="shared" ref="F41:N41" si="27">F24</f>
        <v>0</v>
      </c>
      <c r="G41" s="60">
        <f t="shared" si="27"/>
        <v>0</v>
      </c>
      <c r="H41" s="60">
        <f t="shared" si="27"/>
        <v>0</v>
      </c>
      <c r="I41" s="60">
        <f t="shared" si="27"/>
        <v>0</v>
      </c>
      <c r="J41" s="60">
        <f t="shared" si="27"/>
        <v>0</v>
      </c>
      <c r="K41" s="60">
        <f t="shared" si="27"/>
        <v>0</v>
      </c>
      <c r="L41" s="60">
        <f t="shared" si="27"/>
        <v>0</v>
      </c>
      <c r="M41" s="60">
        <f t="shared" si="27"/>
        <v>0</v>
      </c>
      <c r="N41" s="60">
        <f t="shared" si="27"/>
        <v>0</v>
      </c>
      <c r="P41" s="60">
        <f>P24</f>
        <v>0</v>
      </c>
      <c r="Q41" s="60">
        <f t="shared" ref="Q41:Y41" si="28">Q24</f>
        <v>0</v>
      </c>
      <c r="R41" s="60">
        <f t="shared" si="28"/>
        <v>0</v>
      </c>
      <c r="S41" s="60">
        <f t="shared" si="28"/>
        <v>0</v>
      </c>
      <c r="T41" s="60">
        <f t="shared" si="28"/>
        <v>0</v>
      </c>
      <c r="U41" s="60">
        <f t="shared" si="28"/>
        <v>0</v>
      </c>
      <c r="V41" s="60">
        <f t="shared" si="28"/>
        <v>0</v>
      </c>
      <c r="W41" s="60">
        <f t="shared" si="28"/>
        <v>0</v>
      </c>
      <c r="X41" s="60">
        <f t="shared" si="28"/>
        <v>0</v>
      </c>
      <c r="Y41" s="60">
        <f t="shared" si="28"/>
        <v>0</v>
      </c>
      <c r="AA41" s="60">
        <f>AA24</f>
        <v>0</v>
      </c>
      <c r="AB41" s="60">
        <f t="shared" ref="AB41:AJ41" si="29">AB24</f>
        <v>0</v>
      </c>
      <c r="AC41" s="60">
        <f t="shared" si="29"/>
        <v>0</v>
      </c>
      <c r="AD41" s="60">
        <f t="shared" si="29"/>
        <v>0</v>
      </c>
      <c r="AE41" s="60">
        <f t="shared" si="29"/>
        <v>0</v>
      </c>
      <c r="AF41" s="60">
        <f t="shared" si="29"/>
        <v>0</v>
      </c>
      <c r="AG41" s="60">
        <f t="shared" si="29"/>
        <v>0</v>
      </c>
      <c r="AH41" s="60">
        <f t="shared" si="29"/>
        <v>0</v>
      </c>
      <c r="AI41" s="60">
        <f t="shared" si="29"/>
        <v>0</v>
      </c>
      <c r="AJ41" s="60">
        <f t="shared" si="29"/>
        <v>0</v>
      </c>
    </row>
    <row r="42" spans="2:36" x14ac:dyDescent="0.2">
      <c r="B42" s="65"/>
      <c r="C42" s="59" t="s">
        <v>145</v>
      </c>
      <c r="D42" s="60" t="s">
        <v>113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9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92"/>
      <c r="AA42" s="83"/>
      <c r="AB42" s="83"/>
      <c r="AC42" s="83"/>
      <c r="AD42" s="83"/>
      <c r="AE42" s="83"/>
      <c r="AF42" s="83"/>
      <c r="AG42" s="83"/>
      <c r="AH42" s="83"/>
      <c r="AI42" s="83"/>
      <c r="AJ42" s="83"/>
    </row>
    <row r="43" spans="2:36" x14ac:dyDescent="0.2">
      <c r="B43" s="65"/>
      <c r="C43" s="59" t="s">
        <v>148</v>
      </c>
      <c r="D43" s="60" t="s">
        <v>113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9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92"/>
      <c r="AA43" s="83"/>
      <c r="AB43" s="83"/>
      <c r="AC43" s="83"/>
      <c r="AD43" s="83"/>
      <c r="AE43" s="83"/>
      <c r="AF43" s="83"/>
      <c r="AG43" s="83"/>
      <c r="AH43" s="83"/>
      <c r="AI43" s="83"/>
      <c r="AJ43" s="83"/>
    </row>
    <row r="44" spans="2:36" x14ac:dyDescent="0.2">
      <c r="B44" s="65"/>
      <c r="C44" s="60" t="s">
        <v>149</v>
      </c>
      <c r="D44" s="60" t="s">
        <v>142</v>
      </c>
      <c r="E44" s="86"/>
      <c r="F44" s="86"/>
      <c r="G44" s="86"/>
      <c r="H44" s="83"/>
      <c r="I44" s="86"/>
      <c r="J44" s="83"/>
      <c r="K44" s="83"/>
      <c r="L44" s="83"/>
      <c r="M44" s="83"/>
      <c r="N44" s="83"/>
      <c r="O44" s="93"/>
      <c r="P44" s="86"/>
      <c r="Q44" s="86"/>
      <c r="R44" s="86"/>
      <c r="S44" s="83"/>
      <c r="T44" s="86"/>
      <c r="U44" s="83"/>
      <c r="V44" s="83"/>
      <c r="W44" s="83"/>
      <c r="X44" s="83"/>
      <c r="Y44" s="83"/>
      <c r="Z44" s="93"/>
      <c r="AA44" s="86"/>
      <c r="AB44" s="86"/>
      <c r="AC44" s="86"/>
      <c r="AD44" s="83"/>
      <c r="AE44" s="86"/>
      <c r="AF44" s="83"/>
      <c r="AG44" s="83"/>
      <c r="AH44" s="83"/>
      <c r="AI44" s="83"/>
      <c r="AJ44" s="83"/>
    </row>
    <row r="46" spans="2:36" x14ac:dyDescent="0.2">
      <c r="B46" s="87"/>
      <c r="C46" s="88" t="s">
        <v>150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</row>
    <row r="47" spans="2:36" x14ac:dyDescent="0.2">
      <c r="B47" s="65"/>
      <c r="C47" s="60" t="s">
        <v>144</v>
      </c>
      <c r="D47" s="60" t="s">
        <v>113</v>
      </c>
      <c r="E47" s="83">
        <f>E48+E49+E50</f>
        <v>0</v>
      </c>
      <c r="F47" s="83">
        <f t="shared" ref="F47:N47" si="30">F48+F49+F50</f>
        <v>0</v>
      </c>
      <c r="G47" s="83">
        <f t="shared" si="30"/>
        <v>0</v>
      </c>
      <c r="H47" s="83">
        <f t="shared" si="30"/>
        <v>0</v>
      </c>
      <c r="I47" s="83">
        <f t="shared" si="30"/>
        <v>0</v>
      </c>
      <c r="J47" s="83">
        <f t="shared" si="30"/>
        <v>0</v>
      </c>
      <c r="K47" s="83">
        <f t="shared" si="30"/>
        <v>0</v>
      </c>
      <c r="L47" s="83">
        <f t="shared" si="30"/>
        <v>0</v>
      </c>
      <c r="M47" s="83">
        <f t="shared" si="30"/>
        <v>0</v>
      </c>
      <c r="N47" s="83">
        <f t="shared" si="30"/>
        <v>0</v>
      </c>
      <c r="O47" s="92"/>
      <c r="P47" s="83">
        <f>P48+P49+P50</f>
        <v>0</v>
      </c>
      <c r="Q47" s="83">
        <f t="shared" ref="Q47:Y47" si="31">Q48+Q49+Q50</f>
        <v>0</v>
      </c>
      <c r="R47" s="83">
        <f t="shared" si="31"/>
        <v>0</v>
      </c>
      <c r="S47" s="83">
        <f t="shared" si="31"/>
        <v>0</v>
      </c>
      <c r="T47" s="83">
        <f t="shared" si="31"/>
        <v>0</v>
      </c>
      <c r="U47" s="83">
        <f t="shared" si="31"/>
        <v>0</v>
      </c>
      <c r="V47" s="83">
        <f t="shared" si="31"/>
        <v>0</v>
      </c>
      <c r="W47" s="83">
        <f t="shared" si="31"/>
        <v>0</v>
      </c>
      <c r="X47" s="83">
        <f t="shared" si="31"/>
        <v>0</v>
      </c>
      <c r="Y47" s="83">
        <f t="shared" si="31"/>
        <v>0</v>
      </c>
      <c r="Z47" s="92"/>
      <c r="AA47" s="83">
        <f>AA48+AA49+AA50</f>
        <v>0</v>
      </c>
      <c r="AB47" s="83">
        <f t="shared" ref="AB47:AJ47" si="32">AB48+AB49+AB50</f>
        <v>0</v>
      </c>
      <c r="AC47" s="83">
        <f t="shared" si="32"/>
        <v>0</v>
      </c>
      <c r="AD47" s="83">
        <f t="shared" si="32"/>
        <v>0</v>
      </c>
      <c r="AE47" s="83">
        <f t="shared" si="32"/>
        <v>0</v>
      </c>
      <c r="AF47" s="83">
        <f t="shared" si="32"/>
        <v>0</v>
      </c>
      <c r="AG47" s="83">
        <f t="shared" si="32"/>
        <v>0</v>
      </c>
      <c r="AH47" s="83">
        <f t="shared" si="32"/>
        <v>0</v>
      </c>
      <c r="AI47" s="83">
        <f t="shared" si="32"/>
        <v>0</v>
      </c>
      <c r="AJ47" s="83">
        <f t="shared" si="32"/>
        <v>0</v>
      </c>
    </row>
    <row r="48" spans="2:36" x14ac:dyDescent="0.2">
      <c r="B48" s="65"/>
      <c r="C48" s="59" t="s">
        <v>140</v>
      </c>
      <c r="D48" s="60" t="s">
        <v>113</v>
      </c>
      <c r="E48" s="60">
        <f>E24</f>
        <v>0</v>
      </c>
      <c r="F48" s="60">
        <f t="shared" ref="F48:N48" si="33">F24</f>
        <v>0</v>
      </c>
      <c r="G48" s="60">
        <f t="shared" si="33"/>
        <v>0</v>
      </c>
      <c r="H48" s="60">
        <f t="shared" si="33"/>
        <v>0</v>
      </c>
      <c r="I48" s="60">
        <f t="shared" si="33"/>
        <v>0</v>
      </c>
      <c r="J48" s="60">
        <f t="shared" si="33"/>
        <v>0</v>
      </c>
      <c r="K48" s="60">
        <f t="shared" si="33"/>
        <v>0</v>
      </c>
      <c r="L48" s="60">
        <f t="shared" si="33"/>
        <v>0</v>
      </c>
      <c r="M48" s="60">
        <f t="shared" si="33"/>
        <v>0</v>
      </c>
      <c r="N48" s="60">
        <f t="shared" si="33"/>
        <v>0</v>
      </c>
      <c r="P48" s="60">
        <f>P24</f>
        <v>0</v>
      </c>
      <c r="Q48" s="60">
        <f t="shared" ref="Q48:Y48" si="34">Q24</f>
        <v>0</v>
      </c>
      <c r="R48" s="60">
        <f t="shared" si="34"/>
        <v>0</v>
      </c>
      <c r="S48" s="60">
        <f t="shared" si="34"/>
        <v>0</v>
      </c>
      <c r="T48" s="60">
        <f t="shared" si="34"/>
        <v>0</v>
      </c>
      <c r="U48" s="60">
        <f t="shared" si="34"/>
        <v>0</v>
      </c>
      <c r="V48" s="60">
        <f t="shared" si="34"/>
        <v>0</v>
      </c>
      <c r="W48" s="60">
        <f t="shared" si="34"/>
        <v>0</v>
      </c>
      <c r="X48" s="60">
        <f t="shared" si="34"/>
        <v>0</v>
      </c>
      <c r="Y48" s="60">
        <f t="shared" si="34"/>
        <v>0</v>
      </c>
      <c r="AA48" s="60">
        <f>AA24</f>
        <v>0</v>
      </c>
      <c r="AB48" s="60">
        <f t="shared" ref="AB48:AJ48" si="35">AB24</f>
        <v>0</v>
      </c>
      <c r="AC48" s="60">
        <f t="shared" si="35"/>
        <v>0</v>
      </c>
      <c r="AD48" s="60">
        <f t="shared" si="35"/>
        <v>0</v>
      </c>
      <c r="AE48" s="60">
        <f t="shared" si="35"/>
        <v>0</v>
      </c>
      <c r="AF48" s="60">
        <f t="shared" si="35"/>
        <v>0</v>
      </c>
      <c r="AG48" s="60">
        <f t="shared" si="35"/>
        <v>0</v>
      </c>
      <c r="AH48" s="60">
        <f t="shared" si="35"/>
        <v>0</v>
      </c>
      <c r="AI48" s="60">
        <f t="shared" si="35"/>
        <v>0</v>
      </c>
      <c r="AJ48" s="60">
        <f t="shared" si="35"/>
        <v>0</v>
      </c>
    </row>
    <row r="49" spans="2:36" x14ac:dyDescent="0.2">
      <c r="B49" s="65"/>
      <c r="C49" s="59" t="s">
        <v>145</v>
      </c>
      <c r="D49" s="60" t="s">
        <v>113</v>
      </c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92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92"/>
      <c r="AA49" s="83"/>
      <c r="AB49" s="83"/>
      <c r="AC49" s="83"/>
      <c r="AD49" s="83"/>
      <c r="AE49" s="83"/>
      <c r="AF49" s="83"/>
      <c r="AG49" s="83"/>
      <c r="AH49" s="83"/>
      <c r="AI49" s="83"/>
      <c r="AJ49" s="83"/>
    </row>
    <row r="50" spans="2:36" x14ac:dyDescent="0.2">
      <c r="B50" s="65"/>
      <c r="C50" s="59" t="s">
        <v>148</v>
      </c>
      <c r="D50" s="60" t="s">
        <v>113</v>
      </c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92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92"/>
      <c r="AA50" s="83"/>
      <c r="AB50" s="83"/>
      <c r="AC50" s="83"/>
      <c r="AD50" s="83"/>
      <c r="AE50" s="83"/>
      <c r="AF50" s="83"/>
      <c r="AG50" s="83"/>
      <c r="AH50" s="83"/>
      <c r="AI50" s="83"/>
      <c r="AJ50" s="83"/>
    </row>
    <row r="51" spans="2:36" x14ac:dyDescent="0.2">
      <c r="B51" s="65"/>
      <c r="C51" s="60" t="s">
        <v>149</v>
      </c>
      <c r="D51" s="60" t="s">
        <v>142</v>
      </c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92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92"/>
      <c r="AA51" s="83"/>
      <c r="AB51" s="83"/>
      <c r="AC51" s="83"/>
      <c r="AD51" s="83"/>
      <c r="AE51" s="83"/>
      <c r="AF51" s="83"/>
      <c r="AG51" s="83"/>
      <c r="AH51" s="83"/>
      <c r="AI51" s="83"/>
      <c r="AJ51" s="83"/>
    </row>
  </sheetData>
  <mergeCells count="3">
    <mergeCell ref="E2:M2"/>
    <mergeCell ref="P2:X2"/>
    <mergeCell ref="AA2:A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E61B-1B8B-4BF6-B27C-6B16FD947080}">
  <dimension ref="A1:T20"/>
  <sheetViews>
    <sheetView showGridLines="0" zoomScaleNormal="100" workbookViewId="0">
      <selection activeCell="D9" sqref="D9"/>
    </sheetView>
  </sheetViews>
  <sheetFormatPr defaultRowHeight="12.75" x14ac:dyDescent="0.2"/>
  <cols>
    <col min="1" max="1" width="18.140625" style="6" bestFit="1" customWidth="1"/>
    <col min="2" max="6" width="9.140625" style="6"/>
    <col min="7" max="7" width="9.140625" style="6" customWidth="1"/>
    <col min="8" max="8" width="18.140625" style="6" bestFit="1" customWidth="1"/>
    <col min="9" max="13" width="9.140625" style="6"/>
    <col min="14" max="14" width="9.140625" style="6" customWidth="1"/>
    <col min="15" max="15" width="18.140625" style="6" bestFit="1" customWidth="1"/>
    <col min="16" max="16384" width="9.140625" style="6"/>
  </cols>
  <sheetData>
    <row r="1" spans="1:20" ht="15" customHeight="1" x14ac:dyDescent="0.2">
      <c r="A1" s="46" t="s">
        <v>22</v>
      </c>
      <c r="B1" s="46"/>
      <c r="C1" s="46"/>
      <c r="D1" s="46"/>
      <c r="E1" s="46"/>
      <c r="F1" s="46"/>
      <c r="H1" s="46" t="s">
        <v>21</v>
      </c>
      <c r="I1" s="46"/>
      <c r="J1" s="46"/>
      <c r="K1" s="46"/>
      <c r="L1" s="46"/>
      <c r="M1" s="46"/>
      <c r="O1" s="46" t="s">
        <v>23</v>
      </c>
      <c r="P1" s="46"/>
      <c r="Q1" s="46"/>
      <c r="R1" s="46"/>
      <c r="S1" s="46"/>
      <c r="T1" s="46"/>
    </row>
    <row r="2" spans="1:20" ht="15" customHeight="1" x14ac:dyDescent="0.2">
      <c r="A2" s="20"/>
      <c r="B2" s="20">
        <v>2023</v>
      </c>
      <c r="C2" s="20">
        <v>2024</v>
      </c>
      <c r="D2" s="20">
        <v>2025</v>
      </c>
      <c r="E2" s="20">
        <v>2030</v>
      </c>
      <c r="F2" s="20">
        <v>2035</v>
      </c>
      <c r="H2" s="20"/>
      <c r="I2" s="20">
        <v>2023</v>
      </c>
      <c r="J2" s="20">
        <v>2024</v>
      </c>
      <c r="K2" s="20">
        <v>2025</v>
      </c>
      <c r="L2" s="20">
        <v>2030</v>
      </c>
      <c r="M2" s="20">
        <v>2035</v>
      </c>
      <c r="O2" s="20"/>
      <c r="P2" s="20">
        <v>2023</v>
      </c>
      <c r="Q2" s="20">
        <v>2024</v>
      </c>
      <c r="R2" s="20">
        <v>2025</v>
      </c>
      <c r="S2" s="20">
        <v>2030</v>
      </c>
      <c r="T2" s="20">
        <v>2035</v>
      </c>
    </row>
    <row r="3" spans="1:20" ht="15" customHeight="1" x14ac:dyDescent="0.2">
      <c r="A3" s="22" t="s">
        <v>8</v>
      </c>
      <c r="B3" s="19">
        <v>372.08</v>
      </c>
      <c r="C3" s="19">
        <v>364.74</v>
      </c>
      <c r="D3" s="19">
        <v>362.41</v>
      </c>
      <c r="E3" s="19">
        <v>335.69</v>
      </c>
      <c r="F3" s="19">
        <v>348.25</v>
      </c>
      <c r="H3" s="22" t="s">
        <v>8</v>
      </c>
      <c r="I3" s="19">
        <v>380.06</v>
      </c>
      <c r="J3" s="19">
        <v>378.75</v>
      </c>
      <c r="K3" s="19">
        <v>377.9</v>
      </c>
      <c r="L3" s="19">
        <v>349.31</v>
      </c>
      <c r="M3" s="19">
        <v>358.28</v>
      </c>
      <c r="O3" s="22" t="s">
        <v>8</v>
      </c>
      <c r="P3" s="19">
        <v>390.32</v>
      </c>
      <c r="Q3" s="19">
        <v>395.04</v>
      </c>
      <c r="R3" s="19">
        <v>399.44</v>
      </c>
      <c r="S3" s="19">
        <v>369.22</v>
      </c>
      <c r="T3" s="19">
        <v>379.06</v>
      </c>
    </row>
    <row r="4" spans="1:20" ht="15" customHeight="1" x14ac:dyDescent="0.2">
      <c r="A4" s="22" t="s">
        <v>9</v>
      </c>
      <c r="B4" s="19">
        <v>708.4</v>
      </c>
      <c r="C4" s="19">
        <v>692.79</v>
      </c>
      <c r="D4" s="19">
        <v>679.93</v>
      </c>
      <c r="E4" s="19">
        <v>638.6</v>
      </c>
      <c r="F4" s="19">
        <v>651.04999999999995</v>
      </c>
      <c r="H4" s="22" t="s">
        <v>9</v>
      </c>
      <c r="I4" s="19">
        <v>722.93</v>
      </c>
      <c r="J4" s="19">
        <v>719.18</v>
      </c>
      <c r="K4" s="19">
        <v>708.48</v>
      </c>
      <c r="L4" s="19">
        <v>663.83</v>
      </c>
      <c r="M4" s="19">
        <v>669.67</v>
      </c>
      <c r="O4" s="22" t="s">
        <v>9</v>
      </c>
      <c r="P4" s="19">
        <v>742.23</v>
      </c>
      <c r="Q4" s="19">
        <v>750.25</v>
      </c>
      <c r="R4" s="19">
        <v>748.44</v>
      </c>
      <c r="S4" s="19">
        <v>701.8</v>
      </c>
      <c r="T4" s="19">
        <v>708.11</v>
      </c>
    </row>
    <row r="5" spans="1:20" ht="15" customHeight="1" x14ac:dyDescent="0.2">
      <c r="A5" s="22" t="s">
        <v>10</v>
      </c>
      <c r="B5" s="19">
        <v>339.98</v>
      </c>
      <c r="C5" s="19">
        <v>332.74</v>
      </c>
      <c r="D5" s="19">
        <v>327.19</v>
      </c>
      <c r="E5" s="19">
        <v>309.24</v>
      </c>
      <c r="F5" s="19">
        <v>318</v>
      </c>
      <c r="H5" s="22" t="s">
        <v>10</v>
      </c>
      <c r="I5" s="19">
        <v>346.81</v>
      </c>
      <c r="J5" s="19">
        <v>345.17</v>
      </c>
      <c r="K5" s="19">
        <v>341.07</v>
      </c>
      <c r="L5" s="19">
        <v>321.69</v>
      </c>
      <c r="M5" s="19">
        <v>327.26</v>
      </c>
      <c r="O5" s="22" t="s">
        <v>10</v>
      </c>
      <c r="P5" s="19">
        <v>356.31</v>
      </c>
      <c r="Q5" s="19">
        <v>360.22</v>
      </c>
      <c r="R5" s="19">
        <v>360.44</v>
      </c>
      <c r="S5" s="19">
        <v>339.93</v>
      </c>
      <c r="T5" s="19">
        <v>346.18</v>
      </c>
    </row>
    <row r="6" spans="1:20" ht="15" customHeight="1" x14ac:dyDescent="0.2">
      <c r="A6" s="22" t="s">
        <v>11</v>
      </c>
      <c r="B6" s="19">
        <v>368.88</v>
      </c>
      <c r="C6" s="19">
        <v>351.85</v>
      </c>
      <c r="D6" s="19">
        <v>343.4</v>
      </c>
      <c r="E6" s="19">
        <v>288.89</v>
      </c>
      <c r="F6" s="19">
        <v>273.52999999999997</v>
      </c>
      <c r="H6" s="22" t="s">
        <v>11</v>
      </c>
      <c r="I6" s="19">
        <v>376.79</v>
      </c>
      <c r="J6" s="19">
        <v>365.44</v>
      </c>
      <c r="K6" s="19">
        <v>358.19</v>
      </c>
      <c r="L6" s="19">
        <v>300.58</v>
      </c>
      <c r="M6" s="19">
        <v>281.47000000000003</v>
      </c>
      <c r="O6" s="22" t="s">
        <v>11</v>
      </c>
      <c r="P6" s="19">
        <v>386.85</v>
      </c>
      <c r="Q6" s="19">
        <v>381.4</v>
      </c>
      <c r="R6" s="19">
        <v>378.72</v>
      </c>
      <c r="S6" s="19">
        <v>317.54000000000002</v>
      </c>
      <c r="T6" s="19">
        <v>297.69</v>
      </c>
    </row>
    <row r="7" spans="1:20" ht="15" customHeight="1" x14ac:dyDescent="0.2">
      <c r="A7" s="22" t="s">
        <v>12</v>
      </c>
      <c r="B7" s="19">
        <v>389.06</v>
      </c>
      <c r="C7" s="19">
        <v>370.26</v>
      </c>
      <c r="D7" s="19">
        <v>360.81</v>
      </c>
      <c r="E7" s="19">
        <v>303.86</v>
      </c>
      <c r="F7" s="19">
        <v>285.74</v>
      </c>
      <c r="H7" s="22" t="s">
        <v>12</v>
      </c>
      <c r="I7" s="19">
        <v>396.76</v>
      </c>
      <c r="J7" s="19">
        <v>384.65</v>
      </c>
      <c r="K7" s="19">
        <v>376.39</v>
      </c>
      <c r="L7" s="19">
        <v>316.26</v>
      </c>
      <c r="M7" s="19">
        <v>293.85000000000002</v>
      </c>
      <c r="O7" s="22" t="s">
        <v>12</v>
      </c>
      <c r="P7" s="19">
        <v>407.79</v>
      </c>
      <c r="Q7" s="19">
        <v>401.08</v>
      </c>
      <c r="R7" s="19">
        <v>397.81</v>
      </c>
      <c r="S7" s="19">
        <v>334.48</v>
      </c>
      <c r="T7" s="19">
        <v>311.01</v>
      </c>
    </row>
    <row r="8" spans="1:20" ht="15" customHeight="1" x14ac:dyDescent="0.2">
      <c r="A8" s="22" t="s">
        <v>13</v>
      </c>
      <c r="B8" s="19">
        <v>498.99</v>
      </c>
      <c r="C8" s="19">
        <v>489.64</v>
      </c>
      <c r="D8" s="19">
        <v>480.97</v>
      </c>
      <c r="E8" s="19">
        <v>452.94</v>
      </c>
      <c r="F8" s="19">
        <v>463.29</v>
      </c>
      <c r="H8" s="22" t="s">
        <v>13</v>
      </c>
      <c r="I8" s="19">
        <v>510.95</v>
      </c>
      <c r="J8" s="19">
        <v>508.19</v>
      </c>
      <c r="K8" s="19">
        <v>501.9</v>
      </c>
      <c r="L8" s="19">
        <v>471.42</v>
      </c>
      <c r="M8" s="19">
        <v>476.54</v>
      </c>
      <c r="O8" s="22" t="s">
        <v>13</v>
      </c>
      <c r="P8" s="19">
        <v>525.21</v>
      </c>
      <c r="Q8" s="19">
        <v>529.99</v>
      </c>
      <c r="R8" s="19">
        <v>530.71</v>
      </c>
      <c r="S8" s="19">
        <v>498.2</v>
      </c>
      <c r="T8" s="19">
        <v>504.27</v>
      </c>
    </row>
    <row r="9" spans="1:20" ht="15" customHeight="1" x14ac:dyDescent="0.2">
      <c r="A9" s="1" t="s">
        <v>82</v>
      </c>
      <c r="B9" s="19">
        <v>339.62</v>
      </c>
      <c r="C9" s="19">
        <v>322.35000000000002</v>
      </c>
      <c r="D9" s="19">
        <v>313.01</v>
      </c>
      <c r="E9" s="19">
        <v>272.3</v>
      </c>
      <c r="F9" s="19">
        <v>256.55</v>
      </c>
      <c r="H9" s="1" t="s">
        <v>82</v>
      </c>
      <c r="I9" s="19">
        <v>346.86</v>
      </c>
      <c r="J9" s="19">
        <v>334.8</v>
      </c>
      <c r="K9" s="19">
        <v>326.63</v>
      </c>
      <c r="L9" s="19">
        <v>283.44</v>
      </c>
      <c r="M9" s="19">
        <v>263.94</v>
      </c>
      <c r="O9" s="1" t="s">
        <v>82</v>
      </c>
      <c r="P9" s="19">
        <v>356.17</v>
      </c>
      <c r="Q9" s="19">
        <v>349.05</v>
      </c>
      <c r="R9" s="19">
        <v>345.19</v>
      </c>
      <c r="S9" s="19">
        <v>299.64999999999998</v>
      </c>
      <c r="T9" s="19">
        <v>279.39</v>
      </c>
    </row>
    <row r="10" spans="1:20" ht="15" customHeight="1" x14ac:dyDescent="0.2">
      <c r="A10" s="1" t="s">
        <v>14</v>
      </c>
      <c r="B10" s="19">
        <v>297.23</v>
      </c>
      <c r="C10" s="19">
        <v>289.42</v>
      </c>
      <c r="D10" s="19">
        <v>285.3</v>
      </c>
      <c r="E10" s="19">
        <v>255.64</v>
      </c>
      <c r="F10" s="19">
        <v>241.68</v>
      </c>
      <c r="H10" s="1" t="s">
        <v>14</v>
      </c>
      <c r="I10" s="19">
        <v>303.73</v>
      </c>
      <c r="J10" s="19">
        <v>300.26</v>
      </c>
      <c r="K10" s="19">
        <v>297.44</v>
      </c>
      <c r="L10" s="19">
        <v>266.10000000000002</v>
      </c>
      <c r="M10" s="19">
        <v>248.46</v>
      </c>
      <c r="O10" s="1" t="s">
        <v>14</v>
      </c>
      <c r="P10" s="19">
        <v>311.83999999999997</v>
      </c>
      <c r="Q10" s="19">
        <v>313.29000000000002</v>
      </c>
      <c r="R10" s="19">
        <v>314.48</v>
      </c>
      <c r="S10" s="19">
        <v>281.32</v>
      </c>
      <c r="T10" s="19">
        <v>262.74</v>
      </c>
    </row>
    <row r="11" spans="1:20" ht="15" customHeight="1" x14ac:dyDescent="0.2">
      <c r="A11" s="1" t="s">
        <v>15</v>
      </c>
      <c r="B11" s="19">
        <v>325.11</v>
      </c>
      <c r="C11" s="19">
        <v>305.79000000000002</v>
      </c>
      <c r="D11" s="19">
        <v>291.52</v>
      </c>
      <c r="E11" s="19">
        <v>258.63</v>
      </c>
      <c r="F11" s="19">
        <v>242.48</v>
      </c>
      <c r="H11" s="1" t="s">
        <v>15</v>
      </c>
      <c r="I11" s="19">
        <v>331.81</v>
      </c>
      <c r="J11" s="19">
        <v>317.74</v>
      </c>
      <c r="K11" s="19">
        <v>303.86</v>
      </c>
      <c r="L11" s="19">
        <v>269.10000000000002</v>
      </c>
      <c r="M11" s="19">
        <v>249.64</v>
      </c>
      <c r="O11" s="1" t="s">
        <v>15</v>
      </c>
      <c r="P11" s="19">
        <v>340.57</v>
      </c>
      <c r="Q11" s="19">
        <v>331.59</v>
      </c>
      <c r="R11" s="19">
        <v>321.14</v>
      </c>
      <c r="S11" s="19">
        <v>284.66000000000003</v>
      </c>
      <c r="T11" s="19">
        <v>264.10000000000002</v>
      </c>
    </row>
    <row r="12" spans="1:20" ht="15" customHeight="1" x14ac:dyDescent="0.2">
      <c r="A12" s="1" t="s">
        <v>16</v>
      </c>
      <c r="B12" s="19">
        <v>290.68</v>
      </c>
      <c r="C12" s="19">
        <v>281.19</v>
      </c>
      <c r="D12" s="19">
        <v>274.5</v>
      </c>
      <c r="E12" s="19">
        <v>248.64</v>
      </c>
      <c r="F12" s="19">
        <v>238.59</v>
      </c>
      <c r="H12" s="1" t="s">
        <v>16</v>
      </c>
      <c r="I12" s="19">
        <v>296.98</v>
      </c>
      <c r="J12" s="19">
        <v>291.81</v>
      </c>
      <c r="K12" s="19">
        <v>286.36</v>
      </c>
      <c r="L12" s="19">
        <v>258.83999999999997</v>
      </c>
      <c r="M12" s="19">
        <v>245.29</v>
      </c>
      <c r="O12" s="1" t="s">
        <v>16</v>
      </c>
      <c r="P12" s="19">
        <v>304.76</v>
      </c>
      <c r="Q12" s="19">
        <v>304.33</v>
      </c>
      <c r="R12" s="19">
        <v>302.91000000000003</v>
      </c>
      <c r="S12" s="19">
        <v>273.83</v>
      </c>
      <c r="T12" s="19">
        <v>259.54000000000002</v>
      </c>
    </row>
    <row r="13" spans="1:20" ht="15" customHeight="1" x14ac:dyDescent="0.2">
      <c r="A13" s="1" t="s">
        <v>17</v>
      </c>
      <c r="B13" s="19">
        <v>336.24</v>
      </c>
      <c r="C13" s="19">
        <v>323.89</v>
      </c>
      <c r="D13" s="19">
        <v>321.49</v>
      </c>
      <c r="E13" s="19">
        <v>287.95</v>
      </c>
      <c r="F13" s="19">
        <v>270.41000000000003</v>
      </c>
      <c r="H13" s="1" t="s">
        <v>17</v>
      </c>
      <c r="I13" s="19">
        <v>343.35</v>
      </c>
      <c r="J13" s="19">
        <v>336.58</v>
      </c>
      <c r="K13" s="19">
        <v>335.51</v>
      </c>
      <c r="L13" s="19">
        <v>299.42</v>
      </c>
      <c r="M13" s="19">
        <v>278.33999999999997</v>
      </c>
      <c r="O13" s="1" t="s">
        <v>17</v>
      </c>
      <c r="P13" s="19">
        <v>352.69</v>
      </c>
      <c r="Q13" s="19">
        <v>351.15</v>
      </c>
      <c r="R13" s="19">
        <v>354.33</v>
      </c>
      <c r="S13" s="19">
        <v>316.43</v>
      </c>
      <c r="T13" s="19">
        <v>294.67</v>
      </c>
    </row>
    <row r="14" spans="1:20" ht="15" customHeight="1" x14ac:dyDescent="0.2">
      <c r="A14" s="1" t="s">
        <v>18</v>
      </c>
      <c r="B14" s="19">
        <v>357.34</v>
      </c>
      <c r="C14" s="19">
        <v>350.03</v>
      </c>
      <c r="D14" s="19">
        <v>347.77</v>
      </c>
      <c r="E14" s="19">
        <v>306.77</v>
      </c>
      <c r="F14" s="19">
        <v>284.93</v>
      </c>
      <c r="H14" s="1" t="s">
        <v>18</v>
      </c>
      <c r="I14" s="19">
        <v>364.78</v>
      </c>
      <c r="J14" s="19">
        <v>363.21</v>
      </c>
      <c r="K14" s="19">
        <v>362.45</v>
      </c>
      <c r="L14" s="19">
        <v>319.35000000000002</v>
      </c>
      <c r="M14" s="19">
        <v>293.11</v>
      </c>
      <c r="O14" s="1" t="s">
        <v>18</v>
      </c>
      <c r="P14" s="19">
        <v>374.74</v>
      </c>
      <c r="Q14" s="19">
        <v>379.05</v>
      </c>
      <c r="R14" s="19">
        <v>383.25</v>
      </c>
      <c r="S14" s="19">
        <v>337.43</v>
      </c>
      <c r="T14" s="19">
        <v>310.11</v>
      </c>
    </row>
    <row r="15" spans="1:20" ht="15" customHeight="1" x14ac:dyDescent="0.2">
      <c r="A15" s="21"/>
      <c r="B15" s="21"/>
      <c r="C15" s="21"/>
      <c r="D15" s="21"/>
      <c r="E15" s="21"/>
      <c r="F15" s="21"/>
    </row>
    <row r="16" spans="1:2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mergeCells count="3">
    <mergeCell ref="H1:M1"/>
    <mergeCell ref="A1:F1"/>
    <mergeCell ref="O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04E0-E995-40AC-BCF9-E1BBD8369898}">
  <dimension ref="A2:Q21"/>
  <sheetViews>
    <sheetView showGridLines="0" workbookViewId="0">
      <selection activeCell="G17" sqref="G17"/>
    </sheetView>
  </sheetViews>
  <sheetFormatPr defaultRowHeight="12.75" x14ac:dyDescent="0.2"/>
  <cols>
    <col min="1" max="1" width="31.140625" style="6" customWidth="1"/>
    <col min="2" max="16384" width="9.140625" style="6"/>
  </cols>
  <sheetData>
    <row r="2" spans="1:17" x14ac:dyDescent="0.2">
      <c r="A2" s="49" t="s">
        <v>75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1:17" x14ac:dyDescent="0.2">
      <c r="A3" s="5"/>
      <c r="B3" s="5"/>
      <c r="C3" s="39" t="s">
        <v>79</v>
      </c>
      <c r="D3" s="40"/>
      <c r="E3" s="40"/>
      <c r="F3" s="40"/>
      <c r="G3" s="40"/>
      <c r="H3" s="40"/>
      <c r="I3" s="40"/>
      <c r="J3" s="41"/>
      <c r="K3" s="42" t="s">
        <v>76</v>
      </c>
      <c r="L3" s="43"/>
      <c r="M3" s="43"/>
      <c r="N3" s="43"/>
      <c r="O3" s="43"/>
      <c r="P3" s="43"/>
      <c r="Q3" s="44"/>
    </row>
    <row r="4" spans="1:17" x14ac:dyDescent="0.2">
      <c r="A4" s="1" t="s">
        <v>24</v>
      </c>
      <c r="B4" s="1" t="s">
        <v>25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>
        <v>2022</v>
      </c>
      <c r="K4" s="1">
        <v>2023</v>
      </c>
      <c r="L4" s="1">
        <v>2024</v>
      </c>
      <c r="M4" s="1">
        <v>2025</v>
      </c>
      <c r="N4" s="1">
        <v>2030</v>
      </c>
      <c r="O4" s="1">
        <v>2035</v>
      </c>
      <c r="P4" s="1">
        <v>2040</v>
      </c>
      <c r="Q4" s="1">
        <v>2045</v>
      </c>
    </row>
    <row r="5" spans="1:17" x14ac:dyDescent="0.2">
      <c r="A5" s="3" t="s">
        <v>26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3" t="s">
        <v>27</v>
      </c>
      <c r="B6" s="5" t="s">
        <v>28</v>
      </c>
      <c r="C6" s="5">
        <v>58.9</v>
      </c>
      <c r="D6" s="5">
        <v>66.099999999999994</v>
      </c>
      <c r="E6" s="5">
        <v>88.5</v>
      </c>
      <c r="F6" s="5">
        <v>107</v>
      </c>
      <c r="G6" s="5">
        <v>77.900000000000006</v>
      </c>
      <c r="H6" s="5">
        <v>60.8</v>
      </c>
      <c r="I6" s="5">
        <v>140</v>
      </c>
      <c r="J6" s="5">
        <v>120</v>
      </c>
      <c r="K6" s="5">
        <v>90</v>
      </c>
      <c r="L6" s="5">
        <v>86.4</v>
      </c>
      <c r="M6" s="5">
        <v>82.9</v>
      </c>
      <c r="N6" s="5">
        <v>67.5</v>
      </c>
      <c r="O6" s="5">
        <v>55</v>
      </c>
      <c r="P6" s="5">
        <v>48</v>
      </c>
      <c r="Q6" s="5">
        <v>44</v>
      </c>
    </row>
    <row r="7" spans="1:17" x14ac:dyDescent="0.2">
      <c r="A7" s="3" t="s">
        <v>77</v>
      </c>
      <c r="B7" s="5" t="s">
        <v>29</v>
      </c>
      <c r="C7" s="5">
        <v>50.8</v>
      </c>
      <c r="D7" s="5">
        <v>42.8</v>
      </c>
      <c r="E7" s="5">
        <v>52.8</v>
      </c>
      <c r="F7" s="5">
        <v>68.3</v>
      </c>
      <c r="G7" s="5">
        <v>61.4</v>
      </c>
      <c r="H7" s="5">
        <v>41.3</v>
      </c>
      <c r="I7" s="5">
        <v>70</v>
      </c>
      <c r="J7" s="5">
        <v>74</v>
      </c>
      <c r="K7" s="5">
        <v>65</v>
      </c>
      <c r="L7" s="5">
        <v>65.400000000000006</v>
      </c>
      <c r="M7" s="5">
        <v>65.8</v>
      </c>
      <c r="N7" s="5">
        <v>67.900000000000006</v>
      </c>
      <c r="O7" s="5">
        <v>70</v>
      </c>
      <c r="P7" s="5">
        <v>73</v>
      </c>
      <c r="Q7" s="5">
        <v>77</v>
      </c>
    </row>
    <row r="8" spans="1:17" x14ac:dyDescent="0.2">
      <c r="A8" s="3" t="s">
        <v>30</v>
      </c>
      <c r="B8" s="5" t="s">
        <v>31</v>
      </c>
      <c r="C8" s="5">
        <v>6.8</v>
      </c>
      <c r="D8" s="5">
        <v>4.5999999999999996</v>
      </c>
      <c r="E8" s="5">
        <v>5.7</v>
      </c>
      <c r="F8" s="5">
        <v>7.7</v>
      </c>
      <c r="G8" s="5">
        <v>4.8</v>
      </c>
      <c r="H8" s="5">
        <v>3.2</v>
      </c>
      <c r="I8" s="5">
        <v>14.6</v>
      </c>
      <c r="J8" s="5">
        <v>12.6</v>
      </c>
      <c r="K8" s="5">
        <v>9.1999999999999993</v>
      </c>
      <c r="L8" s="5">
        <v>8.9</v>
      </c>
      <c r="M8" s="5">
        <v>8.6999999999999993</v>
      </c>
      <c r="N8" s="5">
        <v>7.5</v>
      </c>
      <c r="O8" s="5">
        <v>6.5</v>
      </c>
      <c r="P8" s="5">
        <v>6.1</v>
      </c>
      <c r="Q8" s="5">
        <v>5.8</v>
      </c>
    </row>
    <row r="9" spans="1:17" x14ac:dyDescent="0.2">
      <c r="A9" s="3" t="s">
        <v>32</v>
      </c>
      <c r="B9" s="5" t="s">
        <v>31</v>
      </c>
      <c r="C9" s="5">
        <v>2.6</v>
      </c>
      <c r="D9" s="5">
        <v>2.5</v>
      </c>
      <c r="E9" s="5">
        <v>3</v>
      </c>
      <c r="F9" s="5">
        <v>3.2</v>
      </c>
      <c r="G9" s="5">
        <v>2.5</v>
      </c>
      <c r="H9" s="5">
        <v>2</v>
      </c>
      <c r="I9" s="5">
        <v>4.0999999999999996</v>
      </c>
      <c r="J9" s="5">
        <v>4</v>
      </c>
      <c r="K9" s="5">
        <v>3.9</v>
      </c>
      <c r="L9" s="5">
        <v>3.9</v>
      </c>
      <c r="M9" s="5">
        <v>3.9</v>
      </c>
      <c r="N9" s="5">
        <v>4</v>
      </c>
      <c r="O9" s="5">
        <v>4</v>
      </c>
      <c r="P9" s="5">
        <v>4.2</v>
      </c>
      <c r="Q9" s="5">
        <v>4.4000000000000004</v>
      </c>
    </row>
    <row r="10" spans="1:17" x14ac:dyDescent="0.2">
      <c r="A10" s="3" t="s">
        <v>33</v>
      </c>
      <c r="B10" s="5" t="s">
        <v>31</v>
      </c>
      <c r="C10" s="5">
        <v>10.9</v>
      </c>
      <c r="D10" s="5">
        <v>7.4</v>
      </c>
      <c r="E10" s="5">
        <v>8.6</v>
      </c>
      <c r="F10" s="5">
        <v>10.7</v>
      </c>
      <c r="G10" s="5">
        <v>10.6</v>
      </c>
      <c r="H10" s="5">
        <v>8.3000000000000007</v>
      </c>
      <c r="I10" s="5">
        <v>11.9</v>
      </c>
      <c r="J10" s="5">
        <v>11.4</v>
      </c>
      <c r="K10" s="5">
        <v>10</v>
      </c>
      <c r="L10" s="5">
        <v>9.8000000000000007</v>
      </c>
      <c r="M10" s="5">
        <v>9.5</v>
      </c>
      <c r="N10" s="5">
        <v>8.5</v>
      </c>
      <c r="O10" s="5">
        <v>7.5</v>
      </c>
      <c r="P10" s="5">
        <v>7.1</v>
      </c>
      <c r="Q10" s="5">
        <v>6.8</v>
      </c>
    </row>
    <row r="13" spans="1:17" x14ac:dyDescent="0.2">
      <c r="A13" s="52" t="s">
        <v>78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</row>
    <row r="14" spans="1:17" x14ac:dyDescent="0.2">
      <c r="A14" s="5"/>
      <c r="B14" s="5"/>
      <c r="C14" s="39" t="s">
        <v>79</v>
      </c>
      <c r="D14" s="40"/>
      <c r="E14" s="40"/>
      <c r="F14" s="40"/>
      <c r="G14" s="40"/>
      <c r="H14" s="40"/>
      <c r="I14" s="40"/>
      <c r="J14" s="41"/>
      <c r="K14" s="45" t="s">
        <v>76</v>
      </c>
      <c r="L14" s="45"/>
      <c r="M14" s="45"/>
      <c r="N14" s="45"/>
      <c r="O14" s="45"/>
      <c r="P14" s="45"/>
      <c r="Q14" s="45"/>
    </row>
    <row r="15" spans="1:17" x14ac:dyDescent="0.2">
      <c r="A15" s="1" t="s">
        <v>24</v>
      </c>
      <c r="B15" s="1" t="s">
        <v>25</v>
      </c>
      <c r="C15" s="1">
        <v>2015</v>
      </c>
      <c r="D15" s="1">
        <v>2016</v>
      </c>
      <c r="E15" s="1">
        <v>2017</v>
      </c>
      <c r="F15" s="1">
        <v>2018</v>
      </c>
      <c r="G15" s="1">
        <v>2019</v>
      </c>
      <c r="H15" s="1">
        <v>2020</v>
      </c>
      <c r="I15" s="1">
        <v>2021</v>
      </c>
      <c r="J15" s="1">
        <v>2022</v>
      </c>
      <c r="K15" s="1">
        <v>2023</v>
      </c>
      <c r="L15" s="1">
        <v>2024</v>
      </c>
      <c r="M15" s="1">
        <v>2025</v>
      </c>
      <c r="N15" s="1">
        <v>2030</v>
      </c>
      <c r="O15" s="1">
        <v>2035</v>
      </c>
      <c r="P15" s="1">
        <v>2040</v>
      </c>
      <c r="Q15" s="1">
        <v>2045</v>
      </c>
    </row>
    <row r="16" spans="1:17" x14ac:dyDescent="0.2">
      <c r="A16" s="3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3" t="s">
        <v>27</v>
      </c>
      <c r="B17" s="5" t="s">
        <v>28</v>
      </c>
      <c r="C17" s="5">
        <v>60.2</v>
      </c>
      <c r="D17" s="5">
        <v>70.3</v>
      </c>
      <c r="E17" s="5">
        <v>91</v>
      </c>
      <c r="F17" s="5">
        <v>105.2</v>
      </c>
      <c r="G17" s="5">
        <v>78.3</v>
      </c>
      <c r="H17" s="5">
        <v>61.4</v>
      </c>
      <c r="I17" s="5">
        <v>139.19999999999999</v>
      </c>
      <c r="J17" s="5">
        <v>117.4</v>
      </c>
      <c r="K17" s="5">
        <v>86.5</v>
      </c>
      <c r="L17" s="5">
        <v>81.599999999999994</v>
      </c>
      <c r="M17" s="5">
        <v>76.900000000000006</v>
      </c>
      <c r="N17" s="5">
        <v>57</v>
      </c>
      <c r="O17" s="5">
        <v>46.4</v>
      </c>
      <c r="P17" s="5">
        <v>40</v>
      </c>
      <c r="Q17" s="5">
        <v>36</v>
      </c>
    </row>
    <row r="18" spans="1:17" x14ac:dyDescent="0.2">
      <c r="A18" s="3" t="s">
        <v>77</v>
      </c>
      <c r="B18" s="5" t="s">
        <v>29</v>
      </c>
      <c r="C18" s="5">
        <v>51.9</v>
      </c>
      <c r="D18" s="5">
        <v>45.5</v>
      </c>
      <c r="E18" s="5">
        <v>54.3</v>
      </c>
      <c r="F18" s="5">
        <v>67.2</v>
      </c>
      <c r="G18" s="5">
        <v>61.7</v>
      </c>
      <c r="H18" s="5">
        <v>41.7</v>
      </c>
      <c r="I18" s="5">
        <v>69.599999999999994</v>
      </c>
      <c r="J18" s="5">
        <v>72.400000000000006</v>
      </c>
      <c r="K18" s="5">
        <v>62.5</v>
      </c>
      <c r="L18" s="5">
        <v>61.8</v>
      </c>
      <c r="M18" s="5">
        <v>61</v>
      </c>
      <c r="N18" s="5">
        <v>57.2</v>
      </c>
      <c r="O18" s="5">
        <v>59</v>
      </c>
      <c r="P18" s="5">
        <v>60</v>
      </c>
      <c r="Q18" s="5">
        <v>61</v>
      </c>
    </row>
    <row r="19" spans="1:17" x14ac:dyDescent="0.2">
      <c r="A19" s="3" t="s">
        <v>30</v>
      </c>
      <c r="B19" s="5" t="s">
        <v>31</v>
      </c>
      <c r="C19" s="5">
        <v>7</v>
      </c>
      <c r="D19" s="5">
        <v>4.9000000000000004</v>
      </c>
      <c r="E19" s="5">
        <v>5.9</v>
      </c>
      <c r="F19" s="5">
        <v>7.5</v>
      </c>
      <c r="G19" s="5">
        <v>4.8</v>
      </c>
      <c r="H19" s="5">
        <v>3.3</v>
      </c>
      <c r="I19" s="5">
        <v>14.5</v>
      </c>
      <c r="J19" s="5">
        <v>12.3</v>
      </c>
      <c r="K19" s="5">
        <v>8.8000000000000007</v>
      </c>
      <c r="L19" s="5">
        <v>8.4</v>
      </c>
      <c r="M19" s="5">
        <v>8.1</v>
      </c>
      <c r="N19" s="5">
        <v>6.3</v>
      </c>
      <c r="O19" s="5">
        <v>5.5</v>
      </c>
      <c r="P19" s="5">
        <v>5.0999999999999996</v>
      </c>
      <c r="Q19" s="5">
        <v>4.7</v>
      </c>
    </row>
    <row r="20" spans="1:17" x14ac:dyDescent="0.2">
      <c r="A20" s="3" t="s">
        <v>32</v>
      </c>
      <c r="B20" s="5" t="s">
        <v>31</v>
      </c>
      <c r="C20" s="5">
        <v>2.7</v>
      </c>
      <c r="D20" s="5">
        <v>2.7</v>
      </c>
      <c r="E20" s="5">
        <v>3</v>
      </c>
      <c r="F20" s="5">
        <v>3.1</v>
      </c>
      <c r="G20" s="5">
        <v>2.6</v>
      </c>
      <c r="H20" s="5">
        <v>2</v>
      </c>
      <c r="I20" s="5">
        <v>4.0999999999999996</v>
      </c>
      <c r="J20" s="5">
        <v>3.9</v>
      </c>
      <c r="K20" s="5">
        <v>3.7</v>
      </c>
      <c r="L20" s="5">
        <v>3.7</v>
      </c>
      <c r="M20" s="5">
        <v>3.6</v>
      </c>
      <c r="N20" s="5">
        <v>3.3</v>
      </c>
      <c r="O20" s="5">
        <v>3.4</v>
      </c>
      <c r="P20" s="5">
        <v>3.57</v>
      </c>
      <c r="Q20" s="5">
        <v>3.9</v>
      </c>
    </row>
    <row r="21" spans="1:17" x14ac:dyDescent="0.2">
      <c r="A21" s="3" t="s">
        <v>33</v>
      </c>
      <c r="B21" s="5" t="s">
        <v>31</v>
      </c>
      <c r="C21" s="5">
        <v>11.2</v>
      </c>
      <c r="D21" s="5">
        <v>7.8</v>
      </c>
      <c r="E21" s="5">
        <v>8.8000000000000007</v>
      </c>
      <c r="F21" s="5">
        <v>10.5</v>
      </c>
      <c r="G21" s="5">
        <v>10.6</v>
      </c>
      <c r="H21" s="5">
        <v>8.4</v>
      </c>
      <c r="I21" s="5">
        <v>11.8</v>
      </c>
      <c r="J21" s="5">
        <v>11.1</v>
      </c>
      <c r="K21" s="5">
        <v>9.6</v>
      </c>
      <c r="L21" s="5">
        <v>9.1999999999999993</v>
      </c>
      <c r="M21" s="5">
        <v>8.8000000000000007</v>
      </c>
      <c r="N21" s="5">
        <v>7.1</v>
      </c>
      <c r="O21" s="5">
        <v>6.3</v>
      </c>
      <c r="P21" s="5">
        <v>5.8</v>
      </c>
      <c r="Q21" s="5">
        <v>5.3</v>
      </c>
    </row>
  </sheetData>
  <mergeCells count="6">
    <mergeCell ref="A2:Q2"/>
    <mergeCell ref="K3:Q3"/>
    <mergeCell ref="A13:Q13"/>
    <mergeCell ref="K14:Q14"/>
    <mergeCell ref="C14:J14"/>
    <mergeCell ref="C3:J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7C28-AB49-4D0F-9DB7-6EC96E7B168C}">
  <dimension ref="A1:I42"/>
  <sheetViews>
    <sheetView zoomScale="110" zoomScaleNormal="110" workbookViewId="0">
      <selection activeCell="M11" sqref="M11:N11"/>
    </sheetView>
  </sheetViews>
  <sheetFormatPr defaultRowHeight="15" x14ac:dyDescent="0.25"/>
  <cols>
    <col min="1" max="1" width="5.7109375" bestFit="1" customWidth="1"/>
    <col min="2" max="2" width="22.42578125" bestFit="1" customWidth="1"/>
    <col min="3" max="3" width="20.7109375" bestFit="1" customWidth="1"/>
    <col min="6" max="6" width="11.7109375" customWidth="1"/>
    <col min="13" max="13" width="17" bestFit="1" customWidth="1"/>
    <col min="14" max="14" width="12.42578125" bestFit="1" customWidth="1"/>
  </cols>
  <sheetData>
    <row r="1" spans="1:8" x14ac:dyDescent="0.25">
      <c r="A1" s="2" t="s">
        <v>34</v>
      </c>
      <c r="B1" s="2" t="s">
        <v>35</v>
      </c>
      <c r="C1" s="2" t="s">
        <v>36</v>
      </c>
      <c r="F1" s="2" t="s">
        <v>37</v>
      </c>
    </row>
    <row r="2" spans="1:8" x14ac:dyDescent="0.25">
      <c r="A2" s="7">
        <v>2012</v>
      </c>
      <c r="B2" s="8">
        <v>7162</v>
      </c>
      <c r="C2" s="9">
        <v>70.488</v>
      </c>
      <c r="D2" s="10"/>
      <c r="F2" s="2" t="s">
        <v>38</v>
      </c>
    </row>
    <row r="3" spans="1:8" x14ac:dyDescent="0.25">
      <c r="A3" s="7">
        <f t="shared" ref="A3:A35" si="0">A2+1</f>
        <v>2013</v>
      </c>
      <c r="B3" s="8">
        <v>7251</v>
      </c>
      <c r="C3" s="9">
        <v>70.88</v>
      </c>
      <c r="D3" s="10"/>
    </row>
    <row r="4" spans="1:8" x14ac:dyDescent="0.25">
      <c r="A4" s="7">
        <f t="shared" si="0"/>
        <v>2014</v>
      </c>
      <c r="B4" s="8">
        <v>7339</v>
      </c>
      <c r="C4" s="9">
        <v>71.16</v>
      </c>
      <c r="D4" s="10"/>
      <c r="F4" t="s">
        <v>39</v>
      </c>
      <c r="G4">
        <f>Regression!B18</f>
        <v>3.0147803802953021E-3</v>
      </c>
    </row>
    <row r="5" spans="1:8" x14ac:dyDescent="0.25">
      <c r="A5" s="7">
        <f t="shared" si="0"/>
        <v>2015</v>
      </c>
      <c r="B5" s="8">
        <v>7427</v>
      </c>
      <c r="C5" s="9">
        <v>71.44</v>
      </c>
      <c r="D5" s="10"/>
      <c r="F5" t="s">
        <v>40</v>
      </c>
      <c r="G5">
        <f>Regression!B17</f>
        <v>49.019667343479313</v>
      </c>
    </row>
    <row r="6" spans="1:8" x14ac:dyDescent="0.25">
      <c r="A6" s="7">
        <f t="shared" si="0"/>
        <v>2016</v>
      </c>
      <c r="B6" s="8">
        <v>7513</v>
      </c>
      <c r="C6" s="9">
        <v>71.72</v>
      </c>
      <c r="D6" s="10"/>
      <c r="F6" s="10"/>
      <c r="G6" s="11"/>
    </row>
    <row r="7" spans="1:8" x14ac:dyDescent="0.25">
      <c r="A7" s="7">
        <f t="shared" si="0"/>
        <v>2017</v>
      </c>
      <c r="B7" s="8">
        <v>7600</v>
      </c>
      <c r="C7" s="9">
        <v>72</v>
      </c>
      <c r="D7" s="10"/>
      <c r="F7" s="10"/>
      <c r="G7" s="11"/>
    </row>
    <row r="8" spans="1:8" x14ac:dyDescent="0.25">
      <c r="A8" s="7">
        <f t="shared" si="0"/>
        <v>2018</v>
      </c>
      <c r="B8" s="8">
        <v>7684</v>
      </c>
      <c r="C8" s="9">
        <v>72.28</v>
      </c>
      <c r="D8" s="10"/>
      <c r="F8" s="10"/>
      <c r="G8" s="11"/>
    </row>
    <row r="9" spans="1:8" x14ac:dyDescent="0.25">
      <c r="A9" s="7">
        <f t="shared" si="0"/>
        <v>2019</v>
      </c>
      <c r="B9" s="8">
        <v>7765</v>
      </c>
      <c r="C9" s="9">
        <v>72.456000000000003</v>
      </c>
      <c r="F9" s="10"/>
      <c r="G9" s="11"/>
    </row>
    <row r="10" spans="1:8" x14ac:dyDescent="0.25">
      <c r="A10" s="7">
        <f t="shared" si="0"/>
        <v>2020</v>
      </c>
      <c r="B10" s="8">
        <v>7841</v>
      </c>
      <c r="C10" s="9">
        <v>72.632000000000005</v>
      </c>
      <c r="F10" s="10"/>
      <c r="G10" s="11"/>
    </row>
    <row r="11" spans="1:8" x14ac:dyDescent="0.25">
      <c r="A11" s="7">
        <f t="shared" si="0"/>
        <v>2021</v>
      </c>
      <c r="B11" s="8">
        <v>7909</v>
      </c>
      <c r="C11" s="9">
        <v>72.808000000000007</v>
      </c>
      <c r="F11" s="10"/>
      <c r="G11" s="11"/>
      <c r="H11" s="12"/>
    </row>
    <row r="12" spans="1:8" x14ac:dyDescent="0.25">
      <c r="A12" s="7">
        <f t="shared" si="0"/>
        <v>2022</v>
      </c>
      <c r="B12" s="8">
        <v>7975</v>
      </c>
      <c r="C12" s="9">
        <v>72.983999999999995</v>
      </c>
      <c r="F12" s="10"/>
      <c r="G12" s="11"/>
      <c r="H12" s="12"/>
    </row>
    <row r="13" spans="1:8" x14ac:dyDescent="0.25">
      <c r="A13" s="4">
        <f t="shared" si="0"/>
        <v>2023</v>
      </c>
      <c r="B13" s="8">
        <v>8045</v>
      </c>
      <c r="C13" s="13">
        <f>B13*$G$4+$G$5</f>
        <v>73.273575502955026</v>
      </c>
      <c r="F13" s="10"/>
      <c r="G13" s="11"/>
      <c r="H13" s="12"/>
    </row>
    <row r="14" spans="1:8" x14ac:dyDescent="0.25">
      <c r="A14" s="4">
        <f t="shared" si="0"/>
        <v>2024</v>
      </c>
      <c r="B14" s="8">
        <v>8119</v>
      </c>
      <c r="C14" s="13">
        <f t="shared" ref="C14:C35" si="1">B14*$G$4+$G$5</f>
        <v>73.496669251096876</v>
      </c>
      <c r="F14" s="10"/>
      <c r="G14" s="11"/>
      <c r="H14" s="12"/>
    </row>
    <row r="15" spans="1:8" x14ac:dyDescent="0.25">
      <c r="A15" s="4">
        <f t="shared" si="0"/>
        <v>2025</v>
      </c>
      <c r="B15" s="8">
        <v>8192</v>
      </c>
      <c r="C15" s="13">
        <f t="shared" si="1"/>
        <v>73.716748218858427</v>
      </c>
      <c r="F15" s="10"/>
      <c r="G15" s="11"/>
      <c r="H15" s="12"/>
    </row>
    <row r="16" spans="1:8" x14ac:dyDescent="0.25">
      <c r="A16" s="4">
        <f t="shared" si="0"/>
        <v>2026</v>
      </c>
      <c r="B16" s="8">
        <v>8264</v>
      </c>
      <c r="C16" s="13">
        <f t="shared" si="1"/>
        <v>73.933812406239696</v>
      </c>
      <c r="F16" s="10"/>
      <c r="G16" s="11"/>
      <c r="H16" s="12"/>
    </row>
    <row r="17" spans="1:9" x14ac:dyDescent="0.25">
      <c r="A17" s="4">
        <f t="shared" si="0"/>
        <v>2027</v>
      </c>
      <c r="B17" s="8">
        <v>8336</v>
      </c>
      <c r="C17" s="13">
        <f t="shared" si="1"/>
        <v>74.15087659362095</v>
      </c>
      <c r="F17" s="10"/>
      <c r="G17" s="11"/>
      <c r="H17" s="12"/>
    </row>
    <row r="18" spans="1:9" x14ac:dyDescent="0.25">
      <c r="A18" s="4">
        <f t="shared" si="0"/>
        <v>2028</v>
      </c>
      <c r="B18" s="8">
        <v>8407</v>
      </c>
      <c r="C18" s="13">
        <f t="shared" si="1"/>
        <v>74.364926000621921</v>
      </c>
      <c r="F18" s="10"/>
      <c r="G18" s="11"/>
      <c r="H18" s="12"/>
    </row>
    <row r="19" spans="1:9" x14ac:dyDescent="0.25">
      <c r="A19" s="4">
        <f t="shared" si="0"/>
        <v>2029</v>
      </c>
      <c r="B19" s="8">
        <v>8477</v>
      </c>
      <c r="C19" s="13">
        <f t="shared" si="1"/>
        <v>74.57596062724258</v>
      </c>
      <c r="F19" s="10"/>
      <c r="G19" s="11"/>
      <c r="H19" s="12"/>
    </row>
    <row r="20" spans="1:9" x14ac:dyDescent="0.25">
      <c r="A20" s="4">
        <f t="shared" si="0"/>
        <v>2030</v>
      </c>
      <c r="B20" s="8">
        <v>8546</v>
      </c>
      <c r="C20" s="13">
        <f t="shared" si="1"/>
        <v>74.783980473482956</v>
      </c>
      <c r="F20" s="10"/>
      <c r="G20" s="11"/>
      <c r="H20" s="12"/>
    </row>
    <row r="21" spans="1:9" x14ac:dyDescent="0.25">
      <c r="A21" s="4">
        <f t="shared" si="0"/>
        <v>2031</v>
      </c>
      <c r="B21" s="8">
        <v>8615</v>
      </c>
      <c r="C21" s="13">
        <f t="shared" si="1"/>
        <v>74.992000319723331</v>
      </c>
      <c r="F21" s="10"/>
      <c r="G21" s="11"/>
      <c r="H21" s="12"/>
      <c r="I21" s="10"/>
    </row>
    <row r="22" spans="1:9" x14ac:dyDescent="0.25">
      <c r="A22" s="4">
        <f t="shared" si="0"/>
        <v>2032</v>
      </c>
      <c r="B22" s="8">
        <v>8682</v>
      </c>
      <c r="C22" s="13">
        <f t="shared" si="1"/>
        <v>75.193990605203126</v>
      </c>
      <c r="F22" s="10"/>
      <c r="I22" s="10"/>
    </row>
    <row r="23" spans="1:9" x14ac:dyDescent="0.25">
      <c r="A23" s="4">
        <f t="shared" si="0"/>
        <v>2033</v>
      </c>
      <c r="B23" s="8">
        <v>8749</v>
      </c>
      <c r="C23" s="13">
        <f t="shared" si="1"/>
        <v>75.395980890682907</v>
      </c>
      <c r="F23" s="10"/>
    </row>
    <row r="24" spans="1:9" x14ac:dyDescent="0.25">
      <c r="A24" s="4">
        <f t="shared" si="0"/>
        <v>2034</v>
      </c>
      <c r="B24" s="8">
        <v>8815</v>
      </c>
      <c r="C24" s="13">
        <f t="shared" si="1"/>
        <v>75.594956395782404</v>
      </c>
      <c r="F24" s="10"/>
    </row>
    <row r="25" spans="1:9" x14ac:dyDescent="0.25">
      <c r="A25" s="4">
        <f t="shared" si="0"/>
        <v>2035</v>
      </c>
      <c r="B25" s="8">
        <v>8879</v>
      </c>
      <c r="C25" s="13">
        <f t="shared" si="1"/>
        <v>75.787902340121292</v>
      </c>
      <c r="F25" s="10"/>
    </row>
    <row r="26" spans="1:9" x14ac:dyDescent="0.25">
      <c r="A26" s="4">
        <f t="shared" si="0"/>
        <v>2036</v>
      </c>
      <c r="B26" s="8">
        <v>8943</v>
      </c>
      <c r="C26" s="13">
        <f t="shared" si="1"/>
        <v>75.980848284460194</v>
      </c>
      <c r="F26" s="10"/>
    </row>
    <row r="27" spans="1:9" x14ac:dyDescent="0.25">
      <c r="A27" s="4">
        <f t="shared" si="0"/>
        <v>2037</v>
      </c>
      <c r="B27" s="8">
        <v>9006</v>
      </c>
      <c r="C27" s="13">
        <f t="shared" si="1"/>
        <v>76.170779448418799</v>
      </c>
      <c r="F27" s="10"/>
    </row>
    <row r="28" spans="1:9" x14ac:dyDescent="0.25">
      <c r="A28" s="4">
        <f t="shared" si="0"/>
        <v>2038</v>
      </c>
      <c r="B28" s="8">
        <v>9068</v>
      </c>
      <c r="C28" s="13">
        <f t="shared" si="1"/>
        <v>76.35769583199712</v>
      </c>
      <c r="F28" s="10"/>
    </row>
    <row r="29" spans="1:9" x14ac:dyDescent="0.25">
      <c r="A29" s="4">
        <f t="shared" si="0"/>
        <v>2039</v>
      </c>
      <c r="B29" s="8">
        <v>9129</v>
      </c>
      <c r="C29" s="13">
        <f t="shared" si="1"/>
        <v>76.541597435195129</v>
      </c>
      <c r="F29" s="10"/>
    </row>
    <row r="30" spans="1:9" x14ac:dyDescent="0.25">
      <c r="A30" s="4">
        <f t="shared" si="0"/>
        <v>2040</v>
      </c>
      <c r="B30" s="8">
        <v>9188</v>
      </c>
      <c r="C30" s="13">
        <f t="shared" si="1"/>
        <v>76.719469477632543</v>
      </c>
      <c r="F30" s="10"/>
    </row>
    <row r="31" spans="1:9" x14ac:dyDescent="0.25">
      <c r="A31" s="4">
        <f t="shared" si="0"/>
        <v>2041</v>
      </c>
      <c r="B31" s="8">
        <v>9247</v>
      </c>
      <c r="C31" s="13">
        <f t="shared" si="1"/>
        <v>76.897341520069972</v>
      </c>
      <c r="F31" s="10"/>
    </row>
    <row r="32" spans="1:9" x14ac:dyDescent="0.25">
      <c r="A32" s="4">
        <f t="shared" si="0"/>
        <v>2042</v>
      </c>
      <c r="B32" s="8">
        <v>9304</v>
      </c>
      <c r="C32" s="13">
        <f t="shared" si="1"/>
        <v>77.069184001746805</v>
      </c>
      <c r="F32" s="10"/>
    </row>
    <row r="33" spans="1:6" x14ac:dyDescent="0.25">
      <c r="A33" s="4">
        <f t="shared" si="0"/>
        <v>2043</v>
      </c>
      <c r="B33" s="8">
        <v>9360</v>
      </c>
      <c r="C33" s="13">
        <f t="shared" si="1"/>
        <v>77.238011703043341</v>
      </c>
      <c r="F33" s="10"/>
    </row>
    <row r="34" spans="1:6" x14ac:dyDescent="0.25">
      <c r="A34" s="4">
        <f t="shared" si="0"/>
        <v>2044</v>
      </c>
      <c r="B34" s="8">
        <v>9414</v>
      </c>
      <c r="C34" s="13">
        <f t="shared" si="1"/>
        <v>77.400809843579282</v>
      </c>
      <c r="F34" s="10"/>
    </row>
    <row r="35" spans="1:6" x14ac:dyDescent="0.25">
      <c r="A35" s="4">
        <f t="shared" si="0"/>
        <v>2045</v>
      </c>
      <c r="B35" s="8">
        <v>9468</v>
      </c>
      <c r="C35" s="13">
        <f t="shared" si="1"/>
        <v>77.563607984115237</v>
      </c>
      <c r="F35" s="10"/>
    </row>
    <row r="36" spans="1:6" x14ac:dyDescent="0.25">
      <c r="F36" s="10"/>
    </row>
    <row r="37" spans="1:6" x14ac:dyDescent="0.25">
      <c r="F37" s="10"/>
    </row>
    <row r="38" spans="1:6" x14ac:dyDescent="0.25">
      <c r="F38" s="10"/>
    </row>
    <row r="39" spans="1:6" x14ac:dyDescent="0.25">
      <c r="F39" s="10"/>
    </row>
    <row r="40" spans="1:6" x14ac:dyDescent="0.25">
      <c r="F40" s="10"/>
    </row>
    <row r="41" spans="1:6" x14ac:dyDescent="0.25">
      <c r="F41" s="10"/>
    </row>
    <row r="42" spans="1:6" x14ac:dyDescent="0.25">
      <c r="F4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44E7-962F-4A6C-BFB5-373AB4D50425}">
  <dimension ref="A1:I35"/>
  <sheetViews>
    <sheetView workbookViewId="0">
      <selection activeCell="M11" sqref="M11:N11"/>
    </sheetView>
  </sheetViews>
  <sheetFormatPr defaultRowHeight="15" x14ac:dyDescent="0.25"/>
  <cols>
    <col min="1" max="1" width="12.710937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14" t="s">
        <v>42</v>
      </c>
      <c r="B3" s="14"/>
    </row>
    <row r="4" spans="1:9" x14ac:dyDescent="0.25">
      <c r="A4" t="s">
        <v>43</v>
      </c>
      <c r="B4">
        <v>0.99683333221363324</v>
      </c>
    </row>
    <row r="5" spans="1:9" x14ac:dyDescent="0.25">
      <c r="A5" t="s">
        <v>44</v>
      </c>
      <c r="B5">
        <v>0.99367669221213561</v>
      </c>
    </row>
    <row r="6" spans="1:9" x14ac:dyDescent="0.25">
      <c r="A6" t="s">
        <v>45</v>
      </c>
      <c r="B6">
        <v>0.99297410245792839</v>
      </c>
    </row>
    <row r="7" spans="1:9" x14ac:dyDescent="0.25">
      <c r="A7" t="s">
        <v>46</v>
      </c>
      <c r="B7">
        <v>6.9244048042993528E-2</v>
      </c>
    </row>
    <row r="8" spans="1:9" ht="15.75" thickBot="1" x14ac:dyDescent="0.3">
      <c r="A8" s="15" t="s">
        <v>47</v>
      </c>
      <c r="B8" s="15">
        <v>11</v>
      </c>
    </row>
    <row r="10" spans="1:9" ht="15.75" thickBot="1" x14ac:dyDescent="0.3">
      <c r="A10" t="s">
        <v>48</v>
      </c>
    </row>
    <row r="11" spans="1:9" x14ac:dyDescent="0.25">
      <c r="A11" s="16"/>
      <c r="B11" s="16" t="s">
        <v>49</v>
      </c>
      <c r="C11" s="16" t="s">
        <v>50</v>
      </c>
      <c r="D11" s="16" t="s">
        <v>51</v>
      </c>
      <c r="E11" s="16" t="s">
        <v>52</v>
      </c>
      <c r="F11" s="16" t="s">
        <v>53</v>
      </c>
    </row>
    <row r="12" spans="1:9" x14ac:dyDescent="0.25">
      <c r="A12" t="s">
        <v>54</v>
      </c>
      <c r="B12">
        <v>1</v>
      </c>
      <c r="C12">
        <v>6.78122553811379</v>
      </c>
      <c r="D12">
        <v>6.78122553811379</v>
      </c>
      <c r="E12">
        <v>1414.3056972606255</v>
      </c>
      <c r="F12">
        <v>3.2972774259204666E-11</v>
      </c>
    </row>
    <row r="13" spans="1:9" x14ac:dyDescent="0.25">
      <c r="A13" t="s">
        <v>55</v>
      </c>
      <c r="B13">
        <v>9</v>
      </c>
      <c r="C13">
        <v>4.3152643704423559E-2</v>
      </c>
      <c r="D13">
        <v>4.7947381893803957E-3</v>
      </c>
    </row>
    <row r="14" spans="1:9" ht="15.75" thickBot="1" x14ac:dyDescent="0.3">
      <c r="A14" s="15" t="s">
        <v>56</v>
      </c>
      <c r="B14" s="15">
        <v>10</v>
      </c>
      <c r="C14" s="15">
        <v>6.8243781818182132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57</v>
      </c>
      <c r="C16" s="16" t="s">
        <v>46</v>
      </c>
      <c r="D16" s="16" t="s">
        <v>58</v>
      </c>
      <c r="E16" s="16" t="s">
        <v>59</v>
      </c>
      <c r="F16" s="16" t="s">
        <v>60</v>
      </c>
      <c r="G16" s="16" t="s">
        <v>61</v>
      </c>
      <c r="H16" s="16" t="s">
        <v>62</v>
      </c>
      <c r="I16" s="16" t="s">
        <v>63</v>
      </c>
    </row>
    <row r="17" spans="1:9" x14ac:dyDescent="0.25">
      <c r="A17" t="s">
        <v>64</v>
      </c>
      <c r="B17">
        <v>49.019667343479313</v>
      </c>
      <c r="C17">
        <v>0.60863456719181142</v>
      </c>
      <c r="D17">
        <v>80.540393178211886</v>
      </c>
      <c r="E17">
        <v>3.5504532182084008E-14</v>
      </c>
      <c r="F17">
        <v>47.64284029777977</v>
      </c>
      <c r="G17">
        <v>50.396494389178855</v>
      </c>
      <c r="H17">
        <v>47.64284029777977</v>
      </c>
      <c r="I17">
        <v>50.396494389178855</v>
      </c>
    </row>
    <row r="18" spans="1:9" ht="15.75" thickBot="1" x14ac:dyDescent="0.3">
      <c r="A18" s="15" t="s">
        <v>35</v>
      </c>
      <c r="B18" s="15">
        <v>3.0147803802953021E-3</v>
      </c>
      <c r="C18" s="15">
        <v>8.0164859337726507E-5</v>
      </c>
      <c r="D18" s="15">
        <v>37.607255912398408</v>
      </c>
      <c r="E18" s="15">
        <v>3.2972774259204666E-11</v>
      </c>
      <c r="F18" s="15">
        <v>2.8334348695397537E-3</v>
      </c>
      <c r="G18" s="15">
        <v>3.1961258910508505E-3</v>
      </c>
      <c r="H18" s="15">
        <v>2.8334348695397537E-3</v>
      </c>
      <c r="I18" s="15">
        <v>3.1961258910508505E-3</v>
      </c>
    </row>
    <row r="22" spans="1:9" x14ac:dyDescent="0.25">
      <c r="A22" t="s">
        <v>65</v>
      </c>
    </row>
    <row r="23" spans="1:9" ht="15.75" thickBot="1" x14ac:dyDescent="0.3"/>
    <row r="24" spans="1:9" x14ac:dyDescent="0.25">
      <c r="A24" s="16" t="s">
        <v>66</v>
      </c>
      <c r="B24" s="16" t="s">
        <v>67</v>
      </c>
      <c r="C24" s="16" t="s">
        <v>68</v>
      </c>
    </row>
    <row r="25" spans="1:9" x14ac:dyDescent="0.25">
      <c r="A25">
        <v>1</v>
      </c>
      <c r="B25">
        <v>70.611524427154265</v>
      </c>
      <c r="C25">
        <v>-0.12352442715426548</v>
      </c>
    </row>
    <row r="26" spans="1:9" x14ac:dyDescent="0.25">
      <c r="A26">
        <v>2</v>
      </c>
      <c r="B26">
        <v>70.879839881000549</v>
      </c>
      <c r="C26">
        <v>1.6011899944601282E-4</v>
      </c>
    </row>
    <row r="27" spans="1:9" x14ac:dyDescent="0.25">
      <c r="A27">
        <v>3</v>
      </c>
      <c r="B27">
        <v>71.145140554466536</v>
      </c>
      <c r="C27">
        <v>1.4859445533460303E-2</v>
      </c>
    </row>
    <row r="28" spans="1:9" x14ac:dyDescent="0.25">
      <c r="A28">
        <v>4</v>
      </c>
      <c r="B28">
        <v>71.410441227932523</v>
      </c>
      <c r="C28">
        <v>2.9558772067474592E-2</v>
      </c>
    </row>
    <row r="29" spans="1:9" x14ac:dyDescent="0.25">
      <c r="A29">
        <v>5</v>
      </c>
      <c r="B29">
        <v>71.669712340637915</v>
      </c>
      <c r="C29">
        <v>5.0287659362084014E-2</v>
      </c>
    </row>
    <row r="30" spans="1:9" x14ac:dyDescent="0.25">
      <c r="A30">
        <v>6</v>
      </c>
      <c r="B30">
        <v>71.931998233723604</v>
      </c>
      <c r="C30">
        <v>6.800176627639587E-2</v>
      </c>
    </row>
    <row r="31" spans="1:9" x14ac:dyDescent="0.25">
      <c r="A31">
        <v>7</v>
      </c>
      <c r="B31">
        <v>72.185239785668415</v>
      </c>
      <c r="C31">
        <v>9.4760214331586212E-2</v>
      </c>
    </row>
    <row r="32" spans="1:9" x14ac:dyDescent="0.25">
      <c r="A32">
        <v>8</v>
      </c>
      <c r="B32">
        <v>72.429436996472333</v>
      </c>
      <c r="C32">
        <v>2.6563003527670048E-2</v>
      </c>
    </row>
    <row r="33" spans="1:3" x14ac:dyDescent="0.25">
      <c r="A33">
        <v>9</v>
      </c>
      <c r="B33">
        <v>72.658560305374777</v>
      </c>
      <c r="C33">
        <v>-2.6560305374772497E-2</v>
      </c>
    </row>
    <row r="34" spans="1:3" x14ac:dyDescent="0.25">
      <c r="A34">
        <v>10</v>
      </c>
      <c r="B34">
        <v>72.863565371234856</v>
      </c>
      <c r="C34">
        <v>-5.5565371234848726E-2</v>
      </c>
    </row>
    <row r="35" spans="1:3" ht="15.75" thickBot="1" x14ac:dyDescent="0.3">
      <c r="A35" s="15">
        <v>11</v>
      </c>
      <c r="B35" s="15">
        <v>73.062540876334339</v>
      </c>
      <c r="C35" s="15">
        <v>-7.8540876334344034E-2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D70A-679A-4506-B694-B67AECF89AFC}">
  <dimension ref="A1:I34"/>
  <sheetViews>
    <sheetView workbookViewId="0">
      <selection activeCell="M11" sqref="M11:N11"/>
    </sheetView>
  </sheetViews>
  <sheetFormatPr defaultRowHeight="15" x14ac:dyDescent="0.25"/>
  <sheetData>
    <row r="1" spans="1:9" x14ac:dyDescent="0.25">
      <c r="A1" t="s">
        <v>41</v>
      </c>
    </row>
    <row r="2" spans="1:9" ht="15.75" thickBot="1" x14ac:dyDescent="0.3"/>
    <row r="3" spans="1:9" x14ac:dyDescent="0.25">
      <c r="A3" s="14" t="s">
        <v>42</v>
      </c>
      <c r="B3" s="14"/>
    </row>
    <row r="4" spans="1:9" x14ac:dyDescent="0.25">
      <c r="A4" t="s">
        <v>43</v>
      </c>
      <c r="B4">
        <v>0.77379544383557997</v>
      </c>
    </row>
    <row r="5" spans="1:9" x14ac:dyDescent="0.25">
      <c r="A5" t="s">
        <v>44</v>
      </c>
      <c r="B5">
        <v>0.59875938890070213</v>
      </c>
    </row>
    <row r="6" spans="1:9" x14ac:dyDescent="0.25">
      <c r="A6" t="s">
        <v>45</v>
      </c>
      <c r="B6">
        <v>0.54860431251328989</v>
      </c>
    </row>
    <row r="7" spans="1:9" x14ac:dyDescent="0.25">
      <c r="A7" t="s">
        <v>46</v>
      </c>
      <c r="B7">
        <v>55.186983196717904</v>
      </c>
    </row>
    <row r="8" spans="1:9" ht="15.75" thickBot="1" x14ac:dyDescent="0.3">
      <c r="A8" s="15" t="s">
        <v>47</v>
      </c>
      <c r="B8" s="15">
        <v>10</v>
      </c>
    </row>
    <row r="10" spans="1:9" ht="15.75" thickBot="1" x14ac:dyDescent="0.3">
      <c r="A10" t="s">
        <v>48</v>
      </c>
    </row>
    <row r="11" spans="1:9" x14ac:dyDescent="0.25">
      <c r="A11" s="16"/>
      <c r="B11" s="16" t="s">
        <v>49</v>
      </c>
      <c r="C11" s="16" t="s">
        <v>50</v>
      </c>
      <c r="D11" s="16" t="s">
        <v>51</v>
      </c>
      <c r="E11" s="16" t="s">
        <v>52</v>
      </c>
      <c r="F11" s="16" t="s">
        <v>53</v>
      </c>
    </row>
    <row r="12" spans="1:9" x14ac:dyDescent="0.25">
      <c r="A12" t="s">
        <v>54</v>
      </c>
      <c r="B12">
        <v>1</v>
      </c>
      <c r="C12">
        <v>36358.901051197434</v>
      </c>
      <c r="D12">
        <v>36358.901051197434</v>
      </c>
      <c r="E12">
        <v>11.938161239666201</v>
      </c>
      <c r="F12">
        <v>8.6289579526817612E-3</v>
      </c>
    </row>
    <row r="13" spans="1:9" x14ac:dyDescent="0.25">
      <c r="A13" t="s">
        <v>55</v>
      </c>
      <c r="B13">
        <v>8</v>
      </c>
      <c r="C13">
        <v>24364.824914838595</v>
      </c>
      <c r="D13">
        <v>3045.6031143548244</v>
      </c>
    </row>
    <row r="14" spans="1:9" ht="15.75" thickBot="1" x14ac:dyDescent="0.3">
      <c r="A14" s="15" t="s">
        <v>56</v>
      </c>
      <c r="B14" s="15">
        <v>9</v>
      </c>
      <c r="C14" s="15">
        <v>60723.725966036029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57</v>
      </c>
      <c r="C16" s="16" t="s">
        <v>46</v>
      </c>
      <c r="D16" s="16" t="s">
        <v>58</v>
      </c>
      <c r="E16" s="16" t="s">
        <v>59</v>
      </c>
      <c r="F16" s="16" t="s">
        <v>60</v>
      </c>
      <c r="G16" s="16" t="s">
        <v>61</v>
      </c>
      <c r="H16" s="16" t="s">
        <v>62</v>
      </c>
      <c r="I16" s="16" t="s">
        <v>63</v>
      </c>
    </row>
    <row r="17" spans="1:9" x14ac:dyDescent="0.25">
      <c r="A17" t="s">
        <v>64</v>
      </c>
      <c r="B17">
        <v>217.48223293830085</v>
      </c>
      <c r="C17">
        <v>44.46171900765993</v>
      </c>
      <c r="D17">
        <v>4.8914490440829042</v>
      </c>
      <c r="E17">
        <v>1.2067449625543501E-3</v>
      </c>
      <c r="F17">
        <v>114.95332504835133</v>
      </c>
      <c r="G17">
        <v>320.0111408282504</v>
      </c>
      <c r="H17">
        <v>114.95332504835133</v>
      </c>
      <c r="I17">
        <v>320.0111408282504</v>
      </c>
    </row>
    <row r="18" spans="1:9" ht="15.75" thickBot="1" x14ac:dyDescent="0.3">
      <c r="A18" s="15">
        <v>7.21</v>
      </c>
      <c r="B18" s="15">
        <v>18.38329583618739</v>
      </c>
      <c r="C18" s="15">
        <v>5.3205270567004987</v>
      </c>
      <c r="D18" s="15">
        <v>3.4551644301923181</v>
      </c>
      <c r="E18" s="15">
        <v>8.6289579526817508E-3</v>
      </c>
      <c r="F18" s="15">
        <v>6.1141384419703844</v>
      </c>
      <c r="G18" s="15">
        <v>30.652453230404397</v>
      </c>
      <c r="H18" s="15">
        <v>6.1141384419703844</v>
      </c>
      <c r="I18" s="15">
        <v>30.652453230404397</v>
      </c>
    </row>
    <row r="22" spans="1:9" x14ac:dyDescent="0.25">
      <c r="A22" t="s">
        <v>65</v>
      </c>
      <c r="E22" t="s">
        <v>69</v>
      </c>
    </row>
    <row r="23" spans="1:9" ht="15.75" thickBot="1" x14ac:dyDescent="0.3"/>
    <row r="24" spans="1:9" x14ac:dyDescent="0.25">
      <c r="A24" s="16" t="s">
        <v>66</v>
      </c>
      <c r="B24" s="16" t="s">
        <v>70</v>
      </c>
      <c r="C24" s="16" t="s">
        <v>68</v>
      </c>
      <c r="E24" s="16" t="s">
        <v>71</v>
      </c>
      <c r="F24" s="16">
        <v>371.39135516282397</v>
      </c>
    </row>
    <row r="25" spans="1:9" x14ac:dyDescent="0.25">
      <c r="A25">
        <v>1</v>
      </c>
      <c r="B25">
        <v>368.96059062848497</v>
      </c>
      <c r="C25">
        <v>69.228000663699049</v>
      </c>
      <c r="E25">
        <v>5</v>
      </c>
      <c r="F25">
        <v>229.90147826575298</v>
      </c>
    </row>
    <row r="26" spans="1:9" x14ac:dyDescent="0.25">
      <c r="A26">
        <v>2</v>
      </c>
      <c r="B26">
        <v>372.26958387899867</v>
      </c>
      <c r="C26">
        <v>69.946588500860344</v>
      </c>
      <c r="E26">
        <v>15</v>
      </c>
      <c r="F26">
        <v>252.74777498613403</v>
      </c>
    </row>
    <row r="27" spans="1:9" x14ac:dyDescent="0.25">
      <c r="A27">
        <v>3</v>
      </c>
      <c r="B27">
        <v>346.16530379161259</v>
      </c>
      <c r="C27">
        <v>-12.512018978888591</v>
      </c>
      <c r="E27">
        <v>25</v>
      </c>
      <c r="F27">
        <v>297.37271566599793</v>
      </c>
    </row>
    <row r="28" spans="1:9" x14ac:dyDescent="0.25">
      <c r="A28">
        <v>4</v>
      </c>
      <c r="B28">
        <v>307.56038253561906</v>
      </c>
      <c r="C28">
        <v>-77.658904269866071</v>
      </c>
      <c r="E28">
        <v>35</v>
      </c>
      <c r="F28">
        <v>329.44373334464598</v>
      </c>
    </row>
    <row r="29" spans="1:9" x14ac:dyDescent="0.25">
      <c r="A29">
        <v>5</v>
      </c>
      <c r="B29">
        <v>325.94367837180647</v>
      </c>
      <c r="C29">
        <v>3.5000549728395072</v>
      </c>
      <c r="E29">
        <v>45</v>
      </c>
      <c r="F29">
        <v>333.653284812724</v>
      </c>
    </row>
    <row r="30" spans="1:9" x14ac:dyDescent="0.25">
      <c r="A30">
        <v>6</v>
      </c>
      <c r="B30">
        <v>355.35695170970627</v>
      </c>
      <c r="C30">
        <v>39.317972590472721</v>
      </c>
      <c r="E30">
        <v>55</v>
      </c>
      <c r="F30">
        <v>394.67492430017899</v>
      </c>
    </row>
    <row r="31" spans="1:9" x14ac:dyDescent="0.25">
      <c r="A31">
        <v>7</v>
      </c>
      <c r="B31">
        <v>305.72205295200035</v>
      </c>
      <c r="C31">
        <v>-8.3493372860024238</v>
      </c>
      <c r="E31">
        <v>65</v>
      </c>
      <c r="F31">
        <v>407.39522101938002</v>
      </c>
    </row>
    <row r="32" spans="1:9" x14ac:dyDescent="0.25">
      <c r="A32">
        <v>8</v>
      </c>
      <c r="B32">
        <v>278.14710919771926</v>
      </c>
      <c r="C32">
        <v>-25.399334211585227</v>
      </c>
      <c r="E32">
        <v>75</v>
      </c>
      <c r="F32">
        <v>438.18859129218401</v>
      </c>
    </row>
    <row r="33" spans="1:6" x14ac:dyDescent="0.25">
      <c r="A33">
        <v>9</v>
      </c>
      <c r="B33">
        <v>484.040022563018</v>
      </c>
      <c r="C33">
        <v>-76.644801543637982</v>
      </c>
      <c r="E33">
        <v>85</v>
      </c>
      <c r="F33">
        <v>442.21617237985902</v>
      </c>
    </row>
    <row r="34" spans="1:6" ht="15.75" thickBot="1" x14ac:dyDescent="0.3">
      <c r="A34" s="15">
        <v>10</v>
      </c>
      <c r="B34" s="15">
        <v>443.59677172340577</v>
      </c>
      <c r="C34" s="15">
        <v>18.571779562108247</v>
      </c>
      <c r="E34" s="15">
        <v>95</v>
      </c>
      <c r="F34" s="15">
        <v>462.16855128551401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680D-92E0-4C55-9705-CD58C2C6B3B5}">
  <dimension ref="A1:I34"/>
  <sheetViews>
    <sheetView workbookViewId="0">
      <selection activeCell="M11" sqref="M11:N11"/>
    </sheetView>
  </sheetViews>
  <sheetFormatPr defaultRowHeight="15" x14ac:dyDescent="0.25"/>
  <sheetData>
    <row r="1" spans="1:9" x14ac:dyDescent="0.25">
      <c r="A1" t="s">
        <v>41</v>
      </c>
    </row>
    <row r="2" spans="1:9" ht="15.75" thickBot="1" x14ac:dyDescent="0.3"/>
    <row r="3" spans="1:9" x14ac:dyDescent="0.25">
      <c r="A3" s="14" t="s">
        <v>42</v>
      </c>
      <c r="B3" s="14"/>
    </row>
    <row r="4" spans="1:9" x14ac:dyDescent="0.25">
      <c r="A4" t="s">
        <v>43</v>
      </c>
      <c r="B4">
        <v>0.80186616488429463</v>
      </c>
    </row>
    <row r="5" spans="1:9" x14ac:dyDescent="0.25">
      <c r="A5" t="s">
        <v>44</v>
      </c>
      <c r="B5">
        <v>0.64298934638624672</v>
      </c>
    </row>
    <row r="6" spans="1:9" x14ac:dyDescent="0.25">
      <c r="A6" t="s">
        <v>45</v>
      </c>
      <c r="B6">
        <v>0.59836301468452757</v>
      </c>
    </row>
    <row r="7" spans="1:9" x14ac:dyDescent="0.25">
      <c r="A7" t="s">
        <v>46</v>
      </c>
      <c r="B7">
        <v>52.056480260622884</v>
      </c>
    </row>
    <row r="8" spans="1:9" ht="15.75" thickBot="1" x14ac:dyDescent="0.3">
      <c r="A8" s="15" t="s">
        <v>47</v>
      </c>
      <c r="B8" s="15">
        <v>10</v>
      </c>
    </row>
    <row r="10" spans="1:9" ht="15.75" thickBot="1" x14ac:dyDescent="0.3">
      <c r="A10" t="s">
        <v>48</v>
      </c>
    </row>
    <row r="11" spans="1:9" x14ac:dyDescent="0.25">
      <c r="A11" s="16"/>
      <c r="B11" s="16" t="s">
        <v>49</v>
      </c>
      <c r="C11" s="16" t="s">
        <v>50</v>
      </c>
      <c r="D11" s="16" t="s">
        <v>51</v>
      </c>
      <c r="E11" s="16" t="s">
        <v>52</v>
      </c>
      <c r="F11" s="16" t="s">
        <v>53</v>
      </c>
    </row>
    <row r="12" spans="1:9" x14ac:dyDescent="0.25">
      <c r="A12" t="s">
        <v>54</v>
      </c>
      <c r="B12">
        <v>1</v>
      </c>
      <c r="C12">
        <v>39044.708869039066</v>
      </c>
      <c r="D12">
        <v>39044.708869039066</v>
      </c>
      <c r="E12">
        <v>14.408294875858612</v>
      </c>
      <c r="F12">
        <v>5.2678974981747329E-3</v>
      </c>
    </row>
    <row r="13" spans="1:9" x14ac:dyDescent="0.25">
      <c r="A13" t="s">
        <v>55</v>
      </c>
      <c r="B13">
        <v>8</v>
      </c>
      <c r="C13">
        <v>21679.017096996959</v>
      </c>
      <c r="D13">
        <v>2709.8771371246198</v>
      </c>
    </row>
    <row r="14" spans="1:9" ht="15.75" thickBot="1" x14ac:dyDescent="0.3">
      <c r="A14" s="15" t="s">
        <v>56</v>
      </c>
      <c r="B14" s="15">
        <v>9</v>
      </c>
      <c r="C14" s="15">
        <v>60723.725966036029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57</v>
      </c>
      <c r="C16" s="16" t="s">
        <v>46</v>
      </c>
      <c r="D16" s="16" t="s">
        <v>58</v>
      </c>
      <c r="E16" s="16" t="s">
        <v>59</v>
      </c>
      <c r="F16" s="16" t="s">
        <v>60</v>
      </c>
      <c r="G16" s="16" t="s">
        <v>61</v>
      </c>
      <c r="H16" s="16" t="s">
        <v>62</v>
      </c>
      <c r="I16" s="16" t="s">
        <v>63</v>
      </c>
    </row>
    <row r="17" spans="1:9" x14ac:dyDescent="0.25">
      <c r="A17" t="s">
        <v>64</v>
      </c>
      <c r="B17">
        <v>-21.523355971295473</v>
      </c>
      <c r="C17">
        <v>101.53227010026689</v>
      </c>
      <c r="D17">
        <v>-0.21198537125231573</v>
      </c>
      <c r="E17">
        <v>0.83741964404302516</v>
      </c>
      <c r="F17">
        <v>-255.65719067917732</v>
      </c>
      <c r="G17">
        <v>212.61047873658637</v>
      </c>
      <c r="H17">
        <v>-255.65719067917732</v>
      </c>
      <c r="I17">
        <v>212.61047873658637</v>
      </c>
    </row>
    <row r="18" spans="1:9" ht="15.75" thickBot="1" x14ac:dyDescent="0.3">
      <c r="A18" s="15">
        <v>54.56</v>
      </c>
      <c r="B18" s="15">
        <v>6.5223661088125375</v>
      </c>
      <c r="C18" s="15">
        <v>1.7182995590295091</v>
      </c>
      <c r="D18" s="15">
        <v>3.7958259807133699</v>
      </c>
      <c r="E18" s="15">
        <v>5.2678974981747321E-3</v>
      </c>
      <c r="F18" s="15">
        <v>2.5599602201709923</v>
      </c>
      <c r="G18" s="15">
        <v>10.484771997454082</v>
      </c>
      <c r="H18" s="15">
        <v>2.5599602201709923</v>
      </c>
      <c r="I18" s="15">
        <v>10.484771997454082</v>
      </c>
    </row>
    <row r="22" spans="1:9" x14ac:dyDescent="0.25">
      <c r="A22" t="s">
        <v>65</v>
      </c>
      <c r="E22" t="s">
        <v>69</v>
      </c>
    </row>
    <row r="23" spans="1:9" ht="15.75" thickBot="1" x14ac:dyDescent="0.3"/>
    <row r="24" spans="1:9" x14ac:dyDescent="0.25">
      <c r="A24" s="16" t="s">
        <v>66</v>
      </c>
      <c r="B24" s="16" t="s">
        <v>70</v>
      </c>
      <c r="C24" s="16" t="s">
        <v>68</v>
      </c>
      <c r="E24" s="16" t="s">
        <v>71</v>
      </c>
      <c r="F24" s="16">
        <v>371.39135516282397</v>
      </c>
    </row>
    <row r="25" spans="1:9" x14ac:dyDescent="0.25">
      <c r="A25">
        <v>1</v>
      </c>
      <c r="B25">
        <v>359.57849576662107</v>
      </c>
      <c r="C25">
        <v>78.61009552556294</v>
      </c>
      <c r="E25">
        <v>5</v>
      </c>
      <c r="F25">
        <v>229.90147826575298</v>
      </c>
    </row>
    <row r="26" spans="1:9" x14ac:dyDescent="0.25">
      <c r="A26">
        <v>2</v>
      </c>
      <c r="B26">
        <v>372.03621503445305</v>
      </c>
      <c r="C26">
        <v>70.179957345405967</v>
      </c>
      <c r="E26">
        <v>15</v>
      </c>
      <c r="F26">
        <v>252.74777498613403</v>
      </c>
    </row>
    <row r="27" spans="1:9" x14ac:dyDescent="0.25">
      <c r="A27">
        <v>3</v>
      </c>
      <c r="B27">
        <v>316.98744507607523</v>
      </c>
      <c r="C27">
        <v>16.665839736648763</v>
      </c>
      <c r="E27">
        <v>25</v>
      </c>
      <c r="F27">
        <v>297.37271566599793</v>
      </c>
    </row>
    <row r="28" spans="1:9" x14ac:dyDescent="0.25">
      <c r="A28">
        <v>4</v>
      </c>
      <c r="B28">
        <v>275.24430197967496</v>
      </c>
      <c r="C28">
        <v>-45.342823713921973</v>
      </c>
      <c r="E28">
        <v>35</v>
      </c>
      <c r="F28">
        <v>329.44373334464598</v>
      </c>
    </row>
    <row r="29" spans="1:9" x14ac:dyDescent="0.25">
      <c r="A29">
        <v>5</v>
      </c>
      <c r="B29">
        <v>332.64112373722531</v>
      </c>
      <c r="C29">
        <v>-3.1973903925793365</v>
      </c>
      <c r="E29">
        <v>45</v>
      </c>
      <c r="F29">
        <v>333.653284812724</v>
      </c>
    </row>
    <row r="30" spans="1:9" x14ac:dyDescent="0.25">
      <c r="A30">
        <v>6</v>
      </c>
      <c r="B30">
        <v>416.77964654090709</v>
      </c>
      <c r="C30">
        <v>-22.104722240728108</v>
      </c>
      <c r="E30">
        <v>55</v>
      </c>
      <c r="F30">
        <v>394.67492430017899</v>
      </c>
    </row>
    <row r="31" spans="1:9" x14ac:dyDescent="0.25">
      <c r="A31">
        <v>7</v>
      </c>
      <c r="B31">
        <v>380.90663294243814</v>
      </c>
      <c r="C31">
        <v>-83.533917276440206</v>
      </c>
      <c r="E31">
        <v>65</v>
      </c>
      <c r="F31">
        <v>407.39522101938002</v>
      </c>
    </row>
    <row r="32" spans="1:9" x14ac:dyDescent="0.25">
      <c r="A32">
        <v>8</v>
      </c>
      <c r="B32">
        <v>250.45931076618734</v>
      </c>
      <c r="C32">
        <v>2.2884642199466896</v>
      </c>
      <c r="E32">
        <v>75</v>
      </c>
      <c r="F32">
        <v>438.18859129218401</v>
      </c>
    </row>
    <row r="33" spans="1:6" x14ac:dyDescent="0.25">
      <c r="A33">
        <v>9</v>
      </c>
      <c r="B33">
        <v>432.43332520205712</v>
      </c>
      <c r="C33">
        <v>-25.038104182677102</v>
      </c>
      <c r="E33">
        <v>85</v>
      </c>
      <c r="F33">
        <v>442.21617237985902</v>
      </c>
    </row>
    <row r="34" spans="1:6" ht="15.75" thickBot="1" x14ac:dyDescent="0.3">
      <c r="A34" s="15">
        <v>10</v>
      </c>
      <c r="B34" s="15">
        <v>450.6959503067323</v>
      </c>
      <c r="C34" s="15">
        <v>11.472600978781713</v>
      </c>
      <c r="E34" s="15">
        <v>95</v>
      </c>
      <c r="F34" s="15">
        <v>462.16855128551401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CD58-D288-4F81-944C-62277AC87C58}">
  <dimension ref="A1:I46"/>
  <sheetViews>
    <sheetView workbookViewId="0">
      <selection activeCell="M11" sqref="M11:N11"/>
    </sheetView>
  </sheetViews>
  <sheetFormatPr defaultRowHeight="15" x14ac:dyDescent="0.25"/>
  <cols>
    <col min="2" max="2" width="13.42578125" bestFit="1" customWidth="1"/>
    <col min="9" max="9" width="13.42578125" bestFit="1" customWidth="1"/>
  </cols>
  <sheetData>
    <row r="1" spans="1:9" x14ac:dyDescent="0.25">
      <c r="A1" t="s">
        <v>72</v>
      </c>
      <c r="H1">
        <v>2012</v>
      </c>
      <c r="I1" s="17">
        <v>7161697921</v>
      </c>
    </row>
    <row r="2" spans="1:9" x14ac:dyDescent="0.25">
      <c r="A2">
        <v>2023</v>
      </c>
      <c r="B2" s="17">
        <v>8045311447</v>
      </c>
      <c r="C2" s="11">
        <v>70.488</v>
      </c>
      <c r="H2">
        <v>2013</v>
      </c>
      <c r="I2" s="17">
        <v>7250593370</v>
      </c>
    </row>
    <row r="3" spans="1:9" x14ac:dyDescent="0.25">
      <c r="A3">
        <v>2022</v>
      </c>
      <c r="B3" s="17">
        <v>7975105156</v>
      </c>
      <c r="C3" s="11">
        <v>70.88</v>
      </c>
      <c r="H3">
        <v>2014</v>
      </c>
      <c r="I3" s="17">
        <v>7339013419</v>
      </c>
    </row>
    <row r="4" spans="1:9" x14ac:dyDescent="0.25">
      <c r="A4">
        <v>2021</v>
      </c>
      <c r="B4" s="17">
        <v>7909295151</v>
      </c>
      <c r="C4" s="11">
        <v>71.16</v>
      </c>
      <c r="D4" s="18"/>
      <c r="H4">
        <v>2015</v>
      </c>
      <c r="I4" s="17">
        <v>7426597537</v>
      </c>
    </row>
    <row r="5" spans="1:9" x14ac:dyDescent="0.25">
      <c r="A5">
        <v>2020</v>
      </c>
      <c r="B5" s="17">
        <v>7840952880</v>
      </c>
      <c r="C5" s="11">
        <v>71.44</v>
      </c>
      <c r="H5">
        <v>2016</v>
      </c>
      <c r="I5" s="17">
        <v>7513474238</v>
      </c>
    </row>
    <row r="6" spans="1:9" x14ac:dyDescent="0.25">
      <c r="A6">
        <v>2019</v>
      </c>
      <c r="B6" s="17">
        <v>7764951032</v>
      </c>
      <c r="C6" s="11">
        <v>71.72</v>
      </c>
      <c r="H6">
        <v>2017</v>
      </c>
      <c r="I6" s="17">
        <v>7599822404</v>
      </c>
    </row>
    <row r="7" spans="1:9" x14ac:dyDescent="0.25">
      <c r="A7">
        <v>2018</v>
      </c>
      <c r="B7" s="17">
        <v>7683789828</v>
      </c>
      <c r="C7" s="11">
        <v>72</v>
      </c>
      <c r="H7">
        <v>2018</v>
      </c>
      <c r="I7" s="17">
        <v>7683789828</v>
      </c>
    </row>
    <row r="8" spans="1:9" x14ac:dyDescent="0.25">
      <c r="A8">
        <v>2017</v>
      </c>
      <c r="B8" s="17">
        <v>7599822404</v>
      </c>
      <c r="C8" s="11">
        <v>72.28</v>
      </c>
      <c r="H8">
        <v>2019</v>
      </c>
      <c r="I8" s="17">
        <v>7764951032</v>
      </c>
    </row>
    <row r="9" spans="1:9" x14ac:dyDescent="0.25">
      <c r="A9">
        <v>2016</v>
      </c>
      <c r="B9" s="17">
        <v>7513474238</v>
      </c>
      <c r="C9" s="11">
        <v>72.456000000000003</v>
      </c>
      <c r="H9">
        <v>2020</v>
      </c>
      <c r="I9" s="17">
        <v>7840952880</v>
      </c>
    </row>
    <row r="10" spans="1:9" x14ac:dyDescent="0.25">
      <c r="A10">
        <v>2015</v>
      </c>
      <c r="B10" s="17">
        <v>7426597537</v>
      </c>
      <c r="C10" s="11">
        <v>72.632000000000005</v>
      </c>
      <c r="D10" s="17"/>
      <c r="H10">
        <v>2021</v>
      </c>
      <c r="I10" s="17">
        <v>7909295151</v>
      </c>
    </row>
    <row r="11" spans="1:9" x14ac:dyDescent="0.25">
      <c r="A11">
        <v>2014</v>
      </c>
      <c r="B11" s="17">
        <v>7339013419</v>
      </c>
      <c r="C11" s="11">
        <v>72.808000000000007</v>
      </c>
      <c r="D11" s="17"/>
      <c r="H11">
        <v>2022</v>
      </c>
      <c r="I11" s="17">
        <v>7975105156</v>
      </c>
    </row>
    <row r="12" spans="1:9" x14ac:dyDescent="0.25">
      <c r="A12">
        <v>2013</v>
      </c>
      <c r="B12" s="17">
        <v>7250593370</v>
      </c>
      <c r="C12" s="11">
        <v>72.983999999999995</v>
      </c>
      <c r="D12" s="17"/>
      <c r="H12">
        <v>2023</v>
      </c>
      <c r="I12" s="17">
        <v>8045311447</v>
      </c>
    </row>
    <row r="13" spans="1:9" x14ac:dyDescent="0.25">
      <c r="A13">
        <v>2012</v>
      </c>
      <c r="B13" s="17">
        <v>7161697921</v>
      </c>
      <c r="C13" s="11">
        <v>73.16</v>
      </c>
      <c r="D13" s="17"/>
      <c r="H13">
        <v>2024</v>
      </c>
      <c r="I13" s="17">
        <v>8118835999</v>
      </c>
    </row>
    <row r="14" spans="1:9" x14ac:dyDescent="0.25">
      <c r="D14" s="17"/>
      <c r="H14">
        <v>2025</v>
      </c>
      <c r="I14" s="17">
        <v>8191988453</v>
      </c>
    </row>
    <row r="15" spans="1:9" x14ac:dyDescent="0.25">
      <c r="D15" s="17"/>
      <c r="H15">
        <v>2026</v>
      </c>
      <c r="I15" s="17">
        <v>8264364509</v>
      </c>
    </row>
    <row r="16" spans="1:9" x14ac:dyDescent="0.25">
      <c r="B16" t="s">
        <v>73</v>
      </c>
      <c r="C16" t="s">
        <v>74</v>
      </c>
      <c r="D16" s="17"/>
      <c r="H16">
        <v>2027</v>
      </c>
      <c r="I16" s="17">
        <v>8335977671</v>
      </c>
    </row>
    <row r="17" spans="1:9" x14ac:dyDescent="0.25">
      <c r="A17">
        <v>2024</v>
      </c>
      <c r="B17" s="17">
        <v>8118835999</v>
      </c>
      <c r="C17" s="11">
        <v>73.325999999999993</v>
      </c>
      <c r="D17" s="17"/>
      <c r="H17">
        <v>2028</v>
      </c>
      <c r="I17" s="17">
        <v>8406828792</v>
      </c>
    </row>
    <row r="18" spans="1:9" x14ac:dyDescent="0.25">
      <c r="A18">
        <v>2025</v>
      </c>
      <c r="B18" s="17">
        <v>8191988453</v>
      </c>
      <c r="C18" s="11">
        <v>73.492000000000004</v>
      </c>
      <c r="D18" s="17"/>
      <c r="H18">
        <v>2029</v>
      </c>
      <c r="I18" s="17">
        <v>8476889391</v>
      </c>
    </row>
    <row r="19" spans="1:9" x14ac:dyDescent="0.25">
      <c r="A19">
        <v>2026</v>
      </c>
      <c r="B19" s="17">
        <v>8264364509</v>
      </c>
      <c r="C19" s="11">
        <v>73.658000000000001</v>
      </c>
      <c r="D19" s="17"/>
      <c r="H19">
        <v>2030</v>
      </c>
      <c r="I19" s="17">
        <v>8546141327</v>
      </c>
    </row>
    <row r="20" spans="1:9" x14ac:dyDescent="0.25">
      <c r="A20">
        <v>2027</v>
      </c>
      <c r="B20" s="17">
        <v>8335977671</v>
      </c>
      <c r="C20" s="11">
        <v>73.823999999999998</v>
      </c>
      <c r="D20" s="17"/>
      <c r="H20">
        <v>2031</v>
      </c>
      <c r="I20" s="17">
        <v>8614532745</v>
      </c>
    </row>
    <row r="21" spans="1:9" x14ac:dyDescent="0.25">
      <c r="A21">
        <v>2028</v>
      </c>
      <c r="B21" s="17">
        <v>8406828792</v>
      </c>
      <c r="C21" s="11">
        <v>73.989999999999995</v>
      </c>
      <c r="D21" s="17"/>
      <c r="H21">
        <v>2032</v>
      </c>
      <c r="I21" s="17">
        <v>8682091984</v>
      </c>
    </row>
    <row r="22" spans="1:9" x14ac:dyDescent="0.25">
      <c r="A22">
        <v>2029</v>
      </c>
      <c r="B22" s="17">
        <v>8476889391</v>
      </c>
      <c r="C22" s="11">
        <v>74.150000000000006</v>
      </c>
      <c r="H22">
        <v>2033</v>
      </c>
      <c r="I22" s="17">
        <v>8748798542</v>
      </c>
    </row>
    <row r="23" spans="1:9" x14ac:dyDescent="0.25">
      <c r="A23">
        <v>2030</v>
      </c>
      <c r="B23" s="17">
        <v>8546141327</v>
      </c>
      <c r="C23" s="11">
        <v>74.31</v>
      </c>
      <c r="H23">
        <v>2034</v>
      </c>
      <c r="I23" s="17">
        <v>8814575171</v>
      </c>
    </row>
    <row r="24" spans="1:9" x14ac:dyDescent="0.25">
      <c r="A24">
        <v>2031</v>
      </c>
      <c r="B24" s="17">
        <v>8614532745</v>
      </c>
      <c r="C24" s="11">
        <v>74.47</v>
      </c>
      <c r="H24">
        <v>2035</v>
      </c>
      <c r="I24" s="17">
        <v>8879397401</v>
      </c>
    </row>
    <row r="25" spans="1:9" x14ac:dyDescent="0.25">
      <c r="A25">
        <v>2032</v>
      </c>
      <c r="B25" s="17">
        <v>8682091984</v>
      </c>
      <c r="C25" s="11">
        <v>74.63</v>
      </c>
      <c r="D25" s="17"/>
      <c r="H25">
        <v>2036</v>
      </c>
      <c r="I25" s="17">
        <v>8943206702</v>
      </c>
    </row>
    <row r="26" spans="1:9" x14ac:dyDescent="0.25">
      <c r="A26">
        <v>2033</v>
      </c>
      <c r="B26" s="17">
        <v>8748798542</v>
      </c>
      <c r="C26" s="11">
        <v>74.790000000000006</v>
      </c>
      <c r="D26" s="17"/>
      <c r="H26">
        <v>2037</v>
      </c>
      <c r="I26" s="17">
        <v>9006026370</v>
      </c>
    </row>
    <row r="27" spans="1:9" x14ac:dyDescent="0.25">
      <c r="A27">
        <v>2034</v>
      </c>
      <c r="B27" s="17">
        <v>8814575171</v>
      </c>
      <c r="C27" s="11">
        <v>74.930000000000007</v>
      </c>
      <c r="D27" s="17"/>
      <c r="H27">
        <v>2038</v>
      </c>
      <c r="I27" s="17">
        <v>9067889026</v>
      </c>
    </row>
    <row r="28" spans="1:9" x14ac:dyDescent="0.25">
      <c r="A28">
        <v>2035</v>
      </c>
      <c r="B28" s="17">
        <v>8879397401</v>
      </c>
      <c r="C28" s="11">
        <v>75.069999999999993</v>
      </c>
      <c r="D28" s="17"/>
      <c r="H28">
        <v>2039</v>
      </c>
      <c r="I28" s="17">
        <v>9128661215</v>
      </c>
    </row>
    <row r="29" spans="1:9" x14ac:dyDescent="0.25">
      <c r="A29">
        <v>2036</v>
      </c>
      <c r="B29" s="17">
        <v>8943206702</v>
      </c>
      <c r="C29" s="11">
        <v>75.209999999999994</v>
      </c>
      <c r="D29" s="17"/>
      <c r="H29">
        <v>2040</v>
      </c>
      <c r="I29" s="17">
        <v>9188250492</v>
      </c>
    </row>
    <row r="30" spans="1:9" x14ac:dyDescent="0.25">
      <c r="A30">
        <v>2037</v>
      </c>
      <c r="B30" s="17">
        <v>9006026370</v>
      </c>
      <c r="C30" s="11">
        <v>75.349999999999994</v>
      </c>
      <c r="D30" s="17"/>
      <c r="H30">
        <v>2041</v>
      </c>
      <c r="I30" s="17">
        <v>9246673300</v>
      </c>
    </row>
    <row r="31" spans="1:9" x14ac:dyDescent="0.25">
      <c r="A31">
        <v>2038</v>
      </c>
      <c r="B31" s="17">
        <v>9067889026</v>
      </c>
      <c r="C31" s="11">
        <v>75.489999999999995</v>
      </c>
      <c r="D31" s="17"/>
      <c r="H31">
        <v>2042</v>
      </c>
      <c r="I31" s="17">
        <v>9303896851</v>
      </c>
    </row>
    <row r="32" spans="1:9" x14ac:dyDescent="0.25">
      <c r="A32">
        <v>2039</v>
      </c>
      <c r="B32" s="17">
        <v>9128661215</v>
      </c>
      <c r="C32" s="11">
        <v>75.622</v>
      </c>
      <c r="D32" s="17"/>
      <c r="H32">
        <v>2043</v>
      </c>
      <c r="I32" s="17">
        <v>9359836420</v>
      </c>
    </row>
    <row r="33" spans="1:9" x14ac:dyDescent="0.25">
      <c r="A33">
        <v>2040</v>
      </c>
      <c r="B33" s="17">
        <v>9188250492</v>
      </c>
      <c r="C33" s="11">
        <v>75.754000000000005</v>
      </c>
      <c r="D33" s="17"/>
      <c r="H33">
        <v>2044</v>
      </c>
      <c r="I33" s="17">
        <v>9414408423</v>
      </c>
    </row>
    <row r="34" spans="1:9" x14ac:dyDescent="0.25">
      <c r="A34">
        <v>2041</v>
      </c>
      <c r="B34" s="17">
        <v>9246673300</v>
      </c>
      <c r="C34" s="11">
        <v>75.885999999999996</v>
      </c>
      <c r="D34" s="17"/>
      <c r="H34">
        <v>2045</v>
      </c>
      <c r="I34" s="17">
        <v>9467543575</v>
      </c>
    </row>
    <row r="35" spans="1:9" x14ac:dyDescent="0.25">
      <c r="A35">
        <v>2042</v>
      </c>
      <c r="B35" s="17">
        <v>9303896851</v>
      </c>
      <c r="C35" s="11">
        <v>76.018000000000001</v>
      </c>
      <c r="D35" s="17"/>
    </row>
    <row r="36" spans="1:9" x14ac:dyDescent="0.25">
      <c r="A36">
        <v>2043</v>
      </c>
      <c r="B36" s="17">
        <v>9359836420</v>
      </c>
      <c r="C36" s="11">
        <v>76.150000000000006</v>
      </c>
      <c r="D36" s="17"/>
    </row>
    <row r="37" spans="1:9" x14ac:dyDescent="0.25">
      <c r="A37">
        <v>2044</v>
      </c>
      <c r="B37" s="17">
        <v>9414408423</v>
      </c>
      <c r="C37" s="11">
        <v>76.274000000000001</v>
      </c>
      <c r="D37" s="17"/>
    </row>
    <row r="38" spans="1:9" x14ac:dyDescent="0.25">
      <c r="A38">
        <v>2045</v>
      </c>
      <c r="B38" s="17">
        <v>9467543575</v>
      </c>
      <c r="C38" s="11">
        <v>76.397999999999996</v>
      </c>
      <c r="D38" s="17"/>
    </row>
    <row r="39" spans="1:9" x14ac:dyDescent="0.25">
      <c r="D39" s="17"/>
    </row>
    <row r="40" spans="1:9" x14ac:dyDescent="0.25">
      <c r="D40" s="17"/>
    </row>
    <row r="41" spans="1:9" x14ac:dyDescent="0.25">
      <c r="D41" s="17"/>
    </row>
    <row r="42" spans="1:9" x14ac:dyDescent="0.25">
      <c r="D42" s="17"/>
    </row>
    <row r="43" spans="1:9" x14ac:dyDescent="0.25">
      <c r="D43" s="17"/>
    </row>
    <row r="44" spans="1:9" x14ac:dyDescent="0.25">
      <c r="D44" s="17"/>
    </row>
    <row r="45" spans="1:9" x14ac:dyDescent="0.25">
      <c r="D45" s="17"/>
    </row>
    <row r="46" spans="1:9" x14ac:dyDescent="0.25">
      <c r="D46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401B-A287-4940-A2E5-17C04D219B18}">
  <dimension ref="A1:H16"/>
  <sheetViews>
    <sheetView showGridLines="0" zoomScaleNormal="100" workbookViewId="0">
      <selection activeCell="E3" sqref="E3"/>
    </sheetView>
  </sheetViews>
  <sheetFormatPr defaultRowHeight="15" x14ac:dyDescent="0.25"/>
  <cols>
    <col min="1" max="1" width="36.85546875" customWidth="1"/>
    <col min="2" max="2" width="13.85546875" customWidth="1"/>
    <col min="3" max="3" width="20.7109375" customWidth="1"/>
    <col min="4" max="4" width="21.7109375" customWidth="1"/>
    <col min="5" max="5" width="27.140625" customWidth="1"/>
    <col min="6" max="6" width="23.28515625" customWidth="1"/>
    <col min="7" max="7" width="25.7109375" customWidth="1"/>
    <col min="8" max="8" width="25.28515625" customWidth="1"/>
  </cols>
  <sheetData>
    <row r="1" spans="1:8" ht="49.5" customHeight="1" x14ac:dyDescent="0.25">
      <c r="A1" s="30" t="s">
        <v>83</v>
      </c>
      <c r="B1" s="30" t="s">
        <v>84</v>
      </c>
      <c r="C1" s="30" t="s">
        <v>85</v>
      </c>
      <c r="D1" s="30" t="s">
        <v>86</v>
      </c>
      <c r="E1" s="30" t="s">
        <v>87</v>
      </c>
      <c r="F1" s="30" t="s">
        <v>88</v>
      </c>
      <c r="G1" s="30" t="s">
        <v>89</v>
      </c>
      <c r="H1" s="30" t="s">
        <v>90</v>
      </c>
    </row>
    <row r="2" spans="1:8" ht="25.5" x14ac:dyDescent="0.25">
      <c r="A2" s="31" t="s">
        <v>91</v>
      </c>
      <c r="B2" s="32">
        <v>321.89999999999998</v>
      </c>
      <c r="C2" s="3">
        <v>657</v>
      </c>
      <c r="D2" s="32">
        <f>E2*73.69%</f>
        <v>189.611739</v>
      </c>
      <c r="E2" s="32">
        <v>257.31</v>
      </c>
      <c r="F2" s="32">
        <f>B2-E2</f>
        <v>64.589999999999975</v>
      </c>
      <c r="G2" s="32">
        <v>694.44</v>
      </c>
      <c r="H2" s="32">
        <f>B2-(F2*60%)</f>
        <v>283.14600000000002</v>
      </c>
    </row>
    <row r="3" spans="1:8" ht="26.25" x14ac:dyDescent="0.25">
      <c r="A3" s="33" t="s">
        <v>92</v>
      </c>
      <c r="B3" s="32">
        <v>244.74</v>
      </c>
      <c r="C3" s="32">
        <v>391.58651602560002</v>
      </c>
      <c r="D3" s="32">
        <f>E3*76.24%</f>
        <v>146.62476799999999</v>
      </c>
      <c r="E3" s="32">
        <v>192.32</v>
      </c>
      <c r="F3" s="32">
        <f>B3-E3</f>
        <v>52.420000000000016</v>
      </c>
      <c r="G3" s="32">
        <v>754</v>
      </c>
      <c r="H3" s="32">
        <f>B3-(F3*60%)</f>
        <v>213.28800000000001</v>
      </c>
    </row>
    <row r="5" spans="1:8" x14ac:dyDescent="0.25">
      <c r="A5" s="6" t="s">
        <v>93</v>
      </c>
      <c r="B5" s="34"/>
      <c r="C5" s="34"/>
      <c r="G5" s="34"/>
    </row>
    <row r="6" spans="1:8" x14ac:dyDescent="0.25">
      <c r="A6" s="6" t="s">
        <v>94</v>
      </c>
      <c r="G6" s="34"/>
    </row>
    <row r="7" spans="1:8" x14ac:dyDescent="0.25">
      <c r="A7" s="6" t="s">
        <v>95</v>
      </c>
      <c r="F7" s="34"/>
    </row>
    <row r="8" spans="1:8" x14ac:dyDescent="0.25">
      <c r="A8" s="6" t="s">
        <v>96</v>
      </c>
      <c r="E8" s="34"/>
    </row>
    <row r="10" spans="1:8" ht="25.5" customHeight="1" x14ac:dyDescent="0.25">
      <c r="A10" s="53" t="s">
        <v>91</v>
      </c>
      <c r="B10" s="53"/>
      <c r="C10" s="53"/>
      <c r="D10" s="35"/>
    </row>
    <row r="11" spans="1:8" x14ac:dyDescent="0.25">
      <c r="A11" s="36" t="s">
        <v>97</v>
      </c>
      <c r="B11" s="36" t="s">
        <v>98</v>
      </c>
      <c r="C11" s="36" t="s">
        <v>99</v>
      </c>
    </row>
    <row r="12" spans="1:8" x14ac:dyDescent="0.25">
      <c r="A12" s="37">
        <v>104.28645645</v>
      </c>
      <c r="B12" s="37">
        <v>85.325282549999997</v>
      </c>
      <c r="C12" s="37">
        <f>A12+B12</f>
        <v>189.611739</v>
      </c>
    </row>
    <row r="14" spans="1:8" x14ac:dyDescent="0.25">
      <c r="A14" s="53" t="s">
        <v>92</v>
      </c>
      <c r="B14" s="53"/>
      <c r="C14" s="53"/>
    </row>
    <row r="15" spans="1:8" x14ac:dyDescent="0.25">
      <c r="A15" s="36" t="s">
        <v>97</v>
      </c>
      <c r="B15" s="36" t="s">
        <v>98</v>
      </c>
      <c r="C15" s="36" t="s">
        <v>99</v>
      </c>
    </row>
    <row r="16" spans="1:8" x14ac:dyDescent="0.25">
      <c r="A16" s="37">
        <v>87.974860799999988</v>
      </c>
      <c r="B16" s="37">
        <v>58.649907200000001</v>
      </c>
      <c r="C16" s="37">
        <f>A16+B16</f>
        <v>146.62476799999999</v>
      </c>
    </row>
  </sheetData>
  <mergeCells count="2">
    <mergeCell ref="A10:C10"/>
    <mergeCell ref="A14:C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Nominal_Constant_Price_TechSci</vt:lpstr>
      <vt:lpstr>Scenarios_TechSci</vt:lpstr>
      <vt:lpstr>Natural Gas World Bank Data</vt:lpstr>
      <vt:lpstr>Calculation-Regression </vt:lpstr>
      <vt:lpstr>Regression</vt:lpstr>
      <vt:lpstr>Sheet1</vt:lpstr>
      <vt:lpstr>Sheet2</vt:lpstr>
      <vt:lpstr>Data</vt:lpstr>
      <vt:lpstr>Competitor Details_techSci</vt:lpstr>
      <vt:lpstr>Cost Curve Regions</vt:lpstr>
      <vt:lpstr>Cost Curve Firms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2023-07-19T05:27:18Z</dcterms:created>
  <dcterms:modified xsi:type="dcterms:W3CDTF">2023-07-27T13:14:23Z</dcterms:modified>
</cp:coreProperties>
</file>