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rdik.malhotra\Desktop\Desktop Data\Global Methanol - Russia\"/>
    </mc:Choice>
  </mc:AlternateContent>
  <xr:revisionPtr revIDLastSave="0" documentId="13_ncr:1_{71016399-2D71-4CEB-9617-0AC3DCF20F7B}" xr6:coauthVersionLast="47" xr6:coauthVersionMax="47" xr10:uidLastSave="{00000000-0000-0000-0000-000000000000}"/>
  <bookViews>
    <workbookView xWindow="-110" yWindow="-110" windowWidth="19420" windowHeight="10420" firstSheet="2" activeTab="4" xr2:uid="{FA258DBE-D049-4FB7-AE8F-040C3CB970FD}"/>
  </bookViews>
  <sheets>
    <sheet name="Central Europe-Hardik" sheetId="2" r:id="rId1"/>
    <sheet name="Central Europe- Hardik" sheetId="1" r:id="rId2"/>
    <sheet name="North America Rajat" sheetId="3" r:id="rId3"/>
    <sheet name="South Asia- Rishi" sheetId="4" r:id="rId4"/>
    <sheet name="West Europe- Jati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 l="1"/>
  <c r="G11" i="5"/>
  <c r="F11" i="5"/>
  <c r="E11" i="5"/>
  <c r="D11" i="5"/>
  <c r="H12" i="4"/>
  <c r="G12" i="4"/>
  <c r="F12" i="4"/>
  <c r="E12" i="4"/>
  <c r="D12" i="4"/>
  <c r="H11" i="3" l="1"/>
  <c r="G11" i="3"/>
  <c r="D11" i="3"/>
  <c r="E4" i="3" s="1"/>
  <c r="E11" i="3" s="1"/>
  <c r="F4" i="3" s="1"/>
  <c r="F11" i="3" s="1"/>
  <c r="K8" i="2" l="1"/>
  <c r="P20" i="2"/>
  <c r="O20" i="2"/>
  <c r="N20" i="2"/>
  <c r="M20" i="2"/>
  <c r="L20" i="2"/>
  <c r="K20" i="2"/>
  <c r="P19" i="2"/>
  <c r="O19" i="2"/>
  <c r="N19" i="2"/>
  <c r="M19" i="2"/>
  <c r="L19" i="2"/>
  <c r="K19" i="2"/>
  <c r="P18" i="2"/>
  <c r="O18" i="2"/>
  <c r="N18" i="2"/>
  <c r="M18" i="2"/>
  <c r="L18" i="2"/>
  <c r="K18" i="2"/>
  <c r="P17" i="2"/>
  <c r="O17" i="2"/>
  <c r="N17" i="2"/>
  <c r="M17" i="2"/>
  <c r="L17" i="2"/>
  <c r="K17" i="2"/>
  <c r="P16" i="2"/>
  <c r="O16" i="2"/>
  <c r="N16" i="2"/>
  <c r="M16" i="2"/>
  <c r="L16" i="2"/>
  <c r="K16" i="2"/>
  <c r="P15" i="2"/>
  <c r="O15" i="2"/>
  <c r="N15" i="2"/>
  <c r="M15" i="2"/>
  <c r="L15" i="2"/>
  <c r="K15" i="2"/>
  <c r="P14" i="2"/>
  <c r="O14" i="2"/>
  <c r="N14" i="2"/>
  <c r="M14" i="2"/>
  <c r="L14" i="2"/>
  <c r="K14" i="2"/>
  <c r="P13" i="2"/>
  <c r="O13" i="2"/>
  <c r="N13" i="2"/>
  <c r="M13" i="2"/>
  <c r="L13" i="2"/>
  <c r="K13" i="2"/>
  <c r="I10" i="2"/>
  <c r="G10" i="2"/>
  <c r="P9" i="2"/>
  <c r="O9" i="2"/>
  <c r="N9" i="2"/>
  <c r="M9" i="2"/>
  <c r="L9" i="2"/>
  <c r="K9" i="2"/>
  <c r="P8" i="2"/>
  <c r="O8" i="2"/>
  <c r="N8" i="2"/>
  <c r="M8" i="2"/>
  <c r="L8" i="2"/>
  <c r="P7" i="2"/>
  <c r="O7" i="2"/>
  <c r="N7" i="2"/>
  <c r="M7" i="2"/>
  <c r="L7" i="2"/>
  <c r="K7" i="2"/>
  <c r="M6" i="2"/>
  <c r="L6" i="2"/>
  <c r="J6" i="2"/>
  <c r="P6" i="2" s="1"/>
  <c r="I6" i="2"/>
  <c r="O6" i="2" s="1"/>
  <c r="H6" i="2"/>
  <c r="H10" i="2" s="1"/>
  <c r="G6" i="2"/>
  <c r="F6" i="2"/>
  <c r="F10" i="2" s="1"/>
  <c r="E6" i="2"/>
  <c r="E10" i="2" s="1"/>
  <c r="D6" i="2"/>
  <c r="D10" i="2" s="1"/>
  <c r="C6" i="2"/>
  <c r="C10" i="2" s="1"/>
  <c r="B6" i="2"/>
  <c r="B10" i="2" s="1"/>
  <c r="P3" i="2"/>
  <c r="O3" i="2"/>
  <c r="N3" i="2"/>
  <c r="M3" i="2"/>
  <c r="L3" i="2"/>
  <c r="K3" i="2"/>
  <c r="K6" i="2" l="1"/>
  <c r="J10" i="2"/>
  <c r="N6" i="2"/>
  <c r="E11" i="1" l="1"/>
  <c r="F11" i="1"/>
  <c r="G11" i="1"/>
  <c r="H11" i="1"/>
  <c r="D11" i="1"/>
</calcChain>
</file>

<file path=xl/sharedStrings.xml><?xml version="1.0" encoding="utf-8"?>
<sst xmlns="http://schemas.openxmlformats.org/spreadsheetml/2006/main" count="146" uniqueCount="105">
  <si>
    <t>Approach 2: Delphi Technique</t>
  </si>
  <si>
    <t>List of Bamboo Furniture Market: Drivers, Opportunities &amp; Challenges</t>
  </si>
  <si>
    <t>S No.</t>
  </si>
  <si>
    <t>Select Challenges</t>
  </si>
  <si>
    <t>CAGR (2019E-2028F)</t>
  </si>
  <si>
    <t>Availability of Quality Raw Material</t>
  </si>
  <si>
    <t>Ineffective Supply Chain</t>
  </si>
  <si>
    <t>Presence of Large Unorganized Sector</t>
  </si>
  <si>
    <t>Awareness</t>
  </si>
  <si>
    <t>Overall Market Growth</t>
  </si>
  <si>
    <t>2022-25</t>
  </si>
  <si>
    <t>25-30</t>
  </si>
  <si>
    <t xml:space="preserve">Current Exports Growth </t>
  </si>
  <si>
    <t xml:space="preserve">Planned capacity in Region </t>
  </si>
  <si>
    <t xml:space="preserve">Geo-Polictical and FTA Agreement  with Associateted ( Exports Countreis) </t>
  </si>
  <si>
    <t xml:space="preserve">Rise in The production cost in the Region </t>
  </si>
  <si>
    <t xml:space="preserve">Infrastructure Invetment in Associateted ( Exports Countries) </t>
  </si>
  <si>
    <t xml:space="preserve">Growth of End-Use Industries in Associateted ( Exports Countries) </t>
  </si>
  <si>
    <t>30-35</t>
  </si>
  <si>
    <t>35-40</t>
  </si>
  <si>
    <t>40-45</t>
  </si>
  <si>
    <t xml:space="preserve">Factors Impact the Exports Growth </t>
  </si>
  <si>
    <t>Central Europe region GDP of Germany,Switzerland and Austria are highest among the central europe region countries , Rising infrastructure and growth of the end- user in the market have increased the demand . Although some of the  countries have negative trend due to the slow economic condition.</t>
  </si>
  <si>
    <t>CAGR (2012-2022)</t>
  </si>
  <si>
    <t>CAGR (2022-2025)</t>
  </si>
  <si>
    <t>CAGR (2025-2030)</t>
  </si>
  <si>
    <t>CAGR (2030-2035)</t>
  </si>
  <si>
    <t>CAGR (2035-2040)</t>
  </si>
  <si>
    <t>CAGR (2040-2045)</t>
  </si>
  <si>
    <t>Nameplate Capacity ( In KMT)</t>
  </si>
  <si>
    <t>Total Capacity ( In KMT)</t>
  </si>
  <si>
    <t>Macro Operating Rate ( In %)</t>
  </si>
  <si>
    <t>Production ( In KMT)</t>
  </si>
  <si>
    <t>Import</t>
  </si>
  <si>
    <t>Export</t>
  </si>
  <si>
    <t>Demand</t>
  </si>
  <si>
    <t>Gap</t>
  </si>
  <si>
    <t>Application</t>
  </si>
  <si>
    <t>Formaldehyde (In KMT)</t>
  </si>
  <si>
    <t>Acetic Acid (In KMT)</t>
  </si>
  <si>
    <t>Methyl tert-Butyl Ether (MTBE) (In KMT)</t>
  </si>
  <si>
    <t>DME (In KMT)</t>
  </si>
  <si>
    <t>Gasoline Blending &amp; Combustion (In KMT)</t>
  </si>
  <si>
    <t>Methanol-to-Olefins (In KMT)</t>
  </si>
  <si>
    <t>Biodiesel</t>
  </si>
  <si>
    <t>Others (Fuel Cells, Methyl Methacrylate, Methylamines Etc.)</t>
  </si>
  <si>
    <t xml:space="preserve">Germany </t>
  </si>
  <si>
    <t xml:space="preserve">Poland </t>
  </si>
  <si>
    <t>Netherlands</t>
  </si>
  <si>
    <t xml:space="preserve">Austria </t>
  </si>
  <si>
    <t xml:space="preserve">Belgium </t>
  </si>
  <si>
    <t>UK</t>
  </si>
  <si>
    <t>Poland</t>
  </si>
  <si>
    <t>Germany</t>
  </si>
  <si>
    <t xml:space="preserve">Czech Republic </t>
  </si>
  <si>
    <t>Austria</t>
  </si>
  <si>
    <t xml:space="preserve"> </t>
  </si>
  <si>
    <t>Germany, Belgium, and the United Kingdom are major exported countries from Central Europe. The trade data shows that the central European region serves within its region boundary to keep a positive impact in the coming years to strengthen the infrastructure and economic development of the region.</t>
  </si>
  <si>
    <t>The positive impact of the growth of end-use industries in the associated exported countries is due to the increasing focus of the government on adopting methanol as an alternative due to its eco-friendly attribute and affordable cost. Furthermore, continuous growth in innovation towards producing bio-based chemical commodities across various end-use industries like automotive, construction, adhesives, paints and coatings, etc.</t>
  </si>
  <si>
    <t>The planned capacity in the region is forecasted to grow with a healthy CAGR in each interval of 5 years till 2045 due to improving sustainable linkages among the region's countries for strengthening regional innovation capacity and improving skills and entrepreneurial competencies for advancing economic and social innovation.</t>
  </si>
  <si>
    <t xml:space="preserve">To attain sustainbale future, Central Europe has continue to work for net zero czrbon emission and also to achieve its ambitious target of net zero carbon emission till 2050.
There is Free Trade Agreement (FTA) between Germany, Belgium, and United Kingdom (UK) which has a positive impact on the overall export growth. </t>
  </si>
  <si>
    <t>The production cost will be negatively impacting the export potential of the region as the countries in the region exports within its region boundaries having Free Trade Agreements so the EBITDA margin reduces by export to the FTA economies.</t>
  </si>
  <si>
    <t>List of Methanol Market: Drivers, Opportunities &amp; Challenges</t>
  </si>
  <si>
    <t xml:space="preserve">Factories Impact the Exports Growth </t>
  </si>
  <si>
    <t>2026-30</t>
  </si>
  <si>
    <t>2031-2035</t>
  </si>
  <si>
    <t>2036-2040</t>
  </si>
  <si>
    <t>2041-2045</t>
  </si>
  <si>
    <t xml:space="preserve">Current exports growth </t>
  </si>
  <si>
    <t xml:space="preserve">Factories Impact the export growth </t>
  </si>
  <si>
    <t xml:space="preserve">Raise in the production cost in the Region </t>
  </si>
  <si>
    <t>Natural gas and coal are the raw materials required to produce methanol. Due to sanctions applied on Russia amid the Russia-Ukraine war, there is a supply-chain disruption in Europe and East Asia, leading to the high cost of natural gas and coal in East Asia and Europe.</t>
  </si>
  <si>
    <t xml:space="preserve">Infrastructure Investment in associateted (exports countries) </t>
  </si>
  <si>
    <t xml:space="preserve">European Union (EU) introduced the Alternative Fuel Infrastructure Regulation for renewable fuels. Still, regulations need to refine to avoid barriers and to deliver the climate benefits necessary to attain the union's climate ambition and swift entry of renewable, low carbon, and net carbon neutral alternative fuels into the EU fuel mix.
East Asia includes developing nations that require time to develop infrastructure for methanol.  </t>
  </si>
  <si>
    <t xml:space="preserve">Growth of end-use Industries in associateted (exports countreis) </t>
  </si>
  <si>
    <t>Due to various barriers like supply-chain disruptions, lack of technology advancements, and high prices of raw materials, the end-use industries are facing challenges to grow. With time, all the above barriers expect to diminish, and the end-use industry will grow slowly.</t>
  </si>
  <si>
    <t>East Asia shows a substantial rise (108816.8 KMT in 2022 to 354483.19 KMT in 2045) in the planned capacity in the upcoming years, which reflects a positive impact on export growth. West Europe has a slow capacity rise (1610.15 KMT in 2022 to 10460.15 KMT in 2045) but still positively impacts export growth. To achieve sustainable development, East Asia and West Europe must increase their capacity to decrease the dependency on crude and other carbon-emitting fuels.</t>
  </si>
  <si>
    <t xml:space="preserve">Geo-polictical and FTA agreement with associateted (exports countries) </t>
  </si>
  <si>
    <t xml:space="preserve">With rising environmental concerns, West Europe and East Asia regions set up an ambitious target to achieve net zero carbon emissions by 2050. European Union is continuously working on sustainable development goals amid environmental concerns, which positively impact overall export growth.
North American Free Trade Agreement (NAFTA) between the United States, Mexico, and Canada for China, Hong Kong, Indonesia, Korea, Malaysia, the Philippines, Singapore, Taiwan, and Thailand positively impact export growth. In contrast, the USA is the most significant trade partner and investor in European Union, and there is no Free Trade Agreement (FTA) between those two regions which shows a negative impact and diminishes the overall positive impact on export growth. </t>
  </si>
  <si>
    <t>2025-30</t>
  </si>
  <si>
    <t>2030-35</t>
  </si>
  <si>
    <t>2035-40</t>
  </si>
  <si>
    <t>2040-45</t>
  </si>
  <si>
    <t xml:space="preserve">Rise in the production cost in the Region </t>
  </si>
  <si>
    <t>The rising crude oil and natural gas prices in the region is one of the factor influencing rise in production cost. The variation in the official selling prices per barrel is leading to increase in production cost.</t>
  </si>
  <si>
    <t xml:space="preserve">Infrastructure Invetment in Associateted (Exports Countreis) </t>
  </si>
  <si>
    <t>The infrastructure investments in the forecast years in the export countries is growing at an stangnant pace. As the focus on increasing natual gas capacity is rising in south asian countries.</t>
  </si>
  <si>
    <t xml:space="preserve">Growth of End-Use Industries in Associateted ( Exports Countreis) </t>
  </si>
  <si>
    <t>South asian countires are mainly exporting to overall asia pacific region. Malaysia, India, Indonesia  are the major exporting country in the region, and the asia-pacific growth rate is mainly driven by China, Japan and India. The majority of the importing countires are under developed to which south asia is exporting. Therefore the economic instability is one of the factor affecting makret growth.</t>
  </si>
  <si>
    <t>The increase in the production capacity of the existing units and the plans to setup of new unit in the countries like India is will drive growth.</t>
  </si>
  <si>
    <t>The government in the exporting countries are promoting the adoption of methanol as a part of enviromental and climate change startegies, simialrly in south asian countries like in India government is promoting blending by
methanol/DME in gasoline/diesel. The delayed agreements and pending agreements are slowing the growth.</t>
  </si>
  <si>
    <t>Malaysia, India, Indonesia  are the major exporting country in the region. The increase in the export volume in the region in the forecast years is expected to drive the export demand. Simialrly growing infrastructural developments and the FTA agreements is also expected to drive the makret.</t>
  </si>
  <si>
    <t>srilanka, nepal oman</t>
  </si>
  <si>
    <t>india</t>
  </si>
  <si>
    <t>china, indonesia singapore, thailand, vietnam'</t>
  </si>
  <si>
    <t xml:space="preserve">malaysia </t>
  </si>
  <si>
    <t>phip, aust, china</t>
  </si>
  <si>
    <t>indonesia</t>
  </si>
  <si>
    <t>The cost of production in europe is higher as the raw material used for methonal production is costly compared to other countries. The natural gas price is fluctuating in the market at a regular interval, which lead to high procurement cost for methanol production. Further more the FTA and Geo polictical  factors also effect production cost.</t>
  </si>
  <si>
    <t>West Europe have the methanol plant in the Spain and Sweden and the major importing countires are bulgaria,norway  which lead to the increase investment and expansion of the production capacity within the europe. Further more various methonal set-up project have been proposed in the europe which retain the methanol presence in the region. Also the increase sustainable goal towards GHG emission increase the methanol infrasturture.</t>
  </si>
  <si>
    <t>The growth of the methanol application will grow at a exponential rate which serves various industry.However, with the various susbtitute will replicate the methanol characterstics which led to the decline of methanol usage in the upcoming years.</t>
  </si>
  <si>
    <r>
      <rPr>
        <b/>
        <sz val="10"/>
        <color theme="1"/>
        <rFont val="Calibri"/>
        <family val="2"/>
        <scheme val="minor"/>
      </rPr>
      <t>The planned capacity of the methanol production in the western europe is statically grwoing with the development and innovation in the technolgies which lead to the new production method of the methnol</t>
    </r>
    <r>
      <rPr>
        <b/>
        <sz val="11"/>
        <color theme="1"/>
        <rFont val="Calibri"/>
        <family val="2"/>
        <scheme val="minor"/>
      </rPr>
      <t xml:space="preserve">. </t>
    </r>
    <r>
      <rPr>
        <b/>
        <sz val="10"/>
        <color theme="1"/>
        <rFont val="Calibri"/>
        <family val="2"/>
        <scheme val="minor"/>
      </rPr>
      <t>Also, increasing infrastructure in the methonal plant, the planned capacity will grow at exponential rate.</t>
    </r>
  </si>
  <si>
    <t xml:space="preserve">Geo-Political and FTA Agreement  with Associateted ( Exports Countreis) </t>
  </si>
  <si>
    <t>The west europe is having less exporting capability in acccordance with other countries, which led to decline in the Free trade of the region.Also,  Due to the Slow economic growth rate, political instability and currency collapse in some countires have effected the trade with different countiers.</t>
  </si>
  <si>
    <t xml:space="preserve">GDP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</si>
</sst>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Red]\(#,##0\);&quot;-&quot;"/>
    <numFmt numFmtId="166" formatCode="_ * #,##0.0_ ;_ * \-#,##0.0_ ;_ * &quot;-&quot;??_ ;_ @_ "/>
    <numFmt numFmtId="167"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0"/>
      <name val="Arial"/>
      <family val="2"/>
    </font>
    <font>
      <b/>
      <sz val="10"/>
      <color theme="0"/>
      <name val="Arial"/>
      <family val="2"/>
    </font>
    <font>
      <sz val="10"/>
      <color theme="1"/>
      <name val="Arial"/>
      <family val="2"/>
    </font>
    <font>
      <b/>
      <sz val="10"/>
      <color theme="1"/>
      <name val="Arial"/>
      <family val="2"/>
    </font>
    <font>
      <sz val="11"/>
      <color theme="1"/>
      <name val="Arial"/>
      <family val="2"/>
    </font>
    <font>
      <b/>
      <sz val="11"/>
      <color theme="0"/>
      <name val="Arial"/>
      <family val="2"/>
    </font>
    <font>
      <b/>
      <sz val="11"/>
      <color theme="1"/>
      <name val="Arial"/>
      <family val="2"/>
    </font>
    <font>
      <sz val="12"/>
      <color theme="1"/>
      <name val="Arial"/>
      <family val="2"/>
    </font>
    <font>
      <b/>
      <sz val="10"/>
      <color theme="1"/>
      <name val="Calibri"/>
      <family val="2"/>
      <scheme val="minor"/>
    </font>
  </fonts>
  <fills count="6">
    <fill>
      <patternFill patternType="none"/>
    </fill>
    <fill>
      <patternFill patternType="gray125"/>
    </fill>
    <fill>
      <patternFill patternType="solid">
        <fgColor theme="8" tint="-0.49998474074526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4" tint="0.39997558519241921"/>
        <bgColor indexed="64"/>
      </patternFill>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cellStyleXfs>
  <cellXfs count="137">
    <xf numFmtId="0" fontId="0" fillId="0" borderId="0" xfId="0"/>
    <xf numFmtId="0" fontId="2" fillId="2" borderId="0" xfId="0" applyFont="1" applyFill="1" applyAlignment="1">
      <alignment horizontal="center" vertical="center"/>
    </xf>
    <xf numFmtId="0" fontId="3" fillId="3" borderId="5" xfId="0" applyFont="1" applyFill="1" applyBorder="1" applyAlignment="1">
      <alignment horizontal="center" vertical="center"/>
    </xf>
    <xf numFmtId="0" fontId="0" fillId="0" borderId="5" xfId="0" applyBorder="1"/>
    <xf numFmtId="0" fontId="0" fillId="4" borderId="0" xfId="0" applyFill="1"/>
    <xf numFmtId="0" fontId="0" fillId="4" borderId="5" xfId="0" applyFill="1" applyBorder="1" applyAlignment="1">
      <alignment horizontal="center" vertical="center"/>
    </xf>
    <xf numFmtId="0" fontId="0" fillId="4" borderId="5" xfId="0" applyFill="1" applyBorder="1"/>
    <xf numFmtId="0" fontId="0" fillId="0" borderId="5"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vertical="center"/>
    </xf>
    <xf numFmtId="0" fontId="0" fillId="0" borderId="0" xfId="0" applyAlignment="1">
      <alignment horizontal="center" vertical="center"/>
    </xf>
    <xf numFmtId="0" fontId="0" fillId="0" borderId="0" xfId="0" applyAlignment="1">
      <alignment vertical="center"/>
    </xf>
    <xf numFmtId="10" fontId="0" fillId="0" borderId="0" xfId="1" applyNumberFormat="1" applyFont="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vertical="center"/>
    </xf>
    <xf numFmtId="0" fontId="0" fillId="0" borderId="11"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xf>
    <xf numFmtId="0" fontId="0" fillId="0" borderId="8" xfId="0" applyBorder="1" applyAlignment="1">
      <alignment vertical="center"/>
    </xf>
    <xf numFmtId="10" fontId="0" fillId="0" borderId="0" xfId="0" applyNumberFormat="1" applyAlignment="1">
      <alignment horizontal="center" vertical="center"/>
    </xf>
    <xf numFmtId="0" fontId="0" fillId="5" borderId="0" xfId="0" applyFill="1" applyAlignment="1">
      <alignment vertical="center"/>
    </xf>
    <xf numFmtId="10" fontId="0" fillId="5" borderId="0" xfId="0" applyNumberFormat="1" applyFill="1" applyAlignment="1">
      <alignment vertical="center"/>
    </xf>
    <xf numFmtId="9" fontId="0" fillId="0" borderId="8" xfId="1" applyFont="1" applyBorder="1"/>
    <xf numFmtId="0" fontId="0" fillId="4" borderId="5" xfId="0" applyFill="1" applyBorder="1" applyAlignment="1">
      <alignment vertical="center"/>
    </xf>
    <xf numFmtId="0" fontId="0" fillId="0" borderId="0" xfId="0" applyAlignment="1">
      <alignment horizontal="center"/>
    </xf>
    <xf numFmtId="164" fontId="0" fillId="0" borderId="5" xfId="1" applyNumberFormat="1" applyFont="1" applyBorder="1" applyAlignment="1">
      <alignment horizontal="center"/>
    </xf>
    <xf numFmtId="9" fontId="0" fillId="0" borderId="5" xfId="1" applyFont="1" applyBorder="1" applyAlignment="1">
      <alignment horizontal="center"/>
    </xf>
    <xf numFmtId="164" fontId="0" fillId="0" borderId="0" xfId="0" applyNumberFormat="1" applyAlignment="1">
      <alignment horizontal="center"/>
    </xf>
    <xf numFmtId="164" fontId="0" fillId="4" borderId="5" xfId="1" applyNumberFormat="1" applyFont="1" applyFill="1" applyBorder="1" applyAlignment="1">
      <alignment horizontal="center"/>
    </xf>
    <xf numFmtId="10" fontId="0" fillId="0" borderId="0" xfId="0" applyNumberFormat="1" applyAlignment="1">
      <alignment vertical="center"/>
    </xf>
    <xf numFmtId="164" fontId="0" fillId="4" borderId="5" xfId="1" applyNumberFormat="1" applyFont="1" applyFill="1" applyBorder="1"/>
    <xf numFmtId="164" fontId="0" fillId="0" borderId="5" xfId="1" applyNumberFormat="1" applyFont="1" applyBorder="1"/>
    <xf numFmtId="164" fontId="0" fillId="4" borderId="5" xfId="0" applyNumberForma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0" fillId="4" borderId="5" xfId="0" applyFill="1" applyBorder="1" applyAlignment="1">
      <alignment horizontal="center" vertical="center"/>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0" fillId="0" borderId="9" xfId="0"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164" fontId="0" fillId="0" borderId="0" xfId="1" applyNumberFormat="1" applyFont="1" applyBorder="1" applyAlignment="1">
      <alignment horizontal="center"/>
    </xf>
    <xf numFmtId="165" fontId="4" fillId="0" borderId="12" xfId="3" applyNumberFormat="1" applyBorder="1" applyAlignment="1">
      <alignment horizontal="center"/>
    </xf>
    <xf numFmtId="166" fontId="0" fillId="0" borderId="5" xfId="2" applyNumberFormat="1" applyFont="1" applyBorder="1" applyAlignment="1">
      <alignment horizontal="center"/>
    </xf>
    <xf numFmtId="166" fontId="0" fillId="0" borderId="5" xfId="0" applyNumberFormat="1" applyBorder="1"/>
    <xf numFmtId="166" fontId="0" fillId="0" borderId="16" xfId="0" applyNumberFormat="1" applyBorder="1"/>
    <xf numFmtId="164" fontId="0" fillId="0" borderId="17" xfId="1" applyNumberFormat="1" applyFont="1" applyBorder="1" applyAlignment="1">
      <alignment horizontal="center"/>
    </xf>
    <xf numFmtId="0" fontId="0" fillId="0" borderId="17" xfId="0" applyBorder="1" applyAlignment="1">
      <alignment horizontal="center"/>
    </xf>
    <xf numFmtId="0" fontId="0" fillId="0" borderId="16" xfId="0" applyBorder="1"/>
    <xf numFmtId="164" fontId="0" fillId="0" borderId="5" xfId="0" applyNumberFormat="1" applyBorder="1" applyAlignment="1">
      <alignment horizontal="center"/>
    </xf>
    <xf numFmtId="164" fontId="0" fillId="0" borderId="5" xfId="0" applyNumberFormat="1" applyBorder="1"/>
    <xf numFmtId="164" fontId="0" fillId="0" borderId="16" xfId="1" applyNumberFormat="1" applyFont="1" applyBorder="1" applyAlignment="1">
      <alignment horizontal="center"/>
    </xf>
    <xf numFmtId="166" fontId="0" fillId="0" borderId="5" xfId="0" applyNumberFormat="1" applyBorder="1" applyAlignment="1">
      <alignment horizontal="center"/>
    </xf>
    <xf numFmtId="166" fontId="0" fillId="0" borderId="16" xfId="0" applyNumberFormat="1" applyBorder="1" applyAlignment="1">
      <alignment horizontal="center"/>
    </xf>
    <xf numFmtId="164" fontId="0" fillId="0" borderId="18" xfId="1" applyNumberFormat="1" applyFont="1" applyBorder="1" applyAlignment="1">
      <alignment horizontal="center"/>
    </xf>
    <xf numFmtId="164" fontId="0" fillId="0" borderId="19" xfId="1" applyNumberFormat="1" applyFont="1" applyBorder="1" applyAlignment="1">
      <alignment horizontal="center"/>
    </xf>
    <xf numFmtId="164" fontId="0" fillId="0" borderId="20" xfId="1" applyNumberFormat="1" applyFont="1" applyBorder="1" applyAlignment="1">
      <alignment horizontal="center"/>
    </xf>
    <xf numFmtId="165" fontId="4" fillId="0" borderId="21" xfId="3" applyNumberFormat="1" applyBorder="1" applyAlignment="1">
      <alignment horizontal="center"/>
    </xf>
    <xf numFmtId="166" fontId="0" fillId="0" borderId="19" xfId="0" applyNumberFormat="1" applyBorder="1"/>
    <xf numFmtId="165" fontId="4" fillId="0" borderId="0" xfId="3" applyNumberFormat="1" applyAlignment="1">
      <alignment horizontal="center"/>
    </xf>
    <xf numFmtId="43" fontId="0" fillId="0" borderId="0" xfId="0" applyNumberFormat="1"/>
    <xf numFmtId="165" fontId="5" fillId="0" borderId="9" xfId="3" applyNumberFormat="1" applyFont="1" applyBorder="1" applyAlignment="1">
      <alignment horizontal="center"/>
    </xf>
    <xf numFmtId="0" fontId="0" fillId="0" borderId="13" xfId="0" applyBorder="1" applyAlignment="1">
      <alignment horizontal="center"/>
    </xf>
    <xf numFmtId="0" fontId="0" fillId="0" borderId="13" xfId="0" applyBorder="1"/>
    <xf numFmtId="0" fontId="0" fillId="0" borderId="14" xfId="0" applyBorder="1"/>
    <xf numFmtId="0" fontId="4" fillId="0" borderId="12" xfId="4" applyBorder="1" applyAlignment="1">
      <alignment horizontal="center"/>
    </xf>
    <xf numFmtId="167" fontId="0" fillId="0" borderId="5" xfId="0" applyNumberFormat="1" applyBorder="1" applyAlignment="1">
      <alignment horizontal="center"/>
    </xf>
    <xf numFmtId="167" fontId="0" fillId="0" borderId="5" xfId="2" applyNumberFormat="1" applyFont="1" applyBorder="1" applyAlignment="1">
      <alignment horizontal="center"/>
    </xf>
    <xf numFmtId="0" fontId="4" fillId="0" borderId="21" xfId="4" applyBorder="1" applyAlignment="1">
      <alignment horizontal="center" wrapText="1"/>
    </xf>
    <xf numFmtId="167" fontId="0" fillId="0" borderId="19" xfId="0" applyNumberFormat="1" applyBorder="1" applyAlignment="1">
      <alignment horizontal="center"/>
    </xf>
    <xf numFmtId="167" fontId="0" fillId="0" borderId="19" xfId="2" applyNumberFormat="1" applyFont="1" applyBorder="1" applyAlignment="1">
      <alignment horizontal="center"/>
    </xf>
    <xf numFmtId="167" fontId="0" fillId="0" borderId="0" xfId="0" applyNumberFormat="1"/>
    <xf numFmtId="166" fontId="0" fillId="0" borderId="0" xfId="2" applyNumberFormat="1" applyFont="1" applyBorder="1" applyAlignment="1">
      <alignment horizontal="center"/>
    </xf>
    <xf numFmtId="164" fontId="0" fillId="0" borderId="0" xfId="1" applyNumberFormat="1" applyFont="1" applyBorder="1"/>
    <xf numFmtId="164" fontId="0" fillId="0" borderId="0" xfId="1" applyNumberFormat="1" applyFont="1"/>
    <xf numFmtId="164" fontId="0" fillId="0" borderId="0" xfId="0" applyNumberFormat="1"/>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164" fontId="0" fillId="0" borderId="0" xfId="1" applyNumberFormat="1" applyFont="1" applyFill="1" applyBorder="1"/>
    <xf numFmtId="0" fontId="6" fillId="2" borderId="5" xfId="0" applyFont="1" applyFill="1" applyBorder="1" applyAlignment="1">
      <alignment horizontal="center" vertical="center"/>
    </xf>
    <xf numFmtId="0" fontId="7" fillId="0" borderId="5" xfId="0" applyFont="1" applyBorder="1" applyAlignment="1">
      <alignment horizontal="center"/>
    </xf>
    <xf numFmtId="0" fontId="7" fillId="0" borderId="5" xfId="0" applyFont="1" applyBorder="1"/>
    <xf numFmtId="0" fontId="6" fillId="2" borderId="5" xfId="0" applyFont="1" applyFill="1" applyBorder="1" applyAlignment="1">
      <alignment horizontal="center" vertical="center"/>
    </xf>
    <xf numFmtId="0" fontId="8" fillId="3" borderId="5" xfId="0" applyFont="1" applyFill="1" applyBorder="1" applyAlignment="1">
      <alignment horizontal="center" vertical="center"/>
    </xf>
    <xf numFmtId="0" fontId="0" fillId="0" borderId="17" xfId="0" applyBorder="1"/>
    <xf numFmtId="0" fontId="7" fillId="4" borderId="5" xfId="0" applyFont="1" applyFill="1" applyBorder="1" applyAlignment="1">
      <alignment horizontal="center" vertical="center"/>
    </xf>
    <xf numFmtId="0" fontId="7" fillId="4" borderId="5" xfId="0" applyFont="1" applyFill="1" applyBorder="1" applyAlignment="1">
      <alignment vertical="center"/>
    </xf>
    <xf numFmtId="164" fontId="7" fillId="4" borderId="5" xfId="1" applyNumberFormat="1" applyFont="1" applyFill="1" applyBorder="1" applyAlignment="1">
      <alignment horizontal="center"/>
    </xf>
    <xf numFmtId="164" fontId="7" fillId="4" borderId="5" xfId="1" applyNumberFormat="1" applyFont="1" applyFill="1" applyBorder="1" applyAlignment="1">
      <alignment horizontal="center" vertical="center"/>
    </xf>
    <xf numFmtId="0" fontId="0" fillId="4" borderId="17" xfId="0" applyFill="1" applyBorder="1"/>
    <xf numFmtId="0" fontId="7" fillId="4"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vertical="center"/>
    </xf>
    <xf numFmtId="164" fontId="7" fillId="0" borderId="5" xfId="1" applyNumberFormat="1" applyFont="1" applyBorder="1" applyAlignment="1">
      <alignment horizontal="center"/>
    </xf>
    <xf numFmtId="164" fontId="7" fillId="0" borderId="5" xfId="1" applyNumberFormat="1" applyFont="1" applyBorder="1" applyAlignment="1">
      <alignment horizontal="center" vertical="center"/>
    </xf>
    <xf numFmtId="10" fontId="7" fillId="0" borderId="5" xfId="1" applyNumberFormat="1" applyFont="1" applyBorder="1" applyAlignment="1">
      <alignment horizontal="center" vertical="center"/>
    </xf>
    <xf numFmtId="0" fontId="0" fillId="0" borderId="5" xfId="0" applyBorder="1" applyAlignment="1">
      <alignment horizontal="left" wrapText="1"/>
    </xf>
    <xf numFmtId="0" fontId="9" fillId="0" borderId="0" xfId="0" applyFont="1"/>
    <xf numFmtId="0" fontId="9" fillId="0" borderId="0" xfId="0" applyFont="1" applyAlignment="1">
      <alignment horizont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0" xfId="0" applyFont="1" applyFill="1" applyAlignment="1">
      <alignment horizontal="center"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wrapText="1"/>
    </xf>
    <xf numFmtId="0" fontId="11" fillId="3" borderId="7" xfId="0" applyFont="1" applyFill="1" applyBorder="1" applyAlignment="1">
      <alignment vertical="center" wrapText="1"/>
    </xf>
    <xf numFmtId="0" fontId="9" fillId="0" borderId="5" xfId="0" applyFont="1" applyBorder="1"/>
    <xf numFmtId="0" fontId="9" fillId="4" borderId="5" xfId="0" applyFont="1" applyFill="1" applyBorder="1" applyAlignment="1">
      <alignment horizontal="center" vertical="center"/>
    </xf>
    <xf numFmtId="0" fontId="9" fillId="4" borderId="5" xfId="0" applyFont="1" applyFill="1" applyBorder="1" applyAlignment="1">
      <alignment vertical="center"/>
    </xf>
    <xf numFmtId="164" fontId="9" fillId="4" borderId="5" xfId="1" applyNumberFormat="1" applyFont="1" applyFill="1" applyBorder="1" applyAlignment="1">
      <alignment horizontal="center"/>
    </xf>
    <xf numFmtId="0" fontId="9" fillId="4" borderId="5" xfId="0" applyFont="1" applyFill="1" applyBorder="1"/>
    <xf numFmtId="0" fontId="9" fillId="4" borderId="5" xfId="0" applyFont="1" applyFill="1" applyBorder="1" applyAlignment="1">
      <alignment horizontal="center" vertical="center"/>
    </xf>
    <xf numFmtId="164" fontId="9" fillId="4" borderId="5" xfId="0" applyNumberFormat="1" applyFont="1" applyFill="1" applyBorder="1" applyAlignment="1">
      <alignment horizontal="center" vertical="center"/>
    </xf>
    <xf numFmtId="0" fontId="9" fillId="0" borderId="5" xfId="0" applyFont="1" applyBorder="1" applyAlignment="1">
      <alignment horizontal="center" vertical="center"/>
    </xf>
    <xf numFmtId="164" fontId="9" fillId="0" borderId="5" xfId="1" applyNumberFormat="1" applyFont="1" applyBorder="1" applyAlignment="1">
      <alignment horizontal="center" vertical="center"/>
    </xf>
    <xf numFmtId="0" fontId="12" fillId="3" borderId="5" xfId="0" applyFont="1" applyFill="1" applyBorder="1" applyAlignment="1">
      <alignment horizontal="left" vertical="center" wrapText="1"/>
    </xf>
    <xf numFmtId="0" fontId="9" fillId="0" borderId="5" xfId="0" applyFont="1" applyBorder="1" applyAlignment="1">
      <alignment vertical="center"/>
    </xf>
    <xf numFmtId="164" fontId="9" fillId="0" borderId="5" xfId="1" applyNumberFormat="1" applyFont="1" applyBorder="1" applyAlignment="1">
      <alignment vertical="center"/>
    </xf>
    <xf numFmtId="0" fontId="12" fillId="3" borderId="5" xfId="0" applyFont="1" applyFill="1" applyBorder="1" applyAlignment="1">
      <alignment vertical="center" wrapText="1"/>
    </xf>
    <xf numFmtId="0" fontId="9" fillId="0" borderId="0" xfId="0" applyFont="1" applyAlignment="1">
      <alignment horizontal="center" vertical="center"/>
    </xf>
    <xf numFmtId="164" fontId="9" fillId="0" borderId="0" xfId="0" applyNumberFormat="1" applyFont="1" applyAlignment="1">
      <alignment horizontal="center"/>
    </xf>
    <xf numFmtId="164" fontId="9" fillId="0" borderId="0" xfId="0" applyNumberFormat="1" applyFont="1"/>
    <xf numFmtId="164" fontId="9" fillId="0" borderId="0" xfId="1" applyNumberFormat="1" applyFont="1"/>
    <xf numFmtId="10" fontId="9" fillId="0" borderId="0" xfId="1" applyNumberFormat="1" applyFont="1" applyBorder="1" applyAlignment="1">
      <alignment horizontal="center" vertical="center"/>
    </xf>
    <xf numFmtId="0" fontId="9" fillId="0" borderId="0" xfId="0" applyFont="1" applyAlignment="1">
      <alignment vertical="center"/>
    </xf>
    <xf numFmtId="164" fontId="9" fillId="0" borderId="0" xfId="0" applyNumberFormat="1" applyFont="1" applyAlignment="1">
      <alignment vertical="center"/>
    </xf>
    <xf numFmtId="10" fontId="9" fillId="0" borderId="0" xfId="0" applyNumberFormat="1" applyFont="1" applyAlignment="1">
      <alignment horizontal="center" vertical="center"/>
    </xf>
    <xf numFmtId="0" fontId="9" fillId="0" borderId="0" xfId="0" applyFont="1" applyAlignment="1">
      <alignment horizontal="left"/>
    </xf>
    <xf numFmtId="0" fontId="9" fillId="5" borderId="0" xfId="0" applyFont="1" applyFill="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13" fillId="3" borderId="6" xfId="0" applyFont="1" applyFill="1" applyBorder="1" applyAlignment="1">
      <alignment horizontal="center" vertical="center" wrapText="1"/>
    </xf>
  </cellXfs>
  <cellStyles count="5">
    <cellStyle name="Comma" xfId="2" builtinId="3"/>
    <cellStyle name="Normal" xfId="0" builtinId="0"/>
    <cellStyle name="Normal 2" xfId="3" xr:uid="{79E3B8CE-9EF2-431A-887E-B47CE16DC205}"/>
    <cellStyle name="Normal 3 2" xfId="4" xr:uid="{F3F9B6C8-0C39-4D3D-954D-91F190AFC9C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95400" cy="447675"/>
    <xdr:pic>
      <xdr:nvPicPr>
        <xdr:cNvPr id="2" name="Picture 1">
          <a:extLst>
            <a:ext uri="{FF2B5EF4-FFF2-40B4-BE49-F238E27FC236}">
              <a16:creationId xmlns:a16="http://schemas.microsoft.com/office/drawing/2014/main" id="{0E160D74-F962-4E4D-AE3B-2349147B4735}"/>
            </a:ext>
          </a:extLst>
        </xdr:cNvPr>
        <xdr:cNvPicPr>
          <a:picLocks noChangeAspect="1"/>
        </xdr:cNvPicPr>
      </xdr:nvPicPr>
      <xdr:blipFill>
        <a:blip xmlns:r="http://schemas.openxmlformats.org/officeDocument/2006/relationships" r:embed="rId1"/>
        <a:stretch>
          <a:fillRect/>
        </a:stretch>
      </xdr:blipFill>
      <xdr:spPr>
        <a:xfrm>
          <a:off x="0" y="0"/>
          <a:ext cx="1295400" cy="4476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39BE-A574-4AD4-841C-4DE9E4B84B11}">
  <sheetPr>
    <tabColor rgb="FF92D050"/>
  </sheetPr>
  <dimension ref="A1:R39"/>
  <sheetViews>
    <sheetView showGridLines="0" zoomScale="85" zoomScaleNormal="85" workbookViewId="0">
      <selection activeCell="G10" sqref="G10"/>
    </sheetView>
  </sheetViews>
  <sheetFormatPr defaultRowHeight="15" x14ac:dyDescent="0.25"/>
  <cols>
    <col min="1" max="1" width="36.7109375" bestFit="1" customWidth="1"/>
    <col min="2" max="5" width="10.5703125" bestFit="1" customWidth="1"/>
    <col min="6" max="6" width="16.7109375" bestFit="1" customWidth="1"/>
    <col min="7" max="10" width="10.7109375" bestFit="1" customWidth="1"/>
    <col min="11" max="16" width="16.7109375" bestFit="1" customWidth="1"/>
  </cols>
  <sheetData>
    <row r="1" spans="1:18" ht="37.5" customHeight="1" thickBot="1" x14ac:dyDescent="0.3"/>
    <row r="2" spans="1:18" x14ac:dyDescent="0.25">
      <c r="A2" s="43"/>
      <c r="B2" s="44">
        <v>2012</v>
      </c>
      <c r="C2" s="44">
        <v>2018</v>
      </c>
      <c r="D2" s="44">
        <v>2021</v>
      </c>
      <c r="E2" s="44">
        <v>2022</v>
      </c>
      <c r="F2" s="44">
        <v>2025</v>
      </c>
      <c r="G2" s="44">
        <v>2030</v>
      </c>
      <c r="H2" s="44">
        <v>2035</v>
      </c>
      <c r="I2" s="44">
        <v>2040</v>
      </c>
      <c r="J2" s="45">
        <v>2045</v>
      </c>
      <c r="K2" s="46" t="s">
        <v>23</v>
      </c>
      <c r="L2" s="44" t="s">
        <v>24</v>
      </c>
      <c r="M2" s="44" t="s">
        <v>25</v>
      </c>
      <c r="N2" s="44" t="s">
        <v>26</v>
      </c>
      <c r="O2" s="44" t="s">
        <v>27</v>
      </c>
      <c r="P2" s="45" t="s">
        <v>28</v>
      </c>
      <c r="R2" s="47"/>
    </row>
    <row r="3" spans="1:18" x14ac:dyDescent="0.25">
      <c r="A3" s="48" t="s">
        <v>29</v>
      </c>
      <c r="B3" s="49">
        <v>2066.7665284757923</v>
      </c>
      <c r="C3" s="49">
        <v>2296.6814323204007</v>
      </c>
      <c r="D3" s="49">
        <v>2759.9161605552713</v>
      </c>
      <c r="E3" s="49">
        <v>2862.4898653638479</v>
      </c>
      <c r="F3" s="50">
        <v>4370.5528274404742</v>
      </c>
      <c r="G3" s="50">
        <v>5812.3837415427261</v>
      </c>
      <c r="H3" s="50">
        <v>7656.3226747883991</v>
      </c>
      <c r="I3" s="50">
        <v>9989.097853075742</v>
      </c>
      <c r="J3" s="51">
        <v>12784.639966716544</v>
      </c>
      <c r="K3" s="52">
        <f>(E3/B3)^(1/10)-1</f>
        <v>3.3106880180824305E-2</v>
      </c>
      <c r="L3" s="28">
        <f>(F3/E3)^(1/3)-1</f>
        <v>0.15150052086804067</v>
      </c>
      <c r="M3" s="28">
        <f>(G3/F3)^(1/5)-1</f>
        <v>5.8677251148860687E-2</v>
      </c>
      <c r="N3" s="28">
        <f>(H3/G3)^(1/5)-1</f>
        <v>5.6654945033963289E-2</v>
      </c>
      <c r="O3" s="28">
        <f>(I3/H3)^(1/5)-1</f>
        <v>5.4632638919065668E-2</v>
      </c>
      <c r="P3" s="28">
        <f>(J3/I3)^(1/5)-1</f>
        <v>5.0588026689270427E-2</v>
      </c>
      <c r="R3" s="27"/>
    </row>
    <row r="4" spans="1:18" x14ac:dyDescent="0.25">
      <c r="A4" s="48" t="s">
        <v>30</v>
      </c>
      <c r="B4" s="49">
        <v>2066.7665284757923</v>
      </c>
      <c r="C4" s="49">
        <v>2296.6814323204007</v>
      </c>
      <c r="D4" s="49">
        <v>2759.9161605552713</v>
      </c>
      <c r="E4" s="49">
        <v>2862.4898653638479</v>
      </c>
      <c r="F4" s="50">
        <v>4370.5528274404742</v>
      </c>
      <c r="G4" s="50">
        <v>5812.3837415427261</v>
      </c>
      <c r="H4" s="50">
        <v>7656.3226747883991</v>
      </c>
      <c r="I4" s="50">
        <v>9989.097853075742</v>
      </c>
      <c r="J4" s="51">
        <v>12784.639966716544</v>
      </c>
      <c r="K4" s="53"/>
      <c r="L4" s="3"/>
      <c r="M4" s="3"/>
      <c r="N4" s="3"/>
      <c r="O4" s="3"/>
      <c r="P4" s="54"/>
      <c r="R4" s="27"/>
    </row>
    <row r="5" spans="1:18" x14ac:dyDescent="0.25">
      <c r="A5" s="48" t="s">
        <v>31</v>
      </c>
      <c r="B5" s="55">
        <v>0.81200000000000006</v>
      </c>
      <c r="C5" s="55">
        <v>0.81499999999999995</v>
      </c>
      <c r="D5" s="55">
        <v>0.78500000000000003</v>
      </c>
      <c r="E5" s="55">
        <v>0.79400000000000004</v>
      </c>
      <c r="F5" s="56">
        <v>0.78</v>
      </c>
      <c r="G5" s="56">
        <v>0.83</v>
      </c>
      <c r="H5" s="56">
        <v>0.88</v>
      </c>
      <c r="I5" s="56">
        <v>0.91</v>
      </c>
      <c r="J5" s="56">
        <v>0.92</v>
      </c>
      <c r="K5" s="53"/>
      <c r="L5" s="3"/>
      <c r="M5" s="3"/>
      <c r="N5" s="3"/>
      <c r="O5" s="3"/>
      <c r="P5" s="54"/>
      <c r="R5" s="47"/>
    </row>
    <row r="6" spans="1:18" x14ac:dyDescent="0.25">
      <c r="A6" s="48" t="s">
        <v>32</v>
      </c>
      <c r="B6" s="49">
        <f t="shared" ref="B6:J6" si="0">B5*B4</f>
        <v>1678.2144211223435</v>
      </c>
      <c r="C6" s="49">
        <f t="shared" si="0"/>
        <v>1871.7953673411264</v>
      </c>
      <c r="D6" s="49">
        <f t="shared" si="0"/>
        <v>2166.5341860358881</v>
      </c>
      <c r="E6" s="49">
        <f t="shared" si="0"/>
        <v>2272.8169530988953</v>
      </c>
      <c r="F6" s="49">
        <f t="shared" si="0"/>
        <v>3409.0312054035699</v>
      </c>
      <c r="G6" s="49">
        <f t="shared" si="0"/>
        <v>4824.2785054804626</v>
      </c>
      <c r="H6" s="49">
        <f t="shared" si="0"/>
        <v>6737.5639538137912</v>
      </c>
      <c r="I6" s="49">
        <f t="shared" si="0"/>
        <v>9090.0790462989262</v>
      </c>
      <c r="J6" s="49">
        <f t="shared" si="0"/>
        <v>11761.868769379222</v>
      </c>
      <c r="K6" s="52">
        <f>(E6/B6)^(1/10)-1</f>
        <v>3.0793570824461547E-2</v>
      </c>
      <c r="L6" s="28">
        <f>(F6/E6)^(1/3)-1</f>
        <v>0.14469250394182542</v>
      </c>
      <c r="M6" s="28">
        <f t="shared" ref="M6:P9" si="1">(G6/F6)^(1/5)-1</f>
        <v>7.1914828884487525E-2</v>
      </c>
      <c r="N6" s="28">
        <f t="shared" si="1"/>
        <v>6.9089602444487586E-2</v>
      </c>
      <c r="O6" s="28">
        <f t="shared" si="1"/>
        <v>6.1727220323907206E-2</v>
      </c>
      <c r="P6" s="57">
        <f t="shared" si="1"/>
        <v>5.2886928388640175E-2</v>
      </c>
      <c r="R6" s="27"/>
    </row>
    <row r="7" spans="1:18" x14ac:dyDescent="0.25">
      <c r="A7" s="48" t="s">
        <v>33</v>
      </c>
      <c r="B7" s="50">
        <v>5040.9390723901115</v>
      </c>
      <c r="C7" s="50">
        <v>6005.7160747799189</v>
      </c>
      <c r="D7" s="50">
        <v>6769.9523652787793</v>
      </c>
      <c r="E7" s="50">
        <v>6196.9800470600794</v>
      </c>
      <c r="F7" s="50">
        <v>6867.6461410006086</v>
      </c>
      <c r="G7" s="50">
        <v>8756.2172563302411</v>
      </c>
      <c r="H7" s="50">
        <v>10649.068890156463</v>
      </c>
      <c r="I7" s="50">
        <v>12837.352184134685</v>
      </c>
      <c r="J7" s="51">
        <v>15275.204302518017</v>
      </c>
      <c r="K7" s="52">
        <f>(E7/B7)^(1/10)-1</f>
        <v>2.0861592796153738E-2</v>
      </c>
      <c r="L7" s="28">
        <f>(F7/E7)^(1/3)-1</f>
        <v>3.4846505184074283E-2</v>
      </c>
      <c r="M7" s="28">
        <f t="shared" si="1"/>
        <v>4.9788289253404061E-2</v>
      </c>
      <c r="N7" s="28">
        <f t="shared" si="1"/>
        <v>3.9917823024884003E-2</v>
      </c>
      <c r="O7" s="28">
        <f t="shared" si="1"/>
        <v>3.8084637176913461E-2</v>
      </c>
      <c r="P7" s="57">
        <f t="shared" si="1"/>
        <v>3.5386061889542297E-2</v>
      </c>
      <c r="R7" s="27"/>
    </row>
    <row r="8" spans="1:18" x14ac:dyDescent="0.25">
      <c r="A8" s="48" t="s">
        <v>34</v>
      </c>
      <c r="B8" s="58">
        <v>2973.3</v>
      </c>
      <c r="C8" s="58">
        <v>3113.5</v>
      </c>
      <c r="D8" s="58">
        <v>3242.5</v>
      </c>
      <c r="E8" s="58">
        <v>2930.8</v>
      </c>
      <c r="F8" s="50">
        <v>3277.7682444576003</v>
      </c>
      <c r="G8" s="50">
        <v>3892.9604570264887</v>
      </c>
      <c r="H8" s="50">
        <v>4579.1155210826455</v>
      </c>
      <c r="I8" s="50">
        <v>5334.2691669558599</v>
      </c>
      <c r="J8" s="50">
        <v>6183.8799505897859</v>
      </c>
      <c r="K8" s="52">
        <f>(E8/C8)^(1/4)-1</f>
        <v>-1.5004314484227788E-2</v>
      </c>
      <c r="L8" s="28">
        <f>(F8/E8)^(1/3)-1</f>
        <v>3.8000000000000034E-2</v>
      </c>
      <c r="M8" s="28">
        <f t="shared" si="1"/>
        <v>3.499999999999992E-2</v>
      </c>
      <c r="N8" s="28">
        <f t="shared" si="1"/>
        <v>3.2999999999999918E-2</v>
      </c>
      <c r="O8" s="28">
        <f t="shared" si="1"/>
        <v>3.0999999999999917E-2</v>
      </c>
      <c r="P8" s="57">
        <f t="shared" si="1"/>
        <v>3.0000000000000027E-2</v>
      </c>
      <c r="R8" s="47"/>
    </row>
    <row r="9" spans="1:18" ht="15.75" thickBot="1" x14ac:dyDescent="0.3">
      <c r="A9" s="48" t="s">
        <v>35</v>
      </c>
      <c r="B9" s="58">
        <v>3745.8534935124544</v>
      </c>
      <c r="C9" s="58">
        <v>4764.0114421210455</v>
      </c>
      <c r="D9" s="58">
        <v>5693.9865513146669</v>
      </c>
      <c r="E9" s="58">
        <v>5538.9970001589745</v>
      </c>
      <c r="F9" s="58">
        <v>6998.9091019465777</v>
      </c>
      <c r="G9" s="58">
        <v>9687.5353047842145</v>
      </c>
      <c r="H9" s="58">
        <v>12807.517322887608</v>
      </c>
      <c r="I9" s="58">
        <v>16593.162063477754</v>
      </c>
      <c r="J9" s="59">
        <v>20853.193121307453</v>
      </c>
      <c r="K9" s="60">
        <f>(E9/B9)^(1/10)-1</f>
        <v>3.989151418878345E-2</v>
      </c>
      <c r="L9" s="61">
        <f>(F9/E9)^(1/3)-1</f>
        <v>8.1101345219426246E-2</v>
      </c>
      <c r="M9" s="61">
        <f t="shared" si="1"/>
        <v>6.7177325188495729E-2</v>
      </c>
      <c r="N9" s="61">
        <f t="shared" si="1"/>
        <v>5.7426842705041503E-2</v>
      </c>
      <c r="O9" s="61">
        <f t="shared" si="1"/>
        <v>5.3156325549023942E-2</v>
      </c>
      <c r="P9" s="62">
        <f t="shared" si="1"/>
        <v>4.6763768543187201E-2</v>
      </c>
      <c r="R9" s="27"/>
    </row>
    <row r="10" spans="1:18" ht="15.75" thickBot="1" x14ac:dyDescent="0.3">
      <c r="A10" s="63" t="s">
        <v>36</v>
      </c>
      <c r="B10" s="64">
        <f>B6+B7-B8-B9</f>
        <v>0</v>
      </c>
      <c r="C10" s="64">
        <f>C6+C7-C8-C9</f>
        <v>0</v>
      </c>
      <c r="D10" s="64">
        <f>D6+D7-D8-D9</f>
        <v>0</v>
      </c>
      <c r="E10" s="64">
        <f>E6+E7-E8-E9</f>
        <v>0</v>
      </c>
      <c r="F10" s="64">
        <f t="shared" ref="F10:J10" si="2">F6+F7-F8-F9</f>
        <v>0</v>
      </c>
      <c r="G10" s="64">
        <f t="shared" si="2"/>
        <v>0</v>
      </c>
      <c r="H10" s="64">
        <f t="shared" si="2"/>
        <v>0</v>
      </c>
      <c r="I10" s="64">
        <f t="shared" si="2"/>
        <v>0</v>
      </c>
      <c r="J10" s="64">
        <f t="shared" si="2"/>
        <v>0</v>
      </c>
      <c r="R10" s="27"/>
    </row>
    <row r="11" spans="1:18" ht="15.75" thickBot="1" x14ac:dyDescent="0.3">
      <c r="A11" s="65"/>
      <c r="B11" s="27"/>
      <c r="C11" s="27"/>
      <c r="D11" s="27"/>
      <c r="E11" s="27"/>
      <c r="F11" s="66"/>
      <c r="G11" s="66"/>
      <c r="H11" s="66"/>
      <c r="I11" s="66"/>
      <c r="J11" s="66"/>
      <c r="R11" s="27"/>
    </row>
    <row r="12" spans="1:18" x14ac:dyDescent="0.25">
      <c r="A12" s="67" t="s">
        <v>37</v>
      </c>
      <c r="B12" s="68"/>
      <c r="C12" s="68"/>
      <c r="D12" s="68"/>
      <c r="E12" s="68"/>
      <c r="F12" s="69"/>
      <c r="G12" s="69"/>
      <c r="H12" s="69"/>
      <c r="I12" s="69"/>
      <c r="J12" s="69"/>
      <c r="K12" s="69"/>
      <c r="L12" s="69"/>
      <c r="M12" s="69"/>
      <c r="N12" s="69"/>
      <c r="O12" s="69"/>
      <c r="P12" s="70"/>
      <c r="R12" s="47"/>
    </row>
    <row r="13" spans="1:18" x14ac:dyDescent="0.25">
      <c r="A13" s="71" t="s">
        <v>38</v>
      </c>
      <c r="B13" s="72">
        <v>1161.2145829888611</v>
      </c>
      <c r="C13" s="72">
        <v>1434.344167584562</v>
      </c>
      <c r="D13" s="72">
        <v>1665.0063533208174</v>
      </c>
      <c r="E13" s="72">
        <v>1573.0751480451486</v>
      </c>
      <c r="F13" s="73">
        <v>1873</v>
      </c>
      <c r="G13" s="73">
        <v>2425.2273540849201</v>
      </c>
      <c r="H13" s="73">
        <v>3076.1079974988902</v>
      </c>
      <c r="I13" s="73">
        <v>3850.0215255216099</v>
      </c>
      <c r="J13" s="73">
        <v>4725.9647861344101</v>
      </c>
      <c r="K13" s="28">
        <f t="shared" ref="K13:K20" si="3">(E13/B13)^(1/10)-1</f>
        <v>3.0822047712265599E-2</v>
      </c>
      <c r="L13" s="28">
        <f t="shared" ref="L13:L20" si="4">(F13/E13)^(1/3)-1</f>
        <v>5.9894818749510081E-2</v>
      </c>
      <c r="M13" s="28">
        <f t="shared" ref="M13:P20" si="5">(G13/F13)^(1/5)-1</f>
        <v>5.3035315060647292E-2</v>
      </c>
      <c r="N13" s="28">
        <f t="shared" si="5"/>
        <v>4.869651353959692E-2</v>
      </c>
      <c r="O13" s="28">
        <f t="shared" si="5"/>
        <v>4.5905184474531513E-2</v>
      </c>
      <c r="P13" s="57">
        <f t="shared" si="5"/>
        <v>4.1850644518811153E-2</v>
      </c>
      <c r="R13" s="47"/>
    </row>
    <row r="14" spans="1:18" x14ac:dyDescent="0.25">
      <c r="A14" s="71" t="s">
        <v>39</v>
      </c>
      <c r="B14" s="72">
        <v>333.38096092260849</v>
      </c>
      <c r="C14" s="72">
        <v>400.48527699774604</v>
      </c>
      <c r="D14" s="72">
        <v>452.12023867153647</v>
      </c>
      <c r="E14" s="72">
        <v>415.42477501192286</v>
      </c>
      <c r="F14" s="73">
        <v>500</v>
      </c>
      <c r="G14" s="73">
        <v>659.25440945856803</v>
      </c>
      <c r="H14" s="73">
        <v>860.02855494582002</v>
      </c>
      <c r="I14" s="73">
        <v>1061.17653529687</v>
      </c>
      <c r="J14" s="73">
        <v>1250.1494530636601</v>
      </c>
      <c r="K14" s="28">
        <f t="shared" si="3"/>
        <v>2.2245388180700987E-2</v>
      </c>
      <c r="L14" s="28">
        <f t="shared" si="4"/>
        <v>6.371643733912058E-2</v>
      </c>
      <c r="M14" s="28">
        <f t="shared" si="5"/>
        <v>5.6857923581603353E-2</v>
      </c>
      <c r="N14" s="28">
        <f t="shared" si="5"/>
        <v>5.4610195445615073E-2</v>
      </c>
      <c r="O14" s="28">
        <f t="shared" si="5"/>
        <v>4.2929503576863537E-2</v>
      </c>
      <c r="P14" s="57">
        <f t="shared" si="5"/>
        <v>3.3320057347601795E-2</v>
      </c>
      <c r="R14" s="47"/>
    </row>
    <row r="15" spans="1:18" x14ac:dyDescent="0.25">
      <c r="A15" s="71" t="s">
        <v>40</v>
      </c>
      <c r="B15" s="72">
        <v>479.46924716959427</v>
      </c>
      <c r="C15" s="72">
        <v>565.34405929876596</v>
      </c>
      <c r="D15" s="72">
        <v>626.45018443913534</v>
      </c>
      <c r="E15" s="72">
        <v>564.97769401621531</v>
      </c>
      <c r="F15" s="73">
        <v>750.35494103058204</v>
      </c>
      <c r="G15" s="73">
        <v>1080.4309112467677</v>
      </c>
      <c r="H15" s="73">
        <v>1438.44611043994</v>
      </c>
      <c r="I15" s="73">
        <v>1884.1426100849999</v>
      </c>
      <c r="J15" s="73">
        <v>2426.3125415401501</v>
      </c>
      <c r="K15" s="28">
        <f t="shared" si="3"/>
        <v>1.6546043697391877E-2</v>
      </c>
      <c r="L15" s="28">
        <f t="shared" si="4"/>
        <v>9.9204459492935104E-2</v>
      </c>
      <c r="M15" s="28">
        <f t="shared" si="5"/>
        <v>7.5637787801057232E-2</v>
      </c>
      <c r="N15" s="28">
        <f t="shared" si="5"/>
        <v>5.8910656876665524E-2</v>
      </c>
      <c r="O15" s="28">
        <f t="shared" si="5"/>
        <v>5.5465482791422716E-2</v>
      </c>
      <c r="P15" s="57">
        <f t="shared" si="5"/>
        <v>5.1880960725184222E-2</v>
      </c>
      <c r="R15" s="47"/>
    </row>
    <row r="16" spans="1:18" x14ac:dyDescent="0.25">
      <c r="A16" s="71" t="s">
        <v>41</v>
      </c>
      <c r="B16" s="72">
        <v>292.17657249397166</v>
      </c>
      <c r="C16" s="72">
        <v>358.42795771952746</v>
      </c>
      <c r="D16" s="72">
        <v>413.21872938893949</v>
      </c>
      <c r="E16" s="72">
        <v>387.72979001112839</v>
      </c>
      <c r="F16" s="73">
        <v>484.86440337674202</v>
      </c>
      <c r="G16" s="73">
        <v>651.21142719476802</v>
      </c>
      <c r="H16" s="73">
        <v>872.97293517882997</v>
      </c>
      <c r="I16" s="73">
        <v>1159.5545225921901</v>
      </c>
      <c r="J16" s="73">
        <v>1404.66348561321</v>
      </c>
      <c r="K16" s="28">
        <f t="shared" si="3"/>
        <v>2.86991429012875E-2</v>
      </c>
      <c r="L16" s="28">
        <f t="shared" si="4"/>
        <v>7.7367103125120185E-2</v>
      </c>
      <c r="M16" s="28">
        <f t="shared" si="5"/>
        <v>6.0767834699933188E-2</v>
      </c>
      <c r="N16" s="28">
        <f t="shared" si="5"/>
        <v>6.0365900983693432E-2</v>
      </c>
      <c r="O16" s="28">
        <f t="shared" si="5"/>
        <v>5.8420100419169119E-2</v>
      </c>
      <c r="P16" s="57">
        <f t="shared" si="5"/>
        <v>3.9097317792471831E-2</v>
      </c>
      <c r="R16" s="47"/>
    </row>
    <row r="17" spans="1:18" x14ac:dyDescent="0.25">
      <c r="A17" s="71" t="s">
        <v>42</v>
      </c>
      <c r="B17" s="72">
        <v>486.96095415661921</v>
      </c>
      <c r="C17" s="72">
        <v>592.79333838744583</v>
      </c>
      <c r="D17" s="72">
        <v>678.1630479267136</v>
      </c>
      <c r="E17" s="72">
        <v>631.44565801812303</v>
      </c>
      <c r="F17" s="73">
        <v>828.42747424867196</v>
      </c>
      <c r="G17" s="73">
        <v>1225.189515722396</v>
      </c>
      <c r="H17" s="73">
        <v>1557.8592091123064</v>
      </c>
      <c r="I17" s="73">
        <v>1960.0250159168099</v>
      </c>
      <c r="J17" s="73">
        <v>2435.6618335725811</v>
      </c>
      <c r="K17" s="28">
        <f t="shared" si="3"/>
        <v>2.6323289635105329E-2</v>
      </c>
      <c r="L17" s="28">
        <f t="shared" si="4"/>
        <v>9.4727860164508293E-2</v>
      </c>
      <c r="M17" s="28">
        <f t="shared" si="5"/>
        <v>8.1408442195528563E-2</v>
      </c>
      <c r="N17" s="28">
        <f t="shared" si="5"/>
        <v>4.9216198334782302E-2</v>
      </c>
      <c r="O17" s="28">
        <f t="shared" si="5"/>
        <v>4.6999999999999487E-2</v>
      </c>
      <c r="P17" s="57">
        <f t="shared" si="5"/>
        <v>4.441012952611656E-2</v>
      </c>
      <c r="R17" s="47"/>
    </row>
    <row r="18" spans="1:18" x14ac:dyDescent="0.25">
      <c r="A18" s="71" t="s">
        <v>43</v>
      </c>
      <c r="B18" s="72">
        <v>318.39754694855884</v>
      </c>
      <c r="C18" s="72">
        <v>495.78526194650397</v>
      </c>
      <c r="D18" s="72">
        <v>725.50288625314124</v>
      </c>
      <c r="E18" s="72">
        <v>864.08353202480123</v>
      </c>
      <c r="F18" s="73">
        <v>1149.64666010066</v>
      </c>
      <c r="G18" s="73">
        <v>1698.0467794554229</v>
      </c>
      <c r="H18" s="73">
        <v>2423.2162809220599</v>
      </c>
      <c r="I18" s="73">
        <v>3295.9082754732499</v>
      </c>
      <c r="J18" s="73">
        <v>4285.4010758460599</v>
      </c>
      <c r="K18" s="28">
        <f t="shared" si="3"/>
        <v>0.10499064570459571</v>
      </c>
      <c r="L18" s="28">
        <f t="shared" si="4"/>
        <v>9.9856986539031078E-2</v>
      </c>
      <c r="M18" s="28">
        <f t="shared" si="5"/>
        <v>8.1127846810847171E-2</v>
      </c>
      <c r="N18" s="28">
        <f t="shared" si="5"/>
        <v>7.3713727329395518E-2</v>
      </c>
      <c r="O18" s="28">
        <f t="shared" si="5"/>
        <v>6.344880537344455E-2</v>
      </c>
      <c r="P18" s="57">
        <f t="shared" si="5"/>
        <v>5.3909384015470296E-2</v>
      </c>
      <c r="R18" s="47"/>
    </row>
    <row r="19" spans="1:18" x14ac:dyDescent="0.25">
      <c r="A19" s="71" t="s">
        <v>44</v>
      </c>
      <c r="B19" s="72">
        <v>89.900483844298876</v>
      </c>
      <c r="C19" s="72">
        <v>133.26256123097465</v>
      </c>
      <c r="D19" s="72">
        <v>185.64186182549963</v>
      </c>
      <c r="E19" s="72">
        <v>210.48188600604144</v>
      </c>
      <c r="F19" s="73">
        <v>309.97981052071424</v>
      </c>
      <c r="G19" s="73">
        <v>439.97121500518307</v>
      </c>
      <c r="H19" s="73">
        <v>601.70658623152224</v>
      </c>
      <c r="I19" s="73">
        <v>816.67843502719097</v>
      </c>
      <c r="J19" s="73">
        <v>1088.2901158361112</v>
      </c>
      <c r="K19" s="28">
        <f t="shared" si="3"/>
        <v>8.8792873843632547E-2</v>
      </c>
      <c r="L19" s="28">
        <f t="shared" si="4"/>
        <v>0.13773091898131584</v>
      </c>
      <c r="M19" s="28">
        <f t="shared" si="5"/>
        <v>7.2551540702852968E-2</v>
      </c>
      <c r="N19" s="28">
        <f t="shared" si="5"/>
        <v>6.4613821811331906E-2</v>
      </c>
      <c r="O19" s="28">
        <f t="shared" si="5"/>
        <v>6.2999999999999945E-2</v>
      </c>
      <c r="P19" s="57">
        <f t="shared" si="5"/>
        <v>5.91042709594094E-2</v>
      </c>
      <c r="R19" s="47"/>
    </row>
    <row r="20" spans="1:18" ht="27" thickBot="1" x14ac:dyDescent="0.3">
      <c r="A20" s="74" t="s">
        <v>45</v>
      </c>
      <c r="B20" s="75">
        <v>584.35314498794196</v>
      </c>
      <c r="C20" s="75">
        <v>783.56881895551942</v>
      </c>
      <c r="D20" s="75">
        <v>947.88324948888385</v>
      </c>
      <c r="E20" s="75">
        <v>891.77851702559383</v>
      </c>
      <c r="F20" s="76">
        <v>1102.6358126692073</v>
      </c>
      <c r="G20" s="76">
        <v>1508.2036926161882</v>
      </c>
      <c r="H20" s="76">
        <v>1977.1796485582399</v>
      </c>
      <c r="I20" s="76">
        <v>2565.6551435648316</v>
      </c>
      <c r="J20" s="76">
        <v>3236.7498297012667</v>
      </c>
      <c r="K20" s="61">
        <f t="shared" si="3"/>
        <v>4.317738159897444E-2</v>
      </c>
      <c r="L20" s="61">
        <f t="shared" si="4"/>
        <v>7.3309638228167717E-2</v>
      </c>
      <c r="M20" s="61">
        <f t="shared" si="5"/>
        <v>6.4646868878582842E-2</v>
      </c>
      <c r="N20" s="61">
        <f t="shared" si="5"/>
        <v>5.5643374641672239E-2</v>
      </c>
      <c r="O20" s="61">
        <f t="shared" si="5"/>
        <v>5.3490030135621147E-2</v>
      </c>
      <c r="P20" s="62">
        <f t="shared" si="5"/>
        <v>4.7567871958660968E-2</v>
      </c>
    </row>
    <row r="21" spans="1:18" x14ac:dyDescent="0.25">
      <c r="B21" s="77"/>
      <c r="C21" s="77"/>
      <c r="D21" s="77"/>
      <c r="E21" s="77"/>
      <c r="F21" s="66"/>
      <c r="G21" s="66"/>
      <c r="H21" s="66"/>
      <c r="I21" s="66"/>
      <c r="J21" s="66"/>
    </row>
    <row r="23" spans="1:18" x14ac:dyDescent="0.25">
      <c r="B23" s="78"/>
      <c r="C23" s="78"/>
      <c r="D23" s="78"/>
      <c r="E23" s="78"/>
      <c r="F23" s="78"/>
      <c r="G23" s="78"/>
      <c r="H23" s="78"/>
      <c r="I23" s="78"/>
      <c r="J23" s="78"/>
    </row>
    <row r="24" spans="1:18" x14ac:dyDescent="0.25">
      <c r="B24" s="79"/>
      <c r="C24" s="79"/>
      <c r="D24" s="79"/>
      <c r="E24" s="79"/>
      <c r="F24" s="79"/>
      <c r="G24" s="79"/>
      <c r="H24" s="79"/>
      <c r="I24" s="79"/>
      <c r="J24" s="79"/>
    </row>
    <row r="32" spans="1:18" x14ac:dyDescent="0.25">
      <c r="B32" s="80"/>
      <c r="C32" s="80"/>
      <c r="D32" s="80"/>
      <c r="E32" s="80"/>
      <c r="F32" s="80"/>
      <c r="G32" s="80"/>
      <c r="H32" s="80"/>
      <c r="I32" s="80"/>
      <c r="J32" s="80"/>
      <c r="L32" s="81"/>
    </row>
    <row r="33" spans="2:12" x14ac:dyDescent="0.25">
      <c r="B33" s="80"/>
      <c r="C33" s="80"/>
      <c r="D33" s="80"/>
      <c r="E33" s="80"/>
      <c r="F33" s="80"/>
      <c r="G33" s="80"/>
      <c r="H33" s="80"/>
      <c r="I33" s="80"/>
      <c r="J33" s="80"/>
      <c r="L33" s="81"/>
    </row>
    <row r="34" spans="2:12" x14ac:dyDescent="0.25">
      <c r="B34" s="80"/>
      <c r="C34" s="80"/>
      <c r="D34" s="80"/>
      <c r="E34" s="80"/>
      <c r="F34" s="80"/>
      <c r="G34" s="80"/>
      <c r="H34" s="80"/>
      <c r="I34" s="80"/>
      <c r="J34" s="80"/>
      <c r="L34" s="81"/>
    </row>
    <row r="35" spans="2:12" x14ac:dyDescent="0.25">
      <c r="B35" s="80"/>
      <c r="C35" s="80"/>
      <c r="D35" s="80"/>
      <c r="E35" s="80"/>
      <c r="F35" s="80"/>
      <c r="G35" s="80"/>
      <c r="H35" s="80"/>
      <c r="I35" s="80"/>
      <c r="J35" s="80"/>
      <c r="L35" s="81"/>
    </row>
    <row r="36" spans="2:12" x14ac:dyDescent="0.25">
      <c r="B36" s="80"/>
      <c r="C36" s="80"/>
      <c r="D36" s="80"/>
      <c r="E36" s="80"/>
      <c r="F36" s="80"/>
      <c r="G36" s="80"/>
      <c r="H36" s="80"/>
      <c r="I36" s="80"/>
      <c r="J36" s="80"/>
      <c r="L36" s="81"/>
    </row>
    <row r="37" spans="2:12" x14ac:dyDescent="0.25">
      <c r="B37" s="80"/>
      <c r="C37" s="80"/>
      <c r="D37" s="80"/>
      <c r="E37" s="80"/>
      <c r="F37" s="80"/>
      <c r="G37" s="80"/>
      <c r="H37" s="80"/>
      <c r="I37" s="80"/>
      <c r="J37" s="80"/>
      <c r="L37" s="81"/>
    </row>
    <row r="38" spans="2:12" x14ac:dyDescent="0.25">
      <c r="B38" s="80"/>
      <c r="C38" s="80"/>
      <c r="D38" s="80"/>
      <c r="E38" s="80"/>
      <c r="F38" s="80"/>
      <c r="G38" s="80"/>
      <c r="H38" s="80"/>
      <c r="I38" s="80"/>
      <c r="J38" s="80"/>
      <c r="L38" s="81"/>
    </row>
    <row r="39" spans="2:12" x14ac:dyDescent="0.25">
      <c r="B39" s="80"/>
      <c r="C39" s="80"/>
      <c r="D39" s="80"/>
      <c r="E39" s="80"/>
      <c r="F39" s="80"/>
      <c r="G39" s="80"/>
      <c r="H39" s="80"/>
      <c r="I39" s="80"/>
      <c r="J39" s="80"/>
      <c r="L39" s="8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C771-5B13-4665-9586-89091BE39AA7}">
  <dimension ref="A1:MR36"/>
  <sheetViews>
    <sheetView topLeftCell="D2" zoomScale="72" zoomScaleNormal="80" workbookViewId="0">
      <selection activeCell="H7" sqref="H7"/>
    </sheetView>
  </sheetViews>
  <sheetFormatPr defaultColWidth="9.140625" defaultRowHeight="15" zeroHeight="1" x14ac:dyDescent="0.25"/>
  <cols>
    <col min="1" max="1" width="3.28515625" customWidth="1"/>
    <col min="2" max="2" width="9.140625" customWidth="1"/>
    <col min="3" max="3" width="68.140625" bestFit="1" customWidth="1"/>
    <col min="4" max="4" width="18.85546875" style="27" bestFit="1" customWidth="1"/>
    <col min="5" max="8" width="29.5703125" customWidth="1"/>
    <col min="9" max="9" width="20" customWidth="1"/>
    <col min="10" max="10" width="73.85546875" customWidth="1"/>
  </cols>
  <sheetData>
    <row r="1" spans="1:356" ht="15.75" hidden="1" thickBot="1" x14ac:dyDescent="0.3">
      <c r="C1" t="s">
        <v>0</v>
      </c>
    </row>
    <row r="2" spans="1:356" ht="24.95" customHeight="1" x14ac:dyDescent="0.25">
      <c r="B2" s="36" t="s">
        <v>1</v>
      </c>
      <c r="C2" s="37"/>
      <c r="I2" s="1"/>
      <c r="J2" s="1"/>
    </row>
    <row r="3" spans="1:356" s="3" customFormat="1" ht="36" customHeight="1" x14ac:dyDescent="0.25">
      <c r="A3"/>
      <c r="B3" s="2" t="s">
        <v>2</v>
      </c>
      <c r="C3" s="2" t="s">
        <v>21</v>
      </c>
      <c r="D3" s="2" t="s">
        <v>10</v>
      </c>
      <c r="E3" s="2" t="s">
        <v>11</v>
      </c>
      <c r="F3" s="2" t="s">
        <v>18</v>
      </c>
      <c r="G3" s="2" t="s">
        <v>19</v>
      </c>
      <c r="H3" s="2" t="s">
        <v>20</v>
      </c>
      <c r="I3" s="41"/>
      <c r="J3" s="4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row>
    <row r="4" spans="1:356" s="6" customFormat="1" ht="20.100000000000001" customHeight="1" x14ac:dyDescent="0.25">
      <c r="A4" s="4"/>
      <c r="B4" s="5">
        <v>4</v>
      </c>
      <c r="C4" s="26" t="s">
        <v>12</v>
      </c>
      <c r="D4" s="31">
        <v>-1.4999999999999999E-2</v>
      </c>
      <c r="E4" s="31">
        <v>3.7561333494797809E-2</v>
      </c>
      <c r="F4" s="31">
        <v>3.4561333494797807E-2</v>
      </c>
      <c r="G4" s="31">
        <v>3.2661333494797808E-2</v>
      </c>
      <c r="H4" s="31">
        <v>3.0861333494797808E-2</v>
      </c>
      <c r="I4" s="38"/>
      <c r="J4" s="39"/>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row>
    <row r="5" spans="1:356" s="6" customFormat="1" ht="20.100000000000001" customHeight="1" x14ac:dyDescent="0.25">
      <c r="A5" s="4"/>
      <c r="B5" s="40" t="s">
        <v>21</v>
      </c>
      <c r="C5" s="40"/>
      <c r="D5" s="40"/>
      <c r="E5" s="35"/>
      <c r="F5" s="35"/>
      <c r="G5" s="35"/>
      <c r="H5" s="35"/>
      <c r="I5" s="38" t="s">
        <v>56</v>
      </c>
      <c r="J5" s="39"/>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row>
    <row r="6" spans="1:356" s="3" customFormat="1" ht="92.25" customHeight="1" x14ac:dyDescent="0.25">
      <c r="A6"/>
      <c r="B6" s="7">
        <v>2</v>
      </c>
      <c r="C6" s="9" t="s">
        <v>15</v>
      </c>
      <c r="D6" s="28">
        <v>7.0000000000000001E-3</v>
      </c>
      <c r="E6" s="34">
        <v>-1.2E-2</v>
      </c>
      <c r="F6" s="34">
        <v>-1.0999999999999999E-2</v>
      </c>
      <c r="G6" s="34">
        <v>-4.0000000000000001E-3</v>
      </c>
      <c r="H6" s="34">
        <v>-1.9E-3</v>
      </c>
      <c r="I6" s="82" t="s">
        <v>61</v>
      </c>
      <c r="J6" s="83"/>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row>
    <row r="7" spans="1:356" s="3" customFormat="1" ht="69.75" customHeight="1" x14ac:dyDescent="0.25">
      <c r="A7"/>
      <c r="B7" s="7">
        <v>3</v>
      </c>
      <c r="C7" s="9" t="s">
        <v>16</v>
      </c>
      <c r="D7" s="28">
        <v>1.2E-2</v>
      </c>
      <c r="E7" s="34">
        <v>3.0000000000000001E-3</v>
      </c>
      <c r="F7" s="34">
        <v>4.0000000000000001E-3</v>
      </c>
      <c r="G7" s="34">
        <v>4.0000000000000001E-3</v>
      </c>
      <c r="H7" s="34">
        <v>3.0999999999999999E-3</v>
      </c>
      <c r="I7" s="82" t="s">
        <v>57</v>
      </c>
      <c r="J7" s="83"/>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row>
    <row r="8" spans="1:356" s="3" customFormat="1" ht="91.5" customHeight="1" x14ac:dyDescent="0.25">
      <c r="A8"/>
      <c r="B8" s="7">
        <v>4</v>
      </c>
      <c r="C8" s="9" t="s">
        <v>17</v>
      </c>
      <c r="D8" s="28">
        <v>1.2999999999999999E-2</v>
      </c>
      <c r="E8" s="34">
        <v>2E-3</v>
      </c>
      <c r="F8" s="34">
        <v>8.0000000000000002E-3</v>
      </c>
      <c r="G8" s="34">
        <v>4.0000000000000001E-3</v>
      </c>
      <c r="H8" s="34">
        <v>-3.3E-3</v>
      </c>
      <c r="I8" s="82" t="s">
        <v>58</v>
      </c>
      <c r="J8" s="83"/>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row>
    <row r="9" spans="1:356" s="3" customFormat="1" ht="85.5" customHeight="1" x14ac:dyDescent="0.25">
      <c r="A9"/>
      <c r="B9" s="7">
        <v>5</v>
      </c>
      <c r="C9" s="9" t="s">
        <v>13</v>
      </c>
      <c r="D9" s="28">
        <v>8.0000000000000002E-3</v>
      </c>
      <c r="E9" s="34">
        <v>1E-3</v>
      </c>
      <c r="F9" s="34">
        <v>-5.0000000000000001E-3</v>
      </c>
      <c r="G9" s="34">
        <v>-7.0000000000000001E-3</v>
      </c>
      <c r="H9" s="34">
        <v>-2.8999999999999998E-3</v>
      </c>
      <c r="I9" s="82" t="s">
        <v>59</v>
      </c>
      <c r="J9" s="83"/>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row>
    <row r="10" spans="1:356" s="3" customFormat="1" ht="71.25" customHeight="1" x14ac:dyDescent="0.25">
      <c r="A10"/>
      <c r="B10" s="7">
        <v>6</v>
      </c>
      <c r="C10" s="9" t="s">
        <v>14</v>
      </c>
      <c r="D10" s="28">
        <v>1.2999999999999999E-2</v>
      </c>
      <c r="E10" s="34">
        <v>3.0000000000000001E-3</v>
      </c>
      <c r="F10" s="34">
        <v>2E-3</v>
      </c>
      <c r="G10" s="34">
        <v>1E-3</v>
      </c>
      <c r="H10" s="34">
        <v>3.0000000000000001E-3</v>
      </c>
      <c r="I10" s="82" t="s">
        <v>60</v>
      </c>
      <c r="J10" s="83"/>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row>
    <row r="11" spans="1:356" ht="20.100000000000001" customHeight="1" x14ac:dyDescent="0.25">
      <c r="B11" s="10"/>
      <c r="C11" s="32"/>
      <c r="D11" s="30">
        <f>D4+SUM(D6:D10)</f>
        <v>3.7999999999999999E-2</v>
      </c>
      <c r="E11" s="30">
        <f>E4+SUM(E6:E10)</f>
        <v>3.4561333494797807E-2</v>
      </c>
      <c r="F11" s="30">
        <f t="shared" ref="F11:H11" si="0">F4+SUM(F6:F10)</f>
        <v>3.2561333494797805E-2</v>
      </c>
      <c r="G11" s="30">
        <f t="shared" si="0"/>
        <v>3.0661333494797806E-2</v>
      </c>
      <c r="H11" s="30">
        <f t="shared" si="0"/>
        <v>2.886133349479781E-2</v>
      </c>
      <c r="I11" s="12"/>
      <c r="J11" s="12"/>
    </row>
    <row r="12" spans="1:356" ht="20.100000000000001" customHeight="1" thickBot="1" x14ac:dyDescent="0.3">
      <c r="B12" s="10"/>
      <c r="C12" s="11"/>
      <c r="E12" s="84"/>
      <c r="I12" s="10"/>
      <c r="J12" s="10"/>
    </row>
    <row r="13" spans="1:356" ht="20.100000000000001" customHeight="1" thickBot="1" x14ac:dyDescent="0.3">
      <c r="B13" s="13" t="s">
        <v>2</v>
      </c>
      <c r="C13" s="14" t="s">
        <v>3</v>
      </c>
      <c r="D13" s="2" t="s">
        <v>4</v>
      </c>
      <c r="E13" s="15"/>
      <c r="F13" s="15"/>
      <c r="G13" s="15"/>
      <c r="H13" s="15"/>
      <c r="I13" s="15"/>
      <c r="J13" s="15"/>
    </row>
    <row r="14" spans="1:356" ht="20.100000000000001" customHeight="1" x14ac:dyDescent="0.25">
      <c r="B14" s="16">
        <v>1</v>
      </c>
      <c r="C14" s="17" t="s">
        <v>5</v>
      </c>
      <c r="D14" s="29">
        <v>0.15</v>
      </c>
      <c r="E14" s="25"/>
      <c r="F14" s="25"/>
      <c r="G14" s="25"/>
      <c r="H14" s="25"/>
      <c r="I14" s="8"/>
      <c r="J14" s="8"/>
    </row>
    <row r="15" spans="1:356" ht="20.100000000000001" customHeight="1" x14ac:dyDescent="0.25">
      <c r="B15" s="18">
        <v>2</v>
      </c>
      <c r="C15" s="19" t="s">
        <v>6</v>
      </c>
      <c r="D15" s="29">
        <v>0.08</v>
      </c>
      <c r="E15" s="25"/>
      <c r="F15" s="25"/>
      <c r="G15" s="25"/>
      <c r="H15" s="25"/>
      <c r="I15" s="8"/>
      <c r="J15" s="8"/>
    </row>
    <row r="16" spans="1:356" ht="20.100000000000001" customHeight="1" x14ac:dyDescent="0.25">
      <c r="B16" s="20">
        <v>3</v>
      </c>
      <c r="C16" s="21" t="s">
        <v>7</v>
      </c>
      <c r="D16" s="29">
        <v>0.05</v>
      </c>
      <c r="E16" s="25"/>
      <c r="F16" s="25"/>
      <c r="G16" s="25"/>
      <c r="H16" s="25"/>
      <c r="I16" s="8"/>
      <c r="J16" s="8"/>
    </row>
    <row r="17" spans="2:10" ht="20.100000000000001" customHeight="1" x14ac:dyDescent="0.25">
      <c r="B17" s="20">
        <v>4</v>
      </c>
      <c r="C17" s="21" t="s">
        <v>8</v>
      </c>
      <c r="D17" s="29">
        <v>0.09</v>
      </c>
      <c r="E17" s="25"/>
      <c r="F17" s="25"/>
      <c r="G17" s="25"/>
      <c r="H17" s="25"/>
      <c r="I17" s="8"/>
      <c r="J17" s="8"/>
    </row>
    <row r="18" spans="2:10" x14ac:dyDescent="0.25">
      <c r="B18" s="10"/>
      <c r="C18" s="11"/>
      <c r="D18" s="27" t="s">
        <v>46</v>
      </c>
      <c r="E18" t="s">
        <v>47</v>
      </c>
      <c r="F18">
        <v>78</v>
      </c>
      <c r="I18" s="22"/>
      <c r="J18" s="22"/>
    </row>
    <row r="19" spans="2:10" x14ac:dyDescent="0.25">
      <c r="B19" s="10"/>
      <c r="E19" t="s">
        <v>48</v>
      </c>
      <c r="F19">
        <v>52</v>
      </c>
    </row>
    <row r="20" spans="2:10" x14ac:dyDescent="0.25">
      <c r="B20" s="11"/>
      <c r="C20" s="11"/>
      <c r="E20" t="s">
        <v>49</v>
      </c>
      <c r="F20">
        <v>44</v>
      </c>
      <c r="G20" t="s">
        <v>22</v>
      </c>
      <c r="I20" s="11"/>
      <c r="J20" s="11"/>
    </row>
    <row r="21" spans="2:10" x14ac:dyDescent="0.25">
      <c r="B21" s="11"/>
      <c r="C21" s="11"/>
      <c r="I21" s="11"/>
      <c r="J21" s="11"/>
    </row>
    <row r="22" spans="2:10" x14ac:dyDescent="0.25">
      <c r="B22" s="11"/>
      <c r="C22" s="11"/>
      <c r="D22" s="27" t="s">
        <v>48</v>
      </c>
      <c r="E22" t="s">
        <v>46</v>
      </c>
      <c r="F22">
        <v>876</v>
      </c>
      <c r="I22" s="11"/>
      <c r="J22" s="11"/>
    </row>
    <row r="23" spans="2:10" x14ac:dyDescent="0.25">
      <c r="B23" s="11"/>
      <c r="C23" s="11"/>
      <c r="E23" t="s">
        <v>50</v>
      </c>
      <c r="F23">
        <v>306</v>
      </c>
      <c r="I23" s="11"/>
      <c r="J23" s="11"/>
    </row>
    <row r="24" spans="2:10" x14ac:dyDescent="0.25">
      <c r="B24" s="11"/>
      <c r="C24" s="11"/>
      <c r="E24" t="s">
        <v>51</v>
      </c>
      <c r="F24">
        <v>183</v>
      </c>
      <c r="I24" s="11"/>
      <c r="J24" s="11"/>
    </row>
    <row r="25" spans="2:10" x14ac:dyDescent="0.25">
      <c r="B25" s="11"/>
      <c r="C25" s="11"/>
      <c r="I25" s="11"/>
      <c r="J25" s="11"/>
    </row>
    <row r="26" spans="2:10" x14ac:dyDescent="0.25">
      <c r="B26" s="11"/>
      <c r="C26" s="11"/>
      <c r="D26" s="27" t="s">
        <v>52</v>
      </c>
      <c r="E26" t="s">
        <v>53</v>
      </c>
      <c r="F26">
        <v>112</v>
      </c>
      <c r="I26" s="11"/>
      <c r="J26" s="11"/>
    </row>
    <row r="27" spans="2:10" x14ac:dyDescent="0.25">
      <c r="E27" t="s">
        <v>54</v>
      </c>
      <c r="F27">
        <v>77</v>
      </c>
    </row>
    <row r="28" spans="2:10" x14ac:dyDescent="0.25">
      <c r="E28" t="s">
        <v>55</v>
      </c>
      <c r="F28">
        <v>72</v>
      </c>
    </row>
    <row r="29" spans="2:10" x14ac:dyDescent="0.25"/>
    <row r="30" spans="2:10" x14ac:dyDescent="0.25"/>
    <row r="31" spans="2:10" x14ac:dyDescent="0.25"/>
    <row r="32" spans="2:10" x14ac:dyDescent="0.25"/>
    <row r="33" spans="3:10" x14ac:dyDescent="0.25"/>
    <row r="34" spans="3:10" x14ac:dyDescent="0.25">
      <c r="C34" s="23" t="s">
        <v>9</v>
      </c>
      <c r="I34" s="24"/>
      <c r="J34" s="24"/>
    </row>
    <row r="35" spans="3:10" x14ac:dyDescent="0.25"/>
    <row r="36" spans="3:10" x14ac:dyDescent="0.25"/>
  </sheetData>
  <mergeCells count="9">
    <mergeCell ref="B2:C2"/>
    <mergeCell ref="B5:D5"/>
    <mergeCell ref="I4:J4"/>
    <mergeCell ref="I5:J5"/>
    <mergeCell ref="I6:J6"/>
    <mergeCell ref="I7:J7"/>
    <mergeCell ref="I9:J9"/>
    <mergeCell ref="I8:J8"/>
    <mergeCell ref="I10:J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21D2-7145-4BDB-8F75-97278568B09F}">
  <dimension ref="A1:K36"/>
  <sheetViews>
    <sheetView topLeftCell="E4" workbookViewId="0">
      <selection activeCell="I8" sqref="I8"/>
    </sheetView>
  </sheetViews>
  <sheetFormatPr defaultColWidth="9.140625" defaultRowHeight="15" zeroHeight="1" x14ac:dyDescent="0.25"/>
  <cols>
    <col min="1" max="1" width="3.28515625" customWidth="1"/>
    <col min="2" max="2" width="9.140625" customWidth="1"/>
    <col min="3" max="3" width="66.7109375" customWidth="1"/>
    <col min="4" max="4" width="11" style="27" customWidth="1"/>
    <col min="5" max="5" width="16" customWidth="1"/>
    <col min="6" max="6" width="17.42578125" customWidth="1"/>
    <col min="7" max="7" width="18.28515625" customWidth="1"/>
    <col min="8" max="8" width="17.5703125" customWidth="1"/>
    <col min="9" max="9" width="91.140625" customWidth="1"/>
    <col min="10" max="10" width="20" customWidth="1"/>
    <col min="11" max="16383" width="9.140625" customWidth="1"/>
  </cols>
  <sheetData>
    <row r="1" spans="1:11" x14ac:dyDescent="0.25">
      <c r="C1" t="s">
        <v>0</v>
      </c>
    </row>
    <row r="2" spans="1:11" ht="24.95" customHeight="1" x14ac:dyDescent="0.25">
      <c r="B2" s="85" t="s">
        <v>62</v>
      </c>
      <c r="C2" s="85"/>
      <c r="D2" s="86"/>
      <c r="E2" s="87"/>
      <c r="F2" s="87"/>
      <c r="G2" s="87"/>
      <c r="H2" s="87"/>
      <c r="I2" s="88"/>
      <c r="J2" s="88"/>
    </row>
    <row r="3" spans="1:11" s="3" customFormat="1" ht="36" customHeight="1" x14ac:dyDescent="0.25">
      <c r="A3"/>
      <c r="B3" s="89" t="s">
        <v>2</v>
      </c>
      <c r="C3" s="89" t="s">
        <v>63</v>
      </c>
      <c r="D3" s="89" t="s">
        <v>10</v>
      </c>
      <c r="E3" s="89" t="s">
        <v>64</v>
      </c>
      <c r="F3" s="89" t="s">
        <v>65</v>
      </c>
      <c r="G3" s="89" t="s">
        <v>66</v>
      </c>
      <c r="H3" s="89" t="s">
        <v>67</v>
      </c>
      <c r="K3" s="90"/>
    </row>
    <row r="4" spans="1:11" s="6" customFormat="1" ht="20.100000000000001" customHeight="1" x14ac:dyDescent="0.25">
      <c r="A4" s="4"/>
      <c r="B4" s="91">
        <v>1</v>
      </c>
      <c r="C4" s="92" t="s">
        <v>68</v>
      </c>
      <c r="D4" s="93">
        <v>0.13200000000000001</v>
      </c>
      <c r="E4" s="94">
        <f>D11</f>
        <v>0.14500000000000002</v>
      </c>
      <c r="F4" s="94">
        <f>E11</f>
        <v>8.0700000000000022E-2</v>
      </c>
      <c r="G4" s="94">
        <v>6.3E-2</v>
      </c>
      <c r="H4" s="94">
        <v>4.3999999999999997E-2</v>
      </c>
      <c r="K4" s="95"/>
    </row>
    <row r="5" spans="1:11" s="6" customFormat="1" ht="20.100000000000001" customHeight="1" x14ac:dyDescent="0.25">
      <c r="A5" s="4"/>
      <c r="B5" s="96" t="s">
        <v>69</v>
      </c>
      <c r="C5" s="96"/>
      <c r="D5" s="96"/>
      <c r="E5" s="91"/>
      <c r="F5" s="91"/>
      <c r="G5" s="91"/>
      <c r="H5" s="91"/>
      <c r="K5" s="95"/>
    </row>
    <row r="6" spans="1:11" s="3" customFormat="1" ht="46.5" customHeight="1" x14ac:dyDescent="0.25">
      <c r="A6"/>
      <c r="B6" s="97">
        <v>2</v>
      </c>
      <c r="C6" s="98" t="s">
        <v>70</v>
      </c>
      <c r="D6" s="99">
        <v>-7.0000000000000001E-3</v>
      </c>
      <c r="E6" s="100">
        <v>-4.4999999999999998E-2</v>
      </c>
      <c r="F6" s="100">
        <v>-1.4E-2</v>
      </c>
      <c r="G6" s="101">
        <v>-1.6E-2</v>
      </c>
      <c r="H6" s="100">
        <v>-1.4999999999999999E-2</v>
      </c>
      <c r="I6" s="102" t="s">
        <v>71</v>
      </c>
      <c r="K6" s="90"/>
    </row>
    <row r="7" spans="1:11" s="3" customFormat="1" ht="75" customHeight="1" x14ac:dyDescent="0.25">
      <c r="A7"/>
      <c r="B7" s="97">
        <v>3</v>
      </c>
      <c r="C7" s="98" t="s">
        <v>72</v>
      </c>
      <c r="D7" s="99">
        <v>8.9999999999999993E-3</v>
      </c>
      <c r="E7" s="100">
        <v>-3.4000000000000002E-2</v>
      </c>
      <c r="F7" s="100">
        <v>-1.2E-2</v>
      </c>
      <c r="G7" s="101">
        <v>-1.9E-2</v>
      </c>
      <c r="H7" s="100">
        <v>-1.4999999999999999E-2</v>
      </c>
      <c r="I7" s="102" t="s">
        <v>73</v>
      </c>
      <c r="K7" s="90"/>
    </row>
    <row r="8" spans="1:11" s="3" customFormat="1" ht="50.25" customHeight="1" x14ac:dyDescent="0.25">
      <c r="A8"/>
      <c r="B8" s="97">
        <v>4</v>
      </c>
      <c r="C8" s="98" t="s">
        <v>74</v>
      </c>
      <c r="D8" s="99">
        <v>-6.0000000000000001E-3</v>
      </c>
      <c r="E8" s="100">
        <v>5.0000000000000001E-3</v>
      </c>
      <c r="F8" s="100">
        <v>3.0000000000000001E-3</v>
      </c>
      <c r="G8" s="101">
        <v>4.0000000000000001E-3</v>
      </c>
      <c r="H8" s="100">
        <v>6.0000000000000001E-3</v>
      </c>
      <c r="I8" s="102" t="s">
        <v>75</v>
      </c>
      <c r="K8" s="90"/>
    </row>
    <row r="9" spans="1:11" s="3" customFormat="1" ht="84" customHeight="1" x14ac:dyDescent="0.25">
      <c r="A9"/>
      <c r="B9" s="97">
        <v>5</v>
      </c>
      <c r="C9" s="98" t="s">
        <v>13</v>
      </c>
      <c r="D9" s="99">
        <v>8.0000000000000002E-3</v>
      </c>
      <c r="E9" s="100">
        <v>2E-3</v>
      </c>
      <c r="F9" s="100">
        <v>-4.0000000000000001E-3</v>
      </c>
      <c r="G9" s="101">
        <v>3.0000000000000001E-3</v>
      </c>
      <c r="H9" s="100">
        <v>2E-3</v>
      </c>
      <c r="I9" s="102" t="s">
        <v>76</v>
      </c>
      <c r="K9" s="90"/>
    </row>
    <row r="10" spans="1:11" s="3" customFormat="1" ht="120" customHeight="1" x14ac:dyDescent="0.25">
      <c r="A10"/>
      <c r="B10" s="97">
        <v>6</v>
      </c>
      <c r="C10" s="98" t="s">
        <v>77</v>
      </c>
      <c r="D10" s="99">
        <v>8.9999999999999993E-3</v>
      </c>
      <c r="E10" s="100">
        <v>7.7000000000000002E-3</v>
      </c>
      <c r="F10" s="100">
        <v>8.9999999999999993E-3</v>
      </c>
      <c r="G10" s="101">
        <v>9.1999999999999998E-3</v>
      </c>
      <c r="H10" s="100">
        <v>1.04E-2</v>
      </c>
      <c r="I10" s="102" t="s">
        <v>78</v>
      </c>
      <c r="K10" s="90"/>
    </row>
    <row r="11" spans="1:11" ht="20.100000000000001" customHeight="1" x14ac:dyDescent="0.25">
      <c r="B11" s="10"/>
      <c r="C11" s="11"/>
      <c r="D11" s="30">
        <f>D4+D6+D7+D8+D9+D10</f>
        <v>0.14500000000000002</v>
      </c>
      <c r="E11" s="30">
        <f>E4+E6+E7+E8+E9+E10</f>
        <v>8.0700000000000022E-2</v>
      </c>
      <c r="F11" s="30">
        <f>F4+F6+F7+F8+F9+F10</f>
        <v>6.270000000000002E-2</v>
      </c>
      <c r="G11" s="30">
        <f>G4+G6+G7+G8+G9+G10</f>
        <v>4.4200000000000003E-2</v>
      </c>
      <c r="H11" s="30">
        <f>H4+H6+H7+H8+H9+H10</f>
        <v>3.2399999999999998E-2</v>
      </c>
      <c r="I11" s="12"/>
      <c r="J11" s="12"/>
    </row>
    <row r="12" spans="1:11" x14ac:dyDescent="0.25"/>
    <row r="13" spans="1:11" x14ac:dyDescent="0.25"/>
    <row r="14" spans="1:11" x14ac:dyDescent="0.25"/>
    <row r="15" spans="1:11" x14ac:dyDescent="0.25"/>
    <row r="16" spans="1:11" x14ac:dyDescent="0.25"/>
    <row r="17" x14ac:dyDescent="0.25"/>
    <row r="18" x14ac:dyDescent="0.25"/>
    <row r="19" x14ac:dyDescent="0.25"/>
    <row r="20" x14ac:dyDescent="0.25"/>
    <row r="21" x14ac:dyDescent="0.25"/>
    <row r="22" x14ac:dyDescent="0.25"/>
    <row r="23" x14ac:dyDescent="0.25"/>
    <row r="24"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mergeCells count="2">
    <mergeCell ref="B2:C2"/>
    <mergeCell ref="B5: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A6711-27A3-4DF8-93E3-D099CAAFBD2C}">
  <dimension ref="A1:N36"/>
  <sheetViews>
    <sheetView topLeftCell="A3" zoomScale="71" zoomScaleNormal="70" workbookViewId="0">
      <selection activeCell="E7" sqref="E7"/>
    </sheetView>
  </sheetViews>
  <sheetFormatPr defaultColWidth="0" defaultRowHeight="14.25" zeroHeight="1" x14ac:dyDescent="0.2"/>
  <cols>
    <col min="1" max="1" width="3.28515625" style="103" customWidth="1"/>
    <col min="2" max="2" width="9.140625" style="103" customWidth="1"/>
    <col min="3" max="3" width="62.85546875" style="103" bestFit="1" customWidth="1"/>
    <col min="4" max="4" width="16.140625" style="104" customWidth="1"/>
    <col min="5" max="5" width="16.7109375" style="103" customWidth="1"/>
    <col min="6" max="6" width="18.42578125" style="103" customWidth="1"/>
    <col min="7" max="7" width="17.28515625" style="103" customWidth="1"/>
    <col min="8" max="8" width="16" style="103" customWidth="1"/>
    <col min="9" max="9" width="71.140625" style="103" customWidth="1"/>
    <col min="10" max="10" width="39.42578125" style="103" customWidth="1"/>
    <col min="11" max="14" width="0" style="103" hidden="1" customWidth="1"/>
    <col min="15" max="16384" width="9.140625" style="103" hidden="1"/>
  </cols>
  <sheetData>
    <row r="1" spans="1:10" ht="14.45" hidden="1" customHeight="1" thickBot="1" x14ac:dyDescent="0.25">
      <c r="C1" s="103" t="s">
        <v>0</v>
      </c>
    </row>
    <row r="2" spans="1:10" ht="24.95" customHeight="1" x14ac:dyDescent="0.2">
      <c r="B2" s="105" t="s">
        <v>1</v>
      </c>
      <c r="C2" s="106"/>
      <c r="I2" s="107"/>
      <c r="J2" s="107"/>
    </row>
    <row r="3" spans="1:10" s="111" customFormat="1" ht="36" customHeight="1" x14ac:dyDescent="0.2">
      <c r="A3" s="103"/>
      <c r="B3" s="108" t="s">
        <v>2</v>
      </c>
      <c r="C3" s="108" t="s">
        <v>21</v>
      </c>
      <c r="D3" s="108" t="s">
        <v>10</v>
      </c>
      <c r="E3" s="108" t="s">
        <v>79</v>
      </c>
      <c r="F3" s="108" t="s">
        <v>80</v>
      </c>
      <c r="G3" s="108" t="s">
        <v>81</v>
      </c>
      <c r="H3" s="108" t="s">
        <v>82</v>
      </c>
      <c r="I3" s="109"/>
      <c r="J3" s="110"/>
    </row>
    <row r="4" spans="1:10" s="115" customFormat="1" ht="20.100000000000001" customHeight="1" x14ac:dyDescent="0.2">
      <c r="A4" s="103"/>
      <c r="B4" s="112"/>
      <c r="C4" s="113" t="s">
        <v>12</v>
      </c>
      <c r="D4" s="114">
        <v>4.3999999999999997E-2</v>
      </c>
      <c r="E4" s="114">
        <v>9.5000000000000001E-2</v>
      </c>
      <c r="F4" s="114">
        <v>8.4000000000000005E-2</v>
      </c>
      <c r="G4" s="114">
        <v>7.1999999999999995E-2</v>
      </c>
      <c r="H4" s="114">
        <v>0.05</v>
      </c>
      <c r="I4" s="109"/>
      <c r="J4" s="110"/>
    </row>
    <row r="5" spans="1:10" s="115" customFormat="1" ht="20.100000000000001" customHeight="1" x14ac:dyDescent="0.2">
      <c r="A5" s="103"/>
      <c r="B5" s="116" t="s">
        <v>21</v>
      </c>
      <c r="C5" s="116"/>
      <c r="D5" s="116"/>
      <c r="E5" s="117"/>
      <c r="F5" s="112"/>
      <c r="G5" s="117"/>
      <c r="H5" s="114"/>
      <c r="I5" s="109"/>
      <c r="J5" s="110"/>
    </row>
    <row r="6" spans="1:10" s="111" customFormat="1" ht="72.95" customHeight="1" x14ac:dyDescent="0.2">
      <c r="A6" s="103"/>
      <c r="B6" s="118">
        <v>1</v>
      </c>
      <c r="C6" s="118" t="s">
        <v>83</v>
      </c>
      <c r="D6" s="119">
        <v>-1E-3</v>
      </c>
      <c r="E6" s="119">
        <v>-8.9999999999999993E-3</v>
      </c>
      <c r="F6" s="119">
        <v>-0.01</v>
      </c>
      <c r="G6" s="119">
        <v>-1.7999999999999999E-2</v>
      </c>
      <c r="H6" s="119">
        <v>-1.4E-2</v>
      </c>
      <c r="I6" s="120" t="s">
        <v>84</v>
      </c>
      <c r="J6" s="110"/>
    </row>
    <row r="7" spans="1:10" s="111" customFormat="1" ht="54.6" customHeight="1" x14ac:dyDescent="0.2">
      <c r="A7" s="103"/>
      <c r="B7" s="118">
        <v>2</v>
      </c>
      <c r="C7" s="121" t="s">
        <v>85</v>
      </c>
      <c r="D7" s="119">
        <v>8.0000000000000002E-3</v>
      </c>
      <c r="E7" s="122">
        <v>1E-3</v>
      </c>
      <c r="F7" s="119">
        <v>2E-3</v>
      </c>
      <c r="G7" s="119">
        <v>2E-3</v>
      </c>
      <c r="H7" s="119">
        <v>4.0000000000000001E-3</v>
      </c>
      <c r="I7" s="123" t="s">
        <v>86</v>
      </c>
      <c r="J7" s="110"/>
    </row>
    <row r="8" spans="1:10" s="111" customFormat="1" ht="110.45" customHeight="1" x14ac:dyDescent="0.2">
      <c r="A8" s="103"/>
      <c r="B8" s="118">
        <v>3</v>
      </c>
      <c r="C8" s="121" t="s">
        <v>87</v>
      </c>
      <c r="D8" s="119">
        <v>8.9999999999999993E-3</v>
      </c>
      <c r="E8" s="122">
        <v>-6.0000000000000001E-3</v>
      </c>
      <c r="F8" s="119">
        <v>-6.0000000000000001E-3</v>
      </c>
      <c r="G8" s="119">
        <v>-8.0000000000000002E-3</v>
      </c>
      <c r="H8" s="119">
        <v>-3.0000000000000001E-3</v>
      </c>
      <c r="I8" s="123" t="s">
        <v>88</v>
      </c>
      <c r="J8" s="110"/>
    </row>
    <row r="9" spans="1:10" s="111" customFormat="1" ht="69.599999999999994" customHeight="1" x14ac:dyDescent="0.2">
      <c r="A9" s="103"/>
      <c r="B9" s="118">
        <v>4</v>
      </c>
      <c r="C9" s="121" t="s">
        <v>13</v>
      </c>
      <c r="D9" s="119">
        <v>1.9E-2</v>
      </c>
      <c r="E9" s="122">
        <v>1E-3</v>
      </c>
      <c r="F9" s="119">
        <v>1E-3</v>
      </c>
      <c r="G9" s="119">
        <v>1E-3</v>
      </c>
      <c r="H9" s="119">
        <v>2E-3</v>
      </c>
      <c r="I9" s="123" t="s">
        <v>89</v>
      </c>
      <c r="J9" s="110"/>
    </row>
    <row r="10" spans="1:10" s="111" customFormat="1" ht="86.45" customHeight="1" x14ac:dyDescent="0.2">
      <c r="A10" s="103"/>
      <c r="B10" s="118">
        <v>5</v>
      </c>
      <c r="C10" s="121" t="s">
        <v>14</v>
      </c>
      <c r="D10" s="119">
        <v>1.6E-2</v>
      </c>
      <c r="E10" s="122">
        <v>2E-3</v>
      </c>
      <c r="F10" s="119">
        <v>1E-3</v>
      </c>
      <c r="G10" s="119">
        <v>1E-3</v>
      </c>
      <c r="H10" s="119">
        <v>3.0000000000000001E-3</v>
      </c>
      <c r="I10" s="123" t="s">
        <v>90</v>
      </c>
      <c r="J10" s="110"/>
    </row>
    <row r="11" spans="1:10" ht="20.100000000000001" customHeight="1" x14ac:dyDescent="0.2">
      <c r="B11" s="124"/>
      <c r="D11" s="125">
        <v>9.5000000000000001E-2</v>
      </c>
      <c r="E11" s="126">
        <v>8.4000000000000005E-2</v>
      </c>
      <c r="F11" s="126">
        <v>7.1999999999999995E-2</v>
      </c>
      <c r="G11" s="126">
        <v>0.05</v>
      </c>
      <c r="H11" s="127">
        <v>4.2000000000000003E-2</v>
      </c>
      <c r="I11" s="128"/>
      <c r="J11" s="128"/>
    </row>
    <row r="12" spans="1:10" ht="20.100000000000001" customHeight="1" x14ac:dyDescent="0.2">
      <c r="B12" s="124"/>
      <c r="C12" s="129"/>
      <c r="D12" s="130">
        <f>D11-D4</f>
        <v>5.1000000000000004E-2</v>
      </c>
      <c r="E12" s="130">
        <f t="shared" ref="E12:H12" si="0">E11-E4</f>
        <v>-1.0999999999999996E-2</v>
      </c>
      <c r="F12" s="130">
        <f t="shared" si="0"/>
        <v>-1.2000000000000011E-2</v>
      </c>
      <c r="G12" s="130">
        <f t="shared" si="0"/>
        <v>-2.1999999999999992E-2</v>
      </c>
      <c r="H12" s="130">
        <f t="shared" si="0"/>
        <v>-8.0000000000000002E-3</v>
      </c>
      <c r="I12" s="124"/>
      <c r="J12" s="124"/>
    </row>
    <row r="13" spans="1:10" ht="14.1" hidden="1" customHeight="1" x14ac:dyDescent="0.2">
      <c r="B13" s="124"/>
      <c r="C13" s="129"/>
      <c r="I13" s="131"/>
      <c r="J13" s="131"/>
    </row>
    <row r="14" spans="1:10" ht="14.1" hidden="1" customHeight="1" x14ac:dyDescent="0.2">
      <c r="B14" s="124"/>
    </row>
    <row r="15" spans="1:10" ht="14.1" hidden="1" customHeight="1" x14ac:dyDescent="0.2">
      <c r="B15" s="129"/>
      <c r="C15" s="129"/>
      <c r="I15" s="129"/>
      <c r="J15" s="129"/>
    </row>
    <row r="16" spans="1:10" ht="14.1" hidden="1" customHeight="1" x14ac:dyDescent="0.2">
      <c r="B16" s="129"/>
      <c r="C16" s="129"/>
      <c r="I16" s="129"/>
      <c r="J16" s="129"/>
    </row>
    <row r="17" spans="2:10" ht="14.1" hidden="1" customHeight="1" x14ac:dyDescent="0.2">
      <c r="B17" s="129"/>
      <c r="C17" s="129"/>
      <c r="I17" s="129"/>
      <c r="J17" s="129"/>
    </row>
    <row r="18" spans="2:10" ht="14.1" hidden="1" customHeight="1" x14ac:dyDescent="0.2">
      <c r="B18" s="129"/>
      <c r="C18" s="129"/>
      <c r="I18" s="129"/>
      <c r="J18" s="129"/>
    </row>
    <row r="19" spans="2:10" ht="14.1" hidden="1" customHeight="1" x14ac:dyDescent="0.2">
      <c r="B19" s="129"/>
      <c r="C19" s="129"/>
      <c r="I19" s="129"/>
      <c r="J19" s="129"/>
    </row>
    <row r="20" spans="2:10" ht="14.1" hidden="1" customHeight="1" x14ac:dyDescent="0.2">
      <c r="B20" s="129"/>
      <c r="C20" s="129"/>
      <c r="I20" s="129"/>
      <c r="J20" s="129"/>
    </row>
    <row r="21" spans="2:10" ht="14.1" hidden="1" customHeight="1" x14ac:dyDescent="0.2">
      <c r="B21" s="129"/>
      <c r="C21" s="129"/>
      <c r="I21" s="129"/>
      <c r="J21" s="129"/>
    </row>
    <row r="22" spans="2:10" ht="14.1" hidden="1" customHeight="1" x14ac:dyDescent="0.2"/>
    <row r="23" spans="2:10" ht="14.1" hidden="1" customHeight="1" x14ac:dyDescent="0.2"/>
    <row r="24" spans="2:10" ht="14.1" hidden="1" customHeight="1" x14ac:dyDescent="0.2"/>
    <row r="25" spans="2:10" ht="14.1" hidden="1" customHeight="1" x14ac:dyDescent="0.2"/>
    <row r="26" spans="2:10" x14ac:dyDescent="0.2"/>
    <row r="27" spans="2:10" x14ac:dyDescent="0.2">
      <c r="E27" s="104"/>
      <c r="F27" s="104"/>
      <c r="G27" s="104"/>
      <c r="H27" s="104"/>
      <c r="I27" s="104"/>
      <c r="J27" s="104"/>
    </row>
    <row r="28" spans="2:10" x14ac:dyDescent="0.2">
      <c r="E28" s="132" t="s">
        <v>91</v>
      </c>
      <c r="F28" s="104"/>
      <c r="G28" s="104"/>
      <c r="H28" s="104"/>
      <c r="I28" s="104"/>
      <c r="J28" s="104"/>
    </row>
    <row r="29" spans="2:10" ht="14.1" hidden="1" customHeight="1" x14ac:dyDescent="0.2">
      <c r="C29" s="133" t="s">
        <v>9</v>
      </c>
      <c r="E29" s="104"/>
      <c r="F29" s="104"/>
      <c r="G29" s="104"/>
      <c r="H29" s="104"/>
      <c r="I29" s="104"/>
      <c r="J29" s="104"/>
    </row>
    <row r="30" spans="2:10" x14ac:dyDescent="0.2">
      <c r="E30" s="104"/>
      <c r="F30" s="104"/>
      <c r="G30" s="104"/>
      <c r="H30" s="104"/>
      <c r="I30" s="104"/>
      <c r="J30" s="104"/>
    </row>
    <row r="31" spans="2:10" x14ac:dyDescent="0.2">
      <c r="E31" s="104"/>
      <c r="F31" s="104"/>
      <c r="G31" s="104"/>
      <c r="H31" s="104"/>
      <c r="I31" s="104"/>
      <c r="J31" s="104"/>
    </row>
    <row r="32" spans="2:10" x14ac:dyDescent="0.2">
      <c r="E32" s="104"/>
      <c r="F32" s="104"/>
      <c r="G32" s="104"/>
      <c r="H32" s="104"/>
      <c r="I32" s="104"/>
      <c r="J32" s="104"/>
    </row>
    <row r="33" spans="5:10" x14ac:dyDescent="0.2">
      <c r="E33" s="104" t="s">
        <v>92</v>
      </c>
      <c r="F33" s="104" t="s">
        <v>93</v>
      </c>
      <c r="G33" s="104"/>
      <c r="H33" s="104"/>
      <c r="I33" s="104"/>
      <c r="J33" s="104"/>
    </row>
    <row r="34" spans="5:10" x14ac:dyDescent="0.2">
      <c r="E34" s="104" t="s">
        <v>94</v>
      </c>
      <c r="F34" s="104" t="s">
        <v>95</v>
      </c>
      <c r="G34" s="104"/>
      <c r="H34" s="104"/>
      <c r="I34" s="104"/>
      <c r="J34" s="104"/>
    </row>
    <row r="35" spans="5:10" x14ac:dyDescent="0.2">
      <c r="E35" s="103" t="s">
        <v>96</v>
      </c>
      <c r="F35" s="103" t="s">
        <v>97</v>
      </c>
    </row>
    <row r="36" spans="5:10" x14ac:dyDescent="0.2"/>
  </sheetData>
  <mergeCells count="2">
    <mergeCell ref="B2:C2"/>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BA6C-1AB5-45A5-9D94-DFF833694DC7}">
  <dimension ref="A1:N36"/>
  <sheetViews>
    <sheetView tabSelected="1" topLeftCell="A2" workbookViewId="0">
      <selection activeCell="C7" sqref="C7"/>
    </sheetView>
  </sheetViews>
  <sheetFormatPr defaultColWidth="0" defaultRowHeight="15" zeroHeight="1" x14ac:dyDescent="0.25"/>
  <cols>
    <col min="1" max="1" width="3.28515625" customWidth="1"/>
    <col min="2" max="2" width="9.140625" customWidth="1"/>
    <col min="3" max="3" width="57.7109375" customWidth="1"/>
    <col min="4" max="4" width="11" style="27" customWidth="1"/>
    <col min="5" max="8" width="29.5703125" customWidth="1"/>
    <col min="9" max="10" width="20" customWidth="1"/>
    <col min="11" max="14" width="0" hidden="1" customWidth="1"/>
    <col min="15" max="16384" width="9.140625" hidden="1"/>
  </cols>
  <sheetData>
    <row r="1" spans="1:10" ht="15.75" hidden="1" thickBot="1" x14ac:dyDescent="0.3">
      <c r="C1" t="s">
        <v>0</v>
      </c>
    </row>
    <row r="2" spans="1:10" ht="24.95" customHeight="1" x14ac:dyDescent="0.25">
      <c r="B2" s="36" t="s">
        <v>1</v>
      </c>
      <c r="C2" s="37"/>
      <c r="I2" s="1"/>
      <c r="J2" s="1"/>
    </row>
    <row r="3" spans="1:10" s="3" customFormat="1" ht="36" customHeight="1" x14ac:dyDescent="0.25">
      <c r="A3"/>
      <c r="B3" s="2" t="s">
        <v>2</v>
      </c>
      <c r="C3" s="2" t="s">
        <v>21</v>
      </c>
      <c r="D3" s="2" t="s">
        <v>10</v>
      </c>
      <c r="E3" s="2" t="s">
        <v>11</v>
      </c>
      <c r="F3" s="2" t="s">
        <v>18</v>
      </c>
      <c r="G3" s="2" t="s">
        <v>19</v>
      </c>
      <c r="H3" s="2" t="s">
        <v>20</v>
      </c>
      <c r="I3" s="134"/>
      <c r="J3" s="135"/>
    </row>
    <row r="4" spans="1:10" s="6" customFormat="1" ht="20.100000000000001" customHeight="1" x14ac:dyDescent="0.25">
      <c r="A4" s="4"/>
      <c r="B4" s="5">
        <v>4</v>
      </c>
      <c r="C4" s="26" t="s">
        <v>12</v>
      </c>
      <c r="D4" s="31">
        <v>-1.7559500491282853E-2</v>
      </c>
      <c r="E4" s="33">
        <v>4.5000000000000005E-2</v>
      </c>
      <c r="F4" s="33">
        <v>4.3023560314184625E-2</v>
      </c>
      <c r="G4" s="33">
        <v>4.1133927602406271E-2</v>
      </c>
      <c r="H4" s="33">
        <v>3.9327289225809553E-2</v>
      </c>
      <c r="I4" s="134"/>
      <c r="J4" s="135"/>
    </row>
    <row r="5" spans="1:10" s="6" customFormat="1" ht="20.100000000000001" customHeight="1" x14ac:dyDescent="0.25">
      <c r="A5" s="4"/>
      <c r="B5" s="40" t="s">
        <v>21</v>
      </c>
      <c r="C5" s="40"/>
      <c r="D5" s="40"/>
      <c r="E5" s="35"/>
      <c r="F5" s="35"/>
      <c r="G5" s="35"/>
      <c r="H5" s="35"/>
      <c r="I5" s="134"/>
      <c r="J5" s="135"/>
    </row>
    <row r="6" spans="1:10" s="3" customFormat="1" ht="114" customHeight="1" x14ac:dyDescent="0.25">
      <c r="A6"/>
      <c r="B6" s="7">
        <v>2</v>
      </c>
      <c r="C6" s="9" t="s">
        <v>15</v>
      </c>
      <c r="D6" s="28">
        <v>7.0000000000000001E-3</v>
      </c>
      <c r="E6" s="34">
        <v>4.0000000000000001E-3</v>
      </c>
      <c r="F6" s="34">
        <v>-5.4000000000000003E-3</v>
      </c>
      <c r="G6" s="34">
        <v>-1.2999999999999999E-3</v>
      </c>
      <c r="H6" s="34">
        <v>-8.9999999999999998E-4</v>
      </c>
      <c r="I6" s="136" t="s">
        <v>98</v>
      </c>
      <c r="J6" s="39"/>
    </row>
    <row r="7" spans="1:10" s="3" customFormat="1" ht="157.5" customHeight="1" x14ac:dyDescent="0.25">
      <c r="A7"/>
      <c r="B7" s="7">
        <v>2</v>
      </c>
      <c r="C7" s="9" t="s">
        <v>16</v>
      </c>
      <c r="D7" s="28">
        <v>1.4999999999999999E-2</v>
      </c>
      <c r="E7" s="34">
        <v>5.0000000000000001E-3</v>
      </c>
      <c r="F7" s="34">
        <v>3.3999999999999998E-3</v>
      </c>
      <c r="G7" s="34">
        <v>3.0000000000000001E-3</v>
      </c>
      <c r="H7" s="34">
        <v>2.0999999999999999E-3</v>
      </c>
      <c r="I7" s="136" t="s">
        <v>99</v>
      </c>
      <c r="J7" s="39"/>
    </row>
    <row r="8" spans="1:10" s="3" customFormat="1" ht="109.5" customHeight="1" x14ac:dyDescent="0.25">
      <c r="A8"/>
      <c r="B8" s="7"/>
      <c r="C8" s="9" t="s">
        <v>17</v>
      </c>
      <c r="D8" s="28">
        <v>1.4999999999999999E-2</v>
      </c>
      <c r="E8" s="34">
        <v>3.0000000000000001E-3</v>
      </c>
      <c r="F8" s="34">
        <v>3.0000000000000001E-3</v>
      </c>
      <c r="G8" s="34">
        <v>-2.8999999999999998E-3</v>
      </c>
      <c r="H8" s="34">
        <v>-2.3E-3</v>
      </c>
      <c r="I8" s="136" t="s">
        <v>100</v>
      </c>
      <c r="J8" s="39"/>
    </row>
    <row r="9" spans="1:10" s="3" customFormat="1" ht="114" customHeight="1" x14ac:dyDescent="0.25">
      <c r="A9"/>
      <c r="B9" s="7">
        <v>4</v>
      </c>
      <c r="C9" s="9" t="s">
        <v>13</v>
      </c>
      <c r="D9" s="28">
        <v>0.01</v>
      </c>
      <c r="E9" s="34">
        <v>3.0000000000000001E-3</v>
      </c>
      <c r="F9" s="34">
        <v>4.3E-3</v>
      </c>
      <c r="G9" s="34">
        <v>3.0999999999999999E-3</v>
      </c>
      <c r="H9" s="34">
        <v>1.9E-3</v>
      </c>
      <c r="I9" s="38" t="s">
        <v>101</v>
      </c>
      <c r="J9" s="39"/>
    </row>
    <row r="10" spans="1:10" s="3" customFormat="1" ht="117" customHeight="1" x14ac:dyDescent="0.25">
      <c r="A10"/>
      <c r="B10" s="7">
        <v>5</v>
      </c>
      <c r="C10" s="9" t="s">
        <v>102</v>
      </c>
      <c r="D10" s="28">
        <v>1.5599999999999999E-2</v>
      </c>
      <c r="E10" s="34">
        <v>-1.7000000000000001E-2</v>
      </c>
      <c r="F10" s="34">
        <v>-7.1999999999999998E-3</v>
      </c>
      <c r="G10" s="34">
        <v>-3.7000000000000002E-3</v>
      </c>
      <c r="H10" s="34">
        <v>-2.5000000000000001E-3</v>
      </c>
      <c r="I10" s="136" t="s">
        <v>103</v>
      </c>
      <c r="J10" s="39"/>
    </row>
    <row r="11" spans="1:10" ht="20.100000000000001" customHeight="1" x14ac:dyDescent="0.25">
      <c r="B11" s="10"/>
      <c r="C11" s="32"/>
      <c r="D11" s="30">
        <f>D4+SUM(D6:D10)</f>
        <v>4.5040499508717149E-2</v>
      </c>
      <c r="E11" s="30">
        <f t="shared" ref="E11:H11" si="0">E4+SUM(E6:E10)</f>
        <v>4.3000000000000003E-2</v>
      </c>
      <c r="F11" s="30">
        <f t="shared" si="0"/>
        <v>4.1123560314184626E-2</v>
      </c>
      <c r="G11" s="30">
        <f t="shared" si="0"/>
        <v>3.9333927602406268E-2</v>
      </c>
      <c r="H11" s="30">
        <f t="shared" si="0"/>
        <v>3.7627289225809553E-2</v>
      </c>
      <c r="I11" s="12" t="s">
        <v>104</v>
      </c>
      <c r="J11" s="12"/>
    </row>
    <row r="12" spans="1:10" ht="20.100000000000001" customHeight="1" thickBot="1" x14ac:dyDescent="0.3">
      <c r="B12" s="10"/>
      <c r="C12" s="11"/>
      <c r="I12" s="10"/>
      <c r="J12" s="10"/>
    </row>
    <row r="13" spans="1:10" ht="20.100000000000001" customHeight="1" thickBot="1" x14ac:dyDescent="0.3">
      <c r="B13" s="13" t="s">
        <v>2</v>
      </c>
      <c r="C13" s="14" t="s">
        <v>3</v>
      </c>
      <c r="D13" s="2" t="s">
        <v>4</v>
      </c>
      <c r="E13" s="15"/>
      <c r="F13" s="15"/>
      <c r="G13" s="15"/>
      <c r="H13" s="15"/>
      <c r="I13" s="15"/>
      <c r="J13" s="15"/>
    </row>
    <row r="14" spans="1:10" ht="20.100000000000001" customHeight="1" x14ac:dyDescent="0.25">
      <c r="B14" s="16">
        <v>1</v>
      </c>
      <c r="C14" s="17" t="s">
        <v>5</v>
      </c>
      <c r="D14" s="29">
        <v>0.15</v>
      </c>
      <c r="E14" s="25"/>
      <c r="F14" s="25"/>
      <c r="G14" s="25"/>
      <c r="H14" s="25"/>
      <c r="I14" s="8"/>
      <c r="J14" s="8"/>
    </row>
    <row r="15" spans="1:10" ht="20.100000000000001" customHeight="1" x14ac:dyDescent="0.25">
      <c r="B15" s="18">
        <v>2</v>
      </c>
      <c r="C15" s="19" t="s">
        <v>6</v>
      </c>
      <c r="D15" s="29">
        <v>0.08</v>
      </c>
      <c r="E15" s="25"/>
      <c r="F15" s="25"/>
      <c r="G15" s="25"/>
      <c r="H15" s="25"/>
      <c r="I15" s="8"/>
      <c r="J15" s="8"/>
    </row>
    <row r="16" spans="1:10" ht="20.100000000000001" customHeight="1" x14ac:dyDescent="0.25">
      <c r="B16" s="20">
        <v>3</v>
      </c>
      <c r="C16" s="21" t="s">
        <v>7</v>
      </c>
      <c r="D16" s="29">
        <v>0.05</v>
      </c>
      <c r="E16" s="25"/>
      <c r="F16" s="25"/>
      <c r="G16" s="25"/>
      <c r="H16" s="25"/>
      <c r="I16" s="8"/>
      <c r="J16" s="8"/>
    </row>
    <row r="17" spans="2:10" ht="20.100000000000001" customHeight="1" x14ac:dyDescent="0.25">
      <c r="B17" s="20">
        <v>4</v>
      </c>
      <c r="C17" s="21" t="s">
        <v>8</v>
      </c>
      <c r="D17" s="29">
        <v>0.09</v>
      </c>
      <c r="E17" s="25"/>
      <c r="F17" s="25"/>
      <c r="G17" s="25"/>
      <c r="H17" s="25"/>
      <c r="I17" s="8"/>
      <c r="J17" s="8"/>
    </row>
    <row r="18" spans="2:10" hidden="1" x14ac:dyDescent="0.25">
      <c r="B18" s="10"/>
      <c r="C18" s="11"/>
      <c r="I18" s="22"/>
      <c r="J18" s="22"/>
    </row>
    <row r="19" spans="2:10" hidden="1" x14ac:dyDescent="0.25">
      <c r="B19" s="10"/>
    </row>
    <row r="20" spans="2:10" hidden="1" x14ac:dyDescent="0.25">
      <c r="B20" s="11"/>
      <c r="C20" s="11"/>
      <c r="I20" s="11"/>
      <c r="J20" s="11"/>
    </row>
    <row r="21" spans="2:10" hidden="1" x14ac:dyDescent="0.25">
      <c r="B21" s="11"/>
      <c r="C21" s="11"/>
      <c r="I21" s="11"/>
      <c r="J21" s="11"/>
    </row>
    <row r="22" spans="2:10" hidden="1" x14ac:dyDescent="0.25">
      <c r="B22" s="11"/>
      <c r="C22" s="11"/>
      <c r="I22" s="11"/>
      <c r="J22" s="11"/>
    </row>
    <row r="23" spans="2:10" hidden="1" x14ac:dyDescent="0.25">
      <c r="B23" s="11"/>
      <c r="C23" s="11"/>
      <c r="I23" s="11"/>
      <c r="J23" s="11"/>
    </row>
    <row r="24" spans="2:10" hidden="1" x14ac:dyDescent="0.25">
      <c r="B24" s="11"/>
      <c r="C24" s="11"/>
      <c r="I24" s="11"/>
      <c r="J24" s="11"/>
    </row>
    <row r="25" spans="2:10" hidden="1" x14ac:dyDescent="0.25">
      <c r="B25" s="11"/>
      <c r="C25" s="11"/>
      <c r="I25" s="11"/>
      <c r="J25" s="11"/>
    </row>
    <row r="26" spans="2:10" hidden="1" x14ac:dyDescent="0.25">
      <c r="B26" s="11"/>
      <c r="C26" s="11"/>
      <c r="I26" s="11"/>
      <c r="J26" s="11"/>
    </row>
    <row r="31" spans="2:10" x14ac:dyDescent="0.25"/>
    <row r="32" spans="2:10" x14ac:dyDescent="0.25"/>
    <row r="33" spans="3:10" x14ac:dyDescent="0.25"/>
    <row r="34" spans="3:10" hidden="1" x14ac:dyDescent="0.25">
      <c r="C34" s="23" t="s">
        <v>9</v>
      </c>
      <c r="I34" s="24"/>
      <c r="J34" s="24"/>
    </row>
    <row r="35" spans="3:10" x14ac:dyDescent="0.25"/>
    <row r="36" spans="3:10" x14ac:dyDescent="0.25"/>
  </sheetData>
  <mergeCells count="7">
    <mergeCell ref="I10:J10"/>
    <mergeCell ref="B2:C2"/>
    <mergeCell ref="B5:D5"/>
    <mergeCell ref="I6:J6"/>
    <mergeCell ref="I7:J7"/>
    <mergeCell ref="I8:J8"/>
    <mergeCell ref="I9:J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Central Europe-Hardik</vt:lpstr>
      <vt:lpstr>Central Europe- Hardik</vt:lpstr>
      <vt:lpstr>North America Rajat</vt:lpstr>
      <vt:lpstr>South Asia- Rishi</vt:lpstr>
      <vt:lpstr>West Europe- Jatin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Singh</dc:creator>
  <cp:lastModifiedBy>Hardik Malhotra</cp:lastModifiedBy>
  <dcterms:created xsi:type="dcterms:W3CDTF">2023-07-12T09:24:51Z</dcterms:created>
  <dcterms:modified xsi:type="dcterms:W3CDTF">2023-07-13T14:15:27Z</dcterms:modified>
</cp:coreProperties>
</file>