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ocuments\Acetic Acid\"/>
    </mc:Choice>
  </mc:AlternateContent>
  <xr:revisionPtr revIDLastSave="0" documentId="13_ncr:1_{94D907BA-8767-4B2E-8A5E-2FB820F9EAC8}" xr6:coauthVersionLast="46" xr6:coauthVersionMax="46" xr10:uidLastSave="{00000000-0000-0000-0000-000000000000}"/>
  <bookViews>
    <workbookView xWindow="-120" yWindow="-120" windowWidth="20730" windowHeight="11160" firstSheet="6" activeTab="6" xr2:uid="{CBE7508E-3CAA-4305-8851-C83B7CAB7A8C}"/>
  </bookViews>
  <sheets>
    <sheet name="Capacity by Company" sheetId="1" r:id="rId1"/>
    <sheet name="Capacity by Company " sheetId="2" r:id="rId2"/>
    <sheet name="Capacity by Process" sheetId="3" r:id="rId3"/>
    <sheet name="Capacity by Technology" sheetId="4" r:id="rId4"/>
    <sheet name="Operting Efficiency" sheetId="8" r:id="rId5"/>
    <sheet name="Production by Company" sheetId="5" r:id="rId6"/>
    <sheet name="Demand-Supply Gap" sheetId="9" r:id="rId7"/>
    <sheet name="Foreign Trdae" sheetId="10" r:id="rId8"/>
    <sheet name="Import-Export" sheetId="13" r:id="rId9"/>
    <sheet name="Demand by Application" sheetId="11" r:id="rId10"/>
    <sheet name="Demand By End User Indutry" sheetId="12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9" l="1"/>
  <c r="D5" i="9"/>
  <c r="E5" i="9"/>
  <c r="F5" i="9"/>
  <c r="G5" i="9"/>
  <c r="B5" i="9"/>
  <c r="C4" i="9"/>
  <c r="D4" i="9"/>
  <c r="E4" i="9"/>
  <c r="F4" i="9"/>
  <c r="G4" i="9"/>
  <c r="B4" i="9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C7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C6" i="12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C7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C6" i="11"/>
  <c r="N7" i="9" l="1"/>
  <c r="O7" i="9" s="1"/>
  <c r="P7" i="9" s="1"/>
  <c r="Q7" i="9" s="1"/>
  <c r="G7" i="9"/>
  <c r="H7" i="9" s="1"/>
  <c r="I7" i="9" s="1"/>
  <c r="J7" i="9" s="1"/>
  <c r="K7" i="9" s="1"/>
  <c r="L7" i="9" s="1"/>
  <c r="E7" i="9"/>
  <c r="F7" i="9"/>
  <c r="F8" i="9" s="1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B6" i="9"/>
  <c r="K15" i="10"/>
  <c r="B7" i="9"/>
  <c r="C8" i="9" s="1"/>
  <c r="K31" i="10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3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B2" i="9"/>
  <c r="C31" i="10"/>
  <c r="D31" i="10"/>
  <c r="E31" i="10"/>
  <c r="F31" i="10"/>
  <c r="G31" i="10"/>
  <c r="H31" i="10"/>
  <c r="I31" i="10"/>
  <c r="J31" i="10"/>
  <c r="L31" i="10"/>
  <c r="M31" i="10"/>
  <c r="B31" i="10"/>
  <c r="C15" i="10"/>
  <c r="D15" i="10"/>
  <c r="E15" i="10"/>
  <c r="C7" i="9" s="1"/>
  <c r="F15" i="10"/>
  <c r="G15" i="10"/>
  <c r="D7" i="9" s="1"/>
  <c r="H15" i="10"/>
  <c r="I15" i="10"/>
  <c r="J15" i="10"/>
  <c r="L15" i="10"/>
  <c r="M15" i="10"/>
  <c r="B15" i="10"/>
  <c r="M28" i="10"/>
  <c r="M27" i="10"/>
  <c r="M26" i="10"/>
  <c r="M25" i="10"/>
  <c r="M24" i="10"/>
  <c r="M23" i="10"/>
  <c r="M22" i="10"/>
  <c r="M21" i="10"/>
  <c r="M20" i="10"/>
  <c r="M19" i="10"/>
  <c r="L28" i="10"/>
  <c r="L27" i="10"/>
  <c r="L26" i="10"/>
  <c r="L25" i="10"/>
  <c r="L24" i="10"/>
  <c r="L23" i="10"/>
  <c r="L22" i="10"/>
  <c r="L21" i="10"/>
  <c r="L20" i="10"/>
  <c r="L19" i="10"/>
  <c r="K28" i="10"/>
  <c r="K27" i="10"/>
  <c r="K26" i="10"/>
  <c r="K25" i="10"/>
  <c r="K24" i="10"/>
  <c r="K23" i="10"/>
  <c r="K22" i="10"/>
  <c r="K21" i="10"/>
  <c r="K20" i="10"/>
  <c r="K19" i="10"/>
  <c r="J28" i="10"/>
  <c r="J27" i="10"/>
  <c r="J26" i="10"/>
  <c r="J25" i="10"/>
  <c r="J24" i="10"/>
  <c r="J23" i="10"/>
  <c r="J22" i="10"/>
  <c r="J21" i="10"/>
  <c r="J20" i="10"/>
  <c r="J19" i="10"/>
  <c r="I28" i="10"/>
  <c r="I27" i="10"/>
  <c r="I26" i="10"/>
  <c r="I25" i="10"/>
  <c r="I24" i="10"/>
  <c r="I23" i="10"/>
  <c r="I22" i="10"/>
  <c r="I21" i="10"/>
  <c r="I20" i="10"/>
  <c r="I19" i="10"/>
  <c r="H28" i="10"/>
  <c r="H27" i="10"/>
  <c r="H26" i="10"/>
  <c r="H25" i="10"/>
  <c r="H24" i="10"/>
  <c r="H23" i="10"/>
  <c r="H22" i="10"/>
  <c r="H21" i="10"/>
  <c r="H20" i="10"/>
  <c r="H19" i="10"/>
  <c r="G28" i="10"/>
  <c r="G27" i="10"/>
  <c r="G26" i="10"/>
  <c r="G25" i="10"/>
  <c r="G24" i="10"/>
  <c r="G23" i="10"/>
  <c r="G22" i="10"/>
  <c r="G21" i="10"/>
  <c r="G20" i="10"/>
  <c r="G19" i="10"/>
  <c r="F28" i="10"/>
  <c r="F27" i="10"/>
  <c r="F26" i="10"/>
  <c r="F25" i="10"/>
  <c r="F24" i="10"/>
  <c r="F23" i="10"/>
  <c r="F22" i="10"/>
  <c r="F21" i="10"/>
  <c r="F20" i="10"/>
  <c r="F19" i="10"/>
  <c r="E28" i="10"/>
  <c r="E27" i="10"/>
  <c r="E26" i="10"/>
  <c r="E25" i="10"/>
  <c r="E24" i="10"/>
  <c r="E23" i="10"/>
  <c r="E22" i="10"/>
  <c r="E21" i="10"/>
  <c r="E20" i="10"/>
  <c r="E19" i="10"/>
  <c r="D28" i="10"/>
  <c r="D27" i="10"/>
  <c r="D26" i="10"/>
  <c r="D25" i="10"/>
  <c r="D24" i="10"/>
  <c r="D23" i="10"/>
  <c r="D22" i="10"/>
  <c r="D21" i="10"/>
  <c r="D20" i="10"/>
  <c r="D19" i="10"/>
  <c r="G8" i="9" l="1"/>
  <c r="E8" i="9"/>
  <c r="D8" i="9"/>
  <c r="E9" i="10"/>
  <c r="M12" i="10"/>
  <c r="M11" i="10"/>
  <c r="M10" i="10"/>
  <c r="M9" i="10"/>
  <c r="M8" i="10"/>
  <c r="M7" i="10"/>
  <c r="M6" i="10"/>
  <c r="K10" i="10"/>
  <c r="K12" i="10"/>
  <c r="K11" i="10"/>
  <c r="K9" i="10"/>
  <c r="K8" i="10"/>
  <c r="K7" i="10"/>
  <c r="K6" i="10"/>
  <c r="I12" i="10"/>
  <c r="I11" i="10"/>
  <c r="I10" i="10"/>
  <c r="I9" i="10"/>
  <c r="I8" i="10"/>
  <c r="I7" i="10"/>
  <c r="I6" i="10"/>
  <c r="G12" i="10"/>
  <c r="G11" i="10"/>
  <c r="G10" i="10"/>
  <c r="G9" i="10"/>
  <c r="G8" i="10"/>
  <c r="G7" i="10"/>
  <c r="G6" i="10"/>
  <c r="E12" i="10"/>
  <c r="E11" i="10"/>
  <c r="E10" i="10"/>
  <c r="E8" i="10"/>
  <c r="E7" i="10"/>
  <c r="E6" i="10"/>
  <c r="L12" i="10"/>
  <c r="L11" i="10"/>
  <c r="L10" i="10"/>
  <c r="L9" i="10"/>
  <c r="L8" i="10"/>
  <c r="L7" i="10"/>
  <c r="L6" i="10"/>
  <c r="J12" i="10"/>
  <c r="J11" i="10"/>
  <c r="J10" i="10"/>
  <c r="J9" i="10"/>
  <c r="J8" i="10"/>
  <c r="J7" i="10"/>
  <c r="J6" i="10"/>
  <c r="H12" i="10"/>
  <c r="H11" i="10"/>
  <c r="H10" i="10"/>
  <c r="H9" i="10"/>
  <c r="H8" i="10"/>
  <c r="H7" i="10"/>
  <c r="H6" i="10"/>
  <c r="F12" i="10"/>
  <c r="F11" i="10"/>
  <c r="F10" i="10"/>
  <c r="F9" i="10"/>
  <c r="F8" i="10"/>
  <c r="F7" i="10"/>
  <c r="F6" i="10"/>
  <c r="D12" i="10"/>
  <c r="D11" i="10"/>
  <c r="D9" i="10"/>
  <c r="D10" i="10"/>
  <c r="D8" i="10"/>
  <c r="D7" i="10"/>
  <c r="D6" i="10"/>
  <c r="M5" i="10"/>
  <c r="K5" i="10"/>
  <c r="I5" i="10"/>
  <c r="G5" i="10"/>
  <c r="E5" i="10"/>
  <c r="L5" i="10"/>
  <c r="J5" i="10"/>
  <c r="H5" i="10"/>
  <c r="F5" i="10"/>
  <c r="D5" i="10"/>
  <c r="M4" i="10"/>
  <c r="K4" i="10"/>
  <c r="I4" i="10"/>
  <c r="G4" i="10"/>
  <c r="E4" i="10"/>
  <c r="L4" i="10"/>
  <c r="J4" i="10"/>
  <c r="H4" i="10"/>
  <c r="F4" i="10"/>
  <c r="D4" i="10"/>
  <c r="M3" i="10"/>
  <c r="K3" i="10"/>
  <c r="I3" i="10"/>
  <c r="G3" i="10"/>
  <c r="E3" i="10"/>
  <c r="L3" i="10"/>
  <c r="J3" i="10"/>
  <c r="H3" i="10"/>
  <c r="F3" i="10"/>
  <c r="D3" i="10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D10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D3" i="8"/>
  <c r="D4" i="8"/>
  <c r="D5" i="8"/>
  <c r="D6" i="8"/>
  <c r="D7" i="8"/>
  <c r="D2" i="8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D10" i="5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D10" i="2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E9" i="3"/>
  <c r="I10" i="1"/>
  <c r="J10" i="1"/>
  <c r="K10" i="1"/>
  <c r="L10" i="1"/>
  <c r="M10" i="1"/>
  <c r="N10" i="1"/>
  <c r="O10" i="1"/>
  <c r="P10" i="1"/>
  <c r="Q10" i="1"/>
  <c r="R10" i="1"/>
  <c r="C10" i="1"/>
  <c r="D10" i="1"/>
  <c r="E10" i="1"/>
  <c r="F10" i="1"/>
  <c r="G10" i="1"/>
  <c r="H10" i="1"/>
</calcChain>
</file>

<file path=xl/sharedStrings.xml><?xml version="1.0" encoding="utf-8"?>
<sst xmlns="http://schemas.openxmlformats.org/spreadsheetml/2006/main" count="298" uniqueCount="122">
  <si>
    <t>Company</t>
  </si>
  <si>
    <t>DuPont</t>
  </si>
  <si>
    <t>Eastman Chemical Company</t>
  </si>
  <si>
    <t>Celanese Corporation</t>
  </si>
  <si>
    <t>LyndonBasell</t>
  </si>
  <si>
    <t>Laporte,Tesax,USA</t>
  </si>
  <si>
    <t>Texas city,Tesax</t>
  </si>
  <si>
    <t>Kinngsport,Tennessee</t>
  </si>
  <si>
    <t>LaPorte,Texas</t>
  </si>
  <si>
    <t>Clear Lake,Texas</t>
  </si>
  <si>
    <t>Others</t>
  </si>
  <si>
    <t>Country</t>
  </si>
  <si>
    <t>Location</t>
  </si>
  <si>
    <t>USA</t>
  </si>
  <si>
    <t>Process</t>
  </si>
  <si>
    <t>Methanol carbonylation</t>
  </si>
  <si>
    <t>Synthesis gas from coal gasification</t>
  </si>
  <si>
    <t>Glacido Acetic acid technology  with highly-selective robust catalyst systems</t>
  </si>
  <si>
    <t>Technology</t>
  </si>
  <si>
    <t>Glacido technology</t>
  </si>
  <si>
    <t>Total Production (In Thousand Tonnes)</t>
  </si>
  <si>
    <t>Total operation Efficiency</t>
  </si>
  <si>
    <t>Laporte,Texas</t>
  </si>
  <si>
    <t>Export</t>
  </si>
  <si>
    <t>Value</t>
  </si>
  <si>
    <t>Volume</t>
  </si>
  <si>
    <t>Mexico</t>
  </si>
  <si>
    <t>Belgium</t>
  </si>
  <si>
    <t>Brazil</t>
  </si>
  <si>
    <t>Netherlands</t>
  </si>
  <si>
    <t>Canada</t>
  </si>
  <si>
    <t>Colombia</t>
  </si>
  <si>
    <t>Sweden</t>
  </si>
  <si>
    <t>Turkey</t>
  </si>
  <si>
    <t>Argentina</t>
  </si>
  <si>
    <t>United Kingdom</t>
  </si>
  <si>
    <t>Import</t>
  </si>
  <si>
    <t>China</t>
  </si>
  <si>
    <t>Rep. of Korea</t>
  </si>
  <si>
    <t>Germany</t>
  </si>
  <si>
    <t>Ireland</t>
  </si>
  <si>
    <t>Japan</t>
  </si>
  <si>
    <t>Austria</t>
  </si>
  <si>
    <t>Total</t>
  </si>
  <si>
    <t>Peoducer</t>
  </si>
  <si>
    <t>USA Acetic acid Capacity (Thousand Tonnes)</t>
  </si>
  <si>
    <t>USA Acetic acid Production (Thousand Tonnes)</t>
  </si>
  <si>
    <t>USA Acetic acid Import (Thousand Tonnes)</t>
  </si>
  <si>
    <t>USA Acetic acid Export (Thousand Tonnes)</t>
  </si>
  <si>
    <t>USA Acetic acid Inventory (Thousand Tonnes)</t>
  </si>
  <si>
    <t xml:space="preserve">USA Acetic acid Demand </t>
  </si>
  <si>
    <t>USA Acetic acid Demand (Y-O-Y Growth Rate, %)</t>
  </si>
  <si>
    <t xml:space="preserve">USA Acetic acid Demand / Suuply Gap </t>
  </si>
  <si>
    <t>Total capacity (In Thousand Tonnes)</t>
  </si>
  <si>
    <t>Total capacity (In Thousand Tonnes )</t>
  </si>
  <si>
    <t>4..98%</t>
  </si>
  <si>
    <t>Vinyl Acetate Monomer(VAM)</t>
  </si>
  <si>
    <t>Ethyl Acetate</t>
  </si>
  <si>
    <t>Purified Telepthalic Acid(PTA)</t>
  </si>
  <si>
    <t>Acetic anhydride</t>
  </si>
  <si>
    <t>Vinyl Acetate Monomer(VAM)(%)</t>
  </si>
  <si>
    <t>Purified Telepthalic Acid(PTA)(%)</t>
  </si>
  <si>
    <t>Ethyl Acetate(%)</t>
  </si>
  <si>
    <t>Acetic anhydride(%)</t>
  </si>
  <si>
    <t>Others(%)</t>
  </si>
  <si>
    <t>Total (100)%</t>
  </si>
  <si>
    <t xml:space="preserve"> Acetic Acid Demand By Application(%)</t>
  </si>
  <si>
    <t>Acetic acid Demand By application (In Thousand Tonnes)</t>
  </si>
  <si>
    <t xml:space="preserve"> Acetic Acid Demand By End User Indutry(%)</t>
  </si>
  <si>
    <t>Plastic &amp; Polymer</t>
  </si>
  <si>
    <t>Food &amp; Beverage</t>
  </si>
  <si>
    <t>Adhesive, Paints &amp; Coatings</t>
  </si>
  <si>
    <t>Chemicals</t>
  </si>
  <si>
    <t>Other</t>
  </si>
  <si>
    <t>Plastic &amp; Polymer(%)</t>
  </si>
  <si>
    <t>Food &amp; Beverage(%)</t>
  </si>
  <si>
    <t>Adhesive, Paints &amp; Coatings(%)</t>
  </si>
  <si>
    <t>Chemicals(%)</t>
  </si>
  <si>
    <t>Other(%)</t>
  </si>
  <si>
    <t>Total(%)</t>
  </si>
  <si>
    <t xml:space="preserve"> Acetic Acid Demand By End User Indutry(In Thousand Tonnes)</t>
  </si>
  <si>
    <t>HS Code</t>
  </si>
  <si>
    <t>2015_IVA</t>
  </si>
  <si>
    <t>2016_IVA</t>
  </si>
  <si>
    <t>2017_IVA</t>
  </si>
  <si>
    <t>2018_IVA</t>
  </si>
  <si>
    <t>2019_IVA</t>
  </si>
  <si>
    <t>2020_IVA</t>
  </si>
  <si>
    <t>2015_IVO</t>
  </si>
  <si>
    <t>2016_IVO</t>
  </si>
  <si>
    <t>2017_IVO</t>
  </si>
  <si>
    <t>2018_IVO</t>
  </si>
  <si>
    <t>2019_IVO</t>
  </si>
  <si>
    <t>2020_IVO</t>
  </si>
  <si>
    <t>Country 1</t>
  </si>
  <si>
    <t>Country 2</t>
  </si>
  <si>
    <t>Country 3</t>
  </si>
  <si>
    <t>Country 4</t>
  </si>
  <si>
    <t>Country 5</t>
  </si>
  <si>
    <t>Country 1_VA</t>
  </si>
  <si>
    <t>Country 2_VA</t>
  </si>
  <si>
    <t>Country 3_VA</t>
  </si>
  <si>
    <t>Country 4_VA</t>
  </si>
  <si>
    <t>Country 5_VA</t>
  </si>
  <si>
    <t>Country 1_VO</t>
  </si>
  <si>
    <t>Country 2_VO</t>
  </si>
  <si>
    <t>Country 3_VO</t>
  </si>
  <si>
    <t>Country 4_VO</t>
  </si>
  <si>
    <t>Country 5_VO</t>
  </si>
  <si>
    <t>2015_EVA</t>
  </si>
  <si>
    <t>2016_EVA</t>
  </si>
  <si>
    <t>2017_EVA</t>
  </si>
  <si>
    <t>2018_EVA</t>
  </si>
  <si>
    <t>2019_EVA</t>
  </si>
  <si>
    <t>2020_EVA</t>
  </si>
  <si>
    <t>2015_EVO</t>
  </si>
  <si>
    <t>2016_EVO</t>
  </si>
  <si>
    <t>2017_EVO</t>
  </si>
  <si>
    <t>2018_EVO</t>
  </si>
  <si>
    <t>2019_EVO</t>
  </si>
  <si>
    <t>2020_EVO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</si>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</sst>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 * #,##0.00_ ;_ * \-#,##0.00_ ;_ * &quot;-&quot;??_ ;_ @_ "/>
    <numFmt numFmtId="165" formatCode="#,##0.0"/>
    <numFmt numFmtId="166" formatCode="#,##0_);\(#,##0\);\-\-\-\-"/>
    <numFmt numFmtId="167" formatCode="#,##0.00_);\(#,##0.00\);\-\-\-\-"/>
  </numFmts>
  <fonts count="39" x14ac:knownFonts="1">
    <font>
      <sz val="11"/>
      <color theme="1"/>
      <name val="Calibri"/>
      <family val="2"/>
      <scheme val="minor"/>
    </font>
    <font>
      <sz val="12"/>
      <color rgb="FF383737"/>
      <name val="Calibri"/>
      <family val="2"/>
      <scheme val="minor"/>
    </font>
    <font>
      <sz val="11"/>
      <color rgb="FF383737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15"/>
      <color indexed="56"/>
      <name val="Calibri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0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</fonts>
  <fills count="4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/>
      <right/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1">
    <xf numFmtId="0" fontId="0" fillId="0" borderId="0"/>
    <xf numFmtId="0" fontId="7" fillId="0" borderId="0"/>
    <xf numFmtId="0" fontId="7" fillId="0" borderId="0"/>
    <xf numFmtId="0" fontId="8" fillId="4" borderId="1" applyNumberFormat="0" applyAlignment="0" applyProtection="0"/>
    <xf numFmtId="0" fontId="14" fillId="0" borderId="0" applyNumberFormat="0" applyFill="0" applyBorder="0" applyProtection="0">
      <alignment horizontal="center"/>
    </xf>
    <xf numFmtId="0" fontId="9" fillId="5" borderId="2" applyNumberFormat="0" applyProtection="0">
      <alignment horizontal="left"/>
    </xf>
    <xf numFmtId="0" fontId="15" fillId="4" borderId="0" applyNumberFormat="0" applyBorder="0" applyProtection="0">
      <alignment horizontal="center"/>
    </xf>
    <xf numFmtId="0" fontId="9" fillId="5" borderId="3" applyNumberFormat="0" applyProtection="0">
      <alignment horizontal="left"/>
    </xf>
    <xf numFmtId="0" fontId="10" fillId="0" borderId="0" applyNumberFormat="0" applyFill="0" applyBorder="0" applyProtection="0">
      <alignment horizontal="left"/>
    </xf>
    <xf numFmtId="0" fontId="9" fillId="5" borderId="2" applyNumberFormat="0" applyProtection="0">
      <alignment horizontal="center"/>
    </xf>
    <xf numFmtId="0" fontId="16" fillId="0" borderId="0" applyNumberFormat="0" applyFill="0" applyBorder="0" applyProtection="0">
      <alignment horizontal="left" vertical="top"/>
    </xf>
    <xf numFmtId="0" fontId="9" fillId="5" borderId="4" applyNumberFormat="0" applyProtection="0">
      <alignment horizontal="center"/>
    </xf>
    <xf numFmtId="166" fontId="10" fillId="0" borderId="5" applyFill="0" applyProtection="0">
      <alignment horizontal="right" vertical="top"/>
    </xf>
    <xf numFmtId="0" fontId="9" fillId="5" borderId="2" applyNumberFormat="0" applyProtection="0">
      <alignment horizontal="right"/>
    </xf>
    <xf numFmtId="166" fontId="16" fillId="0" borderId="0" applyFill="0" applyBorder="0" applyProtection="0">
      <alignment horizontal="right" vertical="top"/>
    </xf>
    <xf numFmtId="0" fontId="9" fillId="5" borderId="4" applyNumberFormat="0" applyProtection="0">
      <alignment horizontal="right"/>
    </xf>
    <xf numFmtId="167" fontId="16" fillId="0" borderId="0" applyFill="0" applyBorder="0" applyProtection="0">
      <alignment horizontal="right" vertical="top"/>
    </xf>
    <xf numFmtId="0" fontId="9" fillId="5" borderId="3" applyNumberFormat="0" applyProtection="0">
      <alignment horizontal="center"/>
    </xf>
    <xf numFmtId="0" fontId="10" fillId="0" borderId="6" applyNumberFormat="0" applyFill="0" applyProtection="0">
      <alignment horizontal="right"/>
    </xf>
    <xf numFmtId="0" fontId="9" fillId="5" borderId="7" applyNumberFormat="0" applyProtection="0">
      <alignment horizontal="center"/>
    </xf>
    <xf numFmtId="0" fontId="10" fillId="0" borderId="0" applyNumberFormat="0" applyFill="0" applyBorder="0" applyProtection="0">
      <alignment horizontal="center"/>
    </xf>
    <xf numFmtId="0" fontId="9" fillId="5" borderId="3" applyNumberFormat="0" applyProtection="0">
      <alignment horizontal="right"/>
    </xf>
    <xf numFmtId="0" fontId="16" fillId="0" borderId="0" applyNumberFormat="0" applyFill="0" applyBorder="0" applyProtection="0">
      <alignment horizontal="left" vertical="top"/>
    </xf>
    <xf numFmtId="0" fontId="9" fillId="5" borderId="7" applyNumberFormat="0" applyProtection="0">
      <alignment horizontal="right"/>
    </xf>
    <xf numFmtId="0" fontId="16" fillId="0" borderId="0" applyNumberFormat="0" applyFill="0" applyBorder="0" applyProtection="0">
      <alignment horizontal="center" vertical="top"/>
    </xf>
    <xf numFmtId="0" fontId="10" fillId="0" borderId="0" applyNumberFormat="0" applyFill="0" applyBorder="0" applyAlignment="0" applyProtection="0"/>
    <xf numFmtId="166" fontId="16" fillId="0" borderId="8" applyFill="0" applyProtection="0">
      <alignment horizontal="right" vertical="top"/>
    </xf>
    <xf numFmtId="0" fontId="10" fillId="6" borderId="0" applyNumberFormat="0" applyBorder="0" applyAlignment="0" applyProtection="0"/>
    <xf numFmtId="10" fontId="16" fillId="0" borderId="0" applyFill="0" applyBorder="0" applyProtection="0">
      <alignment horizontal="right"/>
    </xf>
    <xf numFmtId="3" fontId="11" fillId="0" borderId="0" applyFill="0" applyBorder="0" applyAlignment="0" applyProtection="0"/>
    <xf numFmtId="10" fontId="17" fillId="0" borderId="0" applyFill="0" applyBorder="0" applyProtection="0">
      <alignment horizontal="left"/>
    </xf>
    <xf numFmtId="165" fontId="11" fillId="0" borderId="0" applyFill="0" applyBorder="0" applyAlignment="0" applyProtection="0"/>
    <xf numFmtId="3" fontId="11" fillId="6" borderId="0" applyBorder="0" applyAlignment="0" applyProtection="0"/>
    <xf numFmtId="165" fontId="11" fillId="6" borderId="0" applyBorder="0" applyAlignment="0" applyProtection="0"/>
    <xf numFmtId="3" fontId="12" fillId="0" borderId="0" applyFill="0" applyBorder="0" applyAlignment="0" applyProtection="0"/>
    <xf numFmtId="165" fontId="12" fillId="0" borderId="0" applyFill="0" applyBorder="0" applyAlignment="0" applyProtection="0"/>
    <xf numFmtId="3" fontId="12" fillId="6" borderId="0" applyBorder="0" applyAlignment="0" applyProtection="0"/>
    <xf numFmtId="165" fontId="12" fillId="6" borderId="0" applyBorder="0" applyAlignment="0" applyProtection="0"/>
    <xf numFmtId="0" fontId="13" fillId="0" borderId="9" applyNumberFormat="0" applyFill="0" applyAlignment="0" applyProtection="0"/>
    <xf numFmtId="0" fontId="13" fillId="0" borderId="10" applyNumberFormat="0" applyFill="0" applyAlignment="0" applyProtection="0"/>
    <xf numFmtId="0" fontId="4" fillId="0" borderId="0"/>
    <xf numFmtId="9" fontId="7" fillId="0" borderId="0" applyFont="0" applyFill="0" applyBorder="0" applyAlignment="0" applyProtection="0"/>
    <xf numFmtId="0" fontId="18" fillId="0" borderId="11" applyNumberFormat="0" applyFill="0" applyAlignment="0" applyProtection="0"/>
    <xf numFmtId="164" fontId="7" fillId="0" borderId="0" applyFont="0" applyFill="0" applyBorder="0" applyAlignment="0" applyProtection="0"/>
    <xf numFmtId="0" fontId="4" fillId="0" borderId="0"/>
    <xf numFmtId="0" fontId="19" fillId="0" borderId="0" applyFill="0" applyProtection="0"/>
    <xf numFmtId="0" fontId="7" fillId="0" borderId="0"/>
    <xf numFmtId="0" fontId="20" fillId="0" borderId="0"/>
    <xf numFmtId="9" fontId="4" fillId="0" borderId="0" applyFont="0" applyFill="0" applyBorder="0" applyAlignment="0" applyProtection="0"/>
    <xf numFmtId="0" fontId="4" fillId="0" borderId="0"/>
    <xf numFmtId="9" fontId="7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4" fillId="0" borderId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24" fillId="0" borderId="16" applyNumberFormat="0" applyFill="0" applyAlignment="0" applyProtection="0"/>
    <xf numFmtId="0" fontId="25" fillId="0" borderId="17" applyNumberFormat="0" applyFill="0" applyAlignment="0" applyProtection="0"/>
    <xf numFmtId="0" fontId="25" fillId="0" borderId="0" applyNumberFormat="0" applyFill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18" applyNumberFormat="0" applyAlignment="0" applyProtection="0"/>
    <xf numFmtId="0" fontId="30" fillId="13" borderId="19" applyNumberFormat="0" applyAlignment="0" applyProtection="0"/>
    <xf numFmtId="0" fontId="31" fillId="13" borderId="18" applyNumberFormat="0" applyAlignment="0" applyProtection="0"/>
    <xf numFmtId="0" fontId="32" fillId="0" borderId="20" applyNumberFormat="0" applyFill="0" applyAlignment="0" applyProtection="0"/>
    <xf numFmtId="0" fontId="33" fillId="14" borderId="21" applyNumberFormat="0" applyAlignment="0" applyProtection="0"/>
    <xf numFmtId="0" fontId="34" fillId="0" borderId="0" applyNumberFormat="0" applyFill="0" applyBorder="0" applyAlignment="0" applyProtection="0"/>
    <xf numFmtId="0" fontId="4" fillId="15" borderId="22" applyNumberFormat="0" applyFont="0" applyAlignment="0" applyProtection="0"/>
    <xf numFmtId="0" fontId="35" fillId="0" borderId="0" applyNumberFormat="0" applyFill="0" applyBorder="0" applyAlignment="0" applyProtection="0"/>
    <xf numFmtId="0" fontId="5" fillId="0" borderId="23" applyNumberFormat="0" applyFill="0" applyAlignment="0" applyProtection="0"/>
    <xf numFmtId="0" fontId="36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6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6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6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6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6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7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/>
    <xf numFmtId="2" fontId="0" fillId="0" borderId="0" xfId="0" applyNumberFormat="1"/>
    <xf numFmtId="10" fontId="0" fillId="0" borderId="0" xfId="0" applyNumberFormat="1"/>
    <xf numFmtId="0" fontId="6" fillId="3" borderId="0" xfId="0" applyFont="1" applyFill="1"/>
    <xf numFmtId="0" fontId="0" fillId="3" borderId="0" xfId="0" applyFill="1"/>
    <xf numFmtId="0" fontId="5" fillId="0" borderId="0" xfId="0" applyFont="1"/>
    <xf numFmtId="0" fontId="21" fillId="7" borderId="12" xfId="2" applyFont="1" applyFill="1" applyBorder="1"/>
    <xf numFmtId="0" fontId="21" fillId="7" borderId="13" xfId="2" applyFont="1" applyFill="1" applyBorder="1"/>
    <xf numFmtId="0" fontId="21" fillId="7" borderId="13" xfId="1" applyFont="1" applyFill="1" applyBorder="1"/>
    <xf numFmtId="0" fontId="21" fillId="7" borderId="14" xfId="1" applyFont="1" applyFill="1" applyBorder="1"/>
    <xf numFmtId="2" fontId="5" fillId="0" borderId="0" xfId="0" applyNumberFormat="1" applyFont="1"/>
    <xf numFmtId="0" fontId="0" fillId="8" borderId="0" xfId="0" applyFill="1"/>
    <xf numFmtId="2" fontId="0" fillId="8" borderId="0" xfId="0" applyNumberFormat="1" applyFill="1"/>
    <xf numFmtId="10" fontId="0" fillId="8" borderId="0" xfId="0" applyNumberFormat="1" applyFill="1"/>
    <xf numFmtId="0" fontId="0" fillId="2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/>
    <xf numFmtId="0" fontId="38" fillId="0" borderId="24" xfId="0" applyFont="1" applyBorder="1"/>
    <xf numFmtId="0" fontId="37" fillId="40" borderId="25" xfId="0" applyFont="1" applyFill="1" applyBorder="1" applyAlignment="1">
      <alignment horizontal="center"/>
    </xf>
    <xf numFmtId="0" fontId="37" fillId="40" borderId="25" xfId="0" applyFont="1" applyFill="1" applyBorder="1" applyAlignment="1">
      <alignment horizontal="center" vertical="center"/>
    </xf>
    <xf numFmtId="0" fontId="5" fillId="40" borderId="25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6" xfId="0" applyBorder="1"/>
    <xf numFmtId="2" fontId="0" fillId="0" borderId="24" xfId="0" applyNumberFormat="1" applyBorder="1"/>
    <xf numFmtId="0" fontId="0" fillId="0" borderId="0" xfId="0"/>
    <xf numFmtId="0" fontId="0" fillId="0" borderId="0" xfId="0"/>
  </cellXfs>
  <cellStyles count="111">
    <cellStyle name="20% - Accent1" xfId="87" builtinId="30" customBuiltin="1"/>
    <cellStyle name="20% - Accent2" xfId="91" builtinId="34" customBuiltin="1"/>
    <cellStyle name="20% - Accent3" xfId="95" builtinId="38" customBuiltin="1"/>
    <cellStyle name="20% - Accent4" xfId="99" builtinId="42" customBuiltin="1"/>
    <cellStyle name="20% - Accent5" xfId="103" builtinId="46" customBuiltin="1"/>
    <cellStyle name="20% - Accent6" xfId="107" builtinId="50" customBuiltin="1"/>
    <cellStyle name="40% - Accent1" xfId="88" builtinId="31" customBuiltin="1"/>
    <cellStyle name="40% - Accent2" xfId="92" builtinId="35" customBuiltin="1"/>
    <cellStyle name="40% - Accent3" xfId="96" builtinId="39" customBuiltin="1"/>
    <cellStyle name="40% - Accent4" xfId="100" builtinId="43" customBuiltin="1"/>
    <cellStyle name="40% - Accent5" xfId="104" builtinId="47" customBuiltin="1"/>
    <cellStyle name="40% - Accent6" xfId="108" builtinId="51" customBuiltin="1"/>
    <cellStyle name="60% - Accent1" xfId="89" builtinId="32" customBuiltin="1"/>
    <cellStyle name="60% - Accent2" xfId="93" builtinId="36" customBuiltin="1"/>
    <cellStyle name="60% - Accent3" xfId="97" builtinId="40" customBuiltin="1"/>
    <cellStyle name="60% - Accent4" xfId="101" builtinId="44" customBuiltin="1"/>
    <cellStyle name="60% - Accent5" xfId="105" builtinId="48" customBuiltin="1"/>
    <cellStyle name="60% - Accent6" xfId="109" builtinId="52" customBuiltin="1"/>
    <cellStyle name="Accent1" xfId="86" builtinId="29" customBuiltin="1"/>
    <cellStyle name="Accent2" xfId="90" builtinId="33" customBuiltin="1"/>
    <cellStyle name="Accent3" xfId="94" builtinId="37" customBuiltin="1"/>
    <cellStyle name="Accent4" xfId="98" builtinId="41" customBuiltin="1"/>
    <cellStyle name="Accent5" xfId="102" builtinId="45" customBuiltin="1"/>
    <cellStyle name="Accent6" xfId="106" builtinId="49" customBuiltin="1"/>
    <cellStyle name="Bad" xfId="75" builtinId="27" customBuiltin="1"/>
    <cellStyle name="Calculation" xfId="79" builtinId="22" customBuiltin="1"/>
    <cellStyle name="Check Cell" xfId="81" builtinId="23" customBuiltin="1"/>
    <cellStyle name="Comma 2" xfId="43" xr:uid="{83AF6C8D-3C16-4128-B9C1-3704AFFF6417}"/>
    <cellStyle name="Explanatory Text" xfId="84" builtinId="53" customBuiltin="1"/>
    <cellStyle name="Good" xfId="74" builtinId="26" customBuiltin="1"/>
    <cellStyle name="Heading 1" xfId="70" builtinId="16" customBuiltin="1"/>
    <cellStyle name="Heading 1 2" xfId="42" xr:uid="{C1EDEA83-1914-4A6B-8430-D14B04C1F03F}"/>
    <cellStyle name="Heading 2" xfId="71" builtinId="17" customBuiltin="1"/>
    <cellStyle name="Heading 3" xfId="72" builtinId="18" customBuiltin="1"/>
    <cellStyle name="Heading 4" xfId="73" builtinId="19" customBuiltin="1"/>
    <cellStyle name="Input" xfId="77" builtinId="20" customBuiltin="1"/>
    <cellStyle name="Linked Cell" xfId="80" builtinId="24" customBuiltin="1"/>
    <cellStyle name="Neutral" xfId="76" builtinId="28" customBuiltin="1"/>
    <cellStyle name="Normal" xfId="0" builtinId="0"/>
    <cellStyle name="Normal 2" xfId="2" xr:uid="{E9B3773F-36A5-4185-A499-5D53106A3F1E}"/>
    <cellStyle name="Normal 2 2 2" xfId="60" xr:uid="{388778CC-6B1E-46DF-936C-6CAE9D994FFA}"/>
    <cellStyle name="Normal 3" xfId="40" xr:uid="{75649226-ABB5-4E55-8842-450EFA365036}"/>
    <cellStyle name="Normal 3 2" xfId="49" xr:uid="{B112B82B-7120-4CD8-9E5C-8AB7A358C0AC}"/>
    <cellStyle name="Normal 3 2 2" xfId="57" xr:uid="{AD774BAE-7F1F-49AE-BF84-B6A626544246}"/>
    <cellStyle name="Normal 3 3" xfId="54" xr:uid="{A1BABC3E-1491-4931-BBD2-372FFE86BDE1}"/>
    <cellStyle name="Normal 3 3 2" xfId="64" xr:uid="{1A857D4B-0618-480A-B782-FE91B4975767}"/>
    <cellStyle name="Normal 3 3 2 2" xfId="67" xr:uid="{3FF47A32-2AAB-4AA1-8313-6DE4C56E4FC1}"/>
    <cellStyle name="Normal 4" xfId="44" xr:uid="{BEAF5E14-1FD2-4A4D-885E-C43FD0452806}"/>
    <cellStyle name="Normal 4 2" xfId="46" xr:uid="{C2A029DC-9C8A-44E6-B055-FC361FBD4317}"/>
    <cellStyle name="Normal 4 3" xfId="51" xr:uid="{BD0EDD2A-E25B-4446-8551-0B1A1B3EC0B6}"/>
    <cellStyle name="Normal 4 3 2" xfId="58" xr:uid="{6BC902A6-0EDF-48C8-9788-F6548DFEBE00}"/>
    <cellStyle name="Normal 4 4" xfId="55" xr:uid="{CBA262E9-A581-4C67-B2DF-E68F81B9107E}"/>
    <cellStyle name="Normal 4 5" xfId="68" xr:uid="{D2D6AB0B-626A-4332-8B7D-15DAA1BA6621}"/>
    <cellStyle name="Normal 5" xfId="45" xr:uid="{5D721AD8-B460-45F9-83A7-46A9FCF39E31}"/>
    <cellStyle name="Normal 6" xfId="53" xr:uid="{39EC6597-C6B0-4F58-8EDC-090AC0F521EB}"/>
    <cellStyle name="Normal 7" xfId="61" xr:uid="{59A543C5-975B-4982-978F-84F1EA8E1AE5}"/>
    <cellStyle name="Normal 8" xfId="65" xr:uid="{599E7D4E-7883-48E1-ABCE-59AD5C314CB0}"/>
    <cellStyle name="Normal 8 2" xfId="47" xr:uid="{4969029D-AC51-41BB-8D62-369778F54959}"/>
    <cellStyle name="Normal 8 3" xfId="110" xr:uid="{058748D6-BC39-48C0-AD5A-E3EDD616F5AF}"/>
    <cellStyle name="Normal 9" xfId="1" xr:uid="{11B6253C-DFFF-47EA-9024-89C683661606}"/>
    <cellStyle name="Note" xfId="83" builtinId="10" customBuiltin="1"/>
    <cellStyle name="Output" xfId="78" builtinId="21" customBuiltin="1"/>
    <cellStyle name="Percent 2" xfId="48" xr:uid="{D92AC047-BDB0-4CAA-B320-AFD0F6C2877F}"/>
    <cellStyle name="Percent 2 2" xfId="52" xr:uid="{F9BE6B62-D84F-41E8-B0E0-FB2FAA864D20}"/>
    <cellStyle name="Percent 2 2 2" xfId="59" xr:uid="{B6DCE35C-E51D-4457-875B-9A131B75F3F8}"/>
    <cellStyle name="Percent 2 3" xfId="56" xr:uid="{DCD3B7CA-E49E-4B6F-9D9B-4565DB8E52DB}"/>
    <cellStyle name="Percent 2 3 2" xfId="62" xr:uid="{2EDAC2EF-16E6-42EB-909B-D0877AA20190}"/>
    <cellStyle name="Percent 3" xfId="50" xr:uid="{89E422CE-1638-4E33-B927-EEDA4BC1E29E}"/>
    <cellStyle name="Percent 4" xfId="63" xr:uid="{B9F40BA3-98D1-42AD-8F0F-335201905138}"/>
    <cellStyle name="Percent 5" xfId="66" xr:uid="{66174DCB-7D9F-40B0-A39C-08D787AB186C}"/>
    <cellStyle name="Percent 6" xfId="41" xr:uid="{AE35B69A-4039-423F-BEF4-FAA71D8AB306}"/>
    <cellStyle name="Style 21" xfId="3" xr:uid="{976CD9AA-17BE-48FC-9D2D-4E8D04C161A3}"/>
    <cellStyle name="Style 21 2" xfId="4" xr:uid="{65FF8222-86BE-4B75-A096-BC03BEBAE2B4}"/>
    <cellStyle name="Style 22" xfId="5" xr:uid="{5BB0304A-9E8A-46FD-B413-EDC728FE7197}"/>
    <cellStyle name="Style 22 2" xfId="6" xr:uid="{DCD4FB28-AE38-4EA5-82D6-BD9424B79C2F}"/>
    <cellStyle name="Style 23" xfId="7" xr:uid="{AB22929F-7AB8-49A5-9953-87048F590AA8}"/>
    <cellStyle name="Style 23 2" xfId="8" xr:uid="{29C6084D-83F1-40D8-A8F3-DCB4A7499BA2}"/>
    <cellStyle name="Style 24" xfId="9" xr:uid="{B2470CBA-4001-4048-99B4-2394B239D9D8}"/>
    <cellStyle name="Style 24 2" xfId="10" xr:uid="{C0F0AD4B-7805-4624-AB28-2EEC3B13D409}"/>
    <cellStyle name="Style 25" xfId="11" xr:uid="{7ED9EEDD-4009-4264-9813-E2C98D76A761}"/>
    <cellStyle name="Style 25 2" xfId="12" xr:uid="{CB8A87D8-EDB5-45B4-AD4D-DE4855197E08}"/>
    <cellStyle name="Style 26" xfId="13" xr:uid="{0B59B5DF-B81E-41B0-9385-2AAEBFC13A27}"/>
    <cellStyle name="Style 26 2" xfId="14" xr:uid="{68C5F7F7-E9B8-4B76-8D31-725718B1C4C3}"/>
    <cellStyle name="Style 27" xfId="15" xr:uid="{F2BC2FCE-0AD1-411F-B968-2A45A6C2A121}"/>
    <cellStyle name="Style 27 2" xfId="16" xr:uid="{E1C66F04-6E35-415F-ACBF-B5609897EAB4}"/>
    <cellStyle name="Style 28" xfId="17" xr:uid="{E0EA3FD1-2937-4CA1-A7F9-5D6586E1EB62}"/>
    <cellStyle name="Style 28 2" xfId="18" xr:uid="{69572AD0-7E2D-4266-8CBE-E42BF0221A77}"/>
    <cellStyle name="Style 29" xfId="19" xr:uid="{3DBC5CFC-51F5-4FA3-ABCF-33F1370A7790}"/>
    <cellStyle name="Style 29 2" xfId="20" xr:uid="{EA5650F6-E987-426C-A9D8-9744C781CD21}"/>
    <cellStyle name="Style 30" xfId="21" xr:uid="{3417A6F6-5DD8-4D6E-920B-373A769CAD4E}"/>
    <cellStyle name="Style 30 2" xfId="22" xr:uid="{FB4753A8-1F72-4A61-9778-9928BE6859DC}"/>
    <cellStyle name="Style 31" xfId="23" xr:uid="{DEA5AE30-A5DC-473F-B468-AA6C77EFB38D}"/>
    <cellStyle name="Style 31 2" xfId="24" xr:uid="{25DBA02A-711F-452F-BF27-14022B8768AC}"/>
    <cellStyle name="Style 32" xfId="25" xr:uid="{835ABF78-1D27-43C0-9A62-08EC2B7B6326}"/>
    <cellStyle name="Style 32 2" xfId="26" xr:uid="{60A9F28D-6731-41E5-A1E6-20D717BC59DD}"/>
    <cellStyle name="Style 33" xfId="27" xr:uid="{97F9BAB7-5F3D-4711-853C-6B2508058ACE}"/>
    <cellStyle name="Style 33 2" xfId="28" xr:uid="{4D526CD8-2136-4FFA-8B13-EB832B8857A1}"/>
    <cellStyle name="Style 34" xfId="29" xr:uid="{F1BEAD96-4DCE-4CDA-B8B2-0B80B3A690D6}"/>
    <cellStyle name="Style 34 2" xfId="30" xr:uid="{3BFF6C63-1352-4383-B981-B7966C2734FB}"/>
    <cellStyle name="Style 35" xfId="31" xr:uid="{880738DF-6DEB-49DB-9BF5-4BE1C49378DD}"/>
    <cellStyle name="Style 36" xfId="32" xr:uid="{6E3198DB-BFBE-4A88-ACF1-0FCF02F8C328}"/>
    <cellStyle name="Style 37" xfId="33" xr:uid="{9283EF16-50FE-405C-AC6E-7954A29EDD1A}"/>
    <cellStyle name="Style 38" xfId="34" xr:uid="{A4A9940A-AEEC-47A3-8755-6E4F1F2B8378}"/>
    <cellStyle name="Style 39" xfId="35" xr:uid="{4089CA52-43D8-413F-9AF1-BA8DA8C6C833}"/>
    <cellStyle name="Style 40" xfId="36" xr:uid="{E76DC302-6248-4502-877A-B478D789133F}"/>
    <cellStyle name="Style 41" xfId="37" xr:uid="{0DFC0009-E6DB-4446-A065-5E462E1DD530}"/>
    <cellStyle name="Style 42" xfId="38" xr:uid="{CFB064C8-7096-4878-8A78-28B2AE6D0E3C}"/>
    <cellStyle name="Style 43" xfId="39" xr:uid="{262ACEAD-5178-4BE5-9F88-99EB004C53F4}"/>
    <cellStyle name="Title" xfId="69" builtinId="15" customBuiltin="1"/>
    <cellStyle name="Total" xfId="85" builtinId="25" customBuiltin="1"/>
    <cellStyle name="Warning Text" xfId="82" builtinId="11" customBuiltin="1"/>
  </cellStyles>
  <dxfs count="0"/>
  <tableStyles count="1" defaultTableStyle="TableStyleMedium2" defaultPivotStyle="PivotStyleLight16">
    <tableStyle name="Invisible" pivot="0" table="0" count="0" xr9:uid="{2BDC803B-C8CC-413B-8D65-9EE8F98244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mal.modi/Downloads/comtrade%20(2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trade (2)"/>
      <sheetName val="Sheet1"/>
      <sheetName val="Sheet2"/>
    </sheetNames>
    <sheetDataSet>
      <sheetData sheetId="0"/>
      <sheetData sheetId="1">
        <row r="1">
          <cell r="B1">
            <v>143218124</v>
          </cell>
          <cell r="C1">
            <v>152301511</v>
          </cell>
          <cell r="D1">
            <v>218969461</v>
          </cell>
          <cell r="E1">
            <v>178871806</v>
          </cell>
          <cell r="F1">
            <v>128656657</v>
          </cell>
        </row>
        <row r="2">
          <cell r="B2">
            <v>120493333</v>
          </cell>
          <cell r="C2">
            <v>107253592</v>
          </cell>
          <cell r="D2">
            <v>109892824</v>
          </cell>
        </row>
        <row r="3">
          <cell r="B3">
            <v>53700693</v>
          </cell>
          <cell r="C3">
            <v>52037626</v>
          </cell>
          <cell r="D3">
            <v>64614586</v>
          </cell>
          <cell r="E3">
            <v>59752045</v>
          </cell>
          <cell r="F3">
            <v>52490708</v>
          </cell>
        </row>
        <row r="4">
          <cell r="B4">
            <v>41753538</v>
          </cell>
          <cell r="C4">
            <v>50114317</v>
          </cell>
          <cell r="D4">
            <v>59278816</v>
          </cell>
          <cell r="E4">
            <v>59095870</v>
          </cell>
          <cell r="F4">
            <v>35877057</v>
          </cell>
        </row>
        <row r="5">
          <cell r="B5">
            <v>18231507</v>
          </cell>
          <cell r="C5">
            <v>17284272</v>
          </cell>
          <cell r="D5">
            <v>24551110</v>
          </cell>
          <cell r="E5">
            <v>23219624</v>
          </cell>
          <cell r="F5">
            <v>16179609</v>
          </cell>
        </row>
        <row r="6">
          <cell r="B6">
            <v>11189057</v>
          </cell>
          <cell r="C6">
            <v>14243613</v>
          </cell>
          <cell r="D6">
            <v>9401956</v>
          </cell>
          <cell r="E6">
            <v>6397788</v>
          </cell>
          <cell r="F6">
            <v>3891943</v>
          </cell>
        </row>
        <row r="7">
          <cell r="C7">
            <v>3504708</v>
          </cell>
          <cell r="D7">
            <v>7610645</v>
          </cell>
          <cell r="E7">
            <v>5661877</v>
          </cell>
          <cell r="F7">
            <v>2602385</v>
          </cell>
        </row>
        <row r="8">
          <cell r="B8">
            <v>3262427</v>
          </cell>
          <cell r="D8">
            <v>4797918</v>
          </cell>
          <cell r="E8">
            <v>3522148</v>
          </cell>
          <cell r="F8">
            <v>2490696</v>
          </cell>
        </row>
        <row r="9">
          <cell r="B9">
            <v>755904</v>
          </cell>
          <cell r="C9">
            <v>2002615</v>
          </cell>
          <cell r="D9">
            <v>3698597</v>
          </cell>
          <cell r="E9">
            <v>2856531</v>
          </cell>
          <cell r="F9">
            <v>2151280</v>
          </cell>
        </row>
        <row r="10">
          <cell r="B10">
            <v>696702</v>
          </cell>
          <cell r="C10">
            <v>1344134</v>
          </cell>
          <cell r="D10">
            <v>3358197</v>
          </cell>
          <cell r="E10">
            <v>2318260</v>
          </cell>
          <cell r="F10">
            <v>2138651</v>
          </cell>
        </row>
        <row r="13">
          <cell r="B13">
            <v>321078828</v>
          </cell>
          <cell r="C13">
            <v>307903173</v>
          </cell>
          <cell r="D13">
            <v>0</v>
          </cell>
          <cell r="E13">
            <v>299015906</v>
          </cell>
          <cell r="F13">
            <v>270240501</v>
          </cell>
        </row>
        <row r="14">
          <cell r="B14">
            <v>362052176</v>
          </cell>
          <cell r="C14">
            <v>354902448</v>
          </cell>
          <cell r="D14">
            <v>263539014</v>
          </cell>
          <cell r="E14">
            <v>160684515</v>
          </cell>
          <cell r="F14">
            <v>225830000</v>
          </cell>
        </row>
        <row r="15">
          <cell r="C15">
            <v>121572911</v>
          </cell>
          <cell r="D15">
            <v>103752400</v>
          </cell>
          <cell r="E15">
            <v>112296000</v>
          </cell>
          <cell r="F15">
            <v>123082000</v>
          </cell>
        </row>
        <row r="16">
          <cell r="C16">
            <v>115908000</v>
          </cell>
          <cell r="D16">
            <v>127753582</v>
          </cell>
          <cell r="E16">
            <v>138741482</v>
          </cell>
          <cell r="F16">
            <v>82251900</v>
          </cell>
        </row>
        <row r="17">
          <cell r="C17">
            <v>26292283</v>
          </cell>
          <cell r="D17">
            <v>28864162</v>
          </cell>
          <cell r="E17">
            <v>28330841</v>
          </cell>
          <cell r="F17">
            <v>23496667</v>
          </cell>
        </row>
        <row r="18">
          <cell r="C18">
            <v>38454632</v>
          </cell>
          <cell r="D18">
            <v>15848380</v>
          </cell>
          <cell r="E18">
            <v>17211400</v>
          </cell>
          <cell r="F18">
            <v>7595770</v>
          </cell>
        </row>
        <row r="19">
          <cell r="C19">
            <v>6604506</v>
          </cell>
          <cell r="D19">
            <v>10606252</v>
          </cell>
          <cell r="E19">
            <v>14206535</v>
          </cell>
          <cell r="F19">
            <v>2019980</v>
          </cell>
        </row>
        <row r="20">
          <cell r="C20">
            <v>5998630</v>
          </cell>
          <cell r="D20">
            <v>7161286</v>
          </cell>
          <cell r="E20">
            <v>6502795</v>
          </cell>
          <cell r="F20">
            <v>7136580</v>
          </cell>
        </row>
        <row r="21">
          <cell r="C21">
            <v>1238136</v>
          </cell>
          <cell r="D21">
            <v>5491630</v>
          </cell>
          <cell r="E21">
            <v>4831360</v>
          </cell>
          <cell r="F21">
            <v>4079790</v>
          </cell>
        </row>
        <row r="22">
          <cell r="D22">
            <v>4780832</v>
          </cell>
          <cell r="E22">
            <v>1780539</v>
          </cell>
          <cell r="F22">
            <v>5136260</v>
          </cell>
        </row>
      </sheetData>
      <sheetData sheetId="2">
        <row r="3">
          <cell r="B3">
            <v>2293453</v>
          </cell>
          <cell r="D3">
            <v>8415340</v>
          </cell>
          <cell r="F3">
            <v>5417972</v>
          </cell>
          <cell r="G3">
            <v>5197610</v>
          </cell>
          <cell r="H3">
            <v>11709953</v>
          </cell>
          <cell r="I3">
            <v>12022521</v>
          </cell>
          <cell r="J3">
            <v>2495747</v>
          </cell>
          <cell r="K3">
            <v>7866988</v>
          </cell>
          <cell r="L3">
            <v>1830697</v>
          </cell>
          <cell r="M3">
            <v>2358310</v>
          </cell>
        </row>
        <row r="4">
          <cell r="B4">
            <v>1648190</v>
          </cell>
          <cell r="D4">
            <v>2021212</v>
          </cell>
          <cell r="F4">
            <v>4794241</v>
          </cell>
          <cell r="G4">
            <v>7522880</v>
          </cell>
          <cell r="H4">
            <v>8624914</v>
          </cell>
          <cell r="I4">
            <v>15094064</v>
          </cell>
          <cell r="J4">
            <v>2263174</v>
          </cell>
          <cell r="K4">
            <v>3098661</v>
          </cell>
          <cell r="L4">
            <v>1802136</v>
          </cell>
          <cell r="M4">
            <v>6188930</v>
          </cell>
        </row>
        <row r="5">
          <cell r="B5">
            <v>954016</v>
          </cell>
          <cell r="D5">
            <v>1128837</v>
          </cell>
          <cell r="F5">
            <v>4306245</v>
          </cell>
          <cell r="G5">
            <v>5226193</v>
          </cell>
          <cell r="H5">
            <v>6791408</v>
          </cell>
          <cell r="I5">
            <v>9524670</v>
          </cell>
          <cell r="J5">
            <v>2125659</v>
          </cell>
          <cell r="K5">
            <v>2373736</v>
          </cell>
          <cell r="L5">
            <v>1742491</v>
          </cell>
          <cell r="M5">
            <v>2036040</v>
          </cell>
        </row>
        <row r="6">
          <cell r="B6">
            <v>390733</v>
          </cell>
          <cell r="D6">
            <v>178782</v>
          </cell>
          <cell r="F6">
            <v>2987233</v>
          </cell>
          <cell r="G6">
            <v>3512860</v>
          </cell>
          <cell r="H6">
            <v>2485141</v>
          </cell>
          <cell r="I6">
            <v>8449440</v>
          </cell>
          <cell r="J6">
            <v>430263</v>
          </cell>
          <cell r="K6">
            <v>244020</v>
          </cell>
          <cell r="L6">
            <v>903790</v>
          </cell>
          <cell r="M6">
            <v>651406</v>
          </cell>
        </row>
        <row r="7">
          <cell r="B7">
            <v>332934</v>
          </cell>
          <cell r="D7">
            <v>197400</v>
          </cell>
          <cell r="F7">
            <v>2188646</v>
          </cell>
          <cell r="G7">
            <v>7943746</v>
          </cell>
          <cell r="H7">
            <v>2336149</v>
          </cell>
          <cell r="I7">
            <v>2086049</v>
          </cell>
          <cell r="J7">
            <v>341355</v>
          </cell>
          <cell r="K7">
            <v>193649</v>
          </cell>
          <cell r="L7">
            <v>435683</v>
          </cell>
          <cell r="M7">
            <v>250687</v>
          </cell>
        </row>
        <row r="8">
          <cell r="B8">
            <v>196042</v>
          </cell>
          <cell r="D8">
            <v>332929</v>
          </cell>
          <cell r="F8">
            <v>1186240</v>
          </cell>
          <cell r="G8">
            <v>1632000</v>
          </cell>
          <cell r="H8">
            <v>393149</v>
          </cell>
          <cell r="I8">
            <v>223030</v>
          </cell>
          <cell r="J8">
            <v>323833</v>
          </cell>
          <cell r="K8">
            <v>154900</v>
          </cell>
          <cell r="L8">
            <v>388798</v>
          </cell>
          <cell r="M8">
            <v>189053</v>
          </cell>
        </row>
        <row r="9">
          <cell r="B9">
            <v>157526</v>
          </cell>
          <cell r="D9">
            <v>63696</v>
          </cell>
          <cell r="F9">
            <v>1103068</v>
          </cell>
          <cell r="G9">
            <v>1241563</v>
          </cell>
          <cell r="H9">
            <v>320834</v>
          </cell>
          <cell r="I9">
            <v>180149</v>
          </cell>
          <cell r="J9">
            <v>225815</v>
          </cell>
          <cell r="K9">
            <v>64766</v>
          </cell>
          <cell r="L9">
            <v>245967</v>
          </cell>
          <cell r="M9">
            <v>82333</v>
          </cell>
        </row>
        <row r="10">
          <cell r="B10">
            <v>80720</v>
          </cell>
          <cell r="D10">
            <v>32000</v>
          </cell>
          <cell r="F10">
            <v>1014148</v>
          </cell>
          <cell r="H10">
            <v>157456</v>
          </cell>
          <cell r="J10">
            <v>196145</v>
          </cell>
          <cell r="K10">
            <v>48029</v>
          </cell>
          <cell r="L10">
            <v>125056</v>
          </cell>
          <cell r="M10">
            <v>64000</v>
          </cell>
        </row>
        <row r="11">
          <cell r="B11">
            <v>72572</v>
          </cell>
          <cell r="D11">
            <v>19845</v>
          </cell>
          <cell r="F11">
            <v>432710</v>
          </cell>
          <cell r="G11">
            <v>500250</v>
          </cell>
          <cell r="H11">
            <v>120076</v>
          </cell>
          <cell r="I11">
            <v>263899</v>
          </cell>
          <cell r="J11">
            <v>58749</v>
          </cell>
          <cell r="K11">
            <v>4898</v>
          </cell>
          <cell r="L11">
            <v>110578</v>
          </cell>
          <cell r="M11">
            <v>79160</v>
          </cell>
        </row>
        <row r="12">
          <cell r="B12">
            <v>20912</v>
          </cell>
          <cell r="D12">
            <v>3425</v>
          </cell>
          <cell r="F12">
            <v>292178</v>
          </cell>
          <cell r="G12">
            <v>173040</v>
          </cell>
          <cell r="H12">
            <v>79940</v>
          </cell>
          <cell r="I12">
            <v>63000</v>
          </cell>
          <cell r="J12">
            <v>40328</v>
          </cell>
          <cell r="K12">
            <v>21600</v>
          </cell>
          <cell r="L12">
            <v>55439</v>
          </cell>
          <cell r="M12">
            <v>38812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1A38-794F-4CE8-B0B6-C66F54C747FB}">
  <dimension ref="A1:R10"/>
  <sheetViews>
    <sheetView workbookViewId="0">
      <selection activeCell="A10" sqref="A10:XFD10"/>
    </sheetView>
  </sheetViews>
  <sheetFormatPr defaultRowHeight="15" x14ac:dyDescent="0.25"/>
  <cols>
    <col min="1" max="1" width="27.5703125" customWidth="1"/>
    <col min="2" max="2" width="17.42578125" customWidth="1"/>
  </cols>
  <sheetData>
    <row r="1" spans="1:18" s="8" customFormat="1" x14ac:dyDescent="0.25">
      <c r="A1" s="8" t="s">
        <v>0</v>
      </c>
      <c r="C1" s="8">
        <v>2015</v>
      </c>
      <c r="D1" s="8">
        <v>2016</v>
      </c>
      <c r="E1" s="8">
        <v>2017</v>
      </c>
      <c r="F1" s="8">
        <v>2018</v>
      </c>
      <c r="G1" s="8">
        <v>2019</v>
      </c>
      <c r="H1" s="8">
        <v>2020</v>
      </c>
      <c r="I1" s="8">
        <v>2021</v>
      </c>
      <c r="J1" s="8">
        <v>2022</v>
      </c>
      <c r="K1" s="8">
        <v>2023</v>
      </c>
      <c r="L1" s="8">
        <v>2024</v>
      </c>
      <c r="M1" s="8">
        <v>2025</v>
      </c>
      <c r="N1" s="8">
        <v>2026</v>
      </c>
      <c r="O1" s="8">
        <v>2027</v>
      </c>
      <c r="P1" s="8">
        <v>2028</v>
      </c>
      <c r="Q1" s="8">
        <v>2029</v>
      </c>
      <c r="R1" s="8">
        <v>2030</v>
      </c>
    </row>
    <row r="2" spans="1:18" x14ac:dyDescent="0.25">
      <c r="A2" t="s">
        <v>1</v>
      </c>
      <c r="B2" t="s">
        <v>8</v>
      </c>
      <c r="C2">
        <v>80</v>
      </c>
      <c r="D2">
        <v>80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</row>
    <row r="3" spans="1:18" x14ac:dyDescent="0.25">
      <c r="A3" s="2" t="s">
        <v>2</v>
      </c>
      <c r="B3" t="s">
        <v>6</v>
      </c>
      <c r="C3">
        <v>545</v>
      </c>
      <c r="D3">
        <v>545</v>
      </c>
      <c r="E3">
        <v>545</v>
      </c>
      <c r="F3">
        <v>600</v>
      </c>
      <c r="G3">
        <v>600</v>
      </c>
      <c r="H3">
        <v>600</v>
      </c>
      <c r="I3">
        <v>600</v>
      </c>
      <c r="J3">
        <v>600</v>
      </c>
      <c r="K3">
        <v>600</v>
      </c>
      <c r="L3">
        <v>600</v>
      </c>
      <c r="M3">
        <v>600</v>
      </c>
      <c r="N3">
        <v>600</v>
      </c>
      <c r="O3">
        <v>600</v>
      </c>
      <c r="P3">
        <v>600</v>
      </c>
      <c r="Q3">
        <v>600</v>
      </c>
      <c r="R3">
        <v>600</v>
      </c>
    </row>
    <row r="4" spans="1:18" x14ac:dyDescent="0.25">
      <c r="A4" s="2" t="s">
        <v>2</v>
      </c>
      <c r="B4" t="s">
        <v>7</v>
      </c>
      <c r="C4">
        <v>255</v>
      </c>
      <c r="D4">
        <v>255</v>
      </c>
      <c r="E4">
        <v>255</v>
      </c>
      <c r="F4">
        <v>255</v>
      </c>
      <c r="G4">
        <v>255</v>
      </c>
      <c r="H4">
        <v>255</v>
      </c>
      <c r="I4">
        <v>255</v>
      </c>
      <c r="J4">
        <v>255</v>
      </c>
      <c r="K4">
        <v>255</v>
      </c>
      <c r="L4">
        <v>255</v>
      </c>
      <c r="M4">
        <v>255</v>
      </c>
      <c r="N4">
        <v>255</v>
      </c>
      <c r="O4">
        <v>255</v>
      </c>
      <c r="P4">
        <v>255</v>
      </c>
      <c r="Q4">
        <v>255</v>
      </c>
      <c r="R4">
        <v>255</v>
      </c>
    </row>
    <row r="5" spans="1:18" ht="15.75" x14ac:dyDescent="0.25">
      <c r="A5" s="1" t="s">
        <v>3</v>
      </c>
      <c r="B5" t="s">
        <v>9</v>
      </c>
      <c r="C5">
        <v>1200</v>
      </c>
      <c r="D5">
        <v>1200</v>
      </c>
      <c r="E5">
        <v>1450</v>
      </c>
      <c r="F5">
        <v>1450</v>
      </c>
      <c r="G5">
        <v>1450</v>
      </c>
      <c r="H5">
        <v>1450</v>
      </c>
      <c r="I5">
        <v>1450</v>
      </c>
      <c r="J5">
        <v>1450</v>
      </c>
      <c r="K5">
        <v>1450</v>
      </c>
      <c r="L5">
        <v>1500</v>
      </c>
      <c r="M5">
        <v>1500</v>
      </c>
      <c r="N5">
        <v>1500</v>
      </c>
      <c r="O5">
        <v>1500</v>
      </c>
      <c r="P5">
        <v>1500</v>
      </c>
      <c r="Q5">
        <v>1500</v>
      </c>
      <c r="R5">
        <v>1500</v>
      </c>
    </row>
    <row r="6" spans="1:18" x14ac:dyDescent="0.25">
      <c r="A6" t="s">
        <v>4</v>
      </c>
      <c r="B6" t="s">
        <v>5</v>
      </c>
      <c r="C6">
        <v>550</v>
      </c>
      <c r="D6">
        <v>550</v>
      </c>
      <c r="E6">
        <v>550</v>
      </c>
      <c r="F6">
        <v>550</v>
      </c>
      <c r="G6">
        <v>550</v>
      </c>
      <c r="H6">
        <v>550</v>
      </c>
      <c r="I6">
        <v>550</v>
      </c>
      <c r="J6">
        <v>550</v>
      </c>
      <c r="K6">
        <v>550</v>
      </c>
      <c r="L6">
        <v>550</v>
      </c>
      <c r="M6">
        <v>550</v>
      </c>
      <c r="N6">
        <v>550</v>
      </c>
      <c r="O6">
        <v>550</v>
      </c>
      <c r="P6">
        <v>550</v>
      </c>
      <c r="Q6">
        <v>550</v>
      </c>
      <c r="R6">
        <v>550</v>
      </c>
    </row>
    <row r="7" spans="1:18" x14ac:dyDescent="0.25">
      <c r="A7" t="s">
        <v>10</v>
      </c>
      <c r="C7">
        <v>60</v>
      </c>
      <c r="D7">
        <v>60</v>
      </c>
      <c r="E7">
        <v>60</v>
      </c>
      <c r="F7">
        <v>60</v>
      </c>
      <c r="G7">
        <v>60</v>
      </c>
      <c r="H7">
        <v>60</v>
      </c>
      <c r="I7">
        <v>60</v>
      </c>
      <c r="J7">
        <v>60</v>
      </c>
      <c r="K7">
        <v>60</v>
      </c>
      <c r="L7">
        <v>80</v>
      </c>
      <c r="M7">
        <v>80</v>
      </c>
      <c r="N7">
        <v>80</v>
      </c>
      <c r="O7">
        <v>80</v>
      </c>
      <c r="P7">
        <v>80</v>
      </c>
      <c r="Q7">
        <v>80</v>
      </c>
      <c r="R7">
        <v>80</v>
      </c>
    </row>
    <row r="10" spans="1:18" s="19" customFormat="1" x14ac:dyDescent="0.25">
      <c r="A10" s="19" t="s">
        <v>53</v>
      </c>
      <c r="C10" s="19">
        <f t="shared" ref="C10:G10" si="0">SUM(C2:C7)</f>
        <v>2690</v>
      </c>
      <c r="D10" s="19">
        <f t="shared" si="0"/>
        <v>2690</v>
      </c>
      <c r="E10" s="19">
        <f t="shared" si="0"/>
        <v>2940</v>
      </c>
      <c r="F10" s="19">
        <f t="shared" si="0"/>
        <v>2995</v>
      </c>
      <c r="G10" s="19">
        <f t="shared" si="0"/>
        <v>2995</v>
      </c>
      <c r="H10" s="19">
        <f>SUM(H2:H7)</f>
        <v>2995</v>
      </c>
      <c r="I10" s="19">
        <f t="shared" ref="I10:R10" si="1">SUM(I2:I7)</f>
        <v>2995</v>
      </c>
      <c r="J10" s="19">
        <f t="shared" si="1"/>
        <v>2995</v>
      </c>
      <c r="K10" s="19">
        <f t="shared" si="1"/>
        <v>2995</v>
      </c>
      <c r="L10" s="19">
        <f t="shared" si="1"/>
        <v>3085</v>
      </c>
      <c r="M10" s="19">
        <f t="shared" si="1"/>
        <v>3085</v>
      </c>
      <c r="N10" s="19">
        <f t="shared" si="1"/>
        <v>3085</v>
      </c>
      <c r="O10" s="19">
        <f t="shared" si="1"/>
        <v>3085</v>
      </c>
      <c r="P10" s="19">
        <f t="shared" si="1"/>
        <v>3085</v>
      </c>
      <c r="Q10" s="19">
        <f t="shared" si="1"/>
        <v>3085</v>
      </c>
      <c r="R10" s="19">
        <f t="shared" si="1"/>
        <v>3085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6A6C-C463-4E1B-967E-981D16316742}">
  <dimension ref="A1:R16"/>
  <sheetViews>
    <sheetView workbookViewId="0">
      <selection activeCell="B14" sqref="B14"/>
    </sheetView>
  </sheetViews>
  <sheetFormatPr defaultRowHeight="15" x14ac:dyDescent="0.25"/>
  <cols>
    <col min="2" max="2" width="43.85546875" customWidth="1"/>
    <col min="3" max="18" width="9.7109375" bestFit="1" customWidth="1"/>
  </cols>
  <sheetData>
    <row r="1" spans="1:18" x14ac:dyDescent="0.25">
      <c r="A1" t="s">
        <v>11</v>
      </c>
      <c r="B1" t="s">
        <v>66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</row>
    <row r="2" spans="1:18" x14ac:dyDescent="0.25">
      <c r="A2" t="s">
        <v>13</v>
      </c>
      <c r="B2" t="s">
        <v>60</v>
      </c>
      <c r="C2" s="9">
        <v>33.32</v>
      </c>
      <c r="D2" s="9">
        <v>33.506666666666668</v>
      </c>
      <c r="E2" s="9">
        <v>33.693333333333335</v>
      </c>
      <c r="F2" s="9">
        <v>33.879999999999995</v>
      </c>
      <c r="G2" s="9">
        <v>34.066666666666663</v>
      </c>
      <c r="H2" s="9">
        <v>34.25333333333333</v>
      </c>
      <c r="I2" s="9">
        <v>34.44</v>
      </c>
      <c r="J2" s="9">
        <v>34.626666666666665</v>
      </c>
      <c r="K2" s="9">
        <v>34.813333333333333</v>
      </c>
      <c r="L2" s="9">
        <v>35</v>
      </c>
      <c r="M2" s="9">
        <v>35.186666666666667</v>
      </c>
      <c r="N2" s="9">
        <v>35.373333333333328</v>
      </c>
      <c r="O2" s="9">
        <v>35.559999999999995</v>
      </c>
      <c r="P2" s="9">
        <v>35.746666666666663</v>
      </c>
      <c r="Q2" s="9">
        <v>35.93333333333333</v>
      </c>
      <c r="R2" s="9">
        <v>36.119999999999997</v>
      </c>
    </row>
    <row r="3" spans="1:18" x14ac:dyDescent="0.25">
      <c r="A3" t="s">
        <v>13</v>
      </c>
      <c r="B3" t="s">
        <v>61</v>
      </c>
      <c r="C3" s="9">
        <v>24.43</v>
      </c>
      <c r="D3" s="9">
        <v>24.63133333333333</v>
      </c>
      <c r="E3" s="9">
        <v>24.832666666666665</v>
      </c>
      <c r="F3" s="9">
        <v>25.033999999999999</v>
      </c>
      <c r="G3" s="9">
        <v>25.235333333333333</v>
      </c>
      <c r="H3" s="9">
        <v>25.436666666666664</v>
      </c>
      <c r="I3" s="9">
        <v>25.637999999999998</v>
      </c>
      <c r="J3" s="9">
        <v>25.839333333333332</v>
      </c>
      <c r="K3" s="9">
        <v>26.040666666666667</v>
      </c>
      <c r="L3" s="9">
        <v>26.241999999999997</v>
      </c>
      <c r="M3" s="9">
        <v>26.443333333333332</v>
      </c>
      <c r="N3" s="9">
        <v>26.644666666666666</v>
      </c>
      <c r="O3" s="9">
        <v>26.845999999999997</v>
      </c>
      <c r="P3" s="9">
        <v>27.047333333333331</v>
      </c>
      <c r="Q3" s="9">
        <v>27.248666666666665</v>
      </c>
      <c r="R3" s="9">
        <v>27.45</v>
      </c>
    </row>
    <row r="4" spans="1:18" x14ac:dyDescent="0.25">
      <c r="A4" t="s">
        <v>13</v>
      </c>
      <c r="B4" t="s">
        <v>62</v>
      </c>
      <c r="C4" s="9">
        <v>18.34</v>
      </c>
      <c r="D4" s="9">
        <v>18.627333333333333</v>
      </c>
      <c r="E4" s="9">
        <v>18.914666666666665</v>
      </c>
      <c r="F4" s="9">
        <v>19.201999999999998</v>
      </c>
      <c r="G4" s="9">
        <v>19.489333333333335</v>
      </c>
      <c r="H4" s="9">
        <v>19.776666666666667</v>
      </c>
      <c r="I4" s="9">
        <v>20.064</v>
      </c>
      <c r="J4" s="9">
        <v>20.351333333333333</v>
      </c>
      <c r="K4" s="9">
        <v>20.638666666666666</v>
      </c>
      <c r="L4" s="9">
        <v>20.925999999999998</v>
      </c>
      <c r="M4" s="9">
        <v>21.213333333333331</v>
      </c>
      <c r="N4" s="9">
        <v>21.500666666666664</v>
      </c>
      <c r="O4" s="9">
        <v>21.787999999999997</v>
      </c>
      <c r="P4" s="9">
        <v>22.075333333333333</v>
      </c>
      <c r="Q4" s="9">
        <v>22.362666666666666</v>
      </c>
      <c r="R4" s="9">
        <v>22.65</v>
      </c>
    </row>
    <row r="5" spans="1:18" x14ac:dyDescent="0.25">
      <c r="A5" t="s">
        <v>13</v>
      </c>
      <c r="B5" t="s">
        <v>63</v>
      </c>
      <c r="C5" s="9">
        <v>9.2000000000000011</v>
      </c>
      <c r="D5" s="9">
        <v>9.3940000000000001</v>
      </c>
      <c r="E5" s="9">
        <v>9.588000000000001</v>
      </c>
      <c r="F5" s="9">
        <v>9.782</v>
      </c>
      <c r="G5" s="9">
        <v>9.9760000000000009</v>
      </c>
      <c r="H5" s="9">
        <v>10.17</v>
      </c>
      <c r="I5" s="9">
        <v>10.364000000000001</v>
      </c>
      <c r="J5" s="9">
        <v>10.558</v>
      </c>
      <c r="K5" s="9">
        <v>10.752000000000001</v>
      </c>
      <c r="L5" s="9">
        <v>10.946</v>
      </c>
      <c r="M5" s="9">
        <v>11.14</v>
      </c>
      <c r="N5" s="9">
        <v>11.334</v>
      </c>
      <c r="O5" s="9">
        <v>11.528</v>
      </c>
      <c r="P5" s="9">
        <v>11.722000000000001</v>
      </c>
      <c r="Q5" s="9">
        <v>11.916</v>
      </c>
      <c r="R5" s="9">
        <v>12.11</v>
      </c>
    </row>
    <row r="6" spans="1:18" x14ac:dyDescent="0.25">
      <c r="A6" t="s">
        <v>13</v>
      </c>
      <c r="B6" t="s">
        <v>64</v>
      </c>
      <c r="C6" s="9">
        <f>(100-(C2+C3+C4+C5))</f>
        <v>14.709999999999994</v>
      </c>
      <c r="D6" s="9">
        <f t="shared" ref="D6:R6" si="0">(100-(D2+D3+D4+D5))</f>
        <v>13.840666666666664</v>
      </c>
      <c r="E6" s="9">
        <f t="shared" si="0"/>
        <v>12.971333333333348</v>
      </c>
      <c r="F6" s="9">
        <f t="shared" si="0"/>
        <v>12.102000000000018</v>
      </c>
      <c r="G6" s="9">
        <f t="shared" si="0"/>
        <v>11.232666666666674</v>
      </c>
      <c r="H6" s="9">
        <f t="shared" si="0"/>
        <v>10.36333333333333</v>
      </c>
      <c r="I6" s="9">
        <f t="shared" si="0"/>
        <v>9.4939999999999998</v>
      </c>
      <c r="J6" s="9">
        <f t="shared" si="0"/>
        <v>8.624666666666684</v>
      </c>
      <c r="K6" s="9">
        <f t="shared" si="0"/>
        <v>7.7553333333333399</v>
      </c>
      <c r="L6" s="9">
        <f t="shared" si="0"/>
        <v>6.8860000000000099</v>
      </c>
      <c r="M6" s="9">
        <f t="shared" si="0"/>
        <v>6.0166666666666657</v>
      </c>
      <c r="N6" s="9">
        <f t="shared" si="0"/>
        <v>5.1473333333333358</v>
      </c>
      <c r="O6" s="9">
        <f t="shared" si="0"/>
        <v>4.2780000000000058</v>
      </c>
      <c r="P6" s="9">
        <f t="shared" si="0"/>
        <v>3.4086666666666758</v>
      </c>
      <c r="Q6" s="9">
        <f t="shared" si="0"/>
        <v>2.5393333333333459</v>
      </c>
      <c r="R6" s="9">
        <f t="shared" si="0"/>
        <v>1.6700000000000017</v>
      </c>
    </row>
    <row r="7" spans="1:18" x14ac:dyDescent="0.25">
      <c r="B7" t="s">
        <v>65</v>
      </c>
      <c r="C7" s="9">
        <f>SUM(C2:C6)</f>
        <v>100</v>
      </c>
      <c r="D7" s="9">
        <f t="shared" ref="D7:R7" si="1">SUM(D2:D6)</f>
        <v>100</v>
      </c>
      <c r="E7" s="9">
        <f t="shared" si="1"/>
        <v>100</v>
      </c>
      <c r="F7" s="9">
        <f t="shared" si="1"/>
        <v>100</v>
      </c>
      <c r="G7" s="9">
        <f t="shared" si="1"/>
        <v>100</v>
      </c>
      <c r="H7" s="9">
        <f t="shared" si="1"/>
        <v>100</v>
      </c>
      <c r="I7" s="9">
        <f t="shared" si="1"/>
        <v>100</v>
      </c>
      <c r="J7" s="9">
        <f t="shared" si="1"/>
        <v>100</v>
      </c>
      <c r="K7" s="9">
        <f t="shared" si="1"/>
        <v>100</v>
      </c>
      <c r="L7" s="9">
        <f t="shared" si="1"/>
        <v>100</v>
      </c>
      <c r="M7" s="9">
        <f t="shared" si="1"/>
        <v>100</v>
      </c>
      <c r="N7" s="9">
        <f t="shared" si="1"/>
        <v>100</v>
      </c>
      <c r="O7" s="9">
        <f t="shared" si="1"/>
        <v>100</v>
      </c>
      <c r="P7" s="9">
        <f t="shared" si="1"/>
        <v>100</v>
      </c>
      <c r="Q7" s="9">
        <f t="shared" si="1"/>
        <v>100</v>
      </c>
      <c r="R7" s="9">
        <f t="shared" si="1"/>
        <v>100</v>
      </c>
    </row>
    <row r="11" spans="1:18" x14ac:dyDescent="0.25">
      <c r="B11" t="s">
        <v>67</v>
      </c>
      <c r="C11">
        <v>2015</v>
      </c>
      <c r="D11">
        <v>2016</v>
      </c>
      <c r="E11">
        <v>2017</v>
      </c>
      <c r="F11">
        <v>2018</v>
      </c>
      <c r="G11">
        <v>2019</v>
      </c>
      <c r="H11">
        <v>2020</v>
      </c>
      <c r="I11">
        <v>2021</v>
      </c>
      <c r="J11">
        <v>2022</v>
      </c>
      <c r="K11">
        <v>2023</v>
      </c>
      <c r="L11">
        <v>2024</v>
      </c>
      <c r="M11">
        <v>2025</v>
      </c>
      <c r="N11">
        <v>2026</v>
      </c>
      <c r="O11">
        <v>2027</v>
      </c>
      <c r="P11">
        <v>2028</v>
      </c>
      <c r="Q11">
        <v>2029</v>
      </c>
      <c r="R11">
        <v>2030</v>
      </c>
    </row>
    <row r="12" spans="1:18" x14ac:dyDescent="0.25">
      <c r="B12" t="s">
        <v>56</v>
      </c>
    </row>
    <row r="13" spans="1:18" x14ac:dyDescent="0.25">
      <c r="B13" t="s">
        <v>58</v>
      </c>
    </row>
    <row r="14" spans="1:18" x14ac:dyDescent="0.25">
      <c r="B14" t="s">
        <v>57</v>
      </c>
    </row>
    <row r="15" spans="1:18" x14ac:dyDescent="0.25">
      <c r="B15" t="s">
        <v>59</v>
      </c>
    </row>
    <row r="16" spans="1:18" x14ac:dyDescent="0.25">
      <c r="B16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09E8-1B70-4870-B81F-7D1FF59B795E}">
  <dimension ref="A1:R15"/>
  <sheetViews>
    <sheetView workbookViewId="0">
      <selection activeCell="R11" sqref="R11"/>
    </sheetView>
  </sheetViews>
  <sheetFormatPr defaultRowHeight="15" x14ac:dyDescent="0.25"/>
  <cols>
    <col min="2" max="2" width="48.140625" customWidth="1"/>
  </cols>
  <sheetData>
    <row r="1" spans="1:18" x14ac:dyDescent="0.25">
      <c r="A1" t="s">
        <v>11</v>
      </c>
      <c r="B1" t="s">
        <v>68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</row>
    <row r="2" spans="1:18" x14ac:dyDescent="0.25">
      <c r="A2" t="s">
        <v>13</v>
      </c>
      <c r="B2" t="s">
        <v>74</v>
      </c>
      <c r="C2" s="9">
        <v>32.20000000000001</v>
      </c>
      <c r="D2" s="9">
        <v>32.402000000000008</v>
      </c>
      <c r="E2" s="9">
        <v>32.604000000000006</v>
      </c>
      <c r="F2" s="9">
        <v>32.806000000000004</v>
      </c>
      <c r="G2" s="9">
        <v>33.00800000000001</v>
      </c>
      <c r="H2" s="9">
        <v>33.210000000000008</v>
      </c>
      <c r="I2" s="9">
        <v>33.412000000000006</v>
      </c>
      <c r="J2" s="9">
        <v>33.614000000000004</v>
      </c>
      <c r="K2" s="9">
        <v>33.816000000000003</v>
      </c>
      <c r="L2" s="9">
        <v>34.018000000000001</v>
      </c>
      <c r="M2" s="9">
        <v>34.220000000000006</v>
      </c>
      <c r="N2" s="9">
        <v>34.422000000000004</v>
      </c>
      <c r="O2" s="9">
        <v>34.624000000000002</v>
      </c>
      <c r="P2" s="9">
        <v>34.826000000000001</v>
      </c>
      <c r="Q2" s="9">
        <v>35.028000000000006</v>
      </c>
      <c r="R2" s="9">
        <v>35.230000000000004</v>
      </c>
    </row>
    <row r="3" spans="1:18" x14ac:dyDescent="0.25">
      <c r="A3" t="s">
        <v>13</v>
      </c>
      <c r="B3" t="s">
        <v>75</v>
      </c>
      <c r="C3" s="9">
        <v>22.12</v>
      </c>
      <c r="D3" s="9">
        <v>22.325333333333337</v>
      </c>
      <c r="E3" s="9">
        <v>22.530666666666669</v>
      </c>
      <c r="F3" s="9">
        <v>22.736000000000001</v>
      </c>
      <c r="G3" s="9">
        <v>22.941333333333336</v>
      </c>
      <c r="H3" s="9">
        <v>23.146666666666668</v>
      </c>
      <c r="I3" s="9">
        <v>23.352</v>
      </c>
      <c r="J3" s="9">
        <v>23.557333333333336</v>
      </c>
      <c r="K3" s="9">
        <v>23.762666666666668</v>
      </c>
      <c r="L3" s="9">
        <v>23.968</v>
      </c>
      <c r="M3" s="9">
        <v>24.173333333333336</v>
      </c>
      <c r="N3" s="9">
        <v>24.378666666666668</v>
      </c>
      <c r="O3" s="9">
        <v>24.584</v>
      </c>
      <c r="P3" s="9">
        <v>24.789333333333335</v>
      </c>
      <c r="Q3" s="9">
        <v>24.994666666666667</v>
      </c>
      <c r="R3" s="9">
        <v>25.2</v>
      </c>
    </row>
    <row r="4" spans="1:18" x14ac:dyDescent="0.25">
      <c r="A4" t="s">
        <v>13</v>
      </c>
      <c r="B4" t="s">
        <v>76</v>
      </c>
      <c r="C4" s="9">
        <v>21.319999999999997</v>
      </c>
      <c r="D4" s="9">
        <v>21.528666666666663</v>
      </c>
      <c r="E4" s="9">
        <v>21.737333333333332</v>
      </c>
      <c r="F4" s="9">
        <v>21.945999999999998</v>
      </c>
      <c r="G4" s="9">
        <v>22.154666666666664</v>
      </c>
      <c r="H4" s="9">
        <v>22.36333333333333</v>
      </c>
      <c r="I4" s="9">
        <v>22.571999999999996</v>
      </c>
      <c r="J4" s="9">
        <v>22.780666666666665</v>
      </c>
      <c r="K4" s="9">
        <v>22.989333333333331</v>
      </c>
      <c r="L4" s="9">
        <v>23.197999999999997</v>
      </c>
      <c r="M4" s="9">
        <v>23.406666666666663</v>
      </c>
      <c r="N4" s="9">
        <v>23.615333333333329</v>
      </c>
      <c r="O4" s="9">
        <v>23.823999999999998</v>
      </c>
      <c r="P4" s="9">
        <v>24.032666666666664</v>
      </c>
      <c r="Q4" s="9">
        <v>24.24133333333333</v>
      </c>
      <c r="R4" s="9">
        <v>24.449999999999996</v>
      </c>
    </row>
    <row r="5" spans="1:18" x14ac:dyDescent="0.25">
      <c r="A5" t="s">
        <v>13</v>
      </c>
      <c r="B5" t="s">
        <v>77</v>
      </c>
      <c r="C5" s="9">
        <v>12.44</v>
      </c>
      <c r="D5" s="9">
        <v>12.581333333333333</v>
      </c>
      <c r="E5" s="9">
        <v>12.722666666666665</v>
      </c>
      <c r="F5" s="9">
        <v>12.863999999999999</v>
      </c>
      <c r="G5" s="9">
        <v>13.005333333333333</v>
      </c>
      <c r="H5" s="9">
        <v>13.146666666666667</v>
      </c>
      <c r="I5" s="9">
        <v>13.288</v>
      </c>
      <c r="J5" s="9">
        <v>13.429333333333332</v>
      </c>
      <c r="K5" s="9">
        <v>13.570666666666666</v>
      </c>
      <c r="L5" s="9">
        <v>13.712</v>
      </c>
      <c r="M5" s="9">
        <v>13.853333333333333</v>
      </c>
      <c r="N5" s="9">
        <v>13.994666666666667</v>
      </c>
      <c r="O5" s="9">
        <v>14.135999999999999</v>
      </c>
      <c r="P5" s="9">
        <v>14.277333333333333</v>
      </c>
      <c r="Q5" s="9">
        <v>14.418666666666667</v>
      </c>
      <c r="R5" s="9">
        <v>14.56</v>
      </c>
    </row>
    <row r="6" spans="1:18" x14ac:dyDescent="0.25">
      <c r="A6" t="s">
        <v>13</v>
      </c>
      <c r="B6" t="s">
        <v>78</v>
      </c>
      <c r="C6" s="9">
        <f>(100-(C2+C3+C4+C5))</f>
        <v>11.920000000000002</v>
      </c>
      <c r="D6" s="9">
        <f t="shared" ref="D6:R6" si="0">(100-(D2+D3+D4+D5))</f>
        <v>11.162666666666652</v>
      </c>
      <c r="E6" s="9">
        <f t="shared" si="0"/>
        <v>10.405333333333317</v>
      </c>
      <c r="F6" s="9">
        <f t="shared" si="0"/>
        <v>9.6479999999999961</v>
      </c>
      <c r="G6" s="9">
        <f t="shared" si="0"/>
        <v>8.8906666666666467</v>
      </c>
      <c r="H6" s="9">
        <f t="shared" si="0"/>
        <v>8.13333333333334</v>
      </c>
      <c r="I6" s="9">
        <f t="shared" si="0"/>
        <v>7.3759999999999906</v>
      </c>
      <c r="J6" s="9">
        <f t="shared" si="0"/>
        <v>6.6186666666666696</v>
      </c>
      <c r="K6" s="9">
        <f t="shared" si="0"/>
        <v>5.8613333333333344</v>
      </c>
      <c r="L6" s="9">
        <f t="shared" si="0"/>
        <v>5.1039999999999992</v>
      </c>
      <c r="M6" s="9">
        <f t="shared" si="0"/>
        <v>4.3466666666666498</v>
      </c>
      <c r="N6" s="9">
        <f t="shared" si="0"/>
        <v>3.589333333333343</v>
      </c>
      <c r="O6" s="9">
        <f t="shared" si="0"/>
        <v>2.8320000000000078</v>
      </c>
      <c r="P6" s="9">
        <f t="shared" si="0"/>
        <v>2.0746666666666727</v>
      </c>
      <c r="Q6" s="9">
        <f t="shared" si="0"/>
        <v>1.3173333333333233</v>
      </c>
      <c r="R6" s="9">
        <f t="shared" si="0"/>
        <v>0.56000000000000227</v>
      </c>
    </row>
    <row r="7" spans="1:18" x14ac:dyDescent="0.25">
      <c r="A7" t="s">
        <v>13</v>
      </c>
      <c r="B7" t="s">
        <v>79</v>
      </c>
      <c r="C7" s="9">
        <f>SUM(C2:C6)</f>
        <v>100</v>
      </c>
      <c r="D7" s="9">
        <f t="shared" ref="D7:R7" si="1">SUM(D2:D6)</f>
        <v>100</v>
      </c>
      <c r="E7" s="9">
        <f t="shared" si="1"/>
        <v>100</v>
      </c>
      <c r="F7" s="9">
        <f t="shared" si="1"/>
        <v>100</v>
      </c>
      <c r="G7" s="9">
        <f t="shared" si="1"/>
        <v>100</v>
      </c>
      <c r="H7" s="9">
        <f t="shared" si="1"/>
        <v>100</v>
      </c>
      <c r="I7" s="9">
        <f t="shared" si="1"/>
        <v>100</v>
      </c>
      <c r="J7" s="9">
        <f t="shared" si="1"/>
        <v>100</v>
      </c>
      <c r="K7" s="9">
        <f t="shared" si="1"/>
        <v>100</v>
      </c>
      <c r="L7" s="9">
        <f t="shared" si="1"/>
        <v>100</v>
      </c>
      <c r="M7" s="9">
        <f t="shared" si="1"/>
        <v>100</v>
      </c>
      <c r="N7" s="9">
        <f t="shared" si="1"/>
        <v>100</v>
      </c>
      <c r="O7" s="9">
        <f t="shared" si="1"/>
        <v>100</v>
      </c>
      <c r="P7" s="9">
        <f t="shared" si="1"/>
        <v>100</v>
      </c>
      <c r="Q7" s="9">
        <f t="shared" si="1"/>
        <v>100</v>
      </c>
      <c r="R7" s="9">
        <f t="shared" si="1"/>
        <v>100</v>
      </c>
    </row>
    <row r="10" spans="1:18" x14ac:dyDescent="0.25">
      <c r="B10" t="s">
        <v>80</v>
      </c>
      <c r="C10">
        <v>2015</v>
      </c>
      <c r="D10">
        <v>2016</v>
      </c>
      <c r="E10">
        <v>2017</v>
      </c>
      <c r="F10">
        <v>2018</v>
      </c>
      <c r="G10">
        <v>2019</v>
      </c>
      <c r="H10">
        <v>2020</v>
      </c>
      <c r="I10">
        <v>2021</v>
      </c>
      <c r="J10">
        <v>2022</v>
      </c>
      <c r="K10">
        <v>2023</v>
      </c>
      <c r="L10">
        <v>2024</v>
      </c>
      <c r="M10">
        <v>2025</v>
      </c>
      <c r="N10">
        <v>2026</v>
      </c>
      <c r="O10">
        <v>2027</v>
      </c>
      <c r="P10">
        <v>2028</v>
      </c>
      <c r="Q10">
        <v>2029</v>
      </c>
      <c r="R10">
        <v>2030</v>
      </c>
    </row>
    <row r="11" spans="1:18" x14ac:dyDescent="0.25">
      <c r="B11" t="s">
        <v>69</v>
      </c>
    </row>
    <row r="12" spans="1:18" x14ac:dyDescent="0.25">
      <c r="B12" t="s">
        <v>70</v>
      </c>
    </row>
    <row r="13" spans="1:18" x14ac:dyDescent="0.25">
      <c r="B13" t="s">
        <v>71</v>
      </c>
    </row>
    <row r="14" spans="1:18" x14ac:dyDescent="0.25">
      <c r="B14" t="s">
        <v>72</v>
      </c>
    </row>
    <row r="15" spans="1:18" x14ac:dyDescent="0.25">
      <c r="B15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00ED7-7F4C-4077-BFDE-32DD752D26A2}">
  <dimension ref="A1:S10"/>
  <sheetViews>
    <sheetView workbookViewId="0">
      <selection activeCell="A10" sqref="A10:XFD10"/>
    </sheetView>
  </sheetViews>
  <sheetFormatPr defaultRowHeight="15" x14ac:dyDescent="0.25"/>
  <cols>
    <col min="2" max="2" width="15.42578125" customWidth="1"/>
    <col min="3" max="3" width="30" customWidth="1"/>
  </cols>
  <sheetData>
    <row r="1" spans="1:19" x14ac:dyDescent="0.25">
      <c r="A1" t="s">
        <v>11</v>
      </c>
      <c r="B1" t="s">
        <v>12</v>
      </c>
      <c r="C1" t="s">
        <v>0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13</v>
      </c>
      <c r="B2" t="s">
        <v>8</v>
      </c>
      <c r="C2" t="s">
        <v>1</v>
      </c>
      <c r="D2">
        <v>80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80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</row>
    <row r="3" spans="1:19" x14ac:dyDescent="0.25">
      <c r="A3" t="s">
        <v>13</v>
      </c>
      <c r="B3" t="s">
        <v>6</v>
      </c>
      <c r="C3" s="2" t="s">
        <v>2</v>
      </c>
      <c r="D3">
        <v>545</v>
      </c>
      <c r="E3">
        <v>545</v>
      </c>
      <c r="F3">
        <v>545</v>
      </c>
      <c r="G3">
        <v>600</v>
      </c>
      <c r="H3">
        <v>600</v>
      </c>
      <c r="I3">
        <v>600</v>
      </c>
      <c r="J3">
        <v>600</v>
      </c>
      <c r="K3">
        <v>600</v>
      </c>
      <c r="L3">
        <v>600</v>
      </c>
      <c r="M3">
        <v>600</v>
      </c>
      <c r="N3">
        <v>600</v>
      </c>
      <c r="O3">
        <v>600</v>
      </c>
      <c r="P3">
        <v>600</v>
      </c>
      <c r="Q3">
        <v>600</v>
      </c>
      <c r="R3">
        <v>600</v>
      </c>
      <c r="S3">
        <v>600</v>
      </c>
    </row>
    <row r="4" spans="1:19" x14ac:dyDescent="0.25">
      <c r="A4" t="s">
        <v>13</v>
      </c>
      <c r="B4" t="s">
        <v>7</v>
      </c>
      <c r="C4" s="2" t="s">
        <v>2</v>
      </c>
      <c r="D4">
        <v>255</v>
      </c>
      <c r="E4">
        <v>255</v>
      </c>
      <c r="F4">
        <v>255</v>
      </c>
      <c r="G4">
        <v>255</v>
      </c>
      <c r="H4">
        <v>255</v>
      </c>
      <c r="I4">
        <v>255</v>
      </c>
      <c r="J4">
        <v>255</v>
      </c>
      <c r="K4">
        <v>255</v>
      </c>
      <c r="L4">
        <v>255</v>
      </c>
      <c r="M4">
        <v>255</v>
      </c>
      <c r="N4">
        <v>255</v>
      </c>
      <c r="O4">
        <v>255</v>
      </c>
      <c r="P4">
        <v>255</v>
      </c>
      <c r="Q4">
        <v>255</v>
      </c>
      <c r="R4">
        <v>255</v>
      </c>
      <c r="S4">
        <v>255</v>
      </c>
    </row>
    <row r="5" spans="1:19" ht="15.75" x14ac:dyDescent="0.25">
      <c r="A5" t="s">
        <v>13</v>
      </c>
      <c r="B5" t="s">
        <v>9</v>
      </c>
      <c r="C5" s="1" t="s">
        <v>3</v>
      </c>
      <c r="D5">
        <v>1200</v>
      </c>
      <c r="E5">
        <v>1200</v>
      </c>
      <c r="F5">
        <v>1450</v>
      </c>
      <c r="G5">
        <v>1450</v>
      </c>
      <c r="H5">
        <v>1450</v>
      </c>
      <c r="I5">
        <v>1450</v>
      </c>
      <c r="J5">
        <v>1450</v>
      </c>
      <c r="K5">
        <v>1450</v>
      </c>
      <c r="L5">
        <v>1450</v>
      </c>
      <c r="M5">
        <v>1500</v>
      </c>
      <c r="N5">
        <v>1500</v>
      </c>
      <c r="O5">
        <v>1500</v>
      </c>
      <c r="P5">
        <v>1500</v>
      </c>
      <c r="Q5">
        <v>1500</v>
      </c>
      <c r="R5">
        <v>1500</v>
      </c>
      <c r="S5">
        <v>1500</v>
      </c>
    </row>
    <row r="6" spans="1:19" x14ac:dyDescent="0.25">
      <c r="A6" t="s">
        <v>13</v>
      </c>
      <c r="B6" t="s">
        <v>5</v>
      </c>
      <c r="C6" t="s">
        <v>4</v>
      </c>
      <c r="D6">
        <v>550</v>
      </c>
      <c r="E6">
        <v>550</v>
      </c>
      <c r="F6">
        <v>550</v>
      </c>
      <c r="G6">
        <v>550</v>
      </c>
      <c r="H6">
        <v>550</v>
      </c>
      <c r="I6">
        <v>550</v>
      </c>
      <c r="J6">
        <v>550</v>
      </c>
      <c r="K6">
        <v>550</v>
      </c>
      <c r="L6">
        <v>550</v>
      </c>
      <c r="M6">
        <v>550</v>
      </c>
      <c r="N6">
        <v>550</v>
      </c>
      <c r="O6">
        <v>550</v>
      </c>
      <c r="P6">
        <v>550</v>
      </c>
      <c r="Q6">
        <v>550</v>
      </c>
      <c r="R6">
        <v>550</v>
      </c>
      <c r="S6">
        <v>550</v>
      </c>
    </row>
    <row r="7" spans="1:19" x14ac:dyDescent="0.25">
      <c r="A7" t="s">
        <v>13</v>
      </c>
      <c r="C7" t="s">
        <v>10</v>
      </c>
      <c r="D7">
        <v>60</v>
      </c>
      <c r="E7">
        <v>60</v>
      </c>
      <c r="F7">
        <v>60</v>
      </c>
      <c r="G7">
        <v>60</v>
      </c>
      <c r="H7">
        <v>60</v>
      </c>
      <c r="I7">
        <v>60</v>
      </c>
      <c r="J7">
        <v>60</v>
      </c>
      <c r="K7">
        <v>60</v>
      </c>
      <c r="L7">
        <v>60</v>
      </c>
      <c r="M7">
        <v>80</v>
      </c>
      <c r="N7">
        <v>80</v>
      </c>
      <c r="O7">
        <v>80</v>
      </c>
      <c r="P7">
        <v>80</v>
      </c>
      <c r="Q7">
        <v>80</v>
      </c>
      <c r="R7">
        <v>80</v>
      </c>
      <c r="S7">
        <v>80</v>
      </c>
    </row>
    <row r="10" spans="1:19" s="19" customFormat="1" x14ac:dyDescent="0.25">
      <c r="C10" s="19" t="s">
        <v>54</v>
      </c>
      <c r="D10" s="19">
        <f>SUM(D2:D7)</f>
        <v>2690</v>
      </c>
      <c r="E10" s="19">
        <f t="shared" ref="E10:S10" si="0">SUM(E2:E7)</f>
        <v>2690</v>
      </c>
      <c r="F10" s="19">
        <f t="shared" si="0"/>
        <v>2940</v>
      </c>
      <c r="G10" s="19">
        <f t="shared" si="0"/>
        <v>2995</v>
      </c>
      <c r="H10" s="19">
        <f t="shared" si="0"/>
        <v>2995</v>
      </c>
      <c r="I10" s="19">
        <f t="shared" si="0"/>
        <v>2995</v>
      </c>
      <c r="J10" s="19">
        <f t="shared" si="0"/>
        <v>2995</v>
      </c>
      <c r="K10" s="19">
        <f t="shared" si="0"/>
        <v>2995</v>
      </c>
      <c r="L10" s="19">
        <f t="shared" si="0"/>
        <v>2995</v>
      </c>
      <c r="M10" s="19">
        <f t="shared" si="0"/>
        <v>3085</v>
      </c>
      <c r="N10" s="19">
        <f t="shared" si="0"/>
        <v>3085</v>
      </c>
      <c r="O10" s="19">
        <f t="shared" si="0"/>
        <v>3085</v>
      </c>
      <c r="P10" s="19">
        <f t="shared" si="0"/>
        <v>3085</v>
      </c>
      <c r="Q10" s="19">
        <f t="shared" si="0"/>
        <v>3085</v>
      </c>
      <c r="R10" s="19">
        <f t="shared" si="0"/>
        <v>3085</v>
      </c>
      <c r="S10" s="19">
        <f t="shared" si="0"/>
        <v>3085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D466-6324-4E44-BE7C-E332D7A7A9F4}">
  <dimension ref="A1:AD9"/>
  <sheetViews>
    <sheetView workbookViewId="0">
      <selection activeCell="A9" sqref="A9:XFD9"/>
    </sheetView>
  </sheetViews>
  <sheetFormatPr defaultColWidth="9" defaultRowHeight="15" x14ac:dyDescent="0.25"/>
  <cols>
    <col min="1" max="1" width="9" style="3"/>
    <col min="2" max="2" width="17.28515625" style="3" customWidth="1"/>
    <col min="3" max="3" width="31.7109375" style="3" customWidth="1"/>
    <col min="4" max="4" width="25.42578125" style="3" customWidth="1"/>
    <col min="5" max="16384" width="9" style="3"/>
  </cols>
  <sheetData>
    <row r="1" spans="1:30" x14ac:dyDescent="0.25">
      <c r="A1" s="3" t="s">
        <v>11</v>
      </c>
      <c r="B1" s="3" t="s">
        <v>12</v>
      </c>
      <c r="C1" s="3" t="s">
        <v>14</v>
      </c>
      <c r="D1" s="3" t="s">
        <v>0</v>
      </c>
      <c r="E1" s="3">
        <v>2015</v>
      </c>
      <c r="F1" s="3">
        <v>2016</v>
      </c>
      <c r="G1" s="3">
        <v>2017</v>
      </c>
      <c r="H1" s="3">
        <v>2018</v>
      </c>
      <c r="I1" s="3">
        <v>2019</v>
      </c>
      <c r="J1" s="3">
        <v>2020</v>
      </c>
      <c r="K1" s="3">
        <v>2021</v>
      </c>
      <c r="L1" s="3">
        <v>2022</v>
      </c>
      <c r="M1" s="3">
        <v>2023</v>
      </c>
      <c r="N1" s="3">
        <v>2024</v>
      </c>
      <c r="O1" s="3">
        <v>2025</v>
      </c>
      <c r="P1" s="3">
        <v>2026</v>
      </c>
      <c r="Q1" s="3">
        <v>2027</v>
      </c>
      <c r="R1" s="3">
        <v>2028</v>
      </c>
      <c r="S1" s="3">
        <v>2029</v>
      </c>
    </row>
    <row r="2" spans="1:30" x14ac:dyDescent="0.25">
      <c r="A2" s="3" t="s">
        <v>13</v>
      </c>
      <c r="B2" s="3" t="s">
        <v>8</v>
      </c>
      <c r="D2" s="3" t="s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80</v>
      </c>
      <c r="M2">
        <v>80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/>
      <c r="U2"/>
      <c r="V2"/>
      <c r="W2"/>
      <c r="X2"/>
      <c r="Y2"/>
      <c r="Z2"/>
      <c r="AA2"/>
      <c r="AB2"/>
      <c r="AC2"/>
      <c r="AD2"/>
    </row>
    <row r="3" spans="1:30" ht="30" x14ac:dyDescent="0.25">
      <c r="A3" s="3" t="s">
        <v>13</v>
      </c>
      <c r="B3" s="3" t="s">
        <v>6</v>
      </c>
      <c r="C3" s="3" t="s">
        <v>16</v>
      </c>
      <c r="D3" s="4" t="s">
        <v>2</v>
      </c>
      <c r="E3">
        <v>545</v>
      </c>
      <c r="F3">
        <v>545</v>
      </c>
      <c r="G3">
        <v>545</v>
      </c>
      <c r="H3">
        <v>600</v>
      </c>
      <c r="I3">
        <v>600</v>
      </c>
      <c r="J3">
        <v>600</v>
      </c>
      <c r="K3">
        <v>600</v>
      </c>
      <c r="L3">
        <v>600</v>
      </c>
      <c r="M3">
        <v>600</v>
      </c>
      <c r="N3">
        <v>600</v>
      </c>
      <c r="O3">
        <v>600</v>
      </c>
      <c r="P3">
        <v>600</v>
      </c>
      <c r="Q3">
        <v>600</v>
      </c>
      <c r="R3">
        <v>600</v>
      </c>
      <c r="S3">
        <v>600</v>
      </c>
      <c r="T3"/>
      <c r="U3"/>
      <c r="V3"/>
      <c r="W3"/>
      <c r="X3"/>
      <c r="Y3"/>
      <c r="Z3"/>
      <c r="AA3"/>
      <c r="AB3"/>
      <c r="AC3"/>
      <c r="AD3"/>
    </row>
    <row r="4" spans="1:30" ht="30" x14ac:dyDescent="0.25">
      <c r="A4" s="3" t="s">
        <v>13</v>
      </c>
      <c r="B4" s="3" t="s">
        <v>7</v>
      </c>
      <c r="C4" s="3" t="s">
        <v>16</v>
      </c>
      <c r="D4" s="4" t="s">
        <v>2</v>
      </c>
      <c r="E4">
        <v>255</v>
      </c>
      <c r="F4">
        <v>255</v>
      </c>
      <c r="G4">
        <v>255</v>
      </c>
      <c r="H4">
        <v>255</v>
      </c>
      <c r="I4">
        <v>255</v>
      </c>
      <c r="J4">
        <v>255</v>
      </c>
      <c r="K4">
        <v>255</v>
      </c>
      <c r="L4">
        <v>255</v>
      </c>
      <c r="M4">
        <v>255</v>
      </c>
      <c r="N4">
        <v>255</v>
      </c>
      <c r="O4">
        <v>255</v>
      </c>
      <c r="P4">
        <v>255</v>
      </c>
      <c r="Q4">
        <v>255</v>
      </c>
      <c r="R4">
        <v>255</v>
      </c>
      <c r="S4">
        <v>255</v>
      </c>
      <c r="T4"/>
      <c r="U4"/>
      <c r="V4"/>
      <c r="W4"/>
      <c r="X4"/>
      <c r="Y4"/>
      <c r="Z4"/>
      <c r="AA4"/>
      <c r="AB4"/>
      <c r="AC4"/>
      <c r="AD4"/>
    </row>
    <row r="5" spans="1:30" ht="15.75" x14ac:dyDescent="0.25">
      <c r="A5" s="3" t="s">
        <v>13</v>
      </c>
      <c r="B5" s="3" t="s">
        <v>9</v>
      </c>
      <c r="C5" s="5" t="s">
        <v>15</v>
      </c>
      <c r="D5" s="6" t="s">
        <v>3</v>
      </c>
      <c r="E5">
        <v>1200</v>
      </c>
      <c r="F5">
        <v>1200</v>
      </c>
      <c r="G5">
        <v>1450</v>
      </c>
      <c r="H5">
        <v>1450</v>
      </c>
      <c r="I5">
        <v>1450</v>
      </c>
      <c r="J5">
        <v>1450</v>
      </c>
      <c r="K5">
        <v>1450</v>
      </c>
      <c r="L5">
        <v>1450</v>
      </c>
      <c r="M5">
        <v>1450</v>
      </c>
      <c r="N5">
        <v>1500</v>
      </c>
      <c r="O5">
        <v>1500</v>
      </c>
      <c r="P5">
        <v>1500</v>
      </c>
      <c r="Q5">
        <v>1500</v>
      </c>
      <c r="R5">
        <v>1500</v>
      </c>
      <c r="S5">
        <v>1500</v>
      </c>
      <c r="T5"/>
      <c r="U5"/>
      <c r="V5"/>
      <c r="W5"/>
      <c r="X5"/>
      <c r="Y5"/>
      <c r="Z5"/>
      <c r="AA5"/>
      <c r="AB5"/>
      <c r="AC5"/>
      <c r="AD5"/>
    </row>
    <row r="6" spans="1:30" ht="60" x14ac:dyDescent="0.25">
      <c r="A6" s="3" t="s">
        <v>13</v>
      </c>
      <c r="B6" s="3" t="s">
        <v>5</v>
      </c>
      <c r="C6" s="7" t="s">
        <v>17</v>
      </c>
      <c r="D6" s="3" t="s">
        <v>4</v>
      </c>
      <c r="E6">
        <v>550</v>
      </c>
      <c r="F6">
        <v>550</v>
      </c>
      <c r="G6">
        <v>550</v>
      </c>
      <c r="H6">
        <v>550</v>
      </c>
      <c r="I6">
        <v>550</v>
      </c>
      <c r="J6">
        <v>550</v>
      </c>
      <c r="K6">
        <v>550</v>
      </c>
      <c r="L6">
        <v>550</v>
      </c>
      <c r="M6">
        <v>550</v>
      </c>
      <c r="N6">
        <v>550</v>
      </c>
      <c r="O6">
        <v>550</v>
      </c>
      <c r="P6">
        <v>550</v>
      </c>
      <c r="Q6">
        <v>550</v>
      </c>
      <c r="R6">
        <v>550</v>
      </c>
      <c r="S6">
        <v>550</v>
      </c>
      <c r="T6"/>
      <c r="U6"/>
      <c r="V6"/>
      <c r="W6"/>
      <c r="X6"/>
      <c r="Y6"/>
      <c r="Z6"/>
      <c r="AA6"/>
      <c r="AB6"/>
      <c r="AC6"/>
      <c r="AD6"/>
    </row>
    <row r="7" spans="1:30" x14ac:dyDescent="0.25">
      <c r="A7" s="3" t="s">
        <v>13</v>
      </c>
      <c r="D7" s="3" t="s">
        <v>10</v>
      </c>
      <c r="E7">
        <v>60</v>
      </c>
      <c r="F7">
        <v>60</v>
      </c>
      <c r="G7">
        <v>60</v>
      </c>
      <c r="H7">
        <v>60</v>
      </c>
      <c r="I7">
        <v>60</v>
      </c>
      <c r="J7">
        <v>60</v>
      </c>
      <c r="K7">
        <v>60</v>
      </c>
      <c r="L7">
        <v>60</v>
      </c>
      <c r="M7">
        <v>60</v>
      </c>
      <c r="N7">
        <v>80</v>
      </c>
      <c r="O7">
        <v>80</v>
      </c>
      <c r="P7">
        <v>80</v>
      </c>
      <c r="Q7">
        <v>80</v>
      </c>
      <c r="R7">
        <v>80</v>
      </c>
      <c r="S7">
        <v>80</v>
      </c>
      <c r="T7"/>
      <c r="U7"/>
      <c r="V7"/>
      <c r="W7"/>
      <c r="X7"/>
      <c r="Y7"/>
      <c r="Z7"/>
      <c r="AA7"/>
      <c r="AB7"/>
      <c r="AC7"/>
      <c r="AD7"/>
    </row>
    <row r="9" spans="1:30" s="23" customFormat="1" x14ac:dyDescent="0.25">
      <c r="C9" s="23" t="s">
        <v>53</v>
      </c>
      <c r="E9" s="23">
        <f>SUM(E2:E7)</f>
        <v>2690</v>
      </c>
      <c r="F9" s="23">
        <f t="shared" ref="F9:S9" si="0">SUM(F2:F7)</f>
        <v>2690</v>
      </c>
      <c r="G9" s="23">
        <f t="shared" si="0"/>
        <v>2940</v>
      </c>
      <c r="H9" s="23">
        <f t="shared" si="0"/>
        <v>2995</v>
      </c>
      <c r="I9" s="23">
        <f t="shared" si="0"/>
        <v>2995</v>
      </c>
      <c r="J9" s="23">
        <f t="shared" si="0"/>
        <v>2995</v>
      </c>
      <c r="K9" s="23">
        <f t="shared" si="0"/>
        <v>2995</v>
      </c>
      <c r="L9" s="23">
        <f t="shared" si="0"/>
        <v>2995</v>
      </c>
      <c r="M9" s="23">
        <f t="shared" si="0"/>
        <v>2995</v>
      </c>
      <c r="N9" s="23">
        <f t="shared" si="0"/>
        <v>3085</v>
      </c>
      <c r="O9" s="23">
        <f t="shared" si="0"/>
        <v>3085</v>
      </c>
      <c r="P9" s="23">
        <f t="shared" si="0"/>
        <v>3085</v>
      </c>
      <c r="Q9" s="23">
        <f t="shared" si="0"/>
        <v>3085</v>
      </c>
      <c r="R9" s="23">
        <f t="shared" si="0"/>
        <v>3085</v>
      </c>
      <c r="S9" s="23">
        <f t="shared" si="0"/>
        <v>3085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2796-9FC2-48F2-A7CA-6655C11FFFE4}">
  <dimension ref="A1:AE9"/>
  <sheetViews>
    <sheetView zoomScale="112" zoomScaleNormal="112" workbookViewId="0">
      <selection activeCell="D13" sqref="D13"/>
    </sheetView>
  </sheetViews>
  <sheetFormatPr defaultColWidth="9" defaultRowHeight="15" x14ac:dyDescent="0.25"/>
  <cols>
    <col min="1" max="1" width="9" style="3"/>
    <col min="2" max="2" width="17.28515625" style="3" customWidth="1"/>
    <col min="3" max="3" width="19.28515625" style="3" bestFit="1" customWidth="1"/>
    <col min="4" max="4" width="27.85546875" style="3" bestFit="1" customWidth="1"/>
    <col min="5" max="5" width="25.42578125" style="3" customWidth="1"/>
    <col min="6" max="16384" width="9" style="3"/>
  </cols>
  <sheetData>
    <row r="1" spans="1:31" s="22" customFormat="1" x14ac:dyDescent="0.25">
      <c r="A1" s="22" t="s">
        <v>11</v>
      </c>
      <c r="B1" s="22" t="s">
        <v>12</v>
      </c>
      <c r="C1" s="22" t="s">
        <v>14</v>
      </c>
      <c r="D1" s="22" t="s">
        <v>18</v>
      </c>
      <c r="E1" s="22" t="s">
        <v>0</v>
      </c>
      <c r="F1" s="22">
        <v>2015</v>
      </c>
      <c r="G1" s="22">
        <v>2016</v>
      </c>
      <c r="H1" s="22">
        <v>2017</v>
      </c>
      <c r="I1" s="22">
        <v>2018</v>
      </c>
      <c r="J1" s="22">
        <v>2019</v>
      </c>
      <c r="K1" s="22">
        <v>2020</v>
      </c>
      <c r="L1" s="22">
        <v>2021</v>
      </c>
      <c r="M1" s="22">
        <v>2022</v>
      </c>
      <c r="N1" s="22">
        <v>2023</v>
      </c>
      <c r="O1" s="22">
        <v>2024</v>
      </c>
      <c r="P1" s="22">
        <v>2025</v>
      </c>
      <c r="Q1" s="22">
        <v>2026</v>
      </c>
      <c r="R1" s="22">
        <v>2027</v>
      </c>
      <c r="S1" s="22">
        <v>2028</v>
      </c>
      <c r="T1" s="22">
        <v>2029</v>
      </c>
      <c r="U1" s="22">
        <v>2030</v>
      </c>
    </row>
    <row r="2" spans="1:31" x14ac:dyDescent="0.25">
      <c r="A2" s="3" t="s">
        <v>13</v>
      </c>
      <c r="B2" s="3" t="s">
        <v>8</v>
      </c>
      <c r="E2" s="3" t="s">
        <v>1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80</v>
      </c>
      <c r="M2">
        <v>80</v>
      </c>
      <c r="N2">
        <v>80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/>
      <c r="W2"/>
      <c r="X2"/>
      <c r="Y2"/>
      <c r="Z2"/>
      <c r="AA2"/>
      <c r="AB2"/>
      <c r="AC2"/>
      <c r="AD2"/>
      <c r="AE2"/>
    </row>
    <row r="3" spans="1:31" ht="30" x14ac:dyDescent="0.25">
      <c r="A3" s="3" t="s">
        <v>13</v>
      </c>
      <c r="B3" s="3" t="s">
        <v>6</v>
      </c>
      <c r="C3" s="3" t="s">
        <v>16</v>
      </c>
      <c r="E3" s="4" t="s">
        <v>2</v>
      </c>
      <c r="F3">
        <v>545</v>
      </c>
      <c r="G3">
        <v>545</v>
      </c>
      <c r="H3">
        <v>545</v>
      </c>
      <c r="I3">
        <v>600</v>
      </c>
      <c r="J3">
        <v>600</v>
      </c>
      <c r="K3">
        <v>600</v>
      </c>
      <c r="L3">
        <v>600</v>
      </c>
      <c r="M3">
        <v>600</v>
      </c>
      <c r="N3">
        <v>600</v>
      </c>
      <c r="O3">
        <v>600</v>
      </c>
      <c r="P3">
        <v>600</v>
      </c>
      <c r="Q3">
        <v>600</v>
      </c>
      <c r="R3">
        <v>600</v>
      </c>
      <c r="S3">
        <v>600</v>
      </c>
      <c r="T3">
        <v>600</v>
      </c>
      <c r="U3">
        <v>600</v>
      </c>
      <c r="V3"/>
      <c r="W3"/>
      <c r="X3"/>
      <c r="Y3"/>
      <c r="Z3"/>
      <c r="AA3"/>
      <c r="AB3"/>
      <c r="AC3"/>
      <c r="AD3"/>
      <c r="AE3"/>
    </row>
    <row r="4" spans="1:31" ht="30" x14ac:dyDescent="0.25">
      <c r="A4" s="3" t="s">
        <v>13</v>
      </c>
      <c r="B4" s="3" t="s">
        <v>7</v>
      </c>
      <c r="C4" s="3" t="s">
        <v>16</v>
      </c>
      <c r="E4" s="4" t="s">
        <v>2</v>
      </c>
      <c r="F4">
        <v>255</v>
      </c>
      <c r="G4">
        <v>255</v>
      </c>
      <c r="H4">
        <v>255</v>
      </c>
      <c r="I4">
        <v>255</v>
      </c>
      <c r="J4">
        <v>255</v>
      </c>
      <c r="K4">
        <v>255</v>
      </c>
      <c r="L4">
        <v>255</v>
      </c>
      <c r="M4">
        <v>255</v>
      </c>
      <c r="N4">
        <v>255</v>
      </c>
      <c r="O4">
        <v>255</v>
      </c>
      <c r="P4">
        <v>255</v>
      </c>
      <c r="Q4">
        <v>255</v>
      </c>
      <c r="R4">
        <v>255</v>
      </c>
      <c r="S4">
        <v>255</v>
      </c>
      <c r="T4">
        <v>255</v>
      </c>
      <c r="U4">
        <v>255</v>
      </c>
      <c r="V4"/>
      <c r="W4"/>
      <c r="X4"/>
      <c r="Y4"/>
      <c r="Z4"/>
      <c r="AA4"/>
      <c r="AB4"/>
      <c r="AC4"/>
      <c r="AD4"/>
      <c r="AE4"/>
    </row>
    <row r="5" spans="1:31" ht="15.75" x14ac:dyDescent="0.25">
      <c r="A5" s="3" t="s">
        <v>13</v>
      </c>
      <c r="B5" s="3" t="s">
        <v>9</v>
      </c>
      <c r="C5" s="5" t="s">
        <v>15</v>
      </c>
      <c r="D5" s="5"/>
      <c r="E5" s="6" t="s">
        <v>3</v>
      </c>
      <c r="F5">
        <v>1200</v>
      </c>
      <c r="G5">
        <v>1200</v>
      </c>
      <c r="H5">
        <v>1450</v>
      </c>
      <c r="I5">
        <v>1450</v>
      </c>
      <c r="J5">
        <v>1450</v>
      </c>
      <c r="K5">
        <v>1450</v>
      </c>
      <c r="L5">
        <v>1450</v>
      </c>
      <c r="M5">
        <v>1450</v>
      </c>
      <c r="N5">
        <v>1450</v>
      </c>
      <c r="O5">
        <v>1500</v>
      </c>
      <c r="P5">
        <v>1500</v>
      </c>
      <c r="Q5">
        <v>1500</v>
      </c>
      <c r="R5">
        <v>1500</v>
      </c>
      <c r="S5">
        <v>1500</v>
      </c>
      <c r="T5">
        <v>1500</v>
      </c>
      <c r="U5">
        <v>1500</v>
      </c>
      <c r="V5"/>
      <c r="W5"/>
      <c r="X5"/>
      <c r="Y5"/>
      <c r="Z5"/>
      <c r="AA5"/>
      <c r="AB5"/>
      <c r="AC5"/>
      <c r="AD5"/>
      <c r="AE5"/>
    </row>
    <row r="6" spans="1:31" ht="60" x14ac:dyDescent="0.25">
      <c r="A6" s="3" t="s">
        <v>13</v>
      </c>
      <c r="B6" s="3" t="s">
        <v>22</v>
      </c>
      <c r="C6" s="7" t="s">
        <v>17</v>
      </c>
      <c r="D6" s="7" t="s">
        <v>19</v>
      </c>
      <c r="E6" s="3" t="s">
        <v>4</v>
      </c>
      <c r="F6">
        <v>550</v>
      </c>
      <c r="G6">
        <v>550</v>
      </c>
      <c r="H6">
        <v>550</v>
      </c>
      <c r="I6">
        <v>550</v>
      </c>
      <c r="J6">
        <v>550</v>
      </c>
      <c r="K6">
        <v>550</v>
      </c>
      <c r="L6">
        <v>550</v>
      </c>
      <c r="M6">
        <v>550</v>
      </c>
      <c r="N6">
        <v>550</v>
      </c>
      <c r="O6">
        <v>550</v>
      </c>
      <c r="P6">
        <v>550</v>
      </c>
      <c r="Q6">
        <v>550</v>
      </c>
      <c r="R6">
        <v>550</v>
      </c>
      <c r="S6">
        <v>550</v>
      </c>
      <c r="T6">
        <v>550</v>
      </c>
      <c r="U6">
        <v>550</v>
      </c>
      <c r="V6"/>
      <c r="W6"/>
      <c r="X6"/>
      <c r="Y6"/>
      <c r="Z6"/>
      <c r="AA6"/>
      <c r="AB6"/>
      <c r="AC6"/>
      <c r="AD6"/>
      <c r="AE6"/>
    </row>
    <row r="7" spans="1:31" x14ac:dyDescent="0.25">
      <c r="A7" s="3" t="s">
        <v>13</v>
      </c>
      <c r="E7" s="3" t="s">
        <v>10</v>
      </c>
      <c r="F7">
        <v>60</v>
      </c>
      <c r="G7">
        <v>60</v>
      </c>
      <c r="H7">
        <v>60</v>
      </c>
      <c r="I7">
        <v>60</v>
      </c>
      <c r="J7">
        <v>60</v>
      </c>
      <c r="K7">
        <v>60</v>
      </c>
      <c r="L7">
        <v>60</v>
      </c>
      <c r="M7">
        <v>60</v>
      </c>
      <c r="N7">
        <v>60</v>
      </c>
      <c r="O7">
        <v>80</v>
      </c>
      <c r="P7">
        <v>80</v>
      </c>
      <c r="Q7">
        <v>80</v>
      </c>
      <c r="R7">
        <v>80</v>
      </c>
      <c r="S7">
        <v>80</v>
      </c>
      <c r="T7">
        <v>80</v>
      </c>
      <c r="U7">
        <v>80</v>
      </c>
      <c r="V7"/>
      <c r="W7"/>
      <c r="X7"/>
      <c r="Y7"/>
      <c r="Z7"/>
      <c r="AA7"/>
      <c r="AB7"/>
      <c r="AC7"/>
      <c r="AD7"/>
      <c r="AE7"/>
    </row>
    <row r="9" spans="1:31" s="23" customFormat="1" ht="30" x14ac:dyDescent="0.25">
      <c r="D9" s="23" t="s">
        <v>53</v>
      </c>
      <c r="F9" s="23">
        <f>SUM(F2:F7)</f>
        <v>2690</v>
      </c>
      <c r="G9" s="23">
        <f t="shared" ref="G9:U9" si="0">SUM(G2:G7)</f>
        <v>2690</v>
      </c>
      <c r="H9" s="23">
        <f t="shared" si="0"/>
        <v>2940</v>
      </c>
      <c r="I9" s="23">
        <f t="shared" si="0"/>
        <v>2995</v>
      </c>
      <c r="J9" s="23">
        <f t="shared" si="0"/>
        <v>2995</v>
      </c>
      <c r="K9" s="23">
        <f t="shared" si="0"/>
        <v>2995</v>
      </c>
      <c r="L9" s="23">
        <f t="shared" si="0"/>
        <v>2995</v>
      </c>
      <c r="M9" s="23">
        <f t="shared" si="0"/>
        <v>2995</v>
      </c>
      <c r="N9" s="23">
        <f t="shared" si="0"/>
        <v>2995</v>
      </c>
      <c r="O9" s="23">
        <f t="shared" si="0"/>
        <v>3085</v>
      </c>
      <c r="P9" s="23">
        <f t="shared" si="0"/>
        <v>3085</v>
      </c>
      <c r="Q9" s="23">
        <f t="shared" si="0"/>
        <v>3085</v>
      </c>
      <c r="R9" s="23">
        <f t="shared" si="0"/>
        <v>3085</v>
      </c>
      <c r="S9" s="23">
        <f t="shared" si="0"/>
        <v>3085</v>
      </c>
      <c r="T9" s="23">
        <f t="shared" si="0"/>
        <v>3085</v>
      </c>
      <c r="U9" s="23">
        <f t="shared" si="0"/>
        <v>3085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3ED3-7BC1-4C38-A173-65A525F30242}">
  <dimension ref="A1:AC10"/>
  <sheetViews>
    <sheetView workbookViewId="0">
      <selection activeCell="E16" sqref="E16"/>
    </sheetView>
  </sheetViews>
  <sheetFormatPr defaultRowHeight="15" x14ac:dyDescent="0.25"/>
  <cols>
    <col min="2" max="2" width="18.28515625" customWidth="1"/>
    <col min="3" max="3" width="22.42578125" customWidth="1"/>
  </cols>
  <sheetData>
    <row r="1" spans="1:29" s="8" customFormat="1" x14ac:dyDescent="0.25">
      <c r="A1" s="8" t="s">
        <v>11</v>
      </c>
      <c r="B1" s="8" t="s">
        <v>12</v>
      </c>
      <c r="C1" s="8" t="s">
        <v>0</v>
      </c>
      <c r="D1" s="8">
        <v>2015</v>
      </c>
      <c r="E1" s="8">
        <v>2016</v>
      </c>
      <c r="F1" s="8">
        <v>2017</v>
      </c>
      <c r="G1" s="8">
        <v>2018</v>
      </c>
      <c r="H1" s="8">
        <v>2019</v>
      </c>
      <c r="I1" s="8">
        <v>2020</v>
      </c>
      <c r="J1" s="8">
        <v>2021</v>
      </c>
      <c r="K1" s="8">
        <v>2022</v>
      </c>
      <c r="L1" s="8">
        <v>2023</v>
      </c>
      <c r="M1" s="8">
        <v>2024</v>
      </c>
      <c r="N1" s="8">
        <v>2025</v>
      </c>
      <c r="O1" s="8">
        <v>2026</v>
      </c>
      <c r="P1" s="8">
        <v>2027</v>
      </c>
      <c r="Q1" s="8">
        <v>2028</v>
      </c>
      <c r="R1" s="8">
        <v>2029</v>
      </c>
      <c r="S1" s="8">
        <v>2030</v>
      </c>
    </row>
    <row r="2" spans="1:29" x14ac:dyDescent="0.25">
      <c r="A2" t="s">
        <v>13</v>
      </c>
      <c r="B2" t="s">
        <v>8</v>
      </c>
      <c r="C2" t="s">
        <v>1</v>
      </c>
      <c r="D2" s="10">
        <f>('Production by Company'!D2/'Capacity by Technology'!F2)</f>
        <v>0.69037499999999996</v>
      </c>
      <c r="E2" s="10">
        <f>('Production by Company'!E2/'Capacity by Technology'!G2)</f>
        <v>0.69009999999999994</v>
      </c>
      <c r="F2" s="10">
        <f>('Production by Company'!F2/'Capacity by Technology'!H2)</f>
        <v>0.71482500000000004</v>
      </c>
      <c r="G2" s="10">
        <f>('Production by Company'!G2/'Capacity by Technology'!I2)</f>
        <v>0.72704999999999997</v>
      </c>
      <c r="H2" s="10">
        <f>('Production by Company'!H2/'Capacity by Technology'!J2)</f>
        <v>0.73677499999999996</v>
      </c>
      <c r="I2" s="10">
        <f>('Production by Company'!I2/'Capacity by Technology'!K2)</f>
        <v>0.75149999999999995</v>
      </c>
      <c r="J2" s="10">
        <f>('Production by Company'!J2/'Capacity by Technology'!L2)</f>
        <v>0.72787500000000005</v>
      </c>
      <c r="K2" s="10">
        <f>('Production by Company'!K2/'Capacity by Technology'!M2)</f>
        <v>0.76629166666666626</v>
      </c>
      <c r="L2" s="10">
        <f>('Production by Company'!L2/'Capacity by Technology'!N2)</f>
        <v>0.82970833333333327</v>
      </c>
      <c r="M2" s="10">
        <f>('Production by Company'!M2/'Capacity by Technology'!O2)</f>
        <v>0.70450000000000013</v>
      </c>
      <c r="N2" s="10">
        <f>('Production by Company'!N2/'Capacity by Technology'!P2)</f>
        <v>0.70830625000000003</v>
      </c>
      <c r="O2" s="10">
        <f>('Production by Company'!O2/'Capacity by Technology'!Q2)</f>
        <v>0.72311250000000016</v>
      </c>
      <c r="P2" s="10">
        <f>('Production by Company'!P2/'Capacity by Technology'!R2)</f>
        <v>0.73241875000000012</v>
      </c>
      <c r="Q2" s="10">
        <f>('Production by Company'!Q2/'Capacity by Technology'!S2)</f>
        <v>0.73772499999999996</v>
      </c>
      <c r="R2" s="10">
        <f>('Production by Company'!R2/'Capacity by Technology'!T2)</f>
        <v>0.75103125000000004</v>
      </c>
      <c r="S2" s="10">
        <f>('Production by Company'!S2/'Capacity by Technology'!U2)</f>
        <v>0.76033750000000011</v>
      </c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25">
      <c r="A3" t="s">
        <v>13</v>
      </c>
      <c r="B3" t="s">
        <v>6</v>
      </c>
      <c r="C3" s="2" t="s">
        <v>2</v>
      </c>
      <c r="D3" s="10">
        <f>('Production by Company'!D3/'Capacity by Technology'!F3)</f>
        <v>0.58777981651376143</v>
      </c>
      <c r="E3" s="10">
        <f>('Production by Company'!E3/'Capacity by Technology'!G3)</f>
        <v>0.58998165137614678</v>
      </c>
      <c r="F3" s="10">
        <f>('Production by Company'!F3/'Capacity by Technology'!H3)</f>
        <v>0.60664220183486239</v>
      </c>
      <c r="G3" s="10">
        <f>('Production by Company'!G3/'Capacity by Technology'!I3)</f>
        <v>0.65033333333333332</v>
      </c>
      <c r="H3" s="10">
        <f>('Production by Company'!H3/'Capacity by Technology'!J3)</f>
        <v>0.65756666666666674</v>
      </c>
      <c r="I3" s="10">
        <f>('Production by Company'!I3/'Capacity by Technology'!K3)</f>
        <v>0.66353333333333331</v>
      </c>
      <c r="J3" s="10">
        <f>('Production by Company'!J3/'Capacity by Technology'!L3)</f>
        <v>0.65908333333333335</v>
      </c>
      <c r="K3" s="10">
        <f>('Production by Company'!K3/'Capacity by Technology'!M3)</f>
        <v>0.66739561403508774</v>
      </c>
      <c r="L3" s="10">
        <f>('Production by Company'!L3/'Capacity by Technology'!N3)</f>
        <v>0.66904122807017496</v>
      </c>
      <c r="M3" s="10">
        <f>('Production by Company'!M3/'Capacity by Technology'!O3)</f>
        <v>0.68402017543859672</v>
      </c>
      <c r="N3" s="10">
        <f>('Production by Company'!N3/'Capacity by Technology'!P3)</f>
        <v>0.69233245614035088</v>
      </c>
      <c r="O3" s="10">
        <f>('Production by Company'!O3/'Capacity by Technology'!Q3)</f>
        <v>0.69564473684210493</v>
      </c>
      <c r="P3" s="10">
        <f>('Production by Company'!P3/'Capacity by Technology'!R3)</f>
        <v>0.70895701754385965</v>
      </c>
      <c r="Q3" s="10">
        <f>('Production by Company'!Q3/'Capacity by Technology'!S3)</f>
        <v>0.71393596491227995</v>
      </c>
      <c r="R3" s="10">
        <f>('Production by Company'!R3/'Capacity by Technology'!T3)</f>
        <v>0.72558157894736841</v>
      </c>
      <c r="S3" s="10">
        <f>('Production by Company'!S3/'Capacity by Technology'!U3)</f>
        <v>0.73389385964912279</v>
      </c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x14ac:dyDescent="0.25">
      <c r="A4" t="s">
        <v>13</v>
      </c>
      <c r="B4" t="s">
        <v>7</v>
      </c>
      <c r="C4" s="2" t="s">
        <v>2</v>
      </c>
      <c r="D4" s="10">
        <f>('Production by Company'!D4/'Capacity by Technology'!F4)</f>
        <v>0.68823529411764695</v>
      </c>
      <c r="E4" s="10">
        <f>('Production by Company'!E4/'Capacity by Technology'!G4)</f>
        <v>0.69562352941176464</v>
      </c>
      <c r="F4" s="10">
        <f>('Production by Company'!F4/'Capacity by Technology'!H4)</f>
        <v>0.69909019607843137</v>
      </c>
      <c r="G4" s="10">
        <f>('Production by Company'!G4/'Capacity by Technology'!I4)</f>
        <v>0.71039999999999992</v>
      </c>
      <c r="H4" s="10">
        <f>('Production by Company'!H4/'Capacity by Technology'!J4)</f>
        <v>0.71386666666666665</v>
      </c>
      <c r="I4" s="10">
        <f>('Production by Company'!I4/'Capacity by Technology'!K4)</f>
        <v>0.72517647058823509</v>
      </c>
      <c r="J4" s="10">
        <f>('Production by Company'!J4/'Capacity by Technology'!L4)</f>
        <v>0.71415686274509815</v>
      </c>
      <c r="K4" s="10">
        <f>('Production by Company'!K4/'Capacity by Technology'!M4)</f>
        <v>0.72202476780185776</v>
      </c>
      <c r="L4" s="10">
        <f>('Production by Company'!L4/'Capacity by Technology'!N4)</f>
        <v>0.72989267285861725</v>
      </c>
      <c r="M4" s="10">
        <f>('Production by Company'!M4/'Capacity by Technology'!O4)</f>
        <v>0.73776057791537675</v>
      </c>
      <c r="N4" s="10">
        <f>('Production by Company'!N4/'Capacity by Technology'!P4)</f>
        <v>0.74562848297213635</v>
      </c>
      <c r="O4" s="10">
        <f>('Production by Company'!O4/'Capacity by Technology'!Q4)</f>
        <v>0.75349638802889596</v>
      </c>
      <c r="P4" s="10">
        <f>('Production by Company'!P4/'Capacity by Technology'!R4)</f>
        <v>0.76136429308565534</v>
      </c>
      <c r="Q4" s="10">
        <f>('Production by Company'!Q4/'Capacity by Technology'!S4)</f>
        <v>0.76923219814241495</v>
      </c>
      <c r="R4" s="10">
        <f>('Production by Company'!R4/'Capacity by Technology'!T4)</f>
        <v>0.77710010319917455</v>
      </c>
      <c r="S4" s="10">
        <f>('Production by Company'!S4/'Capacity by Technology'!U4)</f>
        <v>0.78496800825593405</v>
      </c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5.75" x14ac:dyDescent="0.25">
      <c r="A5" t="s">
        <v>13</v>
      </c>
      <c r="B5" t="s">
        <v>9</v>
      </c>
      <c r="C5" s="1" t="s">
        <v>3</v>
      </c>
      <c r="D5" s="10">
        <f>('Production by Company'!D5/'Capacity by Technology'!F5)</f>
        <v>0.65009166666666662</v>
      </c>
      <c r="E5" s="10">
        <f>('Production by Company'!E5/'Capacity by Technology'!G5)</f>
        <v>0.65259999999999996</v>
      </c>
      <c r="F5" s="10">
        <f>('Production by Company'!F5/'Capacity by Technology'!H5)</f>
        <v>0.75226206896551717</v>
      </c>
      <c r="G5" s="10">
        <f>('Production by Company'!G5/'Capacity by Technology'!I5)</f>
        <v>0.75456091954022997</v>
      </c>
      <c r="H5" s="10">
        <f>('Production by Company'!H5/'Capacity by Technology'!J5)</f>
        <v>0.75685977011494254</v>
      </c>
      <c r="I5" s="10">
        <f>('Production by Company'!I5/'Capacity by Technology'!K5)</f>
        <v>0.75915862068965512</v>
      </c>
      <c r="J5" s="10">
        <f>('Production by Company'!J5/'Capacity by Technology'!L5)</f>
        <v>0.75538103448275862</v>
      </c>
      <c r="K5" s="10">
        <f>('Production by Company'!K5/'Capacity by Technology'!M5)</f>
        <v>0.82056896551724123</v>
      </c>
      <c r="L5" s="10">
        <f>('Production by Company'!L5/'Capacity by Technology'!N5)</f>
        <v>0.85127413793103435</v>
      </c>
      <c r="M5" s="10">
        <f>('Production by Company'!M5/'Capacity by Technology'!O5)</f>
        <v>0.85257999999999989</v>
      </c>
      <c r="N5" s="10">
        <f>('Production by Company'!N5/'Capacity by Technology'!P5)</f>
        <v>0.85762749999999988</v>
      </c>
      <c r="O5" s="10">
        <f>('Production by Company'!O5/'Capacity by Technology'!Q5)</f>
        <v>0.86267500000000008</v>
      </c>
      <c r="P5" s="10">
        <f>('Production by Company'!P5/'Capacity by Technology'!R5)</f>
        <v>0.86772249999999995</v>
      </c>
      <c r="Q5" s="10">
        <f>('Production by Company'!Q5/'Capacity by Technology'!S5)</f>
        <v>0.87276999999999993</v>
      </c>
      <c r="R5" s="10">
        <f>('Production by Company'!R5/'Capacity by Technology'!T5)</f>
        <v>0.87781749999999992</v>
      </c>
      <c r="S5" s="10">
        <f>('Production by Company'!S5/'Capacity by Technology'!U5)</f>
        <v>0.8828649999999999</v>
      </c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5">
      <c r="A6" t="s">
        <v>13</v>
      </c>
      <c r="B6" t="s">
        <v>22</v>
      </c>
      <c r="C6" t="s">
        <v>4</v>
      </c>
      <c r="D6" s="10">
        <f>('Production by Company'!D6/'Capacity by Technology'!F6)</f>
        <v>0.84970909090909086</v>
      </c>
      <c r="E6" s="10">
        <f>('Production by Company'!E6/'Capacity by Technology'!G6)</f>
        <v>0.8537490909090909</v>
      </c>
      <c r="F6" s="10">
        <f>('Production by Company'!F6/'Capacity by Technology'!H6)</f>
        <v>0.85778909090909095</v>
      </c>
      <c r="G6" s="10">
        <f>('Production by Company'!G6/'Capacity by Technology'!I6)</f>
        <v>0.86182909090909099</v>
      </c>
      <c r="H6" s="10">
        <f>('Production by Company'!H6/'Capacity by Technology'!J6)</f>
        <v>0.86586909090909092</v>
      </c>
      <c r="I6" s="10">
        <f>('Production by Company'!I6/'Capacity by Technology'!K6)</f>
        <v>0.86990909090909085</v>
      </c>
      <c r="J6" s="10">
        <f>('Production by Company'!J6/'Capacity by Technology'!L6)</f>
        <v>0.86465454545454545</v>
      </c>
      <c r="K6" s="10">
        <f>('Production by Company'!K6/'Capacity by Technology'!M6)</f>
        <v>0.86660861244019138</v>
      </c>
      <c r="L6" s="10">
        <f>('Production by Company'!L6/'Capacity by Technology'!N6)</f>
        <v>0.86856267942583731</v>
      </c>
      <c r="M6" s="10">
        <f>('Production by Company'!M6/'Capacity by Technology'!O6)</f>
        <v>0.87051674641148324</v>
      </c>
      <c r="N6" s="10">
        <f>('Production by Company'!N6/'Capacity by Technology'!P6)</f>
        <v>0.87247081339712917</v>
      </c>
      <c r="O6" s="10">
        <f>('Production by Company'!O6/'Capacity by Technology'!Q6)</f>
        <v>0.8744248803827751</v>
      </c>
      <c r="P6" s="10">
        <f>('Production by Company'!P6/'Capacity by Technology'!R6)</f>
        <v>0.87637894736842115</v>
      </c>
      <c r="Q6" s="10">
        <f>('Production by Company'!Q6/'Capacity by Technology'!S6)</f>
        <v>0.87833301435406708</v>
      </c>
      <c r="R6" s="10">
        <f>('Production by Company'!R6/'Capacity by Technology'!T6)</f>
        <v>0.88028708133971301</v>
      </c>
      <c r="S6" s="10">
        <f>('Production by Company'!S6/'Capacity by Technology'!U6)</f>
        <v>0.88224114832535883</v>
      </c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x14ac:dyDescent="0.25">
      <c r="A7" t="s">
        <v>13</v>
      </c>
      <c r="C7" t="s">
        <v>10</v>
      </c>
      <c r="D7" s="10">
        <f>('Production by Company'!D7/'Capacity by Technology'!F7)</f>
        <v>0.57600000000000007</v>
      </c>
      <c r="E7" s="10">
        <f>('Production by Company'!E7/'Capacity by Technology'!G7)</f>
        <v>0.58860000000000001</v>
      </c>
      <c r="F7" s="10">
        <f>('Production by Company'!F7/'Capacity by Technology'!H7)</f>
        <v>0.60120000000000007</v>
      </c>
      <c r="G7" s="10">
        <f>('Production by Company'!G7/'Capacity by Technology'!I7)</f>
        <v>0.61380000000000001</v>
      </c>
      <c r="H7" s="10">
        <f>('Production by Company'!H7/'Capacity by Technology'!J7)</f>
        <v>0.62640000000000007</v>
      </c>
      <c r="I7" s="10">
        <f>('Production by Company'!I7/'Capacity by Technology'!K7)</f>
        <v>0.63900000000000001</v>
      </c>
      <c r="J7" s="10">
        <f>('Production by Company'!J7/'Capacity by Technology'!L7)</f>
        <v>0.62416666666666676</v>
      </c>
      <c r="K7" s="10">
        <f>('Production by Company'!K7/'Capacity by Technology'!M7)</f>
        <v>0.64450000000000007</v>
      </c>
      <c r="L7" s="10">
        <f>('Production by Company'!L7/'Capacity by Technology'!N7)</f>
        <v>0.70583333333333331</v>
      </c>
      <c r="M7" s="10">
        <f>('Production by Company'!M7/'Capacity by Technology'!O7)</f>
        <v>0.5694999999999999</v>
      </c>
      <c r="N7" s="10">
        <f>('Production by Company'!N7/'Capacity by Technology'!P7)</f>
        <v>0.58935937500000002</v>
      </c>
      <c r="O7" s="10">
        <f>('Production by Company'!O7/'Capacity by Technology'!Q7)</f>
        <v>0.60921874999999992</v>
      </c>
      <c r="P7" s="10">
        <f>('Production by Company'!P7/'Capacity by Technology'!R7)</f>
        <v>0.62907812500000004</v>
      </c>
      <c r="Q7" s="10">
        <f>('Production by Company'!Q7/'Capacity by Technology'!S7)</f>
        <v>0.64893749999999994</v>
      </c>
      <c r="R7" s="10">
        <f>('Production by Company'!R7/'Capacity by Technology'!T7)</f>
        <v>0.66879687499999996</v>
      </c>
      <c r="S7" s="10">
        <f>('Production by Company'!S7/'Capacity by Technology'!U7)</f>
        <v>0.68865624999999997</v>
      </c>
      <c r="T7" s="10"/>
      <c r="U7" s="10"/>
      <c r="V7" s="10"/>
      <c r="W7" s="10"/>
      <c r="X7" s="10"/>
      <c r="Y7" s="10"/>
      <c r="Z7" s="10"/>
      <c r="AA7" s="10"/>
      <c r="AB7" s="10"/>
      <c r="AC7" s="10"/>
    </row>
    <row r="10" spans="1:29" s="19" customFormat="1" x14ac:dyDescent="0.25">
      <c r="C10" s="19" t="s">
        <v>21</v>
      </c>
      <c r="D10" s="21">
        <f>('Production by Company'!D10/'Capacity by Technology'!F9)</f>
        <v>0.681442379182156</v>
      </c>
      <c r="E10" s="21">
        <f>('Production by Company'!E10/'Capacity by Technology'!G9)</f>
        <v>0.6848066914498141</v>
      </c>
      <c r="F10" s="21">
        <f>('Production by Company'!F10/'Capacity by Technology'!H9)</f>
        <v>0.73629591836734698</v>
      </c>
      <c r="G10" s="21">
        <f>('Production by Company'!G10/'Capacity by Technology'!I9)</f>
        <v>0.74606455203116295</v>
      </c>
      <c r="H10" s="21">
        <f>('Production by Company'!H10/'Capacity by Technology'!J9)</f>
        <v>0.75017584863661657</v>
      </c>
      <c r="I10" s="21">
        <f>('Production by Company'!I10/'Capacity by Technology'!K9)</f>
        <v>0.7548347245409015</v>
      </c>
      <c r="J10" s="21">
        <f>('Production by Company'!J10/'Capacity by Technology'!L9)</f>
        <v>0.74928297161936563</v>
      </c>
      <c r="K10" s="21">
        <f>('Production by Company'!K10/'Capacity by Technology'!M9)</f>
        <v>0.78497053568813524</v>
      </c>
      <c r="L10" s="21">
        <f>('Production by Company'!L10/'Capacity by Technology'!N9)</f>
        <v>0.80411719825440042</v>
      </c>
      <c r="M10" s="21">
        <f>('Production by Company'!M10/'Capacity by Technology'!O9)</f>
        <v>0.80136313230401779</v>
      </c>
      <c r="N10" s="21">
        <f>('Production by Company'!N10/'Capacity by Technology'!P9)</f>
        <v>0.8070710888850976</v>
      </c>
      <c r="O10" s="21">
        <f>('Production by Company'!O10/'Capacity by Technology'!Q9)</f>
        <v>0.81216316215985673</v>
      </c>
      <c r="P10" s="21">
        <f>('Production by Company'!P10/'Capacity by Technology'!R9)</f>
        <v>0.81902184807643108</v>
      </c>
      <c r="Q10" s="21">
        <f>('Production by Company'!Q10/'Capacity by Technology'!S9)</f>
        <v>0.82413012880661929</v>
      </c>
      <c r="R10" s="21">
        <f>('Production by Company'!R10/'Capacity by Technology'!T9)</f>
        <v>0.83079432525803965</v>
      </c>
      <c r="S10" s="21">
        <f>('Production by Company'!S10/'Capacity by Technology'!U9)</f>
        <v>0.83668056384884426</v>
      </c>
      <c r="T10" s="21"/>
      <c r="U10" s="21"/>
      <c r="V10" s="21"/>
      <c r="W10" s="21"/>
      <c r="X10" s="21"/>
      <c r="Y10" s="21"/>
      <c r="Z10" s="21"/>
      <c r="AA10" s="21"/>
      <c r="AB10" s="21"/>
      <c r="AC10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FD13-5E2D-48CE-8C6A-4F2E2DA8EE3B}">
  <dimension ref="A1:AC10"/>
  <sheetViews>
    <sheetView workbookViewId="0">
      <selection activeCell="C13" sqref="C13"/>
    </sheetView>
  </sheetViews>
  <sheetFormatPr defaultRowHeight="15" x14ac:dyDescent="0.25"/>
  <cols>
    <col min="2" max="2" width="18" customWidth="1"/>
    <col min="3" max="3" width="30.85546875" customWidth="1"/>
  </cols>
  <sheetData>
    <row r="1" spans="1:29" s="8" customFormat="1" x14ac:dyDescent="0.25">
      <c r="A1" s="8" t="s">
        <v>11</v>
      </c>
      <c r="B1" s="8" t="s">
        <v>12</v>
      </c>
      <c r="C1" s="8" t="s">
        <v>0</v>
      </c>
      <c r="D1" s="8">
        <v>2015</v>
      </c>
      <c r="E1" s="8">
        <v>2016</v>
      </c>
      <c r="F1" s="8">
        <v>2017</v>
      </c>
      <c r="G1" s="8">
        <v>2018</v>
      </c>
      <c r="H1" s="8">
        <v>2019</v>
      </c>
      <c r="I1" s="8">
        <v>2020</v>
      </c>
      <c r="J1" s="8">
        <v>2021</v>
      </c>
      <c r="K1" s="8">
        <v>2022</v>
      </c>
      <c r="L1" s="8">
        <v>2023</v>
      </c>
      <c r="M1" s="8">
        <v>2024</v>
      </c>
      <c r="N1" s="8">
        <v>2025</v>
      </c>
      <c r="O1" s="8">
        <v>2026</v>
      </c>
      <c r="P1" s="8">
        <v>2027</v>
      </c>
      <c r="Q1" s="8">
        <v>2028</v>
      </c>
      <c r="R1" s="8">
        <v>2029</v>
      </c>
      <c r="S1" s="8">
        <v>2030</v>
      </c>
    </row>
    <row r="2" spans="1:29" x14ac:dyDescent="0.25">
      <c r="A2" t="s">
        <v>13</v>
      </c>
      <c r="B2" t="s">
        <v>8</v>
      </c>
      <c r="C2" t="s">
        <v>1</v>
      </c>
      <c r="D2" s="9">
        <v>55.23</v>
      </c>
      <c r="E2" s="9">
        <v>55.207999999999998</v>
      </c>
      <c r="F2" s="9">
        <v>57.186</v>
      </c>
      <c r="G2" s="9">
        <v>58.163999999999994</v>
      </c>
      <c r="H2" s="9">
        <v>58.942</v>
      </c>
      <c r="I2" s="9">
        <v>60.12</v>
      </c>
      <c r="J2" s="9">
        <v>58.230000000000004</v>
      </c>
      <c r="K2" s="9">
        <v>61.303333333333299</v>
      </c>
      <c r="L2" s="9">
        <v>66.376666666666665</v>
      </c>
      <c r="M2" s="9">
        <v>70.450000000000017</v>
      </c>
      <c r="N2" s="9">
        <v>70.830624999999998</v>
      </c>
      <c r="O2" s="9">
        <v>72.311250000000015</v>
      </c>
      <c r="P2" s="9">
        <v>73.241875000000007</v>
      </c>
      <c r="Q2" s="9">
        <v>73.772499999999994</v>
      </c>
      <c r="R2" s="9">
        <v>75.103125000000006</v>
      </c>
      <c r="S2" s="9">
        <v>76.033750000000012</v>
      </c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x14ac:dyDescent="0.25">
      <c r="A3" t="s">
        <v>13</v>
      </c>
      <c r="B3" t="s">
        <v>6</v>
      </c>
      <c r="C3" s="2" t="s">
        <v>2</v>
      </c>
      <c r="D3" s="9">
        <v>320.33999999999997</v>
      </c>
      <c r="E3" s="9">
        <v>321.54000000000002</v>
      </c>
      <c r="F3" s="9">
        <v>330.62</v>
      </c>
      <c r="G3" s="9">
        <v>390.2</v>
      </c>
      <c r="H3" s="9">
        <v>394.54</v>
      </c>
      <c r="I3" s="9">
        <v>398.12</v>
      </c>
      <c r="J3" s="9">
        <v>395.45</v>
      </c>
      <c r="K3" s="9">
        <v>400.43736842105261</v>
      </c>
      <c r="L3" s="9">
        <v>401.42473684210501</v>
      </c>
      <c r="M3" s="9">
        <v>410.41210526315803</v>
      </c>
      <c r="N3" s="9">
        <v>415.39947368421053</v>
      </c>
      <c r="O3" s="9">
        <v>417.38684210526299</v>
      </c>
      <c r="P3" s="9">
        <v>425.37421052631578</v>
      </c>
      <c r="Q3" s="9">
        <v>428.361578947368</v>
      </c>
      <c r="R3" s="9">
        <v>435.34894736842102</v>
      </c>
      <c r="S3" s="9">
        <v>440.3363157894737</v>
      </c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x14ac:dyDescent="0.25">
      <c r="A4" t="s">
        <v>13</v>
      </c>
      <c r="B4" t="s">
        <v>7</v>
      </c>
      <c r="C4" s="2" t="s">
        <v>2</v>
      </c>
      <c r="D4" s="9">
        <v>175.49999999999997</v>
      </c>
      <c r="E4" s="9">
        <v>177.38399999999999</v>
      </c>
      <c r="F4" s="9">
        <v>178.268</v>
      </c>
      <c r="G4" s="9">
        <v>181.15199999999999</v>
      </c>
      <c r="H4" s="9">
        <v>182.036</v>
      </c>
      <c r="I4" s="9">
        <v>184.91999999999996</v>
      </c>
      <c r="J4" s="9">
        <v>182.11000000000004</v>
      </c>
      <c r="K4" s="9">
        <v>184.11631578947373</v>
      </c>
      <c r="L4" s="9">
        <v>186.12263157894739</v>
      </c>
      <c r="M4" s="9">
        <v>188.12894736842108</v>
      </c>
      <c r="N4" s="9">
        <v>190.13526315789477</v>
      </c>
      <c r="O4" s="9">
        <v>192.14157894736846</v>
      </c>
      <c r="P4" s="9">
        <v>194.14789473684212</v>
      </c>
      <c r="Q4" s="9">
        <v>196.15421052631581</v>
      </c>
      <c r="R4" s="9">
        <v>198.1605263157895</v>
      </c>
      <c r="S4" s="9">
        <v>200.16684210526319</v>
      </c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15.75" x14ac:dyDescent="0.25">
      <c r="A5" t="s">
        <v>13</v>
      </c>
      <c r="B5" t="s">
        <v>9</v>
      </c>
      <c r="C5" s="1" t="s">
        <v>3</v>
      </c>
      <c r="D5" s="9">
        <v>780.11</v>
      </c>
      <c r="E5" s="9">
        <v>783.12</v>
      </c>
      <c r="F5" s="9">
        <v>1090.78</v>
      </c>
      <c r="G5" s="9">
        <v>1094.1133333333335</v>
      </c>
      <c r="H5" s="9">
        <v>1097.4466666666667</v>
      </c>
      <c r="I5" s="9">
        <v>1100.78</v>
      </c>
      <c r="J5" s="9">
        <v>1095.3025</v>
      </c>
      <c r="K5" s="9">
        <v>1189.8249999999998</v>
      </c>
      <c r="L5" s="9">
        <v>1234.3474999999999</v>
      </c>
      <c r="M5" s="9">
        <v>1278.8699999999999</v>
      </c>
      <c r="N5" s="9">
        <v>1286.4412499999999</v>
      </c>
      <c r="O5" s="9">
        <v>1294.0125</v>
      </c>
      <c r="P5" s="9">
        <v>1301.58375</v>
      </c>
      <c r="Q5" s="9">
        <v>1309.155</v>
      </c>
      <c r="R5" s="9">
        <v>1316.7262499999999</v>
      </c>
      <c r="S5" s="9">
        <v>1324.2974999999999</v>
      </c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x14ac:dyDescent="0.25">
      <c r="A6" t="s">
        <v>13</v>
      </c>
      <c r="B6" t="s">
        <v>22</v>
      </c>
      <c r="C6" t="s">
        <v>4</v>
      </c>
      <c r="D6" s="9">
        <v>467.34</v>
      </c>
      <c r="E6" s="9">
        <v>469.56200000000001</v>
      </c>
      <c r="F6" s="9">
        <v>471.78399999999999</v>
      </c>
      <c r="G6" s="9">
        <v>474.00600000000003</v>
      </c>
      <c r="H6" s="9">
        <v>476.22800000000001</v>
      </c>
      <c r="I6" s="9">
        <v>478.45</v>
      </c>
      <c r="J6" s="9">
        <v>475.56</v>
      </c>
      <c r="K6" s="9">
        <v>476.63473684210527</v>
      </c>
      <c r="L6" s="9">
        <v>477.70947368421054</v>
      </c>
      <c r="M6" s="9">
        <v>478.7842105263158</v>
      </c>
      <c r="N6" s="9">
        <v>479.85894736842107</v>
      </c>
      <c r="O6" s="9">
        <v>480.93368421052634</v>
      </c>
      <c r="P6" s="9">
        <v>482.0084210526316</v>
      </c>
      <c r="Q6" s="9">
        <v>483.08315789473687</v>
      </c>
      <c r="R6" s="9">
        <v>484.15789473684214</v>
      </c>
      <c r="S6" s="9">
        <v>485.23263157894735</v>
      </c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x14ac:dyDescent="0.25">
      <c r="A7" t="s">
        <v>13</v>
      </c>
      <c r="C7" t="s">
        <v>10</v>
      </c>
      <c r="D7" s="9">
        <v>34.56</v>
      </c>
      <c r="E7" s="9">
        <v>35.316000000000003</v>
      </c>
      <c r="F7" s="9">
        <v>36.072000000000003</v>
      </c>
      <c r="G7" s="9">
        <v>36.828000000000003</v>
      </c>
      <c r="H7" s="9">
        <v>37.584000000000003</v>
      </c>
      <c r="I7" s="9">
        <v>38.340000000000003</v>
      </c>
      <c r="J7" s="9">
        <v>37.450000000000003</v>
      </c>
      <c r="K7" s="9">
        <v>38.67</v>
      </c>
      <c r="L7" s="9">
        <v>42.35</v>
      </c>
      <c r="M7" s="9">
        <v>45.559999999999995</v>
      </c>
      <c r="N7" s="9">
        <v>47.14875</v>
      </c>
      <c r="O7" s="9">
        <v>48.737499999999997</v>
      </c>
      <c r="P7" s="9">
        <v>50.326250000000002</v>
      </c>
      <c r="Q7" s="9">
        <v>51.914999999999999</v>
      </c>
      <c r="R7" s="9">
        <v>53.503749999999997</v>
      </c>
      <c r="S7" s="9">
        <v>55.092500000000001</v>
      </c>
      <c r="T7" s="9"/>
      <c r="U7" s="9"/>
      <c r="V7" s="9"/>
      <c r="W7" s="9"/>
      <c r="X7" s="9"/>
      <c r="Y7" s="9"/>
      <c r="Z7" s="9"/>
      <c r="AA7" s="9"/>
      <c r="AB7" s="9"/>
      <c r="AC7" s="9"/>
    </row>
    <row r="10" spans="1:29" s="19" customFormat="1" x14ac:dyDescent="0.25">
      <c r="C10" s="19" t="s">
        <v>20</v>
      </c>
      <c r="D10" s="20">
        <f>SUM(D2:D7)</f>
        <v>1833.0799999999997</v>
      </c>
      <c r="E10" s="20">
        <f t="shared" ref="E10:S10" si="0">SUM(E2:E7)</f>
        <v>1842.1299999999999</v>
      </c>
      <c r="F10" s="20">
        <f t="shared" si="0"/>
        <v>2164.71</v>
      </c>
      <c r="G10" s="20">
        <f t="shared" si="0"/>
        <v>2234.4633333333331</v>
      </c>
      <c r="H10" s="20">
        <f t="shared" si="0"/>
        <v>2246.7766666666666</v>
      </c>
      <c r="I10" s="20">
        <f t="shared" si="0"/>
        <v>2260.73</v>
      </c>
      <c r="J10" s="20">
        <f t="shared" si="0"/>
        <v>2244.1025</v>
      </c>
      <c r="K10" s="20">
        <f t="shared" si="0"/>
        <v>2350.986754385965</v>
      </c>
      <c r="L10" s="20">
        <f t="shared" si="0"/>
        <v>2408.3310087719292</v>
      </c>
      <c r="M10" s="20">
        <f t="shared" si="0"/>
        <v>2472.2052631578949</v>
      </c>
      <c r="N10" s="20">
        <f t="shared" si="0"/>
        <v>2489.8143092105261</v>
      </c>
      <c r="O10" s="20">
        <f t="shared" si="0"/>
        <v>2505.523355263158</v>
      </c>
      <c r="P10" s="20">
        <f t="shared" si="0"/>
        <v>2526.6824013157898</v>
      </c>
      <c r="Q10" s="20">
        <f t="shared" si="0"/>
        <v>2542.4414473684205</v>
      </c>
      <c r="R10" s="20">
        <f t="shared" si="0"/>
        <v>2563.0004934210524</v>
      </c>
      <c r="S10" s="20">
        <f t="shared" si="0"/>
        <v>2581.1595394736846</v>
      </c>
      <c r="T10" s="20"/>
      <c r="U10" s="20"/>
      <c r="V10" s="20"/>
      <c r="W10" s="20"/>
      <c r="X10" s="20"/>
      <c r="Y10" s="20"/>
      <c r="Z10" s="20"/>
      <c r="AA10" s="20"/>
      <c r="AB10" s="20"/>
      <c r="AC10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84CA-A970-44FA-934E-B5DA209C4D5E}">
  <dimension ref="A1:Q9"/>
  <sheetViews>
    <sheetView tabSelected="1" workbookViewId="0">
      <selection activeCell="D13" sqref="D13"/>
    </sheetView>
  </sheetViews>
  <sheetFormatPr defaultRowHeight="15" x14ac:dyDescent="0.25"/>
  <cols>
    <col min="1" max="1" width="49.7109375" bestFit="1" customWidth="1"/>
    <col min="2" max="7" width="11.42578125" bestFit="1" customWidth="1"/>
  </cols>
  <sheetData>
    <row r="1" spans="1:17" ht="15.75" thickBot="1" x14ac:dyDescent="0.3">
      <c r="A1" t="s">
        <v>44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</row>
    <row r="2" spans="1:17" x14ac:dyDescent="0.25">
      <c r="A2" s="14" t="s">
        <v>45</v>
      </c>
      <c r="B2" s="3">
        <f>('Capacity by Company '!D10)</f>
        <v>2690</v>
      </c>
      <c r="C2" s="3">
        <f>('Capacity by Company '!E10)</f>
        <v>2690</v>
      </c>
      <c r="D2" s="3">
        <f>('Capacity by Company '!F10)</f>
        <v>2940</v>
      </c>
      <c r="E2" s="3">
        <f>('Capacity by Company '!G10)</f>
        <v>2995</v>
      </c>
      <c r="F2" s="3">
        <f>('Capacity by Company '!H10)</f>
        <v>2995</v>
      </c>
      <c r="G2" s="3">
        <f>('Capacity by Company '!I10)</f>
        <v>2995</v>
      </c>
      <c r="H2" s="3">
        <f>('Capacity by Company '!J10)</f>
        <v>2995</v>
      </c>
      <c r="I2" s="3">
        <f>('Capacity by Company '!K10)</f>
        <v>2995</v>
      </c>
      <c r="J2" s="3">
        <f>('Capacity by Company '!L10)</f>
        <v>2995</v>
      </c>
      <c r="K2" s="3">
        <f>('Capacity by Company '!M10)</f>
        <v>3085</v>
      </c>
      <c r="L2" s="3">
        <f>('Capacity by Company '!N10)</f>
        <v>3085</v>
      </c>
      <c r="M2" s="3">
        <f>('Capacity by Company '!O10)</f>
        <v>3085</v>
      </c>
      <c r="N2" s="3">
        <f>('Capacity by Company '!P10)</f>
        <v>3085</v>
      </c>
      <c r="O2" s="3">
        <f>('Capacity by Company '!Q10)</f>
        <v>3085</v>
      </c>
      <c r="P2" s="3">
        <f>('Capacity by Company '!R10)</f>
        <v>3085</v>
      </c>
      <c r="Q2" s="3">
        <f>('Capacity by Company '!S10)</f>
        <v>3085</v>
      </c>
    </row>
    <row r="3" spans="1:17" x14ac:dyDescent="0.25">
      <c r="A3" s="15" t="s">
        <v>46</v>
      </c>
      <c r="B3" s="9">
        <f>('Production by Company'!D10)</f>
        <v>1833.0799999999997</v>
      </c>
      <c r="C3" s="9">
        <f>('Production by Company'!E10)</f>
        <v>1842.1299999999999</v>
      </c>
      <c r="D3" s="9">
        <f>('Production by Company'!F10)</f>
        <v>2164.71</v>
      </c>
      <c r="E3" s="9">
        <f>('Production by Company'!G10)</f>
        <v>2234.4633333333331</v>
      </c>
      <c r="F3" s="9">
        <f>('Production by Company'!H10)</f>
        <v>2246.7766666666666</v>
      </c>
      <c r="G3" s="9">
        <f>('Production by Company'!I10)</f>
        <v>2260.73</v>
      </c>
      <c r="H3" s="9">
        <f>('Production by Company'!J10)</f>
        <v>2244.1025</v>
      </c>
      <c r="I3" s="9">
        <f>('Production by Company'!K10)</f>
        <v>2350.986754385965</v>
      </c>
      <c r="J3" s="9">
        <f>('Production by Company'!L10)</f>
        <v>2408.3310087719292</v>
      </c>
      <c r="K3" s="9">
        <f>('Production by Company'!M10)</f>
        <v>2472.2052631578949</v>
      </c>
      <c r="L3" s="9">
        <f>('Production by Company'!N10)</f>
        <v>2489.8143092105261</v>
      </c>
      <c r="M3" s="9">
        <f>('Production by Company'!O10)</f>
        <v>2505.523355263158</v>
      </c>
      <c r="N3" s="9">
        <f>('Production by Company'!P10)</f>
        <v>2526.6824013157898</v>
      </c>
      <c r="O3" s="9">
        <f>('Production by Company'!Q10)</f>
        <v>2542.4414473684205</v>
      </c>
      <c r="P3" s="9">
        <f>('Production by Company'!R10)</f>
        <v>2563.0004934210524</v>
      </c>
      <c r="Q3" s="9">
        <f>('Production by Company'!S10)</f>
        <v>2581.1595394736846</v>
      </c>
    </row>
    <row r="4" spans="1:17" x14ac:dyDescent="0.25">
      <c r="A4" s="15" t="s">
        <v>47</v>
      </c>
      <c r="B4" s="9">
        <f>'Import-Export'!I2</f>
        <v>17.889645999999999</v>
      </c>
      <c r="C4" s="9">
        <f>'Import-Export'!J2</f>
        <v>14.35</v>
      </c>
      <c r="D4" s="9">
        <f>'Import-Export'!K2</f>
        <v>34.767000000000003</v>
      </c>
      <c r="E4" s="9">
        <f>'Import-Export'!L2</f>
        <v>36.764000000000003</v>
      </c>
      <c r="F4" s="9">
        <f>'Import-Export'!M2</f>
        <v>15.345000000000001</v>
      </c>
      <c r="G4" s="9">
        <f>'Import-Export'!N2</f>
        <v>15.2232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15" t="s">
        <v>48</v>
      </c>
      <c r="B5" s="9">
        <f>'Import-Export'!AJ2</f>
        <v>954.27456099999995</v>
      </c>
      <c r="C5" s="9">
        <f>'Import-Export'!AK2</f>
        <v>785.99984701899848</v>
      </c>
      <c r="D5" s="9">
        <f>'Import-Export'!AL2</f>
        <v>799.73311200280557</v>
      </c>
      <c r="E5" s="9">
        <f>'Import-Export'!AM2</f>
        <v>1006.0985323793582</v>
      </c>
      <c r="F5" s="9">
        <f>'Import-Export'!AN2</f>
        <v>833.50163063892614</v>
      </c>
      <c r="G5" s="9">
        <f>'Import-Export'!AO2</f>
        <v>76.059213900000003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5" t="s">
        <v>49</v>
      </c>
      <c r="B6">
        <f>(B3*2%)</f>
        <v>36.661599999999993</v>
      </c>
      <c r="C6">
        <f t="shared" ref="C6:Q6" si="0">(C3*2%)</f>
        <v>36.842599999999997</v>
      </c>
      <c r="D6">
        <f t="shared" si="0"/>
        <v>43.294200000000004</v>
      </c>
      <c r="E6">
        <f t="shared" si="0"/>
        <v>44.689266666666661</v>
      </c>
      <c r="F6">
        <f t="shared" si="0"/>
        <v>44.935533333333332</v>
      </c>
      <c r="G6">
        <f t="shared" si="0"/>
        <v>45.214600000000004</v>
      </c>
      <c r="H6">
        <f t="shared" si="0"/>
        <v>44.88205</v>
      </c>
      <c r="I6">
        <f t="shared" si="0"/>
        <v>47.019735087719305</v>
      </c>
      <c r="J6">
        <f t="shared" si="0"/>
        <v>48.166620175438588</v>
      </c>
      <c r="K6">
        <f t="shared" si="0"/>
        <v>49.444105263157901</v>
      </c>
      <c r="L6">
        <f t="shared" si="0"/>
        <v>49.796286184210523</v>
      </c>
      <c r="M6">
        <f t="shared" si="0"/>
        <v>50.110467105263162</v>
      </c>
      <c r="N6">
        <f t="shared" si="0"/>
        <v>50.533648026315795</v>
      </c>
      <c r="O6">
        <f t="shared" si="0"/>
        <v>50.848828947368411</v>
      </c>
      <c r="P6">
        <f t="shared" si="0"/>
        <v>51.260009868421051</v>
      </c>
      <c r="Q6">
        <f t="shared" si="0"/>
        <v>51.623190789473696</v>
      </c>
    </row>
    <row r="7" spans="1:17" x14ac:dyDescent="0.25">
      <c r="A7" s="16" t="s">
        <v>50</v>
      </c>
      <c r="B7" s="9">
        <f>(B3-B5+B4-B6)</f>
        <v>860.0334849999997</v>
      </c>
      <c r="C7" s="9">
        <f t="shared" ref="C7:F7" si="1">(C3-C5+C4-C6)</f>
        <v>1033.6375529810014</v>
      </c>
      <c r="D7" s="9">
        <f>(D3-D5+D4-D6)</f>
        <v>1356.4496879971944</v>
      </c>
      <c r="E7" s="9">
        <f t="shared" si="1"/>
        <v>1220.4395342873081</v>
      </c>
      <c r="F7" s="9">
        <f t="shared" si="1"/>
        <v>1383.6845026944072</v>
      </c>
      <c r="G7" s="9">
        <f>(G3-G5+G4-G6)</f>
        <v>2154.6793861000001</v>
      </c>
      <c r="H7" s="9">
        <f>(G7)/(1-H8)</f>
        <v>2263.3186828781513</v>
      </c>
      <c r="I7" s="9">
        <f t="shared" ref="I7:L7" si="2">(H7)/(1-I8)</f>
        <v>2377.9351574681145</v>
      </c>
      <c r="J7" s="9">
        <f t="shared" si="2"/>
        <v>2499.1436231929738</v>
      </c>
      <c r="K7" s="9">
        <f t="shared" si="2"/>
        <v>2627.0825430389718</v>
      </c>
      <c r="L7" s="9">
        <f t="shared" si="2"/>
        <v>2763.8953635338999</v>
      </c>
      <c r="M7" s="9">
        <v>1345.63</v>
      </c>
      <c r="N7" s="9">
        <f t="shared" ref="N7" si="3">(M7)/(1-N8)</f>
        <v>1417.9452054794522</v>
      </c>
      <c r="O7" s="9">
        <f t="shared" ref="O7" si="4">(N7)/(1-O8)</f>
        <v>1495.2496103337046</v>
      </c>
      <c r="P7" s="9">
        <f t="shared" ref="P7" si="5">(O7)/(1-P8)</f>
        <v>1577.2675214490555</v>
      </c>
      <c r="Q7" s="9">
        <f t="shared" ref="Q7" si="6">(P7)/(1-Q8)</f>
        <v>1663.9598285146699</v>
      </c>
    </row>
    <row r="8" spans="1:17" x14ac:dyDescent="0.25">
      <c r="A8" s="16" t="s">
        <v>51</v>
      </c>
      <c r="C8" s="10">
        <f>(C7-B7)/C7</f>
        <v>0.16795448992766285</v>
      </c>
      <c r="D8" s="10">
        <f>(D7-C7)/D7</f>
        <v>0.23798312452917214</v>
      </c>
      <c r="E8" s="10">
        <f t="shared" ref="E8:F8" si="7">(E7-D7)/E7</f>
        <v>-0.1114435823232416</v>
      </c>
      <c r="F8" s="10">
        <f t="shared" si="7"/>
        <v>0.11797846119488735</v>
      </c>
      <c r="G8" s="10">
        <f>(G7-F7)/G7</f>
        <v>0.3578234833355437</v>
      </c>
      <c r="H8" s="10">
        <v>4.8000000000000001E-2</v>
      </c>
      <c r="I8" s="10">
        <v>4.82E-2</v>
      </c>
      <c r="J8" s="10">
        <v>4.8500000000000001E-2</v>
      </c>
      <c r="K8" s="10">
        <v>4.87E-2</v>
      </c>
      <c r="L8" s="10">
        <v>4.9500000000000002E-2</v>
      </c>
      <c r="M8" t="s">
        <v>55</v>
      </c>
      <c r="N8" s="10">
        <v>5.0999999999999997E-2</v>
      </c>
      <c r="O8" s="10">
        <v>5.1700000000000003E-2</v>
      </c>
      <c r="P8" s="10">
        <v>5.1999999999999998E-2</v>
      </c>
      <c r="Q8" s="10">
        <v>5.21E-2</v>
      </c>
    </row>
    <row r="9" spans="1:17" ht="15.75" thickBot="1" x14ac:dyDescent="0.3">
      <c r="A9" s="17" t="s">
        <v>52</v>
      </c>
      <c r="G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CC35-C1DE-4323-9CAC-13BDC4857914}">
  <dimension ref="A1:M31"/>
  <sheetViews>
    <sheetView workbookViewId="0">
      <selection activeCell="B31" sqref="B31"/>
    </sheetView>
  </sheetViews>
  <sheetFormatPr defaultRowHeight="15" x14ac:dyDescent="0.25"/>
  <cols>
    <col min="1" max="1" width="13.7109375" customWidth="1"/>
    <col min="11" max="11" width="11.7109375" customWidth="1"/>
  </cols>
  <sheetData>
    <row r="1" spans="1:13" x14ac:dyDescent="0.25">
      <c r="A1" s="11" t="s">
        <v>11</v>
      </c>
      <c r="B1" s="25">
        <v>2015</v>
      </c>
      <c r="C1" s="25"/>
      <c r="D1" s="25">
        <v>2016</v>
      </c>
      <c r="E1" s="25"/>
      <c r="F1" s="25">
        <v>2017</v>
      </c>
      <c r="G1" s="25"/>
      <c r="H1" s="25">
        <v>2018</v>
      </c>
      <c r="I1" s="25"/>
      <c r="J1" s="25">
        <v>2019</v>
      </c>
      <c r="K1" s="25"/>
      <c r="L1" s="25">
        <v>2020</v>
      </c>
      <c r="M1" s="25"/>
    </row>
    <row r="2" spans="1:13" x14ac:dyDescent="0.25">
      <c r="A2" s="12" t="s">
        <v>23</v>
      </c>
      <c r="B2" s="13" t="s">
        <v>24</v>
      </c>
      <c r="C2" s="13" t="s">
        <v>25</v>
      </c>
      <c r="D2" s="13" t="s">
        <v>24</v>
      </c>
      <c r="E2" s="13" t="s">
        <v>25</v>
      </c>
      <c r="F2" s="13" t="s">
        <v>24</v>
      </c>
      <c r="G2" s="13" t="s">
        <v>25</v>
      </c>
      <c r="H2" s="13" t="s">
        <v>24</v>
      </c>
      <c r="I2" s="13" t="s">
        <v>25</v>
      </c>
      <c r="J2" s="13" t="s">
        <v>24</v>
      </c>
      <c r="K2" s="13" t="s">
        <v>25</v>
      </c>
      <c r="L2" s="13" t="s">
        <v>24</v>
      </c>
      <c r="M2" s="13" t="s">
        <v>25</v>
      </c>
    </row>
    <row r="3" spans="1:13" x14ac:dyDescent="0.25">
      <c r="A3" t="s">
        <v>26</v>
      </c>
      <c r="B3" s="9">
        <v>124.23</v>
      </c>
      <c r="C3" s="9">
        <v>270.12</v>
      </c>
      <c r="D3" s="9">
        <f>([1]Sheet1!$B$1/1000000)</f>
        <v>143.21812399999999</v>
      </c>
      <c r="E3" s="9">
        <f>([1]Sheet1!$B$13/1000000)</f>
        <v>321.07882799999999</v>
      </c>
      <c r="F3" s="9">
        <f>([1]Sheet1!$C$1/1000000)</f>
        <v>152.301511</v>
      </c>
      <c r="G3" s="9">
        <f>([1]Sheet1!$C$13/1000000)</f>
        <v>307.90317299999998</v>
      </c>
      <c r="H3" s="9">
        <f>([1]Sheet1!$D$1/1000000)</f>
        <v>218.969461</v>
      </c>
      <c r="I3" s="9">
        <f>([1]Sheet1!$D$13/1000000)</f>
        <v>0</v>
      </c>
      <c r="J3" s="9">
        <f>([1]Sheet1!$E$1/1000000)</f>
        <v>178.87180599999999</v>
      </c>
      <c r="K3" s="9">
        <f>([1]Sheet1!$E$13/1000000)</f>
        <v>299.01590599999997</v>
      </c>
      <c r="L3" s="9">
        <f>([1]Sheet1!$F$1/1000000)</f>
        <v>128.656657</v>
      </c>
      <c r="M3" s="9">
        <f>([1]Sheet1!$F$13/1000000)</f>
        <v>270.24050099999999</v>
      </c>
    </row>
    <row r="4" spans="1:13" x14ac:dyDescent="0.25">
      <c r="A4" t="s">
        <v>27</v>
      </c>
      <c r="B4" s="9">
        <v>118.82</v>
      </c>
      <c r="C4" s="9">
        <v>275.13</v>
      </c>
      <c r="D4" s="9">
        <f>([1]Sheet1!$B$2/1000000)</f>
        <v>120.49333300000001</v>
      </c>
      <c r="E4" s="9">
        <f>([1]Sheet1!$B$14/1000000)</f>
        <v>362.05217599999997</v>
      </c>
      <c r="F4" s="9">
        <f>([1]Sheet1!$C$2/1000000)</f>
        <v>107.253592</v>
      </c>
      <c r="G4" s="9">
        <f>([1]Sheet1!$C$14/1000000)</f>
        <v>354.90244799999999</v>
      </c>
      <c r="H4" s="9">
        <f>([1]Sheet1!$D$2/1000000)</f>
        <v>109.892824</v>
      </c>
      <c r="I4" s="9">
        <f>([1]Sheet1!$D$14/1000000)</f>
        <v>263.53901400000001</v>
      </c>
      <c r="J4" s="9">
        <f>([1]Sheet1!$E$1/1000000)</f>
        <v>178.87180599999999</v>
      </c>
      <c r="K4" s="9">
        <f>([1]Sheet1!$E$14/1000000)</f>
        <v>160.684515</v>
      </c>
      <c r="L4" s="9">
        <f>([1]Sheet1!$F$1/1000000)</f>
        <v>128.656657</v>
      </c>
      <c r="M4" s="9">
        <f>([1]Sheet1!$F$14/1000000)</f>
        <v>225.83</v>
      </c>
    </row>
    <row r="5" spans="1:13" x14ac:dyDescent="0.25">
      <c r="A5" t="s">
        <v>28</v>
      </c>
      <c r="B5" s="9">
        <v>50.87</v>
      </c>
      <c r="C5" s="9">
        <v>250.23</v>
      </c>
      <c r="D5" s="9">
        <f>([1]Sheet1!$B$3/1000000)</f>
        <v>53.700693000000001</v>
      </c>
      <c r="E5" s="9">
        <f>([1]Sheet1!$B$14/1000000)</f>
        <v>362.05217599999997</v>
      </c>
      <c r="F5" s="9">
        <f>([1]Sheet1!$C$3/1000000)</f>
        <v>52.037626000000003</v>
      </c>
      <c r="G5" s="9">
        <f>([1]Sheet1!$C$15/1000000)</f>
        <v>121.572911</v>
      </c>
      <c r="H5" s="9">
        <f>([1]Sheet1!$D$3/1000000)</f>
        <v>64.614586000000003</v>
      </c>
      <c r="I5" s="9">
        <f>([1]Sheet1!$D$15/1000000)</f>
        <v>103.75239999999999</v>
      </c>
      <c r="J5" s="9">
        <f>([1]Sheet1!$E$3/1000000)</f>
        <v>59.752045000000003</v>
      </c>
      <c r="K5" s="9">
        <f>([1]Sheet1!$E$15/1000000)</f>
        <v>112.29600000000001</v>
      </c>
      <c r="L5" s="9">
        <f>([1]Sheet1!$F$3/1000000)</f>
        <v>52.490707999999998</v>
      </c>
      <c r="M5" s="9">
        <f>([1]Sheet1!$F$15/1000000)</f>
        <v>123.08199999999999</v>
      </c>
    </row>
    <row r="6" spans="1:13" x14ac:dyDescent="0.25">
      <c r="A6" t="s">
        <v>29</v>
      </c>
      <c r="B6" s="9">
        <v>52.32</v>
      </c>
      <c r="C6" s="9">
        <v>210.14</v>
      </c>
      <c r="D6" s="9">
        <f>([1]Sheet1!$B$4/1000000)</f>
        <v>41.753537999999999</v>
      </c>
      <c r="E6" s="9">
        <f>([1]Sheet1!$C$16/1000000)</f>
        <v>115.908</v>
      </c>
      <c r="F6" s="9">
        <f>([1]Sheet1!$C$4/1000000)</f>
        <v>50.114317</v>
      </c>
      <c r="G6" s="9">
        <f>([1]Sheet1!$D$16/10000000)</f>
        <v>12.775358199999999</v>
      </c>
      <c r="H6" s="9">
        <f>([1]Sheet1!$D$4/1000000)</f>
        <v>59.278815999999999</v>
      </c>
      <c r="I6" s="9">
        <f>([1]Sheet1!$E$16/1000000)</f>
        <v>138.74148199999999</v>
      </c>
      <c r="J6" s="9">
        <f>([1]Sheet1!$E$4/1000000)</f>
        <v>59.095869999999998</v>
      </c>
      <c r="K6" s="9">
        <f>([1]Sheet1!$E$16/1000000)</f>
        <v>138.74148199999999</v>
      </c>
      <c r="L6" s="9">
        <f>([1]Sheet1!$F$4/1000000)</f>
        <v>35.877057000000001</v>
      </c>
      <c r="M6" s="9">
        <f>([1]Sheet1!$F$16/1000000)</f>
        <v>82.251900000000006</v>
      </c>
    </row>
    <row r="7" spans="1:13" x14ac:dyDescent="0.25">
      <c r="A7" t="s">
        <v>30</v>
      </c>
      <c r="B7" s="9">
        <v>21.41</v>
      </c>
      <c r="C7" s="9">
        <v>55.61</v>
      </c>
      <c r="D7" s="9">
        <f>([1]Sheet1!$B$5/1000000)</f>
        <v>18.231507000000001</v>
      </c>
      <c r="E7" s="9">
        <f>([1]Sheet1!$C$17/1000000)</f>
        <v>26.292283000000001</v>
      </c>
      <c r="F7" s="9">
        <f>([1]Sheet1!$C$5/1000000)</f>
        <v>17.284272000000001</v>
      </c>
      <c r="G7" s="9">
        <f>([1]Sheet1!$D$18/1000000)</f>
        <v>15.848380000000001</v>
      </c>
      <c r="H7" s="9">
        <f>([1]Sheet1!$D$5/1000000)</f>
        <v>24.551110000000001</v>
      </c>
      <c r="I7" s="9">
        <f>([1]Sheet1!$D$17/1000000)</f>
        <v>28.864162</v>
      </c>
      <c r="J7" s="9">
        <f>([1]Sheet1!$E$5/1000000)</f>
        <v>23.219624</v>
      </c>
      <c r="K7" s="9">
        <f>([1]Sheet1!$E$17/1000000)</f>
        <v>28.330840999999999</v>
      </c>
      <c r="L7" s="9">
        <f>([1]Sheet1!$F$5/1000000)</f>
        <v>16.179608999999999</v>
      </c>
      <c r="M7" s="9">
        <f>([1]Sheet1!$F$17/1000000)</f>
        <v>23.496666999999999</v>
      </c>
    </row>
    <row r="8" spans="1:13" x14ac:dyDescent="0.25">
      <c r="A8" t="s">
        <v>31</v>
      </c>
      <c r="B8" s="9">
        <v>13.54</v>
      </c>
      <c r="C8" s="9">
        <v>42.23</v>
      </c>
      <c r="D8" s="9">
        <f>([1]Sheet1!$B$6/1000000)</f>
        <v>11.189057</v>
      </c>
      <c r="E8" s="9">
        <f>([1]Sheet1!$C$18/1000000)</f>
        <v>38.454631999999997</v>
      </c>
      <c r="F8" s="9">
        <f>([1]Sheet1!$C$6/1000000)</f>
        <v>14.243613</v>
      </c>
      <c r="G8" s="9">
        <f>([1]Sheet1!$D$18/1000000)</f>
        <v>15.848380000000001</v>
      </c>
      <c r="H8" s="9">
        <f>([1]Sheet1!$D$6/1000000)</f>
        <v>9.4019560000000002</v>
      </c>
      <c r="I8" s="9">
        <f>([1]Sheet1!$D$18/1000000)</f>
        <v>15.848380000000001</v>
      </c>
      <c r="J8" s="9">
        <f>([1]Sheet1!$E$6/1000000)</f>
        <v>6.3977880000000003</v>
      </c>
      <c r="K8" s="9">
        <f>([1]Sheet1!$E$18/1000000)</f>
        <v>17.211400000000001</v>
      </c>
      <c r="L8" s="9">
        <f>([1]Sheet1!$F$6/10000000)</f>
        <v>0.38919429999999999</v>
      </c>
      <c r="M8" s="9">
        <f>([1]Sheet1!$F$18/1000000)</f>
        <v>7.5957699999999999</v>
      </c>
    </row>
    <row r="9" spans="1:13" x14ac:dyDescent="0.25">
      <c r="A9" t="s">
        <v>32</v>
      </c>
      <c r="B9" s="9">
        <v>7.56</v>
      </c>
      <c r="C9" s="9">
        <v>32.020000000000003</v>
      </c>
      <c r="D9" s="9">
        <f>([1]Sheet1!$B$8/1000000)</f>
        <v>3.2624270000000002</v>
      </c>
      <c r="E9" s="9">
        <f>([1]Sheet1!$C$19/100000)</f>
        <v>66.045060000000007</v>
      </c>
      <c r="F9" s="9">
        <f>([1]Sheet1!$C$7/1000000)</f>
        <v>3.5047079999999999</v>
      </c>
      <c r="G9" s="9">
        <f>([1]Sheet1!$D$19/1000000)</f>
        <v>10.606252</v>
      </c>
      <c r="H9" s="9">
        <f>([1]Sheet1!$D$7/1000000)</f>
        <v>7.6106449999999999</v>
      </c>
      <c r="I9" s="9">
        <f>([1]Sheet1!$D$19/1000000)</f>
        <v>10.606252</v>
      </c>
      <c r="J9" s="9">
        <f>([1]Sheet1!$E$7/1000000)</f>
        <v>5.6618769999999996</v>
      </c>
      <c r="K9" s="9">
        <f>([1]Sheet1!$E$19/1000000)</f>
        <v>14.206535000000001</v>
      </c>
      <c r="L9" s="9">
        <f>([1]Sheet1!$F$7/1000000)</f>
        <v>2.6023849999999999</v>
      </c>
      <c r="M9" s="9">
        <f>([1]Sheet1!$F$19/1000000)</f>
        <v>2.0199799999999999</v>
      </c>
    </row>
    <row r="10" spans="1:13" x14ac:dyDescent="0.25">
      <c r="A10" t="s">
        <v>33</v>
      </c>
      <c r="B10" s="9">
        <v>1.123</v>
      </c>
      <c r="C10" s="9">
        <v>15.51</v>
      </c>
      <c r="D10" s="9">
        <f>([1]Sheet1!$B$9/1000000)</f>
        <v>0.75590400000000002</v>
      </c>
      <c r="E10" s="9">
        <f>([1]Sheet1!$C$20/1000000)</f>
        <v>5.9986300000000004</v>
      </c>
      <c r="F10" s="9">
        <f>([1]Sheet1!$C$9/1000000)</f>
        <v>2.002615</v>
      </c>
      <c r="G10" s="9">
        <f>([1]Sheet1!$C$20/1000000)</f>
        <v>5.9986300000000004</v>
      </c>
      <c r="H10" s="9">
        <f>([1]Sheet1!$D$8/1000000)</f>
        <v>4.7979180000000001</v>
      </c>
      <c r="I10" s="9">
        <f>([1]Sheet1!$D$20/1000000)</f>
        <v>7.1612859999999996</v>
      </c>
      <c r="J10" s="9">
        <f>([1]Sheet1!$E$8/1000000)</f>
        <v>3.5221480000000001</v>
      </c>
      <c r="K10" s="9">
        <f>([1]Sheet1!$E$20/1000000)</f>
        <v>6.5027949999999999</v>
      </c>
      <c r="L10" s="9">
        <f>([1]Sheet1!$F$8/1000000)</f>
        <v>2.4906959999999998</v>
      </c>
      <c r="M10" s="9">
        <f>([1]Sheet1!$F$20/1000000)</f>
        <v>7.1365800000000004</v>
      </c>
    </row>
    <row r="11" spans="1:13" x14ac:dyDescent="0.25">
      <c r="A11" t="s">
        <v>34</v>
      </c>
      <c r="B11" s="9">
        <v>6.7500000000000004E-2</v>
      </c>
      <c r="C11" s="9">
        <v>6.34</v>
      </c>
      <c r="D11" s="9">
        <f>([1]Sheet1!$B$9/1000000)</f>
        <v>0.75590400000000002</v>
      </c>
      <c r="E11" s="9">
        <f>([1]Sheet1!$C$20/1000000)</f>
        <v>5.9986300000000004</v>
      </c>
      <c r="F11" s="9">
        <f>([1]Sheet1!$C$9/1000000)</f>
        <v>2.002615</v>
      </c>
      <c r="G11" s="9">
        <f>([1]Sheet1!$D$21/1000000)</f>
        <v>5.4916299999999998</v>
      </c>
      <c r="H11" s="9">
        <f>([1]Sheet1!$D$9/1000000)</f>
        <v>3.6985969999999999</v>
      </c>
      <c r="I11" s="9">
        <f>([1]Sheet1!$D$21/1000000)</f>
        <v>5.4916299999999998</v>
      </c>
      <c r="J11" s="9">
        <f>([1]Sheet1!$E$9/1000000)</f>
        <v>2.8565309999999999</v>
      </c>
      <c r="K11" s="9">
        <f>([1]Sheet1!$E$21/1000000)</f>
        <v>4.8313600000000001</v>
      </c>
      <c r="L11" s="9">
        <f>([1]Sheet1!$F$9/1000000)</f>
        <v>2.1512799999999999</v>
      </c>
      <c r="M11" s="9">
        <f>([1]Sheet1!$F$21/1000000)</f>
        <v>4.07979</v>
      </c>
    </row>
    <row r="12" spans="1:13" x14ac:dyDescent="0.25">
      <c r="A12" t="s">
        <v>35</v>
      </c>
      <c r="B12" s="9">
        <v>4.5499999999999999E-2</v>
      </c>
      <c r="C12" s="9">
        <v>2.56</v>
      </c>
      <c r="D12" s="9">
        <f>([1]Sheet1!$B$10/1000000)</f>
        <v>0.69670200000000004</v>
      </c>
      <c r="E12" s="9">
        <f>([1]Sheet1!$C$21/1000000)</f>
        <v>1.2381359999999999</v>
      </c>
      <c r="F12" s="9">
        <f>([1]Sheet1!$C$10/1000000)</f>
        <v>1.3441339999999999</v>
      </c>
      <c r="G12" s="9">
        <f>([1]Sheet1!$D$22/10000000)</f>
        <v>0.47808319999999999</v>
      </c>
      <c r="H12" s="9">
        <f>([1]Sheet1!$D$10/10000000)</f>
        <v>0.3358197</v>
      </c>
      <c r="I12" s="9">
        <f>([1]Sheet1!$D$22/1000000)</f>
        <v>4.7808320000000002</v>
      </c>
      <c r="J12" s="9">
        <f>([1]Sheet1!$E$10/1000000)</f>
        <v>2.31826</v>
      </c>
      <c r="K12" s="9">
        <f>([1]Sheet1!$E$22/1000000)</f>
        <v>1.7805390000000001</v>
      </c>
      <c r="L12" s="9">
        <f>([1]Sheet1!$F$10/1000000)</f>
        <v>2.1386509999999999</v>
      </c>
      <c r="M12" s="9">
        <f>([1]Sheet1!$F$22/1000000)</f>
        <v>5.13626</v>
      </c>
    </row>
    <row r="13" spans="1:13" x14ac:dyDescent="0.25">
      <c r="A13" t="s">
        <v>10</v>
      </c>
      <c r="B13" s="9">
        <v>320.12</v>
      </c>
      <c r="C13" s="9">
        <v>500.23</v>
      </c>
      <c r="D13" s="9">
        <v>324.76</v>
      </c>
      <c r="E13" s="9">
        <v>400.23</v>
      </c>
      <c r="F13" s="9">
        <v>325.25</v>
      </c>
      <c r="G13" s="9">
        <v>941.45</v>
      </c>
      <c r="H13" s="9">
        <v>402.14</v>
      </c>
      <c r="I13" s="9">
        <v>438.23</v>
      </c>
      <c r="J13" s="9">
        <v>398.78</v>
      </c>
      <c r="K13" s="9">
        <v>587.35</v>
      </c>
      <c r="L13" s="9">
        <v>321.23</v>
      </c>
      <c r="M13" s="9">
        <v>515.34</v>
      </c>
    </row>
    <row r="14" spans="1:13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s="13" customFormat="1" x14ac:dyDescent="0.25">
      <c r="A15" s="13" t="s">
        <v>43</v>
      </c>
      <c r="B15" s="18">
        <f>SUM(B3:B13)</f>
        <v>710.10599999999999</v>
      </c>
      <c r="C15" s="18">
        <f t="shared" ref="C15:M15" si="0">SUM(C3:C13)</f>
        <v>1660.12</v>
      </c>
      <c r="D15" s="18">
        <f t="shared" si="0"/>
        <v>718.81718899999998</v>
      </c>
      <c r="E15" s="18">
        <f t="shared" si="0"/>
        <v>1705.3485509999998</v>
      </c>
      <c r="F15" s="18">
        <f t="shared" si="0"/>
        <v>727.33900299999993</v>
      </c>
      <c r="G15" s="18">
        <f t="shared" si="0"/>
        <v>1792.8752454</v>
      </c>
      <c r="H15" s="18">
        <f t="shared" si="0"/>
        <v>905.2917326999999</v>
      </c>
      <c r="I15" s="18">
        <f t="shared" si="0"/>
        <v>1017.0154380000001</v>
      </c>
      <c r="J15" s="18">
        <f t="shared" si="0"/>
        <v>919.34775500000001</v>
      </c>
      <c r="K15" s="18">
        <f t="shared" si="0"/>
        <v>1370.9513730000001</v>
      </c>
      <c r="L15" s="18">
        <f t="shared" si="0"/>
        <v>692.86289429999999</v>
      </c>
      <c r="M15" s="18">
        <f t="shared" si="0"/>
        <v>1266.2094480000001</v>
      </c>
    </row>
    <row r="17" spans="1:13" x14ac:dyDescent="0.25">
      <c r="A17" s="12" t="s">
        <v>11</v>
      </c>
      <c r="B17" s="24">
        <v>2015</v>
      </c>
      <c r="C17" s="24"/>
      <c r="D17" s="24">
        <v>2016</v>
      </c>
      <c r="E17" s="24"/>
      <c r="F17" s="24">
        <v>2017</v>
      </c>
      <c r="G17" s="24"/>
      <c r="H17" s="24">
        <v>2018</v>
      </c>
      <c r="I17" s="24"/>
      <c r="J17" s="24">
        <v>2019</v>
      </c>
      <c r="K17" s="24"/>
      <c r="L17" s="24">
        <v>2020</v>
      </c>
      <c r="M17" s="24"/>
    </row>
    <row r="18" spans="1:13" x14ac:dyDescent="0.25">
      <c r="A18" s="12" t="s">
        <v>36</v>
      </c>
      <c r="B18" s="13" t="s">
        <v>24</v>
      </c>
      <c r="C18" s="13" t="s">
        <v>25</v>
      </c>
      <c r="D18" s="13" t="s">
        <v>24</v>
      </c>
      <c r="E18" s="13" t="s">
        <v>25</v>
      </c>
      <c r="F18" s="13" t="s">
        <v>24</v>
      </c>
      <c r="G18" s="13" t="s">
        <v>25</v>
      </c>
      <c r="H18" s="13" t="s">
        <v>24</v>
      </c>
      <c r="I18" s="13" t="s">
        <v>25</v>
      </c>
      <c r="J18" s="13" t="s">
        <v>24</v>
      </c>
      <c r="K18" s="13" t="s">
        <v>25</v>
      </c>
      <c r="L18" s="13" t="s">
        <v>24</v>
      </c>
      <c r="M18" s="13" t="s">
        <v>25</v>
      </c>
    </row>
    <row r="19" spans="1:13" x14ac:dyDescent="0.25">
      <c r="A19" t="s">
        <v>30</v>
      </c>
      <c r="B19" s="9">
        <v>1.2669999999999999</v>
      </c>
      <c r="C19" s="9">
        <v>5.4566999999999997</v>
      </c>
      <c r="D19" s="9">
        <f>([1]Sheet2!$B$3/1000000)</f>
        <v>2.293453</v>
      </c>
      <c r="E19" s="9">
        <f>([1]Sheet2!$D$3/1000000)</f>
        <v>8.4153400000000005</v>
      </c>
      <c r="F19" s="9">
        <f>([1]Sheet2!$F$3/1000000)</f>
        <v>5.4179719999999998</v>
      </c>
      <c r="G19" s="9">
        <f>([1]Sheet2!$G$3/1000000)</f>
        <v>5.1976100000000001</v>
      </c>
      <c r="H19" s="9">
        <f>([1]Sheet2!$H$3/1000000)</f>
        <v>11.709953000000001</v>
      </c>
      <c r="I19" s="9">
        <f>([1]Sheet2!$I$3/1000000)</f>
        <v>12.022520999999999</v>
      </c>
      <c r="J19" s="9">
        <f>([1]Sheet2!$J$3/10000000)</f>
        <v>0.24957470000000001</v>
      </c>
      <c r="K19" s="9">
        <f>([1]Sheet2!$K$3/1000000)</f>
        <v>7.8669880000000001</v>
      </c>
      <c r="L19" s="9">
        <f>([1]Sheet2!$L$3/1000000)</f>
        <v>1.830697</v>
      </c>
      <c r="M19" s="9">
        <f>([1]Sheet2!$M$3/1000000)</f>
        <v>2.3583099999999999</v>
      </c>
    </row>
    <row r="20" spans="1:13" x14ac:dyDescent="0.25">
      <c r="A20" t="s">
        <v>37</v>
      </c>
      <c r="B20" s="9">
        <v>0.23400000000000001</v>
      </c>
      <c r="C20" s="9">
        <v>3.2345100000000002</v>
      </c>
      <c r="D20" s="9">
        <f>([1]Sheet2!$B$4/1000000)</f>
        <v>1.64819</v>
      </c>
      <c r="E20" s="9">
        <f>([1]Sheet2!$D$4/1000000)</f>
        <v>2.0212119999999998</v>
      </c>
      <c r="F20" s="9">
        <f>([1]Sheet2!$F$4/1000000)</f>
        <v>4.7942410000000004</v>
      </c>
      <c r="G20" s="9">
        <f>([1]Sheet2!$G$4/1000000)</f>
        <v>7.5228799999999998</v>
      </c>
      <c r="H20" s="9">
        <f>([1]Sheet2!$H$4/1000000)</f>
        <v>8.6249140000000004</v>
      </c>
      <c r="I20" s="9">
        <f>([1]Sheet2!$I$4/1000000)</f>
        <v>15.094063999999999</v>
      </c>
      <c r="J20" s="9">
        <f>([1]Sheet2!$J$4/1000000)</f>
        <v>2.2631739999999998</v>
      </c>
      <c r="K20" s="9">
        <f>([1]Sheet2!$K$4/10000000)</f>
        <v>0.30986609999999998</v>
      </c>
      <c r="L20" s="9">
        <f>([1]Sheet2!$L$4/1000000)</f>
        <v>1.802136</v>
      </c>
      <c r="M20" s="9">
        <f>([1]Sheet2!$M$4/1000000)</f>
        <v>6.18893</v>
      </c>
    </row>
    <row r="21" spans="1:13" x14ac:dyDescent="0.25">
      <c r="A21" t="s">
        <v>38</v>
      </c>
      <c r="B21" s="9">
        <v>0.32669999999999999</v>
      </c>
      <c r="C21" s="9">
        <v>1.0123</v>
      </c>
      <c r="D21" s="9">
        <f>([1]Sheet2!$B$5/1000000)</f>
        <v>0.95401599999999998</v>
      </c>
      <c r="E21" s="9">
        <f>([1]Sheet2!$D$5/1000000)</f>
        <v>1.1288370000000001</v>
      </c>
      <c r="F21" s="9">
        <f>([1]Sheet2!$F$5/1000000)</f>
        <v>4.3062449999999997</v>
      </c>
      <c r="G21" s="9">
        <f>([1]Sheet2!$G$5/1000000)</f>
        <v>5.2261930000000003</v>
      </c>
      <c r="H21" s="9">
        <f>([1]Sheet2!$H$5/1000000)</f>
        <v>6.7914079999999997</v>
      </c>
      <c r="I21" s="9">
        <f>([1]Sheet2!$I$5/1000000)</f>
        <v>9.5246700000000004</v>
      </c>
      <c r="J21" s="9">
        <f>([1]Sheet2!$J$5/1000000)</f>
        <v>2.1256590000000002</v>
      </c>
      <c r="K21" s="9">
        <f>([1]Sheet2!$K$5/1000000)</f>
        <v>2.3737360000000001</v>
      </c>
      <c r="L21" s="9">
        <f>([1]Sheet2!$L$5/1000000)</f>
        <v>1.742491</v>
      </c>
      <c r="M21" s="9">
        <f>([1]Sheet2!$M$5/1000000)</f>
        <v>2.0360399999999998</v>
      </c>
    </row>
    <row r="22" spans="1:13" x14ac:dyDescent="0.25">
      <c r="A22" t="s">
        <v>39</v>
      </c>
      <c r="B22" s="9">
        <v>0.33460000000000001</v>
      </c>
      <c r="C22" s="9">
        <v>0.21340000000000001</v>
      </c>
      <c r="D22" s="9">
        <f>([1]Sheet2!$B$6/1000000)</f>
        <v>0.390733</v>
      </c>
      <c r="E22" s="9">
        <f>([1]Sheet2!$D$6/1000000)</f>
        <v>0.178782</v>
      </c>
      <c r="F22" s="9">
        <f>([1]Sheet2!$F$6/1000000)</f>
        <v>2.9872329999999998</v>
      </c>
      <c r="G22" s="9">
        <f>([1]Sheet2!$G$6/1000000)</f>
        <v>3.5128599999999999</v>
      </c>
      <c r="H22" s="9">
        <f>([1]Sheet2!$H$6/1000000)</f>
        <v>2.485141</v>
      </c>
      <c r="I22" s="9">
        <f>([1]Sheet2!$I$6/1000000)</f>
        <v>8.4494399999999992</v>
      </c>
      <c r="J22" s="9">
        <f>([1]Sheet2!$J$6/1000000)</f>
        <v>0.43026300000000001</v>
      </c>
      <c r="K22" s="9">
        <f>([1]Sheet2!$K$6/1000000)</f>
        <v>0.24401999999999999</v>
      </c>
      <c r="L22" s="9">
        <f>([1]Sheet2!$L$6/1000000)</f>
        <v>0.90378999999999998</v>
      </c>
      <c r="M22" s="9">
        <f>([1]Sheet2!$M$6/1000000)</f>
        <v>0.65140600000000004</v>
      </c>
    </row>
    <row r="23" spans="1:13" x14ac:dyDescent="0.25">
      <c r="A23" t="s">
        <v>26</v>
      </c>
      <c r="B23" s="9">
        <v>0.40100000000000002</v>
      </c>
      <c r="C23" s="9">
        <v>0.12389</v>
      </c>
      <c r="D23" s="9">
        <f>([1]Sheet2!$B$7/1000000)</f>
        <v>0.33293400000000001</v>
      </c>
      <c r="E23" s="9">
        <f>([1]Sheet2!$D$7/1000000)</f>
        <v>0.19739999999999999</v>
      </c>
      <c r="F23" s="9">
        <f>([1]Sheet2!$F$7/1000000)</f>
        <v>2.1886459999999999</v>
      </c>
      <c r="G23" s="9">
        <f>([1]Sheet2!$G$7/1000000)</f>
        <v>7.943746</v>
      </c>
      <c r="H23" s="9">
        <f>([1]Sheet2!$H$7/1000000)</f>
        <v>2.3361489999999998</v>
      </c>
      <c r="I23" s="9">
        <f>([1]Sheet2!$I$7/1000000)</f>
        <v>2.086049</v>
      </c>
      <c r="J23" s="9">
        <f>([1]Sheet2!$J$7/1000000)</f>
        <v>0.34135500000000002</v>
      </c>
      <c r="K23" s="9">
        <f>([1]Sheet2!$K$7/1000000)</f>
        <v>0.19364899999999999</v>
      </c>
      <c r="L23" s="9">
        <f>([1]Sheet2!$L$7/10000000)</f>
        <v>4.3568299999999997E-2</v>
      </c>
      <c r="M23" s="9">
        <f>([1]Sheet2!$M$7/10000000)</f>
        <v>2.5068699999999999E-2</v>
      </c>
    </row>
    <row r="24" spans="1:13" x14ac:dyDescent="0.25">
      <c r="A24" t="s">
        <v>40</v>
      </c>
      <c r="B24" s="9">
        <v>0.41199999999999998</v>
      </c>
      <c r="C24" s="9">
        <v>0.5897</v>
      </c>
      <c r="D24" s="9">
        <f>([1]Sheet2!$B$8/1000000)</f>
        <v>0.19604199999999999</v>
      </c>
      <c r="E24" s="9">
        <f>([1]Sheet2!$D$8/1000000)</f>
        <v>0.33292899999999997</v>
      </c>
      <c r="F24" s="9">
        <f>([1]Sheet2!$F$8/1000000)</f>
        <v>1.18624</v>
      </c>
      <c r="G24" s="9">
        <f>([1]Sheet2!$G$8/1000000)</f>
        <v>1.6319999999999999</v>
      </c>
      <c r="H24" s="9">
        <f>([1]Sheet2!$H$8/1000000)</f>
        <v>0.39314900000000003</v>
      </c>
      <c r="I24" s="9">
        <f>([1]Sheet2!$I$8/1000000)</f>
        <v>0.22303000000000001</v>
      </c>
      <c r="J24" s="9">
        <f>([1]Sheet2!$J$8/1000000)</f>
        <v>0.32383299999999998</v>
      </c>
      <c r="K24" s="9">
        <f>([1]Sheet2!$K$8/1000000)</f>
        <v>0.15490000000000001</v>
      </c>
      <c r="L24" s="9">
        <f>([1]Sheet2!$L$8/1000000)</f>
        <v>0.38879799999999998</v>
      </c>
      <c r="M24" s="9">
        <f>([1]Sheet2!$M$8/1000000)</f>
        <v>0.189053</v>
      </c>
    </row>
    <row r="25" spans="1:13" x14ac:dyDescent="0.25">
      <c r="A25" t="s">
        <v>27</v>
      </c>
      <c r="B25" s="9">
        <v>0.1234</v>
      </c>
      <c r="C25" s="9">
        <v>0.15670000000000001</v>
      </c>
      <c r="D25" s="9">
        <f>([1]Sheet2!$B$9/1000000)</f>
        <v>0.157526</v>
      </c>
      <c r="E25" s="9">
        <f>([1]Sheet2!$D$9/1000000)</f>
        <v>6.3696000000000003E-2</v>
      </c>
      <c r="F25" s="9">
        <f>([1]Sheet2!$F$9/1000000)</f>
        <v>1.1030679999999999</v>
      </c>
      <c r="G25" s="9">
        <f>([1]Sheet2!$G$9/1000000)</f>
        <v>1.241563</v>
      </c>
      <c r="H25" s="9">
        <f>([1]Sheet2!$H$9/1000000)</f>
        <v>0.32083400000000001</v>
      </c>
      <c r="I25" s="9">
        <f>([1]Sheet2!$I$9/1000000)</f>
        <v>0.180149</v>
      </c>
      <c r="J25" s="9">
        <f>([1]Sheet2!$J$9/1000000)</f>
        <v>0.22581499999999999</v>
      </c>
      <c r="K25" s="9">
        <f>([1]Sheet2!$K$9/1000000)</f>
        <v>6.4766000000000004E-2</v>
      </c>
      <c r="L25" s="9">
        <f>([1]Sheet2!$L$9/1000000)</f>
        <v>0.24596699999999999</v>
      </c>
      <c r="M25" s="9">
        <f>([1]Sheet2!$M$9/1000000)</f>
        <v>8.2333000000000003E-2</v>
      </c>
    </row>
    <row r="26" spans="1:13" x14ac:dyDescent="0.25">
      <c r="A26" t="s">
        <v>31</v>
      </c>
      <c r="B26" s="9">
        <v>0.56789999999999996</v>
      </c>
      <c r="C26" s="9">
        <v>4.5600000000000002E-2</v>
      </c>
      <c r="D26" s="9">
        <f>([1]Sheet2!$B$10/100000)</f>
        <v>0.80720000000000003</v>
      </c>
      <c r="E26" s="9">
        <f>([1]Sheet2!$D$10/1000000)</f>
        <v>3.2000000000000001E-2</v>
      </c>
      <c r="F26" s="9">
        <f>([1]Sheet2!$F$10/1000000)</f>
        <v>1.014148</v>
      </c>
      <c r="G26" s="9">
        <f>([1]Sheet2!$G$11/1000000)</f>
        <v>0.50024999999999997</v>
      </c>
      <c r="H26" s="9">
        <f>([1]Sheet2!$H$10/1000000)</f>
        <v>0.15745600000000001</v>
      </c>
      <c r="I26" s="9">
        <f>([1]Sheet2!$I$11/1000000)</f>
        <v>0.26389899999999999</v>
      </c>
      <c r="J26" s="9">
        <f>([1]Sheet2!$J$10/1000000)</f>
        <v>0.19614500000000001</v>
      </c>
      <c r="K26" s="9">
        <f>([1]Sheet2!$K$10/1000000)</f>
        <v>4.8029000000000002E-2</v>
      </c>
      <c r="L26" s="9">
        <f>([1]Sheet2!$L$10/1000000)</f>
        <v>0.125056</v>
      </c>
      <c r="M26" s="9">
        <f>([1]Sheet2!$M$10/1000000)</f>
        <v>6.4000000000000001E-2</v>
      </c>
    </row>
    <row r="27" spans="1:13" x14ac:dyDescent="0.25">
      <c r="A27" t="s">
        <v>41</v>
      </c>
      <c r="B27" s="9">
        <v>1.26E-2</v>
      </c>
      <c r="C27" s="9">
        <v>1.345E-2</v>
      </c>
      <c r="D27" s="9">
        <f>([1]Sheet2!$B$11/1000000)</f>
        <v>7.2571999999999998E-2</v>
      </c>
      <c r="E27" s="9">
        <f>([1]Sheet2!$D$11/1000000)</f>
        <v>1.9845000000000002E-2</v>
      </c>
      <c r="F27" s="9">
        <f>([1]Sheet2!$F$11/1000000)</f>
        <v>0.43270999999999998</v>
      </c>
      <c r="G27" s="9">
        <f>([1]Sheet2!$G$11/1000000)</f>
        <v>0.50024999999999997</v>
      </c>
      <c r="H27" s="9">
        <f>([1]Sheet2!$H$11/1000000)</f>
        <v>0.120076</v>
      </c>
      <c r="I27" s="9">
        <f>([1]Sheet2!$I$11/1000000)</f>
        <v>0.26389899999999999</v>
      </c>
      <c r="J27" s="9">
        <f>([1]Sheet2!$J$11/1000000)</f>
        <v>5.8749000000000003E-2</v>
      </c>
      <c r="K27" s="9">
        <f>([1]Sheet2!$K$11/1000000)</f>
        <v>4.8979999999999996E-3</v>
      </c>
      <c r="L27" s="9">
        <f>([1]Sheet2!$L$11/1000000)</f>
        <v>0.110578</v>
      </c>
      <c r="M27" s="9">
        <f>([1]Sheet2!$M$11/1000000)</f>
        <v>7.9159999999999994E-2</v>
      </c>
    </row>
    <row r="28" spans="1:13" x14ac:dyDescent="0.25">
      <c r="A28" t="s">
        <v>42</v>
      </c>
      <c r="B28" s="9">
        <v>7.8899999999999998E-2</v>
      </c>
      <c r="C28" s="9">
        <v>1.24E-3</v>
      </c>
      <c r="D28" s="9">
        <f>([1]Sheet2!$B$12/1000000)</f>
        <v>2.0912E-2</v>
      </c>
      <c r="E28" s="9">
        <f>([1]Sheet2!$D$12/1000000)</f>
        <v>3.4250000000000001E-3</v>
      </c>
      <c r="F28" s="9">
        <f>([1]Sheet2!$F$12/1000000)</f>
        <v>0.29217799999999999</v>
      </c>
      <c r="G28" s="9">
        <f>([1]Sheet2!$G$12/1000000)</f>
        <v>0.17304</v>
      </c>
      <c r="H28" s="9">
        <f>([1]Sheet2!$H$12/1000000)</f>
        <v>7.9939999999999997E-2</v>
      </c>
      <c r="I28" s="9">
        <f>([1]Sheet2!$I$12/1000000)</f>
        <v>6.3E-2</v>
      </c>
      <c r="J28" s="9">
        <f>([1]Sheet2!$J$12/1000000)</f>
        <v>4.0328000000000003E-2</v>
      </c>
      <c r="K28" s="9">
        <f>([1]Sheet2!$K$12/1000000)</f>
        <v>2.1600000000000001E-2</v>
      </c>
      <c r="L28" s="9">
        <f>([1]Sheet2!$L$12/1000000)</f>
        <v>5.5439000000000002E-2</v>
      </c>
      <c r="M28" s="9">
        <f>([1]Sheet2!$M$12/1000000)</f>
        <v>3.8811999999999999E-2</v>
      </c>
    </row>
    <row r="29" spans="1:13" x14ac:dyDescent="0.25">
      <c r="A29" t="s">
        <v>10</v>
      </c>
      <c r="B29" s="9">
        <v>11.23</v>
      </c>
      <c r="C29" s="9">
        <v>28.67</v>
      </c>
      <c r="D29" s="9">
        <v>19.78</v>
      </c>
      <c r="E29" s="9">
        <v>32.43</v>
      </c>
      <c r="F29" s="9">
        <v>52.45</v>
      </c>
      <c r="G29" s="9">
        <v>72.12</v>
      </c>
      <c r="H29" s="9">
        <v>76.45</v>
      </c>
      <c r="I29" s="9">
        <v>97.23</v>
      </c>
      <c r="J29" s="9">
        <v>21.43</v>
      </c>
      <c r="K29" s="9">
        <v>34.229999999999997</v>
      </c>
      <c r="L29" s="9">
        <v>32.54</v>
      </c>
      <c r="M29" s="9">
        <v>35.56</v>
      </c>
    </row>
    <row r="30" spans="1:13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s="13" customFormat="1" x14ac:dyDescent="0.25">
      <c r="A31" s="13" t="s">
        <v>43</v>
      </c>
      <c r="B31" s="18">
        <f>SUM(B19:B29)</f>
        <v>14.988099999999999</v>
      </c>
      <c r="C31" s="18">
        <f t="shared" ref="C31:M31" si="1">SUM(C19:C29)</f>
        <v>39.517490000000002</v>
      </c>
      <c r="D31" s="18">
        <f t="shared" si="1"/>
        <v>26.653578000000003</v>
      </c>
      <c r="E31" s="18">
        <f t="shared" si="1"/>
        <v>44.823466000000003</v>
      </c>
      <c r="F31" s="18">
        <f t="shared" si="1"/>
        <v>76.172680999999997</v>
      </c>
      <c r="G31" s="18">
        <f t="shared" si="1"/>
        <v>105.57039200000001</v>
      </c>
      <c r="H31" s="18">
        <f t="shared" si="1"/>
        <v>109.46902</v>
      </c>
      <c r="I31" s="18">
        <f t="shared" si="1"/>
        <v>145.400721</v>
      </c>
      <c r="J31" s="18">
        <f t="shared" si="1"/>
        <v>27.684895699999998</v>
      </c>
      <c r="K31" s="18">
        <f t="shared" si="1"/>
        <v>45.512452099999997</v>
      </c>
      <c r="L31" s="18">
        <f t="shared" si="1"/>
        <v>39.788520300000002</v>
      </c>
      <c r="M31" s="18">
        <f t="shared" si="1"/>
        <v>47.273112699999999</v>
      </c>
    </row>
  </sheetData>
  <mergeCells count="12">
    <mergeCell ref="L17:M17"/>
    <mergeCell ref="B1:C1"/>
    <mergeCell ref="D1:E1"/>
    <mergeCell ref="F1:G1"/>
    <mergeCell ref="H1:I1"/>
    <mergeCell ref="J1:K1"/>
    <mergeCell ref="L1:M1"/>
    <mergeCell ref="B17:C17"/>
    <mergeCell ref="D17:E17"/>
    <mergeCell ref="F17:G17"/>
    <mergeCell ref="H17:I17"/>
    <mergeCell ref="J17:K1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4FB5-5944-492B-9800-720E7E439167}">
  <dimension ref="A1:BD16"/>
  <sheetViews>
    <sheetView topLeftCell="S1" workbookViewId="0">
      <selection activeCell="I2" sqref="I2"/>
    </sheetView>
  </sheetViews>
  <sheetFormatPr defaultRowHeight="15" x14ac:dyDescent="0.25"/>
  <cols>
    <col min="1" max="1" width="14.140625" bestFit="1" customWidth="1"/>
    <col min="3" max="4" width="11.42578125" bestFit="1" customWidth="1"/>
    <col min="9" max="9" width="11.5703125" bestFit="1" customWidth="1"/>
    <col min="20" max="20" width="15.7109375" bestFit="1" customWidth="1"/>
    <col min="30" max="30" width="11.85546875" bestFit="1" customWidth="1"/>
    <col min="34" max="34" width="11.85546875" bestFit="1" customWidth="1"/>
    <col min="36" max="36" width="12" bestFit="1" customWidth="1"/>
    <col min="45" max="45" width="12" bestFit="1" customWidth="1"/>
    <col min="47" max="47" width="13.140625" bestFit="1" customWidth="1"/>
  </cols>
  <sheetData>
    <row r="1" spans="1:56" x14ac:dyDescent="0.25">
      <c r="A1" s="28" t="s">
        <v>11</v>
      </c>
      <c r="B1" s="28" t="s">
        <v>81</v>
      </c>
      <c r="C1" s="29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  <c r="M1" s="29" t="s">
        <v>92</v>
      </c>
      <c r="N1" s="29" t="s">
        <v>93</v>
      </c>
      <c r="O1" s="29" t="s">
        <v>94</v>
      </c>
      <c r="P1" s="29" t="s">
        <v>95</v>
      </c>
      <c r="Q1" s="29" t="s">
        <v>96</v>
      </c>
      <c r="R1" s="29" t="s">
        <v>97</v>
      </c>
      <c r="S1" s="29" t="s">
        <v>98</v>
      </c>
      <c r="T1" s="29" t="s">
        <v>99</v>
      </c>
      <c r="U1" s="29" t="s">
        <v>100</v>
      </c>
      <c r="V1" s="29" t="s">
        <v>101</v>
      </c>
      <c r="W1" s="29" t="s">
        <v>102</v>
      </c>
      <c r="X1" s="29" t="s">
        <v>103</v>
      </c>
      <c r="Y1" s="29" t="s">
        <v>104</v>
      </c>
      <c r="Z1" s="29" t="s">
        <v>105</v>
      </c>
      <c r="AA1" s="29" t="s">
        <v>106</v>
      </c>
      <c r="AB1" s="29" t="s">
        <v>107</v>
      </c>
      <c r="AC1" s="29" t="s">
        <v>108</v>
      </c>
      <c r="AD1" s="29" t="s">
        <v>109</v>
      </c>
      <c r="AE1" s="29" t="s">
        <v>110</v>
      </c>
      <c r="AF1" s="29" t="s">
        <v>111</v>
      </c>
      <c r="AG1" s="29" t="s">
        <v>112</v>
      </c>
      <c r="AH1" s="29" t="s">
        <v>113</v>
      </c>
      <c r="AI1" s="29" t="s">
        <v>114</v>
      </c>
      <c r="AJ1" s="29" t="s">
        <v>115</v>
      </c>
      <c r="AK1" s="29" t="s">
        <v>116</v>
      </c>
      <c r="AL1" s="29" t="s">
        <v>117</v>
      </c>
      <c r="AM1" s="29" t="s">
        <v>118</v>
      </c>
      <c r="AN1" s="29" t="s">
        <v>119</v>
      </c>
      <c r="AO1" s="29" t="s">
        <v>120</v>
      </c>
      <c r="AP1" s="30" t="s">
        <v>94</v>
      </c>
      <c r="AQ1" s="30" t="s">
        <v>95</v>
      </c>
      <c r="AR1" s="30" t="s">
        <v>96</v>
      </c>
      <c r="AS1" s="30" t="s">
        <v>97</v>
      </c>
      <c r="AT1" s="30" t="s">
        <v>98</v>
      </c>
      <c r="AU1" s="30" t="s">
        <v>99</v>
      </c>
      <c r="AV1" s="30" t="s">
        <v>100</v>
      </c>
      <c r="AW1" s="30" t="s">
        <v>101</v>
      </c>
      <c r="AX1" s="30" t="s">
        <v>102</v>
      </c>
      <c r="AY1" s="30" t="s">
        <v>103</v>
      </c>
      <c r="AZ1" s="30" t="s">
        <v>104</v>
      </c>
      <c r="BA1" s="30" t="s">
        <v>105</v>
      </c>
      <c r="BB1" s="30" t="s">
        <v>106</v>
      </c>
      <c r="BC1" s="30" t="s">
        <v>107</v>
      </c>
      <c r="BD1" s="30" t="s">
        <v>108</v>
      </c>
    </row>
    <row r="2" spans="1:56" x14ac:dyDescent="0.25">
      <c r="A2" s="27" t="s">
        <v>121</v>
      </c>
      <c r="B2" s="32">
        <v>390529</v>
      </c>
      <c r="C2" s="31">
        <v>9.3882569999999994</v>
      </c>
      <c r="D2" s="33">
        <v>6.1906619999999997</v>
      </c>
      <c r="E2" s="31">
        <v>24.295569</v>
      </c>
      <c r="F2" s="31">
        <v>33.261983000000001</v>
      </c>
      <c r="G2" s="31">
        <v>8.5631140000000006</v>
      </c>
      <c r="H2" s="31">
        <v>7.784967</v>
      </c>
      <c r="I2" s="31">
        <v>17.889645999999999</v>
      </c>
      <c r="J2" s="33">
        <v>14.35</v>
      </c>
      <c r="K2" s="33">
        <v>34.767000000000003</v>
      </c>
      <c r="L2" s="33">
        <v>36.764000000000003</v>
      </c>
      <c r="M2" s="33">
        <v>15.345000000000001</v>
      </c>
      <c r="N2" s="33">
        <v>15.2232</v>
      </c>
      <c r="O2" s="34" t="s">
        <v>30</v>
      </c>
      <c r="P2" s="34" t="s">
        <v>38</v>
      </c>
      <c r="Q2" s="34" t="s">
        <v>37</v>
      </c>
      <c r="R2" s="34" t="s">
        <v>39</v>
      </c>
      <c r="S2" s="34" t="s">
        <v>26</v>
      </c>
      <c r="T2" s="34">
        <v>1.802136</v>
      </c>
      <c r="U2" s="34">
        <v>1.830697</v>
      </c>
      <c r="V2" s="34">
        <v>1.742491</v>
      </c>
      <c r="W2" s="34">
        <v>0.90378999999999998</v>
      </c>
      <c r="X2" s="34">
        <v>0.43568299999999999</v>
      </c>
      <c r="Y2" s="34">
        <v>6.18893</v>
      </c>
      <c r="Z2" s="34">
        <v>2.3583099999999999</v>
      </c>
      <c r="AA2" s="34">
        <v>2.0360399999999998</v>
      </c>
      <c r="AB2" s="34">
        <v>0.65140600000000004</v>
      </c>
      <c r="AC2" s="34">
        <v>0.25068699999999999</v>
      </c>
      <c r="AD2" s="35">
        <v>486.07777800000002</v>
      </c>
      <c r="AE2" s="34">
        <v>400.36387300000001</v>
      </c>
      <c r="AF2" s="34">
        <v>407.359171</v>
      </c>
      <c r="AG2" s="34">
        <v>512.47529699999996</v>
      </c>
      <c r="AH2" s="34">
        <v>424.55980399999999</v>
      </c>
      <c r="AI2" s="34">
        <v>327.24709999999999</v>
      </c>
      <c r="AJ2" s="35">
        <v>954.27456099999995</v>
      </c>
      <c r="AK2" s="34">
        <v>785.99984701899848</v>
      </c>
      <c r="AL2" s="35">
        <v>799.73311200280557</v>
      </c>
      <c r="AM2" s="35">
        <v>1006.0985323793582</v>
      </c>
      <c r="AN2" s="35">
        <v>833.50163063892614</v>
      </c>
      <c r="AO2" s="34">
        <v>76.059213900000003</v>
      </c>
      <c r="AP2" s="34" t="s">
        <v>26</v>
      </c>
      <c r="AQ2" s="34" t="s">
        <v>27</v>
      </c>
      <c r="AR2" s="34" t="s">
        <v>28</v>
      </c>
      <c r="AS2" s="34" t="s">
        <v>29</v>
      </c>
      <c r="AT2" s="34" t="s">
        <v>30</v>
      </c>
      <c r="AU2" s="34">
        <v>128.656657</v>
      </c>
      <c r="AV2" s="34">
        <v>73.554413999999994</v>
      </c>
      <c r="AW2" s="34">
        <v>52.490707999999998</v>
      </c>
      <c r="AX2" s="34">
        <v>35.877057000000001</v>
      </c>
      <c r="AY2" s="34">
        <v>16.179608999999999</v>
      </c>
      <c r="AZ2" s="34">
        <v>270.24050099999999</v>
      </c>
      <c r="BA2" s="34">
        <v>225.83</v>
      </c>
      <c r="BB2" s="34">
        <v>123.08199999999999</v>
      </c>
      <c r="BC2" s="34">
        <v>82.251900000000006</v>
      </c>
      <c r="BD2" s="34">
        <v>23.496666999999999</v>
      </c>
    </row>
    <row r="9" spans="1:56" x14ac:dyDescent="0.25">
      <c r="AD9" s="34"/>
    </row>
    <row r="10" spans="1:56" x14ac:dyDescent="0.25">
      <c r="AD10" s="34"/>
    </row>
    <row r="11" spans="1:56" x14ac:dyDescent="0.25">
      <c r="AD11" s="34"/>
    </row>
    <row r="12" spans="1:56" x14ac:dyDescent="0.25">
      <c r="F12" s="33"/>
      <c r="AD12" s="34"/>
    </row>
    <row r="13" spans="1:56" x14ac:dyDescent="0.25">
      <c r="F13" s="26"/>
      <c r="AD13" s="34"/>
    </row>
    <row r="14" spans="1:56" x14ac:dyDescent="0.25">
      <c r="F14" s="26"/>
    </row>
    <row r="15" spans="1:56" x14ac:dyDescent="0.25">
      <c r="F15" s="26"/>
    </row>
    <row r="16" spans="1:56" x14ac:dyDescent="0.25">
      <c r="F1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Capacity by Company</vt:lpstr>
      <vt:lpstr>Capacity by Company </vt:lpstr>
      <vt:lpstr>Capacity by Process</vt:lpstr>
      <vt:lpstr>Capacity by Technology</vt:lpstr>
      <vt:lpstr>Operting Efficiency</vt:lpstr>
      <vt:lpstr>Production by Company</vt:lpstr>
      <vt:lpstr>Demand-Supply Gap</vt:lpstr>
      <vt:lpstr>Foreign Trdae</vt:lpstr>
      <vt:lpstr>Import-Export</vt:lpstr>
      <vt:lpstr>Demand by Application</vt:lpstr>
      <vt:lpstr>Demand By End User Indutry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Modi</dc:creator>
  <cp:lastModifiedBy>Hardik Malhotra</cp:lastModifiedBy>
  <dcterms:created xsi:type="dcterms:W3CDTF">2021-04-23T10:06:12Z</dcterms:created>
  <dcterms:modified xsi:type="dcterms:W3CDTF">2021-04-26T14:40:32Z</dcterms:modified>
</cp:coreProperties>
</file>