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BPCL - Acrylic Acid\"/>
    </mc:Choice>
  </mc:AlternateContent>
  <xr:revisionPtr revIDLastSave="0" documentId="13_ncr:1_{C3AFE7B7-A7A5-4369-95A8-4643CDF776A7}" xr6:coauthVersionLast="47" xr6:coauthVersionMax="47" xr10:uidLastSave="{00000000-0000-0000-0000-000000000000}"/>
  <bookViews>
    <workbookView xWindow="-120" yWindow="-120" windowWidth="20730" windowHeight="11160" activeTab="3" xr2:uid="{15F26549-B7D3-4D06-87F5-55A9F9040938}"/>
  </bookViews>
  <sheets>
    <sheet name="Sheet1" sheetId="1" r:id="rId1"/>
    <sheet name="Crude oil" sheetId="3" r:id="rId2"/>
    <sheet name="Crude oil F" sheetId="7" r:id="rId3"/>
    <sheet name="Propylene" sheetId="4" r:id="rId4"/>
    <sheet name="Propylene F" sheetId="8" r:id="rId5"/>
    <sheet name="WEST EAA" sheetId="5" r:id="rId6"/>
    <sheet name="West EAA F" sheetId="16" r:id="rId7"/>
    <sheet name="South EAA" sheetId="9" r:id="rId8"/>
    <sheet name="South EAA F" sheetId="17" r:id="rId9"/>
    <sheet name="North EAA" sheetId="10" r:id="rId10"/>
    <sheet name="North EAA F" sheetId="18" r:id="rId11"/>
    <sheet name="East EAA" sheetId="11" r:id="rId12"/>
    <sheet name="East EAA F" sheetId="19" r:id="rId13"/>
    <sheet name="GAA" sheetId="6" r:id="rId14"/>
    <sheet name="WEST GAA" sheetId="12" r:id="rId15"/>
    <sheet name="WEST GAA F" sheetId="20" r:id="rId16"/>
    <sheet name="South GAA" sheetId="13" r:id="rId17"/>
    <sheet name="South GAA F" sheetId="21" r:id="rId18"/>
    <sheet name="North GAA" sheetId="14" r:id="rId19"/>
    <sheet name="North GAA F" sheetId="22" r:id="rId20"/>
    <sheet name="East GAA" sheetId="15" r:id="rId21"/>
    <sheet name="East GAA F" sheetId="23" r:id="rId22"/>
    <sheet name="Forecasting Crude Oil" sheetId="2" r:id="rId23"/>
    <sheet name="Forecasting Propylene" sheetId="24" r:id="rId24"/>
    <sheet name="Forecasting Ester Acrylic" sheetId="25" r:id="rId25"/>
    <sheet name="Forecasting Glacial Acrylic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6" l="1"/>
  <c r="D14" i="26" a="1"/>
  <c r="D14" i="26" s="1"/>
  <c r="C15" i="26"/>
  <c r="D15" i="26" a="1"/>
  <c r="D15" i="26" s="1"/>
  <c r="C16" i="26"/>
  <c r="D16" i="26" a="1"/>
  <c r="D16" i="26" s="1"/>
  <c r="C17" i="26"/>
  <c r="D17" i="26" a="1"/>
  <c r="D17" i="26" s="1"/>
  <c r="C18" i="26"/>
  <c r="D18" i="26" a="1"/>
  <c r="D18" i="26"/>
  <c r="C19" i="26"/>
  <c r="D19" i="26" a="1"/>
  <c r="D19" i="26"/>
  <c r="C20" i="26"/>
  <c r="D20" i="26" a="1"/>
  <c r="D20" i="26"/>
  <c r="C21" i="26"/>
  <c r="D21" i="26" a="1"/>
  <c r="D21" i="26" s="1"/>
  <c r="C22" i="26"/>
  <c r="D22" i="26" a="1"/>
  <c r="D22" i="26" s="1"/>
  <c r="C23" i="26"/>
  <c r="D23" i="26" a="1"/>
  <c r="D23" i="26" s="1"/>
  <c r="C24" i="26"/>
  <c r="D24" i="26" a="1"/>
  <c r="D24" i="26" s="1"/>
  <c r="C25" i="26"/>
  <c r="D25" i="26" a="1"/>
  <c r="D25" i="26" s="1"/>
  <c r="C26" i="26"/>
  <c r="D26" i="26" a="1"/>
  <c r="D26" i="26"/>
  <c r="C27" i="26"/>
  <c r="D27" i="26" a="1"/>
  <c r="D27" i="26"/>
  <c r="C28" i="26"/>
  <c r="D28" i="26" a="1"/>
  <c r="D28" i="26"/>
  <c r="C29" i="26"/>
  <c r="D29" i="26" a="1"/>
  <c r="D29" i="26"/>
  <c r="C30" i="26"/>
  <c r="D30" i="26" a="1"/>
  <c r="D30" i="26" s="1"/>
  <c r="C31" i="26"/>
  <c r="D31" i="26" a="1"/>
  <c r="D31" i="26" s="1"/>
  <c r="C32" i="26"/>
  <c r="D32" i="26" a="1"/>
  <c r="D32" i="26" s="1"/>
  <c r="C33" i="26"/>
  <c r="D33" i="26" a="1"/>
  <c r="D33" i="26" s="1"/>
  <c r="C34" i="26"/>
  <c r="D34" i="26" a="1"/>
  <c r="D34" i="26"/>
  <c r="C35" i="26"/>
  <c r="D35" i="26" a="1"/>
  <c r="D35" i="26"/>
  <c r="C36" i="26"/>
  <c r="D36" i="26" a="1"/>
  <c r="D36" i="26"/>
  <c r="C37" i="26"/>
  <c r="D37" i="26" a="1"/>
  <c r="D37" i="26"/>
  <c r="D13" i="26" a="1"/>
  <c r="D13" i="26" s="1"/>
  <c r="C13" i="26"/>
  <c r="C14" i="25"/>
  <c r="D14" i="25" a="1"/>
  <c r="D14" i="25" s="1"/>
  <c r="C15" i="25"/>
  <c r="D15" i="25" a="1"/>
  <c r="D15" i="25" s="1"/>
  <c r="C16" i="25"/>
  <c r="D16" i="25" a="1"/>
  <c r="D16" i="25" s="1"/>
  <c r="C17" i="25"/>
  <c r="D17" i="25" a="1"/>
  <c r="D17" i="25" s="1"/>
  <c r="C18" i="25"/>
  <c r="D18" i="25" a="1"/>
  <c r="D18" i="25" s="1"/>
  <c r="C19" i="25"/>
  <c r="D19" i="25" a="1"/>
  <c r="D19" i="25"/>
  <c r="C20" i="25"/>
  <c r="D20" i="25" a="1"/>
  <c r="D20" i="25"/>
  <c r="C21" i="25"/>
  <c r="D21" i="25" a="1"/>
  <c r="D21" i="25"/>
  <c r="C22" i="25"/>
  <c r="D22" i="25" a="1"/>
  <c r="D22" i="25" s="1"/>
  <c r="C23" i="25"/>
  <c r="D23" i="25" a="1"/>
  <c r="D23" i="25" s="1"/>
  <c r="C24" i="25"/>
  <c r="D24" i="25" a="1"/>
  <c r="D24" i="25" s="1"/>
  <c r="C25" i="25"/>
  <c r="D25" i="25" a="1"/>
  <c r="D25" i="25" s="1"/>
  <c r="C26" i="25"/>
  <c r="D26" i="25" a="1"/>
  <c r="D26" i="25" s="1"/>
  <c r="C27" i="25"/>
  <c r="D27" i="25" a="1"/>
  <c r="D27" i="25"/>
  <c r="C28" i="25"/>
  <c r="D28" i="25" a="1"/>
  <c r="D28" i="25" s="1"/>
  <c r="C29" i="25"/>
  <c r="D29" i="25" a="1"/>
  <c r="D29" i="25"/>
  <c r="C30" i="25"/>
  <c r="D30" i="25" a="1"/>
  <c r="D30" i="25" s="1"/>
  <c r="C31" i="25"/>
  <c r="D31" i="25" a="1"/>
  <c r="D31" i="25" s="1"/>
  <c r="C32" i="25"/>
  <c r="D32" i="25" a="1"/>
  <c r="D32" i="25" s="1"/>
  <c r="C33" i="25"/>
  <c r="D33" i="25" a="1"/>
  <c r="D33" i="25" s="1"/>
  <c r="C34" i="25"/>
  <c r="D34" i="25" a="1"/>
  <c r="D34" i="25"/>
  <c r="C35" i="25"/>
  <c r="D35" i="25" a="1"/>
  <c r="D35" i="25"/>
  <c r="C36" i="25"/>
  <c r="D36" i="25" a="1"/>
  <c r="D36" i="25"/>
  <c r="C37" i="25"/>
  <c r="D37" i="25" a="1"/>
  <c r="D37" i="25"/>
  <c r="D13" i="25" a="1"/>
  <c r="D13" i="25" s="1"/>
  <c r="C13" i="25"/>
  <c r="D14" i="24" a="1"/>
  <c r="D14" i="24" s="1"/>
  <c r="D15" i="24" a="1"/>
  <c r="D15" i="24" s="1"/>
  <c r="D16" i="24" a="1"/>
  <c r="D16" i="24" s="1"/>
  <c r="D17" i="24" a="1"/>
  <c r="D17" i="24"/>
  <c r="D18" i="24" a="1"/>
  <c r="D18" i="24" s="1"/>
  <c r="D19" i="24" a="1"/>
  <c r="D19" i="24" s="1"/>
  <c r="D20" i="24" a="1"/>
  <c r="D20" i="24" s="1"/>
  <c r="D21" i="24" a="1"/>
  <c r="D21" i="24"/>
  <c r="D22" i="24" a="1"/>
  <c r="D22" i="24" s="1"/>
  <c r="D23" i="24" a="1"/>
  <c r="D23" i="24" s="1"/>
  <c r="D24" i="24" a="1"/>
  <c r="D24" i="24" s="1"/>
  <c r="D25" i="24" a="1"/>
  <c r="D25" i="24"/>
  <c r="D26" i="24" a="1"/>
  <c r="D26" i="24" s="1"/>
  <c r="D27" i="24" a="1"/>
  <c r="D27" i="24" s="1"/>
  <c r="D28" i="24" a="1"/>
  <c r="D28" i="24" s="1"/>
  <c r="D29" i="24" a="1"/>
  <c r="D29" i="24"/>
  <c r="D30" i="24" a="1"/>
  <c r="D30" i="24" s="1"/>
  <c r="D31" i="24" a="1"/>
  <c r="D31" i="24" s="1"/>
  <c r="D32" i="24" a="1"/>
  <c r="D32" i="24" s="1"/>
  <c r="D33" i="24" a="1"/>
  <c r="D33" i="24"/>
  <c r="D34" i="24" a="1"/>
  <c r="D34" i="24" s="1"/>
  <c r="D35" i="24" a="1"/>
  <c r="D35" i="24" s="1"/>
  <c r="D36" i="24" a="1"/>
  <c r="D36" i="24" s="1"/>
  <c r="D37" i="24" a="1"/>
  <c r="D37" i="24" s="1"/>
  <c r="D13" i="24" a="1"/>
  <c r="D13" i="24" s="1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13" i="24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F13" i="2"/>
  <c r="E13" i="2"/>
  <c r="J21" i="2"/>
  <c r="J20" i="2"/>
  <c r="D13" i="2" a="1"/>
  <c r="D13" i="2" s="1"/>
  <c r="C13" i="2"/>
  <c r="C14" i="23"/>
  <c r="C22" i="23"/>
  <c r="C30" i="23"/>
  <c r="C15" i="23"/>
  <c r="C23" i="23"/>
  <c r="C31" i="23"/>
  <c r="C29" i="23"/>
  <c r="C16" i="23"/>
  <c r="C24" i="23"/>
  <c r="C32" i="23"/>
  <c r="C26" i="23"/>
  <c r="C34" i="23"/>
  <c r="C28" i="23"/>
  <c r="C13" i="23"/>
  <c r="C17" i="23"/>
  <c r="C25" i="23"/>
  <c r="C33" i="23"/>
  <c r="C18" i="23"/>
  <c r="C20" i="23"/>
  <c r="C36" i="23"/>
  <c r="C21" i="23"/>
  <c r="C19" i="23"/>
  <c r="C27" i="23"/>
  <c r="C35" i="23"/>
  <c r="C37" i="23"/>
  <c r="C17" i="22"/>
  <c r="C25" i="22"/>
  <c r="C33" i="22"/>
  <c r="C29" i="22"/>
  <c r="C18" i="22"/>
  <c r="C26" i="22"/>
  <c r="C34" i="22"/>
  <c r="C21" i="22"/>
  <c r="C37" i="22"/>
  <c r="C22" i="22"/>
  <c r="C31" i="22"/>
  <c r="C32" i="22"/>
  <c r="C19" i="22"/>
  <c r="C27" i="22"/>
  <c r="C35" i="22"/>
  <c r="C13" i="22"/>
  <c r="C30" i="22"/>
  <c r="C15" i="22"/>
  <c r="C16" i="22"/>
  <c r="C20" i="22"/>
  <c r="C28" i="22"/>
  <c r="C36" i="22"/>
  <c r="C14" i="22"/>
  <c r="C23" i="22"/>
  <c r="C24" i="22"/>
  <c r="C16" i="21"/>
  <c r="C24" i="21"/>
  <c r="C32" i="21"/>
  <c r="C27" i="21"/>
  <c r="C28" i="21"/>
  <c r="C29" i="21"/>
  <c r="C14" i="21"/>
  <c r="C23" i="21"/>
  <c r="C17" i="21"/>
  <c r="C25" i="21"/>
  <c r="C33" i="21"/>
  <c r="C35" i="21"/>
  <c r="C36" i="21"/>
  <c r="C21" i="21"/>
  <c r="C30" i="21"/>
  <c r="C15" i="21"/>
  <c r="C18" i="21"/>
  <c r="C26" i="21"/>
  <c r="C34" i="21"/>
  <c r="C19" i="21"/>
  <c r="C20" i="21"/>
  <c r="C13" i="21"/>
  <c r="C37" i="21"/>
  <c r="C22" i="21"/>
  <c r="C31" i="21"/>
  <c r="C17" i="20"/>
  <c r="C25" i="20"/>
  <c r="C33" i="20"/>
  <c r="C21" i="20"/>
  <c r="C30" i="20"/>
  <c r="C31" i="20"/>
  <c r="C24" i="20"/>
  <c r="C18" i="20"/>
  <c r="C26" i="20"/>
  <c r="C34" i="20"/>
  <c r="C37" i="20"/>
  <c r="C23" i="20"/>
  <c r="C16" i="20"/>
  <c r="C19" i="20"/>
  <c r="C27" i="20"/>
  <c r="C35" i="20"/>
  <c r="C29" i="20"/>
  <c r="C14" i="20"/>
  <c r="C20" i="20"/>
  <c r="C28" i="20"/>
  <c r="C36" i="20"/>
  <c r="C13" i="20"/>
  <c r="C22" i="20"/>
  <c r="C15" i="20"/>
  <c r="C32" i="20"/>
  <c r="C14" i="19"/>
  <c r="C22" i="19"/>
  <c r="C30" i="19"/>
  <c r="C15" i="19"/>
  <c r="C23" i="19"/>
  <c r="C31" i="19"/>
  <c r="C37" i="19"/>
  <c r="C16" i="19"/>
  <c r="C24" i="19"/>
  <c r="C32" i="19"/>
  <c r="C35" i="19"/>
  <c r="C20" i="19"/>
  <c r="C29" i="19"/>
  <c r="C17" i="19"/>
  <c r="C25" i="19"/>
  <c r="C33" i="19"/>
  <c r="C27" i="19"/>
  <c r="C28" i="19"/>
  <c r="C13" i="19"/>
  <c r="C18" i="19"/>
  <c r="C26" i="19"/>
  <c r="C34" i="19"/>
  <c r="C19" i="19"/>
  <c r="C36" i="19"/>
  <c r="C21" i="19"/>
  <c r="C13" i="18"/>
  <c r="C21" i="18"/>
  <c r="C29" i="18"/>
  <c r="C37" i="18"/>
  <c r="C14" i="18"/>
  <c r="C22" i="18"/>
  <c r="C30" i="18"/>
  <c r="C27" i="18"/>
  <c r="C36" i="18"/>
  <c r="C15" i="18"/>
  <c r="C23" i="18"/>
  <c r="C31" i="18"/>
  <c r="C34" i="18"/>
  <c r="C19" i="18"/>
  <c r="C28" i="18"/>
  <c r="C16" i="18"/>
  <c r="C24" i="18"/>
  <c r="C32" i="18"/>
  <c r="C26" i="18"/>
  <c r="C35" i="18"/>
  <c r="C17" i="18"/>
  <c r="C25" i="18"/>
  <c r="C33" i="18"/>
  <c r="C18" i="18"/>
  <c r="C20" i="18"/>
  <c r="C14" i="17"/>
  <c r="C22" i="17"/>
  <c r="C30" i="17"/>
  <c r="C33" i="17"/>
  <c r="C34" i="17"/>
  <c r="C35" i="17"/>
  <c r="C28" i="17"/>
  <c r="C36" i="17"/>
  <c r="C21" i="17"/>
  <c r="C15" i="17"/>
  <c r="C23" i="17"/>
  <c r="C31" i="17"/>
  <c r="C25" i="17"/>
  <c r="C26" i="17"/>
  <c r="C27" i="17"/>
  <c r="C13" i="17"/>
  <c r="C29" i="17"/>
  <c r="C37" i="17"/>
  <c r="C16" i="17"/>
  <c r="C24" i="17"/>
  <c r="C32" i="17"/>
  <c r="C17" i="17"/>
  <c r="C18" i="17"/>
  <c r="C19" i="17"/>
  <c r="C20" i="17"/>
  <c r="C17" i="16"/>
  <c r="C18" i="16"/>
  <c r="C26" i="16"/>
  <c r="C34" i="16"/>
  <c r="C20" i="16"/>
  <c r="C36" i="16"/>
  <c r="C13" i="16"/>
  <c r="C29" i="16"/>
  <c r="C14" i="16"/>
  <c r="C15" i="16"/>
  <c r="C31" i="16"/>
  <c r="C16" i="16"/>
  <c r="C32" i="16"/>
  <c r="C25" i="16"/>
  <c r="C19" i="16"/>
  <c r="C27" i="16"/>
  <c r="C35" i="16"/>
  <c r="C28" i="16"/>
  <c r="C21" i="16"/>
  <c r="C37" i="16"/>
  <c r="C22" i="16"/>
  <c r="C30" i="16"/>
  <c r="C23" i="16"/>
  <c r="C24" i="16"/>
  <c r="C33" i="16"/>
  <c r="C28" i="8"/>
  <c r="C14" i="8"/>
  <c r="C36" i="8"/>
  <c r="C33" i="8"/>
  <c r="C16" i="8"/>
  <c r="C18" i="8"/>
  <c r="C30" i="8"/>
  <c r="C24" i="8"/>
  <c r="C20" i="8"/>
  <c r="C17" i="8"/>
  <c r="C22" i="8"/>
  <c r="C13" i="8"/>
  <c r="C21" i="8"/>
  <c r="C19" i="8"/>
  <c r="C32" i="8"/>
  <c r="C27" i="8"/>
  <c r="C25" i="8"/>
  <c r="C29" i="8"/>
  <c r="C15" i="8"/>
  <c r="C26" i="8"/>
  <c r="C37" i="8"/>
  <c r="C23" i="8"/>
  <c r="C35" i="8"/>
  <c r="C31" i="8"/>
  <c r="C34" i="8"/>
  <c r="C17" i="7"/>
  <c r="C24" i="7"/>
  <c r="C36" i="7"/>
  <c r="C25" i="7"/>
  <c r="C32" i="7"/>
  <c r="C21" i="7"/>
  <c r="C33" i="7"/>
  <c r="C29" i="7"/>
  <c r="C28" i="7"/>
  <c r="C18" i="7"/>
  <c r="C26" i="7"/>
  <c r="C34" i="7"/>
  <c r="C19" i="7"/>
  <c r="C14" i="7"/>
  <c r="C13" i="7"/>
  <c r="C27" i="7"/>
  <c r="C30" i="7"/>
  <c r="C37" i="7"/>
  <c r="C35" i="7"/>
  <c r="C15" i="7"/>
  <c r="C22" i="7"/>
  <c r="C20" i="7"/>
  <c r="C31" i="7"/>
  <c r="C23" i="7"/>
  <c r="C16" i="7"/>
  <c r="D21" i="23" l="1"/>
  <c r="E37" i="23"/>
  <c r="D35" i="23"/>
  <c r="E36" i="23"/>
  <c r="D25" i="23"/>
  <c r="E34" i="23"/>
  <c r="D16" i="23"/>
  <c r="D15" i="23"/>
  <c r="D34" i="23"/>
  <c r="D27" i="23"/>
  <c r="D17" i="23"/>
  <c r="D29" i="23"/>
  <c r="E27" i="23"/>
  <c r="E17" i="23"/>
  <c r="E29" i="23"/>
  <c r="D23" i="23"/>
  <c r="E33" i="23"/>
  <c r="E23" i="23"/>
  <c r="E35" i="23"/>
  <c r="D36" i="23"/>
  <c r="E25" i="23"/>
  <c r="E16" i="23"/>
  <c r="E15" i="23"/>
  <c r="E20" i="23"/>
  <c r="E26" i="23"/>
  <c r="D30" i="23"/>
  <c r="D20" i="23"/>
  <c r="D26" i="23"/>
  <c r="E30" i="23"/>
  <c r="D14" i="23"/>
  <c r="E21" i="23"/>
  <c r="E14" i="23"/>
  <c r="D19" i="23"/>
  <c r="E18" i="23"/>
  <c r="D13" i="23"/>
  <c r="E32" i="23"/>
  <c r="D31" i="23"/>
  <c r="D22" i="23"/>
  <c r="E19" i="23"/>
  <c r="D18" i="23"/>
  <c r="E13" i="23"/>
  <c r="D32" i="23"/>
  <c r="E31" i="23"/>
  <c r="E22" i="23"/>
  <c r="D37" i="23"/>
  <c r="D33" i="23"/>
  <c r="E28" i="23"/>
  <c r="D24" i="23"/>
  <c r="D28" i="23"/>
  <c r="E24" i="23"/>
  <c r="D24" i="22"/>
  <c r="D28" i="22"/>
  <c r="D30" i="22"/>
  <c r="E19" i="22"/>
  <c r="D37" i="22"/>
  <c r="D18" i="22"/>
  <c r="D17" i="22"/>
  <c r="D16" i="22"/>
  <c r="E16" i="22"/>
  <c r="E34" i="22"/>
  <c r="D22" i="22"/>
  <c r="D25" i="22"/>
  <c r="D15" i="22"/>
  <c r="E24" i="22"/>
  <c r="E28" i="22"/>
  <c r="E30" i="22"/>
  <c r="D19" i="22"/>
  <c r="E37" i="22"/>
  <c r="E18" i="22"/>
  <c r="E17" i="22"/>
  <c r="E14" i="22"/>
  <c r="D34" i="22"/>
  <c r="D35" i="22"/>
  <c r="E33" i="22"/>
  <c r="E15" i="22"/>
  <c r="D36" i="22"/>
  <c r="E23" i="22"/>
  <c r="D20" i="22"/>
  <c r="D13" i="22"/>
  <c r="D32" i="22"/>
  <c r="D21" i="22"/>
  <c r="E29" i="22"/>
  <c r="D29" i="22"/>
  <c r="E35" i="22"/>
  <c r="D33" i="22"/>
  <c r="D31" i="22"/>
  <c r="E36" i="22"/>
  <c r="E22" i="22"/>
  <c r="E25" i="22"/>
  <c r="D23" i="22"/>
  <c r="E20" i="22"/>
  <c r="E13" i="22"/>
  <c r="E32" i="22"/>
  <c r="E21" i="22"/>
  <c r="E31" i="22"/>
  <c r="D14" i="22"/>
  <c r="E27" i="22"/>
  <c r="D26" i="22"/>
  <c r="D27" i="22"/>
  <c r="E26" i="22"/>
  <c r="D31" i="21"/>
  <c r="D20" i="21"/>
  <c r="D18" i="21"/>
  <c r="D36" i="21"/>
  <c r="E17" i="21"/>
  <c r="E28" i="21"/>
  <c r="D16" i="21"/>
  <c r="E20" i="21"/>
  <c r="E18" i="21"/>
  <c r="E36" i="21"/>
  <c r="D17" i="21"/>
  <c r="D28" i="21"/>
  <c r="E16" i="21"/>
  <c r="E32" i="21"/>
  <c r="E31" i="21"/>
  <c r="E22" i="21"/>
  <c r="E19" i="21"/>
  <c r="D15" i="21"/>
  <c r="D35" i="21"/>
  <c r="D23" i="21"/>
  <c r="D27" i="21"/>
  <c r="D37" i="21"/>
  <c r="E30" i="21"/>
  <c r="E14" i="21"/>
  <c r="D34" i="21"/>
  <c r="D30" i="21"/>
  <c r="D22" i="21"/>
  <c r="D19" i="21"/>
  <c r="E15" i="21"/>
  <c r="E35" i="21"/>
  <c r="E23" i="21"/>
  <c r="E27" i="21"/>
  <c r="E34" i="21"/>
  <c r="E33" i="21"/>
  <c r="D32" i="21"/>
  <c r="E37" i="21"/>
  <c r="D33" i="21"/>
  <c r="E13" i="21"/>
  <c r="D26" i="21"/>
  <c r="D21" i="21"/>
  <c r="D25" i="21"/>
  <c r="E29" i="21"/>
  <c r="D24" i="21"/>
  <c r="D13" i="21"/>
  <c r="E26" i="21"/>
  <c r="E21" i="21"/>
  <c r="E25" i="21"/>
  <c r="D29" i="21"/>
  <c r="E24" i="21"/>
  <c r="D14" i="21"/>
  <c r="D32" i="20"/>
  <c r="D36" i="20"/>
  <c r="E29" i="20"/>
  <c r="D16" i="20"/>
  <c r="D26" i="20"/>
  <c r="D30" i="20"/>
  <c r="D17" i="20"/>
  <c r="D27" i="20"/>
  <c r="E33" i="20"/>
  <c r="E14" i="20"/>
  <c r="D25" i="20"/>
  <c r="D31" i="20"/>
  <c r="E32" i="20"/>
  <c r="E36" i="20"/>
  <c r="D29" i="20"/>
  <c r="E16" i="20"/>
  <c r="E26" i="20"/>
  <c r="E30" i="20"/>
  <c r="E17" i="20"/>
  <c r="E37" i="20"/>
  <c r="E34" i="20"/>
  <c r="D19" i="20"/>
  <c r="D15" i="20"/>
  <c r="D28" i="20"/>
  <c r="D35" i="20"/>
  <c r="E23" i="20"/>
  <c r="E18" i="20"/>
  <c r="D21" i="20"/>
  <c r="E24" i="20"/>
  <c r="D13" i="20"/>
  <c r="D34" i="20"/>
  <c r="E15" i="20"/>
  <c r="E28" i="20"/>
  <c r="E35" i="20"/>
  <c r="D23" i="20"/>
  <c r="D18" i="20"/>
  <c r="E21" i="20"/>
  <c r="D20" i="20"/>
  <c r="E19" i="20"/>
  <c r="D14" i="20"/>
  <c r="E22" i="20"/>
  <c r="E20" i="20"/>
  <c r="E27" i="20"/>
  <c r="D37" i="20"/>
  <c r="D24" i="20"/>
  <c r="D33" i="20"/>
  <c r="D22" i="20"/>
  <c r="E31" i="20"/>
  <c r="E13" i="20"/>
  <c r="E25" i="20"/>
  <c r="D21" i="19"/>
  <c r="D26" i="19"/>
  <c r="E27" i="19"/>
  <c r="D29" i="19"/>
  <c r="D24" i="19"/>
  <c r="D23" i="19"/>
  <c r="D14" i="19"/>
  <c r="E16" i="19"/>
  <c r="D13" i="19"/>
  <c r="D37" i="19"/>
  <c r="E35" i="19"/>
  <c r="E37" i="19"/>
  <c r="E17" i="19"/>
  <c r="D28" i="19"/>
  <c r="E22" i="19"/>
  <c r="E21" i="19"/>
  <c r="E26" i="19"/>
  <c r="D27" i="19"/>
  <c r="E29" i="19"/>
  <c r="E24" i="19"/>
  <c r="E23" i="19"/>
  <c r="E14" i="19"/>
  <c r="D20" i="19"/>
  <c r="E25" i="19"/>
  <c r="E13" i="19"/>
  <c r="D34" i="19"/>
  <c r="D17" i="19"/>
  <c r="E31" i="19"/>
  <c r="E36" i="19"/>
  <c r="E18" i="19"/>
  <c r="E33" i="19"/>
  <c r="E20" i="19"/>
  <c r="D16" i="19"/>
  <c r="D15" i="19"/>
  <c r="D33" i="19"/>
  <c r="D19" i="19"/>
  <c r="D35" i="19"/>
  <c r="E19" i="19"/>
  <c r="E28" i="19"/>
  <c r="D22" i="19"/>
  <c r="E32" i="19"/>
  <c r="D36" i="19"/>
  <c r="D18" i="19"/>
  <c r="E15" i="19"/>
  <c r="D30" i="19"/>
  <c r="D25" i="19"/>
  <c r="E30" i="19"/>
  <c r="D32" i="19"/>
  <c r="D31" i="19"/>
  <c r="E34" i="19"/>
  <c r="D20" i="18"/>
  <c r="D17" i="18"/>
  <c r="E24" i="18"/>
  <c r="D34" i="18"/>
  <c r="D36" i="18"/>
  <c r="D14" i="18"/>
  <c r="D13" i="18"/>
  <c r="D35" i="18"/>
  <c r="E37" i="18"/>
  <c r="E21" i="18"/>
  <c r="E20" i="18"/>
  <c r="E17" i="18"/>
  <c r="D24" i="18"/>
  <c r="E34" i="18"/>
  <c r="E36" i="18"/>
  <c r="E14" i="18"/>
  <c r="E13" i="18"/>
  <c r="D16" i="18"/>
  <c r="E31" i="18"/>
  <c r="E15" i="18"/>
  <c r="E18" i="18"/>
  <c r="E35" i="18"/>
  <c r="E16" i="18"/>
  <c r="D31" i="18"/>
  <c r="E27" i="18"/>
  <c r="D37" i="18"/>
  <c r="D18" i="18"/>
  <c r="D27" i="18"/>
  <c r="D19" i="18"/>
  <c r="D33" i="18"/>
  <c r="E26" i="18"/>
  <c r="D28" i="18"/>
  <c r="D23" i="18"/>
  <c r="D30" i="18"/>
  <c r="D29" i="18"/>
  <c r="E32" i="18"/>
  <c r="D15" i="18"/>
  <c r="D21" i="18"/>
  <c r="D32" i="18"/>
  <c r="E33" i="18"/>
  <c r="D26" i="18"/>
  <c r="E28" i="18"/>
  <c r="E23" i="18"/>
  <c r="E30" i="18"/>
  <c r="E29" i="18"/>
  <c r="E25" i="18"/>
  <c r="E19" i="18"/>
  <c r="D22" i="18"/>
  <c r="D25" i="18"/>
  <c r="E22" i="18"/>
  <c r="E20" i="17"/>
  <c r="E32" i="17"/>
  <c r="D29" i="17"/>
  <c r="D25" i="17"/>
  <c r="D21" i="17"/>
  <c r="D34" i="17"/>
  <c r="D14" i="17"/>
  <c r="E13" i="17"/>
  <c r="D31" i="17"/>
  <c r="E16" i="17"/>
  <c r="D23" i="17"/>
  <c r="D17" i="17"/>
  <c r="E15" i="17"/>
  <c r="E37" i="17"/>
  <c r="D15" i="17"/>
  <c r="D20" i="17"/>
  <c r="D32" i="17"/>
  <c r="E29" i="17"/>
  <c r="E25" i="17"/>
  <c r="E21" i="17"/>
  <c r="E34" i="17"/>
  <c r="E14" i="17"/>
  <c r="E24" i="17"/>
  <c r="D33" i="17"/>
  <c r="E30" i="17"/>
  <c r="D26" i="17"/>
  <c r="D22" i="17"/>
  <c r="E26" i="17"/>
  <c r="D19" i="17"/>
  <c r="D24" i="17"/>
  <c r="D13" i="17"/>
  <c r="E31" i="17"/>
  <c r="E36" i="17"/>
  <c r="E33" i="17"/>
  <c r="E19" i="17"/>
  <c r="D36" i="17"/>
  <c r="E27" i="17"/>
  <c r="D28" i="17"/>
  <c r="D37" i="17"/>
  <c r="D35" i="17"/>
  <c r="E17" i="17"/>
  <c r="E35" i="17"/>
  <c r="D18" i="17"/>
  <c r="D16" i="17"/>
  <c r="D27" i="17"/>
  <c r="E23" i="17"/>
  <c r="E28" i="17"/>
  <c r="D30" i="17"/>
  <c r="E18" i="17"/>
  <c r="E22" i="17"/>
  <c r="D33" i="16"/>
  <c r="E22" i="16"/>
  <c r="E35" i="16"/>
  <c r="E32" i="16"/>
  <c r="E33" i="16"/>
  <c r="D22" i="16"/>
  <c r="D35" i="16"/>
  <c r="D32" i="16"/>
  <c r="E14" i="16"/>
  <c r="E20" i="16"/>
  <c r="E17" i="16"/>
  <c r="E37" i="16"/>
  <c r="D16" i="16"/>
  <c r="D34" i="16"/>
  <c r="E13" i="16"/>
  <c r="D28" i="16"/>
  <c r="D36" i="16"/>
  <c r="E30" i="16"/>
  <c r="E36" i="16"/>
  <c r="D20" i="16"/>
  <c r="D24" i="16"/>
  <c r="D37" i="16"/>
  <c r="D27" i="16"/>
  <c r="E16" i="16"/>
  <c r="D29" i="16"/>
  <c r="E34" i="16"/>
  <c r="E24" i="16"/>
  <c r="E27" i="16"/>
  <c r="E29" i="16"/>
  <c r="E26" i="16"/>
  <c r="D25" i="16"/>
  <c r="E18" i="16"/>
  <c r="E28" i="16"/>
  <c r="D15" i="16"/>
  <c r="D17" i="16"/>
  <c r="D23" i="16"/>
  <c r="D21" i="16"/>
  <c r="D19" i="16"/>
  <c r="E31" i="16"/>
  <c r="D13" i="16"/>
  <c r="D26" i="16"/>
  <c r="E23" i="16"/>
  <c r="E21" i="16"/>
  <c r="E19" i="16"/>
  <c r="D31" i="16"/>
  <c r="D30" i="16"/>
  <c r="E15" i="16"/>
  <c r="E25" i="16"/>
  <c r="D18" i="16"/>
  <c r="D1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<sst xmlns="http://schemas.openxmlformats.org/spreadsheetml/2006/main" count="69" uniqueCount="21">
  <si>
    <t>Crude Oil FOB Price (Indian Basket) Average (INR/Ton)</t>
  </si>
  <si>
    <t>Propylene Polymer Grade (Contract) Ex-Hazira (India)</t>
  </si>
  <si>
    <t xml:space="preserve">Ester Acrylic Acid Delivered Price </t>
  </si>
  <si>
    <t xml:space="preserve">Glacial Acrylic Acid Delivered Price </t>
  </si>
  <si>
    <t>y=mx+c</t>
  </si>
  <si>
    <t xml:space="preserve"> </t>
  </si>
  <si>
    <t xml:space="preserve">Slope </t>
  </si>
  <si>
    <t xml:space="preserve">Intercept </t>
  </si>
  <si>
    <t>Timeline</t>
  </si>
  <si>
    <t>Values</t>
  </si>
  <si>
    <t>Forecast</t>
  </si>
  <si>
    <t>Lower Confidence Bound</t>
  </si>
  <si>
    <t>Upper Confidence Bound</t>
  </si>
  <si>
    <t>Realistic_West Ester Acrylic Acid Delivered Price</t>
  </si>
  <si>
    <t>Realistic_South Ester Acrylic Acid Delivered Price</t>
  </si>
  <si>
    <t>North Ester Acrylic Acid Delivered Price</t>
  </si>
  <si>
    <t>East Ester Acrylic Acid Delivered Price</t>
  </si>
  <si>
    <t xml:space="preserve">Realistic_West Glacial Acrylic Acid Delivered Price </t>
  </si>
  <si>
    <t xml:space="preserve">Realistic_South Glacial Acrylic Acid Delivered Price </t>
  </si>
  <si>
    <t xml:space="preserve">Realistic_North Glacial Acrylic Acid Delivered Price </t>
  </si>
  <si>
    <t xml:space="preserve">Realistic_East Glacial Acrylic Acid Delivered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</si>
</sst>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3" borderId="2" xfId="1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2" fontId="0" fillId="0" borderId="0" xfId="0" applyNumberFormat="1"/>
    <xf numFmtId="1" fontId="5" fillId="0" borderId="1" xfId="1" applyNumberFormat="1" applyFont="1" applyBorder="1" applyAlignment="1">
      <alignment horizontal="center"/>
    </xf>
    <xf numFmtId="0" fontId="0" fillId="2" borderId="0" xfId="0" applyFill="1" applyAlignment="1">
      <alignment vertical="top"/>
    </xf>
    <xf numFmtId="0" fontId="3" fillId="0" borderId="1" xfId="1" applyFont="1" applyBorder="1" applyAlignment="1">
      <alignment horizontal="center" vertical="top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E9D912C2-6A3D-455B-875D-E672AFBBED22}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'Crude oil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'Crude oil F'!$B$2:$B$37</c:f>
              <c:numCache>
                <c:formatCode>General</c:formatCode>
                <c:ptCount val="36"/>
                <c:pt idx="0">
                  <c:v>45878.31</c:v>
                </c:pt>
                <c:pt idx="1">
                  <c:v>46660.19</c:v>
                </c:pt>
                <c:pt idx="2">
                  <c:v>39139.32</c:v>
                </c:pt>
                <c:pt idx="3">
                  <c:v>22481.97</c:v>
                </c:pt>
                <c:pt idx="4">
                  <c:v>22445.9</c:v>
                </c:pt>
                <c:pt idx="5">
                  <c:v>27989.42</c:v>
                </c:pt>
                <c:pt idx="6">
                  <c:v>35662.75</c:v>
                </c:pt>
                <c:pt idx="7">
                  <c:v>32473.41</c:v>
                </c:pt>
                <c:pt idx="8">
                  <c:v>24016.01</c:v>
                </c:pt>
                <c:pt idx="9">
                  <c:v>45114.01</c:v>
                </c:pt>
                <c:pt idx="10">
                  <c:v>55498.98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9-40C9-B1A3-502E47F5F3E0}"/>
            </c:ext>
          </c:extLst>
        </c:ser>
        <c:ser>
          <c:idx val="1"/>
          <c:order val="1"/>
          <c:tx>
            <c:strRef>
              <c:f>'Crude oil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'Crude oil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'Crude oil F'!$C$2:$C$37</c:f>
              <c:numCache>
                <c:formatCode>General</c:formatCode>
                <c:ptCount val="36"/>
                <c:pt idx="10">
                  <c:v>55498.98</c:v>
                </c:pt>
                <c:pt idx="11">
                  <c:v>55769.420272727286</c:v>
                </c:pt>
                <c:pt idx="12">
                  <c:v>56039.860545454561</c:v>
                </c:pt>
                <c:pt idx="13">
                  <c:v>56310.300818181844</c:v>
                </c:pt>
                <c:pt idx="14">
                  <c:v>56580.74109090912</c:v>
                </c:pt>
                <c:pt idx="15">
                  <c:v>56851.181363636402</c:v>
                </c:pt>
                <c:pt idx="16">
                  <c:v>57121.621636363678</c:v>
                </c:pt>
                <c:pt idx="17">
                  <c:v>57392.06190909096</c:v>
                </c:pt>
                <c:pt idx="18">
                  <c:v>57662.502181818236</c:v>
                </c:pt>
                <c:pt idx="19">
                  <c:v>57932.942454545519</c:v>
                </c:pt>
                <c:pt idx="20">
                  <c:v>58203.382727272794</c:v>
                </c:pt>
                <c:pt idx="21">
                  <c:v>58473.823000000077</c:v>
                </c:pt>
                <c:pt idx="22">
                  <c:v>58744.263272727352</c:v>
                </c:pt>
                <c:pt idx="23">
                  <c:v>59014.703545454635</c:v>
                </c:pt>
                <c:pt idx="24">
                  <c:v>59285.14381818191</c:v>
                </c:pt>
                <c:pt idx="25">
                  <c:v>59555.584090909193</c:v>
                </c:pt>
                <c:pt idx="26">
                  <c:v>59826.024363636468</c:v>
                </c:pt>
                <c:pt idx="27">
                  <c:v>60096.464636363751</c:v>
                </c:pt>
                <c:pt idx="28">
                  <c:v>60366.904909091027</c:v>
                </c:pt>
                <c:pt idx="29">
                  <c:v>60637.345181818309</c:v>
                </c:pt>
                <c:pt idx="30">
                  <c:v>60907.785454545592</c:v>
                </c:pt>
                <c:pt idx="31">
                  <c:v>61178.225727272868</c:v>
                </c:pt>
                <c:pt idx="32">
                  <c:v>61448.666000000143</c:v>
                </c:pt>
                <c:pt idx="33">
                  <c:v>61719.106272727426</c:v>
                </c:pt>
                <c:pt idx="34">
                  <c:v>61989.546545454708</c:v>
                </c:pt>
                <c:pt idx="35">
                  <c:v>62259.986818181984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9-40C9-B1A3-502E47F5F3E0}"/>
            </c:ext>
          </c:extLst>
        </c:ser>
        <c:ser>
          <c:idx val="2"/>
          <c:order val="2"/>
          <c:tx>
            <c:strRef>
              <c:f>'Crude oil F'!#REF!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'Crude oil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'Crude oil 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9-40C9-B1A3-502E47F5F3E0}"/>
            </c:ext>
          </c:extLst>
        </c:ser>
        <c:ser>
          <c:idx val="3"/>
          <c:order val="3"/>
          <c:tx>
            <c:strRef>
              <c:f>'Crude oil F'!#REF!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'Crude oil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'Crude oil 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9-40C9-B1A3-502E47F5F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670495"/>
        <c:axId val="2117670975"/>
      </c:lineChart>
      <c:catAx>
        <c:axId val="211767049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70975"/>
        <c:crosses val="autoZero"/>
        <c:auto val="1"/>
        <c:lblAlgn val="ctr"/>
        <c:lblOffset val="100"/>
        <c:noMultiLvlLbl val="0"/>
      </c:catAx>
      <c:valAx>
        <c:axId val="21176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7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'Propylene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'Propylene F'!$B$2:$B$37</c:f>
              <c:numCache>
                <c:formatCode>General</c:formatCode>
                <c:ptCount val="36"/>
                <c:pt idx="0">
                  <c:v>56350</c:v>
                </c:pt>
                <c:pt idx="1">
                  <c:v>58580</c:v>
                </c:pt>
                <c:pt idx="2">
                  <c:v>44480</c:v>
                </c:pt>
                <c:pt idx="3">
                  <c:v>34790</c:v>
                </c:pt>
                <c:pt idx="4">
                  <c:v>43640</c:v>
                </c:pt>
                <c:pt idx="5">
                  <c:v>61210</c:v>
                </c:pt>
                <c:pt idx="6">
                  <c:v>61710</c:v>
                </c:pt>
                <c:pt idx="7">
                  <c:v>58470</c:v>
                </c:pt>
                <c:pt idx="8">
                  <c:v>61420</c:v>
                </c:pt>
                <c:pt idx="9">
                  <c:v>75875</c:v>
                </c:pt>
                <c:pt idx="10">
                  <c:v>88975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0-4CF9-A719-B10505B82348}"/>
            </c:ext>
          </c:extLst>
        </c:ser>
        <c:ser>
          <c:idx val="1"/>
          <c:order val="1"/>
          <c:tx>
            <c:strRef>
              <c:f>'Propylene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'Propylene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'Propylene F'!$C$2:$C$37</c:f>
              <c:numCache>
                <c:formatCode>General</c:formatCode>
                <c:ptCount val="36"/>
                <c:pt idx="10">
                  <c:v>88975</c:v>
                </c:pt>
                <c:pt idx="11">
                  <c:v>91037.200763139132</c:v>
                </c:pt>
                <c:pt idx="12">
                  <c:v>94205.878078206209</c:v>
                </c:pt>
                <c:pt idx="13">
                  <c:v>97374.555393273273</c:v>
                </c:pt>
                <c:pt idx="14">
                  <c:v>100543.23270834035</c:v>
                </c:pt>
                <c:pt idx="15">
                  <c:v>103711.91002340743</c:v>
                </c:pt>
                <c:pt idx="16">
                  <c:v>106880.58733847451</c:v>
                </c:pt>
                <c:pt idx="17">
                  <c:v>110049.26465354158</c:v>
                </c:pt>
                <c:pt idx="18">
                  <c:v>113217.94196860865</c:v>
                </c:pt>
                <c:pt idx="19">
                  <c:v>116386.61928367573</c:v>
                </c:pt>
                <c:pt idx="20">
                  <c:v>119555.2965987428</c:v>
                </c:pt>
                <c:pt idx="21">
                  <c:v>122723.97391380988</c:v>
                </c:pt>
                <c:pt idx="22">
                  <c:v>125892.65122887696</c:v>
                </c:pt>
                <c:pt idx="23">
                  <c:v>129061.32854394402</c:v>
                </c:pt>
                <c:pt idx="24">
                  <c:v>132230.00585901111</c:v>
                </c:pt>
                <c:pt idx="25">
                  <c:v>135398.68317407818</c:v>
                </c:pt>
                <c:pt idx="26">
                  <c:v>138567.36048914527</c:v>
                </c:pt>
                <c:pt idx="27">
                  <c:v>141736.03780421233</c:v>
                </c:pt>
                <c:pt idx="28">
                  <c:v>144904.7151192794</c:v>
                </c:pt>
                <c:pt idx="29">
                  <c:v>148073.39243434649</c:v>
                </c:pt>
                <c:pt idx="30">
                  <c:v>151242.06974941355</c:v>
                </c:pt>
                <c:pt idx="31">
                  <c:v>154410.74706448062</c:v>
                </c:pt>
                <c:pt idx="32">
                  <c:v>157579.42437954771</c:v>
                </c:pt>
                <c:pt idx="33">
                  <c:v>160748.1016946148</c:v>
                </c:pt>
                <c:pt idx="34">
                  <c:v>163916.77900968186</c:v>
                </c:pt>
                <c:pt idx="35">
                  <c:v>167085.45632474893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0-4CF9-A719-B10505B82348}"/>
            </c:ext>
          </c:extLst>
        </c:ser>
        <c:ser>
          <c:idx val="2"/>
          <c:order val="2"/>
          <c:tx>
            <c:strRef>
              <c:f>'Propylene F'!#REF!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'Propylene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'Propylene 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0-4CF9-A719-B10505B82348}"/>
            </c:ext>
          </c:extLst>
        </c:ser>
        <c:ser>
          <c:idx val="3"/>
          <c:order val="3"/>
          <c:tx>
            <c:strRef>
              <c:f>'Propylene F'!#REF!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'Propylene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'Propylene 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B0-4CF9-A719-B10505B82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339855"/>
        <c:axId val="2101343215"/>
      </c:lineChart>
      <c:catAx>
        <c:axId val="21013398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343215"/>
        <c:crosses val="autoZero"/>
        <c:auto val="1"/>
        <c:lblAlgn val="ctr"/>
        <c:lblOffset val="100"/>
        <c:noMultiLvlLbl val="0"/>
      </c:catAx>
      <c:valAx>
        <c:axId val="210134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3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'West EAA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'West EAA F'!$B$2:$B$37</c:f>
              <c:numCache>
                <c:formatCode>General</c:formatCode>
                <c:ptCount val="36"/>
                <c:pt idx="0">
                  <c:v>129508.12</c:v>
                </c:pt>
                <c:pt idx="1">
                  <c:v>144686.49</c:v>
                </c:pt>
                <c:pt idx="2">
                  <c:v>130542.11</c:v>
                </c:pt>
                <c:pt idx="3">
                  <c:v>86564.07</c:v>
                </c:pt>
                <c:pt idx="4">
                  <c:v>85656.91</c:v>
                </c:pt>
                <c:pt idx="5">
                  <c:v>104614.24</c:v>
                </c:pt>
                <c:pt idx="6">
                  <c:v>116043.47</c:v>
                </c:pt>
                <c:pt idx="7">
                  <c:v>103219.59</c:v>
                </c:pt>
                <c:pt idx="8">
                  <c:v>104249.87</c:v>
                </c:pt>
                <c:pt idx="9">
                  <c:v>189839.41</c:v>
                </c:pt>
                <c:pt idx="10">
                  <c:v>166994.69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6-4EA3-8060-AB7CBCFCB307}"/>
            </c:ext>
          </c:extLst>
        </c:ser>
        <c:ser>
          <c:idx val="1"/>
          <c:order val="1"/>
          <c:tx>
            <c:strRef>
              <c:f>'West EAA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EAA F'!$C$2:$C$37</c:f>
              <c:numCache>
                <c:formatCode>General</c:formatCode>
                <c:ptCount val="36"/>
                <c:pt idx="10">
                  <c:v>166994.69</c:v>
                </c:pt>
                <c:pt idx="11">
                  <c:v>170202.55736363644</c:v>
                </c:pt>
                <c:pt idx="12">
                  <c:v>173410.42472727277</c:v>
                </c:pt>
                <c:pt idx="13">
                  <c:v>176618.29209090921</c:v>
                </c:pt>
                <c:pt idx="14">
                  <c:v>179826.15945454553</c:v>
                </c:pt>
                <c:pt idx="15">
                  <c:v>183034.02681818197</c:v>
                </c:pt>
                <c:pt idx="16">
                  <c:v>186241.89418181829</c:v>
                </c:pt>
                <c:pt idx="17">
                  <c:v>189449.76154545473</c:v>
                </c:pt>
                <c:pt idx="18">
                  <c:v>192657.62890909106</c:v>
                </c:pt>
                <c:pt idx="19">
                  <c:v>195865.4962727275</c:v>
                </c:pt>
                <c:pt idx="20">
                  <c:v>199073.36363636379</c:v>
                </c:pt>
                <c:pt idx="21">
                  <c:v>202281.23100000023</c:v>
                </c:pt>
                <c:pt idx="22">
                  <c:v>205489.09836363656</c:v>
                </c:pt>
                <c:pt idx="23">
                  <c:v>208696.965727273</c:v>
                </c:pt>
                <c:pt idx="24">
                  <c:v>211904.83309090932</c:v>
                </c:pt>
                <c:pt idx="25">
                  <c:v>215112.70045454576</c:v>
                </c:pt>
                <c:pt idx="26">
                  <c:v>218320.56781818208</c:v>
                </c:pt>
                <c:pt idx="27">
                  <c:v>221528.43518181852</c:v>
                </c:pt>
                <c:pt idx="28">
                  <c:v>224736.30254545485</c:v>
                </c:pt>
                <c:pt idx="29">
                  <c:v>227944.16990909129</c:v>
                </c:pt>
                <c:pt idx="30">
                  <c:v>231152.03727272761</c:v>
                </c:pt>
                <c:pt idx="31">
                  <c:v>234359.90463636405</c:v>
                </c:pt>
                <c:pt idx="32">
                  <c:v>237567.77200000038</c:v>
                </c:pt>
                <c:pt idx="33">
                  <c:v>240775.63936363682</c:v>
                </c:pt>
                <c:pt idx="34">
                  <c:v>243983.50672727314</c:v>
                </c:pt>
                <c:pt idx="35">
                  <c:v>247191.37409090958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6-4EA3-8060-AB7CBCFCB307}"/>
            </c:ext>
          </c:extLst>
        </c:ser>
        <c:ser>
          <c:idx val="2"/>
          <c:order val="2"/>
          <c:tx>
            <c:strRef>
              <c:f>'West EAA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'West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EAA F'!$D$2:$D$37</c:f>
              <c:numCache>
                <c:formatCode>General</c:formatCode>
                <c:ptCount val="36"/>
                <c:pt idx="10" formatCode="0.00">
                  <c:v>166994.69</c:v>
                </c:pt>
                <c:pt idx="11" formatCode="0.00">
                  <c:v>87119.71472474937</c:v>
                </c:pt>
                <c:pt idx="12" formatCode="0.00">
                  <c:v>55972.275613822567</c:v>
                </c:pt>
                <c:pt idx="13" formatCode="0.00">
                  <c:v>32762.539310038323</c:v>
                </c:pt>
                <c:pt idx="14" formatCode="0.00">
                  <c:v>13660.432635355246</c:v>
                </c:pt>
                <c:pt idx="15" formatCode="0.00">
                  <c:v>-2819.2652062173001</c:v>
                </c:pt>
                <c:pt idx="16" formatCode="0.00">
                  <c:v>-17438.452377537149</c:v>
                </c:pt>
                <c:pt idx="17" formatCode="0.00">
                  <c:v>-30649.704218469182</c:v>
                </c:pt>
                <c:pt idx="18" formatCode="0.00">
                  <c:v>-42747.837737078604</c:v>
                </c:pt>
                <c:pt idx="19" formatCode="0.00">
                  <c:v>-53937.574309011223</c:v>
                </c:pt>
                <c:pt idx="20" formatCode="0.00">
                  <c:v>-64367.919519057585</c:v>
                </c:pt>
                <c:pt idx="21" formatCode="0.00">
                  <c:v>-74151.318327946618</c:v>
                </c:pt>
                <c:pt idx="22" formatCode="0.00">
                  <c:v>-83375.094380464376</c:v>
                </c:pt>
                <c:pt idx="23" formatCode="0.00">
                  <c:v>-92108.662613275897</c:v>
                </c:pt>
                <c:pt idx="24" formatCode="0.00">
                  <c:v>-100408.28015991018</c:v>
                </c:pt>
                <c:pt idx="25" formatCode="0.00">
                  <c:v>-108320.29052877831</c:v>
                </c:pt>
                <c:pt idx="26" formatCode="0.00">
                  <c:v>-115883.40686026067</c:v>
                </c:pt>
                <c:pt idx="27" formatCode="0.00">
                  <c:v>-123130.36075597166</c:v>
                </c:pt>
                <c:pt idx="28" formatCode="0.00">
                  <c:v>-130089.11965705708</c:v>
                </c:pt>
                <c:pt idx="29" formatCode="0.00">
                  <c:v>-136783.80319976868</c:v>
                </c:pt>
                <c:pt idx="30" formatCode="0.00">
                  <c:v>-143235.38479634249</c:v>
                </c:pt>
                <c:pt idx="31" formatCode="0.00">
                  <c:v>-149462.23692530856</c:v>
                </c:pt>
                <c:pt idx="32" formatCode="0.00">
                  <c:v>-155480.56067933902</c:v>
                </c:pt>
                <c:pt idx="33" formatCode="0.00">
                  <c:v>-161304.72824475737</c:v>
                </c:pt>
                <c:pt idx="34" formatCode="0.00">
                  <c:v>-166947.55895258565</c:v>
                </c:pt>
                <c:pt idx="35" formatCode="0.00">
                  <c:v>-172420.54399719162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6-4EA3-8060-AB7CBCFCB307}"/>
            </c:ext>
          </c:extLst>
        </c:ser>
        <c:ser>
          <c:idx val="3"/>
          <c:order val="3"/>
          <c:tx>
            <c:strRef>
              <c:f>'West EAA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'West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EAA F'!$E$2:$E$37</c:f>
              <c:numCache>
                <c:formatCode>General</c:formatCode>
                <c:ptCount val="36"/>
                <c:pt idx="10" formatCode="0.00">
                  <c:v>166994.69</c:v>
                </c:pt>
                <c:pt idx="11" formatCode="0.00">
                  <c:v>253285.4000025235</c:v>
                </c:pt>
                <c:pt idx="12" formatCode="0.00">
                  <c:v>290848.57384072297</c:v>
                </c:pt>
                <c:pt idx="13" formatCode="0.00">
                  <c:v>320474.04487178009</c:v>
                </c:pt>
                <c:pt idx="14" formatCode="0.00">
                  <c:v>345991.88627373578</c:v>
                </c:pt>
                <c:pt idx="15" formatCode="0.00">
                  <c:v>368887.31884258124</c:v>
                </c:pt>
                <c:pt idx="16" formatCode="0.00">
                  <c:v>389922.24074117374</c:v>
                </c:pt>
                <c:pt idx="17" formatCode="0.00">
                  <c:v>409549.22730937868</c:v>
                </c:pt>
                <c:pt idx="18" formatCode="0.00">
                  <c:v>428063.09555526072</c:v>
                </c:pt>
                <c:pt idx="19" formatCode="0.00">
                  <c:v>445668.56685446622</c:v>
                </c:pt>
                <c:pt idx="20" formatCode="0.00">
                  <c:v>462514.64679178514</c:v>
                </c:pt>
                <c:pt idx="21" formatCode="0.00">
                  <c:v>478713.78032794711</c:v>
                </c:pt>
                <c:pt idx="22" formatCode="0.00">
                  <c:v>494353.29110773746</c:v>
                </c:pt>
                <c:pt idx="23" formatCode="0.00">
                  <c:v>509502.59406782186</c:v>
                </c:pt>
                <c:pt idx="24" formatCode="0.00">
                  <c:v>524217.94634172879</c:v>
                </c:pt>
                <c:pt idx="25" formatCode="0.00">
                  <c:v>538545.6914378698</c:v>
                </c:pt>
                <c:pt idx="26" formatCode="0.00">
                  <c:v>552524.54249662487</c:v>
                </c:pt>
                <c:pt idx="27" formatCode="0.00">
                  <c:v>566187.23111960874</c:v>
                </c:pt>
                <c:pt idx="28" formatCode="0.00">
                  <c:v>579561.72474796674</c:v>
                </c:pt>
                <c:pt idx="29" formatCode="0.00">
                  <c:v>592672.14301795128</c:v>
                </c:pt>
                <c:pt idx="30" formatCode="0.00">
                  <c:v>605539.45934179774</c:v>
                </c:pt>
                <c:pt idx="31" formatCode="0.00">
                  <c:v>618182.04619803664</c:v>
                </c:pt>
                <c:pt idx="32" formatCode="0.00">
                  <c:v>630616.1046793398</c:v>
                </c:pt>
                <c:pt idx="33" formatCode="0.00">
                  <c:v>642856.00697203097</c:v>
                </c:pt>
                <c:pt idx="34" formatCode="0.00">
                  <c:v>654914.5724071319</c:v>
                </c:pt>
                <c:pt idx="35" formatCode="0.00">
                  <c:v>666803.29217901081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6-4EA3-8060-AB7CBCFCB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9764911"/>
        <c:axId val="101270623"/>
      </c:lineChart>
      <c:catAx>
        <c:axId val="19997649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0623"/>
        <c:crosses val="autoZero"/>
        <c:auto val="1"/>
        <c:lblAlgn val="ctr"/>
        <c:lblOffset val="100"/>
        <c:noMultiLvlLbl val="0"/>
      </c:catAx>
      <c:valAx>
        <c:axId val="10127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6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'South EAA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'South EAA F'!$B$2:$B$37</c:f>
              <c:numCache>
                <c:formatCode>General</c:formatCode>
                <c:ptCount val="36"/>
                <c:pt idx="0">
                  <c:v>129519.17</c:v>
                </c:pt>
                <c:pt idx="1">
                  <c:v>144704.92000000001</c:v>
                </c:pt>
                <c:pt idx="2">
                  <c:v>130552.03</c:v>
                </c:pt>
                <c:pt idx="3">
                  <c:v>86578.1</c:v>
                </c:pt>
                <c:pt idx="4">
                  <c:v>85731.33</c:v>
                </c:pt>
                <c:pt idx="5">
                  <c:v>104654.86</c:v>
                </c:pt>
                <c:pt idx="6">
                  <c:v>116133.66</c:v>
                </c:pt>
                <c:pt idx="7">
                  <c:v>103269.66</c:v>
                </c:pt>
                <c:pt idx="8">
                  <c:v>104344.39</c:v>
                </c:pt>
                <c:pt idx="9">
                  <c:v>189886.16</c:v>
                </c:pt>
                <c:pt idx="10">
                  <c:v>167068.69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3-4E76-AABD-831ACF7A60AB}"/>
            </c:ext>
          </c:extLst>
        </c:ser>
        <c:ser>
          <c:idx val="1"/>
          <c:order val="1"/>
          <c:tx>
            <c:strRef>
              <c:f>'South EAA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'South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EAA F'!$C$2:$C$37</c:f>
              <c:numCache>
                <c:formatCode>General</c:formatCode>
                <c:ptCount val="36"/>
                <c:pt idx="10">
                  <c:v>167068.69</c:v>
                </c:pt>
                <c:pt idx="11">
                  <c:v>170283.55445454552</c:v>
                </c:pt>
                <c:pt idx="12">
                  <c:v>173498.41890909092</c:v>
                </c:pt>
                <c:pt idx="13">
                  <c:v>176713.28336363644</c:v>
                </c:pt>
                <c:pt idx="14">
                  <c:v>179928.14781818187</c:v>
                </c:pt>
                <c:pt idx="15">
                  <c:v>183143.01227272738</c:v>
                </c:pt>
                <c:pt idx="16">
                  <c:v>186357.87672727279</c:v>
                </c:pt>
                <c:pt idx="17">
                  <c:v>189572.7411818183</c:v>
                </c:pt>
                <c:pt idx="18">
                  <c:v>192787.6056363637</c:v>
                </c:pt>
                <c:pt idx="19">
                  <c:v>196002.47009090922</c:v>
                </c:pt>
                <c:pt idx="20">
                  <c:v>199217.33454545462</c:v>
                </c:pt>
                <c:pt idx="21">
                  <c:v>202432.19900000017</c:v>
                </c:pt>
                <c:pt idx="22">
                  <c:v>205647.06345454554</c:v>
                </c:pt>
                <c:pt idx="23">
                  <c:v>208861.92790909109</c:v>
                </c:pt>
                <c:pt idx="24">
                  <c:v>212076.79236363649</c:v>
                </c:pt>
                <c:pt idx="25">
                  <c:v>215291.656818182</c:v>
                </c:pt>
                <c:pt idx="26">
                  <c:v>218506.5212727274</c:v>
                </c:pt>
                <c:pt idx="27">
                  <c:v>221721.38572727292</c:v>
                </c:pt>
                <c:pt idx="28">
                  <c:v>224936.25018181832</c:v>
                </c:pt>
                <c:pt idx="29">
                  <c:v>228151.11463636384</c:v>
                </c:pt>
                <c:pt idx="30">
                  <c:v>231365.97909090927</c:v>
                </c:pt>
                <c:pt idx="31">
                  <c:v>234580.84354545476</c:v>
                </c:pt>
                <c:pt idx="32">
                  <c:v>237795.70800000019</c:v>
                </c:pt>
                <c:pt idx="33">
                  <c:v>241010.57245454571</c:v>
                </c:pt>
                <c:pt idx="34">
                  <c:v>244225.43690909111</c:v>
                </c:pt>
                <c:pt idx="35">
                  <c:v>247440.30136363662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3-4E76-AABD-831ACF7A60AB}"/>
            </c:ext>
          </c:extLst>
        </c:ser>
        <c:ser>
          <c:idx val="2"/>
          <c:order val="2"/>
          <c:tx>
            <c:strRef>
              <c:f>'South EAA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'South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EAA F'!$D$2:$D$37</c:f>
              <c:numCache>
                <c:formatCode>General</c:formatCode>
                <c:ptCount val="36"/>
                <c:pt idx="10" formatCode="0.00">
                  <c:v>167068.69</c:v>
                </c:pt>
                <c:pt idx="11" formatCode="0.00">
                  <c:v>87239.566507843905</c:v>
                </c:pt>
                <c:pt idx="12" formatCode="0.00">
                  <c:v>56115.191160746923</c:v>
                </c:pt>
                <c:pt idx="13" formatCode="0.00">
                  <c:v>32924.806458456296</c:v>
                </c:pt>
                <c:pt idx="14" formatCode="0.00">
                  <c:v>13840.130402789859</c:v>
                </c:pt>
                <c:pt idx="15" formatCode="0.00">
                  <c:v>-2623.3632208468043</c:v>
                </c:pt>
                <c:pt idx="16" formatCode="0.00">
                  <c:v>-17227.216264457529</c:v>
                </c:pt>
                <c:pt idx="17" formatCode="0.00">
                  <c:v>-30423.792415597913</c:v>
                </c:pt>
                <c:pt idx="18" formatCode="0.00">
                  <c:v>-42507.770807607827</c:v>
                </c:pt>
                <c:pt idx="19" formatCode="0.00">
                  <c:v>-53683.777075715741</c:v>
                </c:pt>
                <c:pt idx="20" formatCode="0.00">
                  <c:v>-64100.74712045546</c:v>
                </c:pt>
                <c:pt idx="21" formatCode="0.00">
                  <c:v>-73871.073316315509</c:v>
                </c:pt>
                <c:pt idx="22" formatCode="0.00">
                  <c:v>-83082.038470127649</c:v>
                </c:pt>
                <c:pt idx="23" formatCode="0.00">
                  <c:v>-91803.025055825507</c:v>
                </c:pt>
                <c:pt idx="24" formatCode="0.00">
                  <c:v>-100090.26389761193</c:v>
                </c:pt>
                <c:pt idx="25" formatCode="0.00">
                  <c:v>-107990.07683079809</c:v>
                </c:pt>
                <c:pt idx="26" formatCode="0.00">
                  <c:v>-115541.15889109788</c:v>
                </c:pt>
                <c:pt idx="27" formatCode="0.00">
                  <c:v>-122776.22637279794</c:v>
                </c:pt>
                <c:pt idx="28" formatCode="0.00">
                  <c:v>-129723.23363773321</c:v>
                </c:pt>
                <c:pt idx="29" formatCode="0.00">
                  <c:v>-136406.28904231705</c:v>
                </c:pt>
                <c:pt idx="30" formatCode="0.00">
                  <c:v>-142846.35619031676</c:v>
                </c:pt>
                <c:pt idx="31" formatCode="0.00">
                  <c:v>-149061.79896815136</c:v>
                </c:pt>
                <c:pt idx="32" formatCode="0.00">
                  <c:v>-155068.81089185676</c:v>
                </c:pt>
                <c:pt idx="33" formatCode="0.00">
                  <c:v>-160881.75742643059</c:v>
                </c:pt>
                <c:pt idx="34" formatCode="0.00">
                  <c:v>-166513.45190778017</c:v>
                </c:pt>
                <c:pt idx="35" formatCode="0.00">
                  <c:v>-171975.3801562778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3-4E76-AABD-831ACF7A60AB}"/>
            </c:ext>
          </c:extLst>
        </c:ser>
        <c:ser>
          <c:idx val="3"/>
          <c:order val="3"/>
          <c:tx>
            <c:strRef>
              <c:f>'South EAA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'South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EAA F'!$E$2:$E$37</c:f>
              <c:numCache>
                <c:formatCode>General</c:formatCode>
                <c:ptCount val="36"/>
                <c:pt idx="10" formatCode="0.00">
                  <c:v>167068.69</c:v>
                </c:pt>
                <c:pt idx="11" formatCode="0.00">
                  <c:v>253327.54240124713</c:v>
                </c:pt>
                <c:pt idx="12" formatCode="0.00">
                  <c:v>290881.64665743493</c:v>
                </c:pt>
                <c:pt idx="13" formatCode="0.00">
                  <c:v>320501.76026881661</c:v>
                </c:pt>
                <c:pt idx="14" formatCode="0.00">
                  <c:v>346016.16523357388</c:v>
                </c:pt>
                <c:pt idx="15" formatCode="0.00">
                  <c:v>368909.38776630157</c:v>
                </c:pt>
                <c:pt idx="16" formatCode="0.00">
                  <c:v>389942.96971900307</c:v>
                </c:pt>
                <c:pt idx="17" formatCode="0.00">
                  <c:v>409569.27477923455</c:v>
                </c:pt>
                <c:pt idx="18" formatCode="0.00">
                  <c:v>428082.98208033526</c:v>
                </c:pt>
                <c:pt idx="19" formatCode="0.00">
                  <c:v>445688.71725753415</c:v>
                </c:pt>
                <c:pt idx="20" formatCode="0.00">
                  <c:v>462535.41621136467</c:v>
                </c:pt>
                <c:pt idx="21" formatCode="0.00">
                  <c:v>478735.47131631582</c:v>
                </c:pt>
                <c:pt idx="22" formatCode="0.00">
                  <c:v>494376.16537921876</c:v>
                </c:pt>
                <c:pt idx="23" formatCode="0.00">
                  <c:v>509526.88087400771</c:v>
                </c:pt>
                <c:pt idx="24" formatCode="0.00">
                  <c:v>524243.84862488491</c:v>
                </c:pt>
                <c:pt idx="25" formatCode="0.00">
                  <c:v>538573.39046716213</c:v>
                </c:pt>
                <c:pt idx="26" formatCode="0.00">
                  <c:v>552554.20143655268</c:v>
                </c:pt>
                <c:pt idx="27" formatCode="0.00">
                  <c:v>566218.99782734376</c:v>
                </c:pt>
                <c:pt idx="28" formatCode="0.00">
                  <c:v>579595.73400136991</c:v>
                </c:pt>
                <c:pt idx="29" formatCode="0.00">
                  <c:v>592708.5183150447</c:v>
                </c:pt>
                <c:pt idx="30" formatCode="0.00">
                  <c:v>605578.31437213533</c:v>
                </c:pt>
                <c:pt idx="31" formatCode="0.00">
                  <c:v>618223.4860590609</c:v>
                </c:pt>
                <c:pt idx="32" formatCode="0.00">
                  <c:v>630660.22689185711</c:v>
                </c:pt>
                <c:pt idx="33" formatCode="0.00">
                  <c:v>642902.902335522</c:v>
                </c:pt>
                <c:pt idx="34" formatCode="0.00">
                  <c:v>654964.32572596241</c:v>
                </c:pt>
                <c:pt idx="35" formatCode="0.00">
                  <c:v>666855.98288355104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03-4E76-AABD-831ACF7A6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672415"/>
        <c:axId val="2117669535"/>
      </c:lineChart>
      <c:catAx>
        <c:axId val="211767241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69535"/>
        <c:crosses val="autoZero"/>
        <c:auto val="1"/>
        <c:lblAlgn val="ctr"/>
        <c:lblOffset val="100"/>
        <c:noMultiLvlLbl val="0"/>
      </c:catAx>
      <c:valAx>
        <c:axId val="21176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7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'North EAA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'North EAA F'!$B$2:$B$37</c:f>
              <c:numCache>
                <c:formatCode>General</c:formatCode>
                <c:ptCount val="36"/>
                <c:pt idx="0">
                  <c:v>129886.72</c:v>
                </c:pt>
                <c:pt idx="1">
                  <c:v>145128.70000000001</c:v>
                </c:pt>
                <c:pt idx="2">
                  <c:v>130901.07</c:v>
                </c:pt>
                <c:pt idx="3">
                  <c:v>86937.48</c:v>
                </c:pt>
                <c:pt idx="4">
                  <c:v>86098.98</c:v>
                </c:pt>
                <c:pt idx="5">
                  <c:v>105161.66</c:v>
                </c:pt>
                <c:pt idx="6">
                  <c:v>116585.74</c:v>
                </c:pt>
                <c:pt idx="7">
                  <c:v>103857.37</c:v>
                </c:pt>
                <c:pt idx="8">
                  <c:v>104940.11</c:v>
                </c:pt>
                <c:pt idx="9">
                  <c:v>190534.3</c:v>
                </c:pt>
                <c:pt idx="10">
                  <c:v>167684.69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A-42FA-8029-DE41BF745ADD}"/>
            </c:ext>
          </c:extLst>
        </c:ser>
        <c:ser>
          <c:idx val="1"/>
          <c:order val="1"/>
          <c:tx>
            <c:strRef>
              <c:f>'North EAA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EAA F'!$C$2:$C$37</c:f>
              <c:numCache>
                <c:formatCode>General</c:formatCode>
                <c:ptCount val="36"/>
                <c:pt idx="10">
                  <c:v>167684.69</c:v>
                </c:pt>
                <c:pt idx="11">
                  <c:v>170930.65281818187</c:v>
                </c:pt>
                <c:pt idx="12">
                  <c:v>174176.61563636363</c:v>
                </c:pt>
                <c:pt idx="13">
                  <c:v>177422.5784545455</c:v>
                </c:pt>
                <c:pt idx="14">
                  <c:v>180668.54127272725</c:v>
                </c:pt>
                <c:pt idx="15">
                  <c:v>183914.50409090912</c:v>
                </c:pt>
                <c:pt idx="16">
                  <c:v>187160.46690909087</c:v>
                </c:pt>
                <c:pt idx="17">
                  <c:v>190406.42972727274</c:v>
                </c:pt>
                <c:pt idx="18">
                  <c:v>193652.3925454545</c:v>
                </c:pt>
                <c:pt idx="19">
                  <c:v>196898.35536363636</c:v>
                </c:pt>
                <c:pt idx="20">
                  <c:v>200144.31818181809</c:v>
                </c:pt>
                <c:pt idx="21">
                  <c:v>203390.28099999999</c:v>
                </c:pt>
                <c:pt idx="22">
                  <c:v>206636.24381818171</c:v>
                </c:pt>
                <c:pt idx="23">
                  <c:v>209882.20663636361</c:v>
                </c:pt>
                <c:pt idx="24">
                  <c:v>213128.16945454534</c:v>
                </c:pt>
                <c:pt idx="25">
                  <c:v>216374.13227272721</c:v>
                </c:pt>
                <c:pt idx="26">
                  <c:v>219620.09509090896</c:v>
                </c:pt>
                <c:pt idx="27">
                  <c:v>222866.05790909083</c:v>
                </c:pt>
                <c:pt idx="28">
                  <c:v>226112.02072727258</c:v>
                </c:pt>
                <c:pt idx="29">
                  <c:v>229357.98354545445</c:v>
                </c:pt>
                <c:pt idx="30">
                  <c:v>232603.94636363621</c:v>
                </c:pt>
                <c:pt idx="31">
                  <c:v>235849.90918181808</c:v>
                </c:pt>
                <c:pt idx="32">
                  <c:v>239095.87199999983</c:v>
                </c:pt>
                <c:pt idx="33">
                  <c:v>242341.8348181817</c:v>
                </c:pt>
                <c:pt idx="34">
                  <c:v>245587.79763636345</c:v>
                </c:pt>
                <c:pt idx="35">
                  <c:v>248833.76045454532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A-42FA-8029-DE41BF745ADD}"/>
            </c:ext>
          </c:extLst>
        </c:ser>
        <c:ser>
          <c:idx val="2"/>
          <c:order val="2"/>
          <c:tx>
            <c:strRef>
              <c:f>'North EAA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'North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EAA F'!$D$2:$D$37</c:f>
              <c:numCache>
                <c:formatCode>General</c:formatCode>
                <c:ptCount val="36"/>
                <c:pt idx="10" formatCode="0.00">
                  <c:v>167684.69</c:v>
                </c:pt>
                <c:pt idx="11" formatCode="0.00">
                  <c:v>87843.535712449942</c:v>
                </c:pt>
                <c:pt idx="12" formatCode="0.00">
                  <c:v>56732.424535677987</c:v>
                </c:pt>
                <c:pt idx="13" formatCode="0.00">
                  <c:v>33559.424546965718</c:v>
                </c:pt>
                <c:pt idx="14" formatCode="0.00">
                  <c:v>14494.26551771001</c:v>
                </c:pt>
                <c:pt idx="15" formatCode="0.00">
                  <c:v>-1948.3497600904084</c:v>
                </c:pt>
                <c:pt idx="16" formatCode="0.00">
                  <c:v>-16530.358647620247</c:v>
                </c:pt>
                <c:pt idx="17" formatCode="0.00">
                  <c:v>-29704.359768953756</c:v>
                </c:pt>
                <c:pt idx="18" formatCode="0.00">
                  <c:v>-41765.18529997507</c:v>
                </c:pt>
                <c:pt idx="19" formatCode="0.00">
                  <c:v>-52917.567148886534</c:v>
                </c:pt>
                <c:pt idx="20" formatCode="0.00">
                  <c:v>-63310.518566555256</c:v>
                </c:pt>
                <c:pt idx="21" formatCode="0.00">
                  <c:v>-73056.490298806428</c:v>
                </c:pt>
                <c:pt idx="22" formatCode="0.00">
                  <c:v>-82242.810483075125</c:v>
                </c:pt>
                <c:pt idx="23" formatCode="0.00">
                  <c:v>-90938.897627303115</c:v>
                </c:pt>
                <c:pt idx="24" formatCode="0.00">
                  <c:v>-99201.011759350629</c:v>
                </c:pt>
                <c:pt idx="25" formatCode="0.00">
                  <c:v>-107075.49877192097</c:v>
                </c:pt>
                <c:pt idx="26" formatCode="0.00">
                  <c:v>-114601.07379711801</c:v>
                </c:pt>
                <c:pt idx="27" formatCode="0.00">
                  <c:v>-121810.47012053966</c:v>
                </c:pt>
                <c:pt idx="28" formatCode="0.00">
                  <c:v>-128731.65662220764</c:v>
                </c:pt>
                <c:pt idx="29" formatCode="0.00">
                  <c:v>-135388.75417928677</c:v>
                </c:pt>
                <c:pt idx="30" formatCode="0.00">
                  <c:v>-141802.73728305861</c:v>
                </c:pt>
                <c:pt idx="31" formatCode="0.00">
                  <c:v>-147991.97935728478</c:v>
                </c:pt>
                <c:pt idx="32" formatCode="0.00">
                  <c:v>-153972.68232815541</c:v>
                </c:pt>
                <c:pt idx="33" formatCode="0.00">
                  <c:v>-159759.21912141785</c:v>
                </c:pt>
                <c:pt idx="34" formatCode="0.00">
                  <c:v>-165364.40972762633</c:v>
                </c:pt>
                <c:pt idx="35" formatCode="0.00">
                  <c:v>-170799.74593235034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CA-42FA-8029-DE41BF745ADD}"/>
            </c:ext>
          </c:extLst>
        </c:ser>
        <c:ser>
          <c:idx val="3"/>
          <c:order val="3"/>
          <c:tx>
            <c:strRef>
              <c:f>'North EAA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'North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EAA F'!$E$2:$E$37</c:f>
              <c:numCache>
                <c:formatCode>General</c:formatCode>
                <c:ptCount val="36"/>
                <c:pt idx="10" formatCode="0.00">
                  <c:v>167684.69</c:v>
                </c:pt>
                <c:pt idx="11" formatCode="0.00">
                  <c:v>254017.76992391382</c:v>
                </c:pt>
                <c:pt idx="12" formatCode="0.00">
                  <c:v>291620.80673704925</c:v>
                </c:pt>
                <c:pt idx="13" formatCode="0.00">
                  <c:v>321285.7323621253</c:v>
                </c:pt>
                <c:pt idx="14" formatCode="0.00">
                  <c:v>346842.81702774449</c:v>
                </c:pt>
                <c:pt idx="15" formatCode="0.00">
                  <c:v>369777.35794190865</c:v>
                </c:pt>
                <c:pt idx="16" formatCode="0.00">
                  <c:v>390851.29246580199</c:v>
                </c:pt>
                <c:pt idx="17" formatCode="0.00">
                  <c:v>410517.21922349924</c:v>
                </c:pt>
                <c:pt idx="18" formatCode="0.00">
                  <c:v>429069.97039088409</c:v>
                </c:pt>
                <c:pt idx="19" formatCode="0.00">
                  <c:v>446714.27787615929</c:v>
                </c:pt>
                <c:pt idx="20" formatCode="0.00">
                  <c:v>463599.15493019146</c:v>
                </c:pt>
                <c:pt idx="21" formatCode="0.00">
                  <c:v>479837.05229880637</c:v>
                </c:pt>
                <c:pt idx="22" formatCode="0.00">
                  <c:v>495515.29811943858</c:v>
                </c:pt>
                <c:pt idx="23" formatCode="0.00">
                  <c:v>510703.31090003031</c:v>
                </c:pt>
                <c:pt idx="24" formatCode="0.00">
                  <c:v>525457.35066844127</c:v>
                </c:pt>
                <c:pt idx="25" formatCode="0.00">
                  <c:v>539823.76331737544</c:v>
                </c:pt>
                <c:pt idx="26" formatCode="0.00">
                  <c:v>553841.26397893589</c:v>
                </c:pt>
                <c:pt idx="27" formatCode="0.00">
                  <c:v>567542.58593872131</c:v>
                </c:pt>
                <c:pt idx="28" formatCode="0.00">
                  <c:v>580955.69807675283</c:v>
                </c:pt>
                <c:pt idx="29" formatCode="0.00">
                  <c:v>594104.72127019567</c:v>
                </c:pt>
                <c:pt idx="30" formatCode="0.00">
                  <c:v>607010.63001033105</c:v>
                </c:pt>
                <c:pt idx="31" formatCode="0.00">
                  <c:v>619691.79772092099</c:v>
                </c:pt>
                <c:pt idx="32" formatCode="0.00">
                  <c:v>632164.4263281551</c:v>
                </c:pt>
                <c:pt idx="33" formatCode="0.00">
                  <c:v>644442.88875778124</c:v>
                </c:pt>
                <c:pt idx="34" formatCode="0.00">
                  <c:v>656540.00500035321</c:v>
                </c:pt>
                <c:pt idx="35" formatCode="0.00">
                  <c:v>668467.26684144093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CA-42FA-8029-DE41BF745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55167"/>
        <c:axId val="92654207"/>
      </c:lineChart>
      <c:catAx>
        <c:axId val="926551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54207"/>
        <c:crosses val="autoZero"/>
        <c:auto val="1"/>
        <c:lblAlgn val="ctr"/>
        <c:lblOffset val="100"/>
        <c:noMultiLvlLbl val="0"/>
      </c:catAx>
      <c:valAx>
        <c:axId val="9265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5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'East EAA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'East EAA F'!$B$2:$B$37</c:f>
              <c:numCache>
                <c:formatCode>General</c:formatCode>
                <c:ptCount val="36"/>
                <c:pt idx="0">
                  <c:v>130024.87</c:v>
                </c:pt>
                <c:pt idx="1">
                  <c:v>145294</c:v>
                </c:pt>
                <c:pt idx="2">
                  <c:v>130991.81</c:v>
                </c:pt>
                <c:pt idx="3">
                  <c:v>87055.58</c:v>
                </c:pt>
                <c:pt idx="4">
                  <c:v>86216.25</c:v>
                </c:pt>
                <c:pt idx="5">
                  <c:v>105252.52</c:v>
                </c:pt>
                <c:pt idx="6">
                  <c:v>116705.3</c:v>
                </c:pt>
                <c:pt idx="7">
                  <c:v>104022.56</c:v>
                </c:pt>
                <c:pt idx="8">
                  <c:v>105051.67</c:v>
                </c:pt>
                <c:pt idx="9">
                  <c:v>190751.52</c:v>
                </c:pt>
                <c:pt idx="10">
                  <c:v>167829.69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3-4E85-9412-250A1FA6F6C9}"/>
            </c:ext>
          </c:extLst>
        </c:ser>
        <c:ser>
          <c:idx val="1"/>
          <c:order val="1"/>
          <c:tx>
            <c:strRef>
              <c:f>'East EAA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'East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EAA F'!$C$2:$C$37</c:f>
              <c:numCache>
                <c:formatCode>General</c:formatCode>
                <c:ptCount val="36"/>
                <c:pt idx="10">
                  <c:v>167829.69</c:v>
                </c:pt>
                <c:pt idx="11">
                  <c:v>171079.29700000005</c:v>
                </c:pt>
                <c:pt idx="12">
                  <c:v>174328.90400000001</c:v>
                </c:pt>
                <c:pt idx="13">
                  <c:v>177578.51100000006</c:v>
                </c:pt>
                <c:pt idx="14">
                  <c:v>180828.11799999999</c:v>
                </c:pt>
                <c:pt idx="15">
                  <c:v>184077.72500000006</c:v>
                </c:pt>
                <c:pt idx="16">
                  <c:v>187327.33199999999</c:v>
                </c:pt>
                <c:pt idx="17">
                  <c:v>190576.93900000004</c:v>
                </c:pt>
                <c:pt idx="18">
                  <c:v>193826.546</c:v>
                </c:pt>
                <c:pt idx="19">
                  <c:v>197076.15300000005</c:v>
                </c:pt>
                <c:pt idx="20">
                  <c:v>200325.75999999998</c:v>
                </c:pt>
                <c:pt idx="21">
                  <c:v>203575.36700000006</c:v>
                </c:pt>
                <c:pt idx="22">
                  <c:v>206824.97399999999</c:v>
                </c:pt>
                <c:pt idx="23">
                  <c:v>210074.58100000003</c:v>
                </c:pt>
                <c:pt idx="24">
                  <c:v>213324.18799999999</c:v>
                </c:pt>
                <c:pt idx="25">
                  <c:v>216573.79500000004</c:v>
                </c:pt>
                <c:pt idx="26">
                  <c:v>219823.40199999997</c:v>
                </c:pt>
                <c:pt idx="27">
                  <c:v>223073.00900000005</c:v>
                </c:pt>
                <c:pt idx="28">
                  <c:v>226322.61599999998</c:v>
                </c:pt>
                <c:pt idx="29">
                  <c:v>229572.22300000003</c:v>
                </c:pt>
                <c:pt idx="30">
                  <c:v>232821.83</c:v>
                </c:pt>
                <c:pt idx="31">
                  <c:v>236071.43700000003</c:v>
                </c:pt>
                <c:pt idx="32">
                  <c:v>239321.04399999997</c:v>
                </c:pt>
                <c:pt idx="33">
                  <c:v>242570.65100000004</c:v>
                </c:pt>
                <c:pt idx="34">
                  <c:v>245820.25799999997</c:v>
                </c:pt>
                <c:pt idx="35">
                  <c:v>249069.86500000002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3-4E85-9412-250A1FA6F6C9}"/>
            </c:ext>
          </c:extLst>
        </c:ser>
        <c:ser>
          <c:idx val="2"/>
          <c:order val="2"/>
          <c:tx>
            <c:strRef>
              <c:f>'East EAA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'East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EAA F'!$D$2:$D$37</c:f>
              <c:numCache>
                <c:formatCode>General</c:formatCode>
                <c:ptCount val="36"/>
                <c:pt idx="10" formatCode="0.00">
                  <c:v>167829.69</c:v>
                </c:pt>
                <c:pt idx="11" formatCode="0.00">
                  <c:v>87901.158684278271</c:v>
                </c:pt>
                <c:pt idx="12" formatCode="0.00">
                  <c:v>56756.053815299441</c:v>
                </c:pt>
                <c:pt idx="13" formatCode="0.00">
                  <c:v>33557.756265748671</c:v>
                </c:pt>
                <c:pt idx="14" formatCode="0.00">
                  <c:v>14471.79977949243</c:v>
                </c:pt>
                <c:pt idx="15" formatCode="0.00">
                  <c:v>-1988.7399815692916</c:v>
                </c:pt>
                <c:pt idx="16" formatCode="0.00">
                  <c:v>-16586.635074335471</c:v>
                </c:pt>
                <c:pt idx="17" formatCode="0.00">
                  <c:v>-29774.979940713907</c:v>
                </c:pt>
                <c:pt idx="18" formatCode="0.00">
                  <c:v>-41848.929742658365</c:v>
                </c:pt>
                <c:pt idx="19" formatCode="0.00">
                  <c:v>-53013.440670385782</c:v>
                </c:pt>
                <c:pt idx="20" formatCode="0.00">
                  <c:v>-63417.689217476145</c:v>
                </c:pt>
                <c:pt idx="21" formatCode="0.00">
                  <c:v>-73174.249318563001</c:v>
                </c:pt>
                <c:pt idx="22" formatCode="0.00">
                  <c:v>-82370.544778292009</c:v>
                </c:pt>
                <c:pt idx="23" formatCode="0.00">
                  <c:v>-91076.070151973312</c:v>
                </c:pt>
                <c:pt idx="24" formatCode="0.00">
                  <c:v>-99347.147099835362</c:v>
                </c:pt>
                <c:pt idx="25" formatCode="0.00">
                  <c:v>-107230.17228610173</c:v>
                </c:pt>
                <c:pt idx="26" formatCode="0.00">
                  <c:v>-114763.90325496459</c:v>
                </c:pt>
                <c:pt idx="27" formatCode="0.00">
                  <c:v>-121981.10915105007</c:v>
                </c:pt>
                <c:pt idx="28" formatCode="0.00">
                  <c:v>-128909.78949404327</c:v>
                </c:pt>
                <c:pt idx="29" formatCode="0.00">
                  <c:v>-135574.09158531894</c:v>
                </c:pt>
                <c:pt idx="30" formatCode="0.00">
                  <c:v>-141995.01289353022</c:v>
                </c:pt>
                <c:pt idx="31" formatCode="0.00">
                  <c:v>-148190.94697036396</c:v>
                </c:pt>
                <c:pt idx="32" formatCode="0.00">
                  <c:v>-154178.11349107863</c:v>
                </c:pt>
                <c:pt idx="33" formatCode="0.00">
                  <c:v>-159970.90112683599</c:v>
                </c:pt>
                <c:pt idx="34" formatCode="0.00">
                  <c:v>-165582.14391237783</c:v>
                </c:pt>
                <c:pt idx="35" formatCode="0.00">
                  <c:v>-171023.34622242404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3-4E85-9412-250A1FA6F6C9}"/>
            </c:ext>
          </c:extLst>
        </c:ser>
        <c:ser>
          <c:idx val="3"/>
          <c:order val="3"/>
          <c:tx>
            <c:strRef>
              <c:f>'East EAA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'East EAA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EAA F'!$E$2:$E$37</c:f>
              <c:numCache>
                <c:formatCode>General</c:formatCode>
                <c:ptCount val="36"/>
                <c:pt idx="10" formatCode="0.00">
                  <c:v>167829.69</c:v>
                </c:pt>
                <c:pt idx="11" formatCode="0.00">
                  <c:v>254257.43531572184</c:v>
                </c:pt>
                <c:pt idx="12" formatCode="0.00">
                  <c:v>291901.75418470055</c:v>
                </c:pt>
                <c:pt idx="13" formatCode="0.00">
                  <c:v>321599.26573425147</c:v>
                </c:pt>
                <c:pt idx="14" formatCode="0.00">
                  <c:v>347184.43622050754</c:v>
                </c:pt>
                <c:pt idx="15" formatCode="0.00">
                  <c:v>370144.18998156942</c:v>
                </c:pt>
                <c:pt idx="16" formatCode="0.00">
                  <c:v>391241.29907433549</c:v>
                </c:pt>
                <c:pt idx="17" formatCode="0.00">
                  <c:v>410928.85794071399</c:v>
                </c:pt>
                <c:pt idx="18" formatCode="0.00">
                  <c:v>429502.02174265834</c:v>
                </c:pt>
                <c:pt idx="19" formatCode="0.00">
                  <c:v>447165.74667038588</c:v>
                </c:pt>
                <c:pt idx="20" formatCode="0.00">
                  <c:v>464069.20921747608</c:v>
                </c:pt>
                <c:pt idx="21" formatCode="0.00">
                  <c:v>480324.98331856309</c:v>
                </c:pt>
                <c:pt idx="22" formatCode="0.00">
                  <c:v>496020.49277829198</c:v>
                </c:pt>
                <c:pt idx="23" formatCode="0.00">
                  <c:v>511225.23215197341</c:v>
                </c:pt>
                <c:pt idx="24" formatCode="0.00">
                  <c:v>525995.52309983538</c:v>
                </c:pt>
                <c:pt idx="25" formatCode="0.00">
                  <c:v>540377.76228610182</c:v>
                </c:pt>
                <c:pt idx="26" formatCode="0.00">
                  <c:v>554410.70725496451</c:v>
                </c:pt>
                <c:pt idx="27" formatCode="0.00">
                  <c:v>568127.12715105014</c:v>
                </c:pt>
                <c:pt idx="28" formatCode="0.00">
                  <c:v>581555.02149404329</c:v>
                </c:pt>
                <c:pt idx="29" formatCode="0.00">
                  <c:v>594718.53758531902</c:v>
                </c:pt>
                <c:pt idx="30" formatCode="0.00">
                  <c:v>607638.67289353022</c:v>
                </c:pt>
                <c:pt idx="31" formatCode="0.00">
                  <c:v>620333.82097036403</c:v>
                </c:pt>
                <c:pt idx="32" formatCode="0.00">
                  <c:v>632820.20149107859</c:v>
                </c:pt>
                <c:pt idx="33" formatCode="0.00">
                  <c:v>645112.2031268361</c:v>
                </c:pt>
                <c:pt idx="34" formatCode="0.00">
                  <c:v>657222.65991237783</c:v>
                </c:pt>
                <c:pt idx="35" formatCode="0.00">
                  <c:v>669163.07622242405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3-4E85-9412-250A1FA6F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1007"/>
        <c:axId val="192938607"/>
      </c:lineChart>
      <c:catAx>
        <c:axId val="19294100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38607"/>
        <c:crosses val="autoZero"/>
        <c:auto val="1"/>
        <c:lblAlgn val="ctr"/>
        <c:lblOffset val="100"/>
        <c:noMultiLvlLbl val="0"/>
      </c:catAx>
      <c:valAx>
        <c:axId val="1929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'WEST GAA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'WEST GAA F'!$B$2:$B$37</c:f>
              <c:numCache>
                <c:formatCode>General</c:formatCode>
                <c:ptCount val="36"/>
                <c:pt idx="0">
                  <c:v>135676.96</c:v>
                </c:pt>
                <c:pt idx="1">
                  <c:v>152374.72</c:v>
                </c:pt>
                <c:pt idx="2">
                  <c:v>136909.26</c:v>
                </c:pt>
                <c:pt idx="3">
                  <c:v>89963.01</c:v>
                </c:pt>
                <c:pt idx="4">
                  <c:v>89253.08</c:v>
                </c:pt>
                <c:pt idx="5">
                  <c:v>110043.66</c:v>
                </c:pt>
                <c:pt idx="6">
                  <c:v>123147.73</c:v>
                </c:pt>
                <c:pt idx="7">
                  <c:v>108854.82</c:v>
                </c:pt>
                <c:pt idx="8">
                  <c:v>104919.99</c:v>
                </c:pt>
                <c:pt idx="9">
                  <c:v>216156.69</c:v>
                </c:pt>
                <c:pt idx="10">
                  <c:v>175915.75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A-495D-9BD4-FA675371981C}"/>
            </c:ext>
          </c:extLst>
        </c:ser>
        <c:ser>
          <c:idx val="1"/>
          <c:order val="1"/>
          <c:tx>
            <c:strRef>
              <c:f>'WEST GAA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GAA F'!$C$2:$C$37</c:f>
              <c:numCache>
                <c:formatCode>General</c:formatCode>
                <c:ptCount val="36"/>
                <c:pt idx="10">
                  <c:v>175915.75</c:v>
                </c:pt>
                <c:pt idx="11">
                  <c:v>179843.31627272733</c:v>
                </c:pt>
                <c:pt idx="12">
                  <c:v>183770.88254545457</c:v>
                </c:pt>
                <c:pt idx="13">
                  <c:v>187698.4488181819</c:v>
                </c:pt>
                <c:pt idx="14">
                  <c:v>191626.01509090912</c:v>
                </c:pt>
                <c:pt idx="15">
                  <c:v>195553.58136363648</c:v>
                </c:pt>
                <c:pt idx="16">
                  <c:v>199481.14763636369</c:v>
                </c:pt>
                <c:pt idx="17">
                  <c:v>203408.71390909105</c:v>
                </c:pt>
                <c:pt idx="18">
                  <c:v>207336.28018181826</c:v>
                </c:pt>
                <c:pt idx="19">
                  <c:v>211263.84645454559</c:v>
                </c:pt>
                <c:pt idx="20">
                  <c:v>215191.41272727284</c:v>
                </c:pt>
                <c:pt idx="21">
                  <c:v>219118.97900000017</c:v>
                </c:pt>
                <c:pt idx="22">
                  <c:v>223046.54527272741</c:v>
                </c:pt>
                <c:pt idx="23">
                  <c:v>226974.11154545474</c:v>
                </c:pt>
                <c:pt idx="24">
                  <c:v>230901.67781818195</c:v>
                </c:pt>
                <c:pt idx="25">
                  <c:v>234829.24409090928</c:v>
                </c:pt>
                <c:pt idx="26">
                  <c:v>238756.81036363653</c:v>
                </c:pt>
                <c:pt idx="27">
                  <c:v>242684.37663636389</c:v>
                </c:pt>
                <c:pt idx="28">
                  <c:v>246611.9429090911</c:v>
                </c:pt>
                <c:pt idx="29">
                  <c:v>250539.50918181843</c:v>
                </c:pt>
                <c:pt idx="30">
                  <c:v>254467.07545454564</c:v>
                </c:pt>
                <c:pt idx="31">
                  <c:v>258394.641727273</c:v>
                </c:pt>
                <c:pt idx="32">
                  <c:v>262322.20800000022</c:v>
                </c:pt>
                <c:pt idx="33">
                  <c:v>266249.77427272755</c:v>
                </c:pt>
                <c:pt idx="34">
                  <c:v>270177.34054545482</c:v>
                </c:pt>
                <c:pt idx="35">
                  <c:v>274104.90681818209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A-495D-9BD4-FA675371981C}"/>
            </c:ext>
          </c:extLst>
        </c:ser>
        <c:ser>
          <c:idx val="2"/>
          <c:order val="2"/>
          <c:tx>
            <c:strRef>
              <c:f>'WEST GAA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'WEST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GAA F'!$D$2:$D$37</c:f>
              <c:numCache>
                <c:formatCode>General</c:formatCode>
                <c:ptCount val="36"/>
                <c:pt idx="10" formatCode="0.00">
                  <c:v>175915.75</c:v>
                </c:pt>
                <c:pt idx="11" formatCode="0.00">
                  <c:v>70972.596562571081</c:v>
                </c:pt>
                <c:pt idx="12" formatCode="0.00">
                  <c:v>29881.39815477893</c:v>
                </c:pt>
                <c:pt idx="13" formatCode="0.00">
                  <c:v>-808.33359623260912</c:v>
                </c:pt>
                <c:pt idx="14" formatCode="0.00">
                  <c:v>-26115.478764756466</c:v>
                </c:pt>
                <c:pt idx="15" formatCode="0.00">
                  <c:v>-47986.252138974611</c:v>
                </c:pt>
                <c:pt idx="16" formatCode="0.00">
                  <c:v>-67419.035559247248</c:v>
                </c:pt>
                <c:pt idx="17" formatCode="0.00">
                  <c:v>-85006.878100560018</c:v>
                </c:pt>
                <c:pt idx="18" formatCode="0.00">
                  <c:v>-101136.10428951043</c:v>
                </c:pt>
                <c:pt idx="19" formatCode="0.00">
                  <c:v>-116074.97846081192</c:v>
                </c:pt>
                <c:pt idx="20" formatCode="0.00">
                  <c:v>-130018.75567244901</c:v>
                </c:pt>
                <c:pt idx="21" formatCode="0.00">
                  <c:v>-143114.78239709284</c:v>
                </c:pt>
                <c:pt idx="22" formatCode="0.00">
                  <c:v>-155477.4864486412</c:v>
                </c:pt>
                <c:pt idx="23" formatCode="0.00">
                  <c:v>-167197.828293459</c:v>
                </c:pt>
                <c:pt idx="24" formatCode="0.00">
                  <c:v>-178349.52657695606</c:v>
                </c:pt>
                <c:pt idx="25" formatCode="0.00">
                  <c:v>-188993.30925395849</c:v>
                </c:pt>
                <c:pt idx="26" formatCode="0.00">
                  <c:v>-199179.90554028976</c:v>
                </c:pt>
                <c:pt idx="27" formatCode="0.00">
                  <c:v>-208952.20651805357</c:v>
                </c:pt>
                <c:pt idx="28" formatCode="0.00">
                  <c:v>-218346.86037295559</c:v>
                </c:pt>
                <c:pt idx="29" formatCode="0.00">
                  <c:v>-227395.47317520811</c:v>
                </c:pt>
                <c:pt idx="30" formatCode="0.00">
                  <c:v>-236125.52822235352</c:v>
                </c:pt>
                <c:pt idx="31" formatCode="0.00">
                  <c:v>-244561.10058087838</c:v>
                </c:pt>
                <c:pt idx="32" formatCode="0.00">
                  <c:v>-252723.41996035067</c:v>
                </c:pt>
                <c:pt idx="33" formatCode="0.00">
                  <c:v>-260631.31949429307</c:v>
                </c:pt>
                <c:pt idx="34" formatCode="0.00">
                  <c:v>-268301.59747402818</c:v>
                </c:pt>
                <c:pt idx="35" formatCode="0.00">
                  <c:v>-275749.31181718863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8A-495D-9BD4-FA675371981C}"/>
            </c:ext>
          </c:extLst>
        </c:ser>
        <c:ser>
          <c:idx val="3"/>
          <c:order val="3"/>
          <c:tx>
            <c:strRef>
              <c:f>'WEST GAA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'WEST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'WEST GAA F'!$E$2:$E$37</c:f>
              <c:numCache>
                <c:formatCode>General</c:formatCode>
                <c:ptCount val="36"/>
                <c:pt idx="10" formatCode="0.00">
                  <c:v>175915.75</c:v>
                </c:pt>
                <c:pt idx="11" formatCode="0.00">
                  <c:v>288714.03598288359</c:v>
                </c:pt>
                <c:pt idx="12" formatCode="0.00">
                  <c:v>337660.36693613022</c:v>
                </c:pt>
                <c:pt idx="13" formatCode="0.00">
                  <c:v>376205.23123259644</c:v>
                </c:pt>
                <c:pt idx="14" formatCode="0.00">
                  <c:v>409367.5089465747</c:v>
                </c:pt>
                <c:pt idx="15" formatCode="0.00">
                  <c:v>439093.41486624756</c:v>
                </c:pt>
                <c:pt idx="16" formatCode="0.00">
                  <c:v>466381.33083197463</c:v>
                </c:pt>
                <c:pt idx="17" formatCode="0.00">
                  <c:v>491824.30591874209</c:v>
                </c:pt>
                <c:pt idx="18" formatCode="0.00">
                  <c:v>515808.66465314699</c:v>
                </c:pt>
                <c:pt idx="19" formatCode="0.00">
                  <c:v>538602.67136990314</c:v>
                </c:pt>
                <c:pt idx="20" formatCode="0.00">
                  <c:v>560401.58112699469</c:v>
                </c:pt>
                <c:pt idx="21" formatCode="0.00">
                  <c:v>581352.74039709312</c:v>
                </c:pt>
                <c:pt idx="22" formatCode="0.00">
                  <c:v>601570.57699409605</c:v>
                </c:pt>
                <c:pt idx="23" formatCode="0.00">
                  <c:v>621146.05138436845</c:v>
                </c:pt>
                <c:pt idx="24" formatCode="0.00">
                  <c:v>640152.88221332</c:v>
                </c:pt>
                <c:pt idx="25" formatCode="0.00">
                  <c:v>658651.79743577703</c:v>
                </c:pt>
                <c:pt idx="26" formatCode="0.00">
                  <c:v>676693.52626756276</c:v>
                </c:pt>
                <c:pt idx="27" formatCode="0.00">
                  <c:v>694320.95979078137</c:v>
                </c:pt>
                <c:pt idx="28" formatCode="0.00">
                  <c:v>711570.74619113782</c:v>
                </c:pt>
                <c:pt idx="29" formatCode="0.00">
                  <c:v>728474.491538845</c:v>
                </c:pt>
                <c:pt idx="30" formatCode="0.00">
                  <c:v>745059.67913144478</c:v>
                </c:pt>
                <c:pt idx="31" formatCode="0.00">
                  <c:v>761350.38403542433</c:v>
                </c:pt>
                <c:pt idx="32" formatCode="0.00">
                  <c:v>777367.83596035116</c:v>
                </c:pt>
                <c:pt idx="33" formatCode="0.00">
                  <c:v>793130.86803974817</c:v>
                </c:pt>
                <c:pt idx="34" formatCode="0.00">
                  <c:v>808656.27856493788</c:v>
                </c:pt>
                <c:pt idx="35" formatCode="0.00">
                  <c:v>823959.12545355281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8A-495D-9BD4-FA675371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39567"/>
        <c:axId val="192940527"/>
      </c:lineChart>
      <c:catAx>
        <c:axId val="1929395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40527"/>
        <c:crosses val="autoZero"/>
        <c:auto val="1"/>
        <c:lblAlgn val="ctr"/>
        <c:lblOffset val="100"/>
        <c:noMultiLvlLbl val="0"/>
      </c:catAx>
      <c:valAx>
        <c:axId val="1929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3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'South GAA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'South GAA F'!$B$2:$B$37</c:f>
              <c:numCache>
                <c:formatCode>General</c:formatCode>
                <c:ptCount val="36"/>
                <c:pt idx="0">
                  <c:v>135688.01</c:v>
                </c:pt>
                <c:pt idx="1">
                  <c:v>152393.15</c:v>
                </c:pt>
                <c:pt idx="2">
                  <c:v>136919.18</c:v>
                </c:pt>
                <c:pt idx="3">
                  <c:v>89977.04</c:v>
                </c:pt>
                <c:pt idx="4">
                  <c:v>89327.5</c:v>
                </c:pt>
                <c:pt idx="5">
                  <c:v>110084.28</c:v>
                </c:pt>
                <c:pt idx="6">
                  <c:v>123237.92</c:v>
                </c:pt>
                <c:pt idx="7">
                  <c:v>108904.89</c:v>
                </c:pt>
                <c:pt idx="8">
                  <c:v>105014.51</c:v>
                </c:pt>
                <c:pt idx="9">
                  <c:v>216203.44</c:v>
                </c:pt>
                <c:pt idx="10">
                  <c:v>175989.75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D-4AC8-AB4C-9DBF1407821C}"/>
            </c:ext>
          </c:extLst>
        </c:ser>
        <c:ser>
          <c:idx val="1"/>
          <c:order val="1"/>
          <c:tx>
            <c:strRef>
              <c:f>'South GAA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'South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GAA F'!$C$2:$C$37</c:f>
              <c:numCache>
                <c:formatCode>General</c:formatCode>
                <c:ptCount val="36"/>
                <c:pt idx="10">
                  <c:v>175989.75</c:v>
                </c:pt>
                <c:pt idx="11">
                  <c:v>179924.31336363644</c:v>
                </c:pt>
                <c:pt idx="12">
                  <c:v>183858.87672727273</c:v>
                </c:pt>
                <c:pt idx="13">
                  <c:v>187793.44009090916</c:v>
                </c:pt>
                <c:pt idx="14">
                  <c:v>191728.00345454545</c:v>
                </c:pt>
                <c:pt idx="15">
                  <c:v>195662.56681818189</c:v>
                </c:pt>
                <c:pt idx="16">
                  <c:v>199597.13018181818</c:v>
                </c:pt>
                <c:pt idx="17">
                  <c:v>203531.69354545462</c:v>
                </c:pt>
                <c:pt idx="18">
                  <c:v>207466.25690909091</c:v>
                </c:pt>
                <c:pt idx="19">
                  <c:v>211400.82027272735</c:v>
                </c:pt>
                <c:pt idx="20">
                  <c:v>215335.38363636364</c:v>
                </c:pt>
                <c:pt idx="21">
                  <c:v>219269.94700000007</c:v>
                </c:pt>
                <c:pt idx="22">
                  <c:v>223204.51036363639</c:v>
                </c:pt>
                <c:pt idx="23">
                  <c:v>227139.0737272728</c:v>
                </c:pt>
                <c:pt idx="24">
                  <c:v>231073.63709090912</c:v>
                </c:pt>
                <c:pt idx="25">
                  <c:v>235008.20045454553</c:v>
                </c:pt>
                <c:pt idx="26">
                  <c:v>238942.76381818185</c:v>
                </c:pt>
                <c:pt idx="27">
                  <c:v>242877.32718181828</c:v>
                </c:pt>
                <c:pt idx="28">
                  <c:v>246811.89054545457</c:v>
                </c:pt>
                <c:pt idx="29">
                  <c:v>250746.45390909098</c:v>
                </c:pt>
                <c:pt idx="30">
                  <c:v>254681.0172727273</c:v>
                </c:pt>
                <c:pt idx="31">
                  <c:v>258615.58063636374</c:v>
                </c:pt>
                <c:pt idx="32">
                  <c:v>262550.14400000009</c:v>
                </c:pt>
                <c:pt idx="33">
                  <c:v>266484.70736363641</c:v>
                </c:pt>
                <c:pt idx="34">
                  <c:v>270419.27072727279</c:v>
                </c:pt>
                <c:pt idx="35">
                  <c:v>274353.83409090916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D-4AC8-AB4C-9DBF1407821C}"/>
            </c:ext>
          </c:extLst>
        </c:ser>
        <c:ser>
          <c:idx val="2"/>
          <c:order val="2"/>
          <c:tx>
            <c:strRef>
              <c:f>'South GAA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'South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GAA F'!$D$2:$D$37</c:f>
              <c:numCache>
                <c:formatCode>General</c:formatCode>
                <c:ptCount val="36"/>
                <c:pt idx="10" formatCode="0.00">
                  <c:v>175989.75</c:v>
                </c:pt>
                <c:pt idx="11" formatCode="0.00">
                  <c:v>71096.886088844098</c:v>
                </c:pt>
                <c:pt idx="12" formatCode="0.00">
                  <c:v>30030.586481119186</c:v>
                </c:pt>
                <c:pt idx="13" formatCode="0.00">
                  <c:v>-638.38261243645684</c:v>
                </c:pt>
                <c:pt idx="14" formatCode="0.00">
                  <c:v>-25926.905508746073</c:v>
                </c:pt>
                <c:pt idx="15" formatCode="0.00">
                  <c:v>-47780.423083794274</c:v>
                </c:pt>
                <c:pt idx="16" formatCode="0.00">
                  <c:v>-67196.92017146034</c:v>
                </c:pt>
                <c:pt idx="17" formatCode="0.00">
                  <c:v>-84769.210020799917</c:v>
                </c:pt>
                <c:pt idx="18" formatCode="0.00">
                  <c:v>-100883.46353648481</c:v>
                </c:pt>
                <c:pt idx="19" formatCode="0.00">
                  <c:v>-115807.83837793133</c:v>
                </c:pt>
                <c:pt idx="20" formatCode="0.00">
                  <c:v>-129737.51195996176</c:v>
                </c:pt>
                <c:pt idx="21" formatCode="0.00">
                  <c:v>-142819.77216293066</c:v>
                </c:pt>
                <c:pt idx="22" formatCode="0.00">
                  <c:v>-155169.00129852243</c:v>
                </c:pt>
                <c:pt idx="23" formatCode="0.00">
                  <c:v>-166876.12366267788</c:v>
                </c:pt>
                <c:pt idx="24" formatCode="0.00">
                  <c:v>-178014.82858659164</c:v>
                </c:pt>
                <c:pt idx="25" formatCode="0.00">
                  <c:v>-188645.8198766222</c:v>
                </c:pt>
                <c:pt idx="26" formatCode="0.00">
                  <c:v>-198819.8065761232</c:v>
                </c:pt>
                <c:pt idx="27" formatCode="0.00">
                  <c:v>-208579.66271156221</c:v>
                </c:pt>
                <c:pt idx="28" formatCode="0.00">
                  <c:v>-217962.02189549583</c:v>
                </c:pt>
                <c:pt idx="29" formatCode="0.00">
                  <c:v>-226998.47762998441</c:v>
                </c:pt>
                <c:pt idx="30" formatCode="0.00">
                  <c:v>-235716.50228383872</c:v>
                </c:pt>
                <c:pt idx="31" formatCode="0.00">
                  <c:v>-244140.16135009649</c:v>
                </c:pt>
                <c:pt idx="32" formatCode="0.00">
                  <c:v>-252290.67609633284</c:v>
                </c:pt>
                <c:pt idx="33" formatCode="0.00">
                  <c:v>-260186.87216707628</c:v>
                </c:pt>
                <c:pt idx="34" formatCode="0.00">
                  <c:v>-267845.54117380938</c:v>
                </c:pt>
                <c:pt idx="35" formatCode="0.00">
                  <c:v>-275281.73504638515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7D-4AC8-AB4C-9DBF1407821C}"/>
            </c:ext>
          </c:extLst>
        </c:ser>
        <c:ser>
          <c:idx val="3"/>
          <c:order val="3"/>
          <c:tx>
            <c:strRef>
              <c:f>'South GAA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'South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'South GAA F'!$E$2:$E$37</c:f>
              <c:numCache>
                <c:formatCode>General</c:formatCode>
                <c:ptCount val="36"/>
                <c:pt idx="10" formatCode="0.00">
                  <c:v>175989.75</c:v>
                </c:pt>
                <c:pt idx="11" formatCode="0.00">
                  <c:v>288751.74063842878</c:v>
                </c:pt>
                <c:pt idx="12" formatCode="0.00">
                  <c:v>337687.16697342624</c:v>
                </c:pt>
                <c:pt idx="13" formatCode="0.00">
                  <c:v>376225.26279425481</c:v>
                </c:pt>
                <c:pt idx="14" formatCode="0.00">
                  <c:v>409382.91241783695</c:v>
                </c:pt>
                <c:pt idx="15" formatCode="0.00">
                  <c:v>439105.55672015809</c:v>
                </c:pt>
                <c:pt idx="16" formatCode="0.00">
                  <c:v>466391.18053509668</c:v>
                </c:pt>
                <c:pt idx="17" formatCode="0.00">
                  <c:v>491832.59711170918</c:v>
                </c:pt>
                <c:pt idx="18" formatCode="0.00">
                  <c:v>515815.97735466663</c:v>
                </c:pt>
                <c:pt idx="19" formatCode="0.00">
                  <c:v>538609.47892338596</c:v>
                </c:pt>
                <c:pt idx="20" formatCode="0.00">
                  <c:v>560408.27923268906</c:v>
                </c:pt>
                <c:pt idx="21" formatCode="0.00">
                  <c:v>581359.66616293078</c:v>
                </c:pt>
                <c:pt idx="22" formatCode="0.00">
                  <c:v>601578.02202579519</c:v>
                </c:pt>
                <c:pt idx="23" formatCode="0.00">
                  <c:v>621154.27111722343</c:v>
                </c:pt>
                <c:pt idx="24" formatCode="0.00">
                  <c:v>640162.10276840988</c:v>
                </c:pt>
                <c:pt idx="25" formatCode="0.00">
                  <c:v>658662.22078571329</c:v>
                </c:pt>
                <c:pt idx="26" formatCode="0.00">
                  <c:v>676705.33421248686</c:v>
                </c:pt>
                <c:pt idx="27" formatCode="0.00">
                  <c:v>694334.31707519875</c:v>
                </c:pt>
                <c:pt idx="28" formatCode="0.00">
                  <c:v>711585.80298640497</c:v>
                </c:pt>
                <c:pt idx="29" formatCode="0.00">
                  <c:v>728491.3854481664</c:v>
                </c:pt>
                <c:pt idx="30" formatCode="0.00">
                  <c:v>745078.53682929336</c:v>
                </c:pt>
                <c:pt idx="31" formatCode="0.00">
                  <c:v>761371.32262282399</c:v>
                </c:pt>
                <c:pt idx="32" formatCode="0.00">
                  <c:v>777390.96409633302</c:v>
                </c:pt>
                <c:pt idx="33" formatCode="0.00">
                  <c:v>793156.28689434915</c:v>
                </c:pt>
                <c:pt idx="34" formatCode="0.00">
                  <c:v>808684.0826283549</c:v>
                </c:pt>
                <c:pt idx="35" formatCode="0.00">
                  <c:v>823989.40322820353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7D-4AC8-AB4C-9DBF14078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341775"/>
        <c:axId val="201330623"/>
      </c:lineChart>
      <c:catAx>
        <c:axId val="210134177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30623"/>
        <c:crosses val="autoZero"/>
        <c:auto val="1"/>
        <c:lblAlgn val="ctr"/>
        <c:lblOffset val="100"/>
        <c:noMultiLvlLbl val="0"/>
      </c:catAx>
      <c:valAx>
        <c:axId val="2013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34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'North GAA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'North GAA F'!$B$2:$B$37</c:f>
              <c:numCache>
                <c:formatCode>General</c:formatCode>
                <c:ptCount val="36"/>
                <c:pt idx="0">
                  <c:v>136055.56</c:v>
                </c:pt>
                <c:pt idx="1">
                  <c:v>152816.93</c:v>
                </c:pt>
                <c:pt idx="2">
                  <c:v>137268.22</c:v>
                </c:pt>
                <c:pt idx="3">
                  <c:v>90336.42</c:v>
                </c:pt>
                <c:pt idx="4">
                  <c:v>89695.15</c:v>
                </c:pt>
                <c:pt idx="5">
                  <c:v>110591.08</c:v>
                </c:pt>
                <c:pt idx="6">
                  <c:v>123690</c:v>
                </c:pt>
                <c:pt idx="7">
                  <c:v>109492.6</c:v>
                </c:pt>
                <c:pt idx="8">
                  <c:v>105610.23</c:v>
                </c:pt>
                <c:pt idx="9">
                  <c:v>216851.58</c:v>
                </c:pt>
                <c:pt idx="10">
                  <c:v>176605.75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5-45EB-83E2-FD879347D380}"/>
            </c:ext>
          </c:extLst>
        </c:ser>
        <c:ser>
          <c:idx val="1"/>
          <c:order val="1"/>
          <c:tx>
            <c:strRef>
              <c:f>'North GAA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GAA F'!$C$2:$C$37</c:f>
              <c:numCache>
                <c:formatCode>General</c:formatCode>
                <c:ptCount val="36"/>
                <c:pt idx="10">
                  <c:v>176605.75</c:v>
                </c:pt>
                <c:pt idx="11">
                  <c:v>180571.41172727279</c:v>
                </c:pt>
                <c:pt idx="12">
                  <c:v>184537.07345454546</c:v>
                </c:pt>
                <c:pt idx="13">
                  <c:v>188502.73518181822</c:v>
                </c:pt>
                <c:pt idx="14">
                  <c:v>192468.39690909089</c:v>
                </c:pt>
                <c:pt idx="15">
                  <c:v>196434.05863636368</c:v>
                </c:pt>
                <c:pt idx="16">
                  <c:v>200399.72036363636</c:v>
                </c:pt>
                <c:pt idx="17">
                  <c:v>204365.38209090914</c:v>
                </c:pt>
                <c:pt idx="18">
                  <c:v>208331.04381818182</c:v>
                </c:pt>
                <c:pt idx="19">
                  <c:v>212296.70554545458</c:v>
                </c:pt>
                <c:pt idx="20">
                  <c:v>216262.36727272725</c:v>
                </c:pt>
                <c:pt idx="21">
                  <c:v>220228.02900000004</c:v>
                </c:pt>
                <c:pt idx="22">
                  <c:v>224193.69072727271</c:v>
                </c:pt>
                <c:pt idx="23">
                  <c:v>228159.35245454547</c:v>
                </c:pt>
                <c:pt idx="24">
                  <c:v>232125.01418181814</c:v>
                </c:pt>
                <c:pt idx="25">
                  <c:v>236090.67590909093</c:v>
                </c:pt>
                <c:pt idx="26">
                  <c:v>240056.33763636361</c:v>
                </c:pt>
                <c:pt idx="27">
                  <c:v>244021.99936363639</c:v>
                </c:pt>
                <c:pt idx="28">
                  <c:v>247987.66109090907</c:v>
                </c:pt>
                <c:pt idx="29">
                  <c:v>251953.32281818186</c:v>
                </c:pt>
                <c:pt idx="30">
                  <c:v>255918.9845454545</c:v>
                </c:pt>
                <c:pt idx="31">
                  <c:v>259884.64627272729</c:v>
                </c:pt>
                <c:pt idx="32">
                  <c:v>263850.30799999996</c:v>
                </c:pt>
                <c:pt idx="33">
                  <c:v>267815.96972727269</c:v>
                </c:pt>
                <c:pt idx="34">
                  <c:v>271781.63145454542</c:v>
                </c:pt>
                <c:pt idx="35">
                  <c:v>275747.29318181815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5-45EB-83E2-FD879347D380}"/>
            </c:ext>
          </c:extLst>
        </c:ser>
        <c:ser>
          <c:idx val="2"/>
          <c:order val="2"/>
          <c:tx>
            <c:strRef>
              <c:f>'North GAA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'North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GAA F'!$D$2:$D$37</c:f>
              <c:numCache>
                <c:formatCode>General</c:formatCode>
                <c:ptCount val="36"/>
                <c:pt idx="10" formatCode="0.00">
                  <c:v>176605.75</c:v>
                </c:pt>
                <c:pt idx="11" formatCode="0.00">
                  <c:v>71698.675680515618</c:v>
                </c:pt>
                <c:pt idx="12" formatCode="0.00">
                  <c:v>30644.738958711154</c:v>
                </c:pt>
                <c:pt idx="13" formatCode="0.00">
                  <c:v>-7.5384662899305113</c:v>
                </c:pt>
                <c:pt idx="14" formatCode="0.00">
                  <c:v>-25277.12962078469</c:v>
                </c:pt>
                <c:pt idx="15" formatCode="0.00">
                  <c:v>-47110.285337762441</c:v>
                </c:pt>
                <c:pt idx="16" formatCode="0.00">
                  <c:v>-66505.40594808149</c:v>
                </c:pt>
                <c:pt idx="17" formatCode="0.00">
                  <c:v>-84055.551510273566</c:v>
                </c:pt>
                <c:pt idx="18" formatCode="0.00">
                  <c:v>-100147.0537058468</c:v>
                </c:pt>
                <c:pt idx="19" formatCode="0.00">
                  <c:v>-115048.18183789559</c:v>
                </c:pt>
                <c:pt idx="20" formatCode="0.00">
                  <c:v>-128954.19458061928</c:v>
                </c:pt>
                <c:pt idx="21" formatCode="0.00">
                  <c:v>-142012.44113561459</c:v>
                </c:pt>
                <c:pt idx="22" formatCode="0.00">
                  <c:v>-154337.35143603588</c:v>
                </c:pt>
                <c:pt idx="23" formatCode="0.00">
                  <c:v>-166019.88763287841</c:v>
                </c:pt>
                <c:pt idx="24" formatCode="0.00">
                  <c:v>-177133.76973685561</c:v>
                </c:pt>
                <c:pt idx="25" formatCode="0.00">
                  <c:v>-187739.72682750385</c:v>
                </c:pt>
                <c:pt idx="26" formatCode="0.00">
                  <c:v>-197888.4890601754</c:v>
                </c:pt>
                <c:pt idx="27" formatCode="0.00">
                  <c:v>-207622.94831133678</c:v>
                </c:pt>
                <c:pt idx="28" formatCode="0.00">
                  <c:v>-216979.75344543511</c:v>
                </c:pt>
                <c:pt idx="29" formatCode="0.00">
                  <c:v>-225990.51111804196</c:v>
                </c:pt>
                <c:pt idx="30" formatCode="0.00">
                  <c:v>-234682.70513570338</c:v>
                </c:pt>
                <c:pt idx="31" formatCode="0.00">
                  <c:v>-243080.41101078718</c:v>
                </c:pt>
                <c:pt idx="32" formatCode="0.00">
                  <c:v>-251204.85884604556</c:v>
                </c:pt>
                <c:pt idx="33" formatCode="0.00">
                  <c:v>-259074.88212379959</c:v>
                </c:pt>
                <c:pt idx="34" formatCode="0.00">
                  <c:v>-266707.27944648406</c:v>
                </c:pt>
                <c:pt idx="35" formatCode="0.00">
                  <c:v>-274117.10901061149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A5-45EB-83E2-FD879347D380}"/>
            </c:ext>
          </c:extLst>
        </c:ser>
        <c:ser>
          <c:idx val="3"/>
          <c:order val="3"/>
          <c:tx>
            <c:strRef>
              <c:f>'North GAA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'North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'North GAA F'!$E$2:$E$37</c:f>
              <c:numCache>
                <c:formatCode>General</c:formatCode>
                <c:ptCount val="36"/>
                <c:pt idx="10" formatCode="0.00">
                  <c:v>176605.75</c:v>
                </c:pt>
                <c:pt idx="11" formatCode="0.00">
                  <c:v>289444.14777402999</c:v>
                </c:pt>
                <c:pt idx="12" formatCode="0.00">
                  <c:v>338429.40795037977</c:v>
                </c:pt>
                <c:pt idx="13" formatCode="0.00">
                  <c:v>377013.00882992637</c:v>
                </c:pt>
                <c:pt idx="14" formatCode="0.00">
                  <c:v>410213.92343896651</c:v>
                </c:pt>
                <c:pt idx="15" formatCode="0.00">
                  <c:v>439978.40261048981</c:v>
                </c:pt>
                <c:pt idx="16" formatCode="0.00">
                  <c:v>467304.84667535417</c:v>
                </c:pt>
                <c:pt idx="17" formatCode="0.00">
                  <c:v>492786.31569209183</c:v>
                </c:pt>
                <c:pt idx="18" formatCode="0.00">
                  <c:v>516809.14134221047</c:v>
                </c:pt>
                <c:pt idx="19" formatCode="0.00">
                  <c:v>539641.59292880469</c:v>
                </c:pt>
                <c:pt idx="20" formatCode="0.00">
                  <c:v>561478.92912607384</c:v>
                </c:pt>
                <c:pt idx="21" formatCode="0.00">
                  <c:v>582468.49913561461</c:v>
                </c:pt>
                <c:pt idx="22" formatCode="0.00">
                  <c:v>602724.73289058125</c:v>
                </c:pt>
                <c:pt idx="23" formatCode="0.00">
                  <c:v>622338.59254196938</c:v>
                </c:pt>
                <c:pt idx="24" formatCode="0.00">
                  <c:v>641383.79810049187</c:v>
                </c:pt>
                <c:pt idx="25" formatCode="0.00">
                  <c:v>659921.07864568569</c:v>
                </c:pt>
                <c:pt idx="26" formatCode="0.00">
                  <c:v>678001.16433290264</c:v>
                </c:pt>
                <c:pt idx="27" formatCode="0.00">
                  <c:v>695666.94703860953</c:v>
                </c:pt>
                <c:pt idx="28" formatCode="0.00">
                  <c:v>712955.07562725327</c:v>
                </c:pt>
                <c:pt idx="29" formatCode="0.00">
                  <c:v>729897.1567544057</c:v>
                </c:pt>
                <c:pt idx="30" formatCode="0.00">
                  <c:v>746520.67422661232</c:v>
                </c:pt>
                <c:pt idx="31" formatCode="0.00">
                  <c:v>762849.7035562417</c:v>
                </c:pt>
                <c:pt idx="32" formatCode="0.00">
                  <c:v>778905.47484604549</c:v>
                </c:pt>
                <c:pt idx="33" formatCode="0.00">
                  <c:v>794706.82157834503</c:v>
                </c:pt>
                <c:pt idx="34" formatCode="0.00">
                  <c:v>810270.5423555749</c:v>
                </c:pt>
                <c:pt idx="35" formatCode="0.00">
                  <c:v>825611.69537424785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A5-45EB-83E2-FD879347D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233823"/>
        <c:axId val="1894231423"/>
      </c:lineChart>
      <c:catAx>
        <c:axId val="18942338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31423"/>
        <c:crosses val="autoZero"/>
        <c:auto val="1"/>
        <c:lblAlgn val="ctr"/>
        <c:lblOffset val="100"/>
        <c:noMultiLvlLbl val="0"/>
      </c:catAx>
      <c:valAx>
        <c:axId val="189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3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'East GAA F'!$B$1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'East GAA F'!$B$2:$B$37</c:f>
              <c:numCache>
                <c:formatCode>General</c:formatCode>
                <c:ptCount val="36"/>
                <c:pt idx="0">
                  <c:v>136193.71</c:v>
                </c:pt>
                <c:pt idx="1">
                  <c:v>152982.23000000001</c:v>
                </c:pt>
                <c:pt idx="2">
                  <c:v>137358.96</c:v>
                </c:pt>
                <c:pt idx="3">
                  <c:v>90454.52</c:v>
                </c:pt>
                <c:pt idx="4">
                  <c:v>89812.42</c:v>
                </c:pt>
                <c:pt idx="5">
                  <c:v>110681.94</c:v>
                </c:pt>
                <c:pt idx="6">
                  <c:v>123809.56</c:v>
                </c:pt>
                <c:pt idx="7">
                  <c:v>109657.79</c:v>
                </c:pt>
                <c:pt idx="8">
                  <c:v>105721.79</c:v>
                </c:pt>
                <c:pt idx="9">
                  <c:v>217068.79999999999</c:v>
                </c:pt>
                <c:pt idx="10">
                  <c:v>176750.75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3-4ED9-9109-B00D33F9152F}"/>
            </c:ext>
          </c:extLst>
        </c:ser>
        <c:ser>
          <c:idx val="1"/>
          <c:order val="1"/>
          <c:tx>
            <c:strRef>
              <c:f>'East GAA F'!$C$1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'East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GAA F'!$C$2:$C$37</c:f>
              <c:numCache>
                <c:formatCode>General</c:formatCode>
                <c:ptCount val="36"/>
                <c:pt idx="10">
                  <c:v>176750.75</c:v>
                </c:pt>
                <c:pt idx="11">
                  <c:v>180720.05590909094</c:v>
                </c:pt>
                <c:pt idx="12">
                  <c:v>184689.36181818179</c:v>
                </c:pt>
                <c:pt idx="13">
                  <c:v>188658.66772727272</c:v>
                </c:pt>
                <c:pt idx="14">
                  <c:v>192627.97363636355</c:v>
                </c:pt>
                <c:pt idx="15">
                  <c:v>196597.27954545451</c:v>
                </c:pt>
                <c:pt idx="16">
                  <c:v>200566.58545454533</c:v>
                </c:pt>
                <c:pt idx="17">
                  <c:v>204535.89136363627</c:v>
                </c:pt>
                <c:pt idx="18">
                  <c:v>208505.19727272712</c:v>
                </c:pt>
                <c:pt idx="19">
                  <c:v>212474.50318181806</c:v>
                </c:pt>
                <c:pt idx="20">
                  <c:v>216443.80909090888</c:v>
                </c:pt>
                <c:pt idx="21">
                  <c:v>220413.11499999985</c:v>
                </c:pt>
                <c:pt idx="22">
                  <c:v>224382.42090909067</c:v>
                </c:pt>
                <c:pt idx="23">
                  <c:v>228351.72681818163</c:v>
                </c:pt>
                <c:pt idx="24">
                  <c:v>232321.03272727245</c:v>
                </c:pt>
                <c:pt idx="25">
                  <c:v>236290.33863636342</c:v>
                </c:pt>
                <c:pt idx="26">
                  <c:v>240259.64454545424</c:v>
                </c:pt>
                <c:pt idx="27">
                  <c:v>244228.95045454518</c:v>
                </c:pt>
                <c:pt idx="28">
                  <c:v>248198.25636363603</c:v>
                </c:pt>
                <c:pt idx="29">
                  <c:v>252167.56227272697</c:v>
                </c:pt>
                <c:pt idx="30">
                  <c:v>256136.86818181779</c:v>
                </c:pt>
                <c:pt idx="31">
                  <c:v>260106.17409090875</c:v>
                </c:pt>
                <c:pt idx="32">
                  <c:v>264075.47999999963</c:v>
                </c:pt>
                <c:pt idx="33">
                  <c:v>268044.78590909048</c:v>
                </c:pt>
                <c:pt idx="34">
                  <c:v>272014.09181818139</c:v>
                </c:pt>
                <c:pt idx="35">
                  <c:v>275983.39772727224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3-4ED9-9109-B00D33F9152F}"/>
            </c:ext>
          </c:extLst>
        </c:ser>
        <c:ser>
          <c:idx val="2"/>
          <c:order val="2"/>
          <c:tx>
            <c:strRef>
              <c:f>'East GAA F'!$D$1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'East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GAA F'!$D$2:$D$37</c:f>
              <c:numCache>
                <c:formatCode>General</c:formatCode>
                <c:ptCount val="36"/>
                <c:pt idx="10" formatCode="0.00">
                  <c:v>176750.75</c:v>
                </c:pt>
                <c:pt idx="11" formatCode="0.00">
                  <c:v>71747.577731021345</c:v>
                </c:pt>
                <c:pt idx="12" formatCode="0.00">
                  <c:v>30656.041158201959</c:v>
                </c:pt>
                <c:pt idx="13" formatCode="0.00">
                  <c:v>-24.306792979186866</c:v>
                </c:pt>
                <c:pt idx="14" formatCode="0.00">
                  <c:v>-25317.037206007924</c:v>
                </c:pt>
                <c:pt idx="15" formatCode="0.00">
                  <c:v>-47170.183942510514</c:v>
                </c:pt>
                <c:pt idx="16" formatCode="0.00">
                  <c:v>-66583.062002899067</c:v>
                </c:pt>
                <c:pt idx="17" formatCode="0.00">
                  <c:v>-84149.274768821691</c:v>
                </c:pt>
                <c:pt idx="18" formatCode="0.00">
                  <c:v>-100255.50785378731</c:v>
                </c:pt>
                <c:pt idx="19" formatCode="0.00">
                  <c:v>-115170.27633180632</c:v>
                </c:pt>
                <c:pt idx="20" formatCode="0.00">
                  <c:v>-129089.0177603965</c:v>
                </c:pt>
                <c:pt idx="21" formatCode="0.00">
                  <c:v>-142159.21633292522</c:v>
                </c:pt>
                <c:pt idx="22" formatCode="0.00">
                  <c:v>-154495.40681582136</c:v>
                </c:pt>
                <c:pt idx="23" formatCode="0.00">
                  <c:v>-166188.6346936964</c:v>
                </c:pt>
                <c:pt idx="24" formatCode="0.00">
                  <c:v>-177312.68751475084</c:v>
                </c:pt>
                <c:pt idx="25" formatCode="0.00">
                  <c:v>-187928.34999456033</c:v>
                </c:pt>
                <c:pt idx="26" formatCode="0.00">
                  <c:v>-198086.39876415126</c:v>
                </c:pt>
                <c:pt idx="27" formatCode="0.00">
                  <c:v>-207829.76499474244</c:v>
                </c:pt>
                <c:pt idx="28" formatCode="0.00">
                  <c:v>-217195.1311260908</c:v>
                </c:pt>
                <c:pt idx="29" formatCode="0.00">
                  <c:v>-226214.13276973338</c:v>
                </c:pt>
                <c:pt idx="30" formatCode="0.00">
                  <c:v>-234914.27891109526</c:v>
                </c:pt>
                <c:pt idx="31" formatCode="0.00">
                  <c:v>-243319.66711896527</c:v>
                </c:pt>
                <c:pt idx="32" formatCode="0.00">
                  <c:v>-251451.54694573721</c:v>
                </c:pt>
                <c:pt idx="33" formatCode="0.00">
                  <c:v>-259328.76912774605</c:v>
                </c:pt>
                <c:pt idx="34" formatCode="0.00">
                  <c:v>-266968.14765721507</c:v>
                </c:pt>
                <c:pt idx="35" formatCode="0.00">
                  <c:v>-274384.75452599861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33-4ED9-9109-B00D33F9152F}"/>
            </c:ext>
          </c:extLst>
        </c:ser>
        <c:ser>
          <c:idx val="3"/>
          <c:order val="3"/>
          <c:tx>
            <c:strRef>
              <c:f>'East GAA F'!$E$1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'East GAA F'!$A$2:$A$37</c:f>
              <c:numCache>
                <c:formatCode>General</c:formatCode>
                <c:ptCount val="3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</c:numCache>
            </c:numRef>
          </c:cat>
          <c:val>
            <c:numRef>
              <c:f>'East GAA F'!$E$2:$E$37</c:f>
              <c:numCache>
                <c:formatCode>General</c:formatCode>
                <c:ptCount val="36"/>
                <c:pt idx="10" formatCode="0.00">
                  <c:v>176750.75</c:v>
                </c:pt>
                <c:pt idx="11" formatCode="0.00">
                  <c:v>289692.53408716054</c:v>
                </c:pt>
                <c:pt idx="12" formatCode="0.00">
                  <c:v>338722.68247816165</c:v>
                </c:pt>
                <c:pt idx="13" formatCode="0.00">
                  <c:v>377341.64224752464</c:v>
                </c:pt>
                <c:pt idx="14" formatCode="0.00">
                  <c:v>410572.98447873502</c:v>
                </c:pt>
                <c:pt idx="15" formatCode="0.00">
                  <c:v>440364.74303341954</c:v>
                </c:pt>
                <c:pt idx="16" formatCode="0.00">
                  <c:v>467716.23291198973</c:v>
                </c:pt>
                <c:pt idx="17" formatCode="0.00">
                  <c:v>493221.05749609426</c:v>
                </c:pt>
                <c:pt idx="18" formatCode="0.00">
                  <c:v>517265.90239924158</c:v>
                </c:pt>
                <c:pt idx="19" formatCode="0.00">
                  <c:v>540119.28269544244</c:v>
                </c:pt>
                <c:pt idx="20" formatCode="0.00">
                  <c:v>561976.63594221429</c:v>
                </c:pt>
                <c:pt idx="21" formatCode="0.00">
                  <c:v>582985.44633292488</c:v>
                </c:pt>
                <c:pt idx="22" formatCode="0.00">
                  <c:v>603260.24863400264</c:v>
                </c:pt>
                <c:pt idx="23" formatCode="0.00">
                  <c:v>622892.08833005966</c:v>
                </c:pt>
                <c:pt idx="24" formatCode="0.00">
                  <c:v>641954.75296929572</c:v>
                </c:pt>
                <c:pt idx="25" formatCode="0.00">
                  <c:v>660509.02726728714</c:v>
                </c:pt>
                <c:pt idx="26" formatCode="0.00">
                  <c:v>678605.68785505975</c:v>
                </c:pt>
                <c:pt idx="27" formatCode="0.00">
                  <c:v>696287.66590383276</c:v>
                </c:pt>
                <c:pt idx="28" formatCode="0.00">
                  <c:v>713591.64385336288</c:v>
                </c:pt>
                <c:pt idx="29" formatCode="0.00">
                  <c:v>730549.25731518725</c:v>
                </c:pt>
                <c:pt idx="30" formatCode="0.00">
                  <c:v>747188.01527473086</c:v>
                </c:pt>
                <c:pt idx="31" formatCode="0.00">
                  <c:v>763532.01530078275</c:v>
                </c:pt>
                <c:pt idx="32" formatCode="0.00">
                  <c:v>779602.50694573647</c:v>
                </c:pt>
                <c:pt idx="33" formatCode="0.00">
                  <c:v>795418.34094592696</c:v>
                </c:pt>
                <c:pt idx="34" formatCode="0.00">
                  <c:v>810996.33129357779</c:v>
                </c:pt>
                <c:pt idx="35" formatCode="0.00">
                  <c:v>826351.54998054309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3-4ED9-9109-B00D33F9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31103"/>
        <c:axId val="201327743"/>
      </c:lineChart>
      <c:catAx>
        <c:axId val="20133110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7743"/>
        <c:crosses val="autoZero"/>
        <c:auto val="1"/>
        <c:lblAlgn val="ctr"/>
        <c:lblOffset val="100"/>
        <c:noMultiLvlLbl val="0"/>
      </c:catAx>
      <c:valAx>
        <c:axId val="201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3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Crude Oil'!$B$1</c:f>
              <c:strCache>
                <c:ptCount val="1"/>
                <c:pt idx="0">
                  <c:v>Crude Oil FOB Price (Indian Basket) Average (INR/Ton)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91597139743007"/>
                  <c:y val="-0.1993500291630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'Forecasting Crude Oil'!$A$2:$A$12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'Forecasting Crude Oil'!$B$2:$B$12</c:f>
              <c:numCache>
                <c:formatCode>0</c:formatCode>
                <c:ptCount val="11"/>
                <c:pt idx="0">
                  <c:v>45878.31</c:v>
                </c:pt>
                <c:pt idx="1">
                  <c:v>46660.19</c:v>
                </c:pt>
                <c:pt idx="2">
                  <c:v>39139.32</c:v>
                </c:pt>
                <c:pt idx="3">
                  <c:v>22481.97</c:v>
                </c:pt>
                <c:pt idx="4">
                  <c:v>22445.9</c:v>
                </c:pt>
                <c:pt idx="5">
                  <c:v>27989.42</c:v>
                </c:pt>
                <c:pt idx="6">
                  <c:v>35662.75</c:v>
                </c:pt>
                <c:pt idx="7">
                  <c:v>32473.41</c:v>
                </c:pt>
                <c:pt idx="8">
                  <c:v>24016.01</c:v>
                </c:pt>
                <c:pt idx="9">
                  <c:v>45114.01</c:v>
                </c:pt>
                <c:pt idx="10">
                  <c:v>55498.98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D0F-A9C2-7D205EED2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212223"/>
        <c:axId val="1894214623"/>
      </c:scatterChart>
      <c:valAx>
        <c:axId val="189421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14623"/>
        <c:crosses val="autoZero"/>
        <c:crossBetween val="midCat"/>
      </c:valAx>
      <c:valAx>
        <c:axId val="189421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1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Propylene'!$B$1</c:f>
              <c:strCache>
                <c:ptCount val="1"/>
                <c:pt idx="0">
                  <c:v>Propylene Polymer Grade (Contract) Ex-Hazira (India)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801837270341203E-3"/>
                  <c:y val="-0.231521216097987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'Forecasting Propylene'!$A$2:$A$12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'Forecasting Propylene'!$B$2:$B$12</c:f>
              <c:numCache>
                <c:formatCode>General</c:formatCode>
                <c:ptCount val="11"/>
                <c:pt idx="0">
                  <c:v>56350</c:v>
                </c:pt>
                <c:pt idx="1">
                  <c:v>58580</c:v>
                </c:pt>
                <c:pt idx="2">
                  <c:v>44480</c:v>
                </c:pt>
                <c:pt idx="3">
                  <c:v>34790</c:v>
                </c:pt>
                <c:pt idx="4">
                  <c:v>43640</c:v>
                </c:pt>
                <c:pt idx="5">
                  <c:v>61210</c:v>
                </c:pt>
                <c:pt idx="6">
                  <c:v>61710</c:v>
                </c:pt>
                <c:pt idx="7">
                  <c:v>58470</c:v>
                </c:pt>
                <c:pt idx="8">
                  <c:v>61420</c:v>
                </c:pt>
                <c:pt idx="9">
                  <c:v>75875</c:v>
                </c:pt>
                <c:pt idx="10">
                  <c:v>88975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CE6-9440-308DD5C1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38159"/>
        <c:axId val="94739119"/>
      </c:scatterChart>
      <c:valAx>
        <c:axId val="9473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9119"/>
        <c:crosses val="autoZero"/>
        <c:crossBetween val="midCat"/>
      </c:valAx>
      <c:valAx>
        <c:axId val="947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Ester Acrylic'!$B$1</c:f>
              <c:strCache>
                <c:ptCount val="1"/>
                <c:pt idx="0">
                  <c:v>Ester Acrylic Acid Delivered Price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50240594925635"/>
                  <c:y val="-0.2829166666666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'Forecasting Ester Acrylic'!$A$2:$A$12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'Forecasting Ester Acrylic'!$B$2:$B$12</c:f>
              <c:numCache>
                <c:formatCode>0</c:formatCode>
                <c:ptCount val="11"/>
                <c:pt idx="0">
                  <c:v>129734.52</c:v>
                </c:pt>
                <c:pt idx="1">
                  <c:v>144953.96000000002</c:v>
                </c:pt>
                <c:pt idx="2">
                  <c:v>130747.42000000001</c:v>
                </c:pt>
                <c:pt idx="3">
                  <c:v>86784.34</c:v>
                </c:pt>
                <c:pt idx="4">
                  <c:v>85926.290000000008</c:v>
                </c:pt>
                <c:pt idx="5">
                  <c:v>104920.19</c:v>
                </c:pt>
                <c:pt idx="6">
                  <c:v>116366.98</c:v>
                </c:pt>
                <c:pt idx="7">
                  <c:v>103593.11</c:v>
                </c:pt>
                <c:pt idx="8">
                  <c:v>104646.03</c:v>
                </c:pt>
                <c:pt idx="9">
                  <c:v>190253.34</c:v>
                </c:pt>
                <c:pt idx="10">
                  <c:v>167394.69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4-403F-9071-BDE7FA015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668991"/>
        <c:axId val="2114106495"/>
      </c:scatterChart>
      <c:valAx>
        <c:axId val="199366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06495"/>
        <c:crosses val="autoZero"/>
        <c:crossBetween val="midCat"/>
      </c:valAx>
      <c:valAx>
        <c:axId val="21141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6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3562335958005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Glacial Acrylic'!$B$1</c:f>
              <c:strCache>
                <c:ptCount val="1"/>
                <c:pt idx="0">
                  <c:v>Glacial Acrylic Acid Delivered Price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61351706036745"/>
                  <c:y val="-0.361605424321959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'Forecasting Glacial Acrylic'!$A$2:$A$12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'Forecasting Glacial Acrylic'!$B$2:$B$12</c:f>
              <c:numCache>
                <c:formatCode>0</c:formatCode>
                <c:ptCount val="11"/>
                <c:pt idx="0">
                  <c:v>135903.35999999999</c:v>
                </c:pt>
                <c:pt idx="1">
                  <c:v>152642.19</c:v>
                </c:pt>
                <c:pt idx="2">
                  <c:v>137114.57</c:v>
                </c:pt>
                <c:pt idx="3">
                  <c:v>90183.28</c:v>
                </c:pt>
                <c:pt idx="4">
                  <c:v>89522.46</c:v>
                </c:pt>
                <c:pt idx="5">
                  <c:v>110349.61</c:v>
                </c:pt>
                <c:pt idx="6">
                  <c:v>123471.23999999999</c:v>
                </c:pt>
                <c:pt idx="7">
                  <c:v>109228.34000000001</c:v>
                </c:pt>
                <c:pt idx="8">
                  <c:v>105316.15000000001</c:v>
                </c:pt>
                <c:pt idx="9">
                  <c:v>216570.62</c:v>
                </c:pt>
                <c:pt idx="10">
                  <c:v>176315.75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0-4DA6-B8E7-3A93C999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670015"/>
        <c:axId val="1285292623"/>
      </c:scatterChart>
      <c:valAx>
        <c:axId val="211767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92623"/>
        <c:crosses val="autoZero"/>
        <c:crossBetween val="midCat"/>
      </c:valAx>
      <c:valAx>
        <c:axId val="12852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7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157162</xdr:rowOff>
    </xdr:from>
    <xdr:to>
      <xdr:col>14</xdr:col>
      <xdr:colOff>152400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65A34-8B97-3BE0-B450-4958F2F15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157162</xdr:rowOff>
    </xdr:from>
    <xdr:to>
      <xdr:col>13</xdr:col>
      <xdr:colOff>504825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20BAC-F4BA-E758-84FA-3B7BB572F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128587</xdr:rowOff>
    </xdr:from>
    <xdr:to>
      <xdr:col>16</xdr:col>
      <xdr:colOff>9525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DF18C-C219-6115-0F46-23885E0F5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52387</xdr:rowOff>
    </xdr:from>
    <xdr:to>
      <xdr:col>16</xdr:col>
      <xdr:colOff>247650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D2EF8-8D10-67A5-73B6-1E7FE97D9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138112</xdr:rowOff>
    </xdr:from>
    <xdr:to>
      <xdr:col>15</xdr:col>
      <xdr:colOff>590550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81E46-3FB6-3CB5-9D43-538ABA251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109537</xdr:rowOff>
    </xdr:from>
    <xdr:to>
      <xdr:col>15</xdr:col>
      <xdr:colOff>419100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8A518-77F6-1E13-D9EB-AE7FD4F16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166687</xdr:rowOff>
    </xdr:from>
    <xdr:to>
      <xdr:col>16</xdr:col>
      <xdr:colOff>9525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7CE7B-A2ED-BBF2-5194-A197F5F51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138112</xdr:rowOff>
    </xdr:from>
    <xdr:to>
      <xdr:col>16</xdr:col>
      <xdr:colOff>104775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3A6C2-CA2F-E9AB-5253-D444EA068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</xdr:row>
      <xdr:rowOff>71437</xdr:rowOff>
    </xdr:from>
    <xdr:to>
      <xdr:col>15</xdr:col>
      <xdr:colOff>438150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2731B-2D39-D3CC-D676-17891F05A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23812</xdr:rowOff>
    </xdr:from>
    <xdr:to>
      <xdr:col>15</xdr:col>
      <xdr:colOff>447675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650ED-DA09-BBA5-B145-9C5808847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109537</xdr:rowOff>
    </xdr:from>
    <xdr:to>
      <xdr:col>15</xdr:col>
      <xdr:colOff>457200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021F8-C2B2-D15F-53ED-C2819C788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4762</xdr:rowOff>
    </xdr:from>
    <xdr:to>
      <xdr:col>15</xdr:col>
      <xdr:colOff>342900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8450B-F4C5-0E4F-FD07-F6D81D7FE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</xdr:row>
      <xdr:rowOff>61912</xdr:rowOff>
    </xdr:from>
    <xdr:to>
      <xdr:col>14</xdr:col>
      <xdr:colOff>542925</xdr:colOff>
      <xdr:row>16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5E0608-AEB9-2D76-1ADB-3E6E67CEC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157162</xdr:rowOff>
    </xdr:from>
    <xdr:to>
      <xdr:col>15</xdr:col>
      <xdr:colOff>142875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0112A-1522-6C81-D7A1-EDEB920EE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68885-7FF5-4643-A6B1-33A97D33DBE1}" name="Table1" displayName="Table1" ref="A1:C37" totalsRowShown="0">
  <autoFilter ref="A1:C37" xr:uid="{22068885-7FF5-4643-A6B1-33A97D33DBE1}"/>
  <tableColumns count="3">
    <tableColumn id="1" xr3:uid="{A519F979-878A-4763-B6E1-8E031F9A3CE0}" name="Timeline"/>
    <tableColumn id="2" xr3:uid="{CC224AF3-E0BB-4150-96D1-183F4E7A798B}" name="Values"/>
    <tableColumn id="3" xr3:uid="{D4D8ED2C-BEE3-47B1-AA8B-1DC898C997BC}" name="Forecast">
      <calculatedColumnFormula>_xlfn.FORECAST.ETS(A2,$B$2:$B$12,$A$2:$A$12,1,1)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F157A-E448-4332-8CE9-57D6F9FBAA3A}" name="Table2" displayName="Table2" ref="A1:C37" totalsRowShown="0">
  <autoFilter ref="A1:C37" xr:uid="{F18F157A-E448-4332-8CE9-57D6F9FBAA3A}"/>
  <tableColumns count="3">
    <tableColumn id="1" xr3:uid="{F1176795-B801-4F96-B25B-BD7EDB4F00A8}" name="Timeline"/>
    <tableColumn id="2" xr3:uid="{A2B2988C-2DE2-4F70-8685-D177435A5FB3}" name="Values"/>
    <tableColumn id="3" xr3:uid="{077BDDCD-9E0E-4873-AAA8-3E5E63200064}" name="Forecast">
      <calculatedColumnFormula>_xlfn.FORECAST.ETS(A2,$B$2:$B$12,$A$2:$A$12,1,1)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7DB9E9-091C-4BD1-850F-7FAE17561855}" name="Table3" displayName="Table3" ref="A1:E37" totalsRowShown="0">
  <autoFilter ref="A1:E37" xr:uid="{917DB9E9-091C-4BD1-850F-7FAE17561855}"/>
  <tableColumns count="5">
    <tableColumn id="1" xr3:uid="{9D4DAA41-F280-4419-A5AF-CA4F400AB252}" name="Timeline"/>
    <tableColumn id="2" xr3:uid="{9B8032AA-8259-408E-ADED-9D9FE614A389}" name="Values"/>
    <tableColumn id="3" xr3:uid="{EE5F950E-D304-4343-8D44-4CF9B1EFE700}" name="Forecast">
      <calculatedColumnFormula>_xlfn.FORECAST.ETS(A2,$B$2:$B$12,$A$2:$A$12,1,1)</calculatedColumnFormula>
    </tableColumn>
    <tableColumn id="4" xr3:uid="{9236622B-B65A-4422-B46D-4648571CF035}" name="Lower Confidence Bound" dataDxfId="15">
      <calculatedColumnFormula>C2-_xlfn.FORECAST.ETS.CONFINT(A2,$B$2:$B$12,$A$2:$A$12,0.95,1,1)</calculatedColumnFormula>
    </tableColumn>
    <tableColumn id="5" xr3:uid="{1F858BF8-67BB-4E15-B9F1-CD7C9F283564}" name="Upper Confidence Bound" dataDxfId="14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3E5CED-84A5-43AF-99DA-DC1DED4F3ED6}" name="Table4" displayName="Table4" ref="A1:E37" totalsRowShown="0">
  <autoFilter ref="A1:E37" xr:uid="{0E3E5CED-84A5-43AF-99DA-DC1DED4F3ED6}"/>
  <tableColumns count="5">
    <tableColumn id="1" xr3:uid="{BAB30DA6-DBEB-41AB-A030-7AABFA8C92E7}" name="Timeline"/>
    <tableColumn id="2" xr3:uid="{B6E66F81-D8A6-494E-9557-3A61BCF17821}" name="Values"/>
    <tableColumn id="3" xr3:uid="{EBB26EBC-5380-4B45-AE26-1B86D88D9879}" name="Forecast">
      <calculatedColumnFormula>_xlfn.FORECAST.ETS(A2,$B$2:$B$12,$A$2:$A$12,1,1)</calculatedColumnFormula>
    </tableColumn>
    <tableColumn id="4" xr3:uid="{1680C00B-42D0-4B5C-955E-1FB3FCC5683D}" name="Lower Confidence Bound" dataDxfId="13">
      <calculatedColumnFormula>C2-_xlfn.FORECAST.ETS.CONFINT(A2,$B$2:$B$12,$A$2:$A$12,0.95,1,1)</calculatedColumnFormula>
    </tableColumn>
    <tableColumn id="5" xr3:uid="{644FA24E-C0D2-4355-81D1-49F8D0756D10}" name="Upper Confidence Bound" dataDxfId="12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D5557-50F2-4D94-8468-F514DA4DB33A}" name="Table5" displayName="Table5" ref="A1:E37" totalsRowShown="0">
  <autoFilter ref="A1:E37" xr:uid="{1D2D5557-50F2-4D94-8468-F514DA4DB33A}"/>
  <tableColumns count="5">
    <tableColumn id="1" xr3:uid="{43AA3709-ECB5-48D9-BC42-B0868C24598A}" name="Timeline"/>
    <tableColumn id="2" xr3:uid="{8AA9C448-BD0F-4D0D-BB89-79F2664ED029}" name="Values"/>
    <tableColumn id="3" xr3:uid="{CDE4FDDC-DC54-4FBD-AEAE-50DFD63EF2AF}" name="Forecast">
      <calculatedColumnFormula>_xlfn.FORECAST.ETS(A2,$B$2:$B$12,$A$2:$A$12,1,1)</calculatedColumnFormula>
    </tableColumn>
    <tableColumn id="4" xr3:uid="{4E56AB6B-C773-40AA-AC41-1478384EFB6D}" name="Lower Confidence Bound" dataDxfId="11">
      <calculatedColumnFormula>C2-_xlfn.FORECAST.ETS.CONFINT(A2,$B$2:$B$12,$A$2:$A$12,0.95,1,1)</calculatedColumnFormula>
    </tableColumn>
    <tableColumn id="5" xr3:uid="{86C4B0FD-5FB0-4AA1-B846-9C5E34D59C7C}" name="Upper Confidence Bound" dataDxfId="10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68B059-B6D8-46EA-99D2-AAA61EA20B07}" name="Table6" displayName="Table6" ref="A1:E37" totalsRowShown="0">
  <autoFilter ref="A1:E37" xr:uid="{6068B059-B6D8-46EA-99D2-AAA61EA20B07}"/>
  <tableColumns count="5">
    <tableColumn id="1" xr3:uid="{A06E808F-FF32-41B1-9A66-E9D1E560B3D4}" name="Timeline"/>
    <tableColumn id="2" xr3:uid="{86B38AF2-CFA0-4489-9C2E-BA385D455605}" name="Values"/>
    <tableColumn id="3" xr3:uid="{C9E79675-E8DE-4E66-8042-51B8FA0ADD74}" name="Forecast">
      <calculatedColumnFormula>_xlfn.FORECAST.ETS(A2,$B$2:$B$12,$A$2:$A$12,1,1)</calculatedColumnFormula>
    </tableColumn>
    <tableColumn id="4" xr3:uid="{573A272A-080D-4AFD-B3B3-A2867E22976C}" name="Lower Confidence Bound" dataDxfId="9">
      <calculatedColumnFormula>C2-_xlfn.FORECAST.ETS.CONFINT(A2,$B$2:$B$12,$A$2:$A$12,0.95,1,1)</calculatedColumnFormula>
    </tableColumn>
    <tableColumn id="5" xr3:uid="{EAC61BB4-B7F3-4619-AE73-BC22675DABBF}" name="Upper Confidence Bound" dataDxfId="8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D799BA-A7AA-4624-8A6E-7D16CC03EBDF}" name="Table7" displayName="Table7" ref="A1:E37" totalsRowShown="0">
  <autoFilter ref="A1:E37" xr:uid="{BED799BA-A7AA-4624-8A6E-7D16CC03EBDF}"/>
  <tableColumns count="5">
    <tableColumn id="1" xr3:uid="{3E2AFA2B-4438-48D7-B2FC-9839D37BA047}" name="Timeline"/>
    <tableColumn id="2" xr3:uid="{5EAB2DE4-DEA8-49C7-B24C-B399D927837A}" name="Values"/>
    <tableColumn id="3" xr3:uid="{ACD3B12C-34EA-4ED3-A3F0-F18F1AFC844D}" name="Forecast">
      <calculatedColumnFormula>_xlfn.FORECAST.ETS(A2,$B$2:$B$12,$A$2:$A$12,1,1)</calculatedColumnFormula>
    </tableColumn>
    <tableColumn id="4" xr3:uid="{6A682A76-B8A7-428D-8D83-D11D28E4D49F}" name="Lower Confidence Bound" dataDxfId="7">
      <calculatedColumnFormula>C2-_xlfn.FORECAST.ETS.CONFINT(A2,$B$2:$B$12,$A$2:$A$12,0.95,1,1)</calculatedColumnFormula>
    </tableColumn>
    <tableColumn id="5" xr3:uid="{54403A74-7643-4229-9158-31CB12720D2B}" name="Upper Confidence Bound" dataDxfId="6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C6FBF8-A29D-46F5-9E3F-18639F757549}" name="Table8" displayName="Table8" ref="A1:E37" totalsRowShown="0">
  <autoFilter ref="A1:E37" xr:uid="{0AC6FBF8-A29D-46F5-9E3F-18639F757549}"/>
  <tableColumns count="5">
    <tableColumn id="1" xr3:uid="{C1CBB87D-4D38-407D-BB11-B95EEBB3FCD9}" name="Timeline"/>
    <tableColumn id="2" xr3:uid="{39C096CB-E93F-4881-A490-7A5F3E45197C}" name="Values"/>
    <tableColumn id="3" xr3:uid="{A77FDBD6-EA28-4F6B-B63D-DDD98443D79C}" name="Forecast">
      <calculatedColumnFormula>_xlfn.FORECAST.ETS(A2,$B$2:$B$12,$A$2:$A$12,1,1)</calculatedColumnFormula>
    </tableColumn>
    <tableColumn id="4" xr3:uid="{B07549FA-0BD4-4EB9-965E-5D32A869CCBB}" name="Lower Confidence Bound" dataDxfId="5">
      <calculatedColumnFormula>C2-_xlfn.FORECAST.ETS.CONFINT(A2,$B$2:$B$12,$A$2:$A$12,0.95,1,1)</calculatedColumnFormula>
    </tableColumn>
    <tableColumn id="5" xr3:uid="{3A2BA9BA-78C5-4A42-AB45-807AE336FB66}" name="Upper Confidence Bound" dataDxfId="4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C7167E-1BCC-4909-9B45-E4547379C083}" name="Table9" displayName="Table9" ref="A1:E37" totalsRowShown="0">
  <autoFilter ref="A1:E37" xr:uid="{F4C7167E-1BCC-4909-9B45-E4547379C083}"/>
  <tableColumns count="5">
    <tableColumn id="1" xr3:uid="{9023D0C0-E049-44A2-B640-D56DFB1C7CAF}" name="Timeline"/>
    <tableColumn id="2" xr3:uid="{185A4F0B-3FAD-4B22-B67A-724E5A569C85}" name="Values"/>
    <tableColumn id="3" xr3:uid="{E0F709F5-FC6C-4504-8A16-F636B6BC308F}" name="Forecast">
      <calculatedColumnFormula>_xlfn.FORECAST.ETS(A2,$B$2:$B$12,$A$2:$A$12,1,1)</calculatedColumnFormula>
    </tableColumn>
    <tableColumn id="4" xr3:uid="{8D1144E5-6DC7-4DA5-B99A-70107DF998F1}" name="Lower Confidence Bound" dataDxfId="3">
      <calculatedColumnFormula>C2-_xlfn.FORECAST.ETS.CONFINT(A2,$B$2:$B$12,$A$2:$A$12,0.95,1,1)</calculatedColumnFormula>
    </tableColumn>
    <tableColumn id="5" xr3:uid="{7AC39D39-FEE2-4865-9796-D2D264D15375}" name="Upper Confidence Bound" dataDxfId="2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B02792-CAE4-4897-8877-47319A217039}" name="Table10" displayName="Table10" ref="A1:E37" totalsRowShown="0">
  <autoFilter ref="A1:E37" xr:uid="{03B02792-CAE4-4897-8877-47319A217039}"/>
  <tableColumns count="5">
    <tableColumn id="1" xr3:uid="{AB8A7FB3-C95E-4D0A-90A1-A1B07C8D80F8}" name="Timeline"/>
    <tableColumn id="2" xr3:uid="{4E2B0F65-2005-4BEE-A1F7-EEEAF39E0337}" name="Values"/>
    <tableColumn id="3" xr3:uid="{B53391BB-F72F-4157-A43D-A103C8D591B2}" name="Forecast">
      <calculatedColumnFormula>_xlfn.FORECAST.ETS(A2,$B$2:$B$12,$A$2:$A$12,1,1)</calculatedColumnFormula>
    </tableColumn>
    <tableColumn id="4" xr3:uid="{0DAA9C8F-1289-4028-8D71-BDEBAF4E9A61}" name="Lower Confidence Bound" dataDxfId="1">
      <calculatedColumnFormula>C2-_xlfn.FORECAST.ETS.CONFINT(A2,$B$2:$B$12,$A$2:$A$12,0.95,1,1)</calculatedColumnFormula>
    </tableColumn>
    <tableColumn id="5" xr3:uid="{95D55D21-A96E-473F-A168-7B14CAF8DDDC}" name="Upper Confidence Bound" dataDxfId="0">
      <calculatedColumnFormula>C2+_xlfn.FORECAST.ETS.CONFINT(A2,$B$2:$B$12,$A$2:$A$12,0.95,1,1)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6A53-10D6-437C-B081-2DD9E9E0F1F1}">
  <dimension ref="A1:E37"/>
  <sheetViews>
    <sheetView workbookViewId="0">
      <selection activeCell="E1" sqref="E1:E12"/>
    </sheetView>
  </sheetViews>
  <sheetFormatPr defaultRowHeight="15" x14ac:dyDescent="0.25"/>
  <cols>
    <col min="1" max="1" width="7.28515625" bestFit="1" customWidth="1"/>
    <col min="2" max="2" width="47.7109375" bestFit="1" customWidth="1"/>
    <col min="3" max="3" width="46.5703125" bestFit="1" customWidth="1"/>
    <col min="4" max="4" width="30.140625" bestFit="1" customWidth="1"/>
    <col min="5" max="5" width="31.42578125" bestFit="1" customWidth="1"/>
  </cols>
  <sheetData>
    <row r="1" spans="1:5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5">
        <v>2013</v>
      </c>
      <c r="B2" s="6">
        <v>45878.31</v>
      </c>
      <c r="C2" s="7">
        <v>56350</v>
      </c>
      <c r="D2" s="8">
        <v>129734.52</v>
      </c>
      <c r="E2" s="8">
        <v>135903.35999999999</v>
      </c>
    </row>
    <row r="3" spans="1:5" x14ac:dyDescent="0.25">
      <c r="A3" s="5">
        <v>2014</v>
      </c>
      <c r="B3" s="6">
        <v>46660.19</v>
      </c>
      <c r="C3" s="7">
        <v>58580</v>
      </c>
      <c r="D3" s="8">
        <v>144953.96000000002</v>
      </c>
      <c r="E3" s="8">
        <v>152642.19</v>
      </c>
    </row>
    <row r="4" spans="1:5" x14ac:dyDescent="0.25">
      <c r="A4" s="5">
        <v>2015</v>
      </c>
      <c r="B4" s="6">
        <v>39139.32</v>
      </c>
      <c r="C4" s="7">
        <v>44480</v>
      </c>
      <c r="D4" s="8">
        <v>130747.42000000001</v>
      </c>
      <c r="E4" s="8">
        <v>137114.57</v>
      </c>
    </row>
    <row r="5" spans="1:5" x14ac:dyDescent="0.25">
      <c r="A5" s="5">
        <v>2016</v>
      </c>
      <c r="B5" s="6">
        <v>22481.97</v>
      </c>
      <c r="C5" s="7">
        <v>34790</v>
      </c>
      <c r="D5" s="8">
        <v>86784.34</v>
      </c>
      <c r="E5" s="8">
        <v>90183.28</v>
      </c>
    </row>
    <row r="6" spans="1:5" x14ac:dyDescent="0.25">
      <c r="A6" s="5">
        <v>2017</v>
      </c>
      <c r="B6" s="6">
        <v>22445.9</v>
      </c>
      <c r="C6" s="7">
        <v>43640</v>
      </c>
      <c r="D6" s="8">
        <v>85926.290000000008</v>
      </c>
      <c r="E6" s="8">
        <v>89522.46</v>
      </c>
    </row>
    <row r="7" spans="1:5" x14ac:dyDescent="0.25">
      <c r="A7" s="5">
        <v>2018</v>
      </c>
      <c r="B7" s="6">
        <v>27989.42</v>
      </c>
      <c r="C7" s="7">
        <v>61210</v>
      </c>
      <c r="D7" s="8">
        <v>104920.19</v>
      </c>
      <c r="E7" s="8">
        <v>110349.61</v>
      </c>
    </row>
    <row r="8" spans="1:5" x14ac:dyDescent="0.25">
      <c r="A8" s="5">
        <v>2019</v>
      </c>
      <c r="B8" s="6">
        <v>35662.75</v>
      </c>
      <c r="C8" s="7">
        <v>61710</v>
      </c>
      <c r="D8" s="8">
        <v>116366.98</v>
      </c>
      <c r="E8" s="8">
        <v>123471.23999999999</v>
      </c>
    </row>
    <row r="9" spans="1:5" x14ac:dyDescent="0.25">
      <c r="A9" s="5">
        <v>2020</v>
      </c>
      <c r="B9" s="6">
        <v>32473.41</v>
      </c>
      <c r="C9" s="7">
        <v>58470</v>
      </c>
      <c r="D9" s="8">
        <v>103593.11</v>
      </c>
      <c r="E9" s="8">
        <v>109228.34000000001</v>
      </c>
    </row>
    <row r="10" spans="1:5" x14ac:dyDescent="0.25">
      <c r="A10" s="5">
        <v>2021</v>
      </c>
      <c r="B10" s="6">
        <v>24016.01</v>
      </c>
      <c r="C10" s="7">
        <v>61420</v>
      </c>
      <c r="D10" s="8">
        <v>104646.03</v>
      </c>
      <c r="E10" s="8">
        <v>105316.15000000001</v>
      </c>
    </row>
    <row r="11" spans="1:5" x14ac:dyDescent="0.25">
      <c r="A11" s="5">
        <v>2022</v>
      </c>
      <c r="B11" s="6">
        <v>45114.01</v>
      </c>
      <c r="C11" s="7">
        <v>75875</v>
      </c>
      <c r="D11" s="8">
        <v>190253.34</v>
      </c>
      <c r="E11" s="8">
        <v>216570.62</v>
      </c>
    </row>
    <row r="12" spans="1:5" x14ac:dyDescent="0.25">
      <c r="A12" s="5">
        <v>2023</v>
      </c>
      <c r="B12" s="6">
        <v>55498.98</v>
      </c>
      <c r="C12" s="7">
        <v>88975</v>
      </c>
      <c r="D12" s="9">
        <v>167394.69</v>
      </c>
      <c r="E12" s="9">
        <v>176315.75</v>
      </c>
    </row>
    <row r="13" spans="1:5" x14ac:dyDescent="0.25">
      <c r="A13" s="5">
        <v>2024</v>
      </c>
    </row>
    <row r="14" spans="1:5" x14ac:dyDescent="0.25">
      <c r="A14" s="5">
        <v>2025</v>
      </c>
    </row>
    <row r="15" spans="1:5" x14ac:dyDescent="0.25">
      <c r="A15" s="5">
        <v>2026</v>
      </c>
    </row>
    <row r="16" spans="1:5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BEDA-2B9A-43BF-AE7D-435DBA23B770}">
  <dimension ref="A1:B37"/>
  <sheetViews>
    <sheetView workbookViewId="0">
      <selection activeCell="D10" sqref="D10"/>
    </sheetView>
  </sheetViews>
  <sheetFormatPr defaultRowHeight="15" x14ac:dyDescent="0.25"/>
  <cols>
    <col min="2" max="2" width="47.7109375" bestFit="1" customWidth="1"/>
  </cols>
  <sheetData>
    <row r="1" spans="1:2" x14ac:dyDescent="0.25">
      <c r="A1" s="1"/>
      <c r="B1" s="2" t="s">
        <v>0</v>
      </c>
    </row>
    <row r="2" spans="1:2" x14ac:dyDescent="0.25">
      <c r="A2" s="5">
        <v>2013</v>
      </c>
      <c r="B2" s="6">
        <v>45878.31</v>
      </c>
    </row>
    <row r="3" spans="1:2" x14ac:dyDescent="0.25">
      <c r="A3" s="5">
        <v>2014</v>
      </c>
      <c r="B3" s="6">
        <v>46660.19</v>
      </c>
    </row>
    <row r="4" spans="1:2" x14ac:dyDescent="0.25">
      <c r="A4" s="5">
        <v>2015</v>
      </c>
      <c r="B4" s="6">
        <v>39139.32</v>
      </c>
    </row>
    <row r="5" spans="1:2" x14ac:dyDescent="0.25">
      <c r="A5" s="5">
        <v>2016</v>
      </c>
      <c r="B5" s="6">
        <v>22481.97</v>
      </c>
    </row>
    <row r="6" spans="1:2" x14ac:dyDescent="0.25">
      <c r="A6" s="5">
        <v>2017</v>
      </c>
      <c r="B6" s="6">
        <v>22445.9</v>
      </c>
    </row>
    <row r="7" spans="1:2" x14ac:dyDescent="0.25">
      <c r="A7" s="5">
        <v>2018</v>
      </c>
      <c r="B7" s="6">
        <v>27989.42</v>
      </c>
    </row>
    <row r="8" spans="1:2" x14ac:dyDescent="0.25">
      <c r="A8" s="5">
        <v>2019</v>
      </c>
      <c r="B8" s="6">
        <v>35662.75</v>
      </c>
    </row>
    <row r="9" spans="1:2" x14ac:dyDescent="0.25">
      <c r="A9" s="5">
        <v>2020</v>
      </c>
      <c r="B9" s="6">
        <v>32473.41</v>
      </c>
    </row>
    <row r="10" spans="1:2" x14ac:dyDescent="0.25">
      <c r="A10" s="5">
        <v>2021</v>
      </c>
      <c r="B10" s="6">
        <v>24016.01</v>
      </c>
    </row>
    <row r="11" spans="1:2" x14ac:dyDescent="0.25">
      <c r="A11" s="5">
        <v>2022</v>
      </c>
      <c r="B11" s="6">
        <v>45114.01</v>
      </c>
    </row>
    <row r="12" spans="1:2" x14ac:dyDescent="0.25">
      <c r="A12" s="5">
        <v>2023</v>
      </c>
      <c r="B12" s="6">
        <v>55498.98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A96D-0D3B-4216-B642-264281DEFE44}">
  <dimension ref="A1:C37"/>
  <sheetViews>
    <sheetView workbookViewId="0">
      <selection activeCell="D17" sqref="D17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2013</v>
      </c>
      <c r="B2">
        <v>45878.31</v>
      </c>
    </row>
    <row r="3" spans="1:3" x14ac:dyDescent="0.25">
      <c r="A3">
        <v>2014</v>
      </c>
      <c r="B3">
        <v>46660.19</v>
      </c>
    </row>
    <row r="4" spans="1:3" x14ac:dyDescent="0.25">
      <c r="A4">
        <v>2015</v>
      </c>
      <c r="B4">
        <v>39139.32</v>
      </c>
    </row>
    <row r="5" spans="1:3" x14ac:dyDescent="0.25">
      <c r="A5">
        <v>2016</v>
      </c>
      <c r="B5">
        <v>22481.97</v>
      </c>
    </row>
    <row r="6" spans="1:3" x14ac:dyDescent="0.25">
      <c r="A6">
        <v>2017</v>
      </c>
      <c r="B6">
        <v>22445.9</v>
      </c>
    </row>
    <row r="7" spans="1:3" x14ac:dyDescent="0.25">
      <c r="A7">
        <v>2018</v>
      </c>
      <c r="B7">
        <v>27989.42</v>
      </c>
    </row>
    <row r="8" spans="1:3" x14ac:dyDescent="0.25">
      <c r="A8">
        <v>2019</v>
      </c>
      <c r="B8">
        <v>35662.75</v>
      </c>
    </row>
    <row r="9" spans="1:3" x14ac:dyDescent="0.25">
      <c r="A9">
        <v>2020</v>
      </c>
      <c r="B9">
        <v>32473.41</v>
      </c>
    </row>
    <row r="10" spans="1:3" x14ac:dyDescent="0.25">
      <c r="A10">
        <v>2021</v>
      </c>
      <c r="B10">
        <v>24016.01</v>
      </c>
    </row>
    <row r="11" spans="1:3" x14ac:dyDescent="0.25">
      <c r="A11">
        <v>2022</v>
      </c>
      <c r="B11">
        <v>45114.01</v>
      </c>
    </row>
    <row r="12" spans="1:3" x14ac:dyDescent="0.25">
      <c r="A12">
        <v>2023</v>
      </c>
      <c r="B12">
        <v>55498.98</v>
      </c>
      <c r="C12">
        <v>55498.98</v>
      </c>
    </row>
    <row r="13" spans="1:3" x14ac:dyDescent="0.25">
      <c r="A13">
        <v>2024</v>
      </c>
      <c r="C13">
        <f t="shared" ref="C13:C37" si="0">_xlfn.FORECAST.ETS(A13,$B$2:$B$12,$A$2:$A$12,1,1)</f>
        <v>55769.420272727286</v>
      </c>
    </row>
    <row r="14" spans="1:3" x14ac:dyDescent="0.25">
      <c r="A14">
        <v>2025</v>
      </c>
      <c r="C14">
        <f t="shared" si="0"/>
        <v>56039.860545454561</v>
      </c>
    </row>
    <row r="15" spans="1:3" x14ac:dyDescent="0.25">
      <c r="A15">
        <v>2026</v>
      </c>
      <c r="C15">
        <f t="shared" si="0"/>
        <v>56310.300818181844</v>
      </c>
    </row>
    <row r="16" spans="1:3" x14ac:dyDescent="0.25">
      <c r="A16">
        <v>2027</v>
      </c>
      <c r="C16">
        <f t="shared" si="0"/>
        <v>56580.74109090912</v>
      </c>
    </row>
    <row r="17" spans="1:3" x14ac:dyDescent="0.25">
      <c r="A17">
        <v>2028</v>
      </c>
      <c r="C17">
        <f t="shared" si="0"/>
        <v>56851.181363636402</v>
      </c>
    </row>
    <row r="18" spans="1:3" x14ac:dyDescent="0.25">
      <c r="A18">
        <v>2029</v>
      </c>
      <c r="C18">
        <f t="shared" si="0"/>
        <v>57121.621636363678</v>
      </c>
    </row>
    <row r="19" spans="1:3" x14ac:dyDescent="0.25">
      <c r="A19">
        <v>2030</v>
      </c>
      <c r="C19">
        <f t="shared" si="0"/>
        <v>57392.06190909096</v>
      </c>
    </row>
    <row r="20" spans="1:3" x14ac:dyDescent="0.25">
      <c r="A20">
        <v>2031</v>
      </c>
      <c r="C20">
        <f t="shared" si="0"/>
        <v>57662.502181818236</v>
      </c>
    </row>
    <row r="21" spans="1:3" x14ac:dyDescent="0.25">
      <c r="A21">
        <v>2032</v>
      </c>
      <c r="C21">
        <f t="shared" si="0"/>
        <v>57932.942454545519</v>
      </c>
    </row>
    <row r="22" spans="1:3" x14ac:dyDescent="0.25">
      <c r="A22">
        <v>2033</v>
      </c>
      <c r="C22">
        <f t="shared" si="0"/>
        <v>58203.382727272794</v>
      </c>
    </row>
    <row r="23" spans="1:3" x14ac:dyDescent="0.25">
      <c r="A23">
        <v>2034</v>
      </c>
      <c r="C23">
        <f t="shared" si="0"/>
        <v>58473.823000000077</v>
      </c>
    </row>
    <row r="24" spans="1:3" x14ac:dyDescent="0.25">
      <c r="A24">
        <v>2035</v>
      </c>
      <c r="C24">
        <f t="shared" si="0"/>
        <v>58744.263272727352</v>
      </c>
    </row>
    <row r="25" spans="1:3" x14ac:dyDescent="0.25">
      <c r="A25">
        <v>2036</v>
      </c>
      <c r="C25">
        <f t="shared" si="0"/>
        <v>59014.703545454635</v>
      </c>
    </row>
    <row r="26" spans="1:3" x14ac:dyDescent="0.25">
      <c r="A26">
        <v>2037</v>
      </c>
      <c r="C26">
        <f t="shared" si="0"/>
        <v>59285.14381818191</v>
      </c>
    </row>
    <row r="27" spans="1:3" x14ac:dyDescent="0.25">
      <c r="A27">
        <v>2038</v>
      </c>
      <c r="C27">
        <f t="shared" si="0"/>
        <v>59555.584090909193</v>
      </c>
    </row>
    <row r="28" spans="1:3" x14ac:dyDescent="0.25">
      <c r="A28">
        <v>2039</v>
      </c>
      <c r="C28">
        <f t="shared" si="0"/>
        <v>59826.024363636468</v>
      </c>
    </row>
    <row r="29" spans="1:3" x14ac:dyDescent="0.25">
      <c r="A29">
        <v>2040</v>
      </c>
      <c r="C29">
        <f t="shared" si="0"/>
        <v>60096.464636363751</v>
      </c>
    </row>
    <row r="30" spans="1:3" x14ac:dyDescent="0.25">
      <c r="A30">
        <v>2041</v>
      </c>
      <c r="C30">
        <f t="shared" si="0"/>
        <v>60366.904909091027</v>
      </c>
    </row>
    <row r="31" spans="1:3" x14ac:dyDescent="0.25">
      <c r="A31">
        <v>2042</v>
      </c>
      <c r="C31">
        <f t="shared" si="0"/>
        <v>60637.345181818309</v>
      </c>
    </row>
    <row r="32" spans="1:3" x14ac:dyDescent="0.25">
      <c r="A32">
        <v>2043</v>
      </c>
      <c r="C32">
        <f t="shared" si="0"/>
        <v>60907.785454545592</v>
      </c>
    </row>
    <row r="33" spans="1:3" x14ac:dyDescent="0.25">
      <c r="A33">
        <v>2044</v>
      </c>
      <c r="C33">
        <f t="shared" si="0"/>
        <v>61178.225727272868</v>
      </c>
    </row>
    <row r="34" spans="1:3" x14ac:dyDescent="0.25">
      <c r="A34">
        <v>2045</v>
      </c>
      <c r="C34">
        <f t="shared" si="0"/>
        <v>61448.666000000143</v>
      </c>
    </row>
    <row r="35" spans="1:3" x14ac:dyDescent="0.25">
      <c r="A35">
        <v>2046</v>
      </c>
      <c r="C35">
        <f t="shared" si="0"/>
        <v>61719.106272727426</v>
      </c>
    </row>
    <row r="36" spans="1:3" x14ac:dyDescent="0.25">
      <c r="A36">
        <v>2047</v>
      </c>
      <c r="C36">
        <f t="shared" si="0"/>
        <v>61989.546545454708</v>
      </c>
    </row>
    <row r="37" spans="1:3" x14ac:dyDescent="0.25">
      <c r="A37">
        <v>2048</v>
      </c>
      <c r="C37">
        <f t="shared" si="0"/>
        <v>62259.986818181984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ABB7-0C66-43B5-9768-CFCB8B77D5F6}">
  <dimension ref="A1:B37"/>
  <sheetViews>
    <sheetView tabSelected="1" workbookViewId="0">
      <selection sqref="A1:A1048576"/>
    </sheetView>
  </sheetViews>
  <sheetFormatPr defaultRowHeight="15" x14ac:dyDescent="0.25"/>
  <cols>
    <col min="1" max="1" width="7.28515625" bestFit="1" customWidth="1"/>
    <col min="2" max="2" width="46.5703125" bestFit="1" customWidth="1"/>
  </cols>
  <sheetData>
    <row r="1" spans="1:2" x14ac:dyDescent="0.25">
      <c r="A1" s="1"/>
      <c r="B1" s="3" t="s">
        <v>1</v>
      </c>
    </row>
    <row r="2" spans="1:2" x14ac:dyDescent="0.25">
      <c r="A2" s="5">
        <v>2013</v>
      </c>
      <c r="B2" s="7">
        <v>56350</v>
      </c>
    </row>
    <row r="3" spans="1:2" x14ac:dyDescent="0.25">
      <c r="A3" s="5">
        <v>2014</v>
      </c>
      <c r="B3" s="7">
        <v>58580</v>
      </c>
    </row>
    <row r="4" spans="1:2" x14ac:dyDescent="0.25">
      <c r="A4" s="5">
        <v>2015</v>
      </c>
      <c r="B4" s="7">
        <v>44480</v>
      </c>
    </row>
    <row r="5" spans="1:2" x14ac:dyDescent="0.25">
      <c r="A5" s="5">
        <v>2016</v>
      </c>
      <c r="B5" s="7">
        <v>34790</v>
      </c>
    </row>
    <row r="6" spans="1:2" x14ac:dyDescent="0.25">
      <c r="A6" s="5">
        <v>2017</v>
      </c>
      <c r="B6" s="7">
        <v>43640</v>
      </c>
    </row>
    <row r="7" spans="1:2" x14ac:dyDescent="0.25">
      <c r="A7" s="5">
        <v>2018</v>
      </c>
      <c r="B7" s="7">
        <v>61210</v>
      </c>
    </row>
    <row r="8" spans="1:2" x14ac:dyDescent="0.25">
      <c r="A8" s="5">
        <v>2019</v>
      </c>
      <c r="B8" s="7">
        <v>61710</v>
      </c>
    </row>
    <row r="9" spans="1:2" x14ac:dyDescent="0.25">
      <c r="A9" s="5">
        <v>2020</v>
      </c>
      <c r="B9" s="7">
        <v>58470</v>
      </c>
    </row>
    <row r="10" spans="1:2" x14ac:dyDescent="0.25">
      <c r="A10" s="5">
        <v>2021</v>
      </c>
      <c r="B10" s="7">
        <v>61420</v>
      </c>
    </row>
    <row r="11" spans="1:2" x14ac:dyDescent="0.25">
      <c r="A11" s="5">
        <v>2022</v>
      </c>
      <c r="B11" s="7">
        <v>75875</v>
      </c>
    </row>
    <row r="12" spans="1:2" x14ac:dyDescent="0.25">
      <c r="A12" s="5">
        <v>2023</v>
      </c>
      <c r="B12" s="7">
        <v>88975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E13-560C-4045-A9A2-431EF66F0CE1}">
  <dimension ref="A1:C37"/>
  <sheetViews>
    <sheetView workbookViewId="0">
      <selection activeCell="D2" sqref="D2:E37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2013</v>
      </c>
      <c r="B2">
        <v>56350</v>
      </c>
    </row>
    <row r="3" spans="1:3" x14ac:dyDescent="0.25">
      <c r="A3">
        <v>2014</v>
      </c>
      <c r="B3">
        <v>58580</v>
      </c>
    </row>
    <row r="4" spans="1:3" x14ac:dyDescent="0.25">
      <c r="A4">
        <v>2015</v>
      </c>
      <c r="B4">
        <v>44480</v>
      </c>
    </row>
    <row r="5" spans="1:3" x14ac:dyDescent="0.25">
      <c r="A5">
        <v>2016</v>
      </c>
      <c r="B5">
        <v>34790</v>
      </c>
    </row>
    <row r="6" spans="1:3" x14ac:dyDescent="0.25">
      <c r="A6">
        <v>2017</v>
      </c>
      <c r="B6">
        <v>43640</v>
      </c>
    </row>
    <row r="7" spans="1:3" x14ac:dyDescent="0.25">
      <c r="A7">
        <v>2018</v>
      </c>
      <c r="B7">
        <v>61210</v>
      </c>
    </row>
    <row r="8" spans="1:3" x14ac:dyDescent="0.25">
      <c r="A8">
        <v>2019</v>
      </c>
      <c r="B8">
        <v>61710</v>
      </c>
    </row>
    <row r="9" spans="1:3" x14ac:dyDescent="0.25">
      <c r="A9">
        <v>2020</v>
      </c>
      <c r="B9">
        <v>58470</v>
      </c>
    </row>
    <row r="10" spans="1:3" x14ac:dyDescent="0.25">
      <c r="A10">
        <v>2021</v>
      </c>
      <c r="B10">
        <v>61420</v>
      </c>
    </row>
    <row r="11" spans="1:3" x14ac:dyDescent="0.25">
      <c r="A11">
        <v>2022</v>
      </c>
      <c r="B11">
        <v>75875</v>
      </c>
    </row>
    <row r="12" spans="1:3" x14ac:dyDescent="0.25">
      <c r="A12">
        <v>2023</v>
      </c>
      <c r="B12">
        <v>88975</v>
      </c>
      <c r="C12">
        <v>88975</v>
      </c>
    </row>
    <row r="13" spans="1:3" x14ac:dyDescent="0.25">
      <c r="A13">
        <v>2024</v>
      </c>
      <c r="C13">
        <f t="shared" ref="C13:C37" si="0">_xlfn.FORECAST.ETS(A13,$B$2:$B$12,$A$2:$A$12,1,1)</f>
        <v>91037.200763139132</v>
      </c>
    </row>
    <row r="14" spans="1:3" x14ac:dyDescent="0.25">
      <c r="A14">
        <v>2025</v>
      </c>
      <c r="C14">
        <f t="shared" si="0"/>
        <v>94205.878078206209</v>
      </c>
    </row>
    <row r="15" spans="1:3" x14ac:dyDescent="0.25">
      <c r="A15">
        <v>2026</v>
      </c>
      <c r="C15">
        <f t="shared" si="0"/>
        <v>97374.555393273273</v>
      </c>
    </row>
    <row r="16" spans="1:3" x14ac:dyDescent="0.25">
      <c r="A16">
        <v>2027</v>
      </c>
      <c r="C16">
        <f t="shared" si="0"/>
        <v>100543.23270834035</v>
      </c>
    </row>
    <row r="17" spans="1:3" x14ac:dyDescent="0.25">
      <c r="A17">
        <v>2028</v>
      </c>
      <c r="C17">
        <f t="shared" si="0"/>
        <v>103711.91002340743</v>
      </c>
    </row>
    <row r="18" spans="1:3" x14ac:dyDescent="0.25">
      <c r="A18">
        <v>2029</v>
      </c>
      <c r="C18">
        <f t="shared" si="0"/>
        <v>106880.58733847451</v>
      </c>
    </row>
    <row r="19" spans="1:3" x14ac:dyDescent="0.25">
      <c r="A19">
        <v>2030</v>
      </c>
      <c r="C19">
        <f t="shared" si="0"/>
        <v>110049.26465354158</v>
      </c>
    </row>
    <row r="20" spans="1:3" x14ac:dyDescent="0.25">
      <c r="A20">
        <v>2031</v>
      </c>
      <c r="C20">
        <f t="shared" si="0"/>
        <v>113217.94196860865</v>
      </c>
    </row>
    <row r="21" spans="1:3" x14ac:dyDescent="0.25">
      <c r="A21">
        <v>2032</v>
      </c>
      <c r="C21">
        <f t="shared" si="0"/>
        <v>116386.61928367573</v>
      </c>
    </row>
    <row r="22" spans="1:3" x14ac:dyDescent="0.25">
      <c r="A22">
        <v>2033</v>
      </c>
      <c r="C22">
        <f t="shared" si="0"/>
        <v>119555.2965987428</v>
      </c>
    </row>
    <row r="23" spans="1:3" x14ac:dyDescent="0.25">
      <c r="A23">
        <v>2034</v>
      </c>
      <c r="C23">
        <f t="shared" si="0"/>
        <v>122723.97391380988</v>
      </c>
    </row>
    <row r="24" spans="1:3" x14ac:dyDescent="0.25">
      <c r="A24">
        <v>2035</v>
      </c>
      <c r="C24">
        <f t="shared" si="0"/>
        <v>125892.65122887696</v>
      </c>
    </row>
    <row r="25" spans="1:3" x14ac:dyDescent="0.25">
      <c r="A25">
        <v>2036</v>
      </c>
      <c r="C25">
        <f t="shared" si="0"/>
        <v>129061.32854394402</v>
      </c>
    </row>
    <row r="26" spans="1:3" x14ac:dyDescent="0.25">
      <c r="A26">
        <v>2037</v>
      </c>
      <c r="C26">
        <f t="shared" si="0"/>
        <v>132230.00585901111</v>
      </c>
    </row>
    <row r="27" spans="1:3" x14ac:dyDescent="0.25">
      <c r="A27">
        <v>2038</v>
      </c>
      <c r="C27">
        <f t="shared" si="0"/>
        <v>135398.68317407818</v>
      </c>
    </row>
    <row r="28" spans="1:3" x14ac:dyDescent="0.25">
      <c r="A28">
        <v>2039</v>
      </c>
      <c r="C28">
        <f t="shared" si="0"/>
        <v>138567.36048914527</v>
      </c>
    </row>
    <row r="29" spans="1:3" x14ac:dyDescent="0.25">
      <c r="A29">
        <v>2040</v>
      </c>
      <c r="C29">
        <f t="shared" si="0"/>
        <v>141736.03780421233</v>
      </c>
    </row>
    <row r="30" spans="1:3" x14ac:dyDescent="0.25">
      <c r="A30">
        <v>2041</v>
      </c>
      <c r="C30">
        <f t="shared" si="0"/>
        <v>144904.7151192794</v>
      </c>
    </row>
    <row r="31" spans="1:3" x14ac:dyDescent="0.25">
      <c r="A31">
        <v>2042</v>
      </c>
      <c r="C31">
        <f t="shared" si="0"/>
        <v>148073.39243434649</v>
      </c>
    </row>
    <row r="32" spans="1:3" x14ac:dyDescent="0.25">
      <c r="A32">
        <v>2043</v>
      </c>
      <c r="C32">
        <f t="shared" si="0"/>
        <v>151242.06974941355</v>
      </c>
    </row>
    <row r="33" spans="1:3" x14ac:dyDescent="0.25">
      <c r="A33">
        <v>2044</v>
      </c>
      <c r="C33">
        <f t="shared" si="0"/>
        <v>154410.74706448062</v>
      </c>
    </row>
    <row r="34" spans="1:3" x14ac:dyDescent="0.25">
      <c r="A34">
        <v>2045</v>
      </c>
      <c r="C34">
        <f t="shared" si="0"/>
        <v>157579.42437954771</v>
      </c>
    </row>
    <row r="35" spans="1:3" x14ac:dyDescent="0.25">
      <c r="A35">
        <v>2046</v>
      </c>
      <c r="C35">
        <f t="shared" si="0"/>
        <v>160748.1016946148</v>
      </c>
    </row>
    <row r="36" spans="1:3" x14ac:dyDescent="0.25">
      <c r="A36">
        <v>2047</v>
      </c>
      <c r="C36">
        <f t="shared" si="0"/>
        <v>163916.77900968186</v>
      </c>
    </row>
    <row r="37" spans="1:3" x14ac:dyDescent="0.25">
      <c r="A37">
        <v>2048</v>
      </c>
      <c r="C37">
        <f t="shared" si="0"/>
        <v>167085.45632474893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1E67-D1B5-4E93-8932-8309C43C2E30}">
  <dimension ref="A1:B37"/>
  <sheetViews>
    <sheetView workbookViewId="0">
      <selection activeCell="H16" sqref="H16"/>
    </sheetView>
  </sheetViews>
  <sheetFormatPr defaultRowHeight="15" x14ac:dyDescent="0.25"/>
  <cols>
    <col min="1" max="1" width="7.28515625" bestFit="1" customWidth="1"/>
    <col min="2" max="2" width="43.140625" bestFit="1" customWidth="1"/>
  </cols>
  <sheetData>
    <row r="1" spans="1:2" x14ac:dyDescent="0.25">
      <c r="A1" s="1"/>
      <c r="B1" s="4" t="s">
        <v>13</v>
      </c>
    </row>
    <row r="2" spans="1:2" x14ac:dyDescent="0.25">
      <c r="A2" s="5">
        <v>2013</v>
      </c>
      <c r="B2" s="9">
        <v>129508.12</v>
      </c>
    </row>
    <row r="3" spans="1:2" x14ac:dyDescent="0.25">
      <c r="A3" s="5">
        <v>2014</v>
      </c>
      <c r="B3" s="9">
        <v>144686.49</v>
      </c>
    </row>
    <row r="4" spans="1:2" x14ac:dyDescent="0.25">
      <c r="A4" s="5">
        <v>2015</v>
      </c>
      <c r="B4" s="9">
        <v>130542.11</v>
      </c>
    </row>
    <row r="5" spans="1:2" x14ac:dyDescent="0.25">
      <c r="A5" s="5">
        <v>2016</v>
      </c>
      <c r="B5" s="9">
        <v>86564.07</v>
      </c>
    </row>
    <row r="6" spans="1:2" x14ac:dyDescent="0.25">
      <c r="A6" s="5">
        <v>2017</v>
      </c>
      <c r="B6" s="11">
        <v>85656.91</v>
      </c>
    </row>
    <row r="7" spans="1:2" x14ac:dyDescent="0.25">
      <c r="A7" s="5">
        <v>2018</v>
      </c>
      <c r="B7" s="11">
        <v>104614.24</v>
      </c>
    </row>
    <row r="8" spans="1:2" x14ac:dyDescent="0.25">
      <c r="A8" s="5">
        <v>2019</v>
      </c>
      <c r="B8" s="11">
        <v>116043.47</v>
      </c>
    </row>
    <row r="9" spans="1:2" x14ac:dyDescent="0.25">
      <c r="A9" s="5">
        <v>2020</v>
      </c>
      <c r="B9" s="11">
        <v>103219.59</v>
      </c>
    </row>
    <row r="10" spans="1:2" x14ac:dyDescent="0.25">
      <c r="A10" s="5">
        <v>2021</v>
      </c>
      <c r="B10" s="11">
        <v>104249.87</v>
      </c>
    </row>
    <row r="11" spans="1:2" x14ac:dyDescent="0.25">
      <c r="A11" s="5">
        <v>2022</v>
      </c>
      <c r="B11" s="11">
        <v>189839.41</v>
      </c>
    </row>
    <row r="12" spans="1:2" x14ac:dyDescent="0.25">
      <c r="A12" s="5">
        <v>2023</v>
      </c>
      <c r="B12" s="11">
        <v>166994.69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81C-D5AA-44D4-937B-BB6B603BF3D9}">
  <dimension ref="A1:E37"/>
  <sheetViews>
    <sheetView workbookViewId="0">
      <selection activeCell="D17" sqref="D17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129508.12</v>
      </c>
    </row>
    <row r="3" spans="1:5" x14ac:dyDescent="0.25">
      <c r="A3">
        <v>2014</v>
      </c>
      <c r="B3">
        <v>144686.49</v>
      </c>
    </row>
    <row r="4" spans="1:5" x14ac:dyDescent="0.25">
      <c r="A4">
        <v>2015</v>
      </c>
      <c r="B4">
        <v>130542.11</v>
      </c>
    </row>
    <row r="5" spans="1:5" x14ac:dyDescent="0.25">
      <c r="A5">
        <v>2016</v>
      </c>
      <c r="B5">
        <v>86564.07</v>
      </c>
    </row>
    <row r="6" spans="1:5" x14ac:dyDescent="0.25">
      <c r="A6">
        <v>2017</v>
      </c>
      <c r="B6">
        <v>85656.91</v>
      </c>
    </row>
    <row r="7" spans="1:5" x14ac:dyDescent="0.25">
      <c r="A7">
        <v>2018</v>
      </c>
      <c r="B7">
        <v>104614.24</v>
      </c>
    </row>
    <row r="8" spans="1:5" x14ac:dyDescent="0.25">
      <c r="A8">
        <v>2019</v>
      </c>
      <c r="B8">
        <v>116043.47</v>
      </c>
    </row>
    <row r="9" spans="1:5" x14ac:dyDescent="0.25">
      <c r="A9">
        <v>2020</v>
      </c>
      <c r="B9">
        <v>103219.59</v>
      </c>
    </row>
    <row r="10" spans="1:5" x14ac:dyDescent="0.25">
      <c r="A10">
        <v>2021</v>
      </c>
      <c r="B10">
        <v>104249.87</v>
      </c>
    </row>
    <row r="11" spans="1:5" x14ac:dyDescent="0.25">
      <c r="A11">
        <v>2022</v>
      </c>
      <c r="B11">
        <v>189839.41</v>
      </c>
    </row>
    <row r="12" spans="1:5" x14ac:dyDescent="0.25">
      <c r="A12">
        <v>2023</v>
      </c>
      <c r="B12">
        <v>166994.69</v>
      </c>
      <c r="C12">
        <v>166994.69</v>
      </c>
      <c r="D12" s="10">
        <v>166994.69</v>
      </c>
      <c r="E12" s="10">
        <v>166994.69</v>
      </c>
    </row>
    <row r="13" spans="1:5" x14ac:dyDescent="0.25">
      <c r="A13">
        <v>2024</v>
      </c>
      <c r="C13">
        <f t="shared" ref="C13:C37" si="0">_xlfn.FORECAST.ETS(A13,$B$2:$B$12,$A$2:$A$12,1,1)</f>
        <v>170202.55736363644</v>
      </c>
      <c r="D13" s="10">
        <f t="shared" ref="D13:D37" si="1">C13-_xlfn.FORECAST.ETS.CONFINT(A13,$B$2:$B$12,$A$2:$A$12,0.95,1,1)</f>
        <v>87119.71472474937</v>
      </c>
      <c r="E13" s="10">
        <f t="shared" ref="E13:E37" si="2">C13+_xlfn.FORECAST.ETS.CONFINT(A13,$B$2:$B$12,$A$2:$A$12,0.95,1,1)</f>
        <v>253285.4000025235</v>
      </c>
    </row>
    <row r="14" spans="1:5" x14ac:dyDescent="0.25">
      <c r="A14">
        <v>2025</v>
      </c>
      <c r="C14">
        <f t="shared" si="0"/>
        <v>173410.42472727277</v>
      </c>
      <c r="D14" s="10">
        <f t="shared" si="1"/>
        <v>55972.275613822567</v>
      </c>
      <c r="E14" s="10">
        <f t="shared" si="2"/>
        <v>290848.57384072297</v>
      </c>
    </row>
    <row r="15" spans="1:5" x14ac:dyDescent="0.25">
      <c r="A15">
        <v>2026</v>
      </c>
      <c r="C15">
        <f t="shared" si="0"/>
        <v>176618.29209090921</v>
      </c>
      <c r="D15" s="10">
        <f t="shared" si="1"/>
        <v>32762.539310038323</v>
      </c>
      <c r="E15" s="10">
        <f t="shared" si="2"/>
        <v>320474.04487178009</v>
      </c>
    </row>
    <row r="16" spans="1:5" x14ac:dyDescent="0.25">
      <c r="A16">
        <v>2027</v>
      </c>
      <c r="C16">
        <f t="shared" si="0"/>
        <v>179826.15945454553</v>
      </c>
      <c r="D16" s="10">
        <f t="shared" si="1"/>
        <v>13660.432635355246</v>
      </c>
      <c r="E16" s="10">
        <f t="shared" si="2"/>
        <v>345991.88627373578</v>
      </c>
    </row>
    <row r="17" spans="1:5" x14ac:dyDescent="0.25">
      <c r="A17">
        <v>2028</v>
      </c>
      <c r="C17">
        <f t="shared" si="0"/>
        <v>183034.02681818197</v>
      </c>
      <c r="D17" s="10">
        <f t="shared" si="1"/>
        <v>-2819.2652062173001</v>
      </c>
      <c r="E17" s="10">
        <f t="shared" si="2"/>
        <v>368887.31884258124</v>
      </c>
    </row>
    <row r="18" spans="1:5" x14ac:dyDescent="0.25">
      <c r="A18">
        <v>2029</v>
      </c>
      <c r="C18">
        <f t="shared" si="0"/>
        <v>186241.89418181829</v>
      </c>
      <c r="D18" s="10">
        <f t="shared" si="1"/>
        <v>-17438.452377537149</v>
      </c>
      <c r="E18" s="10">
        <f t="shared" si="2"/>
        <v>389922.24074117374</v>
      </c>
    </row>
    <row r="19" spans="1:5" x14ac:dyDescent="0.25">
      <c r="A19">
        <v>2030</v>
      </c>
      <c r="C19">
        <f t="shared" si="0"/>
        <v>189449.76154545473</v>
      </c>
      <c r="D19" s="10">
        <f t="shared" si="1"/>
        <v>-30649.704218469182</v>
      </c>
      <c r="E19" s="10">
        <f t="shared" si="2"/>
        <v>409549.22730937868</v>
      </c>
    </row>
    <row r="20" spans="1:5" x14ac:dyDescent="0.25">
      <c r="A20">
        <v>2031</v>
      </c>
      <c r="C20">
        <f t="shared" si="0"/>
        <v>192657.62890909106</v>
      </c>
      <c r="D20" s="10">
        <f t="shared" si="1"/>
        <v>-42747.837737078604</v>
      </c>
      <c r="E20" s="10">
        <f t="shared" si="2"/>
        <v>428063.09555526072</v>
      </c>
    </row>
    <row r="21" spans="1:5" x14ac:dyDescent="0.25">
      <c r="A21">
        <v>2032</v>
      </c>
      <c r="C21">
        <f t="shared" si="0"/>
        <v>195865.4962727275</v>
      </c>
      <c r="D21" s="10">
        <f t="shared" si="1"/>
        <v>-53937.574309011223</v>
      </c>
      <c r="E21" s="10">
        <f t="shared" si="2"/>
        <v>445668.56685446622</v>
      </c>
    </row>
    <row r="22" spans="1:5" x14ac:dyDescent="0.25">
      <c r="A22">
        <v>2033</v>
      </c>
      <c r="C22">
        <f t="shared" si="0"/>
        <v>199073.36363636379</v>
      </c>
      <c r="D22" s="10">
        <f t="shared" si="1"/>
        <v>-64367.919519057585</v>
      </c>
      <c r="E22" s="10">
        <f t="shared" si="2"/>
        <v>462514.64679178514</v>
      </c>
    </row>
    <row r="23" spans="1:5" x14ac:dyDescent="0.25">
      <c r="A23">
        <v>2034</v>
      </c>
      <c r="C23">
        <f t="shared" si="0"/>
        <v>202281.23100000023</v>
      </c>
      <c r="D23" s="10">
        <f t="shared" si="1"/>
        <v>-74151.318327946618</v>
      </c>
      <c r="E23" s="10">
        <f t="shared" si="2"/>
        <v>478713.78032794711</v>
      </c>
    </row>
    <row r="24" spans="1:5" x14ac:dyDescent="0.25">
      <c r="A24">
        <v>2035</v>
      </c>
      <c r="C24">
        <f t="shared" si="0"/>
        <v>205489.09836363656</v>
      </c>
      <c r="D24" s="10">
        <f t="shared" si="1"/>
        <v>-83375.094380464376</v>
      </c>
      <c r="E24" s="10">
        <f t="shared" si="2"/>
        <v>494353.29110773746</v>
      </c>
    </row>
    <row r="25" spans="1:5" x14ac:dyDescent="0.25">
      <c r="A25">
        <v>2036</v>
      </c>
      <c r="C25">
        <f t="shared" si="0"/>
        <v>208696.965727273</v>
      </c>
      <c r="D25" s="10">
        <f t="shared" si="1"/>
        <v>-92108.662613275897</v>
      </c>
      <c r="E25" s="10">
        <f t="shared" si="2"/>
        <v>509502.59406782186</v>
      </c>
    </row>
    <row r="26" spans="1:5" x14ac:dyDescent="0.25">
      <c r="A26">
        <v>2037</v>
      </c>
      <c r="C26">
        <f t="shared" si="0"/>
        <v>211904.83309090932</v>
      </c>
      <c r="D26" s="10">
        <f t="shared" si="1"/>
        <v>-100408.28015991018</v>
      </c>
      <c r="E26" s="10">
        <f t="shared" si="2"/>
        <v>524217.94634172879</v>
      </c>
    </row>
    <row r="27" spans="1:5" x14ac:dyDescent="0.25">
      <c r="A27">
        <v>2038</v>
      </c>
      <c r="C27">
        <f t="shared" si="0"/>
        <v>215112.70045454576</v>
      </c>
      <c r="D27" s="10">
        <f t="shared" si="1"/>
        <v>-108320.29052877831</v>
      </c>
      <c r="E27" s="10">
        <f t="shared" si="2"/>
        <v>538545.6914378698</v>
      </c>
    </row>
    <row r="28" spans="1:5" x14ac:dyDescent="0.25">
      <c r="A28">
        <v>2039</v>
      </c>
      <c r="C28">
        <f t="shared" si="0"/>
        <v>218320.56781818208</v>
      </c>
      <c r="D28" s="10">
        <f t="shared" si="1"/>
        <v>-115883.40686026067</v>
      </c>
      <c r="E28" s="10">
        <f t="shared" si="2"/>
        <v>552524.54249662487</v>
      </c>
    </row>
    <row r="29" spans="1:5" x14ac:dyDescent="0.25">
      <c r="A29">
        <v>2040</v>
      </c>
      <c r="C29">
        <f t="shared" si="0"/>
        <v>221528.43518181852</v>
      </c>
      <c r="D29" s="10">
        <f t="shared" si="1"/>
        <v>-123130.36075597166</v>
      </c>
      <c r="E29" s="10">
        <f t="shared" si="2"/>
        <v>566187.23111960874</v>
      </c>
    </row>
    <row r="30" spans="1:5" x14ac:dyDescent="0.25">
      <c r="A30">
        <v>2041</v>
      </c>
      <c r="C30">
        <f t="shared" si="0"/>
        <v>224736.30254545485</v>
      </c>
      <c r="D30" s="10">
        <f t="shared" si="1"/>
        <v>-130089.11965705708</v>
      </c>
      <c r="E30" s="10">
        <f t="shared" si="2"/>
        <v>579561.72474796674</v>
      </c>
    </row>
    <row r="31" spans="1:5" x14ac:dyDescent="0.25">
      <c r="A31">
        <v>2042</v>
      </c>
      <c r="C31">
        <f t="shared" si="0"/>
        <v>227944.16990909129</v>
      </c>
      <c r="D31" s="10">
        <f t="shared" si="1"/>
        <v>-136783.80319976868</v>
      </c>
      <c r="E31" s="10">
        <f t="shared" si="2"/>
        <v>592672.14301795128</v>
      </c>
    </row>
    <row r="32" spans="1:5" x14ac:dyDescent="0.25">
      <c r="A32">
        <v>2043</v>
      </c>
      <c r="C32">
        <f t="shared" si="0"/>
        <v>231152.03727272761</v>
      </c>
      <c r="D32" s="10">
        <f t="shared" si="1"/>
        <v>-143235.38479634249</v>
      </c>
      <c r="E32" s="10">
        <f t="shared" si="2"/>
        <v>605539.45934179774</v>
      </c>
    </row>
    <row r="33" spans="1:5" x14ac:dyDescent="0.25">
      <c r="A33">
        <v>2044</v>
      </c>
      <c r="C33">
        <f t="shared" si="0"/>
        <v>234359.90463636405</v>
      </c>
      <c r="D33" s="10">
        <f t="shared" si="1"/>
        <v>-149462.23692530856</v>
      </c>
      <c r="E33" s="10">
        <f t="shared" si="2"/>
        <v>618182.04619803664</v>
      </c>
    </row>
    <row r="34" spans="1:5" x14ac:dyDescent="0.25">
      <c r="A34">
        <v>2045</v>
      </c>
      <c r="C34">
        <f t="shared" si="0"/>
        <v>237567.77200000038</v>
      </c>
      <c r="D34" s="10">
        <f t="shared" si="1"/>
        <v>-155480.56067933902</v>
      </c>
      <c r="E34" s="10">
        <f t="shared" si="2"/>
        <v>630616.1046793398</v>
      </c>
    </row>
    <row r="35" spans="1:5" x14ac:dyDescent="0.25">
      <c r="A35">
        <v>2046</v>
      </c>
      <c r="C35">
        <f t="shared" si="0"/>
        <v>240775.63936363682</v>
      </c>
      <c r="D35" s="10">
        <f t="shared" si="1"/>
        <v>-161304.72824475737</v>
      </c>
      <c r="E35" s="10">
        <f t="shared" si="2"/>
        <v>642856.00697203097</v>
      </c>
    </row>
    <row r="36" spans="1:5" x14ac:dyDescent="0.25">
      <c r="A36">
        <v>2047</v>
      </c>
      <c r="C36">
        <f t="shared" si="0"/>
        <v>243983.50672727314</v>
      </c>
      <c r="D36" s="10">
        <f t="shared" si="1"/>
        <v>-166947.55895258565</v>
      </c>
      <c r="E36" s="10">
        <f t="shared" si="2"/>
        <v>654914.5724071319</v>
      </c>
    </row>
    <row r="37" spans="1:5" x14ac:dyDescent="0.25">
      <c r="A37">
        <v>2048</v>
      </c>
      <c r="C37">
        <f t="shared" si="0"/>
        <v>247191.37409090958</v>
      </c>
      <c r="D37" s="10">
        <f t="shared" si="1"/>
        <v>-172420.54399719162</v>
      </c>
      <c r="E37" s="10">
        <f t="shared" si="2"/>
        <v>666803.29217901081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6941-8FA8-426C-BAD4-CC18F5B871E6}">
  <dimension ref="A1:B37"/>
  <sheetViews>
    <sheetView workbookViewId="0">
      <selection activeCell="B8" sqref="A1:B37"/>
    </sheetView>
  </sheetViews>
  <sheetFormatPr defaultRowHeight="15" x14ac:dyDescent="0.25"/>
  <cols>
    <col min="2" max="2" width="43.140625" bestFit="1" customWidth="1"/>
  </cols>
  <sheetData>
    <row r="1" spans="1:2" x14ac:dyDescent="0.25">
      <c r="A1" s="1"/>
      <c r="B1" s="4" t="s">
        <v>14</v>
      </c>
    </row>
    <row r="2" spans="1:2" x14ac:dyDescent="0.25">
      <c r="A2" s="5">
        <v>2013</v>
      </c>
      <c r="B2" s="9">
        <v>129519.17</v>
      </c>
    </row>
    <row r="3" spans="1:2" x14ac:dyDescent="0.25">
      <c r="A3" s="5">
        <v>2014</v>
      </c>
      <c r="B3" s="9">
        <v>144704.92000000001</v>
      </c>
    </row>
    <row r="4" spans="1:2" x14ac:dyDescent="0.25">
      <c r="A4" s="5">
        <v>2015</v>
      </c>
      <c r="B4" s="9">
        <v>130552.03</v>
      </c>
    </row>
    <row r="5" spans="1:2" x14ac:dyDescent="0.25">
      <c r="A5" s="5">
        <v>2016</v>
      </c>
      <c r="B5" s="9">
        <v>86578.1</v>
      </c>
    </row>
    <row r="6" spans="1:2" x14ac:dyDescent="0.25">
      <c r="A6" s="5">
        <v>2017</v>
      </c>
      <c r="B6" s="11">
        <v>85731.33</v>
      </c>
    </row>
    <row r="7" spans="1:2" x14ac:dyDescent="0.25">
      <c r="A7" s="5">
        <v>2018</v>
      </c>
      <c r="B7" s="11">
        <v>104654.86</v>
      </c>
    </row>
    <row r="8" spans="1:2" x14ac:dyDescent="0.25">
      <c r="A8" s="5">
        <v>2019</v>
      </c>
      <c r="B8" s="11">
        <v>116133.66</v>
      </c>
    </row>
    <row r="9" spans="1:2" x14ac:dyDescent="0.25">
      <c r="A9" s="5">
        <v>2020</v>
      </c>
      <c r="B9" s="11">
        <v>103269.66</v>
      </c>
    </row>
    <row r="10" spans="1:2" x14ac:dyDescent="0.25">
      <c r="A10" s="5">
        <v>2021</v>
      </c>
      <c r="B10" s="11">
        <v>104344.39</v>
      </c>
    </row>
    <row r="11" spans="1:2" x14ac:dyDescent="0.25">
      <c r="A11" s="5">
        <v>2022</v>
      </c>
      <c r="B11" s="11">
        <v>189886.16</v>
      </c>
    </row>
    <row r="12" spans="1:2" x14ac:dyDescent="0.25">
      <c r="A12" s="5">
        <v>2023</v>
      </c>
      <c r="B12" s="11">
        <v>167068.69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4E1F-F59A-468E-9A7A-BBC980075151}">
  <dimension ref="A1:E37"/>
  <sheetViews>
    <sheetView topLeftCell="A5" workbookViewId="0">
      <selection activeCell="H23" sqref="H22:H23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129519.17</v>
      </c>
    </row>
    <row r="3" spans="1:5" x14ac:dyDescent="0.25">
      <c r="A3">
        <v>2014</v>
      </c>
      <c r="B3">
        <v>144704.92000000001</v>
      </c>
    </row>
    <row r="4" spans="1:5" x14ac:dyDescent="0.25">
      <c r="A4">
        <v>2015</v>
      </c>
      <c r="B4">
        <v>130552.03</v>
      </c>
    </row>
    <row r="5" spans="1:5" x14ac:dyDescent="0.25">
      <c r="A5">
        <v>2016</v>
      </c>
      <c r="B5">
        <v>86578.1</v>
      </c>
    </row>
    <row r="6" spans="1:5" x14ac:dyDescent="0.25">
      <c r="A6">
        <v>2017</v>
      </c>
      <c r="B6">
        <v>85731.33</v>
      </c>
    </row>
    <row r="7" spans="1:5" x14ac:dyDescent="0.25">
      <c r="A7">
        <v>2018</v>
      </c>
      <c r="B7">
        <v>104654.86</v>
      </c>
    </row>
    <row r="8" spans="1:5" x14ac:dyDescent="0.25">
      <c r="A8">
        <v>2019</v>
      </c>
      <c r="B8">
        <v>116133.66</v>
      </c>
    </row>
    <row r="9" spans="1:5" x14ac:dyDescent="0.25">
      <c r="A9">
        <v>2020</v>
      </c>
      <c r="B9">
        <v>103269.66</v>
      </c>
    </row>
    <row r="10" spans="1:5" x14ac:dyDescent="0.25">
      <c r="A10">
        <v>2021</v>
      </c>
      <c r="B10">
        <v>104344.39</v>
      </c>
    </row>
    <row r="11" spans="1:5" x14ac:dyDescent="0.25">
      <c r="A11">
        <v>2022</v>
      </c>
      <c r="B11">
        <v>189886.16</v>
      </c>
    </row>
    <row r="12" spans="1:5" x14ac:dyDescent="0.25">
      <c r="A12">
        <v>2023</v>
      </c>
      <c r="B12">
        <v>167068.69</v>
      </c>
      <c r="C12">
        <v>167068.69</v>
      </c>
      <c r="D12" s="10">
        <v>167068.69</v>
      </c>
      <c r="E12" s="10">
        <v>167068.69</v>
      </c>
    </row>
    <row r="13" spans="1:5" x14ac:dyDescent="0.25">
      <c r="A13">
        <v>2024</v>
      </c>
      <c r="C13">
        <f t="shared" ref="C13:C37" si="0">_xlfn.FORECAST.ETS(A13,$B$2:$B$12,$A$2:$A$12,1,1)</f>
        <v>170283.55445454552</v>
      </c>
      <c r="D13" s="10">
        <f t="shared" ref="D13:D37" si="1">C13-_xlfn.FORECAST.ETS.CONFINT(A13,$B$2:$B$12,$A$2:$A$12,0.95,1,1)</f>
        <v>87239.566507843905</v>
      </c>
      <c r="E13" s="10">
        <f t="shared" ref="E13:E37" si="2">C13+_xlfn.FORECAST.ETS.CONFINT(A13,$B$2:$B$12,$A$2:$A$12,0.95,1,1)</f>
        <v>253327.54240124713</v>
      </c>
    </row>
    <row r="14" spans="1:5" x14ac:dyDescent="0.25">
      <c r="A14">
        <v>2025</v>
      </c>
      <c r="C14">
        <f t="shared" si="0"/>
        <v>173498.41890909092</v>
      </c>
      <c r="D14" s="10">
        <f t="shared" si="1"/>
        <v>56115.191160746923</v>
      </c>
      <c r="E14" s="10">
        <f t="shared" si="2"/>
        <v>290881.64665743493</v>
      </c>
    </row>
    <row r="15" spans="1:5" x14ac:dyDescent="0.25">
      <c r="A15">
        <v>2026</v>
      </c>
      <c r="C15">
        <f t="shared" si="0"/>
        <v>176713.28336363644</v>
      </c>
      <c r="D15" s="10">
        <f t="shared" si="1"/>
        <v>32924.806458456296</v>
      </c>
      <c r="E15" s="10">
        <f t="shared" si="2"/>
        <v>320501.76026881661</v>
      </c>
    </row>
    <row r="16" spans="1:5" x14ac:dyDescent="0.25">
      <c r="A16">
        <v>2027</v>
      </c>
      <c r="C16">
        <f t="shared" si="0"/>
        <v>179928.14781818187</v>
      </c>
      <c r="D16" s="10">
        <f t="shared" si="1"/>
        <v>13840.130402789859</v>
      </c>
      <c r="E16" s="10">
        <f t="shared" si="2"/>
        <v>346016.16523357388</v>
      </c>
    </row>
    <row r="17" spans="1:5" x14ac:dyDescent="0.25">
      <c r="A17">
        <v>2028</v>
      </c>
      <c r="C17">
        <f t="shared" si="0"/>
        <v>183143.01227272738</v>
      </c>
      <c r="D17" s="10">
        <f t="shared" si="1"/>
        <v>-2623.3632208468043</v>
      </c>
      <c r="E17" s="10">
        <f t="shared" si="2"/>
        <v>368909.38776630157</v>
      </c>
    </row>
    <row r="18" spans="1:5" x14ac:dyDescent="0.25">
      <c r="A18">
        <v>2029</v>
      </c>
      <c r="C18">
        <f t="shared" si="0"/>
        <v>186357.87672727279</v>
      </c>
      <c r="D18" s="10">
        <f t="shared" si="1"/>
        <v>-17227.216264457529</v>
      </c>
      <c r="E18" s="10">
        <f t="shared" si="2"/>
        <v>389942.96971900307</v>
      </c>
    </row>
    <row r="19" spans="1:5" x14ac:dyDescent="0.25">
      <c r="A19">
        <v>2030</v>
      </c>
      <c r="C19">
        <f t="shared" si="0"/>
        <v>189572.7411818183</v>
      </c>
      <c r="D19" s="10">
        <f t="shared" si="1"/>
        <v>-30423.792415597913</v>
      </c>
      <c r="E19" s="10">
        <f t="shared" si="2"/>
        <v>409569.27477923455</v>
      </c>
    </row>
    <row r="20" spans="1:5" x14ac:dyDescent="0.25">
      <c r="A20">
        <v>2031</v>
      </c>
      <c r="C20">
        <f t="shared" si="0"/>
        <v>192787.6056363637</v>
      </c>
      <c r="D20" s="10">
        <f t="shared" si="1"/>
        <v>-42507.770807607827</v>
      </c>
      <c r="E20" s="10">
        <f t="shared" si="2"/>
        <v>428082.98208033526</v>
      </c>
    </row>
    <row r="21" spans="1:5" x14ac:dyDescent="0.25">
      <c r="A21">
        <v>2032</v>
      </c>
      <c r="C21">
        <f t="shared" si="0"/>
        <v>196002.47009090922</v>
      </c>
      <c r="D21" s="10">
        <f t="shared" si="1"/>
        <v>-53683.777075715741</v>
      </c>
      <c r="E21" s="10">
        <f t="shared" si="2"/>
        <v>445688.71725753415</v>
      </c>
    </row>
    <row r="22" spans="1:5" x14ac:dyDescent="0.25">
      <c r="A22">
        <v>2033</v>
      </c>
      <c r="C22">
        <f t="shared" si="0"/>
        <v>199217.33454545462</v>
      </c>
      <c r="D22" s="10">
        <f t="shared" si="1"/>
        <v>-64100.74712045546</v>
      </c>
      <c r="E22" s="10">
        <f t="shared" si="2"/>
        <v>462535.41621136467</v>
      </c>
    </row>
    <row r="23" spans="1:5" x14ac:dyDescent="0.25">
      <c r="A23">
        <v>2034</v>
      </c>
      <c r="C23">
        <f t="shared" si="0"/>
        <v>202432.19900000017</v>
      </c>
      <c r="D23" s="10">
        <f t="shared" si="1"/>
        <v>-73871.073316315509</v>
      </c>
      <c r="E23" s="10">
        <f t="shared" si="2"/>
        <v>478735.47131631582</v>
      </c>
    </row>
    <row r="24" spans="1:5" x14ac:dyDescent="0.25">
      <c r="A24">
        <v>2035</v>
      </c>
      <c r="C24">
        <f t="shared" si="0"/>
        <v>205647.06345454554</v>
      </c>
      <c r="D24" s="10">
        <f t="shared" si="1"/>
        <v>-83082.038470127649</v>
      </c>
      <c r="E24" s="10">
        <f t="shared" si="2"/>
        <v>494376.16537921876</v>
      </c>
    </row>
    <row r="25" spans="1:5" x14ac:dyDescent="0.25">
      <c r="A25">
        <v>2036</v>
      </c>
      <c r="C25">
        <f t="shared" si="0"/>
        <v>208861.92790909109</v>
      </c>
      <c r="D25" s="10">
        <f t="shared" si="1"/>
        <v>-91803.025055825507</v>
      </c>
      <c r="E25" s="10">
        <f t="shared" si="2"/>
        <v>509526.88087400771</v>
      </c>
    </row>
    <row r="26" spans="1:5" x14ac:dyDescent="0.25">
      <c r="A26">
        <v>2037</v>
      </c>
      <c r="C26">
        <f t="shared" si="0"/>
        <v>212076.79236363649</v>
      </c>
      <c r="D26" s="10">
        <f t="shared" si="1"/>
        <v>-100090.26389761193</v>
      </c>
      <c r="E26" s="10">
        <f t="shared" si="2"/>
        <v>524243.84862488491</v>
      </c>
    </row>
    <row r="27" spans="1:5" x14ac:dyDescent="0.25">
      <c r="A27">
        <v>2038</v>
      </c>
      <c r="C27">
        <f t="shared" si="0"/>
        <v>215291.656818182</v>
      </c>
      <c r="D27" s="10">
        <f t="shared" si="1"/>
        <v>-107990.07683079809</v>
      </c>
      <c r="E27" s="10">
        <f t="shared" si="2"/>
        <v>538573.39046716213</v>
      </c>
    </row>
    <row r="28" spans="1:5" x14ac:dyDescent="0.25">
      <c r="A28">
        <v>2039</v>
      </c>
      <c r="C28">
        <f t="shared" si="0"/>
        <v>218506.5212727274</v>
      </c>
      <c r="D28" s="10">
        <f t="shared" si="1"/>
        <v>-115541.15889109788</v>
      </c>
      <c r="E28" s="10">
        <f t="shared" si="2"/>
        <v>552554.20143655268</v>
      </c>
    </row>
    <row r="29" spans="1:5" x14ac:dyDescent="0.25">
      <c r="A29">
        <v>2040</v>
      </c>
      <c r="C29">
        <f t="shared" si="0"/>
        <v>221721.38572727292</v>
      </c>
      <c r="D29" s="10">
        <f t="shared" si="1"/>
        <v>-122776.22637279794</v>
      </c>
      <c r="E29" s="10">
        <f t="shared" si="2"/>
        <v>566218.99782734376</v>
      </c>
    </row>
    <row r="30" spans="1:5" x14ac:dyDescent="0.25">
      <c r="A30">
        <v>2041</v>
      </c>
      <c r="C30">
        <f t="shared" si="0"/>
        <v>224936.25018181832</v>
      </c>
      <c r="D30" s="10">
        <f t="shared" si="1"/>
        <v>-129723.23363773321</v>
      </c>
      <c r="E30" s="10">
        <f t="shared" si="2"/>
        <v>579595.73400136991</v>
      </c>
    </row>
    <row r="31" spans="1:5" x14ac:dyDescent="0.25">
      <c r="A31">
        <v>2042</v>
      </c>
      <c r="C31">
        <f t="shared" si="0"/>
        <v>228151.11463636384</v>
      </c>
      <c r="D31" s="10">
        <f t="shared" si="1"/>
        <v>-136406.28904231705</v>
      </c>
      <c r="E31" s="10">
        <f t="shared" si="2"/>
        <v>592708.5183150447</v>
      </c>
    </row>
    <row r="32" spans="1:5" x14ac:dyDescent="0.25">
      <c r="A32">
        <v>2043</v>
      </c>
      <c r="C32">
        <f t="shared" si="0"/>
        <v>231365.97909090927</v>
      </c>
      <c r="D32" s="10">
        <f t="shared" si="1"/>
        <v>-142846.35619031676</v>
      </c>
      <c r="E32" s="10">
        <f t="shared" si="2"/>
        <v>605578.31437213533</v>
      </c>
    </row>
    <row r="33" spans="1:5" x14ac:dyDescent="0.25">
      <c r="A33">
        <v>2044</v>
      </c>
      <c r="C33">
        <f t="shared" si="0"/>
        <v>234580.84354545476</v>
      </c>
      <c r="D33" s="10">
        <f t="shared" si="1"/>
        <v>-149061.79896815136</v>
      </c>
      <c r="E33" s="10">
        <f t="shared" si="2"/>
        <v>618223.4860590609</v>
      </c>
    </row>
    <row r="34" spans="1:5" x14ac:dyDescent="0.25">
      <c r="A34">
        <v>2045</v>
      </c>
      <c r="C34">
        <f t="shared" si="0"/>
        <v>237795.70800000019</v>
      </c>
      <c r="D34" s="10">
        <f t="shared" si="1"/>
        <v>-155068.81089185676</v>
      </c>
      <c r="E34" s="10">
        <f t="shared" si="2"/>
        <v>630660.22689185711</v>
      </c>
    </row>
    <row r="35" spans="1:5" x14ac:dyDescent="0.25">
      <c r="A35">
        <v>2046</v>
      </c>
      <c r="C35">
        <f t="shared" si="0"/>
        <v>241010.57245454571</v>
      </c>
      <c r="D35" s="10">
        <f t="shared" si="1"/>
        <v>-160881.75742643059</v>
      </c>
      <c r="E35" s="10">
        <f t="shared" si="2"/>
        <v>642902.902335522</v>
      </c>
    </row>
    <row r="36" spans="1:5" x14ac:dyDescent="0.25">
      <c r="A36">
        <v>2047</v>
      </c>
      <c r="C36">
        <f t="shared" si="0"/>
        <v>244225.43690909111</v>
      </c>
      <c r="D36" s="10">
        <f t="shared" si="1"/>
        <v>-166513.45190778017</v>
      </c>
      <c r="E36" s="10">
        <f t="shared" si="2"/>
        <v>654964.32572596241</v>
      </c>
    </row>
    <row r="37" spans="1:5" x14ac:dyDescent="0.25">
      <c r="A37">
        <v>2048</v>
      </c>
      <c r="C37">
        <f t="shared" si="0"/>
        <v>247440.30136363662</v>
      </c>
      <c r="D37" s="10">
        <f t="shared" si="1"/>
        <v>-171975.3801562778</v>
      </c>
      <c r="E37" s="10">
        <f t="shared" si="2"/>
        <v>666855.98288355104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B5B6-C56F-4C30-A44D-6F88E4AEE7BF}">
  <dimension ref="A1:B37"/>
  <sheetViews>
    <sheetView workbookViewId="0">
      <selection activeCell="B6" sqref="A1:B37"/>
    </sheetView>
  </sheetViews>
  <sheetFormatPr defaultRowHeight="15" x14ac:dyDescent="0.25"/>
  <cols>
    <col min="2" max="2" width="34.7109375" bestFit="1" customWidth="1"/>
  </cols>
  <sheetData>
    <row r="1" spans="1:2" x14ac:dyDescent="0.25">
      <c r="A1" s="1"/>
      <c r="B1" s="4" t="s">
        <v>15</v>
      </c>
    </row>
    <row r="2" spans="1:2" x14ac:dyDescent="0.25">
      <c r="A2" s="5">
        <v>2013</v>
      </c>
      <c r="B2" s="9">
        <v>129886.72</v>
      </c>
    </row>
    <row r="3" spans="1:2" x14ac:dyDescent="0.25">
      <c r="A3" s="5">
        <v>2014</v>
      </c>
      <c r="B3" s="9">
        <v>145128.70000000001</v>
      </c>
    </row>
    <row r="4" spans="1:2" x14ac:dyDescent="0.25">
      <c r="A4" s="5">
        <v>2015</v>
      </c>
      <c r="B4" s="9">
        <v>130901.07</v>
      </c>
    </row>
    <row r="5" spans="1:2" x14ac:dyDescent="0.25">
      <c r="A5" s="5">
        <v>2016</v>
      </c>
      <c r="B5" s="9">
        <v>86937.48</v>
      </c>
    </row>
    <row r="6" spans="1:2" x14ac:dyDescent="0.25">
      <c r="A6" s="5">
        <v>2017</v>
      </c>
      <c r="B6" s="11">
        <v>86098.98</v>
      </c>
    </row>
    <row r="7" spans="1:2" x14ac:dyDescent="0.25">
      <c r="A7" s="5">
        <v>2018</v>
      </c>
      <c r="B7" s="11">
        <v>105161.66</v>
      </c>
    </row>
    <row r="8" spans="1:2" x14ac:dyDescent="0.25">
      <c r="A8" s="5">
        <v>2019</v>
      </c>
      <c r="B8" s="11">
        <v>116585.74</v>
      </c>
    </row>
    <row r="9" spans="1:2" x14ac:dyDescent="0.25">
      <c r="A9" s="5">
        <v>2020</v>
      </c>
      <c r="B9" s="11">
        <v>103857.37</v>
      </c>
    </row>
    <row r="10" spans="1:2" x14ac:dyDescent="0.25">
      <c r="A10" s="5">
        <v>2021</v>
      </c>
      <c r="B10" s="11">
        <v>104940.11</v>
      </c>
    </row>
    <row r="11" spans="1:2" x14ac:dyDescent="0.25">
      <c r="A11" s="5">
        <v>2022</v>
      </c>
      <c r="B11" s="11">
        <v>190534.3</v>
      </c>
    </row>
    <row r="12" spans="1:2" x14ac:dyDescent="0.25">
      <c r="A12" s="5">
        <v>2023</v>
      </c>
      <c r="B12" s="11">
        <v>167684.69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A540-678B-4346-857E-8EC9D28CCD9C}">
  <dimension ref="A1:E37"/>
  <sheetViews>
    <sheetView workbookViewId="0">
      <selection activeCell="G19" sqref="G19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129886.72</v>
      </c>
    </row>
    <row r="3" spans="1:5" x14ac:dyDescent="0.25">
      <c r="A3">
        <v>2014</v>
      </c>
      <c r="B3">
        <v>145128.70000000001</v>
      </c>
    </row>
    <row r="4" spans="1:5" x14ac:dyDescent="0.25">
      <c r="A4">
        <v>2015</v>
      </c>
      <c r="B4">
        <v>130901.07</v>
      </c>
    </row>
    <row r="5" spans="1:5" x14ac:dyDescent="0.25">
      <c r="A5">
        <v>2016</v>
      </c>
      <c r="B5">
        <v>86937.48</v>
      </c>
    </row>
    <row r="6" spans="1:5" x14ac:dyDescent="0.25">
      <c r="A6">
        <v>2017</v>
      </c>
      <c r="B6">
        <v>86098.98</v>
      </c>
    </row>
    <row r="7" spans="1:5" x14ac:dyDescent="0.25">
      <c r="A7">
        <v>2018</v>
      </c>
      <c r="B7">
        <v>105161.66</v>
      </c>
    </row>
    <row r="8" spans="1:5" x14ac:dyDescent="0.25">
      <c r="A8">
        <v>2019</v>
      </c>
      <c r="B8">
        <v>116585.74</v>
      </c>
    </row>
    <row r="9" spans="1:5" x14ac:dyDescent="0.25">
      <c r="A9">
        <v>2020</v>
      </c>
      <c r="B9">
        <v>103857.37</v>
      </c>
    </row>
    <row r="10" spans="1:5" x14ac:dyDescent="0.25">
      <c r="A10">
        <v>2021</v>
      </c>
      <c r="B10">
        <v>104940.11</v>
      </c>
    </row>
    <row r="11" spans="1:5" x14ac:dyDescent="0.25">
      <c r="A11">
        <v>2022</v>
      </c>
      <c r="B11">
        <v>190534.3</v>
      </c>
    </row>
    <row r="12" spans="1:5" x14ac:dyDescent="0.25">
      <c r="A12">
        <v>2023</v>
      </c>
      <c r="B12">
        <v>167684.69</v>
      </c>
      <c r="C12">
        <v>167684.69</v>
      </c>
      <c r="D12" s="10">
        <v>167684.69</v>
      </c>
      <c r="E12" s="10">
        <v>167684.69</v>
      </c>
    </row>
    <row r="13" spans="1:5" x14ac:dyDescent="0.25">
      <c r="A13">
        <v>2024</v>
      </c>
      <c r="C13">
        <f t="shared" ref="C13:C37" si="0">_xlfn.FORECAST.ETS(A13,$B$2:$B$12,$A$2:$A$12,1,1)</f>
        <v>170930.65281818187</v>
      </c>
      <c r="D13" s="10">
        <f t="shared" ref="D13:D37" si="1">C13-_xlfn.FORECAST.ETS.CONFINT(A13,$B$2:$B$12,$A$2:$A$12,0.95,1,1)</f>
        <v>87843.535712449942</v>
      </c>
      <c r="E13" s="10">
        <f t="shared" ref="E13:E37" si="2">C13+_xlfn.FORECAST.ETS.CONFINT(A13,$B$2:$B$12,$A$2:$A$12,0.95,1,1)</f>
        <v>254017.76992391382</v>
      </c>
    </row>
    <row r="14" spans="1:5" x14ac:dyDescent="0.25">
      <c r="A14">
        <v>2025</v>
      </c>
      <c r="C14">
        <f t="shared" si="0"/>
        <v>174176.61563636363</v>
      </c>
      <c r="D14" s="10">
        <f t="shared" si="1"/>
        <v>56732.424535677987</v>
      </c>
      <c r="E14" s="10">
        <f t="shared" si="2"/>
        <v>291620.80673704925</v>
      </c>
    </row>
    <row r="15" spans="1:5" x14ac:dyDescent="0.25">
      <c r="A15">
        <v>2026</v>
      </c>
      <c r="C15">
        <f t="shared" si="0"/>
        <v>177422.5784545455</v>
      </c>
      <c r="D15" s="10">
        <f t="shared" si="1"/>
        <v>33559.424546965718</v>
      </c>
      <c r="E15" s="10">
        <f t="shared" si="2"/>
        <v>321285.7323621253</v>
      </c>
    </row>
    <row r="16" spans="1:5" x14ac:dyDescent="0.25">
      <c r="A16">
        <v>2027</v>
      </c>
      <c r="C16">
        <f t="shared" si="0"/>
        <v>180668.54127272725</v>
      </c>
      <c r="D16" s="10">
        <f t="shared" si="1"/>
        <v>14494.26551771001</v>
      </c>
      <c r="E16" s="10">
        <f t="shared" si="2"/>
        <v>346842.81702774449</v>
      </c>
    </row>
    <row r="17" spans="1:5" x14ac:dyDescent="0.25">
      <c r="A17">
        <v>2028</v>
      </c>
      <c r="C17">
        <f t="shared" si="0"/>
        <v>183914.50409090912</v>
      </c>
      <c r="D17" s="10">
        <f t="shared" si="1"/>
        <v>-1948.3497600904084</v>
      </c>
      <c r="E17" s="10">
        <f t="shared" si="2"/>
        <v>369777.35794190865</v>
      </c>
    </row>
    <row r="18" spans="1:5" x14ac:dyDescent="0.25">
      <c r="A18">
        <v>2029</v>
      </c>
      <c r="C18">
        <f t="shared" si="0"/>
        <v>187160.46690909087</v>
      </c>
      <c r="D18" s="10">
        <f t="shared" si="1"/>
        <v>-16530.358647620247</v>
      </c>
      <c r="E18" s="10">
        <f t="shared" si="2"/>
        <v>390851.29246580199</v>
      </c>
    </row>
    <row r="19" spans="1:5" x14ac:dyDescent="0.25">
      <c r="A19">
        <v>2030</v>
      </c>
      <c r="C19">
        <f t="shared" si="0"/>
        <v>190406.42972727274</v>
      </c>
      <c r="D19" s="10">
        <f t="shared" si="1"/>
        <v>-29704.359768953756</v>
      </c>
      <c r="E19" s="10">
        <f t="shared" si="2"/>
        <v>410517.21922349924</v>
      </c>
    </row>
    <row r="20" spans="1:5" x14ac:dyDescent="0.25">
      <c r="A20">
        <v>2031</v>
      </c>
      <c r="C20">
        <f t="shared" si="0"/>
        <v>193652.3925454545</v>
      </c>
      <c r="D20" s="10">
        <f t="shared" si="1"/>
        <v>-41765.18529997507</v>
      </c>
      <c r="E20" s="10">
        <f t="shared" si="2"/>
        <v>429069.97039088409</v>
      </c>
    </row>
    <row r="21" spans="1:5" x14ac:dyDescent="0.25">
      <c r="A21">
        <v>2032</v>
      </c>
      <c r="C21">
        <f t="shared" si="0"/>
        <v>196898.35536363636</v>
      </c>
      <c r="D21" s="10">
        <f t="shared" si="1"/>
        <v>-52917.567148886534</v>
      </c>
      <c r="E21" s="10">
        <f t="shared" si="2"/>
        <v>446714.27787615929</v>
      </c>
    </row>
    <row r="22" spans="1:5" x14ac:dyDescent="0.25">
      <c r="A22">
        <v>2033</v>
      </c>
      <c r="C22">
        <f t="shared" si="0"/>
        <v>200144.31818181809</v>
      </c>
      <c r="D22" s="10">
        <f t="shared" si="1"/>
        <v>-63310.518566555256</v>
      </c>
      <c r="E22" s="10">
        <f t="shared" si="2"/>
        <v>463599.15493019146</v>
      </c>
    </row>
    <row r="23" spans="1:5" x14ac:dyDescent="0.25">
      <c r="A23">
        <v>2034</v>
      </c>
      <c r="C23">
        <f t="shared" si="0"/>
        <v>203390.28099999999</v>
      </c>
      <c r="D23" s="10">
        <f t="shared" si="1"/>
        <v>-73056.490298806428</v>
      </c>
      <c r="E23" s="10">
        <f t="shared" si="2"/>
        <v>479837.05229880637</v>
      </c>
    </row>
    <row r="24" spans="1:5" x14ac:dyDescent="0.25">
      <c r="A24">
        <v>2035</v>
      </c>
      <c r="C24">
        <f t="shared" si="0"/>
        <v>206636.24381818171</v>
      </c>
      <c r="D24" s="10">
        <f t="shared" si="1"/>
        <v>-82242.810483075125</v>
      </c>
      <c r="E24" s="10">
        <f t="shared" si="2"/>
        <v>495515.29811943858</v>
      </c>
    </row>
    <row r="25" spans="1:5" x14ac:dyDescent="0.25">
      <c r="A25">
        <v>2036</v>
      </c>
      <c r="C25">
        <f t="shared" si="0"/>
        <v>209882.20663636361</v>
      </c>
      <c r="D25" s="10">
        <f t="shared" si="1"/>
        <v>-90938.897627303115</v>
      </c>
      <c r="E25" s="10">
        <f t="shared" si="2"/>
        <v>510703.31090003031</v>
      </c>
    </row>
    <row r="26" spans="1:5" x14ac:dyDescent="0.25">
      <c r="A26">
        <v>2037</v>
      </c>
      <c r="C26">
        <f t="shared" si="0"/>
        <v>213128.16945454534</v>
      </c>
      <c r="D26" s="10">
        <f t="shared" si="1"/>
        <v>-99201.011759350629</v>
      </c>
      <c r="E26" s="10">
        <f t="shared" si="2"/>
        <v>525457.35066844127</v>
      </c>
    </row>
    <row r="27" spans="1:5" x14ac:dyDescent="0.25">
      <c r="A27">
        <v>2038</v>
      </c>
      <c r="C27">
        <f t="shared" si="0"/>
        <v>216374.13227272721</v>
      </c>
      <c r="D27" s="10">
        <f t="shared" si="1"/>
        <v>-107075.49877192097</v>
      </c>
      <c r="E27" s="10">
        <f t="shared" si="2"/>
        <v>539823.76331737544</v>
      </c>
    </row>
    <row r="28" spans="1:5" x14ac:dyDescent="0.25">
      <c r="A28">
        <v>2039</v>
      </c>
      <c r="C28">
        <f t="shared" si="0"/>
        <v>219620.09509090896</v>
      </c>
      <c r="D28" s="10">
        <f t="shared" si="1"/>
        <v>-114601.07379711801</v>
      </c>
      <c r="E28" s="10">
        <f t="shared" si="2"/>
        <v>553841.26397893589</v>
      </c>
    </row>
    <row r="29" spans="1:5" x14ac:dyDescent="0.25">
      <c r="A29">
        <v>2040</v>
      </c>
      <c r="C29">
        <f t="shared" si="0"/>
        <v>222866.05790909083</v>
      </c>
      <c r="D29" s="10">
        <f t="shared" si="1"/>
        <v>-121810.47012053966</v>
      </c>
      <c r="E29" s="10">
        <f t="shared" si="2"/>
        <v>567542.58593872131</v>
      </c>
    </row>
    <row r="30" spans="1:5" x14ac:dyDescent="0.25">
      <c r="A30">
        <v>2041</v>
      </c>
      <c r="C30">
        <f t="shared" si="0"/>
        <v>226112.02072727258</v>
      </c>
      <c r="D30" s="10">
        <f t="shared" si="1"/>
        <v>-128731.65662220764</v>
      </c>
      <c r="E30" s="10">
        <f t="shared" si="2"/>
        <v>580955.69807675283</v>
      </c>
    </row>
    <row r="31" spans="1:5" x14ac:dyDescent="0.25">
      <c r="A31">
        <v>2042</v>
      </c>
      <c r="C31">
        <f t="shared" si="0"/>
        <v>229357.98354545445</v>
      </c>
      <c r="D31" s="10">
        <f t="shared" si="1"/>
        <v>-135388.75417928677</v>
      </c>
      <c r="E31" s="10">
        <f t="shared" si="2"/>
        <v>594104.72127019567</v>
      </c>
    </row>
    <row r="32" spans="1:5" x14ac:dyDescent="0.25">
      <c r="A32">
        <v>2043</v>
      </c>
      <c r="C32">
        <f t="shared" si="0"/>
        <v>232603.94636363621</v>
      </c>
      <c r="D32" s="10">
        <f t="shared" si="1"/>
        <v>-141802.73728305861</v>
      </c>
      <c r="E32" s="10">
        <f t="shared" si="2"/>
        <v>607010.63001033105</v>
      </c>
    </row>
    <row r="33" spans="1:5" x14ac:dyDescent="0.25">
      <c r="A33">
        <v>2044</v>
      </c>
      <c r="C33">
        <f t="shared" si="0"/>
        <v>235849.90918181808</v>
      </c>
      <c r="D33" s="10">
        <f t="shared" si="1"/>
        <v>-147991.97935728478</v>
      </c>
      <c r="E33" s="10">
        <f t="shared" si="2"/>
        <v>619691.79772092099</v>
      </c>
    </row>
    <row r="34" spans="1:5" x14ac:dyDescent="0.25">
      <c r="A34">
        <v>2045</v>
      </c>
      <c r="C34">
        <f t="shared" si="0"/>
        <v>239095.87199999983</v>
      </c>
      <c r="D34" s="10">
        <f t="shared" si="1"/>
        <v>-153972.68232815541</v>
      </c>
      <c r="E34" s="10">
        <f t="shared" si="2"/>
        <v>632164.4263281551</v>
      </c>
    </row>
    <row r="35" spans="1:5" x14ac:dyDescent="0.25">
      <c r="A35">
        <v>2046</v>
      </c>
      <c r="C35">
        <f t="shared" si="0"/>
        <v>242341.8348181817</v>
      </c>
      <c r="D35" s="10">
        <f t="shared" si="1"/>
        <v>-159759.21912141785</v>
      </c>
      <c r="E35" s="10">
        <f t="shared" si="2"/>
        <v>644442.88875778124</v>
      </c>
    </row>
    <row r="36" spans="1:5" x14ac:dyDescent="0.25">
      <c r="A36">
        <v>2047</v>
      </c>
      <c r="C36">
        <f t="shared" si="0"/>
        <v>245587.79763636345</v>
      </c>
      <c r="D36" s="10">
        <f t="shared" si="1"/>
        <v>-165364.40972762633</v>
      </c>
      <c r="E36" s="10">
        <f t="shared" si="2"/>
        <v>656540.00500035321</v>
      </c>
    </row>
    <row r="37" spans="1:5" x14ac:dyDescent="0.25">
      <c r="A37">
        <v>2048</v>
      </c>
      <c r="C37">
        <f t="shared" si="0"/>
        <v>248833.76045454532</v>
      </c>
      <c r="D37" s="10">
        <f t="shared" si="1"/>
        <v>-170799.74593235034</v>
      </c>
      <c r="E37" s="10">
        <f t="shared" si="2"/>
        <v>668467.26684144093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52D4-60D1-418D-B5EB-D4326463AF3D}">
  <dimension ref="A1:B37"/>
  <sheetViews>
    <sheetView workbookViewId="0">
      <selection activeCell="B6" sqref="A1:B37"/>
    </sheetView>
  </sheetViews>
  <sheetFormatPr defaultRowHeight="15" x14ac:dyDescent="0.25"/>
  <cols>
    <col min="2" max="2" width="34.7109375" bestFit="1" customWidth="1"/>
  </cols>
  <sheetData>
    <row r="1" spans="1:2" x14ac:dyDescent="0.25">
      <c r="A1" s="1"/>
      <c r="B1" s="4" t="s">
        <v>16</v>
      </c>
    </row>
    <row r="2" spans="1:2" x14ac:dyDescent="0.25">
      <c r="A2" s="5">
        <v>2013</v>
      </c>
      <c r="B2" s="9">
        <v>130024.87</v>
      </c>
    </row>
    <row r="3" spans="1:2" x14ac:dyDescent="0.25">
      <c r="A3" s="5">
        <v>2014</v>
      </c>
      <c r="B3" s="9">
        <v>145294</v>
      </c>
    </row>
    <row r="4" spans="1:2" x14ac:dyDescent="0.25">
      <c r="A4" s="5">
        <v>2015</v>
      </c>
      <c r="B4" s="9">
        <v>130991.81</v>
      </c>
    </row>
    <row r="5" spans="1:2" x14ac:dyDescent="0.25">
      <c r="A5" s="5">
        <v>2016</v>
      </c>
      <c r="B5" s="9">
        <v>87055.58</v>
      </c>
    </row>
    <row r="6" spans="1:2" x14ac:dyDescent="0.25">
      <c r="A6" s="5">
        <v>2017</v>
      </c>
      <c r="B6" s="11">
        <v>86216.25</v>
      </c>
    </row>
    <row r="7" spans="1:2" x14ac:dyDescent="0.25">
      <c r="A7" s="5">
        <v>2018</v>
      </c>
      <c r="B7" s="11">
        <v>105252.52</v>
      </c>
    </row>
    <row r="8" spans="1:2" x14ac:dyDescent="0.25">
      <c r="A8" s="5">
        <v>2019</v>
      </c>
      <c r="B8" s="11">
        <v>116705.3</v>
      </c>
    </row>
    <row r="9" spans="1:2" x14ac:dyDescent="0.25">
      <c r="A9" s="5">
        <v>2020</v>
      </c>
      <c r="B9" s="11">
        <v>104022.56</v>
      </c>
    </row>
    <row r="10" spans="1:2" x14ac:dyDescent="0.25">
      <c r="A10" s="5">
        <v>2021</v>
      </c>
      <c r="B10" s="11">
        <v>105051.67</v>
      </c>
    </row>
    <row r="11" spans="1:2" x14ac:dyDescent="0.25">
      <c r="A11" s="5">
        <v>2022</v>
      </c>
      <c r="B11" s="11">
        <v>190751.52</v>
      </c>
    </row>
    <row r="12" spans="1:2" x14ac:dyDescent="0.25">
      <c r="A12" s="5">
        <v>2023</v>
      </c>
      <c r="B12" s="11">
        <v>167829.69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918-1623-4E04-9B60-7A057ECF2BCB}">
  <dimension ref="A1:E37"/>
  <sheetViews>
    <sheetView workbookViewId="0">
      <selection activeCell="G18" sqref="G18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130024.87</v>
      </c>
    </row>
    <row r="3" spans="1:5" x14ac:dyDescent="0.25">
      <c r="A3">
        <v>2014</v>
      </c>
      <c r="B3">
        <v>145294</v>
      </c>
    </row>
    <row r="4" spans="1:5" x14ac:dyDescent="0.25">
      <c r="A4">
        <v>2015</v>
      </c>
      <c r="B4">
        <v>130991.81</v>
      </c>
    </row>
    <row r="5" spans="1:5" x14ac:dyDescent="0.25">
      <c r="A5">
        <v>2016</v>
      </c>
      <c r="B5">
        <v>87055.58</v>
      </c>
    </row>
    <row r="6" spans="1:5" x14ac:dyDescent="0.25">
      <c r="A6">
        <v>2017</v>
      </c>
      <c r="B6">
        <v>86216.25</v>
      </c>
    </row>
    <row r="7" spans="1:5" x14ac:dyDescent="0.25">
      <c r="A7">
        <v>2018</v>
      </c>
      <c r="B7">
        <v>105252.52</v>
      </c>
    </row>
    <row r="8" spans="1:5" x14ac:dyDescent="0.25">
      <c r="A8">
        <v>2019</v>
      </c>
      <c r="B8">
        <v>116705.3</v>
      </c>
    </row>
    <row r="9" spans="1:5" x14ac:dyDescent="0.25">
      <c r="A9">
        <v>2020</v>
      </c>
      <c r="B9">
        <v>104022.56</v>
      </c>
    </row>
    <row r="10" spans="1:5" x14ac:dyDescent="0.25">
      <c r="A10">
        <v>2021</v>
      </c>
      <c r="B10">
        <v>105051.67</v>
      </c>
    </row>
    <row r="11" spans="1:5" x14ac:dyDescent="0.25">
      <c r="A11">
        <v>2022</v>
      </c>
      <c r="B11">
        <v>190751.52</v>
      </c>
    </row>
    <row r="12" spans="1:5" x14ac:dyDescent="0.25">
      <c r="A12">
        <v>2023</v>
      </c>
      <c r="B12">
        <v>167829.69</v>
      </c>
      <c r="C12">
        <v>167829.69</v>
      </c>
      <c r="D12" s="10">
        <v>167829.69</v>
      </c>
      <c r="E12" s="10">
        <v>167829.69</v>
      </c>
    </row>
    <row r="13" spans="1:5" x14ac:dyDescent="0.25">
      <c r="A13">
        <v>2024</v>
      </c>
      <c r="C13">
        <f t="shared" ref="C13:C37" si="0">_xlfn.FORECAST.ETS(A13,$B$2:$B$12,$A$2:$A$12,1,1)</f>
        <v>171079.29700000005</v>
      </c>
      <c r="D13" s="10">
        <f t="shared" ref="D13:D37" si="1">C13-_xlfn.FORECAST.ETS.CONFINT(A13,$B$2:$B$12,$A$2:$A$12,0.95,1,1)</f>
        <v>87901.158684278271</v>
      </c>
      <c r="E13" s="10">
        <f t="shared" ref="E13:E37" si="2">C13+_xlfn.FORECAST.ETS.CONFINT(A13,$B$2:$B$12,$A$2:$A$12,0.95,1,1)</f>
        <v>254257.43531572184</v>
      </c>
    </row>
    <row r="14" spans="1:5" x14ac:dyDescent="0.25">
      <c r="A14">
        <v>2025</v>
      </c>
      <c r="C14">
        <f t="shared" si="0"/>
        <v>174328.90400000001</v>
      </c>
      <c r="D14" s="10">
        <f t="shared" si="1"/>
        <v>56756.053815299441</v>
      </c>
      <c r="E14" s="10">
        <f t="shared" si="2"/>
        <v>291901.75418470055</v>
      </c>
    </row>
    <row r="15" spans="1:5" x14ac:dyDescent="0.25">
      <c r="A15">
        <v>2026</v>
      </c>
      <c r="C15">
        <f t="shared" si="0"/>
        <v>177578.51100000006</v>
      </c>
      <c r="D15" s="10">
        <f t="shared" si="1"/>
        <v>33557.756265748671</v>
      </c>
      <c r="E15" s="10">
        <f t="shared" si="2"/>
        <v>321599.26573425147</v>
      </c>
    </row>
    <row r="16" spans="1:5" x14ac:dyDescent="0.25">
      <c r="A16">
        <v>2027</v>
      </c>
      <c r="C16">
        <f t="shared" si="0"/>
        <v>180828.11799999999</v>
      </c>
      <c r="D16" s="10">
        <f t="shared" si="1"/>
        <v>14471.79977949243</v>
      </c>
      <c r="E16" s="10">
        <f t="shared" si="2"/>
        <v>347184.43622050754</v>
      </c>
    </row>
    <row r="17" spans="1:5" x14ac:dyDescent="0.25">
      <c r="A17">
        <v>2028</v>
      </c>
      <c r="C17">
        <f t="shared" si="0"/>
        <v>184077.72500000006</v>
      </c>
      <c r="D17" s="10">
        <f t="shared" si="1"/>
        <v>-1988.7399815692916</v>
      </c>
      <c r="E17" s="10">
        <f t="shared" si="2"/>
        <v>370144.18998156942</v>
      </c>
    </row>
    <row r="18" spans="1:5" x14ac:dyDescent="0.25">
      <c r="A18">
        <v>2029</v>
      </c>
      <c r="C18">
        <f t="shared" si="0"/>
        <v>187327.33199999999</v>
      </c>
      <c r="D18" s="10">
        <f t="shared" si="1"/>
        <v>-16586.635074335471</v>
      </c>
      <c r="E18" s="10">
        <f t="shared" si="2"/>
        <v>391241.29907433549</v>
      </c>
    </row>
    <row r="19" spans="1:5" x14ac:dyDescent="0.25">
      <c r="A19">
        <v>2030</v>
      </c>
      <c r="C19">
        <f t="shared" si="0"/>
        <v>190576.93900000004</v>
      </c>
      <c r="D19" s="10">
        <f t="shared" si="1"/>
        <v>-29774.979940713907</v>
      </c>
      <c r="E19" s="10">
        <f t="shared" si="2"/>
        <v>410928.85794071399</v>
      </c>
    </row>
    <row r="20" spans="1:5" x14ac:dyDescent="0.25">
      <c r="A20">
        <v>2031</v>
      </c>
      <c r="C20">
        <f t="shared" si="0"/>
        <v>193826.546</v>
      </c>
      <c r="D20" s="10">
        <f t="shared" si="1"/>
        <v>-41848.929742658365</v>
      </c>
      <c r="E20" s="10">
        <f t="shared" si="2"/>
        <v>429502.02174265834</v>
      </c>
    </row>
    <row r="21" spans="1:5" x14ac:dyDescent="0.25">
      <c r="A21">
        <v>2032</v>
      </c>
      <c r="C21">
        <f t="shared" si="0"/>
        <v>197076.15300000005</v>
      </c>
      <c r="D21" s="10">
        <f t="shared" si="1"/>
        <v>-53013.440670385782</v>
      </c>
      <c r="E21" s="10">
        <f t="shared" si="2"/>
        <v>447165.74667038588</v>
      </c>
    </row>
    <row r="22" spans="1:5" x14ac:dyDescent="0.25">
      <c r="A22">
        <v>2033</v>
      </c>
      <c r="C22">
        <f t="shared" si="0"/>
        <v>200325.75999999998</v>
      </c>
      <c r="D22" s="10">
        <f t="shared" si="1"/>
        <v>-63417.689217476145</v>
      </c>
      <c r="E22" s="10">
        <f t="shared" si="2"/>
        <v>464069.20921747608</v>
      </c>
    </row>
    <row r="23" spans="1:5" x14ac:dyDescent="0.25">
      <c r="A23">
        <v>2034</v>
      </c>
      <c r="C23">
        <f t="shared" si="0"/>
        <v>203575.36700000006</v>
      </c>
      <c r="D23" s="10">
        <f t="shared" si="1"/>
        <v>-73174.249318563001</v>
      </c>
      <c r="E23" s="10">
        <f t="shared" si="2"/>
        <v>480324.98331856309</v>
      </c>
    </row>
    <row r="24" spans="1:5" x14ac:dyDescent="0.25">
      <c r="A24">
        <v>2035</v>
      </c>
      <c r="C24">
        <f t="shared" si="0"/>
        <v>206824.97399999999</v>
      </c>
      <c r="D24" s="10">
        <f t="shared" si="1"/>
        <v>-82370.544778292009</v>
      </c>
      <c r="E24" s="10">
        <f t="shared" si="2"/>
        <v>496020.49277829198</v>
      </c>
    </row>
    <row r="25" spans="1:5" x14ac:dyDescent="0.25">
      <c r="A25">
        <v>2036</v>
      </c>
      <c r="C25">
        <f t="shared" si="0"/>
        <v>210074.58100000003</v>
      </c>
      <c r="D25" s="10">
        <f t="shared" si="1"/>
        <v>-91076.070151973312</v>
      </c>
      <c r="E25" s="10">
        <f t="shared" si="2"/>
        <v>511225.23215197341</v>
      </c>
    </row>
    <row r="26" spans="1:5" x14ac:dyDescent="0.25">
      <c r="A26">
        <v>2037</v>
      </c>
      <c r="C26">
        <f t="shared" si="0"/>
        <v>213324.18799999999</v>
      </c>
      <c r="D26" s="10">
        <f t="shared" si="1"/>
        <v>-99347.147099835362</v>
      </c>
      <c r="E26" s="10">
        <f t="shared" si="2"/>
        <v>525995.52309983538</v>
      </c>
    </row>
    <row r="27" spans="1:5" x14ac:dyDescent="0.25">
      <c r="A27">
        <v>2038</v>
      </c>
      <c r="C27">
        <f t="shared" si="0"/>
        <v>216573.79500000004</v>
      </c>
      <c r="D27" s="10">
        <f t="shared" si="1"/>
        <v>-107230.17228610173</v>
      </c>
      <c r="E27" s="10">
        <f t="shared" si="2"/>
        <v>540377.76228610182</v>
      </c>
    </row>
    <row r="28" spans="1:5" x14ac:dyDescent="0.25">
      <c r="A28">
        <v>2039</v>
      </c>
      <c r="C28">
        <f t="shared" si="0"/>
        <v>219823.40199999997</v>
      </c>
      <c r="D28" s="10">
        <f t="shared" si="1"/>
        <v>-114763.90325496459</v>
      </c>
      <c r="E28" s="10">
        <f t="shared" si="2"/>
        <v>554410.70725496451</v>
      </c>
    </row>
    <row r="29" spans="1:5" x14ac:dyDescent="0.25">
      <c r="A29">
        <v>2040</v>
      </c>
      <c r="C29">
        <f t="shared" si="0"/>
        <v>223073.00900000005</v>
      </c>
      <c r="D29" s="10">
        <f t="shared" si="1"/>
        <v>-121981.10915105007</v>
      </c>
      <c r="E29" s="10">
        <f t="shared" si="2"/>
        <v>568127.12715105014</v>
      </c>
    </row>
    <row r="30" spans="1:5" x14ac:dyDescent="0.25">
      <c r="A30">
        <v>2041</v>
      </c>
      <c r="C30">
        <f t="shared" si="0"/>
        <v>226322.61599999998</v>
      </c>
      <c r="D30" s="10">
        <f t="shared" si="1"/>
        <v>-128909.78949404327</v>
      </c>
      <c r="E30" s="10">
        <f t="shared" si="2"/>
        <v>581555.02149404329</v>
      </c>
    </row>
    <row r="31" spans="1:5" x14ac:dyDescent="0.25">
      <c r="A31">
        <v>2042</v>
      </c>
      <c r="C31">
        <f t="shared" si="0"/>
        <v>229572.22300000003</v>
      </c>
      <c r="D31" s="10">
        <f t="shared" si="1"/>
        <v>-135574.09158531894</v>
      </c>
      <c r="E31" s="10">
        <f t="shared" si="2"/>
        <v>594718.53758531902</v>
      </c>
    </row>
    <row r="32" spans="1:5" x14ac:dyDescent="0.25">
      <c r="A32">
        <v>2043</v>
      </c>
      <c r="C32">
        <f t="shared" si="0"/>
        <v>232821.83</v>
      </c>
      <c r="D32" s="10">
        <f t="shared" si="1"/>
        <v>-141995.01289353022</v>
      </c>
      <c r="E32" s="10">
        <f t="shared" si="2"/>
        <v>607638.67289353022</v>
      </c>
    </row>
    <row r="33" spans="1:5" x14ac:dyDescent="0.25">
      <c r="A33">
        <v>2044</v>
      </c>
      <c r="C33">
        <f t="shared" si="0"/>
        <v>236071.43700000003</v>
      </c>
      <c r="D33" s="10">
        <f t="shared" si="1"/>
        <v>-148190.94697036396</v>
      </c>
      <c r="E33" s="10">
        <f t="shared" si="2"/>
        <v>620333.82097036403</v>
      </c>
    </row>
    <row r="34" spans="1:5" x14ac:dyDescent="0.25">
      <c r="A34">
        <v>2045</v>
      </c>
      <c r="C34">
        <f t="shared" si="0"/>
        <v>239321.04399999997</v>
      </c>
      <c r="D34" s="10">
        <f t="shared" si="1"/>
        <v>-154178.11349107863</v>
      </c>
      <c r="E34" s="10">
        <f t="shared" si="2"/>
        <v>632820.20149107859</v>
      </c>
    </row>
    <row r="35" spans="1:5" x14ac:dyDescent="0.25">
      <c r="A35">
        <v>2046</v>
      </c>
      <c r="C35">
        <f t="shared" si="0"/>
        <v>242570.65100000004</v>
      </c>
      <c r="D35" s="10">
        <f t="shared" si="1"/>
        <v>-159970.90112683599</v>
      </c>
      <c r="E35" s="10">
        <f t="shared" si="2"/>
        <v>645112.2031268361</v>
      </c>
    </row>
    <row r="36" spans="1:5" x14ac:dyDescent="0.25">
      <c r="A36">
        <v>2047</v>
      </c>
      <c r="C36">
        <f t="shared" si="0"/>
        <v>245820.25799999997</v>
      </c>
      <c r="D36" s="10">
        <f t="shared" si="1"/>
        <v>-165582.14391237783</v>
      </c>
      <c r="E36" s="10">
        <f t="shared" si="2"/>
        <v>657222.65991237783</v>
      </c>
    </row>
    <row r="37" spans="1:5" x14ac:dyDescent="0.25">
      <c r="A37">
        <v>2048</v>
      </c>
      <c r="C37">
        <f t="shared" si="0"/>
        <v>249069.86500000002</v>
      </c>
      <c r="D37" s="10">
        <f t="shared" si="1"/>
        <v>-171023.34622242404</v>
      </c>
      <c r="E37" s="10">
        <f t="shared" si="2"/>
        <v>669163.07622242405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87BE-036A-47CB-952A-0169F38EEFFA}">
  <dimension ref="A1:B37"/>
  <sheetViews>
    <sheetView topLeftCell="A17" workbookViewId="0">
      <selection sqref="A1:A37"/>
    </sheetView>
  </sheetViews>
  <sheetFormatPr defaultRowHeight="15" x14ac:dyDescent="0.25"/>
  <cols>
    <col min="1" max="1" width="7.28515625" bestFit="1" customWidth="1"/>
    <col min="2" max="2" width="31.42578125" bestFit="1" customWidth="1"/>
  </cols>
  <sheetData>
    <row r="1" spans="1:2" x14ac:dyDescent="0.25">
      <c r="A1" s="1"/>
      <c r="B1" s="4" t="s">
        <v>3</v>
      </c>
    </row>
    <row r="2" spans="1:2" x14ac:dyDescent="0.25">
      <c r="A2" s="5">
        <v>2013</v>
      </c>
      <c r="B2" s="8">
        <v>135903.35999999999</v>
      </c>
    </row>
    <row r="3" spans="1:2" x14ac:dyDescent="0.25">
      <c r="A3" s="5">
        <v>2014</v>
      </c>
      <c r="B3" s="8">
        <v>152642.19</v>
      </c>
    </row>
    <row r="4" spans="1:2" x14ac:dyDescent="0.25">
      <c r="A4" s="5">
        <v>2015</v>
      </c>
      <c r="B4" s="8">
        <v>137114.57</v>
      </c>
    </row>
    <row r="5" spans="1:2" x14ac:dyDescent="0.25">
      <c r="A5" s="5">
        <v>2016</v>
      </c>
      <c r="B5" s="8">
        <v>90183.28</v>
      </c>
    </row>
    <row r="6" spans="1:2" x14ac:dyDescent="0.25">
      <c r="A6" s="5">
        <v>2017</v>
      </c>
      <c r="B6" s="8">
        <v>89522.46</v>
      </c>
    </row>
    <row r="7" spans="1:2" x14ac:dyDescent="0.25">
      <c r="A7" s="5">
        <v>2018</v>
      </c>
      <c r="B7" s="8">
        <v>110349.61</v>
      </c>
    </row>
    <row r="8" spans="1:2" x14ac:dyDescent="0.25">
      <c r="A8" s="5">
        <v>2019</v>
      </c>
      <c r="B8" s="8">
        <v>123471.23999999999</v>
      </c>
    </row>
    <row r="9" spans="1:2" x14ac:dyDescent="0.25">
      <c r="A9" s="5">
        <v>2020</v>
      </c>
      <c r="B9" s="8">
        <v>109228.34000000001</v>
      </c>
    </row>
    <row r="10" spans="1:2" x14ac:dyDescent="0.25">
      <c r="A10" s="5">
        <v>2021</v>
      </c>
      <c r="B10" s="8">
        <v>105316.15000000001</v>
      </c>
    </row>
    <row r="11" spans="1:2" x14ac:dyDescent="0.25">
      <c r="A11" s="5">
        <v>2022</v>
      </c>
      <c r="B11" s="8">
        <v>216570.62</v>
      </c>
    </row>
    <row r="12" spans="1:2" x14ac:dyDescent="0.25">
      <c r="A12" s="5">
        <v>2023</v>
      </c>
      <c r="B12" s="9">
        <v>176315.75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0532-572B-4F5A-A9B0-9F37C47267C6}">
  <dimension ref="A1:B37"/>
  <sheetViews>
    <sheetView workbookViewId="0">
      <selection activeCell="C10" sqref="C10"/>
    </sheetView>
  </sheetViews>
  <sheetFormatPr defaultRowHeight="15" x14ac:dyDescent="0.25"/>
  <cols>
    <col min="2" max="2" width="45" bestFit="1" customWidth="1"/>
  </cols>
  <sheetData>
    <row r="1" spans="1:2" x14ac:dyDescent="0.25">
      <c r="A1" s="1"/>
      <c r="B1" s="4" t="s">
        <v>17</v>
      </c>
    </row>
    <row r="2" spans="1:2" x14ac:dyDescent="0.25">
      <c r="A2" s="5">
        <v>2013</v>
      </c>
      <c r="B2" s="9">
        <v>135676.96</v>
      </c>
    </row>
    <row r="3" spans="1:2" x14ac:dyDescent="0.25">
      <c r="A3" s="5">
        <v>2014</v>
      </c>
      <c r="B3" s="9">
        <v>152374.72</v>
      </c>
    </row>
    <row r="4" spans="1:2" x14ac:dyDescent="0.25">
      <c r="A4" s="5">
        <v>2015</v>
      </c>
      <c r="B4" s="9">
        <v>136909.26</v>
      </c>
    </row>
    <row r="5" spans="1:2" x14ac:dyDescent="0.25">
      <c r="A5" s="5">
        <v>2016</v>
      </c>
      <c r="B5" s="9">
        <v>89963.01</v>
      </c>
    </row>
    <row r="6" spans="1:2" x14ac:dyDescent="0.25">
      <c r="A6" s="5">
        <v>2017</v>
      </c>
      <c r="B6" s="11">
        <v>89253.08</v>
      </c>
    </row>
    <row r="7" spans="1:2" x14ac:dyDescent="0.25">
      <c r="A7" s="5">
        <v>2018</v>
      </c>
      <c r="B7" s="11">
        <v>110043.66</v>
      </c>
    </row>
    <row r="8" spans="1:2" x14ac:dyDescent="0.25">
      <c r="A8" s="5">
        <v>2019</v>
      </c>
      <c r="B8" s="11">
        <v>123147.73</v>
      </c>
    </row>
    <row r="9" spans="1:2" x14ac:dyDescent="0.25">
      <c r="A9" s="5">
        <v>2020</v>
      </c>
      <c r="B9" s="11">
        <v>108854.82</v>
      </c>
    </row>
    <row r="10" spans="1:2" x14ac:dyDescent="0.25">
      <c r="A10" s="5">
        <v>2021</v>
      </c>
      <c r="B10" s="11">
        <v>104919.99</v>
      </c>
    </row>
    <row r="11" spans="1:2" x14ac:dyDescent="0.25">
      <c r="A11" s="5">
        <v>2022</v>
      </c>
      <c r="B11" s="11">
        <v>216156.69</v>
      </c>
    </row>
    <row r="12" spans="1:2" x14ac:dyDescent="0.25">
      <c r="A12" s="5">
        <v>2023</v>
      </c>
      <c r="B12" s="11">
        <v>175915.75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AC6-1806-4C79-BD33-354E6CBF9557}">
  <dimension ref="A1:E37"/>
  <sheetViews>
    <sheetView workbookViewId="0">
      <selection activeCell="E18" sqref="E18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135676.96</v>
      </c>
    </row>
    <row r="3" spans="1:5" x14ac:dyDescent="0.25">
      <c r="A3">
        <v>2014</v>
      </c>
      <c r="B3">
        <v>152374.72</v>
      </c>
    </row>
    <row r="4" spans="1:5" x14ac:dyDescent="0.25">
      <c r="A4">
        <v>2015</v>
      </c>
      <c r="B4">
        <v>136909.26</v>
      </c>
    </row>
    <row r="5" spans="1:5" x14ac:dyDescent="0.25">
      <c r="A5">
        <v>2016</v>
      </c>
      <c r="B5">
        <v>89963.01</v>
      </c>
    </row>
    <row r="6" spans="1:5" x14ac:dyDescent="0.25">
      <c r="A6">
        <v>2017</v>
      </c>
      <c r="B6">
        <v>89253.08</v>
      </c>
    </row>
    <row r="7" spans="1:5" x14ac:dyDescent="0.25">
      <c r="A7">
        <v>2018</v>
      </c>
      <c r="B7">
        <v>110043.66</v>
      </c>
    </row>
    <row r="8" spans="1:5" x14ac:dyDescent="0.25">
      <c r="A8">
        <v>2019</v>
      </c>
      <c r="B8">
        <v>123147.73</v>
      </c>
    </row>
    <row r="9" spans="1:5" x14ac:dyDescent="0.25">
      <c r="A9">
        <v>2020</v>
      </c>
      <c r="B9">
        <v>108854.82</v>
      </c>
    </row>
    <row r="10" spans="1:5" x14ac:dyDescent="0.25">
      <c r="A10">
        <v>2021</v>
      </c>
      <c r="B10">
        <v>104919.99</v>
      </c>
    </row>
    <row r="11" spans="1:5" x14ac:dyDescent="0.25">
      <c r="A11">
        <v>2022</v>
      </c>
      <c r="B11">
        <v>216156.69</v>
      </c>
    </row>
    <row r="12" spans="1:5" x14ac:dyDescent="0.25">
      <c r="A12">
        <v>2023</v>
      </c>
      <c r="B12">
        <v>175915.75</v>
      </c>
      <c r="C12">
        <v>175915.75</v>
      </c>
      <c r="D12" s="10">
        <v>175915.75</v>
      </c>
      <c r="E12" s="10">
        <v>175915.75</v>
      </c>
    </row>
    <row r="13" spans="1:5" x14ac:dyDescent="0.25">
      <c r="A13">
        <v>2024</v>
      </c>
      <c r="C13">
        <f t="shared" ref="C13:C37" si="0">_xlfn.FORECAST.ETS(A13,$B$2:$B$12,$A$2:$A$12,1,1)</f>
        <v>179843.31627272733</v>
      </c>
      <c r="D13" s="10">
        <f t="shared" ref="D13:D37" si="1">C13-_xlfn.FORECAST.ETS.CONFINT(A13,$B$2:$B$12,$A$2:$A$12,0.95,1,1)</f>
        <v>70972.596562571081</v>
      </c>
      <c r="E13" s="10">
        <f t="shared" ref="E13:E37" si="2">C13+_xlfn.FORECAST.ETS.CONFINT(A13,$B$2:$B$12,$A$2:$A$12,0.95,1,1)</f>
        <v>288714.03598288359</v>
      </c>
    </row>
    <row r="14" spans="1:5" x14ac:dyDescent="0.25">
      <c r="A14">
        <v>2025</v>
      </c>
      <c r="C14">
        <f t="shared" si="0"/>
        <v>183770.88254545457</v>
      </c>
      <c r="D14" s="10">
        <f t="shared" si="1"/>
        <v>29881.39815477893</v>
      </c>
      <c r="E14" s="10">
        <f t="shared" si="2"/>
        <v>337660.36693613022</v>
      </c>
    </row>
    <row r="15" spans="1:5" x14ac:dyDescent="0.25">
      <c r="A15">
        <v>2026</v>
      </c>
      <c r="C15">
        <f t="shared" si="0"/>
        <v>187698.4488181819</v>
      </c>
      <c r="D15" s="10">
        <f t="shared" si="1"/>
        <v>-808.33359623260912</v>
      </c>
      <c r="E15" s="10">
        <f t="shared" si="2"/>
        <v>376205.23123259644</v>
      </c>
    </row>
    <row r="16" spans="1:5" x14ac:dyDescent="0.25">
      <c r="A16">
        <v>2027</v>
      </c>
      <c r="C16">
        <f t="shared" si="0"/>
        <v>191626.01509090912</v>
      </c>
      <c r="D16" s="10">
        <f t="shared" si="1"/>
        <v>-26115.478764756466</v>
      </c>
      <c r="E16" s="10">
        <f t="shared" si="2"/>
        <v>409367.5089465747</v>
      </c>
    </row>
    <row r="17" spans="1:5" x14ac:dyDescent="0.25">
      <c r="A17">
        <v>2028</v>
      </c>
      <c r="C17">
        <f t="shared" si="0"/>
        <v>195553.58136363648</v>
      </c>
      <c r="D17" s="10">
        <f t="shared" si="1"/>
        <v>-47986.252138974611</v>
      </c>
      <c r="E17" s="10">
        <f t="shared" si="2"/>
        <v>439093.41486624756</v>
      </c>
    </row>
    <row r="18" spans="1:5" x14ac:dyDescent="0.25">
      <c r="A18">
        <v>2029</v>
      </c>
      <c r="C18">
        <f t="shared" si="0"/>
        <v>199481.14763636369</v>
      </c>
      <c r="D18" s="10">
        <f t="shared" si="1"/>
        <v>-67419.035559247248</v>
      </c>
      <c r="E18" s="10">
        <f t="shared" si="2"/>
        <v>466381.33083197463</v>
      </c>
    </row>
    <row r="19" spans="1:5" x14ac:dyDescent="0.25">
      <c r="A19">
        <v>2030</v>
      </c>
      <c r="C19">
        <f t="shared" si="0"/>
        <v>203408.71390909105</v>
      </c>
      <c r="D19" s="10">
        <f t="shared" si="1"/>
        <v>-85006.878100560018</v>
      </c>
      <c r="E19" s="10">
        <f t="shared" si="2"/>
        <v>491824.30591874209</v>
      </c>
    </row>
    <row r="20" spans="1:5" x14ac:dyDescent="0.25">
      <c r="A20">
        <v>2031</v>
      </c>
      <c r="C20">
        <f t="shared" si="0"/>
        <v>207336.28018181826</v>
      </c>
      <c r="D20" s="10">
        <f t="shared" si="1"/>
        <v>-101136.10428951043</v>
      </c>
      <c r="E20" s="10">
        <f t="shared" si="2"/>
        <v>515808.66465314699</v>
      </c>
    </row>
    <row r="21" spans="1:5" x14ac:dyDescent="0.25">
      <c r="A21">
        <v>2032</v>
      </c>
      <c r="C21">
        <f t="shared" si="0"/>
        <v>211263.84645454559</v>
      </c>
      <c r="D21" s="10">
        <f t="shared" si="1"/>
        <v>-116074.97846081192</v>
      </c>
      <c r="E21" s="10">
        <f t="shared" si="2"/>
        <v>538602.67136990314</v>
      </c>
    </row>
    <row r="22" spans="1:5" x14ac:dyDescent="0.25">
      <c r="A22">
        <v>2033</v>
      </c>
      <c r="C22">
        <f t="shared" si="0"/>
        <v>215191.41272727284</v>
      </c>
      <c r="D22" s="10">
        <f t="shared" si="1"/>
        <v>-130018.75567244901</v>
      </c>
      <c r="E22" s="10">
        <f t="shared" si="2"/>
        <v>560401.58112699469</v>
      </c>
    </row>
    <row r="23" spans="1:5" x14ac:dyDescent="0.25">
      <c r="A23">
        <v>2034</v>
      </c>
      <c r="C23">
        <f t="shared" si="0"/>
        <v>219118.97900000017</v>
      </c>
      <c r="D23" s="10">
        <f t="shared" si="1"/>
        <v>-143114.78239709284</v>
      </c>
      <c r="E23" s="10">
        <f t="shared" si="2"/>
        <v>581352.74039709312</v>
      </c>
    </row>
    <row r="24" spans="1:5" x14ac:dyDescent="0.25">
      <c r="A24">
        <v>2035</v>
      </c>
      <c r="C24">
        <f t="shared" si="0"/>
        <v>223046.54527272741</v>
      </c>
      <c r="D24" s="10">
        <f t="shared" si="1"/>
        <v>-155477.4864486412</v>
      </c>
      <c r="E24" s="10">
        <f t="shared" si="2"/>
        <v>601570.57699409605</v>
      </c>
    </row>
    <row r="25" spans="1:5" x14ac:dyDescent="0.25">
      <c r="A25">
        <v>2036</v>
      </c>
      <c r="C25">
        <f t="shared" si="0"/>
        <v>226974.11154545474</v>
      </c>
      <c r="D25" s="10">
        <f t="shared" si="1"/>
        <v>-167197.828293459</v>
      </c>
      <c r="E25" s="10">
        <f t="shared" si="2"/>
        <v>621146.05138436845</v>
      </c>
    </row>
    <row r="26" spans="1:5" x14ac:dyDescent="0.25">
      <c r="A26">
        <v>2037</v>
      </c>
      <c r="C26">
        <f t="shared" si="0"/>
        <v>230901.67781818195</v>
      </c>
      <c r="D26" s="10">
        <f t="shared" si="1"/>
        <v>-178349.52657695606</v>
      </c>
      <c r="E26" s="10">
        <f t="shared" si="2"/>
        <v>640152.88221332</v>
      </c>
    </row>
    <row r="27" spans="1:5" x14ac:dyDescent="0.25">
      <c r="A27">
        <v>2038</v>
      </c>
      <c r="C27">
        <f t="shared" si="0"/>
        <v>234829.24409090928</v>
      </c>
      <c r="D27" s="10">
        <f t="shared" si="1"/>
        <v>-188993.30925395849</v>
      </c>
      <c r="E27" s="10">
        <f t="shared" si="2"/>
        <v>658651.79743577703</v>
      </c>
    </row>
    <row r="28" spans="1:5" x14ac:dyDescent="0.25">
      <c r="A28">
        <v>2039</v>
      </c>
      <c r="C28">
        <f t="shared" si="0"/>
        <v>238756.81036363653</v>
      </c>
      <c r="D28" s="10">
        <f t="shared" si="1"/>
        <v>-199179.90554028976</v>
      </c>
      <c r="E28" s="10">
        <f t="shared" si="2"/>
        <v>676693.52626756276</v>
      </c>
    </row>
    <row r="29" spans="1:5" x14ac:dyDescent="0.25">
      <c r="A29">
        <v>2040</v>
      </c>
      <c r="C29">
        <f t="shared" si="0"/>
        <v>242684.37663636389</v>
      </c>
      <c r="D29" s="10">
        <f t="shared" si="1"/>
        <v>-208952.20651805357</v>
      </c>
      <c r="E29" s="10">
        <f t="shared" si="2"/>
        <v>694320.95979078137</v>
      </c>
    </row>
    <row r="30" spans="1:5" x14ac:dyDescent="0.25">
      <c r="A30">
        <v>2041</v>
      </c>
      <c r="C30">
        <f t="shared" si="0"/>
        <v>246611.9429090911</v>
      </c>
      <c r="D30" s="10">
        <f t="shared" si="1"/>
        <v>-218346.86037295559</v>
      </c>
      <c r="E30" s="10">
        <f t="shared" si="2"/>
        <v>711570.74619113782</v>
      </c>
    </row>
    <row r="31" spans="1:5" x14ac:dyDescent="0.25">
      <c r="A31">
        <v>2042</v>
      </c>
      <c r="C31">
        <f t="shared" si="0"/>
        <v>250539.50918181843</v>
      </c>
      <c r="D31" s="10">
        <f t="shared" si="1"/>
        <v>-227395.47317520811</v>
      </c>
      <c r="E31" s="10">
        <f t="shared" si="2"/>
        <v>728474.491538845</v>
      </c>
    </row>
    <row r="32" spans="1:5" x14ac:dyDescent="0.25">
      <c r="A32">
        <v>2043</v>
      </c>
      <c r="C32">
        <f t="shared" si="0"/>
        <v>254467.07545454564</v>
      </c>
      <c r="D32" s="10">
        <f t="shared" si="1"/>
        <v>-236125.52822235352</v>
      </c>
      <c r="E32" s="10">
        <f t="shared" si="2"/>
        <v>745059.67913144478</v>
      </c>
    </row>
    <row r="33" spans="1:5" x14ac:dyDescent="0.25">
      <c r="A33">
        <v>2044</v>
      </c>
      <c r="C33">
        <f t="shared" si="0"/>
        <v>258394.641727273</v>
      </c>
      <c r="D33" s="10">
        <f t="shared" si="1"/>
        <v>-244561.10058087838</v>
      </c>
      <c r="E33" s="10">
        <f t="shared" si="2"/>
        <v>761350.38403542433</v>
      </c>
    </row>
    <row r="34" spans="1:5" x14ac:dyDescent="0.25">
      <c r="A34">
        <v>2045</v>
      </c>
      <c r="C34">
        <f t="shared" si="0"/>
        <v>262322.20800000022</v>
      </c>
      <c r="D34" s="10">
        <f t="shared" si="1"/>
        <v>-252723.41996035067</v>
      </c>
      <c r="E34" s="10">
        <f t="shared" si="2"/>
        <v>777367.83596035116</v>
      </c>
    </row>
    <row r="35" spans="1:5" x14ac:dyDescent="0.25">
      <c r="A35">
        <v>2046</v>
      </c>
      <c r="C35">
        <f t="shared" si="0"/>
        <v>266249.77427272755</v>
      </c>
      <c r="D35" s="10">
        <f t="shared" si="1"/>
        <v>-260631.31949429307</v>
      </c>
      <c r="E35" s="10">
        <f t="shared" si="2"/>
        <v>793130.86803974817</v>
      </c>
    </row>
    <row r="36" spans="1:5" x14ac:dyDescent="0.25">
      <c r="A36">
        <v>2047</v>
      </c>
      <c r="C36">
        <f t="shared" si="0"/>
        <v>270177.34054545482</v>
      </c>
      <c r="D36" s="10">
        <f t="shared" si="1"/>
        <v>-268301.59747402818</v>
      </c>
      <c r="E36" s="10">
        <f t="shared" si="2"/>
        <v>808656.27856493788</v>
      </c>
    </row>
    <row r="37" spans="1:5" x14ac:dyDescent="0.25">
      <c r="A37">
        <v>2048</v>
      </c>
      <c r="C37">
        <f t="shared" si="0"/>
        <v>274104.90681818209</v>
      </c>
      <c r="D37" s="10">
        <f t="shared" si="1"/>
        <v>-275749.31181718863</v>
      </c>
      <c r="E37" s="10">
        <f t="shared" si="2"/>
        <v>823959.12545355281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7CC-7533-4440-B8CF-7441108BCD6F}">
  <dimension ref="A1:B37"/>
  <sheetViews>
    <sheetView workbookViewId="0">
      <selection activeCell="B13" sqref="B13"/>
    </sheetView>
  </sheetViews>
  <sheetFormatPr defaultRowHeight="15" x14ac:dyDescent="0.25"/>
  <cols>
    <col min="2" max="2" width="45.42578125" bestFit="1" customWidth="1"/>
  </cols>
  <sheetData>
    <row r="1" spans="1:2" x14ac:dyDescent="0.25">
      <c r="A1" s="1"/>
      <c r="B1" s="4" t="s">
        <v>18</v>
      </c>
    </row>
    <row r="2" spans="1:2" x14ac:dyDescent="0.25">
      <c r="A2" s="5">
        <v>2013</v>
      </c>
      <c r="B2" s="9">
        <v>135688.01</v>
      </c>
    </row>
    <row r="3" spans="1:2" x14ac:dyDescent="0.25">
      <c r="A3" s="5">
        <v>2014</v>
      </c>
      <c r="B3" s="9">
        <v>152393.15</v>
      </c>
    </row>
    <row r="4" spans="1:2" x14ac:dyDescent="0.25">
      <c r="A4" s="5">
        <v>2015</v>
      </c>
      <c r="B4" s="9">
        <v>136919.18</v>
      </c>
    </row>
    <row r="5" spans="1:2" x14ac:dyDescent="0.25">
      <c r="A5" s="5">
        <v>2016</v>
      </c>
      <c r="B5" s="9">
        <v>89977.04</v>
      </c>
    </row>
    <row r="6" spans="1:2" x14ac:dyDescent="0.25">
      <c r="A6" s="5">
        <v>2017</v>
      </c>
      <c r="B6" s="11">
        <v>89327.5</v>
      </c>
    </row>
    <row r="7" spans="1:2" x14ac:dyDescent="0.25">
      <c r="A7" s="5">
        <v>2018</v>
      </c>
      <c r="B7" s="11">
        <v>110084.28</v>
      </c>
    </row>
    <row r="8" spans="1:2" x14ac:dyDescent="0.25">
      <c r="A8" s="5">
        <v>2019</v>
      </c>
      <c r="B8" s="11">
        <v>123237.92</v>
      </c>
    </row>
    <row r="9" spans="1:2" x14ac:dyDescent="0.25">
      <c r="A9" s="5">
        <v>2020</v>
      </c>
      <c r="B9" s="11">
        <v>108904.89</v>
      </c>
    </row>
    <row r="10" spans="1:2" x14ac:dyDescent="0.25">
      <c r="A10" s="5">
        <v>2021</v>
      </c>
      <c r="B10" s="11">
        <v>105014.51</v>
      </c>
    </row>
    <row r="11" spans="1:2" x14ac:dyDescent="0.25">
      <c r="A11" s="5">
        <v>2022</v>
      </c>
      <c r="B11" s="11">
        <v>216203.44</v>
      </c>
    </row>
    <row r="12" spans="1:2" x14ac:dyDescent="0.25">
      <c r="A12" s="5">
        <v>2023</v>
      </c>
      <c r="B12" s="11">
        <v>175989.75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D64D-95D5-4B26-A714-89951FB2CDB0}">
  <dimension ref="A1:E37"/>
  <sheetViews>
    <sheetView workbookViewId="0">
      <selection activeCell="E12" sqref="E12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135688.01</v>
      </c>
    </row>
    <row r="3" spans="1:5" x14ac:dyDescent="0.25">
      <c r="A3">
        <v>2014</v>
      </c>
      <c r="B3">
        <v>152393.15</v>
      </c>
    </row>
    <row r="4" spans="1:5" x14ac:dyDescent="0.25">
      <c r="A4">
        <v>2015</v>
      </c>
      <c r="B4">
        <v>136919.18</v>
      </c>
    </row>
    <row r="5" spans="1:5" x14ac:dyDescent="0.25">
      <c r="A5">
        <v>2016</v>
      </c>
      <c r="B5">
        <v>89977.04</v>
      </c>
    </row>
    <row r="6" spans="1:5" x14ac:dyDescent="0.25">
      <c r="A6">
        <v>2017</v>
      </c>
      <c r="B6">
        <v>89327.5</v>
      </c>
    </row>
    <row r="7" spans="1:5" x14ac:dyDescent="0.25">
      <c r="A7">
        <v>2018</v>
      </c>
      <c r="B7">
        <v>110084.28</v>
      </c>
    </row>
    <row r="8" spans="1:5" x14ac:dyDescent="0.25">
      <c r="A8">
        <v>2019</v>
      </c>
      <c r="B8">
        <v>123237.92</v>
      </c>
    </row>
    <row r="9" spans="1:5" x14ac:dyDescent="0.25">
      <c r="A9">
        <v>2020</v>
      </c>
      <c r="B9">
        <v>108904.89</v>
      </c>
    </row>
    <row r="10" spans="1:5" x14ac:dyDescent="0.25">
      <c r="A10">
        <v>2021</v>
      </c>
      <c r="B10">
        <v>105014.51</v>
      </c>
    </row>
    <row r="11" spans="1:5" x14ac:dyDescent="0.25">
      <c r="A11">
        <v>2022</v>
      </c>
      <c r="B11">
        <v>216203.44</v>
      </c>
    </row>
    <row r="12" spans="1:5" x14ac:dyDescent="0.25">
      <c r="A12">
        <v>2023</v>
      </c>
      <c r="B12">
        <v>175989.75</v>
      </c>
      <c r="C12">
        <v>175989.75</v>
      </c>
      <c r="D12" s="10">
        <v>175989.75</v>
      </c>
      <c r="E12" s="10">
        <v>175989.75</v>
      </c>
    </row>
    <row r="13" spans="1:5" x14ac:dyDescent="0.25">
      <c r="A13">
        <v>2024</v>
      </c>
      <c r="C13">
        <f t="shared" ref="C13:C37" si="0">_xlfn.FORECAST.ETS(A13,$B$2:$B$12,$A$2:$A$12,1,1)</f>
        <v>179924.31336363644</v>
      </c>
      <c r="D13" s="10">
        <f t="shared" ref="D13:D37" si="1">C13-_xlfn.FORECAST.ETS.CONFINT(A13,$B$2:$B$12,$A$2:$A$12,0.95,1,1)</f>
        <v>71096.886088844098</v>
      </c>
      <c r="E13" s="10">
        <f t="shared" ref="E13:E37" si="2">C13+_xlfn.FORECAST.ETS.CONFINT(A13,$B$2:$B$12,$A$2:$A$12,0.95,1,1)</f>
        <v>288751.74063842878</v>
      </c>
    </row>
    <row r="14" spans="1:5" x14ac:dyDescent="0.25">
      <c r="A14">
        <v>2025</v>
      </c>
      <c r="C14">
        <f t="shared" si="0"/>
        <v>183858.87672727273</v>
      </c>
      <c r="D14" s="10">
        <f t="shared" si="1"/>
        <v>30030.586481119186</v>
      </c>
      <c r="E14" s="10">
        <f t="shared" si="2"/>
        <v>337687.16697342624</v>
      </c>
    </row>
    <row r="15" spans="1:5" x14ac:dyDescent="0.25">
      <c r="A15">
        <v>2026</v>
      </c>
      <c r="C15">
        <f t="shared" si="0"/>
        <v>187793.44009090916</v>
      </c>
      <c r="D15" s="10">
        <f t="shared" si="1"/>
        <v>-638.38261243645684</v>
      </c>
      <c r="E15" s="10">
        <f t="shared" si="2"/>
        <v>376225.26279425481</v>
      </c>
    </row>
    <row r="16" spans="1:5" x14ac:dyDescent="0.25">
      <c r="A16">
        <v>2027</v>
      </c>
      <c r="C16">
        <f t="shared" si="0"/>
        <v>191728.00345454545</v>
      </c>
      <c r="D16" s="10">
        <f t="shared" si="1"/>
        <v>-25926.905508746073</v>
      </c>
      <c r="E16" s="10">
        <f t="shared" si="2"/>
        <v>409382.91241783695</v>
      </c>
    </row>
    <row r="17" spans="1:5" x14ac:dyDescent="0.25">
      <c r="A17">
        <v>2028</v>
      </c>
      <c r="C17">
        <f t="shared" si="0"/>
        <v>195662.56681818189</v>
      </c>
      <c r="D17" s="10">
        <f t="shared" si="1"/>
        <v>-47780.423083794274</v>
      </c>
      <c r="E17" s="10">
        <f t="shared" si="2"/>
        <v>439105.55672015809</v>
      </c>
    </row>
    <row r="18" spans="1:5" x14ac:dyDescent="0.25">
      <c r="A18">
        <v>2029</v>
      </c>
      <c r="C18">
        <f t="shared" si="0"/>
        <v>199597.13018181818</v>
      </c>
      <c r="D18" s="10">
        <f t="shared" si="1"/>
        <v>-67196.92017146034</v>
      </c>
      <c r="E18" s="10">
        <f t="shared" si="2"/>
        <v>466391.18053509668</v>
      </c>
    </row>
    <row r="19" spans="1:5" x14ac:dyDescent="0.25">
      <c r="A19">
        <v>2030</v>
      </c>
      <c r="C19">
        <f t="shared" si="0"/>
        <v>203531.69354545462</v>
      </c>
      <c r="D19" s="10">
        <f t="shared" si="1"/>
        <v>-84769.210020799917</v>
      </c>
      <c r="E19" s="10">
        <f t="shared" si="2"/>
        <v>491832.59711170918</v>
      </c>
    </row>
    <row r="20" spans="1:5" x14ac:dyDescent="0.25">
      <c r="A20">
        <v>2031</v>
      </c>
      <c r="C20">
        <f t="shared" si="0"/>
        <v>207466.25690909091</v>
      </c>
      <c r="D20" s="10">
        <f t="shared" si="1"/>
        <v>-100883.46353648481</v>
      </c>
      <c r="E20" s="10">
        <f t="shared" si="2"/>
        <v>515815.97735466663</v>
      </c>
    </row>
    <row r="21" spans="1:5" x14ac:dyDescent="0.25">
      <c r="A21">
        <v>2032</v>
      </c>
      <c r="C21">
        <f t="shared" si="0"/>
        <v>211400.82027272735</v>
      </c>
      <c r="D21" s="10">
        <f t="shared" si="1"/>
        <v>-115807.83837793133</v>
      </c>
      <c r="E21" s="10">
        <f t="shared" si="2"/>
        <v>538609.47892338596</v>
      </c>
    </row>
    <row r="22" spans="1:5" x14ac:dyDescent="0.25">
      <c r="A22">
        <v>2033</v>
      </c>
      <c r="C22">
        <f t="shared" si="0"/>
        <v>215335.38363636364</v>
      </c>
      <c r="D22" s="10">
        <f t="shared" si="1"/>
        <v>-129737.51195996176</v>
      </c>
      <c r="E22" s="10">
        <f t="shared" si="2"/>
        <v>560408.27923268906</v>
      </c>
    </row>
    <row r="23" spans="1:5" x14ac:dyDescent="0.25">
      <c r="A23">
        <v>2034</v>
      </c>
      <c r="C23">
        <f t="shared" si="0"/>
        <v>219269.94700000007</v>
      </c>
      <c r="D23" s="10">
        <f t="shared" si="1"/>
        <v>-142819.77216293066</v>
      </c>
      <c r="E23" s="10">
        <f t="shared" si="2"/>
        <v>581359.66616293078</v>
      </c>
    </row>
    <row r="24" spans="1:5" x14ac:dyDescent="0.25">
      <c r="A24">
        <v>2035</v>
      </c>
      <c r="C24">
        <f t="shared" si="0"/>
        <v>223204.51036363639</v>
      </c>
      <c r="D24" s="10">
        <f t="shared" si="1"/>
        <v>-155169.00129852243</v>
      </c>
      <c r="E24" s="10">
        <f t="shared" si="2"/>
        <v>601578.02202579519</v>
      </c>
    </row>
    <row r="25" spans="1:5" x14ac:dyDescent="0.25">
      <c r="A25">
        <v>2036</v>
      </c>
      <c r="C25">
        <f t="shared" si="0"/>
        <v>227139.0737272728</v>
      </c>
      <c r="D25" s="10">
        <f t="shared" si="1"/>
        <v>-166876.12366267788</v>
      </c>
      <c r="E25" s="10">
        <f t="shared" si="2"/>
        <v>621154.27111722343</v>
      </c>
    </row>
    <row r="26" spans="1:5" x14ac:dyDescent="0.25">
      <c r="A26">
        <v>2037</v>
      </c>
      <c r="C26">
        <f t="shared" si="0"/>
        <v>231073.63709090912</v>
      </c>
      <c r="D26" s="10">
        <f t="shared" si="1"/>
        <v>-178014.82858659164</v>
      </c>
      <c r="E26" s="10">
        <f t="shared" si="2"/>
        <v>640162.10276840988</v>
      </c>
    </row>
    <row r="27" spans="1:5" x14ac:dyDescent="0.25">
      <c r="A27">
        <v>2038</v>
      </c>
      <c r="C27">
        <f t="shared" si="0"/>
        <v>235008.20045454553</v>
      </c>
      <c r="D27" s="10">
        <f t="shared" si="1"/>
        <v>-188645.8198766222</v>
      </c>
      <c r="E27" s="10">
        <f t="shared" si="2"/>
        <v>658662.22078571329</v>
      </c>
    </row>
    <row r="28" spans="1:5" x14ac:dyDescent="0.25">
      <c r="A28">
        <v>2039</v>
      </c>
      <c r="C28">
        <f t="shared" si="0"/>
        <v>238942.76381818185</v>
      </c>
      <c r="D28" s="10">
        <f t="shared" si="1"/>
        <v>-198819.8065761232</v>
      </c>
      <c r="E28" s="10">
        <f t="shared" si="2"/>
        <v>676705.33421248686</v>
      </c>
    </row>
    <row r="29" spans="1:5" x14ac:dyDescent="0.25">
      <c r="A29">
        <v>2040</v>
      </c>
      <c r="C29">
        <f t="shared" si="0"/>
        <v>242877.32718181828</v>
      </c>
      <c r="D29" s="10">
        <f t="shared" si="1"/>
        <v>-208579.66271156221</v>
      </c>
      <c r="E29" s="10">
        <f t="shared" si="2"/>
        <v>694334.31707519875</v>
      </c>
    </row>
    <row r="30" spans="1:5" x14ac:dyDescent="0.25">
      <c r="A30">
        <v>2041</v>
      </c>
      <c r="C30">
        <f t="shared" si="0"/>
        <v>246811.89054545457</v>
      </c>
      <c r="D30" s="10">
        <f t="shared" si="1"/>
        <v>-217962.02189549583</v>
      </c>
      <c r="E30" s="10">
        <f t="shared" si="2"/>
        <v>711585.80298640497</v>
      </c>
    </row>
    <row r="31" spans="1:5" x14ac:dyDescent="0.25">
      <c r="A31">
        <v>2042</v>
      </c>
      <c r="C31">
        <f t="shared" si="0"/>
        <v>250746.45390909098</v>
      </c>
      <c r="D31" s="10">
        <f t="shared" si="1"/>
        <v>-226998.47762998441</v>
      </c>
      <c r="E31" s="10">
        <f t="shared" si="2"/>
        <v>728491.3854481664</v>
      </c>
    </row>
    <row r="32" spans="1:5" x14ac:dyDescent="0.25">
      <c r="A32">
        <v>2043</v>
      </c>
      <c r="C32">
        <f t="shared" si="0"/>
        <v>254681.0172727273</v>
      </c>
      <c r="D32" s="10">
        <f t="shared" si="1"/>
        <v>-235716.50228383872</v>
      </c>
      <c r="E32" s="10">
        <f t="shared" si="2"/>
        <v>745078.53682929336</v>
      </c>
    </row>
    <row r="33" spans="1:5" x14ac:dyDescent="0.25">
      <c r="A33">
        <v>2044</v>
      </c>
      <c r="C33">
        <f t="shared" si="0"/>
        <v>258615.58063636374</v>
      </c>
      <c r="D33" s="10">
        <f t="shared" si="1"/>
        <v>-244140.16135009649</v>
      </c>
      <c r="E33" s="10">
        <f t="shared" si="2"/>
        <v>761371.32262282399</v>
      </c>
    </row>
    <row r="34" spans="1:5" x14ac:dyDescent="0.25">
      <c r="A34">
        <v>2045</v>
      </c>
      <c r="C34">
        <f t="shared" si="0"/>
        <v>262550.14400000009</v>
      </c>
      <c r="D34" s="10">
        <f t="shared" si="1"/>
        <v>-252290.67609633284</v>
      </c>
      <c r="E34" s="10">
        <f t="shared" si="2"/>
        <v>777390.96409633302</v>
      </c>
    </row>
    <row r="35" spans="1:5" x14ac:dyDescent="0.25">
      <c r="A35">
        <v>2046</v>
      </c>
      <c r="C35">
        <f t="shared" si="0"/>
        <v>266484.70736363641</v>
      </c>
      <c r="D35" s="10">
        <f t="shared" si="1"/>
        <v>-260186.87216707628</v>
      </c>
      <c r="E35" s="10">
        <f t="shared" si="2"/>
        <v>793156.28689434915</v>
      </c>
    </row>
    <row r="36" spans="1:5" x14ac:dyDescent="0.25">
      <c r="A36">
        <v>2047</v>
      </c>
      <c r="C36">
        <f t="shared" si="0"/>
        <v>270419.27072727279</v>
      </c>
      <c r="D36" s="10">
        <f t="shared" si="1"/>
        <v>-267845.54117380938</v>
      </c>
      <c r="E36" s="10">
        <f t="shared" si="2"/>
        <v>808684.0826283549</v>
      </c>
    </row>
    <row r="37" spans="1:5" x14ac:dyDescent="0.25">
      <c r="A37">
        <v>2048</v>
      </c>
      <c r="C37">
        <f t="shared" si="0"/>
        <v>274353.83409090916</v>
      </c>
      <c r="D37" s="10">
        <f t="shared" si="1"/>
        <v>-275281.73504638515</v>
      </c>
      <c r="E37" s="10">
        <f t="shared" si="2"/>
        <v>823989.40322820353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1A21-45C4-4E0C-99CA-FF4BCAD6B798}">
  <dimension ref="A1:B37"/>
  <sheetViews>
    <sheetView workbookViewId="0">
      <selection activeCell="B10" sqref="A1:B37"/>
    </sheetView>
  </sheetViews>
  <sheetFormatPr defaultRowHeight="15" x14ac:dyDescent="0.25"/>
  <cols>
    <col min="2" max="2" width="45" bestFit="1" customWidth="1"/>
  </cols>
  <sheetData>
    <row r="1" spans="1:2" x14ac:dyDescent="0.25">
      <c r="A1" s="1"/>
      <c r="B1" s="4" t="s">
        <v>19</v>
      </c>
    </row>
    <row r="2" spans="1:2" x14ac:dyDescent="0.25">
      <c r="A2" s="5">
        <v>2013</v>
      </c>
      <c r="B2" s="9">
        <v>136055.56</v>
      </c>
    </row>
    <row r="3" spans="1:2" x14ac:dyDescent="0.25">
      <c r="A3" s="5">
        <v>2014</v>
      </c>
      <c r="B3" s="9">
        <v>152816.93</v>
      </c>
    </row>
    <row r="4" spans="1:2" x14ac:dyDescent="0.25">
      <c r="A4" s="5">
        <v>2015</v>
      </c>
      <c r="B4" s="9">
        <v>137268.22</v>
      </c>
    </row>
    <row r="5" spans="1:2" x14ac:dyDescent="0.25">
      <c r="A5" s="5">
        <v>2016</v>
      </c>
      <c r="B5" s="9">
        <v>90336.42</v>
      </c>
    </row>
    <row r="6" spans="1:2" x14ac:dyDescent="0.25">
      <c r="A6" s="5">
        <v>2017</v>
      </c>
      <c r="B6" s="11">
        <v>89695.15</v>
      </c>
    </row>
    <row r="7" spans="1:2" x14ac:dyDescent="0.25">
      <c r="A7" s="5">
        <v>2018</v>
      </c>
      <c r="B7" s="11">
        <v>110591.08</v>
      </c>
    </row>
    <row r="8" spans="1:2" x14ac:dyDescent="0.25">
      <c r="A8" s="5">
        <v>2019</v>
      </c>
      <c r="B8" s="11">
        <v>123690</v>
      </c>
    </row>
    <row r="9" spans="1:2" x14ac:dyDescent="0.25">
      <c r="A9" s="5">
        <v>2020</v>
      </c>
      <c r="B9" s="11">
        <v>109492.6</v>
      </c>
    </row>
    <row r="10" spans="1:2" x14ac:dyDescent="0.25">
      <c r="A10" s="5">
        <v>2021</v>
      </c>
      <c r="B10" s="11">
        <v>105610.23</v>
      </c>
    </row>
    <row r="11" spans="1:2" x14ac:dyDescent="0.25">
      <c r="A11" s="5">
        <v>2022</v>
      </c>
      <c r="B11" s="11">
        <v>216851.58</v>
      </c>
    </row>
    <row r="12" spans="1:2" x14ac:dyDescent="0.25">
      <c r="A12" s="5">
        <v>2023</v>
      </c>
      <c r="B12" s="11">
        <v>176605.75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C9DE-09C7-4AA7-82B6-402210FA8450}">
  <dimension ref="A1:E37"/>
  <sheetViews>
    <sheetView workbookViewId="0">
      <selection activeCell="G20" sqref="G20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136055.56</v>
      </c>
    </row>
    <row r="3" spans="1:5" x14ac:dyDescent="0.25">
      <c r="A3">
        <v>2014</v>
      </c>
      <c r="B3">
        <v>152816.93</v>
      </c>
    </row>
    <row r="4" spans="1:5" x14ac:dyDescent="0.25">
      <c r="A4">
        <v>2015</v>
      </c>
      <c r="B4">
        <v>137268.22</v>
      </c>
    </row>
    <row r="5" spans="1:5" x14ac:dyDescent="0.25">
      <c r="A5">
        <v>2016</v>
      </c>
      <c r="B5">
        <v>90336.42</v>
      </c>
    </row>
    <row r="6" spans="1:5" x14ac:dyDescent="0.25">
      <c r="A6">
        <v>2017</v>
      </c>
      <c r="B6">
        <v>89695.15</v>
      </c>
    </row>
    <row r="7" spans="1:5" x14ac:dyDescent="0.25">
      <c r="A7">
        <v>2018</v>
      </c>
      <c r="B7">
        <v>110591.08</v>
      </c>
    </row>
    <row r="8" spans="1:5" x14ac:dyDescent="0.25">
      <c r="A8">
        <v>2019</v>
      </c>
      <c r="B8">
        <v>123690</v>
      </c>
    </row>
    <row r="9" spans="1:5" x14ac:dyDescent="0.25">
      <c r="A9">
        <v>2020</v>
      </c>
      <c r="B9">
        <v>109492.6</v>
      </c>
    </row>
    <row r="10" spans="1:5" x14ac:dyDescent="0.25">
      <c r="A10">
        <v>2021</v>
      </c>
      <c r="B10">
        <v>105610.23</v>
      </c>
    </row>
    <row r="11" spans="1:5" x14ac:dyDescent="0.25">
      <c r="A11">
        <v>2022</v>
      </c>
      <c r="B11">
        <v>216851.58</v>
      </c>
    </row>
    <row r="12" spans="1:5" x14ac:dyDescent="0.25">
      <c r="A12">
        <v>2023</v>
      </c>
      <c r="B12">
        <v>176605.75</v>
      </c>
      <c r="C12">
        <v>176605.75</v>
      </c>
      <c r="D12" s="10">
        <v>176605.75</v>
      </c>
      <c r="E12" s="10">
        <v>176605.75</v>
      </c>
    </row>
    <row r="13" spans="1:5" x14ac:dyDescent="0.25">
      <c r="A13">
        <v>2024</v>
      </c>
      <c r="C13">
        <f t="shared" ref="C13:C37" si="0">_xlfn.FORECAST.ETS(A13,$B$2:$B$12,$A$2:$A$12,1,1)</f>
        <v>180571.41172727279</v>
      </c>
      <c r="D13" s="10">
        <f t="shared" ref="D13:D37" si="1">C13-_xlfn.FORECAST.ETS.CONFINT(A13,$B$2:$B$12,$A$2:$A$12,0.95,1,1)</f>
        <v>71698.675680515618</v>
      </c>
      <c r="E13" s="10">
        <f t="shared" ref="E13:E37" si="2">C13+_xlfn.FORECAST.ETS.CONFINT(A13,$B$2:$B$12,$A$2:$A$12,0.95,1,1)</f>
        <v>289444.14777402999</v>
      </c>
    </row>
    <row r="14" spans="1:5" x14ac:dyDescent="0.25">
      <c r="A14">
        <v>2025</v>
      </c>
      <c r="C14">
        <f t="shared" si="0"/>
        <v>184537.07345454546</v>
      </c>
      <c r="D14" s="10">
        <f t="shared" si="1"/>
        <v>30644.738958711154</v>
      </c>
      <c r="E14" s="10">
        <f t="shared" si="2"/>
        <v>338429.40795037977</v>
      </c>
    </row>
    <row r="15" spans="1:5" x14ac:dyDescent="0.25">
      <c r="A15">
        <v>2026</v>
      </c>
      <c r="C15">
        <f t="shared" si="0"/>
        <v>188502.73518181822</v>
      </c>
      <c r="D15" s="10">
        <f t="shared" si="1"/>
        <v>-7.5384662899305113</v>
      </c>
      <c r="E15" s="10">
        <f t="shared" si="2"/>
        <v>377013.00882992637</v>
      </c>
    </row>
    <row r="16" spans="1:5" x14ac:dyDescent="0.25">
      <c r="A16">
        <v>2027</v>
      </c>
      <c r="C16">
        <f t="shared" si="0"/>
        <v>192468.39690909089</v>
      </c>
      <c r="D16" s="10">
        <f t="shared" si="1"/>
        <v>-25277.12962078469</v>
      </c>
      <c r="E16" s="10">
        <f t="shared" si="2"/>
        <v>410213.92343896651</v>
      </c>
    </row>
    <row r="17" spans="1:5" x14ac:dyDescent="0.25">
      <c r="A17">
        <v>2028</v>
      </c>
      <c r="C17">
        <f t="shared" si="0"/>
        <v>196434.05863636368</v>
      </c>
      <c r="D17" s="10">
        <f t="shared" si="1"/>
        <v>-47110.285337762441</v>
      </c>
      <c r="E17" s="10">
        <f t="shared" si="2"/>
        <v>439978.40261048981</v>
      </c>
    </row>
    <row r="18" spans="1:5" x14ac:dyDescent="0.25">
      <c r="A18">
        <v>2029</v>
      </c>
      <c r="C18">
        <f t="shared" si="0"/>
        <v>200399.72036363636</v>
      </c>
      <c r="D18" s="10">
        <f t="shared" si="1"/>
        <v>-66505.40594808149</v>
      </c>
      <c r="E18" s="10">
        <f t="shared" si="2"/>
        <v>467304.84667535417</v>
      </c>
    </row>
    <row r="19" spans="1:5" x14ac:dyDescent="0.25">
      <c r="A19">
        <v>2030</v>
      </c>
      <c r="C19">
        <f t="shared" si="0"/>
        <v>204365.38209090914</v>
      </c>
      <c r="D19" s="10">
        <f t="shared" si="1"/>
        <v>-84055.551510273566</v>
      </c>
      <c r="E19" s="10">
        <f t="shared" si="2"/>
        <v>492786.31569209183</v>
      </c>
    </row>
    <row r="20" spans="1:5" x14ac:dyDescent="0.25">
      <c r="A20">
        <v>2031</v>
      </c>
      <c r="C20">
        <f t="shared" si="0"/>
        <v>208331.04381818182</v>
      </c>
      <c r="D20" s="10">
        <f t="shared" si="1"/>
        <v>-100147.0537058468</v>
      </c>
      <c r="E20" s="10">
        <f t="shared" si="2"/>
        <v>516809.14134221047</v>
      </c>
    </row>
    <row r="21" spans="1:5" x14ac:dyDescent="0.25">
      <c r="A21">
        <v>2032</v>
      </c>
      <c r="C21">
        <f t="shared" si="0"/>
        <v>212296.70554545458</v>
      </c>
      <c r="D21" s="10">
        <f t="shared" si="1"/>
        <v>-115048.18183789559</v>
      </c>
      <c r="E21" s="10">
        <f t="shared" si="2"/>
        <v>539641.59292880469</v>
      </c>
    </row>
    <row r="22" spans="1:5" x14ac:dyDescent="0.25">
      <c r="A22">
        <v>2033</v>
      </c>
      <c r="C22">
        <f t="shared" si="0"/>
        <v>216262.36727272725</v>
      </c>
      <c r="D22" s="10">
        <f t="shared" si="1"/>
        <v>-128954.19458061928</v>
      </c>
      <c r="E22" s="10">
        <f t="shared" si="2"/>
        <v>561478.92912607384</v>
      </c>
    </row>
    <row r="23" spans="1:5" x14ac:dyDescent="0.25">
      <c r="A23">
        <v>2034</v>
      </c>
      <c r="C23">
        <f t="shared" si="0"/>
        <v>220228.02900000004</v>
      </c>
      <c r="D23" s="10">
        <f t="shared" si="1"/>
        <v>-142012.44113561459</v>
      </c>
      <c r="E23" s="10">
        <f t="shared" si="2"/>
        <v>582468.49913561461</v>
      </c>
    </row>
    <row r="24" spans="1:5" x14ac:dyDescent="0.25">
      <c r="A24">
        <v>2035</v>
      </c>
      <c r="C24">
        <f t="shared" si="0"/>
        <v>224193.69072727271</v>
      </c>
      <c r="D24" s="10">
        <f t="shared" si="1"/>
        <v>-154337.35143603588</v>
      </c>
      <c r="E24" s="10">
        <f t="shared" si="2"/>
        <v>602724.73289058125</v>
      </c>
    </row>
    <row r="25" spans="1:5" x14ac:dyDescent="0.25">
      <c r="A25">
        <v>2036</v>
      </c>
      <c r="C25">
        <f t="shared" si="0"/>
        <v>228159.35245454547</v>
      </c>
      <c r="D25" s="10">
        <f t="shared" si="1"/>
        <v>-166019.88763287841</v>
      </c>
      <c r="E25" s="10">
        <f t="shared" si="2"/>
        <v>622338.59254196938</v>
      </c>
    </row>
    <row r="26" spans="1:5" x14ac:dyDescent="0.25">
      <c r="A26">
        <v>2037</v>
      </c>
      <c r="C26">
        <f t="shared" si="0"/>
        <v>232125.01418181814</v>
      </c>
      <c r="D26" s="10">
        <f t="shared" si="1"/>
        <v>-177133.76973685561</v>
      </c>
      <c r="E26" s="10">
        <f t="shared" si="2"/>
        <v>641383.79810049187</v>
      </c>
    </row>
    <row r="27" spans="1:5" x14ac:dyDescent="0.25">
      <c r="A27">
        <v>2038</v>
      </c>
      <c r="C27">
        <f t="shared" si="0"/>
        <v>236090.67590909093</v>
      </c>
      <c r="D27" s="10">
        <f t="shared" si="1"/>
        <v>-187739.72682750385</v>
      </c>
      <c r="E27" s="10">
        <f t="shared" si="2"/>
        <v>659921.07864568569</v>
      </c>
    </row>
    <row r="28" spans="1:5" x14ac:dyDescent="0.25">
      <c r="A28">
        <v>2039</v>
      </c>
      <c r="C28">
        <f t="shared" si="0"/>
        <v>240056.33763636361</v>
      </c>
      <c r="D28" s="10">
        <f t="shared" si="1"/>
        <v>-197888.4890601754</v>
      </c>
      <c r="E28" s="10">
        <f t="shared" si="2"/>
        <v>678001.16433290264</v>
      </c>
    </row>
    <row r="29" spans="1:5" x14ac:dyDescent="0.25">
      <c r="A29">
        <v>2040</v>
      </c>
      <c r="C29">
        <f t="shared" si="0"/>
        <v>244021.99936363639</v>
      </c>
      <c r="D29" s="10">
        <f t="shared" si="1"/>
        <v>-207622.94831133678</v>
      </c>
      <c r="E29" s="10">
        <f t="shared" si="2"/>
        <v>695666.94703860953</v>
      </c>
    </row>
    <row r="30" spans="1:5" x14ac:dyDescent="0.25">
      <c r="A30">
        <v>2041</v>
      </c>
      <c r="C30">
        <f t="shared" si="0"/>
        <v>247987.66109090907</v>
      </c>
      <c r="D30" s="10">
        <f t="shared" si="1"/>
        <v>-216979.75344543511</v>
      </c>
      <c r="E30" s="10">
        <f t="shared" si="2"/>
        <v>712955.07562725327</v>
      </c>
    </row>
    <row r="31" spans="1:5" x14ac:dyDescent="0.25">
      <c r="A31">
        <v>2042</v>
      </c>
      <c r="C31">
        <f t="shared" si="0"/>
        <v>251953.32281818186</v>
      </c>
      <c r="D31" s="10">
        <f t="shared" si="1"/>
        <v>-225990.51111804196</v>
      </c>
      <c r="E31" s="10">
        <f t="shared" si="2"/>
        <v>729897.1567544057</v>
      </c>
    </row>
    <row r="32" spans="1:5" x14ac:dyDescent="0.25">
      <c r="A32">
        <v>2043</v>
      </c>
      <c r="C32">
        <f t="shared" si="0"/>
        <v>255918.9845454545</v>
      </c>
      <c r="D32" s="10">
        <f t="shared" si="1"/>
        <v>-234682.70513570338</v>
      </c>
      <c r="E32" s="10">
        <f t="shared" si="2"/>
        <v>746520.67422661232</v>
      </c>
    </row>
    <row r="33" spans="1:5" x14ac:dyDescent="0.25">
      <c r="A33">
        <v>2044</v>
      </c>
      <c r="C33">
        <f t="shared" si="0"/>
        <v>259884.64627272729</v>
      </c>
      <c r="D33" s="10">
        <f t="shared" si="1"/>
        <v>-243080.41101078718</v>
      </c>
      <c r="E33" s="10">
        <f t="shared" si="2"/>
        <v>762849.7035562417</v>
      </c>
    </row>
    <row r="34" spans="1:5" x14ac:dyDescent="0.25">
      <c r="A34">
        <v>2045</v>
      </c>
      <c r="C34">
        <f t="shared" si="0"/>
        <v>263850.30799999996</v>
      </c>
      <c r="D34" s="10">
        <f t="shared" si="1"/>
        <v>-251204.85884604556</v>
      </c>
      <c r="E34" s="10">
        <f t="shared" si="2"/>
        <v>778905.47484604549</v>
      </c>
    </row>
    <row r="35" spans="1:5" x14ac:dyDescent="0.25">
      <c r="A35">
        <v>2046</v>
      </c>
      <c r="C35">
        <f t="shared" si="0"/>
        <v>267815.96972727269</v>
      </c>
      <c r="D35" s="10">
        <f t="shared" si="1"/>
        <v>-259074.88212379959</v>
      </c>
      <c r="E35" s="10">
        <f t="shared" si="2"/>
        <v>794706.82157834503</v>
      </c>
    </row>
    <row r="36" spans="1:5" x14ac:dyDescent="0.25">
      <c r="A36">
        <v>2047</v>
      </c>
      <c r="C36">
        <f t="shared" si="0"/>
        <v>271781.63145454542</v>
      </c>
      <c r="D36" s="10">
        <f t="shared" si="1"/>
        <v>-266707.27944648406</v>
      </c>
      <c r="E36" s="10">
        <f t="shared" si="2"/>
        <v>810270.5423555749</v>
      </c>
    </row>
    <row r="37" spans="1:5" x14ac:dyDescent="0.25">
      <c r="A37">
        <v>2048</v>
      </c>
      <c r="C37">
        <f t="shared" si="0"/>
        <v>275747.29318181815</v>
      </c>
      <c r="D37" s="10">
        <f t="shared" si="1"/>
        <v>-274117.10901061149</v>
      </c>
      <c r="E37" s="10">
        <f t="shared" si="2"/>
        <v>825611.69537424785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22B5-A3C2-4945-AA9D-E9378C6044A3}">
  <dimension ref="A1:B37"/>
  <sheetViews>
    <sheetView workbookViewId="0">
      <selection activeCell="B16" sqref="B16"/>
    </sheetView>
  </sheetViews>
  <sheetFormatPr defaultRowHeight="15" x14ac:dyDescent="0.25"/>
  <cols>
    <col min="2" max="2" width="44.42578125" bestFit="1" customWidth="1"/>
  </cols>
  <sheetData>
    <row r="1" spans="1:2" x14ac:dyDescent="0.25">
      <c r="A1" s="1"/>
      <c r="B1" s="4" t="s">
        <v>20</v>
      </c>
    </row>
    <row r="2" spans="1:2" x14ac:dyDescent="0.25">
      <c r="A2" s="5">
        <v>2013</v>
      </c>
      <c r="B2" s="9">
        <v>136193.71</v>
      </c>
    </row>
    <row r="3" spans="1:2" x14ac:dyDescent="0.25">
      <c r="A3" s="5">
        <v>2014</v>
      </c>
      <c r="B3" s="9">
        <v>152982.23000000001</v>
      </c>
    </row>
    <row r="4" spans="1:2" x14ac:dyDescent="0.25">
      <c r="A4" s="5">
        <v>2015</v>
      </c>
      <c r="B4" s="9">
        <v>137358.96</v>
      </c>
    </row>
    <row r="5" spans="1:2" x14ac:dyDescent="0.25">
      <c r="A5" s="5">
        <v>2016</v>
      </c>
      <c r="B5" s="9">
        <v>90454.52</v>
      </c>
    </row>
    <row r="6" spans="1:2" x14ac:dyDescent="0.25">
      <c r="A6" s="5">
        <v>2017</v>
      </c>
      <c r="B6" s="11">
        <v>89812.42</v>
      </c>
    </row>
    <row r="7" spans="1:2" x14ac:dyDescent="0.25">
      <c r="A7" s="5">
        <v>2018</v>
      </c>
      <c r="B7" s="11">
        <v>110681.94</v>
      </c>
    </row>
    <row r="8" spans="1:2" x14ac:dyDescent="0.25">
      <c r="A8" s="5">
        <v>2019</v>
      </c>
      <c r="B8" s="11">
        <v>123809.56</v>
      </c>
    </row>
    <row r="9" spans="1:2" x14ac:dyDescent="0.25">
      <c r="A9" s="5">
        <v>2020</v>
      </c>
      <c r="B9" s="11">
        <v>109657.79</v>
      </c>
    </row>
    <row r="10" spans="1:2" x14ac:dyDescent="0.25">
      <c r="A10" s="5">
        <v>2021</v>
      </c>
      <c r="B10" s="11">
        <v>105721.79</v>
      </c>
    </row>
    <row r="11" spans="1:2" x14ac:dyDescent="0.25">
      <c r="A11" s="5">
        <v>2022</v>
      </c>
      <c r="B11" s="11">
        <v>217068.79999999999</v>
      </c>
    </row>
    <row r="12" spans="1:2" x14ac:dyDescent="0.25">
      <c r="A12" s="5">
        <v>2023</v>
      </c>
      <c r="B12" s="11">
        <v>176750.75</v>
      </c>
    </row>
    <row r="13" spans="1:2" x14ac:dyDescent="0.25">
      <c r="A13" s="5">
        <v>2024</v>
      </c>
    </row>
    <row r="14" spans="1:2" x14ac:dyDescent="0.25">
      <c r="A14" s="5">
        <v>2025</v>
      </c>
    </row>
    <row r="15" spans="1:2" x14ac:dyDescent="0.25">
      <c r="A15" s="5">
        <v>2026</v>
      </c>
    </row>
    <row r="16" spans="1:2" x14ac:dyDescent="0.25">
      <c r="A16" s="5">
        <v>2027</v>
      </c>
    </row>
    <row r="17" spans="1:1" x14ac:dyDescent="0.25">
      <c r="A17" s="5">
        <v>2028</v>
      </c>
    </row>
    <row r="18" spans="1:1" x14ac:dyDescent="0.25">
      <c r="A18" s="5">
        <v>2029</v>
      </c>
    </row>
    <row r="19" spans="1:1" x14ac:dyDescent="0.25">
      <c r="A19" s="5">
        <v>2030</v>
      </c>
    </row>
    <row r="20" spans="1:1" x14ac:dyDescent="0.25">
      <c r="A20" s="5">
        <v>2031</v>
      </c>
    </row>
    <row r="21" spans="1:1" x14ac:dyDescent="0.25">
      <c r="A21" s="5">
        <v>2032</v>
      </c>
    </row>
    <row r="22" spans="1:1" x14ac:dyDescent="0.25">
      <c r="A22" s="5">
        <v>2033</v>
      </c>
    </row>
    <row r="23" spans="1:1" x14ac:dyDescent="0.25">
      <c r="A23" s="5">
        <v>2034</v>
      </c>
    </row>
    <row r="24" spans="1:1" x14ac:dyDescent="0.25">
      <c r="A24" s="5">
        <v>2035</v>
      </c>
    </row>
    <row r="25" spans="1:1" x14ac:dyDescent="0.25">
      <c r="A25" s="5">
        <v>2036</v>
      </c>
    </row>
    <row r="26" spans="1:1" x14ac:dyDescent="0.25">
      <c r="A26" s="5">
        <v>2037</v>
      </c>
    </row>
    <row r="27" spans="1:1" x14ac:dyDescent="0.25">
      <c r="A27" s="5">
        <v>2038</v>
      </c>
    </row>
    <row r="28" spans="1:1" x14ac:dyDescent="0.25">
      <c r="A28" s="5">
        <v>2039</v>
      </c>
    </row>
    <row r="29" spans="1:1" x14ac:dyDescent="0.25">
      <c r="A29" s="5">
        <v>2040</v>
      </c>
    </row>
    <row r="30" spans="1:1" x14ac:dyDescent="0.25">
      <c r="A30" s="5">
        <v>2041</v>
      </c>
    </row>
    <row r="31" spans="1:1" x14ac:dyDescent="0.25">
      <c r="A31" s="5">
        <v>2042</v>
      </c>
    </row>
    <row r="32" spans="1:1" x14ac:dyDescent="0.25">
      <c r="A32" s="5">
        <v>2043</v>
      </c>
    </row>
    <row r="33" spans="1:1" x14ac:dyDescent="0.25">
      <c r="A33" s="5">
        <v>2044</v>
      </c>
    </row>
    <row r="34" spans="1:1" x14ac:dyDescent="0.25">
      <c r="A34" s="5">
        <v>2045</v>
      </c>
    </row>
    <row r="35" spans="1:1" x14ac:dyDescent="0.25">
      <c r="A35" s="5">
        <v>2046</v>
      </c>
    </row>
    <row r="36" spans="1:1" x14ac:dyDescent="0.25">
      <c r="A36" s="5">
        <v>2047</v>
      </c>
    </row>
    <row r="37" spans="1:1" x14ac:dyDescent="0.25">
      <c r="A37" s="5">
        <v>2048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A2B-3FA3-44D9-94AC-3DA1E21788D4}">
  <dimension ref="A1:E37"/>
  <sheetViews>
    <sheetView workbookViewId="0">
      <selection activeCell="G18" sqref="G18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2013</v>
      </c>
      <c r="B2">
        <v>136193.71</v>
      </c>
    </row>
    <row r="3" spans="1:5" x14ac:dyDescent="0.25">
      <c r="A3">
        <v>2014</v>
      </c>
      <c r="B3">
        <v>152982.23000000001</v>
      </c>
    </row>
    <row r="4" spans="1:5" x14ac:dyDescent="0.25">
      <c r="A4">
        <v>2015</v>
      </c>
      <c r="B4">
        <v>137358.96</v>
      </c>
    </row>
    <row r="5" spans="1:5" x14ac:dyDescent="0.25">
      <c r="A5">
        <v>2016</v>
      </c>
      <c r="B5">
        <v>90454.52</v>
      </c>
    </row>
    <row r="6" spans="1:5" x14ac:dyDescent="0.25">
      <c r="A6">
        <v>2017</v>
      </c>
      <c r="B6">
        <v>89812.42</v>
      </c>
    </row>
    <row r="7" spans="1:5" x14ac:dyDescent="0.25">
      <c r="A7">
        <v>2018</v>
      </c>
      <c r="B7">
        <v>110681.94</v>
      </c>
    </row>
    <row r="8" spans="1:5" x14ac:dyDescent="0.25">
      <c r="A8">
        <v>2019</v>
      </c>
      <c r="B8">
        <v>123809.56</v>
      </c>
    </row>
    <row r="9" spans="1:5" x14ac:dyDescent="0.25">
      <c r="A9">
        <v>2020</v>
      </c>
      <c r="B9">
        <v>109657.79</v>
      </c>
    </row>
    <row r="10" spans="1:5" x14ac:dyDescent="0.25">
      <c r="A10">
        <v>2021</v>
      </c>
      <c r="B10">
        <v>105721.79</v>
      </c>
    </row>
    <row r="11" spans="1:5" x14ac:dyDescent="0.25">
      <c r="A11">
        <v>2022</v>
      </c>
      <c r="B11">
        <v>217068.79999999999</v>
      </c>
    </row>
    <row r="12" spans="1:5" x14ac:dyDescent="0.25">
      <c r="A12">
        <v>2023</v>
      </c>
      <c r="B12">
        <v>176750.75</v>
      </c>
      <c r="C12">
        <v>176750.75</v>
      </c>
      <c r="D12" s="10">
        <v>176750.75</v>
      </c>
      <c r="E12" s="10">
        <v>176750.75</v>
      </c>
    </row>
    <row r="13" spans="1:5" x14ac:dyDescent="0.25">
      <c r="A13">
        <v>2024</v>
      </c>
      <c r="C13">
        <f t="shared" ref="C13:C37" si="0">_xlfn.FORECAST.ETS(A13,$B$2:$B$12,$A$2:$A$12,1,1)</f>
        <v>180720.05590909094</v>
      </c>
      <c r="D13" s="10">
        <f t="shared" ref="D13:D37" si="1">C13-_xlfn.FORECAST.ETS.CONFINT(A13,$B$2:$B$12,$A$2:$A$12,0.95,1,1)</f>
        <v>71747.577731021345</v>
      </c>
      <c r="E13" s="10">
        <f t="shared" ref="E13:E37" si="2">C13+_xlfn.FORECAST.ETS.CONFINT(A13,$B$2:$B$12,$A$2:$A$12,0.95,1,1)</f>
        <v>289692.53408716054</v>
      </c>
    </row>
    <row r="14" spans="1:5" x14ac:dyDescent="0.25">
      <c r="A14">
        <v>2025</v>
      </c>
      <c r="C14">
        <f t="shared" si="0"/>
        <v>184689.36181818179</v>
      </c>
      <c r="D14" s="10">
        <f t="shared" si="1"/>
        <v>30656.041158201959</v>
      </c>
      <c r="E14" s="10">
        <f t="shared" si="2"/>
        <v>338722.68247816165</v>
      </c>
    </row>
    <row r="15" spans="1:5" x14ac:dyDescent="0.25">
      <c r="A15">
        <v>2026</v>
      </c>
      <c r="C15">
        <f t="shared" si="0"/>
        <v>188658.66772727272</v>
      </c>
      <c r="D15" s="10">
        <f t="shared" si="1"/>
        <v>-24.306792979186866</v>
      </c>
      <c r="E15" s="10">
        <f t="shared" si="2"/>
        <v>377341.64224752464</v>
      </c>
    </row>
    <row r="16" spans="1:5" x14ac:dyDescent="0.25">
      <c r="A16">
        <v>2027</v>
      </c>
      <c r="C16">
        <f t="shared" si="0"/>
        <v>192627.97363636355</v>
      </c>
      <c r="D16" s="10">
        <f t="shared" si="1"/>
        <v>-25317.037206007924</v>
      </c>
      <c r="E16" s="10">
        <f t="shared" si="2"/>
        <v>410572.98447873502</v>
      </c>
    </row>
    <row r="17" spans="1:5" x14ac:dyDescent="0.25">
      <c r="A17">
        <v>2028</v>
      </c>
      <c r="C17">
        <f t="shared" si="0"/>
        <v>196597.27954545451</v>
      </c>
      <c r="D17" s="10">
        <f t="shared" si="1"/>
        <v>-47170.183942510514</v>
      </c>
      <c r="E17" s="10">
        <f t="shared" si="2"/>
        <v>440364.74303341954</v>
      </c>
    </row>
    <row r="18" spans="1:5" x14ac:dyDescent="0.25">
      <c r="A18">
        <v>2029</v>
      </c>
      <c r="C18">
        <f t="shared" si="0"/>
        <v>200566.58545454533</v>
      </c>
      <c r="D18" s="10">
        <f t="shared" si="1"/>
        <v>-66583.062002899067</v>
      </c>
      <c r="E18" s="10">
        <f t="shared" si="2"/>
        <v>467716.23291198973</v>
      </c>
    </row>
    <row r="19" spans="1:5" x14ac:dyDescent="0.25">
      <c r="A19">
        <v>2030</v>
      </c>
      <c r="C19">
        <f t="shared" si="0"/>
        <v>204535.89136363627</v>
      </c>
      <c r="D19" s="10">
        <f t="shared" si="1"/>
        <v>-84149.274768821691</v>
      </c>
      <c r="E19" s="10">
        <f t="shared" si="2"/>
        <v>493221.05749609426</v>
      </c>
    </row>
    <row r="20" spans="1:5" x14ac:dyDescent="0.25">
      <c r="A20">
        <v>2031</v>
      </c>
      <c r="C20">
        <f t="shared" si="0"/>
        <v>208505.19727272712</v>
      </c>
      <c r="D20" s="10">
        <f t="shared" si="1"/>
        <v>-100255.50785378731</v>
      </c>
      <c r="E20" s="10">
        <f t="shared" si="2"/>
        <v>517265.90239924158</v>
      </c>
    </row>
    <row r="21" spans="1:5" x14ac:dyDescent="0.25">
      <c r="A21">
        <v>2032</v>
      </c>
      <c r="C21">
        <f t="shared" si="0"/>
        <v>212474.50318181806</v>
      </c>
      <c r="D21" s="10">
        <f t="shared" si="1"/>
        <v>-115170.27633180632</v>
      </c>
      <c r="E21" s="10">
        <f t="shared" si="2"/>
        <v>540119.28269544244</v>
      </c>
    </row>
    <row r="22" spans="1:5" x14ac:dyDescent="0.25">
      <c r="A22">
        <v>2033</v>
      </c>
      <c r="C22">
        <f t="shared" si="0"/>
        <v>216443.80909090888</v>
      </c>
      <c r="D22" s="10">
        <f t="shared" si="1"/>
        <v>-129089.0177603965</v>
      </c>
      <c r="E22" s="10">
        <f t="shared" si="2"/>
        <v>561976.63594221429</v>
      </c>
    </row>
    <row r="23" spans="1:5" x14ac:dyDescent="0.25">
      <c r="A23">
        <v>2034</v>
      </c>
      <c r="C23">
        <f t="shared" si="0"/>
        <v>220413.11499999985</v>
      </c>
      <c r="D23" s="10">
        <f t="shared" si="1"/>
        <v>-142159.21633292522</v>
      </c>
      <c r="E23" s="10">
        <f t="shared" si="2"/>
        <v>582985.44633292488</v>
      </c>
    </row>
    <row r="24" spans="1:5" x14ac:dyDescent="0.25">
      <c r="A24">
        <v>2035</v>
      </c>
      <c r="C24">
        <f t="shared" si="0"/>
        <v>224382.42090909067</v>
      </c>
      <c r="D24" s="10">
        <f t="shared" si="1"/>
        <v>-154495.40681582136</v>
      </c>
      <c r="E24" s="10">
        <f t="shared" si="2"/>
        <v>603260.24863400264</v>
      </c>
    </row>
    <row r="25" spans="1:5" x14ac:dyDescent="0.25">
      <c r="A25">
        <v>2036</v>
      </c>
      <c r="C25">
        <f t="shared" si="0"/>
        <v>228351.72681818163</v>
      </c>
      <c r="D25" s="10">
        <f t="shared" si="1"/>
        <v>-166188.6346936964</v>
      </c>
      <c r="E25" s="10">
        <f t="shared" si="2"/>
        <v>622892.08833005966</v>
      </c>
    </row>
    <row r="26" spans="1:5" x14ac:dyDescent="0.25">
      <c r="A26">
        <v>2037</v>
      </c>
      <c r="C26">
        <f t="shared" si="0"/>
        <v>232321.03272727245</v>
      </c>
      <c r="D26" s="10">
        <f t="shared" si="1"/>
        <v>-177312.68751475084</v>
      </c>
      <c r="E26" s="10">
        <f t="shared" si="2"/>
        <v>641954.75296929572</v>
      </c>
    </row>
    <row r="27" spans="1:5" x14ac:dyDescent="0.25">
      <c r="A27">
        <v>2038</v>
      </c>
      <c r="C27">
        <f t="shared" si="0"/>
        <v>236290.33863636342</v>
      </c>
      <c r="D27" s="10">
        <f t="shared" si="1"/>
        <v>-187928.34999456033</v>
      </c>
      <c r="E27" s="10">
        <f t="shared" si="2"/>
        <v>660509.02726728714</v>
      </c>
    </row>
    <row r="28" spans="1:5" x14ac:dyDescent="0.25">
      <c r="A28">
        <v>2039</v>
      </c>
      <c r="C28">
        <f t="shared" si="0"/>
        <v>240259.64454545424</v>
      </c>
      <c r="D28" s="10">
        <f t="shared" si="1"/>
        <v>-198086.39876415126</v>
      </c>
      <c r="E28" s="10">
        <f t="shared" si="2"/>
        <v>678605.68785505975</v>
      </c>
    </row>
    <row r="29" spans="1:5" x14ac:dyDescent="0.25">
      <c r="A29">
        <v>2040</v>
      </c>
      <c r="C29">
        <f t="shared" si="0"/>
        <v>244228.95045454518</v>
      </c>
      <c r="D29" s="10">
        <f t="shared" si="1"/>
        <v>-207829.76499474244</v>
      </c>
      <c r="E29" s="10">
        <f t="shared" si="2"/>
        <v>696287.66590383276</v>
      </c>
    </row>
    <row r="30" spans="1:5" x14ac:dyDescent="0.25">
      <c r="A30">
        <v>2041</v>
      </c>
      <c r="C30">
        <f t="shared" si="0"/>
        <v>248198.25636363603</v>
      </c>
      <c r="D30" s="10">
        <f t="shared" si="1"/>
        <v>-217195.1311260908</v>
      </c>
      <c r="E30" s="10">
        <f t="shared" si="2"/>
        <v>713591.64385336288</v>
      </c>
    </row>
    <row r="31" spans="1:5" x14ac:dyDescent="0.25">
      <c r="A31">
        <v>2042</v>
      </c>
      <c r="C31">
        <f t="shared" si="0"/>
        <v>252167.56227272697</v>
      </c>
      <c r="D31" s="10">
        <f t="shared" si="1"/>
        <v>-226214.13276973338</v>
      </c>
      <c r="E31" s="10">
        <f t="shared" si="2"/>
        <v>730549.25731518725</v>
      </c>
    </row>
    <row r="32" spans="1:5" x14ac:dyDescent="0.25">
      <c r="A32">
        <v>2043</v>
      </c>
      <c r="C32">
        <f t="shared" si="0"/>
        <v>256136.86818181779</v>
      </c>
      <c r="D32" s="10">
        <f t="shared" si="1"/>
        <v>-234914.27891109526</v>
      </c>
      <c r="E32" s="10">
        <f t="shared" si="2"/>
        <v>747188.01527473086</v>
      </c>
    </row>
    <row r="33" spans="1:5" x14ac:dyDescent="0.25">
      <c r="A33">
        <v>2044</v>
      </c>
      <c r="C33">
        <f t="shared" si="0"/>
        <v>260106.17409090875</v>
      </c>
      <c r="D33" s="10">
        <f t="shared" si="1"/>
        <v>-243319.66711896527</v>
      </c>
      <c r="E33" s="10">
        <f t="shared" si="2"/>
        <v>763532.01530078275</v>
      </c>
    </row>
    <row r="34" spans="1:5" x14ac:dyDescent="0.25">
      <c r="A34">
        <v>2045</v>
      </c>
      <c r="C34">
        <f t="shared" si="0"/>
        <v>264075.47999999963</v>
      </c>
      <c r="D34" s="10">
        <f t="shared" si="1"/>
        <v>-251451.54694573721</v>
      </c>
      <c r="E34" s="10">
        <f t="shared" si="2"/>
        <v>779602.50694573647</v>
      </c>
    </row>
    <row r="35" spans="1:5" x14ac:dyDescent="0.25">
      <c r="A35">
        <v>2046</v>
      </c>
      <c r="C35">
        <f t="shared" si="0"/>
        <v>268044.78590909048</v>
      </c>
      <c r="D35" s="10">
        <f t="shared" si="1"/>
        <v>-259328.76912774605</v>
      </c>
      <c r="E35" s="10">
        <f t="shared" si="2"/>
        <v>795418.34094592696</v>
      </c>
    </row>
    <row r="36" spans="1:5" x14ac:dyDescent="0.25">
      <c r="A36">
        <v>2047</v>
      </c>
      <c r="C36">
        <f t="shared" si="0"/>
        <v>272014.09181818139</v>
      </c>
      <c r="D36" s="10">
        <f t="shared" si="1"/>
        <v>-266968.14765721507</v>
      </c>
      <c r="E36" s="10">
        <f t="shared" si="2"/>
        <v>810996.33129357779</v>
      </c>
    </row>
    <row r="37" spans="1:5" x14ac:dyDescent="0.25">
      <c r="A37">
        <v>2048</v>
      </c>
      <c r="C37">
        <f t="shared" si="0"/>
        <v>275983.39772727224</v>
      </c>
      <c r="D37" s="10">
        <f t="shared" si="1"/>
        <v>-274384.75452599861</v>
      </c>
      <c r="E37" s="10">
        <f t="shared" si="2"/>
        <v>826351.54998054309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13E-C47C-4ABD-AAEC-65170A30521B}">
  <dimension ref="A1:K37"/>
  <sheetViews>
    <sheetView workbookViewId="0">
      <selection activeCell="B15" sqref="B15"/>
    </sheetView>
  </sheetViews>
  <sheetFormatPr defaultRowHeight="15" x14ac:dyDescent="0.25"/>
  <cols>
    <col min="1" max="1" width="7.42578125" customWidth="1"/>
    <col min="2" max="2" width="47.7109375" bestFit="1" customWidth="1"/>
  </cols>
  <sheetData>
    <row r="1" spans="1:6" x14ac:dyDescent="0.25">
      <c r="A1" s="1"/>
      <c r="B1" s="2" t="s">
        <v>0</v>
      </c>
    </row>
    <row r="2" spans="1:6" x14ac:dyDescent="0.25">
      <c r="A2" s="5">
        <v>2013</v>
      </c>
      <c r="B2" s="6">
        <v>45878.31</v>
      </c>
    </row>
    <row r="3" spans="1:6" x14ac:dyDescent="0.25">
      <c r="A3" s="5">
        <v>2014</v>
      </c>
      <c r="B3" s="6">
        <v>46660.19</v>
      </c>
    </row>
    <row r="4" spans="1:6" x14ac:dyDescent="0.25">
      <c r="A4" s="5">
        <v>2015</v>
      </c>
      <c r="B4" s="6">
        <v>39139.32</v>
      </c>
    </row>
    <row r="5" spans="1:6" x14ac:dyDescent="0.25">
      <c r="A5" s="5">
        <v>2016</v>
      </c>
      <c r="B5" s="6">
        <v>22481.97</v>
      </c>
    </row>
    <row r="6" spans="1:6" x14ac:dyDescent="0.25">
      <c r="A6" s="5">
        <v>2017</v>
      </c>
      <c r="B6" s="6">
        <v>22445.9</v>
      </c>
    </row>
    <row r="7" spans="1:6" x14ac:dyDescent="0.25">
      <c r="A7" s="5">
        <v>2018</v>
      </c>
      <c r="B7" s="6">
        <v>27989.42</v>
      </c>
    </row>
    <row r="8" spans="1:6" x14ac:dyDescent="0.25">
      <c r="A8" s="5">
        <v>2019</v>
      </c>
      <c r="B8" s="6">
        <v>35662.75</v>
      </c>
    </row>
    <row r="9" spans="1:6" x14ac:dyDescent="0.25">
      <c r="A9" s="5">
        <v>2020</v>
      </c>
      <c r="B9" s="6">
        <v>32473.41</v>
      </c>
    </row>
    <row r="10" spans="1:6" x14ac:dyDescent="0.25">
      <c r="A10" s="5">
        <v>2021</v>
      </c>
      <c r="B10" s="6">
        <v>24016.01</v>
      </c>
    </row>
    <row r="11" spans="1:6" x14ac:dyDescent="0.25">
      <c r="A11" s="5">
        <v>2022</v>
      </c>
      <c r="B11" s="6">
        <v>45114.01</v>
      </c>
    </row>
    <row r="12" spans="1:6" x14ac:dyDescent="0.25">
      <c r="A12" s="5">
        <v>2023</v>
      </c>
      <c r="B12" s="6">
        <v>55498.98</v>
      </c>
    </row>
    <row r="13" spans="1:6" x14ac:dyDescent="0.25">
      <c r="A13" s="5">
        <v>2024</v>
      </c>
      <c r="C13">
        <f>FORECAST(A13,$B$2:$B$12,$A$2:$A$12)</f>
        <v>37746.30254545447</v>
      </c>
      <c r="D13" cm="1">
        <f t="array" ref="D13">TREND($B$2:$B$12,$A$2:$A$12,A13)</f>
        <v>37746.302545454586</v>
      </c>
      <c r="E13">
        <f>J20*A13+J21</f>
        <v>37746.30254545447</v>
      </c>
      <c r="F13">
        <f>270.44*A13 - 509625</f>
        <v>37745.559999999939</v>
      </c>
    </row>
    <row r="14" spans="1:6" x14ac:dyDescent="0.25">
      <c r="A14" s="5">
        <v>2025</v>
      </c>
      <c r="C14">
        <f t="shared" ref="C14:C37" si="0">FORECAST(A14,$B$2:$B$12,$A$2:$A$12)</f>
        <v>38016.742818181752</v>
      </c>
    </row>
    <row r="15" spans="1:6" x14ac:dyDescent="0.25">
      <c r="A15" s="5">
        <v>2026</v>
      </c>
      <c r="C15">
        <f t="shared" si="0"/>
        <v>38287.183090909035</v>
      </c>
    </row>
    <row r="16" spans="1:6" x14ac:dyDescent="0.25">
      <c r="A16" s="5">
        <v>2027</v>
      </c>
      <c r="C16">
        <f t="shared" si="0"/>
        <v>38557.623363636318</v>
      </c>
    </row>
    <row r="17" spans="1:11" x14ac:dyDescent="0.25">
      <c r="A17" s="5">
        <v>2028</v>
      </c>
      <c r="C17">
        <f t="shared" si="0"/>
        <v>38828.0636363636</v>
      </c>
    </row>
    <row r="18" spans="1:11" x14ac:dyDescent="0.25">
      <c r="A18" s="5">
        <v>2029</v>
      </c>
      <c r="C18">
        <f t="shared" si="0"/>
        <v>39098.503909090883</v>
      </c>
      <c r="K18" t="s">
        <v>4</v>
      </c>
    </row>
    <row r="19" spans="1:11" x14ac:dyDescent="0.25">
      <c r="A19" s="5">
        <v>2030</v>
      </c>
      <c r="C19">
        <f t="shared" si="0"/>
        <v>39368.944181818166</v>
      </c>
      <c r="G19" t="s">
        <v>5</v>
      </c>
    </row>
    <row r="20" spans="1:11" x14ac:dyDescent="0.25">
      <c r="A20" s="5">
        <v>2031</v>
      </c>
      <c r="C20">
        <f t="shared" si="0"/>
        <v>39639.384454545332</v>
      </c>
      <c r="I20" t="s">
        <v>6</v>
      </c>
      <c r="J20">
        <f>SLOPE($B$2:$B$12,$A$2:$A$12)</f>
        <v>270.44027272727294</v>
      </c>
    </row>
    <row r="21" spans="1:11" x14ac:dyDescent="0.25">
      <c r="A21" s="5">
        <v>2032</v>
      </c>
      <c r="C21">
        <f t="shared" si="0"/>
        <v>39909.824727272615</v>
      </c>
      <c r="I21" t="s">
        <v>7</v>
      </c>
      <c r="J21">
        <f>INTERCEPT($B$2:$B$12,$A$2:$A$12)</f>
        <v>-509624.80945454596</v>
      </c>
    </row>
    <row r="22" spans="1:11" x14ac:dyDescent="0.25">
      <c r="A22" s="5">
        <v>2033</v>
      </c>
      <c r="C22">
        <f t="shared" si="0"/>
        <v>40180.264999999898</v>
      </c>
    </row>
    <row r="23" spans="1:11" x14ac:dyDescent="0.25">
      <c r="A23" s="5">
        <v>2034</v>
      </c>
      <c r="C23">
        <f t="shared" si="0"/>
        <v>40450.70527272718</v>
      </c>
    </row>
    <row r="24" spans="1:11" x14ac:dyDescent="0.25">
      <c r="A24" s="5">
        <v>2035</v>
      </c>
      <c r="C24">
        <f t="shared" si="0"/>
        <v>40721.145545454463</v>
      </c>
    </row>
    <row r="25" spans="1:11" x14ac:dyDescent="0.25">
      <c r="A25" s="5">
        <v>2036</v>
      </c>
      <c r="C25">
        <f t="shared" si="0"/>
        <v>40991.585818181746</v>
      </c>
    </row>
    <row r="26" spans="1:11" x14ac:dyDescent="0.25">
      <c r="A26" s="5">
        <v>2037</v>
      </c>
      <c r="C26">
        <f t="shared" si="0"/>
        <v>41262.026090909028</v>
      </c>
    </row>
    <row r="27" spans="1:11" x14ac:dyDescent="0.25">
      <c r="A27" s="5">
        <v>2038</v>
      </c>
      <c r="C27">
        <f t="shared" si="0"/>
        <v>41532.466363636311</v>
      </c>
    </row>
    <row r="28" spans="1:11" x14ac:dyDescent="0.25">
      <c r="A28" s="5">
        <v>2039</v>
      </c>
      <c r="C28">
        <f t="shared" si="0"/>
        <v>41802.906636363594</v>
      </c>
    </row>
    <row r="29" spans="1:11" x14ac:dyDescent="0.25">
      <c r="A29" s="5">
        <v>2040</v>
      </c>
      <c r="C29">
        <f t="shared" si="0"/>
        <v>42073.346909090877</v>
      </c>
    </row>
    <row r="30" spans="1:11" x14ac:dyDescent="0.25">
      <c r="A30" s="5">
        <v>2041</v>
      </c>
      <c r="C30">
        <f t="shared" si="0"/>
        <v>42343.787181818159</v>
      </c>
    </row>
    <row r="31" spans="1:11" x14ac:dyDescent="0.25">
      <c r="A31" s="5">
        <v>2042</v>
      </c>
      <c r="C31">
        <f t="shared" si="0"/>
        <v>42614.227454545442</v>
      </c>
    </row>
    <row r="32" spans="1:11" x14ac:dyDescent="0.25">
      <c r="A32" s="5">
        <v>2043</v>
      </c>
      <c r="C32">
        <f t="shared" si="0"/>
        <v>42884.667727272608</v>
      </c>
    </row>
    <row r="33" spans="1:3" x14ac:dyDescent="0.25">
      <c r="A33" s="5">
        <v>2044</v>
      </c>
      <c r="C33">
        <f t="shared" si="0"/>
        <v>43155.107999999891</v>
      </c>
    </row>
    <row r="34" spans="1:3" x14ac:dyDescent="0.25">
      <c r="A34" s="5">
        <v>2045</v>
      </c>
      <c r="C34">
        <f t="shared" si="0"/>
        <v>43425.548272727174</v>
      </c>
    </row>
    <row r="35" spans="1:3" x14ac:dyDescent="0.25">
      <c r="A35" s="5">
        <v>2046</v>
      </c>
      <c r="C35">
        <f t="shared" si="0"/>
        <v>43695.988545454456</v>
      </c>
    </row>
    <row r="36" spans="1:3" x14ac:dyDescent="0.25">
      <c r="A36" s="5">
        <v>2047</v>
      </c>
      <c r="C36">
        <f t="shared" si="0"/>
        <v>43966.428818181739</v>
      </c>
    </row>
    <row r="37" spans="1:3" x14ac:dyDescent="0.25">
      <c r="A37" s="5">
        <v>2048</v>
      </c>
      <c r="C37">
        <f t="shared" si="0"/>
        <v>44236.869090909022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E38-2397-4F45-83E0-14E666C0E7E6}">
  <dimension ref="A1:D37"/>
  <sheetViews>
    <sheetView workbookViewId="0">
      <selection activeCell="D13" sqref="D13"/>
    </sheetView>
  </sheetViews>
  <sheetFormatPr defaultRowHeight="15" x14ac:dyDescent="0.25"/>
  <cols>
    <col min="2" max="2" width="46.5703125" bestFit="1" customWidth="1"/>
  </cols>
  <sheetData>
    <row r="1" spans="1:4" x14ac:dyDescent="0.25">
      <c r="A1" s="1"/>
      <c r="B1" s="3" t="s">
        <v>1</v>
      </c>
    </row>
    <row r="2" spans="1:4" x14ac:dyDescent="0.25">
      <c r="A2" s="5">
        <v>2013</v>
      </c>
      <c r="B2" s="7">
        <v>56350</v>
      </c>
    </row>
    <row r="3" spans="1:4" x14ac:dyDescent="0.25">
      <c r="A3" s="5">
        <v>2014</v>
      </c>
      <c r="B3" s="7">
        <v>58580</v>
      </c>
    </row>
    <row r="4" spans="1:4" x14ac:dyDescent="0.25">
      <c r="A4" s="5">
        <v>2015</v>
      </c>
      <c r="B4" s="7">
        <v>44480</v>
      </c>
    </row>
    <row r="5" spans="1:4" x14ac:dyDescent="0.25">
      <c r="A5" s="5">
        <v>2016</v>
      </c>
      <c r="B5" s="7">
        <v>34790</v>
      </c>
    </row>
    <row r="6" spans="1:4" x14ac:dyDescent="0.25">
      <c r="A6" s="5">
        <v>2017</v>
      </c>
      <c r="B6" s="7">
        <v>43640</v>
      </c>
    </row>
    <row r="7" spans="1:4" x14ac:dyDescent="0.25">
      <c r="A7" s="5">
        <v>2018</v>
      </c>
      <c r="B7" s="7">
        <v>61210</v>
      </c>
    </row>
    <row r="8" spans="1:4" x14ac:dyDescent="0.25">
      <c r="A8" s="5">
        <v>2019</v>
      </c>
      <c r="B8" s="7">
        <v>61710</v>
      </c>
    </row>
    <row r="9" spans="1:4" x14ac:dyDescent="0.25">
      <c r="A9" s="5">
        <v>2020</v>
      </c>
      <c r="B9" s="7">
        <v>58470</v>
      </c>
    </row>
    <row r="10" spans="1:4" x14ac:dyDescent="0.25">
      <c r="A10" s="5">
        <v>2021</v>
      </c>
      <c r="B10" s="7">
        <v>61420</v>
      </c>
    </row>
    <row r="11" spans="1:4" x14ac:dyDescent="0.25">
      <c r="A11" s="5">
        <v>2022</v>
      </c>
      <c r="B11" s="7">
        <v>75875</v>
      </c>
    </row>
    <row r="12" spans="1:4" x14ac:dyDescent="0.25">
      <c r="A12" s="5">
        <v>2023</v>
      </c>
      <c r="B12" s="7">
        <v>88975</v>
      </c>
    </row>
    <row r="13" spans="1:4" x14ac:dyDescent="0.25">
      <c r="A13" s="5">
        <v>2024</v>
      </c>
      <c r="C13">
        <f>FORECAST(A13,$B$2:$B$12,$A$2:$A$12)</f>
        <v>77693.909090909176</v>
      </c>
      <c r="D13" cm="1">
        <f t="array" ref="D13">TREND($B$2:$B$12,$A$2:$A$12,A13)</f>
        <v>77693.909090909176</v>
      </c>
    </row>
    <row r="14" spans="1:4" x14ac:dyDescent="0.25">
      <c r="A14" s="5">
        <v>2025</v>
      </c>
      <c r="C14">
        <f t="shared" ref="C14:C37" si="0">FORECAST(A14,$B$2:$B$12,$A$2:$A$12)</f>
        <v>80862.590909090824</v>
      </c>
      <c r="D14" cm="1">
        <f t="array" ref="D14">TREND($B$2:$B$12,$A$2:$A$12,A14)</f>
        <v>80862.590909090824</v>
      </c>
    </row>
    <row r="15" spans="1:4" x14ac:dyDescent="0.25">
      <c r="A15" s="5">
        <v>2026</v>
      </c>
      <c r="C15">
        <f t="shared" si="0"/>
        <v>84031.272727272473</v>
      </c>
      <c r="D15" cm="1">
        <f t="array" ref="D15">TREND($B$2:$B$12,$A$2:$A$12,A15)</f>
        <v>84031.272727272473</v>
      </c>
    </row>
    <row r="16" spans="1:4" x14ac:dyDescent="0.25">
      <c r="A16" s="5">
        <v>2027</v>
      </c>
      <c r="C16">
        <f t="shared" si="0"/>
        <v>87199.954545454122</v>
      </c>
      <c r="D16" cm="1">
        <f t="array" ref="D16">TREND($B$2:$B$12,$A$2:$A$12,A16)</f>
        <v>87199.954545454122</v>
      </c>
    </row>
    <row r="17" spans="1:4" x14ac:dyDescent="0.25">
      <c r="A17" s="5">
        <v>2028</v>
      </c>
      <c r="C17">
        <f t="shared" si="0"/>
        <v>90368.636363635771</v>
      </c>
      <c r="D17" cm="1">
        <f t="array" ref="D17">TREND($B$2:$B$12,$A$2:$A$12,A17)</f>
        <v>90368.636363635771</v>
      </c>
    </row>
    <row r="18" spans="1:4" x14ac:dyDescent="0.25">
      <c r="A18" s="5">
        <v>2029</v>
      </c>
      <c r="C18">
        <f t="shared" si="0"/>
        <v>93537.318181818351</v>
      </c>
      <c r="D18" cm="1">
        <f t="array" ref="D18">TREND($B$2:$B$12,$A$2:$A$12,A18)</f>
        <v>93537.318181818351</v>
      </c>
    </row>
    <row r="19" spans="1:4" x14ac:dyDescent="0.25">
      <c r="A19" s="5">
        <v>2030</v>
      </c>
      <c r="C19">
        <f t="shared" si="0"/>
        <v>96706</v>
      </c>
      <c r="D19" cm="1">
        <f t="array" ref="D19">TREND($B$2:$B$12,$A$2:$A$12,A19)</f>
        <v>96706</v>
      </c>
    </row>
    <row r="20" spans="1:4" x14ac:dyDescent="0.25">
      <c r="A20" s="5">
        <v>2031</v>
      </c>
      <c r="C20">
        <f t="shared" si="0"/>
        <v>99874.681818181649</v>
      </c>
      <c r="D20" cm="1">
        <f t="array" ref="D20">TREND($B$2:$B$12,$A$2:$A$12,A20)</f>
        <v>99874.681818181649</v>
      </c>
    </row>
    <row r="21" spans="1:4" x14ac:dyDescent="0.25">
      <c r="A21" s="5">
        <v>2032</v>
      </c>
      <c r="C21">
        <f t="shared" si="0"/>
        <v>103043.3636363633</v>
      </c>
      <c r="D21" cm="1">
        <f t="array" ref="D21">TREND($B$2:$B$12,$A$2:$A$12,A21)</f>
        <v>103043.3636363633</v>
      </c>
    </row>
    <row r="22" spans="1:4" x14ac:dyDescent="0.25">
      <c r="A22" s="5">
        <v>2033</v>
      </c>
      <c r="C22">
        <f t="shared" si="0"/>
        <v>106212.04545454495</v>
      </c>
      <c r="D22" cm="1">
        <f t="array" ref="D22">TREND($B$2:$B$12,$A$2:$A$12,A22)</f>
        <v>106212.04545454495</v>
      </c>
    </row>
    <row r="23" spans="1:4" x14ac:dyDescent="0.25">
      <c r="A23" s="5">
        <v>2034</v>
      </c>
      <c r="C23">
        <f t="shared" si="0"/>
        <v>109380.7272727266</v>
      </c>
      <c r="D23" cm="1">
        <f t="array" ref="D23">TREND($B$2:$B$12,$A$2:$A$12,A23)</f>
        <v>109380.7272727266</v>
      </c>
    </row>
    <row r="24" spans="1:4" x14ac:dyDescent="0.25">
      <c r="A24" s="5">
        <v>2035</v>
      </c>
      <c r="C24">
        <f t="shared" si="0"/>
        <v>112549.40909090918</v>
      </c>
      <c r="D24" cm="1">
        <f t="array" ref="D24">TREND($B$2:$B$12,$A$2:$A$12,A24)</f>
        <v>112549.40909090918</v>
      </c>
    </row>
    <row r="25" spans="1:4" x14ac:dyDescent="0.25">
      <c r="A25" s="5">
        <v>2036</v>
      </c>
      <c r="C25">
        <f t="shared" si="0"/>
        <v>115718.09090909082</v>
      </c>
      <c r="D25" cm="1">
        <f t="array" ref="D25">TREND($B$2:$B$12,$A$2:$A$12,A25)</f>
        <v>115718.09090909082</v>
      </c>
    </row>
    <row r="26" spans="1:4" x14ac:dyDescent="0.25">
      <c r="A26" s="5">
        <v>2037</v>
      </c>
      <c r="C26">
        <f t="shared" si="0"/>
        <v>118886.77272727247</v>
      </c>
      <c r="D26" cm="1">
        <f t="array" ref="D26">TREND($B$2:$B$12,$A$2:$A$12,A26)</f>
        <v>118886.77272727247</v>
      </c>
    </row>
    <row r="27" spans="1:4" x14ac:dyDescent="0.25">
      <c r="A27" s="5">
        <v>2038</v>
      </c>
      <c r="C27">
        <f t="shared" si="0"/>
        <v>122055.45454545412</v>
      </c>
      <c r="D27" cm="1">
        <f t="array" ref="D27">TREND($B$2:$B$12,$A$2:$A$12,A27)</f>
        <v>122055.45454545412</v>
      </c>
    </row>
    <row r="28" spans="1:4" x14ac:dyDescent="0.25">
      <c r="A28" s="5">
        <v>2039</v>
      </c>
      <c r="C28">
        <f t="shared" si="0"/>
        <v>125224.13636363577</v>
      </c>
      <c r="D28" cm="1">
        <f t="array" ref="D28">TREND($B$2:$B$12,$A$2:$A$12,A28)</f>
        <v>125224.13636363577</v>
      </c>
    </row>
    <row r="29" spans="1:4" x14ac:dyDescent="0.25">
      <c r="A29" s="5">
        <v>2040</v>
      </c>
      <c r="C29">
        <f t="shared" si="0"/>
        <v>128392.81818181835</v>
      </c>
      <c r="D29" cm="1">
        <f t="array" ref="D29">TREND($B$2:$B$12,$A$2:$A$12,A29)</f>
        <v>128392.81818181835</v>
      </c>
    </row>
    <row r="30" spans="1:4" x14ac:dyDescent="0.25">
      <c r="A30" s="5">
        <v>2041</v>
      </c>
      <c r="C30">
        <f t="shared" si="0"/>
        <v>131561.5</v>
      </c>
      <c r="D30" cm="1">
        <f t="array" ref="D30">TREND($B$2:$B$12,$A$2:$A$12,A30)</f>
        <v>131561.5</v>
      </c>
    </row>
    <row r="31" spans="1:4" x14ac:dyDescent="0.25">
      <c r="A31" s="5">
        <v>2042</v>
      </c>
      <c r="C31">
        <f t="shared" si="0"/>
        <v>134730.18181818165</v>
      </c>
      <c r="D31" cm="1">
        <f t="array" ref="D31">TREND($B$2:$B$12,$A$2:$A$12,A31)</f>
        <v>134730.18181818165</v>
      </c>
    </row>
    <row r="32" spans="1:4" x14ac:dyDescent="0.25">
      <c r="A32" s="5">
        <v>2043</v>
      </c>
      <c r="C32">
        <f t="shared" si="0"/>
        <v>137898.8636363633</v>
      </c>
      <c r="D32" cm="1">
        <f t="array" ref="D32">TREND($B$2:$B$12,$A$2:$A$12,A32)</f>
        <v>137898.8636363633</v>
      </c>
    </row>
    <row r="33" spans="1:4" x14ac:dyDescent="0.25">
      <c r="A33" s="5">
        <v>2044</v>
      </c>
      <c r="C33">
        <f t="shared" si="0"/>
        <v>141067.54545454495</v>
      </c>
      <c r="D33" cm="1">
        <f t="array" ref="D33">TREND($B$2:$B$12,$A$2:$A$12,A33)</f>
        <v>141067.54545454495</v>
      </c>
    </row>
    <row r="34" spans="1:4" x14ac:dyDescent="0.25">
      <c r="A34" s="5">
        <v>2045</v>
      </c>
      <c r="C34">
        <f t="shared" si="0"/>
        <v>144236.2272727266</v>
      </c>
      <c r="D34" cm="1">
        <f t="array" ref="D34">TREND($B$2:$B$12,$A$2:$A$12,A34)</f>
        <v>144236.2272727266</v>
      </c>
    </row>
    <row r="35" spans="1:4" x14ac:dyDescent="0.25">
      <c r="A35" s="5">
        <v>2046</v>
      </c>
      <c r="C35">
        <f t="shared" si="0"/>
        <v>147404.90909090918</v>
      </c>
      <c r="D35" cm="1">
        <f t="array" ref="D35">TREND($B$2:$B$12,$A$2:$A$12,A35)</f>
        <v>147404.90909090918</v>
      </c>
    </row>
    <row r="36" spans="1:4" x14ac:dyDescent="0.25">
      <c r="A36" s="5">
        <v>2047</v>
      </c>
      <c r="C36">
        <f t="shared" si="0"/>
        <v>150573.59090909082</v>
      </c>
      <c r="D36" cm="1">
        <f t="array" ref="D36">TREND($B$2:$B$12,$A$2:$A$12,A36)</f>
        <v>150573.59090909082</v>
      </c>
    </row>
    <row r="37" spans="1:4" x14ac:dyDescent="0.25">
      <c r="A37" s="5">
        <v>2048</v>
      </c>
      <c r="C37">
        <f t="shared" si="0"/>
        <v>153742.27272727247</v>
      </c>
      <c r="D37" cm="1">
        <f t="array" ref="D37">TREND($B$2:$B$12,$A$2:$A$12,A37)</f>
        <v>153742.27272727247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5147-D5F9-4153-B448-3B593CED700C}">
  <dimension ref="A1:D37"/>
  <sheetViews>
    <sheetView workbookViewId="0">
      <selection activeCell="C13" sqref="C13:D13"/>
    </sheetView>
  </sheetViews>
  <sheetFormatPr defaultRowHeight="15" x14ac:dyDescent="0.25"/>
  <cols>
    <col min="1" max="1" width="9.140625" style="14"/>
    <col min="2" max="2" width="30.140625" bestFit="1" customWidth="1"/>
  </cols>
  <sheetData>
    <row r="1" spans="1:4" x14ac:dyDescent="0.25">
      <c r="A1" s="12"/>
      <c r="B1" s="4" t="s">
        <v>2</v>
      </c>
    </row>
    <row r="2" spans="1:4" x14ac:dyDescent="0.25">
      <c r="A2" s="13">
        <v>2013</v>
      </c>
      <c r="B2" s="8">
        <v>129734.52</v>
      </c>
    </row>
    <row r="3" spans="1:4" x14ac:dyDescent="0.25">
      <c r="A3" s="13">
        <v>2014</v>
      </c>
      <c r="B3" s="8">
        <v>144953.96000000002</v>
      </c>
    </row>
    <row r="4" spans="1:4" x14ac:dyDescent="0.25">
      <c r="A4" s="13">
        <v>2015</v>
      </c>
      <c r="B4" s="8">
        <v>130747.42000000001</v>
      </c>
    </row>
    <row r="5" spans="1:4" x14ac:dyDescent="0.25">
      <c r="A5" s="13">
        <v>2016</v>
      </c>
      <c r="B5" s="8">
        <v>86784.34</v>
      </c>
    </row>
    <row r="6" spans="1:4" x14ac:dyDescent="0.25">
      <c r="A6" s="13">
        <v>2017</v>
      </c>
      <c r="B6" s="8">
        <v>85926.290000000008</v>
      </c>
    </row>
    <row r="7" spans="1:4" x14ac:dyDescent="0.25">
      <c r="A7" s="13">
        <v>2018</v>
      </c>
      <c r="B7" s="8">
        <v>104920.19</v>
      </c>
    </row>
    <row r="8" spans="1:4" x14ac:dyDescent="0.25">
      <c r="A8" s="13">
        <v>2019</v>
      </c>
      <c r="B8" s="8">
        <v>116366.98</v>
      </c>
    </row>
    <row r="9" spans="1:4" x14ac:dyDescent="0.25">
      <c r="A9" s="13">
        <v>2020</v>
      </c>
      <c r="B9" s="8">
        <v>103593.11</v>
      </c>
    </row>
    <row r="10" spans="1:4" x14ac:dyDescent="0.25">
      <c r="A10" s="13">
        <v>2021</v>
      </c>
      <c r="B10" s="8">
        <v>104646.03</v>
      </c>
    </row>
    <row r="11" spans="1:4" x14ac:dyDescent="0.25">
      <c r="A11" s="13">
        <v>2022</v>
      </c>
      <c r="B11" s="8">
        <v>190253.34</v>
      </c>
    </row>
    <row r="12" spans="1:4" x14ac:dyDescent="0.25">
      <c r="A12" s="13">
        <v>2023</v>
      </c>
      <c r="B12" s="9">
        <v>167394.69</v>
      </c>
    </row>
    <row r="13" spans="1:4" x14ac:dyDescent="0.25">
      <c r="A13" s="13">
        <v>2024</v>
      </c>
      <c r="C13">
        <f>FORECAST(A13,$B$2:$B$12,$A$2:$A$12)</f>
        <v>143497.484363636</v>
      </c>
      <c r="D13" cm="1">
        <f t="array" ref="D13">TREND($B$2:$B$12,$A$2:$A$12,A13)</f>
        <v>143497.484363636</v>
      </c>
    </row>
    <row r="14" spans="1:4" x14ac:dyDescent="0.25">
      <c r="A14" s="13">
        <v>2025</v>
      </c>
      <c r="C14">
        <f t="shared" ref="C14:C37" si="0">FORECAST(A14,$B$2:$B$12,$A$2:$A$12)</f>
        <v>146727.05190909095</v>
      </c>
      <c r="D14" cm="1">
        <f t="array" ref="D14">TREND($B$2:$B$12,$A$2:$A$12,A14)</f>
        <v>146727.05190909095</v>
      </c>
    </row>
    <row r="15" spans="1:4" x14ac:dyDescent="0.25">
      <c r="A15" s="13">
        <v>2026</v>
      </c>
      <c r="C15">
        <f t="shared" si="0"/>
        <v>149956.6194545459</v>
      </c>
      <c r="D15" cm="1">
        <f t="array" ref="D15">TREND($B$2:$B$12,$A$2:$A$12,A15)</f>
        <v>149956.6194545459</v>
      </c>
    </row>
    <row r="16" spans="1:4" x14ac:dyDescent="0.25">
      <c r="A16" s="13">
        <v>2027</v>
      </c>
      <c r="C16">
        <f t="shared" si="0"/>
        <v>153186.18699999992</v>
      </c>
      <c r="D16" cm="1">
        <f t="array" ref="D16">TREND($B$2:$B$12,$A$2:$A$12,A16)</f>
        <v>153186.18699999992</v>
      </c>
    </row>
    <row r="17" spans="1:4" x14ac:dyDescent="0.25">
      <c r="A17" s="13">
        <v>2028</v>
      </c>
      <c r="C17">
        <f t="shared" si="0"/>
        <v>156415.75454545487</v>
      </c>
      <c r="D17" cm="1">
        <f t="array" ref="D17">TREND($B$2:$B$12,$A$2:$A$12,A17)</f>
        <v>156415.75454545487</v>
      </c>
    </row>
    <row r="18" spans="1:4" x14ac:dyDescent="0.25">
      <c r="A18" s="13">
        <v>2029</v>
      </c>
      <c r="C18">
        <f t="shared" si="0"/>
        <v>159645.32209090889</v>
      </c>
      <c r="D18" cm="1">
        <f t="array" ref="D18">TREND($B$2:$B$12,$A$2:$A$12,A18)</f>
        <v>159645.32209090889</v>
      </c>
    </row>
    <row r="19" spans="1:4" x14ac:dyDescent="0.25">
      <c r="A19" s="13">
        <v>2030</v>
      </c>
      <c r="C19">
        <f t="shared" si="0"/>
        <v>162874.88963636383</v>
      </c>
      <c r="D19" cm="1">
        <f t="array" ref="D19">TREND($B$2:$B$12,$A$2:$A$12,A19)</f>
        <v>162874.88963636383</v>
      </c>
    </row>
    <row r="20" spans="1:4" x14ac:dyDescent="0.25">
      <c r="A20" s="13">
        <v>2031</v>
      </c>
      <c r="C20">
        <f t="shared" si="0"/>
        <v>166104.45718181785</v>
      </c>
      <c r="D20" cm="1">
        <f t="array" ref="D20">TREND($B$2:$B$12,$A$2:$A$12,A20)</f>
        <v>166104.45718181785</v>
      </c>
    </row>
    <row r="21" spans="1:4" x14ac:dyDescent="0.25">
      <c r="A21" s="13">
        <v>2032</v>
      </c>
      <c r="C21">
        <f t="shared" si="0"/>
        <v>169334.0247272728</v>
      </c>
      <c r="D21" cm="1">
        <f t="array" ref="D21">TREND($B$2:$B$12,$A$2:$A$12,A21)</f>
        <v>169334.0247272728</v>
      </c>
    </row>
    <row r="22" spans="1:4" x14ac:dyDescent="0.25">
      <c r="A22" s="13">
        <v>2033</v>
      </c>
      <c r="C22">
        <f t="shared" si="0"/>
        <v>172563.59227272775</v>
      </c>
      <c r="D22" cm="1">
        <f t="array" ref="D22">TREND($B$2:$B$12,$A$2:$A$12,A22)</f>
        <v>172563.59227272775</v>
      </c>
    </row>
    <row r="23" spans="1:4" x14ac:dyDescent="0.25">
      <c r="A23" s="13">
        <v>2034</v>
      </c>
      <c r="C23">
        <f t="shared" si="0"/>
        <v>175793.15981818177</v>
      </c>
      <c r="D23" cm="1">
        <f t="array" ref="D23">TREND($B$2:$B$12,$A$2:$A$12,A23)</f>
        <v>175793.15981818177</v>
      </c>
    </row>
    <row r="24" spans="1:4" x14ac:dyDescent="0.25">
      <c r="A24" s="13">
        <v>2035</v>
      </c>
      <c r="C24">
        <f t="shared" si="0"/>
        <v>179022.72736363672</v>
      </c>
      <c r="D24" cm="1">
        <f t="array" ref="D24">TREND($B$2:$B$12,$A$2:$A$12,A24)</f>
        <v>179022.72736363672</v>
      </c>
    </row>
    <row r="25" spans="1:4" x14ac:dyDescent="0.25">
      <c r="A25" s="13">
        <v>2036</v>
      </c>
      <c r="C25">
        <f t="shared" si="0"/>
        <v>182252.29490909074</v>
      </c>
      <c r="D25" cm="1">
        <f t="array" ref="D25">TREND($B$2:$B$12,$A$2:$A$12,A25)</f>
        <v>182252.29490909074</v>
      </c>
    </row>
    <row r="26" spans="1:4" x14ac:dyDescent="0.25">
      <c r="A26" s="13">
        <v>2037</v>
      </c>
      <c r="C26">
        <f t="shared" si="0"/>
        <v>185481.86245454568</v>
      </c>
      <c r="D26" cm="1">
        <f t="array" ref="D26">TREND($B$2:$B$12,$A$2:$A$12,A26)</f>
        <v>185481.86245454568</v>
      </c>
    </row>
    <row r="27" spans="1:4" x14ac:dyDescent="0.25">
      <c r="A27" s="13">
        <v>2038</v>
      </c>
      <c r="C27">
        <f t="shared" si="0"/>
        <v>188711.4299999997</v>
      </c>
      <c r="D27" cm="1">
        <f t="array" ref="D27">TREND($B$2:$B$12,$A$2:$A$12,A27)</f>
        <v>188711.4299999997</v>
      </c>
    </row>
    <row r="28" spans="1:4" x14ac:dyDescent="0.25">
      <c r="A28" s="13">
        <v>2039</v>
      </c>
      <c r="C28">
        <f t="shared" si="0"/>
        <v>191940.99754545465</v>
      </c>
      <c r="D28" cm="1">
        <f t="array" ref="D28">TREND($B$2:$B$12,$A$2:$A$12,A28)</f>
        <v>191940.99754545465</v>
      </c>
    </row>
    <row r="29" spans="1:4" x14ac:dyDescent="0.25">
      <c r="A29" s="13">
        <v>2040</v>
      </c>
      <c r="C29">
        <f t="shared" si="0"/>
        <v>195170.56509090867</v>
      </c>
      <c r="D29" cm="1">
        <f t="array" ref="D29">TREND($B$2:$B$12,$A$2:$A$12,A29)</f>
        <v>195170.56509090867</v>
      </c>
    </row>
    <row r="30" spans="1:4" x14ac:dyDescent="0.25">
      <c r="A30" s="13">
        <v>2041</v>
      </c>
      <c r="C30">
        <f t="shared" si="0"/>
        <v>198400.13263636362</v>
      </c>
      <c r="D30" cm="1">
        <f t="array" ref="D30">TREND($B$2:$B$12,$A$2:$A$12,A30)</f>
        <v>198400.13263636362</v>
      </c>
    </row>
    <row r="31" spans="1:4" x14ac:dyDescent="0.25">
      <c r="A31" s="13">
        <v>2042</v>
      </c>
      <c r="C31">
        <f t="shared" si="0"/>
        <v>201629.70018181857</v>
      </c>
      <c r="D31" cm="1">
        <f t="array" ref="D31">TREND($B$2:$B$12,$A$2:$A$12,A31)</f>
        <v>201629.70018181857</v>
      </c>
    </row>
    <row r="32" spans="1:4" x14ac:dyDescent="0.25">
      <c r="A32" s="13">
        <v>2043</v>
      </c>
      <c r="C32">
        <f t="shared" si="0"/>
        <v>204859.26772727259</v>
      </c>
      <c r="D32" cm="1">
        <f t="array" ref="D32">TREND($B$2:$B$12,$A$2:$A$12,A32)</f>
        <v>204859.26772727259</v>
      </c>
    </row>
    <row r="33" spans="1:4" x14ac:dyDescent="0.25">
      <c r="A33" s="13">
        <v>2044</v>
      </c>
      <c r="C33">
        <f t="shared" si="0"/>
        <v>208088.83527272753</v>
      </c>
      <c r="D33" cm="1">
        <f t="array" ref="D33">TREND($B$2:$B$12,$A$2:$A$12,A33)</f>
        <v>208088.83527272753</v>
      </c>
    </row>
    <row r="34" spans="1:4" x14ac:dyDescent="0.25">
      <c r="A34" s="13">
        <v>2045</v>
      </c>
      <c r="C34">
        <f t="shared" si="0"/>
        <v>211318.40281818155</v>
      </c>
      <c r="D34" cm="1">
        <f t="array" ref="D34">TREND($B$2:$B$12,$A$2:$A$12,A34)</f>
        <v>211318.40281818155</v>
      </c>
    </row>
    <row r="35" spans="1:4" x14ac:dyDescent="0.25">
      <c r="A35" s="13">
        <v>2046</v>
      </c>
      <c r="C35">
        <f t="shared" si="0"/>
        <v>214547.9703636365</v>
      </c>
      <c r="D35" cm="1">
        <f t="array" ref="D35">TREND($B$2:$B$12,$A$2:$A$12,A35)</f>
        <v>214547.9703636365</v>
      </c>
    </row>
    <row r="36" spans="1:4" x14ac:dyDescent="0.25">
      <c r="A36" s="13">
        <v>2047</v>
      </c>
      <c r="C36">
        <f t="shared" si="0"/>
        <v>217777.53790909052</v>
      </c>
      <c r="D36" cm="1">
        <f t="array" ref="D36">TREND($B$2:$B$12,$A$2:$A$12,A36)</f>
        <v>217777.53790909052</v>
      </c>
    </row>
    <row r="37" spans="1:4" x14ac:dyDescent="0.25">
      <c r="A37" s="13">
        <v>2048</v>
      </c>
      <c r="C37">
        <f t="shared" si="0"/>
        <v>221007.10545454547</v>
      </c>
      <c r="D37" cm="1">
        <f t="array" ref="D37">TREND($B$2:$B$12,$A$2:$A$12,A37)</f>
        <v>221007.10545454547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5883-EAE5-4F74-9FFF-B6F38F55B8A3}">
  <dimension ref="A1:D37"/>
  <sheetViews>
    <sheetView workbookViewId="0">
      <selection activeCell="C13" sqref="C13"/>
    </sheetView>
  </sheetViews>
  <sheetFormatPr defaultRowHeight="15" x14ac:dyDescent="0.25"/>
  <cols>
    <col min="1" max="1" width="9.140625" style="14"/>
    <col min="2" max="2" width="30.140625" bestFit="1" customWidth="1"/>
  </cols>
  <sheetData>
    <row r="1" spans="1:4" x14ac:dyDescent="0.25">
      <c r="A1" s="12"/>
      <c r="B1" s="4" t="s">
        <v>3</v>
      </c>
    </row>
    <row r="2" spans="1:4" x14ac:dyDescent="0.25">
      <c r="A2" s="13">
        <v>2013</v>
      </c>
      <c r="B2" s="8">
        <v>135903.35999999999</v>
      </c>
    </row>
    <row r="3" spans="1:4" x14ac:dyDescent="0.25">
      <c r="A3" s="13">
        <v>2014</v>
      </c>
      <c r="B3" s="8">
        <v>152642.19</v>
      </c>
    </row>
    <row r="4" spans="1:4" x14ac:dyDescent="0.25">
      <c r="A4" s="13">
        <v>2015</v>
      </c>
      <c r="B4" s="8">
        <v>137114.57</v>
      </c>
    </row>
    <row r="5" spans="1:4" x14ac:dyDescent="0.25">
      <c r="A5" s="13">
        <v>2016</v>
      </c>
      <c r="B5" s="8">
        <v>90183.28</v>
      </c>
    </row>
    <row r="6" spans="1:4" x14ac:dyDescent="0.25">
      <c r="A6" s="13">
        <v>2017</v>
      </c>
      <c r="B6" s="8">
        <v>89522.46</v>
      </c>
    </row>
    <row r="7" spans="1:4" x14ac:dyDescent="0.25">
      <c r="A7" s="13">
        <v>2018</v>
      </c>
      <c r="B7" s="8">
        <v>110349.61</v>
      </c>
    </row>
    <row r="8" spans="1:4" x14ac:dyDescent="0.25">
      <c r="A8" s="13">
        <v>2019</v>
      </c>
      <c r="B8" s="8">
        <v>123471.23999999999</v>
      </c>
    </row>
    <row r="9" spans="1:4" x14ac:dyDescent="0.25">
      <c r="A9" s="13">
        <v>2020</v>
      </c>
      <c r="B9" s="8">
        <v>109228.34000000001</v>
      </c>
    </row>
    <row r="10" spans="1:4" x14ac:dyDescent="0.25">
      <c r="A10" s="13">
        <v>2021</v>
      </c>
      <c r="B10" s="8">
        <v>105316.15000000001</v>
      </c>
    </row>
    <row r="11" spans="1:4" x14ac:dyDescent="0.25">
      <c r="A11" s="13">
        <v>2022</v>
      </c>
      <c r="B11" s="8">
        <v>216570.62</v>
      </c>
    </row>
    <row r="12" spans="1:4" x14ac:dyDescent="0.25">
      <c r="A12" s="13">
        <v>2023</v>
      </c>
      <c r="B12" s="9">
        <v>176315.75</v>
      </c>
    </row>
    <row r="13" spans="1:4" x14ac:dyDescent="0.25">
      <c r="A13" s="13">
        <v>2024</v>
      </c>
      <c r="C13">
        <f>FORECAST(A13,$B$2:$B$12,$A$2:$A$12)</f>
        <v>155206.28690909036</v>
      </c>
      <c r="D13" cm="1">
        <f t="array" ref="D13">TREND($B$2:$B$12,$A$2:$A$12,A13)</f>
        <v>155206.28690909036</v>
      </c>
    </row>
    <row r="14" spans="1:4" x14ac:dyDescent="0.25">
      <c r="A14" s="13">
        <v>2025</v>
      </c>
      <c r="C14">
        <f t="shared" ref="C14:C37" si="0">FORECAST(A14,$B$2:$B$12,$A$2:$A$12)</f>
        <v>159155.55336363614</v>
      </c>
      <c r="D14" cm="1">
        <f t="array" ref="D14">TREND($B$2:$B$12,$A$2:$A$12,A14)</f>
        <v>159155.55336363614</v>
      </c>
    </row>
    <row r="15" spans="1:4" x14ac:dyDescent="0.25">
      <c r="A15" s="13">
        <v>2026</v>
      </c>
      <c r="C15">
        <f t="shared" si="0"/>
        <v>163104.81981818192</v>
      </c>
      <c r="D15" cm="1">
        <f t="array" ref="D15">TREND($B$2:$B$12,$A$2:$A$12,A15)</f>
        <v>163104.81981818192</v>
      </c>
    </row>
    <row r="16" spans="1:4" x14ac:dyDescent="0.25">
      <c r="A16" s="13">
        <v>2027</v>
      </c>
      <c r="C16">
        <f t="shared" si="0"/>
        <v>167054.08627272677</v>
      </c>
      <c r="D16" cm="1">
        <f t="array" ref="D16">TREND($B$2:$B$12,$A$2:$A$12,A16)</f>
        <v>167054.08627272677</v>
      </c>
    </row>
    <row r="17" spans="1:4" x14ac:dyDescent="0.25">
      <c r="A17" s="13">
        <v>2028</v>
      </c>
      <c r="C17">
        <f t="shared" si="0"/>
        <v>171003.35272727255</v>
      </c>
      <c r="D17" cm="1">
        <f t="array" ref="D17">TREND($B$2:$B$12,$A$2:$A$12,A17)</f>
        <v>171003.35272727255</v>
      </c>
    </row>
    <row r="18" spans="1:4" x14ac:dyDescent="0.25">
      <c r="A18" s="13">
        <v>2029</v>
      </c>
      <c r="C18">
        <f t="shared" si="0"/>
        <v>174952.61918181833</v>
      </c>
      <c r="D18" cm="1">
        <f t="array" ref="D18">TREND($B$2:$B$12,$A$2:$A$12,A18)</f>
        <v>174952.61918181833</v>
      </c>
    </row>
    <row r="19" spans="1:4" x14ac:dyDescent="0.25">
      <c r="A19" s="13">
        <v>2030</v>
      </c>
      <c r="C19">
        <f t="shared" si="0"/>
        <v>178901.88563636318</v>
      </c>
      <c r="D19" cm="1">
        <f t="array" ref="D19">TREND($B$2:$B$12,$A$2:$A$12,A19)</f>
        <v>178901.88563636318</v>
      </c>
    </row>
    <row r="20" spans="1:4" x14ac:dyDescent="0.25">
      <c r="A20" s="13">
        <v>2031</v>
      </c>
      <c r="C20">
        <f t="shared" si="0"/>
        <v>182851.15209090896</v>
      </c>
      <c r="D20" cm="1">
        <f t="array" ref="D20">TREND($B$2:$B$12,$A$2:$A$12,A20)</f>
        <v>182851.15209090896</v>
      </c>
    </row>
    <row r="21" spans="1:4" x14ac:dyDescent="0.25">
      <c r="A21" s="13">
        <v>2032</v>
      </c>
      <c r="C21">
        <f t="shared" si="0"/>
        <v>186800.41854545474</v>
      </c>
      <c r="D21" cm="1">
        <f t="array" ref="D21">TREND($B$2:$B$12,$A$2:$A$12,A21)</f>
        <v>186800.41854545474</v>
      </c>
    </row>
    <row r="22" spans="1:4" x14ac:dyDescent="0.25">
      <c r="A22" s="13">
        <v>2033</v>
      </c>
      <c r="C22">
        <f t="shared" si="0"/>
        <v>190749.68499999959</v>
      </c>
      <c r="D22" cm="1">
        <f t="array" ref="D22">TREND($B$2:$B$12,$A$2:$A$12,A22)</f>
        <v>190749.68499999959</v>
      </c>
    </row>
    <row r="23" spans="1:4" x14ac:dyDescent="0.25">
      <c r="A23" s="13">
        <v>2034</v>
      </c>
      <c r="C23">
        <f t="shared" si="0"/>
        <v>194698.95145454537</v>
      </c>
      <c r="D23" cm="1">
        <f t="array" ref="D23">TREND($B$2:$B$12,$A$2:$A$12,A23)</f>
        <v>194698.95145454537</v>
      </c>
    </row>
    <row r="24" spans="1:4" x14ac:dyDescent="0.25">
      <c r="A24" s="13">
        <v>2035</v>
      </c>
      <c r="C24">
        <f t="shared" si="0"/>
        <v>198648.21790909115</v>
      </c>
      <c r="D24" cm="1">
        <f t="array" ref="D24">TREND($B$2:$B$12,$A$2:$A$12,A24)</f>
        <v>198648.21790909115</v>
      </c>
    </row>
    <row r="25" spans="1:4" x14ac:dyDescent="0.25">
      <c r="A25" s="13">
        <v>2036</v>
      </c>
      <c r="C25">
        <f t="shared" si="0"/>
        <v>202597.484363636</v>
      </c>
      <c r="D25" cm="1">
        <f t="array" ref="D25">TREND($B$2:$B$12,$A$2:$A$12,A25)</f>
        <v>202597.484363636</v>
      </c>
    </row>
    <row r="26" spans="1:4" x14ac:dyDescent="0.25">
      <c r="A26" s="13">
        <v>2037</v>
      </c>
      <c r="C26">
        <f t="shared" si="0"/>
        <v>206546.75081818178</v>
      </c>
      <c r="D26" cm="1">
        <f t="array" ref="D26">TREND($B$2:$B$12,$A$2:$A$12,A26)</f>
        <v>206546.75081818178</v>
      </c>
    </row>
    <row r="27" spans="1:4" x14ac:dyDescent="0.25">
      <c r="A27" s="13">
        <v>2038</v>
      </c>
      <c r="C27">
        <f t="shared" si="0"/>
        <v>210496.01727272756</v>
      </c>
      <c r="D27" cm="1">
        <f t="array" ref="D27">TREND($B$2:$B$12,$A$2:$A$12,A27)</f>
        <v>210496.01727272756</v>
      </c>
    </row>
    <row r="28" spans="1:4" x14ac:dyDescent="0.25">
      <c r="A28" s="13">
        <v>2039</v>
      </c>
      <c r="C28">
        <f t="shared" si="0"/>
        <v>214445.28372727241</v>
      </c>
      <c r="D28" cm="1">
        <f t="array" ref="D28">TREND($B$2:$B$12,$A$2:$A$12,A28)</f>
        <v>214445.28372727241</v>
      </c>
    </row>
    <row r="29" spans="1:4" x14ac:dyDescent="0.25">
      <c r="A29" s="13">
        <v>2040</v>
      </c>
      <c r="C29">
        <f t="shared" si="0"/>
        <v>218394.55018181819</v>
      </c>
      <c r="D29" cm="1">
        <f t="array" ref="D29">TREND($B$2:$B$12,$A$2:$A$12,A29)</f>
        <v>218394.55018181819</v>
      </c>
    </row>
    <row r="30" spans="1:4" x14ac:dyDescent="0.25">
      <c r="A30" s="13">
        <v>2041</v>
      </c>
      <c r="C30">
        <f t="shared" si="0"/>
        <v>222343.81663636304</v>
      </c>
      <c r="D30" cm="1">
        <f t="array" ref="D30">TREND($B$2:$B$12,$A$2:$A$12,A30)</f>
        <v>222343.81663636304</v>
      </c>
    </row>
    <row r="31" spans="1:4" x14ac:dyDescent="0.25">
      <c r="A31" s="13">
        <v>2042</v>
      </c>
      <c r="C31">
        <f t="shared" si="0"/>
        <v>226293.08309090883</v>
      </c>
      <c r="D31" cm="1">
        <f t="array" ref="D31">TREND($B$2:$B$12,$A$2:$A$12,A31)</f>
        <v>226293.08309090883</v>
      </c>
    </row>
    <row r="32" spans="1:4" x14ac:dyDescent="0.25">
      <c r="A32" s="13">
        <v>2043</v>
      </c>
      <c r="C32">
        <f t="shared" si="0"/>
        <v>230242.34954545461</v>
      </c>
      <c r="D32" cm="1">
        <f t="array" ref="D32">TREND($B$2:$B$12,$A$2:$A$12,A32)</f>
        <v>230242.34954545461</v>
      </c>
    </row>
    <row r="33" spans="1:4" x14ac:dyDescent="0.25">
      <c r="A33" s="13">
        <v>2044</v>
      </c>
      <c r="C33">
        <f t="shared" si="0"/>
        <v>234191.61599999946</v>
      </c>
      <c r="D33" cm="1">
        <f t="array" ref="D33">TREND($B$2:$B$12,$A$2:$A$12,A33)</f>
        <v>234191.61599999946</v>
      </c>
    </row>
    <row r="34" spans="1:4" x14ac:dyDescent="0.25">
      <c r="A34" s="13">
        <v>2045</v>
      </c>
      <c r="C34">
        <f t="shared" si="0"/>
        <v>238140.88245454524</v>
      </c>
      <c r="D34" cm="1">
        <f t="array" ref="D34">TREND($B$2:$B$12,$A$2:$A$12,A34)</f>
        <v>238140.88245454524</v>
      </c>
    </row>
    <row r="35" spans="1:4" x14ac:dyDescent="0.25">
      <c r="A35" s="13">
        <v>2046</v>
      </c>
      <c r="C35">
        <f t="shared" si="0"/>
        <v>242090.14890909102</v>
      </c>
      <c r="D35" cm="1">
        <f t="array" ref="D35">TREND($B$2:$B$12,$A$2:$A$12,A35)</f>
        <v>242090.14890909102</v>
      </c>
    </row>
    <row r="36" spans="1:4" x14ac:dyDescent="0.25">
      <c r="A36" s="13">
        <v>2047</v>
      </c>
      <c r="C36">
        <f t="shared" si="0"/>
        <v>246039.41536363587</v>
      </c>
      <c r="D36" cm="1">
        <f t="array" ref="D36">TREND($B$2:$B$12,$A$2:$A$12,A36)</f>
        <v>246039.41536363587</v>
      </c>
    </row>
    <row r="37" spans="1:4" x14ac:dyDescent="0.25">
      <c r="A37" s="13">
        <v>2048</v>
      </c>
      <c r="C37">
        <f t="shared" si="0"/>
        <v>249988.68181818165</v>
      </c>
      <c r="D37" cm="1">
        <f t="array" ref="D37">TREND($B$2:$B$12,$A$2:$A$12,A37)</f>
        <v>249988.68181818165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Crude oil</vt:lpstr>
      <vt:lpstr>Crude oil F</vt:lpstr>
      <vt:lpstr>Propylene</vt:lpstr>
      <vt:lpstr>Propylene F</vt:lpstr>
      <vt:lpstr>WEST EAA</vt:lpstr>
      <vt:lpstr>West EAA F</vt:lpstr>
      <vt:lpstr>South EAA</vt:lpstr>
      <vt:lpstr>South EAA F</vt:lpstr>
      <vt:lpstr>North EAA</vt:lpstr>
      <vt:lpstr>North EAA F</vt:lpstr>
      <vt:lpstr>East EAA</vt:lpstr>
      <vt:lpstr>East EAA F</vt:lpstr>
      <vt:lpstr>GAA</vt:lpstr>
      <vt:lpstr>WEST GAA</vt:lpstr>
      <vt:lpstr>WEST GAA F</vt:lpstr>
      <vt:lpstr>South GAA</vt:lpstr>
      <vt:lpstr>South GAA F</vt:lpstr>
      <vt:lpstr>North GAA</vt:lpstr>
      <vt:lpstr>North GAA F</vt:lpstr>
      <vt:lpstr>East GAA</vt:lpstr>
      <vt:lpstr>East GAA F</vt:lpstr>
      <vt:lpstr>Forecasting Crude Oil</vt:lpstr>
      <vt:lpstr>Forecasting Propylene</vt:lpstr>
      <vt:lpstr>Forecasting Ester Acrylic</vt:lpstr>
      <vt:lpstr>Forecasting Glacial Acrylic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2023-07-03T15:43:02Z</dcterms:created>
  <dcterms:modified xsi:type="dcterms:W3CDTF">2023-07-04T08:50:26Z</dcterms:modified>
</cp:coreProperties>
</file>