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ege\p&amp;g\"/>
    </mc:Choice>
  </mc:AlternateContent>
  <xr:revisionPtr revIDLastSave="0" documentId="8_{D2A3CAE7-6080-4AE4-B5E0-0DACF3587597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PG - P&amp;L" sheetId="1" r:id="rId1"/>
    <sheet name="PG - B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E21" i="1"/>
  <c r="F21" i="1"/>
  <c r="E20" i="1"/>
  <c r="F20" i="1"/>
  <c r="D21" i="1"/>
  <c r="D20" i="1"/>
  <c r="I5" i="1"/>
  <c r="E19" i="1"/>
  <c r="F19" i="1"/>
  <c r="D19" i="1"/>
  <c r="E18" i="1"/>
  <c r="F18" i="1"/>
  <c r="D18" i="1"/>
  <c r="L15" i="4"/>
  <c r="L12" i="4"/>
  <c r="L8" i="4"/>
  <c r="F17" i="4"/>
  <c r="F18" i="4"/>
  <c r="F19" i="4"/>
  <c r="F20" i="4"/>
  <c r="F21" i="4"/>
  <c r="F22" i="4"/>
  <c r="F15" i="4"/>
  <c r="F9" i="4"/>
  <c r="E17" i="1"/>
  <c r="F17" i="1"/>
  <c r="D17" i="1"/>
  <c r="D18" i="4"/>
  <c r="E20" i="4"/>
  <c r="D20" i="4"/>
  <c r="E19" i="4"/>
  <c r="D19" i="4"/>
  <c r="E18" i="4"/>
  <c r="K8" i="4"/>
  <c r="K12" i="4" s="1"/>
  <c r="K15" i="4" s="1"/>
  <c r="J8" i="4"/>
  <c r="J12" i="4" s="1"/>
  <c r="J15" i="4" s="1"/>
  <c r="E9" i="4"/>
  <c r="E15" i="4" s="1"/>
  <c r="D9" i="4"/>
  <c r="D15" i="4" s="1"/>
  <c r="F8" i="1"/>
  <c r="F12" i="1" s="1"/>
  <c r="F14" i="1" s="1"/>
  <c r="E8" i="1"/>
  <c r="E12" i="1" s="1"/>
  <c r="E14" i="1" s="1"/>
  <c r="D8" i="1"/>
  <c r="E21" i="4" l="1"/>
  <c r="D21" i="4"/>
  <c r="E17" i="4"/>
  <c r="D22" i="4"/>
  <c r="E22" i="4"/>
  <c r="D17" i="4"/>
  <c r="D12" i="1"/>
  <c r="D14" i="1" s="1"/>
</calcChain>
</file>

<file path=xl/sharedStrings.xml><?xml version="1.0" encoding="utf-8"?>
<sst xmlns="http://schemas.openxmlformats.org/spreadsheetml/2006/main" count="59" uniqueCount="55">
  <si>
    <t>PG - P&amp;L</t>
  </si>
  <si>
    <t>PG - BS</t>
  </si>
  <si>
    <t>$ in millions</t>
  </si>
  <si>
    <t>Net Sales</t>
  </si>
  <si>
    <t>Cost of goods sold</t>
  </si>
  <si>
    <t>SG&amp;A</t>
  </si>
  <si>
    <t>Goodwill</t>
  </si>
  <si>
    <t>Operating Income</t>
  </si>
  <si>
    <t>Interest expense, net</t>
  </si>
  <si>
    <t>Extraordinary income</t>
  </si>
  <si>
    <t>Taxes</t>
  </si>
  <si>
    <t>Net Income</t>
  </si>
  <si>
    <t>Inventories</t>
  </si>
  <si>
    <t>Total Current Assets</t>
  </si>
  <si>
    <t>Property, Plant &amp; Equipment</t>
  </si>
  <si>
    <t>Trademarks and other</t>
  </si>
  <si>
    <t>Other Noncurrent Assets</t>
  </si>
  <si>
    <t>Total Assets</t>
  </si>
  <si>
    <t>Accounts payable</t>
  </si>
  <si>
    <t>Total Current Liabilities</t>
  </si>
  <si>
    <t>Long-term Debt</t>
  </si>
  <si>
    <t>Deferred Income Taxes</t>
  </si>
  <si>
    <t>Other Noncurrent Liabilities</t>
  </si>
  <si>
    <t>Total Liabilities</t>
  </si>
  <si>
    <t>Shareholders' equity</t>
  </si>
  <si>
    <t>Total Liabilities and Equity</t>
  </si>
  <si>
    <t>Other Current Assets</t>
  </si>
  <si>
    <t>Trade Receivables</t>
  </si>
  <si>
    <t>P&amp;G Balance Sheet</t>
  </si>
  <si>
    <t>P&amp;G Income Statement</t>
  </si>
  <si>
    <t>FY23</t>
  </si>
  <si>
    <t>FY22</t>
  </si>
  <si>
    <t>FY21</t>
  </si>
  <si>
    <t>Interest income</t>
  </si>
  <si>
    <t>EBIT</t>
  </si>
  <si>
    <t>30Jun23
Act</t>
  </si>
  <si>
    <t>30Jun22
Act</t>
  </si>
  <si>
    <t>Cash and cash equivalents</t>
  </si>
  <si>
    <t>Debt due within one year</t>
  </si>
  <si>
    <t>Accured and other liabilities</t>
  </si>
  <si>
    <t>Interest Coverage</t>
  </si>
  <si>
    <t>ROA</t>
  </si>
  <si>
    <t>ROE</t>
  </si>
  <si>
    <t>EBIT %</t>
  </si>
  <si>
    <t>Net Income %</t>
  </si>
  <si>
    <t>Current Ratio</t>
  </si>
  <si>
    <t>DSO</t>
  </si>
  <si>
    <t>DIO</t>
  </si>
  <si>
    <t>DPO</t>
  </si>
  <si>
    <t>Net Trading Cycle</t>
  </si>
  <si>
    <t>Debt Ratio</t>
  </si>
  <si>
    <t>30Jun21
Act</t>
  </si>
  <si>
    <t>30Jun21 Act</t>
  </si>
  <si>
    <t>% FY23</t>
  </si>
  <si>
    <t>%FY22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</si>
</sst>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206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6" fillId="2" borderId="2" xfId="0" applyFont="1" applyFill="1" applyBorder="1"/>
    <xf numFmtId="0" fontId="7" fillId="2" borderId="3" xfId="0" applyFont="1" applyFill="1" applyBorder="1"/>
    <xf numFmtId="49" fontId="2" fillId="2" borderId="0" xfId="0" applyNumberFormat="1" applyFont="1" applyFill="1"/>
    <xf numFmtId="49" fontId="7" fillId="2" borderId="1" xfId="0" applyNumberFormat="1" applyFont="1" applyFill="1" applyBorder="1" applyAlignment="1">
      <alignment horizontal="right" wrapText="1"/>
    </xf>
    <xf numFmtId="164" fontId="6" fillId="2" borderId="0" xfId="1" applyNumberFormat="1" applyFont="1" applyFill="1"/>
    <xf numFmtId="164" fontId="5" fillId="2" borderId="0" xfId="1" applyNumberFormat="1" applyFont="1" applyFill="1"/>
    <xf numFmtId="164" fontId="6" fillId="2" borderId="2" xfId="1" applyNumberFormat="1" applyFont="1" applyFill="1" applyBorder="1"/>
    <xf numFmtId="164" fontId="7" fillId="2" borderId="3" xfId="1" applyNumberFormat="1" applyFont="1" applyFill="1" applyBorder="1"/>
    <xf numFmtId="0" fontId="8" fillId="3" borderId="0" xfId="0" applyFont="1" applyFill="1" applyAlignment="1">
      <alignment horizontal="center"/>
    </xf>
    <xf numFmtId="0" fontId="5" fillId="4" borderId="0" xfId="0" applyFont="1" applyFill="1"/>
    <xf numFmtId="165" fontId="5" fillId="4" borderId="0" xfId="0" applyNumberFormat="1" applyFont="1" applyFill="1"/>
    <xf numFmtId="166" fontId="5" fillId="4" borderId="0" xfId="2" applyNumberFormat="1" applyFont="1" applyFill="1"/>
    <xf numFmtId="2" fontId="5" fillId="4" borderId="0" xfId="0" applyNumberFormat="1" applyFont="1" applyFill="1"/>
    <xf numFmtId="0" fontId="8" fillId="3" borderId="0" xfId="0" applyFont="1" applyFill="1" applyAlignment="1">
      <alignment horizontal="center"/>
    </xf>
    <xf numFmtId="43" fontId="5" fillId="4" borderId="0" xfId="0" applyNumberFormat="1" applyFont="1" applyFill="1"/>
    <xf numFmtId="9" fontId="5" fillId="4" borderId="0" xfId="2" applyFont="1" applyFill="1"/>
    <xf numFmtId="9" fontId="6" fillId="2" borderId="0" xfId="2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opLeftCell="B1" workbookViewId="0">
      <selection activeCell="F5" sqref="F5"/>
    </sheetView>
  </sheetViews>
  <sheetFormatPr defaultColWidth="9.1796875" defaultRowHeight="14" x14ac:dyDescent="0.3"/>
  <cols>
    <col min="1" max="1" width="2" style="1" customWidth="1"/>
    <col min="2" max="2" width="21.1796875" style="4" customWidth="1"/>
    <col min="3" max="3" width="9.1796875" style="4"/>
    <col min="4" max="4" width="10" style="4" bestFit="1" customWidth="1"/>
    <col min="5" max="6" width="9.26953125" style="4" bestFit="1" customWidth="1"/>
    <col min="7" max="16384" width="9.1796875" style="4"/>
  </cols>
  <sheetData>
    <row r="1" spans="1:9" s="1" customFormat="1" ht="15.5" x14ac:dyDescent="0.35">
      <c r="B1" s="2" t="s">
        <v>0</v>
      </c>
    </row>
    <row r="2" spans="1:9" s="3" customFormat="1" x14ac:dyDescent="0.3">
      <c r="A2" s="1"/>
    </row>
    <row r="3" spans="1:9" ht="15" customHeight="1" x14ac:dyDescent="0.3">
      <c r="B3" s="21" t="s">
        <v>29</v>
      </c>
      <c r="C3" s="21"/>
      <c r="D3" s="21"/>
      <c r="E3" s="21"/>
      <c r="F3" s="21"/>
    </row>
    <row r="4" spans="1:9" ht="24" customHeight="1" thickBot="1" x14ac:dyDescent="0.35">
      <c r="B4" s="6" t="s">
        <v>2</v>
      </c>
      <c r="C4" s="6"/>
      <c r="D4" s="7" t="s">
        <v>30</v>
      </c>
      <c r="E4" s="7" t="s">
        <v>31</v>
      </c>
      <c r="F4" s="7" t="s">
        <v>32</v>
      </c>
      <c r="H4" s="7" t="s">
        <v>53</v>
      </c>
      <c r="I4" s="7" t="s">
        <v>54</v>
      </c>
    </row>
    <row r="5" spans="1:9" x14ac:dyDescent="0.3">
      <c r="B5" s="5" t="s">
        <v>3</v>
      </c>
      <c r="C5" s="5"/>
      <c r="D5" s="12">
        <v>82006</v>
      </c>
      <c r="E5" s="12">
        <v>80187</v>
      </c>
      <c r="F5" s="12">
        <v>76118</v>
      </c>
      <c r="H5" s="24">
        <f>D5/E5-1</f>
        <v>2.268447503959492E-2</v>
      </c>
      <c r="I5" s="24">
        <f>E5/F5-1</f>
        <v>5.3456475472293041E-2</v>
      </c>
    </row>
    <row r="6" spans="1:9" x14ac:dyDescent="0.3">
      <c r="B6" s="4" t="s">
        <v>4</v>
      </c>
      <c r="D6" s="13">
        <v>-42760</v>
      </c>
      <c r="E6" s="13">
        <v>-42157</v>
      </c>
      <c r="F6" s="13">
        <v>-37108</v>
      </c>
      <c r="H6" s="24"/>
      <c r="I6" s="24"/>
    </row>
    <row r="7" spans="1:9" x14ac:dyDescent="0.3">
      <c r="B7" s="4" t="s">
        <v>5</v>
      </c>
      <c r="D7" s="13">
        <v>-21112</v>
      </c>
      <c r="E7" s="13">
        <v>-20217</v>
      </c>
      <c r="F7" s="13">
        <v>-21024</v>
      </c>
      <c r="H7" s="24"/>
      <c r="I7" s="24"/>
    </row>
    <row r="8" spans="1:9" x14ac:dyDescent="0.3">
      <c r="B8" s="8" t="s">
        <v>7</v>
      </c>
      <c r="C8" s="8"/>
      <c r="D8" s="14">
        <f>SUM(D5:D7)</f>
        <v>18134</v>
      </c>
      <c r="E8" s="14">
        <f>SUM(E5:E7)</f>
        <v>17813</v>
      </c>
      <c r="F8" s="14">
        <f>SUM(F5:F7)</f>
        <v>17986</v>
      </c>
      <c r="H8" s="24"/>
      <c r="I8" s="24"/>
    </row>
    <row r="9" spans="1:9" x14ac:dyDescent="0.3">
      <c r="B9" s="4" t="s">
        <v>8</v>
      </c>
      <c r="D9" s="13">
        <v>-756</v>
      </c>
      <c r="E9" s="13">
        <v>-439</v>
      </c>
      <c r="F9" s="13">
        <v>-502</v>
      </c>
      <c r="H9" s="24"/>
      <c r="I9" s="24"/>
    </row>
    <row r="10" spans="1:9" x14ac:dyDescent="0.3">
      <c r="B10" s="4" t="s">
        <v>33</v>
      </c>
      <c r="D10" s="13">
        <v>307</v>
      </c>
      <c r="E10" s="13">
        <v>51</v>
      </c>
      <c r="F10" s="13">
        <v>45</v>
      </c>
      <c r="H10" s="24"/>
      <c r="I10" s="24"/>
    </row>
    <row r="11" spans="1:9" x14ac:dyDescent="0.3">
      <c r="B11" s="4" t="s">
        <v>9</v>
      </c>
      <c r="D11" s="13">
        <v>668</v>
      </c>
      <c r="E11" s="13">
        <v>570</v>
      </c>
      <c r="F11" s="13">
        <v>86</v>
      </c>
      <c r="H11" s="24"/>
      <c r="I11" s="24"/>
    </row>
    <row r="12" spans="1:9" x14ac:dyDescent="0.3">
      <c r="B12" s="8" t="s">
        <v>34</v>
      </c>
      <c r="C12" s="8"/>
      <c r="D12" s="14">
        <f>SUM(D8:D11)</f>
        <v>18353</v>
      </c>
      <c r="E12" s="14">
        <f>SUM(E8:E11)</f>
        <v>17995</v>
      </c>
      <c r="F12" s="14">
        <f>SUM(F8:F11)</f>
        <v>17615</v>
      </c>
      <c r="H12" s="24"/>
      <c r="I12" s="24"/>
    </row>
    <row r="13" spans="1:9" x14ac:dyDescent="0.3">
      <c r="B13" s="4" t="s">
        <v>10</v>
      </c>
      <c r="D13" s="13">
        <v>-3615</v>
      </c>
      <c r="E13" s="13">
        <v>-3202</v>
      </c>
      <c r="F13" s="13">
        <v>-3263</v>
      </c>
      <c r="H13" s="24"/>
      <c r="I13" s="24"/>
    </row>
    <row r="14" spans="1:9" ht="14.5" thickBot="1" x14ac:dyDescent="0.35">
      <c r="B14" s="9" t="s">
        <v>11</v>
      </c>
      <c r="C14" s="9"/>
      <c r="D14" s="15">
        <f>SUM(D12:D13)</f>
        <v>14738</v>
      </c>
      <c r="E14" s="15">
        <f>SUM(E12:E13)</f>
        <v>14793</v>
      </c>
      <c r="F14" s="15">
        <f>SUM(F12:F13)</f>
        <v>14352</v>
      </c>
      <c r="H14" s="24"/>
      <c r="I14" s="24"/>
    </row>
    <row r="15" spans="1:9" x14ac:dyDescent="0.3">
      <c r="H15" s="24"/>
    </row>
    <row r="16" spans="1:9" x14ac:dyDescent="0.3">
      <c r="B16" s="17"/>
      <c r="C16" s="17"/>
      <c r="D16" s="17"/>
      <c r="E16" s="17"/>
      <c r="F16" s="17"/>
    </row>
    <row r="17" spans="2:6" x14ac:dyDescent="0.3">
      <c r="B17" s="17" t="s">
        <v>40</v>
      </c>
      <c r="C17" s="17"/>
      <c r="D17" s="22">
        <f>-D12/D9</f>
        <v>24.276455026455025</v>
      </c>
      <c r="E17" s="22">
        <f t="shared" ref="E17:F17" si="0">-E12/E9</f>
        <v>40.990888382687928</v>
      </c>
      <c r="F17" s="22">
        <f t="shared" si="0"/>
        <v>35.089641434262951</v>
      </c>
    </row>
    <row r="18" spans="2:6" x14ac:dyDescent="0.3">
      <c r="B18" s="17" t="s">
        <v>41</v>
      </c>
      <c r="C18" s="17"/>
      <c r="D18" s="23">
        <f>D14/'PG - BS'!D15</f>
        <v>0.12197402941346862</v>
      </c>
      <c r="E18" s="23">
        <f>E14/'PG - BS'!E15</f>
        <v>0.1262115213978568</v>
      </c>
      <c r="F18" s="23">
        <f>F14/'PG - BS'!F15</f>
        <v>0.12029470190349267</v>
      </c>
    </row>
    <row r="19" spans="2:6" x14ac:dyDescent="0.3">
      <c r="B19" s="17" t="s">
        <v>42</v>
      </c>
      <c r="C19" s="17"/>
      <c r="D19" s="23">
        <f>D14/'PG - BS'!J13</f>
        <v>0.31314140019122488</v>
      </c>
      <c r="E19" s="23">
        <f>E14/'PG - BS'!K13</f>
        <v>0.31572544499935973</v>
      </c>
      <c r="F19" s="23">
        <f>F14/'PG - BS'!L13</f>
        <v>0.30762635572512537</v>
      </c>
    </row>
    <row r="20" spans="2:6" x14ac:dyDescent="0.3">
      <c r="B20" s="17" t="s">
        <v>43</v>
      </c>
      <c r="C20" s="17"/>
      <c r="D20" s="19">
        <f>D12/D5</f>
        <v>0.22380069750993831</v>
      </c>
      <c r="E20" s="19">
        <f t="shared" ref="E20:F20" si="1">E12/E5</f>
        <v>0.22441293476498683</v>
      </c>
      <c r="F20" s="19">
        <f t="shared" si="1"/>
        <v>0.23141701043117266</v>
      </c>
    </row>
    <row r="21" spans="2:6" x14ac:dyDescent="0.3">
      <c r="B21" s="17" t="s">
        <v>44</v>
      </c>
      <c r="C21" s="17"/>
      <c r="D21" s="19">
        <f>D14/D5</f>
        <v>0.17971855717874302</v>
      </c>
      <c r="E21" s="19">
        <f t="shared" ref="E21:F21" si="2">E14/E5</f>
        <v>0.18448127501964159</v>
      </c>
      <c r="F21" s="19">
        <f t="shared" si="2"/>
        <v>0.18854935757639454</v>
      </c>
    </row>
    <row r="22" spans="2:6" x14ac:dyDescent="0.3">
      <c r="B22" s="17"/>
      <c r="C22" s="17"/>
      <c r="D22" s="17"/>
      <c r="E22" s="17"/>
      <c r="F22" s="17"/>
    </row>
  </sheetData>
  <mergeCells count="1">
    <mergeCell ref="B3:F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tabSelected="1" workbookViewId="0">
      <selection activeCell="J7" sqref="J7"/>
    </sheetView>
  </sheetViews>
  <sheetFormatPr defaultColWidth="9.1796875" defaultRowHeight="14" x14ac:dyDescent="0.3"/>
  <cols>
    <col min="1" max="1" width="2" style="1" customWidth="1"/>
    <col min="2" max="2" width="25.81640625" style="4" customWidth="1"/>
    <col min="3" max="3" width="9.1796875" style="4"/>
    <col min="4" max="4" width="16.1796875" style="4" bestFit="1" customWidth="1"/>
    <col min="5" max="7" width="9.1796875" style="4"/>
    <col min="8" max="8" width="25.81640625" style="4" customWidth="1"/>
    <col min="9" max="16384" width="9.1796875" style="4"/>
  </cols>
  <sheetData>
    <row r="1" spans="2:12" s="1" customFormat="1" ht="15.5" x14ac:dyDescent="0.35">
      <c r="B1" s="2" t="s">
        <v>1</v>
      </c>
    </row>
    <row r="2" spans="2:12" s="1" customFormat="1" x14ac:dyDescent="0.3"/>
    <row r="3" spans="2:12" s="1" customFormat="1" x14ac:dyDescent="0.3">
      <c r="B3" s="21" t="s">
        <v>28</v>
      </c>
      <c r="C3" s="21"/>
      <c r="D3" s="21"/>
      <c r="E3" s="21"/>
      <c r="F3" s="21"/>
      <c r="G3" s="21"/>
      <c r="H3" s="21"/>
      <c r="I3" s="21"/>
      <c r="J3" s="21"/>
      <c r="K3" s="21"/>
      <c r="L3" s="16"/>
    </row>
    <row r="4" spans="2:12" ht="34.5" customHeight="1" thickBot="1" x14ac:dyDescent="0.35">
      <c r="B4" s="6" t="s">
        <v>2</v>
      </c>
      <c r="C4" s="6"/>
      <c r="D4" s="11" t="s">
        <v>35</v>
      </c>
      <c r="E4" s="11" t="s">
        <v>36</v>
      </c>
      <c r="F4" s="11" t="s">
        <v>51</v>
      </c>
      <c r="G4" s="10"/>
      <c r="H4" s="6" t="s">
        <v>2</v>
      </c>
      <c r="I4" s="6"/>
      <c r="J4" s="11" t="s">
        <v>35</v>
      </c>
      <c r="K4" s="11" t="s">
        <v>36</v>
      </c>
      <c r="L4" s="11" t="s">
        <v>52</v>
      </c>
    </row>
    <row r="5" spans="2:12" x14ac:dyDescent="0.3">
      <c r="B5" s="4" t="s">
        <v>12</v>
      </c>
      <c r="D5" s="13">
        <v>7073</v>
      </c>
      <c r="E5" s="13">
        <v>6924</v>
      </c>
      <c r="F5" s="13">
        <v>5983</v>
      </c>
      <c r="H5" s="4" t="s">
        <v>18</v>
      </c>
      <c r="J5" s="13">
        <v>14598</v>
      </c>
      <c r="K5" s="13">
        <v>14882</v>
      </c>
      <c r="L5" s="13">
        <v>13720</v>
      </c>
    </row>
    <row r="6" spans="2:12" x14ac:dyDescent="0.3">
      <c r="B6" s="4" t="s">
        <v>37</v>
      </c>
      <c r="D6" s="13">
        <v>8246</v>
      </c>
      <c r="E6" s="13">
        <v>7214</v>
      </c>
      <c r="F6" s="13">
        <v>10288</v>
      </c>
      <c r="H6" s="4" t="s">
        <v>39</v>
      </c>
      <c r="J6" s="13">
        <v>10929</v>
      </c>
      <c r="K6" s="13">
        <v>9554</v>
      </c>
      <c r="L6" s="13">
        <v>10523</v>
      </c>
    </row>
    <row r="7" spans="2:12" x14ac:dyDescent="0.3">
      <c r="B7" s="4" t="s">
        <v>27</v>
      </c>
      <c r="D7" s="13">
        <v>5471</v>
      </c>
      <c r="E7" s="13">
        <v>5143</v>
      </c>
      <c r="F7" s="13">
        <v>4725</v>
      </c>
      <c r="H7" s="4" t="s">
        <v>38</v>
      </c>
      <c r="J7" s="13">
        <v>10229</v>
      </c>
      <c r="K7" s="13">
        <v>8645</v>
      </c>
      <c r="L7" s="13">
        <v>8889</v>
      </c>
    </row>
    <row r="8" spans="2:12" x14ac:dyDescent="0.3">
      <c r="B8" s="4" t="s">
        <v>26</v>
      </c>
      <c r="D8" s="13">
        <v>1858</v>
      </c>
      <c r="E8" s="13">
        <v>2372</v>
      </c>
      <c r="F8" s="13">
        <v>2095</v>
      </c>
      <c r="H8" s="8" t="s">
        <v>19</v>
      </c>
      <c r="I8" s="8"/>
      <c r="J8" s="14">
        <f>SUM(J5:J7)</f>
        <v>35756</v>
      </c>
      <c r="K8" s="14">
        <f>SUM(K5:K7)</f>
        <v>33081</v>
      </c>
      <c r="L8" s="14">
        <f>SUM(L5:L7)</f>
        <v>33132</v>
      </c>
    </row>
    <row r="9" spans="2:12" x14ac:dyDescent="0.3">
      <c r="B9" s="8" t="s">
        <v>13</v>
      </c>
      <c r="C9" s="8"/>
      <c r="D9" s="14">
        <f>SUM(D5:D8)</f>
        <v>22648</v>
      </c>
      <c r="E9" s="14">
        <f>SUM(E5:E8)</f>
        <v>21653</v>
      </c>
      <c r="F9" s="14">
        <f>SUM(F5:F8)</f>
        <v>23091</v>
      </c>
      <c r="H9" s="4" t="s">
        <v>20</v>
      </c>
      <c r="J9" s="13">
        <v>24378</v>
      </c>
      <c r="K9" s="13">
        <v>22848</v>
      </c>
      <c r="L9" s="13">
        <v>23099</v>
      </c>
    </row>
    <row r="10" spans="2:12" x14ac:dyDescent="0.3">
      <c r="B10" s="4" t="s">
        <v>14</v>
      </c>
      <c r="D10" s="13">
        <v>21909</v>
      </c>
      <c r="E10" s="13">
        <v>21195</v>
      </c>
      <c r="F10" s="13">
        <v>21686</v>
      </c>
      <c r="H10" s="4" t="s">
        <v>21</v>
      </c>
      <c r="J10" s="13">
        <v>6478</v>
      </c>
      <c r="K10" s="13">
        <v>6809</v>
      </c>
      <c r="L10" s="13">
        <v>6153</v>
      </c>
    </row>
    <row r="11" spans="2:12" x14ac:dyDescent="0.3">
      <c r="B11" s="4" t="s">
        <v>6</v>
      </c>
      <c r="D11" s="13">
        <v>40659</v>
      </c>
      <c r="E11" s="13">
        <v>39700</v>
      </c>
      <c r="F11" s="13">
        <v>40924</v>
      </c>
      <c r="H11" s="4" t="s">
        <v>22</v>
      </c>
      <c r="J11" s="13">
        <v>7152</v>
      </c>
      <c r="K11" s="13">
        <v>7616</v>
      </c>
      <c r="L11" s="13">
        <v>10269</v>
      </c>
    </row>
    <row r="12" spans="2:12" x14ac:dyDescent="0.3">
      <c r="B12" s="4" t="s">
        <v>15</v>
      </c>
      <c r="D12" s="13">
        <v>23783</v>
      </c>
      <c r="E12" s="13">
        <v>23679</v>
      </c>
      <c r="F12" s="13">
        <v>23642</v>
      </c>
      <c r="H12" s="8" t="s">
        <v>23</v>
      </c>
      <c r="I12" s="8"/>
      <c r="J12" s="14">
        <f>SUM(J8:J11)</f>
        <v>73764</v>
      </c>
      <c r="K12" s="14">
        <f>SUM(K8:K11)</f>
        <v>70354</v>
      </c>
      <c r="L12" s="14">
        <f>SUM(L8:L11)</f>
        <v>72653</v>
      </c>
    </row>
    <row r="13" spans="2:12" x14ac:dyDescent="0.3">
      <c r="B13" s="4" t="s">
        <v>16</v>
      </c>
      <c r="D13" s="13">
        <v>11830</v>
      </c>
      <c r="E13" s="13">
        <v>10981</v>
      </c>
      <c r="F13" s="13">
        <v>9964</v>
      </c>
      <c r="H13" s="5" t="s">
        <v>24</v>
      </c>
      <c r="I13" s="5"/>
      <c r="J13" s="12">
        <v>47065</v>
      </c>
      <c r="K13" s="12">
        <v>46854</v>
      </c>
      <c r="L13" s="12">
        <v>46654</v>
      </c>
    </row>
    <row r="14" spans="2:12" ht="3.75" customHeight="1" x14ac:dyDescent="0.3"/>
    <row r="15" spans="2:12" ht="14.5" thickBot="1" x14ac:dyDescent="0.35">
      <c r="B15" s="9" t="s">
        <v>17</v>
      </c>
      <c r="C15" s="9"/>
      <c r="D15" s="15">
        <f>SUM(D9:D13)</f>
        <v>120829</v>
      </c>
      <c r="E15" s="15">
        <f>SUM(E9:E13)</f>
        <v>117208</v>
      </c>
      <c r="F15" s="15">
        <f>SUM(F9:F13)</f>
        <v>119307</v>
      </c>
      <c r="H15" s="9" t="s">
        <v>25</v>
      </c>
      <c r="I15" s="9"/>
      <c r="J15" s="15">
        <f>J13+J12</f>
        <v>120829</v>
      </c>
      <c r="K15" s="15">
        <f>K13+K12</f>
        <v>117208</v>
      </c>
      <c r="L15" s="15">
        <f>L13+L12</f>
        <v>119307</v>
      </c>
    </row>
    <row r="17" spans="2:6" x14ac:dyDescent="0.3">
      <c r="B17" s="17" t="s">
        <v>45</v>
      </c>
      <c r="C17" s="17"/>
      <c r="D17" s="20">
        <f>'PG - BS'!D9/'PG - BS'!J8</f>
        <v>0.63340418391318942</v>
      </c>
      <c r="E17" s="20">
        <f>'PG - BS'!E9/'PG - BS'!K8</f>
        <v>0.65454490493032258</v>
      </c>
      <c r="F17" s="20">
        <f>'PG - BS'!F9/'PG - BS'!L8</f>
        <v>0.69693951466859838</v>
      </c>
    </row>
    <row r="18" spans="2:6" x14ac:dyDescent="0.3">
      <c r="B18" s="17" t="s">
        <v>46</v>
      </c>
      <c r="C18" s="17"/>
      <c r="D18" s="18">
        <f>(D7/'PG - P&amp;L'!D5)*360</f>
        <v>24.017267029241765</v>
      </c>
      <c r="E18" s="18">
        <f>(E7/'PG - P&amp;L'!E5)*360</f>
        <v>23.089528227767595</v>
      </c>
      <c r="F18" s="18">
        <f>(F7/'PG - P&amp;L'!F5)*360</f>
        <v>22.346882471951442</v>
      </c>
    </row>
    <row r="19" spans="2:6" x14ac:dyDescent="0.3">
      <c r="B19" s="17" t="s">
        <v>47</v>
      </c>
      <c r="C19" s="17"/>
      <c r="D19" s="18">
        <f>-('PG - BS'!D5/'PG - P&amp;L'!D6)*360</f>
        <v>59.548175865294667</v>
      </c>
      <c r="E19" s="18">
        <f>-('PG - BS'!E5/'PG - P&amp;L'!E6)*360</f>
        <v>59.127547026591074</v>
      </c>
      <c r="F19" s="18">
        <f>-('PG - BS'!F5/'PG - P&amp;L'!F6)*360</f>
        <v>58.043548560957205</v>
      </c>
    </row>
    <row r="20" spans="2:6" x14ac:dyDescent="0.3">
      <c r="B20" s="17" t="s">
        <v>48</v>
      </c>
      <c r="C20" s="17"/>
      <c r="D20" s="18">
        <f>-(J5/'PG - P&amp;L'!D6)*360</f>
        <v>122.90177736202058</v>
      </c>
      <c r="E20" s="18">
        <f>-(K5/'PG - P&amp;L'!E6)*360</f>
        <v>127.08494437459971</v>
      </c>
      <c r="F20" s="18">
        <f>-(L5/'PG - P&amp;L'!F6)*360</f>
        <v>133.10337393553951</v>
      </c>
    </row>
    <row r="21" spans="2:6" x14ac:dyDescent="0.3">
      <c r="B21" s="17" t="s">
        <v>49</v>
      </c>
      <c r="C21" s="17"/>
      <c r="D21" s="18">
        <f>D18+D19-D20</f>
        <v>-39.33633446748415</v>
      </c>
      <c r="E21" s="18">
        <f>E18+E19-E20</f>
        <v>-44.867869120241053</v>
      </c>
      <c r="F21" s="18">
        <f>F18+F19-F20</f>
        <v>-52.712942902630857</v>
      </c>
    </row>
    <row r="22" spans="2:6" x14ac:dyDescent="0.3">
      <c r="B22" s="17" t="s">
        <v>50</v>
      </c>
      <c r="C22" s="17"/>
      <c r="D22" s="20">
        <f>J12/D15</f>
        <v>0.61048258282365986</v>
      </c>
      <c r="E22" s="20">
        <f>K12/E15</f>
        <v>0.60024912975223532</v>
      </c>
      <c r="F22" s="20">
        <f>L12/F15</f>
        <v>0.6089584014349535</v>
      </c>
    </row>
  </sheetData>
  <mergeCells count="1">
    <mergeCell ref="B3:K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 - P&amp;L</vt:lpstr>
      <vt:lpstr>PG - 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Harmanmeet Kaur</cp:lastModifiedBy>
  <dcterms:created xsi:type="dcterms:W3CDTF">2015-09-23T12:52:49Z</dcterms:created>
  <dcterms:modified xsi:type="dcterms:W3CDTF">2024-07-19T08:04:30Z</dcterms:modified>
</cp:coreProperties>
</file>