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drawings/drawing16.xml" ContentType="application/vnd.openxmlformats-officedocument.drawing+xml"/>
  <Override PartName="/xl/charts/chart1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7.xml" ContentType="application/vnd.openxmlformats-officedocument.drawing+xml"/>
  <Override PartName="/xl/charts/chart16.xml" ContentType="application/vnd.openxmlformats-officedocument.drawingml.chart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filterPrivacy="1" codeName="ThisWorkbook"/>
  <xr:revisionPtr revIDLastSave="4" documentId="13_ncr:1_{D1403FFB-DFE5-4C7D-9749-642B709C7F70}" xr6:coauthVersionLast="47" xr6:coauthVersionMax="47" xr10:uidLastSave="{047578F9-6B2B-45EE-B009-AC10C3CE5420}"/>
  <bookViews>
    <workbookView xWindow="-120" yWindow="-120" windowWidth="29040" windowHeight="15720" tabRatio="917" xr2:uid="{00000000-000D-0000-FFFF-FFFF00000000}"/>
  </bookViews>
  <sheets>
    <sheet name="Indice" sheetId="128" r:id="rId1"/>
    <sheet name="SCM.01" sheetId="340" r:id="rId2"/>
    <sheet name="SCM.02" sheetId="374" r:id="rId3"/>
    <sheet name="SCM.03" sheetId="342" r:id="rId4"/>
    <sheet name="SCM.04" sheetId="343" r:id="rId5"/>
    <sheet name="SCM.05" sheetId="359" r:id="rId6"/>
    <sheet name="SCM.06" sheetId="360" r:id="rId7"/>
    <sheet name="SCM.07" sheetId="361" r:id="rId8"/>
    <sheet name="SCM.08" sheetId="362" r:id="rId9"/>
    <sheet name="SCM.09" sheetId="363" r:id="rId10"/>
    <sheet name="SCM.10" sheetId="364" r:id="rId11"/>
    <sheet name="SCM.11" sheetId="365" r:id="rId12"/>
    <sheet name="SCM.12" sheetId="366" r:id="rId13"/>
    <sheet name="SCM.13" sheetId="367" r:id="rId14"/>
    <sheet name="SCM.14" sheetId="368" r:id="rId15"/>
    <sheet name="SCM.15" sheetId="370" r:id="rId16"/>
    <sheet name="SCM.16" sheetId="371" r:id="rId17"/>
    <sheet name="SCM.18" sheetId="369" r:id="rId18"/>
    <sheet name="SCM.19" sheetId="372" r:id="rId19"/>
    <sheet name="SCM.20" sheetId="373" r:id="rId20"/>
  </sheets>
  <externalReferences>
    <externalReference r:id="rId21"/>
    <externalReference r:id="rId22"/>
    <externalReference r:id="rId23"/>
  </externalReferences>
  <definedNames>
    <definedName name="_xlnm.Print_Area" localSheetId="0">Indice!$A$1:$S$52</definedName>
    <definedName name="_xlnm.Print_Area" localSheetId="1">SCM.01!$A$1:$K$36</definedName>
    <definedName name="_xlnm.Print_Area" localSheetId="2">SCM.02!$A$1:$G$35</definedName>
    <definedName name="_xlnm.Print_Area" localSheetId="3">SCM.03!$A$1:$K$51</definedName>
    <definedName name="_xlnm.Print_Area" localSheetId="4">SCM.04!$A$1:$F$39</definedName>
    <definedName name="_xlnm.Print_Area" localSheetId="5">SCM.05!$A$1:$G$48</definedName>
    <definedName name="_xlnm.Print_Area" localSheetId="6">SCM.06!$A$1:$G$36</definedName>
    <definedName name="_xlnm.Print_Area" localSheetId="7">SCM.07!$A$1:$D$26</definedName>
    <definedName name="_xlnm.Print_Area" localSheetId="9">SCM.09!$A$1:$G$39</definedName>
    <definedName name="_xlnm.Print_Area" localSheetId="11">SCM.11!$A$1:$G$56</definedName>
    <definedName name="_xlnm.Print_Area" localSheetId="12">SCM.12!$A$1:$D$53</definedName>
    <definedName name="_xlnm.Print_Area" localSheetId="13">SCM.13!$A$1:$G$36</definedName>
    <definedName name="_xlnm.Print_Area" localSheetId="14">SCM.14!$A$1:$G$38</definedName>
    <definedName name="_xlnm.Print_Area" localSheetId="15">SCM.15!$A$1:$H$42</definedName>
    <definedName name="_xlnm.Print_Area" localSheetId="16">SCM.16!$A$1:$H$42</definedName>
    <definedName name="_xlnm.Print_Area" localSheetId="17">SCM.18!$A$1:$E$19</definedName>
    <definedName name="_xlnm.Print_Area" localSheetId="18">SCM.19!$A$1:$C$18</definedName>
    <definedName name="_xlnm.Print_Area" localSheetId="19">SCM.20!$A$1:$G$43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366" l="1"/>
  <c r="C14" i="374"/>
  <c r="C13" i="374"/>
  <c r="G12" i="374"/>
  <c r="D12" i="374"/>
  <c r="C12" i="374"/>
  <c r="G13" i="373" l="1"/>
  <c r="F13" i="373"/>
  <c r="E13" i="373"/>
  <c r="D13" i="373"/>
  <c r="C13" i="373"/>
  <c r="C12" i="372"/>
  <c r="H26" i="371"/>
  <c r="H25" i="371"/>
  <c r="C19" i="371"/>
  <c r="C18" i="371"/>
  <c r="C17" i="371"/>
  <c r="H24" i="371" s="1"/>
  <c r="G16" i="371"/>
  <c r="F16" i="371"/>
  <c r="E16" i="371"/>
  <c r="D16" i="371"/>
  <c r="C16" i="371"/>
  <c r="C15" i="371"/>
  <c r="C14" i="371"/>
  <c r="H22" i="371" s="1"/>
  <c r="G13" i="371"/>
  <c r="G12" i="371" s="1"/>
  <c r="F13" i="371"/>
  <c r="F12" i="371" s="1"/>
  <c r="E13" i="371"/>
  <c r="D13" i="371"/>
  <c r="D12" i="371" s="1"/>
  <c r="E12" i="371"/>
  <c r="D12" i="370"/>
  <c r="E12" i="370"/>
  <c r="F12" i="370"/>
  <c r="G12" i="370"/>
  <c r="C13" i="370"/>
  <c r="C14" i="370"/>
  <c r="C15" i="370"/>
  <c r="C16" i="370"/>
  <c r="C17" i="370"/>
  <c r="C18" i="370"/>
  <c r="C19" i="370"/>
  <c r="C20" i="370"/>
  <c r="C21" i="370"/>
  <c r="C22" i="370"/>
  <c r="C23" i="370"/>
  <c r="C12" i="370" l="1"/>
  <c r="C13" i="371"/>
  <c r="C12" i="371" s="1"/>
  <c r="H23" i="371"/>
  <c r="C12" i="369" l="1"/>
  <c r="C14" i="368"/>
  <c r="C13" i="368"/>
  <c r="C12" i="368" s="1"/>
  <c r="G12" i="368"/>
  <c r="F12" i="368"/>
  <c r="E12" i="368"/>
  <c r="D12" i="368"/>
  <c r="C15" i="367"/>
  <c r="C12" i="367" s="1"/>
  <c r="C14" i="367"/>
  <c r="C13" i="367"/>
  <c r="G12" i="367"/>
  <c r="E12" i="367"/>
  <c r="D12" i="367"/>
  <c r="D28" i="366"/>
  <c r="C28" i="366"/>
  <c r="D24" i="366"/>
  <c r="C24" i="366"/>
  <c r="D20" i="366"/>
  <c r="C20" i="366"/>
  <c r="D16" i="366"/>
  <c r="D12" i="366" s="1"/>
  <c r="C16" i="366"/>
  <c r="C12" i="366" s="1"/>
  <c r="D15" i="366"/>
  <c r="C15" i="366"/>
  <c r="D14" i="366"/>
  <c r="D41" i="366" s="1"/>
  <c r="C14" i="366"/>
  <c r="C13" i="366"/>
  <c r="C33" i="365"/>
  <c r="C32" i="365"/>
  <c r="C31" i="365"/>
  <c r="F30" i="365"/>
  <c r="E30" i="365"/>
  <c r="D30" i="365"/>
  <c r="C29" i="365"/>
  <c r="C28" i="365"/>
  <c r="C27" i="365"/>
  <c r="F26" i="365"/>
  <c r="E26" i="365"/>
  <c r="D26" i="365"/>
  <c r="C26" i="365"/>
  <c r="C25" i="365"/>
  <c r="C24" i="365"/>
  <c r="C23" i="365"/>
  <c r="C15" i="365" s="1"/>
  <c r="F22" i="365"/>
  <c r="E22" i="365"/>
  <c r="C22" i="365" s="1"/>
  <c r="D22" i="365"/>
  <c r="C21" i="365"/>
  <c r="C20" i="365"/>
  <c r="C19" i="365"/>
  <c r="F18" i="365"/>
  <c r="E18" i="365"/>
  <c r="D18" i="365"/>
  <c r="C18" i="365"/>
  <c r="F17" i="365"/>
  <c r="E17" i="365"/>
  <c r="D17" i="365"/>
  <c r="F16" i="365"/>
  <c r="E16" i="365"/>
  <c r="D16" i="365"/>
  <c r="F15" i="365"/>
  <c r="E15" i="365"/>
  <c r="D15" i="365"/>
  <c r="L33" i="364"/>
  <c r="I33" i="364"/>
  <c r="F33" i="364"/>
  <c r="F17" i="364" s="1"/>
  <c r="E33" i="364"/>
  <c r="D33" i="364"/>
  <c r="L32" i="364"/>
  <c r="I32" i="364"/>
  <c r="F32" i="364"/>
  <c r="E32" i="364"/>
  <c r="D32" i="364"/>
  <c r="L31" i="364"/>
  <c r="I31" i="364"/>
  <c r="F31" i="364"/>
  <c r="E31" i="364"/>
  <c r="E15" i="364" s="1"/>
  <c r="D31" i="364"/>
  <c r="N30" i="364"/>
  <c r="M30" i="364"/>
  <c r="K30" i="364"/>
  <c r="J30" i="364"/>
  <c r="H30" i="364"/>
  <c r="E30" i="364" s="1"/>
  <c r="G30" i="364"/>
  <c r="L29" i="364"/>
  <c r="I29" i="364"/>
  <c r="F29" i="364"/>
  <c r="E29" i="364"/>
  <c r="D29" i="364"/>
  <c r="L28" i="364"/>
  <c r="L26" i="364" s="1"/>
  <c r="I28" i="364"/>
  <c r="F28" i="364"/>
  <c r="E28" i="364"/>
  <c r="D28" i="364"/>
  <c r="L27" i="364"/>
  <c r="I27" i="364"/>
  <c r="F27" i="364"/>
  <c r="C27" i="364" s="1"/>
  <c r="E27" i="364"/>
  <c r="D27" i="364"/>
  <c r="N26" i="364"/>
  <c r="M26" i="364"/>
  <c r="K26" i="364"/>
  <c r="J26" i="364"/>
  <c r="H26" i="364"/>
  <c r="G26" i="364"/>
  <c r="D26" i="364" s="1"/>
  <c r="L25" i="364"/>
  <c r="I25" i="364"/>
  <c r="F25" i="364"/>
  <c r="C25" i="364" s="1"/>
  <c r="E25" i="364"/>
  <c r="D25" i="364"/>
  <c r="L24" i="364"/>
  <c r="I24" i="364"/>
  <c r="F24" i="364"/>
  <c r="C24" i="364" s="1"/>
  <c r="E24" i="364"/>
  <c r="D24" i="364"/>
  <c r="L23" i="364"/>
  <c r="L22" i="364" s="1"/>
  <c r="I23" i="364"/>
  <c r="I22" i="364" s="1"/>
  <c r="F23" i="364"/>
  <c r="E23" i="364"/>
  <c r="D23" i="364"/>
  <c r="N22" i="364"/>
  <c r="M22" i="364"/>
  <c r="K22" i="364"/>
  <c r="J22" i="364"/>
  <c r="H22" i="364"/>
  <c r="G22" i="364"/>
  <c r="D22" i="364" s="1"/>
  <c r="F22" i="364"/>
  <c r="E22" i="364"/>
  <c r="L21" i="364"/>
  <c r="L17" i="364" s="1"/>
  <c r="I21" i="364"/>
  <c r="F21" i="364"/>
  <c r="E21" i="364"/>
  <c r="D21" i="364"/>
  <c r="D17" i="364" s="1"/>
  <c r="L20" i="364"/>
  <c r="I20" i="364"/>
  <c r="F20" i="364"/>
  <c r="E20" i="364"/>
  <c r="D20" i="364"/>
  <c r="D16" i="364" s="1"/>
  <c r="L19" i="364"/>
  <c r="L15" i="364" s="1"/>
  <c r="I19" i="364"/>
  <c r="I18" i="364" s="1"/>
  <c r="F19" i="364"/>
  <c r="C19" i="364" s="1"/>
  <c r="E19" i="364"/>
  <c r="D19" i="364"/>
  <c r="N18" i="364"/>
  <c r="M18" i="364"/>
  <c r="K18" i="364"/>
  <c r="J18" i="364"/>
  <c r="H18" i="364"/>
  <c r="G18" i="364"/>
  <c r="D18" i="364" s="1"/>
  <c r="N17" i="364"/>
  <c r="M17" i="364"/>
  <c r="M14" i="364" s="1"/>
  <c r="K17" i="364"/>
  <c r="J17" i="364"/>
  <c r="H17" i="364"/>
  <c r="G17" i="364"/>
  <c r="N16" i="364"/>
  <c r="M16" i="364"/>
  <c r="K16" i="364"/>
  <c r="J16" i="364"/>
  <c r="H16" i="364"/>
  <c r="G16" i="364"/>
  <c r="N15" i="364"/>
  <c r="M15" i="364"/>
  <c r="K15" i="364"/>
  <c r="J15" i="364"/>
  <c r="H15" i="364"/>
  <c r="G15" i="364"/>
  <c r="G14" i="364" s="1"/>
  <c r="D14" i="364" s="1"/>
  <c r="D15" i="364"/>
  <c r="J14" i="364"/>
  <c r="H14" i="364"/>
  <c r="C17" i="363"/>
  <c r="C16" i="363"/>
  <c r="C15" i="363"/>
  <c r="C14" i="363" s="1"/>
  <c r="G11" i="362"/>
  <c r="F11" i="362"/>
  <c r="E11" i="362"/>
  <c r="D11" i="362"/>
  <c r="C11" i="362"/>
  <c r="C28" i="364" l="1"/>
  <c r="C32" i="364"/>
  <c r="C30" i="365"/>
  <c r="E26" i="364"/>
  <c r="L16" i="364"/>
  <c r="L14" i="364" s="1"/>
  <c r="K14" i="364"/>
  <c r="L18" i="364"/>
  <c r="C29" i="364"/>
  <c r="F15" i="364"/>
  <c r="C16" i="365"/>
  <c r="C14" i="365" s="1"/>
  <c r="I30" i="364"/>
  <c r="C17" i="365"/>
  <c r="E16" i="364"/>
  <c r="E17" i="364"/>
  <c r="L30" i="364"/>
  <c r="D14" i="365"/>
  <c r="C40" i="366"/>
  <c r="I16" i="364"/>
  <c r="N14" i="364"/>
  <c r="C21" i="364"/>
  <c r="I26" i="364"/>
  <c r="E14" i="365"/>
  <c r="F16" i="364"/>
  <c r="F14" i="364" s="1"/>
  <c r="E18" i="364"/>
  <c r="I17" i="364"/>
  <c r="C23" i="364"/>
  <c r="D30" i="364"/>
  <c r="F14" i="365"/>
  <c r="D40" i="366"/>
  <c r="D42" i="366"/>
  <c r="C41" i="366"/>
  <c r="C42" i="366"/>
  <c r="C22" i="364"/>
  <c r="F30" i="364"/>
  <c r="F18" i="364"/>
  <c r="F26" i="364"/>
  <c r="I15" i="364"/>
  <c r="C20" i="364"/>
  <c r="C16" i="364" s="1"/>
  <c r="C31" i="364"/>
  <c r="C15" i="364" s="1"/>
  <c r="C33" i="364"/>
  <c r="E14" i="364" l="1"/>
  <c r="C17" i="364"/>
  <c r="I14" i="364"/>
  <c r="C14" i="364" s="1"/>
  <c r="C26" i="364"/>
  <c r="C18" i="364"/>
  <c r="C30" i="364"/>
  <c r="D13" i="360"/>
  <c r="C13" i="360" s="1"/>
  <c r="E13" i="360"/>
  <c r="F13" i="360"/>
  <c r="G13" i="360"/>
  <c r="C14" i="360"/>
  <c r="C15" i="360"/>
  <c r="D32" i="359"/>
  <c r="D31" i="359"/>
  <c r="D30" i="359"/>
  <c r="F29" i="359"/>
  <c r="D29" i="359" s="1"/>
  <c r="E29" i="359"/>
  <c r="D28" i="359"/>
  <c r="D27" i="359"/>
  <c r="D26" i="359"/>
  <c r="F25" i="359"/>
  <c r="D25" i="359" s="1"/>
  <c r="E25" i="359"/>
  <c r="D24" i="359"/>
  <c r="D23" i="359"/>
  <c r="D22" i="359"/>
  <c r="F21" i="359"/>
  <c r="E21" i="359"/>
  <c r="D20" i="359"/>
  <c r="D19" i="359"/>
  <c r="D18" i="359"/>
  <c r="F17" i="359"/>
  <c r="E17" i="359"/>
  <c r="E13" i="359" s="1"/>
  <c r="F16" i="359"/>
  <c r="E16" i="359"/>
  <c r="F15" i="359"/>
  <c r="E15" i="359"/>
  <c r="F14" i="359"/>
  <c r="E14" i="359"/>
  <c r="D17" i="359" l="1"/>
  <c r="F13" i="359"/>
  <c r="D14" i="359"/>
  <c r="D15" i="359"/>
  <c r="D16" i="359"/>
  <c r="D21" i="359"/>
  <c r="D13" i="359"/>
  <c r="C19" i="343" l="1"/>
  <c r="C17" i="343"/>
  <c r="C16" i="343"/>
  <c r="C15" i="343"/>
  <c r="F14" i="343"/>
  <c r="E14" i="343"/>
  <c r="D14" i="343"/>
  <c r="C14" i="343" s="1"/>
  <c r="D27" i="342" l="1"/>
  <c r="C27" i="342"/>
  <c r="D26" i="342"/>
  <c r="C26" i="342"/>
  <c r="D25" i="342"/>
  <c r="C25" i="342"/>
  <c r="D24" i="342"/>
  <c r="C24" i="342"/>
  <c r="D23" i="342"/>
  <c r="C23" i="342"/>
  <c r="D22" i="342"/>
  <c r="C22" i="342"/>
  <c r="D21" i="342"/>
  <c r="C21" i="342"/>
  <c r="D20" i="342"/>
  <c r="C20" i="342"/>
  <c r="D19" i="342"/>
  <c r="C19" i="342"/>
  <c r="D18" i="342"/>
  <c r="C18" i="342"/>
  <c r="D17" i="342"/>
  <c r="C17" i="342"/>
  <c r="D16" i="342"/>
  <c r="C16" i="342"/>
  <c r="D15" i="342"/>
  <c r="C15" i="342"/>
  <c r="D14" i="342"/>
  <c r="C14" i="342"/>
  <c r="J13" i="342"/>
  <c r="I13" i="342"/>
  <c r="H13" i="342"/>
  <c r="G13" i="342"/>
  <c r="F13" i="342"/>
  <c r="E13" i="342"/>
  <c r="D13" i="342" l="1"/>
  <c r="C13" i="342"/>
  <c r="D16" i="340"/>
  <c r="C16" i="340"/>
  <c r="D15" i="340"/>
  <c r="C15" i="340"/>
  <c r="J14" i="340"/>
  <c r="I14" i="340"/>
  <c r="C14" i="340" s="1"/>
  <c r="H14" i="340"/>
  <c r="G14" i="340"/>
  <c r="F14" i="340"/>
  <c r="E14" i="340"/>
  <c r="D14" i="340" l="1"/>
</calcChain>
</file>

<file path=xl/sharedStrings.xml><?xml version="1.0" encoding="utf-8"?>
<sst xmlns="http://schemas.openxmlformats.org/spreadsheetml/2006/main" count="518" uniqueCount="260">
  <si>
    <t>Superintendencia de Salud y Riesgos Laborales</t>
  </si>
  <si>
    <t>Total</t>
  </si>
  <si>
    <t>Supervisión del SFS y SRL</t>
  </si>
  <si>
    <t>Atención a Usuarios</t>
  </si>
  <si>
    <t>SCM.01</t>
  </si>
  <si>
    <t>Investigaciones de Traspasos por Mes según motivo de la Investigación</t>
  </si>
  <si>
    <t>SCM.03</t>
  </si>
  <si>
    <t>Solicitudes y Casos Atendidos por Tema Asociado</t>
  </si>
  <si>
    <t>SCM.04</t>
  </si>
  <si>
    <t>Solicitudes Atendidas por Canal de Acceso</t>
  </si>
  <si>
    <t>SCM.05</t>
  </si>
  <si>
    <t xml:space="preserve">Auditorías Financieras y de Sistemas realizadas por Categoría de ARS </t>
  </si>
  <si>
    <t>SCM.06</t>
  </si>
  <si>
    <t>Evaluaciones realizadas para acreditación de Firmas de Auditores y/o Auditores Externos</t>
  </si>
  <si>
    <t>SCM.07</t>
  </si>
  <si>
    <t>Firmas Auditoras  acreditadas por las SISALRIL vigentes</t>
  </si>
  <si>
    <t>Resoluciones, Normativas, Sanciones E Investigaciones</t>
  </si>
  <si>
    <t>SCM.08</t>
  </si>
  <si>
    <t>Análisis Técnico Actuarial Del SFS, SRL Y Planes Alternativos De Salud</t>
  </si>
  <si>
    <t>SCM.10</t>
  </si>
  <si>
    <t>Planes Alternativos de Salud Aprobados y Rechazados por tipo de plan según Categoría de ARS</t>
  </si>
  <si>
    <t>SCM.11</t>
  </si>
  <si>
    <t>Planes Alternativos de Salud Evaluados por Tipo de Plan según Tipo de Respuesta</t>
  </si>
  <si>
    <t>Enero-Marzo</t>
  </si>
  <si>
    <t>Evaluación Técnica Y Financiera De Las ARS</t>
  </si>
  <si>
    <t>Auditores Externos</t>
  </si>
  <si>
    <t>Período</t>
  </si>
  <si>
    <t>Cuadro 5_002</t>
  </si>
  <si>
    <t>Tipo de Investigación</t>
  </si>
  <si>
    <t>Traspaso por enfermedad o atención de alto costo y/o cirugía</t>
  </si>
  <si>
    <t>Fuente: SISALRIL. A partir de la base de datos de Casos de la herramienta de Gestión de Casos</t>
  </si>
  <si>
    <t>Cuadro 5_004</t>
  </si>
  <si>
    <t xml:space="preserve">Tema </t>
  </si>
  <si>
    <t xml:space="preserve"> Solicitudes</t>
  </si>
  <si>
    <t>Casos Atendidos</t>
  </si>
  <si>
    <t>Accidente laboral</t>
  </si>
  <si>
    <t>Actualización de datos</t>
  </si>
  <si>
    <t>Afiliación</t>
  </si>
  <si>
    <t>Afiliación Novedad ARS</t>
  </si>
  <si>
    <t>Carnetizacion de los Afiliados ( al SFS)</t>
  </si>
  <si>
    <t>Coberturas del PDSS</t>
  </si>
  <si>
    <t xml:space="preserve">Exclusiones y inclusiones </t>
  </si>
  <si>
    <t>Información General</t>
  </si>
  <si>
    <t>Promotores de salud</t>
  </si>
  <si>
    <t>Reclamación por pagos, cobros y reembolsos</t>
  </si>
  <si>
    <t>Solicitud de información</t>
  </si>
  <si>
    <t>Subsidios</t>
  </si>
  <si>
    <t>Traspaso</t>
  </si>
  <si>
    <t>Otros</t>
  </si>
  <si>
    <t>Fuente: SISALRIL. A partir de las bases de datos de Casos y Solicitudes de la herramienta de Gestión de Casos</t>
  </si>
  <si>
    <t>Cuadro 5_005</t>
  </si>
  <si>
    <t>Canal de Acceso</t>
  </si>
  <si>
    <t>Correo Electrónico</t>
  </si>
  <si>
    <t>Internet</t>
  </si>
  <si>
    <t>Personal</t>
  </si>
  <si>
    <t>Solicitud 311</t>
  </si>
  <si>
    <t>Teléfono</t>
  </si>
  <si>
    <t>Fuente: SISALRIL. A partir de la base de datos de Solicitudes de la herramienta de Gestión de Casos</t>
  </si>
  <si>
    <t>Cuadro 5_006</t>
  </si>
  <si>
    <t>Categoría de ARS</t>
  </si>
  <si>
    <t>Auditorías Financieras</t>
  </si>
  <si>
    <t>Auditorías de Sistemas</t>
  </si>
  <si>
    <t>Pública</t>
  </si>
  <si>
    <t>Privada</t>
  </si>
  <si>
    <t>Autogestión</t>
  </si>
  <si>
    <t>Cuadro 5_007</t>
  </si>
  <si>
    <t>Firma y/o Auditores Evaluados</t>
  </si>
  <si>
    <t>Firmas de Auditores Externos</t>
  </si>
  <si>
    <t>Cuadro 5_008</t>
  </si>
  <si>
    <t xml:space="preserve">Mes Corte </t>
  </si>
  <si>
    <t xml:space="preserve"> Firmas de Auditores y/o Auditores Externos acreditados</t>
  </si>
  <si>
    <t>Número de Acreditación</t>
  </si>
  <si>
    <t>FIR CONSULTING, SRL</t>
  </si>
  <si>
    <t>HAHN CEARA, SRL</t>
  </si>
  <si>
    <t>Resoluciones Sancionadoras</t>
  </si>
  <si>
    <t>Fuente: SISALRIL. A partir de los datos reportados por la Dirección Jurídica</t>
  </si>
  <si>
    <t>Cuadro 5_011</t>
  </si>
  <si>
    <t>Tipo de Plan</t>
  </si>
  <si>
    <t>Total Planes Evaluados</t>
  </si>
  <si>
    <t>Total Aprobados</t>
  </si>
  <si>
    <t>Total Rechazados</t>
  </si>
  <si>
    <t>Total Evaluados</t>
  </si>
  <si>
    <t>Privadas</t>
  </si>
  <si>
    <t>Públicas</t>
  </si>
  <si>
    <t>Aprobados</t>
  </si>
  <si>
    <t>Rechazados</t>
  </si>
  <si>
    <t>Complementarios</t>
  </si>
  <si>
    <t>Especiales De Med. Prepagada</t>
  </si>
  <si>
    <t>Voluntarios O Independientes</t>
  </si>
  <si>
    <t>Cuadro 5_012</t>
  </si>
  <si>
    <t>Documentación Incompleta</t>
  </si>
  <si>
    <t>Observaciones</t>
  </si>
  <si>
    <t>*Rechazados por Observaciones: se refiere a los Planes Alternativos de Salud evaluados cuyos resultados derivaron en requerimientos a la documentación asociada al sometimiento de los Planes, con base en la Ley 87-01 y sus normas complementarias vigentes.</t>
  </si>
  <si>
    <t>Cuadro 5_009</t>
  </si>
  <si>
    <t xml:space="preserve">         Estadísticas Institucionales</t>
  </si>
  <si>
    <t>MOORE ULA, S.R.L.</t>
  </si>
  <si>
    <t>Rechazados: Comprende los rechazados por documentación incompleta: que son "Los Planes Alternativos de Salud descartados para evaluación, cuando las ARS no someten todas las documentaciones mínimas necesarias para iniciar el proceso de evaluación, conforme a lo establecido en el “Instructivo de Remisión de los Planes Alternativos de Salud a la SISALRIL” y los Rechados por Observaciones, estos ultimos son "Los Planes Alternativos de Salud evaluados cuyos resultados derivaron en requerimientos a la documentación asociada al sometimiento de los Planes, con base en la Ley 87-01 y sus normas complementarias vigentes".</t>
  </si>
  <si>
    <t>Solicitudes</t>
  </si>
  <si>
    <t>KPMG Dominicana</t>
  </si>
  <si>
    <t>Resoluciones Administrativas y Normativas</t>
  </si>
  <si>
    <t xml:space="preserve">                     Fuente: SISALRIL. A partir de los datos reportados por la Dirección Jurídica</t>
  </si>
  <si>
    <t>Monitoreo y Control: Auditorías</t>
  </si>
  <si>
    <t>SCM.16</t>
  </si>
  <si>
    <t>Certificaciones</t>
  </si>
  <si>
    <t>Supervisiones y Visitas de Seguimiento realizadas por las Direcciones de Aseguramiento por Tipo de Entidad</t>
  </si>
  <si>
    <t>Cuadro 5_017</t>
  </si>
  <si>
    <t>Entidad Supervisada</t>
  </si>
  <si>
    <t xml:space="preserve">Total </t>
  </si>
  <si>
    <t>Administradoras de Riesgos de Salud</t>
  </si>
  <si>
    <t>Régimen Subsidiado</t>
  </si>
  <si>
    <t>Régimen Contributivo</t>
  </si>
  <si>
    <t>Prestadoras de Servicios de Salud</t>
  </si>
  <si>
    <t>Servicios Regional de Salud</t>
  </si>
  <si>
    <t>Fuente: SISALRIL. A partir de los datos suministrados por la Direcciones de Aseguramiento.</t>
  </si>
  <si>
    <t xml:space="preserve">           Fuente: SISALRIL. A partir de los datos suministrados por la Direcciones de Aseguramiento.</t>
  </si>
  <si>
    <t>Abril-Junio</t>
  </si>
  <si>
    <t>CAMPUSANO Y ASOCIADOS SRL</t>
  </si>
  <si>
    <t>PRICEWATERHOUSECOOPERS Republica Dominicana SRL</t>
  </si>
  <si>
    <t>PEGARA Y ASOCIADOS SRL</t>
  </si>
  <si>
    <t>FELIX SENCION Y ASOCIADOS SRL</t>
  </si>
  <si>
    <t>MALENA DFK INTERNATIONAL SRL</t>
  </si>
  <si>
    <t>Cuadro 5_003</t>
  </si>
  <si>
    <t>Llamadas Recibidas Vía Call Center</t>
  </si>
  <si>
    <t>Llamadas a Call Center</t>
  </si>
  <si>
    <t>Total Llamadas</t>
  </si>
  <si>
    <t>Llamadas contestadas</t>
  </si>
  <si>
    <t>Llamadas abandonadas</t>
  </si>
  <si>
    <t>SCM.02</t>
  </si>
  <si>
    <t>Fuente: SISALRIL. A partir de los datos suministrados por la Dirección de Monitoreo y Supervisión de la Gestión de Riesgos.</t>
  </si>
  <si>
    <t>SERVICIOS FINANCIEROS GLOBALES SFG De la Rosa Oller, Maria Aquino &amp; ASOCS SRL</t>
  </si>
  <si>
    <t>Cuadro 5_013</t>
  </si>
  <si>
    <t>Subsidios Otorgados y Montos Comprometidos por Tipo de Subsidio</t>
  </si>
  <si>
    <t>Tipo de Subsidio</t>
  </si>
  <si>
    <t>Subsidios Otorgados</t>
  </si>
  <si>
    <t>Monto Comprometido</t>
  </si>
  <si>
    <t>Enfermedad Común</t>
  </si>
  <si>
    <t xml:space="preserve">Lactancia </t>
  </si>
  <si>
    <t>Maternidad</t>
  </si>
  <si>
    <t>Fuente: SISALRIL. A partir de las bases de datos de Pagos por Tipo de Subsidios</t>
  </si>
  <si>
    <t>Tipo de subsidio</t>
  </si>
  <si>
    <t>Subsidios Otorgados (%)</t>
  </si>
  <si>
    <t>Monto Comprometido (%)</t>
  </si>
  <si>
    <t xml:space="preserve">                 Fuente: SISALRIL. A partir de las bases de datos de Pagos por Tipo de Subsidios</t>
  </si>
  <si>
    <t>Cuadro 5_014</t>
  </si>
  <si>
    <t>Certificaciones Emitidas por Tipo de Subsidio</t>
  </si>
  <si>
    <t>Lactancia</t>
  </si>
  <si>
    <t>Fuente: SISALRIL. A partir de los datos suministrados por la Dirección de Control de Subsidios</t>
  </si>
  <si>
    <t>Cuadro 5_015</t>
  </si>
  <si>
    <t>Casos Atendidos de Subsidios del Seguro Familiar de Salud por Canal de Acceso</t>
  </si>
  <si>
    <t>Telefónico</t>
  </si>
  <si>
    <t xml:space="preserve">            Fuente: SISALRIL. A partir de los datos suministrados por la Dirección de Control de Subsidios</t>
  </si>
  <si>
    <t>Cuadro 5_019</t>
  </si>
  <si>
    <t>Empresas Auditadas sobre Subsidios del Seguro Familiar de Salud</t>
  </si>
  <si>
    <t>Fuente: SISALRIL. A partir de los datos reportados por la Dirección de Control de Subsdios.</t>
  </si>
  <si>
    <t>Control De Subsidios Del SFS</t>
  </si>
  <si>
    <t>SCM.12</t>
  </si>
  <si>
    <t>SCM.13</t>
  </si>
  <si>
    <t>SCM.14</t>
  </si>
  <si>
    <t>SCM.18</t>
  </si>
  <si>
    <t>Análisis Técnico Estadístico</t>
  </si>
  <si>
    <t>SCM.09</t>
  </si>
  <si>
    <t>Requerimientos Estadísticos  por Tipo de Entidad</t>
  </si>
  <si>
    <t>Cuadro 5_010</t>
  </si>
  <si>
    <t>Tipo de Entidad</t>
  </si>
  <si>
    <t>Persona Física</t>
  </si>
  <si>
    <t>Institución Pública</t>
  </si>
  <si>
    <t>SCM.15</t>
  </si>
  <si>
    <t>Supervisiones y Visitas de Seguimiento Realizadas en el Régimen Subsidiado por Tema</t>
  </si>
  <si>
    <t>Cuadro 5_016</t>
  </si>
  <si>
    <t>Supervisiones y Visitas de Seguimiento realizadas en el Régimen Subsidiado por Tema</t>
  </si>
  <si>
    <t>Tema Auditoría/Supervisión</t>
  </si>
  <si>
    <t>SCM.20</t>
  </si>
  <si>
    <t>Sesiones de trabajo de la CTD-SRL y Expedientes Conocidos según Estatus del Expediente</t>
  </si>
  <si>
    <t>Cuadro 5_021</t>
  </si>
  <si>
    <t>Sesiones de Trabajo de la CTD-SRL y Expedientes Conocidos según Estatus del Expediente</t>
  </si>
  <si>
    <t>Sesiones CTD-SRL</t>
  </si>
  <si>
    <t>Estatus Expedientes</t>
  </si>
  <si>
    <t xml:space="preserve"> Conocidos</t>
  </si>
  <si>
    <t>Observados</t>
  </si>
  <si>
    <t>Certificados</t>
  </si>
  <si>
    <t xml:space="preserve">Leyenda: </t>
  </si>
  <si>
    <t>CTD-SRL: Comisión Técnica de Discapacidad del Seguro de Riesgos Laborales</t>
  </si>
  <si>
    <t>Sesiones CTD-SRL: Reuniones de trabajo donde la CTD-SRL revisa los expedientes (resultados de la evaluación médica y valoración de la discapacidad permanente) realizada por las Comisiones Médicas Regionales (CMR)</t>
  </si>
  <si>
    <t xml:space="preserve">Conocidos: Expedientes revisados en una sesión CTD-SRL </t>
  </si>
  <si>
    <t>Observados: Expedientes revisados en una sesión CTD-SRL que se devuelve a la CMR correspondiente para reconsideración de la calificación por tener aspectos que no se apegan al manual de referencia legal</t>
  </si>
  <si>
    <t>Remitidos al IDOPPRIL: Expedientes revisados en una sesión CTD-SRL que se remiten al IDOPPRIL para los fines de comunicar los resultados de la valuación médica y valoración de la discapacidad permanente a los afiliados, previo a su certificación, en su derecho a expresar su conformidad o no con los mismos</t>
  </si>
  <si>
    <t>Certificados: Expedientes que han culminado el proceso de reconocimiento de la discapacidad permanente expresada mediante documento oficial suscrito por los integrantes de la CTD-SRL, constituyendo un requisito administrativo previo al acceso a los beneficios otorgados a través de la IDOPPRIL</t>
  </si>
  <si>
    <t xml:space="preserve"> Resoluciones Arbitral</t>
  </si>
  <si>
    <t>Institución Privada</t>
  </si>
  <si>
    <t>Enero- Marzo</t>
  </si>
  <si>
    <t>Fuente: SISALRIL. Información suministrada por la Dirección de Aseguramiento en Riesgos Laborales.</t>
  </si>
  <si>
    <t>SCM.19</t>
  </si>
  <si>
    <t>Cuadro 5_020</t>
  </si>
  <si>
    <t>Auditorías Puntuales y Visitas de Seguimiento Realizadas al IDOPRIL</t>
  </si>
  <si>
    <t>MIESES &amp; RUIZ CONSULTORES FINANCIEROS SRL</t>
  </si>
  <si>
    <t>Resoluciones: Sancionadoras, Administrativas, Normativas Emitidas, Recursos de Inconformidad y Resoluciones Arbitral</t>
  </si>
  <si>
    <t xml:space="preserve"> Fuente: SISALRIL. A partir de la base de datos de Solicitudes de la herramienta de Gestión de Casos</t>
  </si>
  <si>
    <t>BDO, SRL</t>
  </si>
  <si>
    <t xml:space="preserve"> </t>
  </si>
  <si>
    <t>Fuente: SISALRIL. A partir de los datos suministrados por el Departamento de  Gestión Actuarial de Planes Alternativos de Salud.</t>
  </si>
  <si>
    <t>Notas:
*Aprobados: se refiere a los Planes Alternativos de Salud evaluados y autorizados para la comercialización de las ARS, mediante la asignación de un código SIMON para cada Plan Alternativo de Salud.</t>
  </si>
  <si>
    <t>*Rechazados por Documentación incompleta: se refiere a  los Planes Alternativos de Salud descartados para evaluación, cuando las ARS no someten todas las documentaciones mínimas necesarias para iniciar el proceso de evaluación, conforme a lo establecido en el “Instructivo de Remisión de los Planes Alternativos de Salud a la SISALRIL”.</t>
  </si>
  <si>
    <t xml:space="preserve">                      Fuente: SISALRIL. A partir de los datos suministrados por el Departamento de  Gestión Actuarial de Planes Alternativos de Salud.</t>
  </si>
  <si>
    <t xml:space="preserve">                                   Fuente: SISALRIL. A partir de los datos suministrados por la Dirección de Control de Subsidios</t>
  </si>
  <si>
    <t>Fuente: SISALRIL. Información suministrada por la Dirección de Aseguramiento de Riesgos Laborales.</t>
  </si>
  <si>
    <t>Remitidos a la ARL</t>
  </si>
  <si>
    <t xml:space="preserve">    Fuente: SISALRIL. A partir de los datos suministrados por Dirección de Atención al Usuario </t>
  </si>
  <si>
    <t xml:space="preserve">             Fuente: SISALRIL. A partir de los datos suministrados por la Dirección de Aseguramiento para los Regímenes Subsidiados</t>
  </si>
  <si>
    <t>Auditorías Puntuales y Visitas de Seguimiento Realizadas al IDOPPRIL</t>
  </si>
  <si>
    <t>Auditorías y Visitas</t>
  </si>
  <si>
    <t>Fuente: SISALRIL. Información suministrada por la Dirección de Riesgos Laborales.</t>
  </si>
  <si>
    <t>Fuente: SISALRIL. A partir de los datos suministrados por el Departamento de Estadística.</t>
  </si>
  <si>
    <t>Resoluciones: Sancionadoras, Administrativas, Normativas Emitidas y Recursos de Inconformidad</t>
  </si>
  <si>
    <t>Notas:
*Aprobados se refiere a: Planes Alternativos de Salud evaluados y autorizados para la comercialización de las ARS, mediante la asignación de un código SIMON para cada Plan Alternativo de Salud.</t>
  </si>
  <si>
    <t>Investigaciones de Traspasos por trimestre, según motivo de la Investigación</t>
  </si>
  <si>
    <t>Periodo</t>
  </si>
  <si>
    <t>Casos</t>
  </si>
  <si>
    <t>Traspaso por irregularidad</t>
  </si>
  <si>
    <t>Requerimientos Estadísticos del SFS y SRL por Tipo de Entidad</t>
  </si>
  <si>
    <t>Nota: los datos están disponibles hasta el último periodo reportado por el área responsable.</t>
  </si>
  <si>
    <t>Año: 2024</t>
  </si>
  <si>
    <t xml:space="preserve">Fuente: SISALRIL. A partir de los datos suministrados por Dirección de Atención al Usuario </t>
  </si>
  <si>
    <t>Nota: Para el trismestre Enero-Marzo no se realizaron  auditorias o visitas al IDOPPRIL.</t>
  </si>
  <si>
    <t>Fuente: SISALRIL. A partir de los datos suministrados por la Dirección de Aseguramiento para los Regímenes Subsidiados.</t>
  </si>
  <si>
    <r>
      <t xml:space="preserve"> Solicitudes</t>
    </r>
    <r>
      <rPr>
        <b/>
        <vertAlign val="superscript"/>
        <sz val="12"/>
        <color theme="0"/>
        <rFont val="Arial"/>
        <family val="2"/>
      </rPr>
      <t>/1</t>
    </r>
  </si>
  <si>
    <r>
      <t>Casos Atendidos</t>
    </r>
    <r>
      <rPr>
        <b/>
        <vertAlign val="superscript"/>
        <sz val="12"/>
        <color theme="0"/>
        <rFont val="Arial"/>
        <family val="2"/>
      </rPr>
      <t>/2</t>
    </r>
  </si>
  <si>
    <r>
      <rPr>
        <sz val="9"/>
        <color theme="1"/>
        <rFont val="Arial"/>
        <family val="2"/>
      </rPr>
      <t>Notas:
1/ Solicitudes</t>
    </r>
    <r>
      <rPr>
        <b/>
        <sz val="9"/>
        <color theme="1"/>
        <rFont val="Arial"/>
        <family val="2"/>
      </rPr>
      <t>:</t>
    </r>
    <r>
      <rPr>
        <sz val="9"/>
        <color theme="1"/>
        <rFont val="Arial"/>
        <family val="2"/>
      </rPr>
      <t xml:space="preserve"> Se refiere a la demanda de información que realizan los usuarios, que pueden ser respondidas en un tiempo menor de 20 minutos.
2/Casos Atendidos: Se refiere a la formalización de una solicitud en la que es necesario realizar una investigación y cuyo tiempo de respuesta puede durar entre 1 y 30 días laborales en función de su complejidad.</t>
    </r>
  </si>
  <si>
    <r>
      <t xml:space="preserve"> Solicitudes/</t>
    </r>
    <r>
      <rPr>
        <b/>
        <vertAlign val="superscript"/>
        <sz val="11"/>
        <color theme="0"/>
        <rFont val="Arial"/>
        <family val="2"/>
      </rPr>
      <t>1</t>
    </r>
  </si>
  <si>
    <r>
      <t>Casos Atendidos/</t>
    </r>
    <r>
      <rPr>
        <b/>
        <vertAlign val="superscript"/>
        <sz val="11"/>
        <color theme="0"/>
        <rFont val="Arial"/>
        <family val="2"/>
      </rPr>
      <t>2</t>
    </r>
  </si>
  <si>
    <r>
      <t>Notas:
1/ Solicitudes</t>
    </r>
    <r>
      <rPr>
        <b/>
        <sz val="9"/>
        <rFont val="Arial"/>
        <family val="2"/>
      </rPr>
      <t>:</t>
    </r>
    <r>
      <rPr>
        <sz val="9"/>
        <rFont val="Arial"/>
        <family val="2"/>
      </rPr>
      <t xml:space="preserve"> Se refiere a la demanda de información que realizan los usuarios, que pueden ser respondidas en un tiempo menor de 20 minutos.
2/Casos Atendidos: Se refiere a la formalización de una solicitud en la que es necesario realizar una investigación y cuyo tiempo de respuesta puede durar entre 1 y 30 días laborales en función de su complejidad.</t>
    </r>
  </si>
  <si>
    <t>Seguimiento Plan de Accion: Mejoras de la "Gestión Efectiva de la Cartera del Régimen Subsidiado".</t>
  </si>
  <si>
    <t>Seguimiento a la Supervisión de la implementación de la Rsolución 533-01</t>
  </si>
  <si>
    <t>Encuesta de Calidad  Percibida sobre los Servicios Odontológicos</t>
  </si>
  <si>
    <t>Supervisión Centros de Atención Primaria y Centros de Apoyo Diagnóstico del Primer Nivel de Atención</t>
  </si>
  <si>
    <t>Año:  2024</t>
  </si>
  <si>
    <t>Período: 2024</t>
  </si>
  <si>
    <r>
      <t>Empresas Auditadas/</t>
    </r>
    <r>
      <rPr>
        <b/>
        <vertAlign val="superscript"/>
        <sz val="12"/>
        <color indexed="9"/>
        <rFont val="Arial"/>
        <family val="2"/>
      </rPr>
      <t>1</t>
    </r>
  </si>
  <si>
    <t>Julio- Septiembre</t>
  </si>
  <si>
    <t>Julio-Septiembre</t>
  </si>
  <si>
    <t>Julio-Sepiembre</t>
  </si>
  <si>
    <t>GOMERA Y ASOCIADOS, S.R.L.</t>
  </si>
  <si>
    <t>DELOITTE RD, S.R.L.</t>
  </si>
  <si>
    <t>Nota: 1/Actualmente el metodo de auditoria se basa en inspeccion preventiva, para los periodos Enero-Marzo ,Abril-Junio y Julio-Septiembre no se reportaron auditorias sobre subsidios.
2/Nota: los datos están disponibles hasta el último periodo reportado por el área responsable.</t>
  </si>
  <si>
    <t xml:space="preserve">Capacidad instalada en el Primer Nivel de Atención.
</t>
  </si>
  <si>
    <t>Volver al índice</t>
  </si>
  <si>
    <t>Nota: Durante el trimestre Julio-Septiembre 2024, se implementaron mejoras administrativas y de gestión del personal, con el objeto de aumentar las llamadas contestadas y reducir las abandonadas.</t>
  </si>
  <si>
    <t>Enero-Diciembre 2024</t>
  </si>
  <si>
    <t>Octubre-Diciembre</t>
  </si>
  <si>
    <t xml:space="preserve"> Al mes de Noviembre 2024</t>
  </si>
  <si>
    <t>Recursos de Incorformidad</t>
  </si>
  <si>
    <t>Resoluciones de Recursos de Reconsideracion</t>
  </si>
  <si>
    <t>Nota: los datos están disponibles hasta el último periodo reportado por el área responsable.
1/  No se están atendiendo casos de subsidio vía telefónica</t>
  </si>
  <si>
    <t>Vigilar los programas de promoción de salud y prevención de enfermedades que ofertan en el primer nivel de atención a los afiliados al régimen subsidiado.</t>
  </si>
  <si>
    <t>Supervisión de la cartera de dependientes menores afiliados en el Régimen Subsidiado en las jornadas de las escuelas públicas.</t>
  </si>
  <si>
    <t xml:space="preserve">Seguimiento del Plan de Acción sobre las mejoras a los PSSET para Pensionados y Jubilados ARS SEMMA.
</t>
  </si>
  <si>
    <t>Seguimiento de carnetización de los afiliados del Régimen Subsidiado, por la ARS SENASA.</t>
  </si>
  <si>
    <t>Seguimiento al Plan de Acción: Afiliados al Régimen Subsidiado integrados en programas de seguimiento según grupos de riesgos y rutas de atención</t>
  </si>
  <si>
    <t>Evaluados los niveles de avance alcanzados en  los procesos de riesgos de la ARS SeNaSa.</t>
  </si>
  <si>
    <t xml:space="preserve">* El aumento registrado en los trimestres Julio-septiembre y Octubre-Diciembre es debido al  cumplimiento de la Resolución CNSS No. 594-02 de fecha 11 de julio de 2024.		</t>
  </si>
  <si>
    <t>Noviembre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</si>
</sst>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F800]dddd\,\ mmmm\ dd\,\ yyyy"/>
    <numFmt numFmtId="165" formatCode="_(* #,##0_);_(* \(#,##0\);_(* &quot;-&quot;??_);_(@_)"/>
  </numFmts>
  <fonts count="8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sz val="11"/>
      <color theme="1"/>
      <name val="Franklin Gothic Book"/>
      <family val="2"/>
    </font>
    <font>
      <u/>
      <sz val="11"/>
      <color theme="10"/>
      <name val="Franklin Gothic Book"/>
      <family val="2"/>
    </font>
    <font>
      <u/>
      <sz val="10"/>
      <color theme="10"/>
      <name val="Franklin Gothic Book"/>
      <family val="2"/>
    </font>
    <font>
      <b/>
      <sz val="12"/>
      <color theme="1"/>
      <name val="Franklin Gothic Book"/>
      <family val="2"/>
    </font>
    <font>
      <b/>
      <sz val="11"/>
      <color theme="1"/>
      <name val="Franklin Gothic Book"/>
      <family val="2"/>
    </font>
    <font>
      <b/>
      <sz val="12"/>
      <color theme="0"/>
      <name val="Franklin Gothic Book"/>
      <family val="2"/>
    </font>
    <font>
      <b/>
      <sz val="10"/>
      <color theme="1"/>
      <name val="Franklin Gothic Book"/>
      <family val="2"/>
    </font>
    <font>
      <sz val="11"/>
      <name val="Franklin Gothic Book"/>
      <family val="2"/>
    </font>
    <font>
      <sz val="10"/>
      <color theme="1"/>
      <name val="Franklin Gothic Book"/>
      <family val="2"/>
    </font>
    <font>
      <sz val="9"/>
      <color theme="1"/>
      <name val="Franklin Gothic Book"/>
      <family val="2"/>
    </font>
    <font>
      <b/>
      <sz val="11"/>
      <color theme="0"/>
      <name val="Franklin Gothic Book"/>
      <family val="2"/>
    </font>
    <font>
      <sz val="9"/>
      <name val="Franklin Gothic Book"/>
      <family val="2"/>
    </font>
    <font>
      <b/>
      <sz val="11"/>
      <name val="Franklin Gothic Book"/>
      <family val="2"/>
    </font>
    <font>
      <b/>
      <sz val="10"/>
      <name val="Franklin Gothic Book"/>
      <family val="2"/>
    </font>
    <font>
      <sz val="8"/>
      <color theme="1"/>
      <name val="Franklin Gothic Book"/>
      <family val="2"/>
    </font>
    <font>
      <sz val="10"/>
      <name val="Franklin Gothic Book"/>
      <family val="2"/>
    </font>
    <font>
      <b/>
      <sz val="28"/>
      <color theme="1"/>
      <name val="Franklin Gothic Book"/>
      <family val="2"/>
    </font>
    <font>
      <b/>
      <sz val="48"/>
      <color theme="1"/>
      <name val="Franklin Gothic Book"/>
      <family val="2"/>
    </font>
    <font>
      <b/>
      <sz val="22"/>
      <color theme="1"/>
      <name val="Franklin Gothic Book"/>
      <family val="2"/>
    </font>
    <font>
      <b/>
      <sz val="20"/>
      <color theme="1"/>
      <name val="Franklin Gothic Book"/>
      <family val="2"/>
    </font>
    <font>
      <b/>
      <sz val="16"/>
      <color theme="1"/>
      <name val="Franklin Gothic Book"/>
      <family val="2"/>
    </font>
    <font>
      <b/>
      <i/>
      <sz val="10"/>
      <color theme="1"/>
      <name val="Franklin Gothic Book"/>
      <family val="2"/>
    </font>
    <font>
      <b/>
      <sz val="14"/>
      <color theme="1"/>
      <name val="Franklin Gothic Book"/>
      <family val="2"/>
    </font>
    <font>
      <b/>
      <sz val="8"/>
      <color theme="1"/>
      <name val="Franklin Gothic Book"/>
      <family val="2"/>
    </font>
    <font>
      <sz val="11"/>
      <color theme="0"/>
      <name val="Franklin Gothic Book"/>
      <family val="2"/>
    </font>
    <font>
      <sz val="10"/>
      <color theme="0"/>
      <name val="Franklin Gothic Book"/>
      <family val="2"/>
    </font>
    <font>
      <sz val="11"/>
      <color rgb="FFFF0000"/>
      <name val="Franklin Gothic Book"/>
      <family val="2"/>
    </font>
    <font>
      <sz val="9"/>
      <color theme="0"/>
      <name val="Franklin Gothic Book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b/>
      <vertAlign val="superscript"/>
      <sz val="12"/>
      <color theme="0"/>
      <name val="Arial"/>
      <family val="2"/>
    </font>
    <font>
      <b/>
      <sz val="11"/>
      <color theme="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rgb="FFFF0000"/>
      <name val="Arial"/>
      <family val="2"/>
    </font>
    <font>
      <u/>
      <sz val="10"/>
      <color rgb="FFFF0000"/>
      <name val="Arial"/>
      <family val="2"/>
    </font>
    <font>
      <u/>
      <sz val="11"/>
      <color rgb="FFFF0000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  <font>
      <b/>
      <sz val="11"/>
      <color rgb="FFFF0000"/>
      <name val="Arial"/>
      <family val="2"/>
    </font>
    <font>
      <b/>
      <vertAlign val="superscript"/>
      <sz val="11"/>
      <color theme="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rgb="FFFF000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Arial"/>
      <family val="2"/>
    </font>
    <font>
      <sz val="10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1"/>
      <color indexed="8"/>
      <name val="Arial"/>
      <family val="2"/>
    </font>
    <font>
      <u/>
      <sz val="11"/>
      <color indexed="30"/>
      <name val="Arial"/>
      <family val="2"/>
    </font>
    <font>
      <b/>
      <sz val="12"/>
      <color indexed="8"/>
      <name val="Arial"/>
      <family val="2"/>
    </font>
    <font>
      <b/>
      <sz val="12"/>
      <color indexed="9"/>
      <name val="Arial"/>
      <family val="2"/>
    </font>
    <font>
      <b/>
      <vertAlign val="superscript"/>
      <sz val="12"/>
      <color indexed="9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11"/>
      <color indexed="8"/>
      <name val="Calibri"/>
      <family val="2"/>
    </font>
    <font>
      <sz val="7"/>
      <color indexed="8"/>
      <name val="Arial"/>
      <family val="2"/>
    </font>
    <font>
      <sz val="8"/>
      <color indexed="8"/>
      <name val="Calibri"/>
      <family val="2"/>
    </font>
    <font>
      <sz val="10"/>
      <color rgb="FF000000"/>
      <name val="Franklin Gothic Book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99441"/>
        <bgColor indexed="64"/>
      </patternFill>
    </fill>
    <fill>
      <patternFill patternType="solid">
        <fgColor rgb="FF1950A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A4EB"/>
        <bgColor indexed="64"/>
      </patternFill>
    </fill>
    <fill>
      <patternFill patternType="solid">
        <fgColor rgb="FF003EAB"/>
        <bgColor indexed="64"/>
      </patternFill>
    </fill>
    <fill>
      <patternFill patternType="solid">
        <fgColor rgb="FF43B12E"/>
        <bgColor indexed="64"/>
      </patternFill>
    </fill>
    <fill>
      <patternFill patternType="solid">
        <fgColor rgb="FF61CEFF"/>
        <bgColor indexed="64"/>
      </patternFill>
    </fill>
    <fill>
      <patternFill patternType="solid">
        <fgColor rgb="FFFFFF00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 style="thin">
        <color indexed="64"/>
      </right>
      <top style="thin">
        <color theme="0" tint="-0.14993743705557422"/>
      </top>
      <bottom/>
      <diagonal/>
    </border>
    <border>
      <left style="thin">
        <color indexed="64"/>
      </left>
      <right style="thin">
        <color theme="0" tint="-0.14996795556505021"/>
      </right>
      <top/>
      <bottom style="thin">
        <color theme="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/>
      <diagonal/>
    </border>
    <border>
      <left style="thin">
        <color indexed="2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22"/>
      </right>
      <top/>
      <bottom/>
      <diagonal/>
    </border>
    <border>
      <left style="thin">
        <color indexed="64"/>
      </left>
      <right style="thin">
        <color indexed="22"/>
      </right>
      <top/>
      <bottom style="thin">
        <color indexed="64"/>
      </bottom>
      <diagonal/>
    </border>
    <border>
      <left style="thin">
        <color indexed="22"/>
      </left>
      <right/>
      <top/>
      <bottom style="thin">
        <color indexed="64"/>
      </bottom>
      <diagonal/>
    </border>
    <border>
      <left style="thin">
        <color theme="0" tint="-0.14996795556505021"/>
      </left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0.14993743705557422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1"/>
      </left>
      <right style="thin">
        <color theme="0" tint="-0.14996795556505021"/>
      </right>
      <top style="thin">
        <color theme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1"/>
      </right>
      <top style="thin">
        <color theme="1"/>
      </top>
      <bottom style="thin">
        <color theme="0" tint="-0.14996795556505021"/>
      </bottom>
      <diagonal/>
    </border>
    <border>
      <left style="thin">
        <color theme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1"/>
      </right>
      <top style="thin">
        <color theme="0" tint="-0.14996795556505021"/>
      </top>
      <bottom style="thin">
        <color theme="1"/>
      </bottom>
      <diagonal/>
    </border>
    <border>
      <left style="thin">
        <color theme="1"/>
      </left>
      <right style="thin">
        <color theme="0" tint="-0.14996795556505021"/>
      </right>
      <top style="thin">
        <color theme="0" tint="-0.14996795556505021"/>
      </top>
      <bottom style="thin">
        <color theme="1"/>
      </bottom>
      <diagonal/>
    </border>
    <border>
      <left style="thin">
        <color theme="1"/>
      </left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 style="thin">
        <color theme="0" tint="-0.24994659260841701"/>
      </right>
      <top style="thin">
        <color theme="0" tint="-0.24994659260841701"/>
      </top>
      <bottom style="thin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/>
      </bottom>
      <diagonal/>
    </border>
    <border>
      <left style="thin">
        <color theme="0" tint="-0.24994659260841701"/>
      </left>
      <right style="thin">
        <color theme="1"/>
      </right>
      <top style="thin">
        <color theme="0" tint="-0.2499465926084170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auto="1"/>
      </right>
      <top style="thin">
        <color theme="0" tint="-0.14996795556505021"/>
      </top>
      <bottom/>
      <diagonal/>
    </border>
    <border>
      <left style="thin">
        <color indexed="22"/>
      </left>
      <right/>
      <top/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1" fillId="0" borderId="0"/>
    <xf numFmtId="43" fontId="13" fillId="0" borderId="0" applyFont="0" applyFill="0" applyBorder="0" applyAlignment="0" applyProtection="0"/>
  </cellStyleXfs>
  <cellXfs count="452">
    <xf numFmtId="0" fontId="0" fillId="0" borderId="0" xfId="0"/>
    <xf numFmtId="3" fontId="0" fillId="0" borderId="0" xfId="0" applyNumberFormat="1"/>
    <xf numFmtId="3" fontId="1" fillId="0" borderId="0" xfId="1" applyNumberFormat="1" applyFont="1" applyFill="1" applyBorder="1" applyAlignment="1">
      <alignment horizontal="right" vertical="center"/>
    </xf>
    <xf numFmtId="0" fontId="10" fillId="0" borderId="0" xfId="0" applyFont="1"/>
    <xf numFmtId="0" fontId="5" fillId="0" borderId="0" xfId="2" applyFont="1" applyAlignment="1" applyProtection="1">
      <protection locked="0"/>
    </xf>
    <xf numFmtId="0" fontId="12" fillId="0" borderId="0" xfId="0" applyFont="1" applyAlignment="1">
      <alignment vertical="center" wrapText="1"/>
    </xf>
    <xf numFmtId="0" fontId="8" fillId="0" borderId="0" xfId="0" applyFont="1"/>
    <xf numFmtId="3" fontId="1" fillId="0" borderId="20" xfId="1" applyNumberFormat="1" applyFont="1" applyFill="1" applyBorder="1" applyAlignment="1">
      <alignment horizontal="right" vertical="center"/>
    </xf>
    <xf numFmtId="0" fontId="15" fillId="0" borderId="0" xfId="0" applyFont="1"/>
    <xf numFmtId="0" fontId="16" fillId="0" borderId="0" xfId="2" applyFont="1" applyBorder="1" applyAlignment="1" applyProtection="1"/>
    <xf numFmtId="0" fontId="17" fillId="0" borderId="0" xfId="2" applyFont="1" applyAlignment="1" applyProtection="1"/>
    <xf numFmtId="0" fontId="19" fillId="6" borderId="4" xfId="0" applyFont="1" applyFill="1" applyBorder="1" applyAlignment="1">
      <alignment horizontal="left" vertical="center"/>
    </xf>
    <xf numFmtId="3" fontId="21" fillId="6" borderId="5" xfId="1" applyNumberFormat="1" applyFont="1" applyFill="1" applyBorder="1" applyAlignment="1">
      <alignment horizontal="right" vertical="center"/>
    </xf>
    <xf numFmtId="3" fontId="21" fillId="6" borderId="6" xfId="1" applyNumberFormat="1" applyFont="1" applyFill="1" applyBorder="1" applyAlignment="1">
      <alignment horizontal="right" vertical="center"/>
    </xf>
    <xf numFmtId="3" fontId="15" fillId="0" borderId="0" xfId="0" applyNumberFormat="1" applyFont="1"/>
    <xf numFmtId="0" fontId="22" fillId="0" borderId="4" xfId="0" applyFont="1" applyBorder="1"/>
    <xf numFmtId="3" fontId="23" fillId="0" borderId="6" xfId="1" applyNumberFormat="1" applyFont="1" applyFill="1" applyBorder="1" applyAlignment="1">
      <alignment horizontal="right" vertical="center"/>
    </xf>
    <xf numFmtId="0" fontId="22" fillId="0" borderId="10" xfId="0" applyFont="1" applyBorder="1"/>
    <xf numFmtId="3" fontId="23" fillId="0" borderId="11" xfId="1" applyNumberFormat="1" applyFont="1" applyFill="1" applyBorder="1" applyAlignment="1">
      <alignment horizontal="right" vertical="center"/>
    </xf>
    <xf numFmtId="3" fontId="23" fillId="0" borderId="12" xfId="1" applyNumberFormat="1" applyFont="1" applyFill="1" applyBorder="1" applyAlignment="1">
      <alignment horizontal="right" vertical="center"/>
    </xf>
    <xf numFmtId="0" fontId="24" fillId="0" borderId="0" xfId="0" applyFont="1"/>
    <xf numFmtId="0" fontId="16" fillId="0" borderId="0" xfId="2" applyFont="1" applyAlignment="1" applyProtection="1"/>
    <xf numFmtId="0" fontId="20" fillId="7" borderId="1" xfId="0" applyFont="1" applyFill="1" applyBorder="1" applyAlignment="1">
      <alignment horizontal="center" vertical="center"/>
    </xf>
    <xf numFmtId="3" fontId="21" fillId="0" borderId="5" xfId="1" applyNumberFormat="1" applyFont="1" applyFill="1" applyBorder="1" applyAlignment="1">
      <alignment horizontal="right"/>
    </xf>
    <xf numFmtId="3" fontId="21" fillId="0" borderId="11" xfId="1" applyNumberFormat="1" applyFont="1" applyFill="1" applyBorder="1" applyAlignment="1">
      <alignment horizontal="right"/>
    </xf>
    <xf numFmtId="3" fontId="23" fillId="0" borderId="11" xfId="1" applyNumberFormat="1" applyFont="1" applyFill="1" applyBorder="1" applyAlignment="1">
      <alignment horizontal="right"/>
    </xf>
    <xf numFmtId="3" fontId="21" fillId="6" borderId="22" xfId="1" applyNumberFormat="1" applyFont="1" applyFill="1" applyBorder="1" applyAlignment="1">
      <alignment horizontal="right" vertical="center"/>
    </xf>
    <xf numFmtId="3" fontId="21" fillId="6" borderId="13" xfId="1" applyNumberFormat="1" applyFont="1" applyFill="1" applyBorder="1" applyAlignment="1">
      <alignment horizontal="right" vertical="center"/>
    </xf>
    <xf numFmtId="0" fontId="20" fillId="7" borderId="3" xfId="0" applyFont="1" applyFill="1" applyBorder="1" applyAlignment="1">
      <alignment horizontal="right" vertical="center"/>
    </xf>
    <xf numFmtId="0" fontId="19" fillId="6" borderId="21" xfId="0" applyFont="1" applyFill="1" applyBorder="1" applyAlignment="1">
      <alignment horizontal="left" vertical="center"/>
    </xf>
    <xf numFmtId="0" fontId="23" fillId="0" borderId="0" xfId="0" applyFont="1"/>
    <xf numFmtId="0" fontId="24" fillId="0" borderId="0" xfId="0" applyFont="1" applyAlignment="1">
      <alignment vertical="center"/>
    </xf>
    <xf numFmtId="0" fontId="32" fillId="0" borderId="0" xfId="0" applyFont="1" applyAlignment="1">
      <alignment vertical="center" wrapText="1"/>
    </xf>
    <xf numFmtId="0" fontId="23" fillId="8" borderId="0" xfId="0" applyFont="1" applyFill="1"/>
    <xf numFmtId="0" fontId="23" fillId="3" borderId="0" xfId="0" applyFont="1" applyFill="1"/>
    <xf numFmtId="0" fontId="23" fillId="7" borderId="0" xfId="0" applyFont="1" applyFill="1"/>
    <xf numFmtId="0" fontId="23" fillId="4" borderId="0" xfId="0" applyFont="1" applyFill="1"/>
    <xf numFmtId="0" fontId="33" fillId="0" borderId="0" xfId="0" applyFont="1" applyAlignment="1">
      <alignment vertical="center" wrapText="1"/>
    </xf>
    <xf numFmtId="0" fontId="34" fillId="0" borderId="0" xfId="0" applyFont="1" applyAlignment="1">
      <alignment horizontal="center" vertical="center" wrapText="1"/>
    </xf>
    <xf numFmtId="0" fontId="35" fillId="0" borderId="0" xfId="0" applyFont="1"/>
    <xf numFmtId="0" fontId="18" fillId="0" borderId="0" xfId="0" applyFont="1"/>
    <xf numFmtId="0" fontId="21" fillId="0" borderId="0" xfId="0" applyFont="1"/>
    <xf numFmtId="0" fontId="36" fillId="0" borderId="0" xfId="0" applyFont="1"/>
    <xf numFmtId="0" fontId="17" fillId="0" borderId="0" xfId="2" applyFont="1" applyAlignment="1" applyProtection="1">
      <protection locked="0"/>
    </xf>
    <xf numFmtId="0" fontId="37" fillId="0" borderId="0" xfId="0" applyFont="1" applyAlignment="1">
      <alignment vertical="center" wrapText="1"/>
    </xf>
    <xf numFmtId="0" fontId="20" fillId="7" borderId="12" xfId="0" applyFont="1" applyFill="1" applyBorder="1" applyAlignment="1">
      <alignment horizontal="right" vertical="center"/>
    </xf>
    <xf numFmtId="165" fontId="29" fillId="0" borderId="0" xfId="1" applyNumberFormat="1" applyFont="1"/>
    <xf numFmtId="0" fontId="38" fillId="0" borderId="0" xfId="0" applyFont="1" applyAlignment="1">
      <alignment horizontal="center"/>
    </xf>
    <xf numFmtId="0" fontId="7" fillId="7" borderId="49" xfId="0" applyFont="1" applyFill="1" applyBorder="1" applyAlignment="1">
      <alignment horizontal="center" vertical="center"/>
    </xf>
    <xf numFmtId="0" fontId="7" fillId="7" borderId="49" xfId="0" applyFont="1" applyFill="1" applyBorder="1" applyAlignment="1">
      <alignment horizontal="right" vertical="center" wrapText="1"/>
    </xf>
    <xf numFmtId="3" fontId="28" fillId="0" borderId="5" xfId="1" applyNumberFormat="1" applyFont="1" applyFill="1" applyBorder="1" applyAlignment="1">
      <alignment horizontal="right"/>
    </xf>
    <xf numFmtId="3" fontId="28" fillId="0" borderId="11" xfId="1" applyNumberFormat="1" applyFont="1" applyFill="1" applyBorder="1" applyAlignment="1">
      <alignment horizontal="right"/>
    </xf>
    <xf numFmtId="0" fontId="20" fillId="7" borderId="16" xfId="0" applyFont="1" applyFill="1" applyBorder="1" applyAlignment="1">
      <alignment horizontal="right" vertical="center"/>
    </xf>
    <xf numFmtId="0" fontId="22" fillId="0" borderId="24" xfId="0" applyFont="1" applyBorder="1" applyAlignment="1">
      <alignment horizontal="right"/>
    </xf>
    <xf numFmtId="0" fontId="23" fillId="0" borderId="25" xfId="1" applyNumberFormat="1" applyFont="1" applyFill="1" applyBorder="1" applyAlignment="1">
      <alignment horizontal="right" vertical="center"/>
    </xf>
    <xf numFmtId="0" fontId="22" fillId="0" borderId="9" xfId="0" applyFont="1" applyBorder="1" applyAlignment="1">
      <alignment horizontal="right"/>
    </xf>
    <xf numFmtId="0" fontId="23" fillId="0" borderId="14" xfId="1" applyNumberFormat="1" applyFont="1" applyFill="1" applyBorder="1" applyAlignment="1">
      <alignment horizontal="right" vertical="center"/>
    </xf>
    <xf numFmtId="0" fontId="22" fillId="2" borderId="0" xfId="0" applyFont="1" applyFill="1" applyAlignment="1">
      <alignment horizontal="right"/>
    </xf>
    <xf numFmtId="0" fontId="27" fillId="0" borderId="4" xfId="0" applyFont="1" applyBorder="1"/>
    <xf numFmtId="0" fontId="18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3" fontId="30" fillId="0" borderId="5" xfId="1" applyNumberFormat="1" applyFont="1" applyFill="1" applyBorder="1" applyAlignment="1">
      <alignment horizontal="right" vertical="center"/>
    </xf>
    <xf numFmtId="3" fontId="30" fillId="0" borderId="6" xfId="1" applyNumberFormat="1" applyFont="1" applyFill="1" applyBorder="1" applyAlignment="1">
      <alignment horizontal="right" vertical="center"/>
    </xf>
    <xf numFmtId="0" fontId="29" fillId="0" borderId="0" xfId="0" applyFont="1"/>
    <xf numFmtId="0" fontId="25" fillId="7" borderId="2" xfId="0" applyFont="1" applyFill="1" applyBorder="1" applyAlignment="1">
      <alignment horizontal="right" vertical="center"/>
    </xf>
    <xf numFmtId="0" fontId="8" fillId="0" borderId="51" xfId="0" applyFont="1" applyBorder="1"/>
    <xf numFmtId="3" fontId="1" fillId="0" borderId="51" xfId="1" applyNumberFormat="1" applyFont="1" applyFill="1" applyBorder="1" applyAlignment="1">
      <alignment horizontal="right" vertical="center"/>
    </xf>
    <xf numFmtId="0" fontId="9" fillId="6" borderId="56" xfId="0" applyFont="1" applyFill="1" applyBorder="1" applyAlignment="1">
      <alignment horizontal="left" vertical="center"/>
    </xf>
    <xf numFmtId="3" fontId="3" fillId="6" borderId="56" xfId="1" applyNumberFormat="1" applyFont="1" applyFill="1" applyBorder="1" applyAlignment="1">
      <alignment horizontal="right" vertical="center"/>
    </xf>
    <xf numFmtId="0" fontId="20" fillId="7" borderId="52" xfId="0" applyFont="1" applyFill="1" applyBorder="1" applyAlignment="1">
      <alignment horizontal="center" vertical="center"/>
    </xf>
    <xf numFmtId="0" fontId="20" fillId="7" borderId="19" xfId="0" applyFont="1" applyFill="1" applyBorder="1" applyAlignment="1">
      <alignment horizontal="center" vertical="center"/>
    </xf>
    <xf numFmtId="0" fontId="20" fillId="7" borderId="20" xfId="0" applyFont="1" applyFill="1" applyBorder="1" applyAlignment="1">
      <alignment horizontal="center" vertical="center"/>
    </xf>
    <xf numFmtId="3" fontId="21" fillId="9" borderId="0" xfId="1" applyNumberFormat="1" applyFont="1" applyFill="1" applyBorder="1" applyAlignment="1">
      <alignment horizontal="center" vertical="center"/>
    </xf>
    <xf numFmtId="3" fontId="21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Fill="1" applyBorder="1" applyAlignment="1">
      <alignment horizontal="center" vertical="center"/>
    </xf>
    <xf numFmtId="0" fontId="22" fillId="0" borderId="52" xfId="0" applyFont="1" applyBorder="1"/>
    <xf numFmtId="3" fontId="23" fillId="0" borderId="20" xfId="1" applyNumberFormat="1" applyFont="1" applyFill="1" applyBorder="1" applyAlignment="1">
      <alignment horizontal="center" vertical="center"/>
    </xf>
    <xf numFmtId="0" fontId="41" fillId="0" borderId="0" xfId="0" applyFont="1"/>
    <xf numFmtId="0" fontId="39" fillId="0" borderId="0" xfId="0" applyFont="1"/>
    <xf numFmtId="0" fontId="40" fillId="0" borderId="0" xfId="0" applyFont="1" applyProtection="1">
      <protection hidden="1"/>
    </xf>
    <xf numFmtId="3" fontId="42" fillId="0" borderId="0" xfId="0" applyNumberFormat="1" applyFont="1" applyProtection="1">
      <protection hidden="1"/>
    </xf>
    <xf numFmtId="0" fontId="39" fillId="0" borderId="0" xfId="0" applyFont="1" applyProtection="1">
      <protection hidden="1"/>
    </xf>
    <xf numFmtId="0" fontId="40" fillId="0" borderId="0" xfId="0" applyFont="1"/>
    <xf numFmtId="3" fontId="39" fillId="0" borderId="0" xfId="0" applyNumberFormat="1" applyFont="1"/>
    <xf numFmtId="0" fontId="22" fillId="2" borderId="0" xfId="0" applyFont="1" applyFill="1" applyProtection="1">
      <protection hidden="1"/>
    </xf>
    <xf numFmtId="0" fontId="30" fillId="2" borderId="0" xfId="0" applyFont="1" applyFill="1" applyProtection="1">
      <protection hidden="1"/>
    </xf>
    <xf numFmtId="0" fontId="22" fillId="0" borderId="0" xfId="0" applyFont="1" applyProtection="1">
      <protection hidden="1"/>
    </xf>
    <xf numFmtId="0" fontId="15" fillId="0" borderId="0" xfId="0" applyFont="1" applyProtection="1">
      <protection hidden="1"/>
    </xf>
    <xf numFmtId="1" fontId="41" fillId="0" borderId="0" xfId="0" applyNumberFormat="1" applyFont="1"/>
    <xf numFmtId="0" fontId="16" fillId="0" borderId="0" xfId="2" applyFont="1" applyAlignment="1" applyProtection="1">
      <protection locked="0"/>
    </xf>
    <xf numFmtId="0" fontId="18" fillId="0" borderId="0" xfId="0" applyFont="1" applyAlignment="1">
      <alignment wrapText="1"/>
    </xf>
    <xf numFmtId="165" fontId="24" fillId="0" borderId="0" xfId="1" applyNumberFormat="1" applyFont="1" applyAlignment="1">
      <alignment horizontal="left"/>
    </xf>
    <xf numFmtId="0" fontId="20" fillId="7" borderId="15" xfId="0" applyFont="1" applyFill="1" applyBorder="1" applyAlignment="1">
      <alignment horizontal="center" vertical="center"/>
    </xf>
    <xf numFmtId="0" fontId="43" fillId="0" borderId="0" xfId="0" applyFont="1"/>
    <xf numFmtId="0" fontId="44" fillId="0" borderId="0" xfId="2" applyFont="1" applyBorder="1" applyAlignment="1" applyProtection="1"/>
    <xf numFmtId="3" fontId="3" fillId="6" borderId="9" xfId="1" applyNumberFormat="1" applyFont="1" applyFill="1" applyBorder="1" applyAlignment="1">
      <alignment horizontal="right" vertical="center"/>
    </xf>
    <xf numFmtId="3" fontId="3" fillId="6" borderId="61" xfId="1" applyNumberFormat="1" applyFont="1" applyFill="1" applyBorder="1" applyAlignment="1">
      <alignment horizontal="right" vertical="center"/>
    </xf>
    <xf numFmtId="3" fontId="43" fillId="0" borderId="0" xfId="0" applyNumberFormat="1" applyFont="1"/>
    <xf numFmtId="3" fontId="1" fillId="0" borderId="9" xfId="1" applyNumberFormat="1" applyFont="1" applyFill="1" applyBorder="1" applyAlignment="1">
      <alignment horizontal="right" vertical="center"/>
    </xf>
    <xf numFmtId="3" fontId="1" fillId="0" borderId="61" xfId="1" applyNumberFormat="1" applyFont="1" applyFill="1" applyBorder="1" applyAlignment="1">
      <alignment horizontal="right" vertical="center"/>
    </xf>
    <xf numFmtId="0" fontId="47" fillId="0" borderId="0" xfId="0" applyFont="1"/>
    <xf numFmtId="3" fontId="23" fillId="0" borderId="5" xfId="1" applyNumberFormat="1" applyFont="1" applyFill="1" applyBorder="1" applyAlignment="1">
      <alignment horizontal="right"/>
    </xf>
    <xf numFmtId="0" fontId="49" fillId="0" borderId="0" xfId="0" applyFont="1"/>
    <xf numFmtId="0" fontId="50" fillId="0" borderId="0" xfId="2" applyFont="1" applyAlignment="1" applyProtection="1"/>
    <xf numFmtId="0" fontId="51" fillId="0" borderId="0" xfId="2" applyFont="1" applyAlignment="1" applyProtection="1"/>
    <xf numFmtId="0" fontId="53" fillId="0" borderId="0" xfId="0" applyFont="1" applyAlignment="1">
      <alignment horizontal="center"/>
    </xf>
    <xf numFmtId="0" fontId="53" fillId="0" borderId="0" xfId="0" applyFont="1"/>
    <xf numFmtId="0" fontId="49" fillId="0" borderId="54" xfId="0" applyFont="1" applyBorder="1"/>
    <xf numFmtId="0" fontId="46" fillId="7" borderId="61" xfId="0" applyFont="1" applyFill="1" applyBorder="1" applyAlignment="1">
      <alignment horizontal="center" vertical="center" wrapText="1"/>
    </xf>
    <xf numFmtId="0" fontId="54" fillId="0" borderId="54" xfId="0" applyFont="1" applyBorder="1" applyAlignment="1">
      <alignment horizontal="center" vertical="center" wrapText="1"/>
    </xf>
    <xf numFmtId="0" fontId="9" fillId="6" borderId="60" xfId="0" applyFont="1" applyFill="1" applyBorder="1" applyAlignment="1">
      <alignment horizontal="right" vertical="center"/>
    </xf>
    <xf numFmtId="3" fontId="56" fillId="0" borderId="55" xfId="1" applyNumberFormat="1" applyFont="1" applyFill="1" applyBorder="1" applyAlignment="1">
      <alignment horizontal="right" vertical="center"/>
    </xf>
    <xf numFmtId="3" fontId="56" fillId="0" borderId="54" xfId="1" applyNumberFormat="1" applyFont="1" applyFill="1" applyBorder="1" applyAlignment="1">
      <alignment horizontal="right" vertical="center"/>
    </xf>
    <xf numFmtId="3" fontId="49" fillId="0" borderId="54" xfId="0" applyNumberFormat="1" applyFont="1" applyBorder="1"/>
    <xf numFmtId="3" fontId="49" fillId="0" borderId="0" xfId="0" applyNumberFormat="1" applyFont="1"/>
    <xf numFmtId="0" fontId="8" fillId="0" borderId="60" xfId="0" applyFont="1" applyBorder="1"/>
    <xf numFmtId="3" fontId="3" fillId="0" borderId="9" xfId="1" applyNumberFormat="1" applyFont="1" applyFill="1" applyBorder="1" applyAlignment="1">
      <alignment horizontal="right"/>
    </xf>
    <xf numFmtId="3" fontId="57" fillId="0" borderId="55" xfId="1" applyNumberFormat="1" applyFont="1" applyFill="1" applyBorder="1" applyAlignment="1">
      <alignment horizontal="right" vertical="center"/>
    </xf>
    <xf numFmtId="3" fontId="57" fillId="0" borderId="54" xfId="1" applyNumberFormat="1" applyFont="1" applyFill="1" applyBorder="1" applyAlignment="1">
      <alignment horizontal="right" vertical="center"/>
    </xf>
    <xf numFmtId="0" fontId="8" fillId="0" borderId="63" xfId="0" applyFont="1" applyBorder="1"/>
    <xf numFmtId="3" fontId="1" fillId="0" borderId="30" xfId="1" applyNumberFormat="1" applyFont="1" applyFill="1" applyBorder="1" applyAlignment="1">
      <alignment horizontal="right"/>
    </xf>
    <xf numFmtId="3" fontId="1" fillId="0" borderId="62" xfId="1" applyNumberFormat="1" applyFont="1" applyFill="1" applyBorder="1" applyAlignment="1">
      <alignment horizontal="right"/>
    </xf>
    <xf numFmtId="3" fontId="57" fillId="0" borderId="55" xfId="1" applyNumberFormat="1" applyFont="1" applyFill="1" applyBorder="1" applyAlignment="1">
      <alignment horizontal="right"/>
    </xf>
    <xf numFmtId="3" fontId="57" fillId="0" borderId="54" xfId="1" applyNumberFormat="1" applyFont="1" applyFill="1" applyBorder="1" applyAlignment="1">
      <alignment horizontal="right"/>
    </xf>
    <xf numFmtId="0" fontId="60" fillId="0" borderId="0" xfId="3" applyFont="1" applyAlignment="1">
      <alignment vertical="center" wrapText="1"/>
    </xf>
    <xf numFmtId="0" fontId="58" fillId="0" borderId="0" xfId="0" applyFont="1"/>
    <xf numFmtId="3" fontId="58" fillId="0" borderId="0" xfId="0" applyNumberFormat="1" applyFont="1" applyAlignment="1">
      <alignment horizontal="center"/>
    </xf>
    <xf numFmtId="3" fontId="60" fillId="0" borderId="0" xfId="0" applyNumberFormat="1" applyFont="1" applyAlignment="1">
      <alignment horizontal="center"/>
    </xf>
    <xf numFmtId="0" fontId="60" fillId="0" borderId="0" xfId="0" applyFont="1"/>
    <xf numFmtId="0" fontId="59" fillId="0" borderId="0" xfId="0" applyFont="1"/>
    <xf numFmtId="3" fontId="61" fillId="0" borderId="0" xfId="0" applyNumberFormat="1" applyFont="1" applyAlignment="1">
      <alignment horizontal="center"/>
    </xf>
    <xf numFmtId="3" fontId="54" fillId="0" borderId="0" xfId="0" applyNumberFormat="1" applyFont="1" applyAlignment="1">
      <alignment horizontal="center"/>
    </xf>
    <xf numFmtId="0" fontId="8" fillId="0" borderId="0" xfId="3" applyFont="1"/>
    <xf numFmtId="0" fontId="61" fillId="0" borderId="0" xfId="0" applyFont="1"/>
    <xf numFmtId="0" fontId="62" fillId="0" borderId="0" xfId="0" applyFont="1"/>
    <xf numFmtId="0" fontId="5" fillId="0" borderId="0" xfId="2" applyFont="1" applyAlignment="1" applyProtection="1"/>
    <xf numFmtId="0" fontId="8" fillId="0" borderId="4" xfId="0" applyFont="1" applyBorder="1"/>
    <xf numFmtId="3" fontId="3" fillId="0" borderId="5" xfId="1" applyNumberFormat="1" applyFont="1" applyFill="1" applyBorder="1" applyAlignment="1">
      <alignment horizontal="right"/>
    </xf>
    <xf numFmtId="3" fontId="1" fillId="0" borderId="6" xfId="1" applyNumberFormat="1" applyFont="1" applyFill="1" applyBorder="1" applyAlignment="1">
      <alignment horizontal="right" vertical="center"/>
    </xf>
    <xf numFmtId="0" fontId="9" fillId="0" borderId="0" xfId="0" applyFont="1"/>
    <xf numFmtId="0" fontId="4" fillId="0" borderId="0" xfId="2" applyAlignment="1" applyProtection="1"/>
    <xf numFmtId="0" fontId="7" fillId="7" borderId="23" xfId="0" applyFont="1" applyFill="1" applyBorder="1" applyAlignment="1">
      <alignment horizontal="center" vertical="center"/>
    </xf>
    <xf numFmtId="0" fontId="7" fillId="7" borderId="24" xfId="0" applyFont="1" applyFill="1" applyBorder="1" applyAlignment="1">
      <alignment horizontal="right" vertical="center"/>
    </xf>
    <xf numFmtId="0" fontId="7" fillId="7" borderId="25" xfId="0" applyFont="1" applyFill="1" applyBorder="1" applyAlignment="1">
      <alignment horizontal="right" vertical="center"/>
    </xf>
    <xf numFmtId="0" fontId="61" fillId="0" borderId="9" xfId="0" applyFont="1" applyBorder="1"/>
    <xf numFmtId="3" fontId="3" fillId="6" borderId="14" xfId="1" applyNumberFormat="1" applyFont="1" applyFill="1" applyBorder="1" applyAlignment="1">
      <alignment horizontal="right" vertical="center"/>
    </xf>
    <xf numFmtId="0" fontId="8" fillId="0" borderId="9" xfId="0" applyFont="1" applyBorder="1"/>
    <xf numFmtId="0" fontId="0" fillId="0" borderId="9" xfId="0" applyBorder="1"/>
    <xf numFmtId="0" fontId="0" fillId="0" borderId="14" xfId="0" applyBorder="1"/>
    <xf numFmtId="0" fontId="8" fillId="0" borderId="26" xfId="0" applyFont="1" applyBorder="1"/>
    <xf numFmtId="3" fontId="3" fillId="0" borderId="26" xfId="1" applyNumberFormat="1" applyFont="1" applyFill="1" applyBorder="1" applyAlignment="1">
      <alignment horizontal="right"/>
    </xf>
    <xf numFmtId="0" fontId="0" fillId="0" borderId="26" xfId="0" applyBorder="1"/>
    <xf numFmtId="0" fontId="0" fillId="0" borderId="27" xfId="0" applyBorder="1"/>
    <xf numFmtId="0" fontId="25" fillId="7" borderId="35" xfId="0" applyFont="1" applyFill="1" applyBorder="1" applyAlignment="1">
      <alignment horizontal="right" vertical="center"/>
    </xf>
    <xf numFmtId="0" fontId="25" fillId="7" borderId="3" xfId="0" applyFont="1" applyFill="1" applyBorder="1" applyAlignment="1">
      <alignment horizontal="center" vertical="center"/>
    </xf>
    <xf numFmtId="3" fontId="30" fillId="0" borderId="36" xfId="1" applyNumberFormat="1" applyFont="1" applyFill="1" applyBorder="1" applyAlignment="1">
      <alignment horizontal="right"/>
    </xf>
    <xf numFmtId="3" fontId="30" fillId="0" borderId="45" xfId="1" applyNumberFormat="1" applyFont="1" applyFill="1" applyBorder="1" applyAlignment="1">
      <alignment horizontal="right"/>
    </xf>
    <xf numFmtId="0" fontId="8" fillId="0" borderId="56" xfId="0" applyFont="1" applyBorder="1"/>
    <xf numFmtId="3" fontId="1" fillId="0" borderId="56" xfId="1" applyNumberFormat="1" applyFont="1" applyFill="1" applyBorder="1" applyAlignment="1">
      <alignment horizontal="right" vertical="center"/>
    </xf>
    <xf numFmtId="3" fontId="1" fillId="0" borderId="18" xfId="1" applyNumberFormat="1" applyFont="1" applyFill="1" applyBorder="1" applyAlignment="1">
      <alignment horizontal="right" vertical="center"/>
    </xf>
    <xf numFmtId="3" fontId="23" fillId="0" borderId="0" xfId="1" applyNumberFormat="1" applyFont="1" applyFill="1" applyBorder="1" applyAlignment="1">
      <alignment horizontal="center" vertical="center"/>
    </xf>
    <xf numFmtId="3" fontId="23" fillId="0" borderId="19" xfId="1" applyNumberFormat="1" applyFont="1" applyFill="1" applyBorder="1" applyAlignment="1">
      <alignment horizontal="center" vertical="center"/>
    </xf>
    <xf numFmtId="0" fontId="43" fillId="0" borderId="0" xfId="0" applyFont="1" applyAlignment="1">
      <alignment horizontal="left"/>
    </xf>
    <xf numFmtId="0" fontId="44" fillId="0" borderId="0" xfId="2" applyFont="1" applyBorder="1" applyAlignment="1" applyProtection="1">
      <alignment horizontal="left"/>
    </xf>
    <xf numFmtId="0" fontId="44" fillId="0" borderId="0" xfId="2" applyFont="1" applyAlignment="1" applyProtection="1"/>
    <xf numFmtId="0" fontId="46" fillId="7" borderId="26" xfId="0" applyFont="1" applyFill="1" applyBorder="1" applyAlignment="1">
      <alignment horizontal="right" vertical="center"/>
    </xf>
    <xf numFmtId="0" fontId="46" fillId="7" borderId="27" xfId="0" applyFont="1" applyFill="1" applyBorder="1" applyAlignment="1">
      <alignment horizontal="right" vertical="center"/>
    </xf>
    <xf numFmtId="0" fontId="9" fillId="6" borderId="4" xfId="0" applyFont="1" applyFill="1" applyBorder="1" applyAlignment="1">
      <alignment horizontal="left" vertical="center"/>
    </xf>
    <xf numFmtId="3" fontId="3" fillId="6" borderId="5" xfId="0" applyNumberFormat="1" applyFont="1" applyFill="1" applyBorder="1" applyAlignment="1">
      <alignment horizontal="right" vertical="center"/>
    </xf>
    <xf numFmtId="0" fontId="61" fillId="0" borderId="4" xfId="0" applyFont="1" applyBorder="1"/>
    <xf numFmtId="3" fontId="62" fillId="0" borderId="5" xfId="0" applyNumberFormat="1" applyFont="1" applyBorder="1" applyAlignment="1">
      <alignment horizontal="right"/>
    </xf>
    <xf numFmtId="3" fontId="3" fillId="6" borderId="6" xfId="0" applyNumberFormat="1" applyFont="1" applyFill="1" applyBorder="1" applyAlignment="1">
      <alignment horizontal="right" vertical="center"/>
    </xf>
    <xf numFmtId="3" fontId="11" fillId="0" borderId="5" xfId="0" applyNumberFormat="1" applyFont="1" applyBorder="1" applyAlignment="1">
      <alignment horizontal="right"/>
    </xf>
    <xf numFmtId="3" fontId="1" fillId="0" borderId="5" xfId="1" applyNumberFormat="1" applyFont="1" applyFill="1" applyBorder="1" applyAlignment="1">
      <alignment horizontal="right" vertical="center"/>
    </xf>
    <xf numFmtId="3" fontId="3" fillId="6" borderId="5" xfId="1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left"/>
    </xf>
    <xf numFmtId="3" fontId="30" fillId="0" borderId="11" xfId="1" applyNumberFormat="1" applyFont="1" applyFill="1" applyBorder="1" applyAlignment="1">
      <alignment horizontal="right" vertical="center"/>
    </xf>
    <xf numFmtId="3" fontId="30" fillId="0" borderId="12" xfId="1" applyNumberFormat="1" applyFont="1" applyFill="1" applyBorder="1" applyAlignment="1">
      <alignment horizontal="right" vertical="center"/>
    </xf>
    <xf numFmtId="0" fontId="61" fillId="0" borderId="8" xfId="0" applyFont="1" applyBorder="1"/>
    <xf numFmtId="0" fontId="9" fillId="6" borderId="8" xfId="0" applyFont="1" applyFill="1" applyBorder="1" applyAlignment="1">
      <alignment horizontal="left" vertical="center"/>
    </xf>
    <xf numFmtId="0" fontId="8" fillId="0" borderId="8" xfId="0" applyFont="1" applyBorder="1"/>
    <xf numFmtId="3" fontId="1" fillId="0" borderId="14" xfId="1" applyNumberFormat="1" applyFont="1" applyFill="1" applyBorder="1" applyAlignment="1">
      <alignment horizontal="right" vertical="center"/>
    </xf>
    <xf numFmtId="0" fontId="8" fillId="0" borderId="48" xfId="0" applyFont="1" applyBorder="1"/>
    <xf numFmtId="3" fontId="1" fillId="0" borderId="26" xfId="1" applyNumberFormat="1" applyFont="1" applyFill="1" applyBorder="1" applyAlignment="1">
      <alignment horizontal="right" vertical="center"/>
    </xf>
    <xf numFmtId="3" fontId="1" fillId="0" borderId="27" xfId="1" applyNumberFormat="1" applyFont="1" applyFill="1" applyBorder="1" applyAlignment="1">
      <alignment horizontal="right" vertical="center"/>
    </xf>
    <xf numFmtId="0" fontId="58" fillId="0" borderId="0" xfId="0" applyFont="1" applyAlignment="1">
      <alignment horizontal="left" vertical="center"/>
    </xf>
    <xf numFmtId="0" fontId="64" fillId="0" borderId="0" xfId="0" applyFont="1"/>
    <xf numFmtId="0" fontId="66" fillId="0" borderId="0" xfId="0" applyFont="1"/>
    <xf numFmtId="0" fontId="67" fillId="0" borderId="0" xfId="0" applyFont="1"/>
    <xf numFmtId="0" fontId="65" fillId="0" borderId="0" xfId="0" applyFont="1"/>
    <xf numFmtId="0" fontId="63" fillId="0" borderId="0" xfId="0" applyFont="1"/>
    <xf numFmtId="10" fontId="65" fillId="0" borderId="0" xfId="0" applyNumberFormat="1" applyFont="1"/>
    <xf numFmtId="0" fontId="26" fillId="0" borderId="0" xfId="0" applyFont="1" applyAlignment="1">
      <alignment horizontal="left" vertical="center"/>
    </xf>
    <xf numFmtId="0" fontId="7" fillId="7" borderId="16" xfId="0" applyFont="1" applyFill="1" applyBorder="1" applyAlignment="1">
      <alignment horizontal="right" vertical="center"/>
    </xf>
    <xf numFmtId="3" fontId="3" fillId="6" borderId="0" xfId="1" applyNumberFormat="1" applyFont="1" applyFill="1" applyBorder="1" applyAlignment="1">
      <alignment horizontal="right" vertical="center"/>
    </xf>
    <xf numFmtId="3" fontId="3" fillId="0" borderId="0" xfId="1" applyNumberFormat="1" applyFont="1" applyFill="1" applyBorder="1" applyAlignment="1">
      <alignment horizontal="right"/>
    </xf>
    <xf numFmtId="3" fontId="1" fillId="0" borderId="0" xfId="1" applyNumberFormat="1" applyFont="1" applyFill="1" applyBorder="1" applyAlignment="1">
      <alignment vertical="center"/>
    </xf>
    <xf numFmtId="3" fontId="1" fillId="0" borderId="18" xfId="1" applyNumberFormat="1" applyFont="1" applyFill="1" applyBorder="1" applyAlignment="1">
      <alignment vertical="center"/>
    </xf>
    <xf numFmtId="3" fontId="3" fillId="0" borderId="19" xfId="1" applyNumberFormat="1" applyFont="1" applyFill="1" applyBorder="1" applyAlignment="1">
      <alignment horizontal="right"/>
    </xf>
    <xf numFmtId="3" fontId="1" fillId="0" borderId="19" xfId="1" applyNumberFormat="1" applyFont="1" applyFill="1" applyBorder="1" applyAlignment="1">
      <alignment vertical="center"/>
    </xf>
    <xf numFmtId="3" fontId="1" fillId="0" borderId="20" xfId="1" applyNumberFormat="1" applyFont="1" applyFill="1" applyBorder="1" applyAlignment="1">
      <alignment vertical="center"/>
    </xf>
    <xf numFmtId="0" fontId="68" fillId="0" borderId="0" xfId="0" applyFont="1"/>
    <xf numFmtId="0" fontId="69" fillId="0" borderId="0" xfId="0" applyFont="1" applyAlignment="1">
      <alignment vertical="center" readingOrder="1"/>
    </xf>
    <xf numFmtId="0" fontId="69" fillId="0" borderId="0" xfId="0" applyFont="1" applyAlignment="1">
      <alignment vertical="center" wrapText="1" readingOrder="1"/>
    </xf>
    <xf numFmtId="0" fontId="70" fillId="0" borderId="0" xfId="0" applyFont="1"/>
    <xf numFmtId="0" fontId="71" fillId="0" borderId="0" xfId="2" applyFont="1" applyBorder="1" applyAlignment="1" applyProtection="1"/>
    <xf numFmtId="0" fontId="73" fillId="7" borderId="37" xfId="0" applyFont="1" applyFill="1" applyBorder="1" applyAlignment="1">
      <alignment horizontal="center" vertical="center"/>
    </xf>
    <xf numFmtId="0" fontId="75" fillId="6" borderId="42" xfId="0" applyFont="1" applyFill="1" applyBorder="1" applyAlignment="1">
      <alignment horizontal="right" vertical="center"/>
    </xf>
    <xf numFmtId="0" fontId="8" fillId="0" borderId="42" xfId="0" applyFont="1" applyBorder="1" applyAlignment="1">
      <alignment horizontal="left"/>
    </xf>
    <xf numFmtId="0" fontId="8" fillId="0" borderId="43" xfId="0" applyFont="1" applyBorder="1" applyAlignment="1">
      <alignment horizontal="left"/>
    </xf>
    <xf numFmtId="3" fontId="77" fillId="0" borderId="44" xfId="4" applyNumberFormat="1" applyFont="1" applyFill="1" applyBorder="1" applyAlignment="1">
      <alignment horizontal="right" vertical="center"/>
    </xf>
    <xf numFmtId="3" fontId="77" fillId="0" borderId="19" xfId="4" applyNumberFormat="1" applyFont="1" applyFill="1" applyBorder="1" applyAlignment="1">
      <alignment horizontal="right" vertical="center"/>
    </xf>
    <xf numFmtId="3" fontId="77" fillId="0" borderId="20" xfId="4" applyNumberFormat="1" applyFont="1" applyFill="1" applyBorder="1" applyAlignment="1">
      <alignment horizontal="right" vertical="center"/>
    </xf>
    <xf numFmtId="0" fontId="72" fillId="0" borderId="0" xfId="0" applyFont="1" applyAlignment="1">
      <alignment horizontal="center" vertical="center" wrapText="1"/>
    </xf>
    <xf numFmtId="0" fontId="79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0" fillId="0" borderId="0" xfId="0" applyFont="1"/>
    <xf numFmtId="0" fontId="81" fillId="0" borderId="0" xfId="0" applyFont="1"/>
    <xf numFmtId="3" fontId="23" fillId="0" borderId="5" xfId="1" applyNumberFormat="1" applyFont="1" applyFill="1" applyBorder="1" applyAlignment="1">
      <alignment horizontal="right" vertical="center"/>
    </xf>
    <xf numFmtId="0" fontId="54" fillId="0" borderId="55" xfId="0" applyFont="1" applyBorder="1" applyAlignment="1">
      <alignment horizontal="center" vertical="center"/>
    </xf>
    <xf numFmtId="0" fontId="54" fillId="0" borderId="54" xfId="0" applyFont="1" applyBorder="1" applyAlignment="1">
      <alignment horizontal="center" vertical="center"/>
    </xf>
    <xf numFmtId="0" fontId="46" fillId="7" borderId="9" xfId="0" applyFont="1" applyFill="1" applyBorder="1" applyAlignment="1">
      <alignment horizontal="center" vertical="center"/>
    </xf>
    <xf numFmtId="0" fontId="46" fillId="7" borderId="9" xfId="0" applyFont="1" applyFill="1" applyBorder="1" applyAlignment="1">
      <alignment horizontal="center" vertical="center" wrapText="1"/>
    </xf>
    <xf numFmtId="0" fontId="7" fillId="7" borderId="68" xfId="0" applyFont="1" applyFill="1" applyBorder="1" applyAlignment="1">
      <alignment horizontal="center" vertical="center"/>
    </xf>
    <xf numFmtId="3" fontId="46" fillId="7" borderId="68" xfId="0" applyNumberFormat="1" applyFont="1" applyFill="1" applyBorder="1" applyAlignment="1">
      <alignment horizontal="center" vertical="center"/>
    </xf>
    <xf numFmtId="0" fontId="46" fillId="7" borderId="68" xfId="0" applyFont="1" applyFill="1" applyBorder="1" applyAlignment="1">
      <alignment horizontal="center" vertical="center"/>
    </xf>
    <xf numFmtId="0" fontId="46" fillId="7" borderId="69" xfId="0" applyFont="1" applyFill="1" applyBorder="1" applyAlignment="1">
      <alignment horizontal="center" vertical="center"/>
    </xf>
    <xf numFmtId="0" fontId="9" fillId="6" borderId="67" xfId="0" applyFont="1" applyFill="1" applyBorder="1"/>
    <xf numFmtId="3" fontId="9" fillId="6" borderId="68" xfId="0" applyNumberFormat="1" applyFont="1" applyFill="1" applyBorder="1"/>
    <xf numFmtId="3" fontId="3" fillId="6" borderId="68" xfId="1" applyNumberFormat="1" applyFont="1" applyFill="1" applyBorder="1" applyAlignment="1">
      <alignment horizontal="right" vertical="center"/>
    </xf>
    <xf numFmtId="3" fontId="3" fillId="6" borderId="69" xfId="1" applyNumberFormat="1" applyFont="1" applyFill="1" applyBorder="1" applyAlignment="1">
      <alignment horizontal="right" vertical="center"/>
    </xf>
    <xf numFmtId="0" fontId="8" fillId="0" borderId="67" xfId="0" applyFont="1" applyBorder="1" applyAlignment="1">
      <alignment wrapText="1"/>
    </xf>
    <xf numFmtId="3" fontId="1" fillId="0" borderId="68" xfId="1" applyNumberFormat="1" applyFont="1" applyFill="1" applyBorder="1" applyAlignment="1">
      <alignment horizontal="right" vertical="center"/>
    </xf>
    <xf numFmtId="3" fontId="1" fillId="0" borderId="69" xfId="1" applyNumberFormat="1" applyFont="1" applyFill="1" applyBorder="1" applyAlignment="1">
      <alignment horizontal="right" vertical="center"/>
    </xf>
    <xf numFmtId="0" fontId="8" fillId="0" borderId="70" xfId="0" applyFont="1" applyBorder="1" applyAlignment="1">
      <alignment wrapText="1"/>
    </xf>
    <xf numFmtId="3" fontId="9" fillId="6" borderId="71" xfId="0" applyNumberFormat="1" applyFont="1" applyFill="1" applyBorder="1"/>
    <xf numFmtId="3" fontId="1" fillId="0" borderId="71" xfId="1" applyNumberFormat="1" applyFont="1" applyFill="1" applyBorder="1" applyAlignment="1">
      <alignment horizontal="right" vertical="center"/>
    </xf>
    <xf numFmtId="3" fontId="1" fillId="0" borderId="72" xfId="1" applyNumberFormat="1" applyFont="1" applyFill="1" applyBorder="1" applyAlignment="1">
      <alignment horizontal="right" vertical="center"/>
    </xf>
    <xf numFmtId="3" fontId="7" fillId="7" borderId="23" xfId="0" applyNumberFormat="1" applyFont="1" applyFill="1" applyBorder="1" applyAlignment="1">
      <alignment horizontal="center" vertical="center"/>
    </xf>
    <xf numFmtId="3" fontId="7" fillId="7" borderId="24" xfId="0" applyNumberFormat="1" applyFont="1" applyFill="1" applyBorder="1" applyAlignment="1">
      <alignment horizontal="right" vertical="center"/>
    </xf>
    <xf numFmtId="3" fontId="7" fillId="7" borderId="25" xfId="0" applyNumberFormat="1" applyFont="1" applyFill="1" applyBorder="1" applyAlignment="1">
      <alignment horizontal="right" vertical="center"/>
    </xf>
    <xf numFmtId="3" fontId="61" fillId="6" borderId="8" xfId="0" applyNumberFormat="1" applyFont="1" applyFill="1" applyBorder="1" applyAlignment="1">
      <alignment horizontal="left" vertical="center"/>
    </xf>
    <xf numFmtId="3" fontId="62" fillId="6" borderId="9" xfId="1" applyNumberFormat="1" applyFont="1" applyFill="1" applyBorder="1" applyAlignment="1">
      <alignment horizontal="right" vertical="center"/>
    </xf>
    <xf numFmtId="3" fontId="62" fillId="6" borderId="14" xfId="1" applyNumberFormat="1" applyFont="1" applyFill="1" applyBorder="1" applyAlignment="1">
      <alignment horizontal="right" vertical="center"/>
    </xf>
    <xf numFmtId="3" fontId="8" fillId="0" borderId="8" xfId="0" applyNumberFormat="1" applyFont="1" applyBorder="1"/>
    <xf numFmtId="3" fontId="1" fillId="0" borderId="9" xfId="1" applyNumberFormat="1" applyFont="1" applyFill="1" applyBorder="1" applyAlignment="1">
      <alignment horizontal="right"/>
    </xf>
    <xf numFmtId="3" fontId="8" fillId="0" borderId="48" xfId="0" applyNumberFormat="1" applyFont="1" applyBorder="1"/>
    <xf numFmtId="3" fontId="0" fillId="0" borderId="26" xfId="0" applyNumberFormat="1" applyBorder="1"/>
    <xf numFmtId="3" fontId="0" fillId="0" borderId="27" xfId="0" applyNumberFormat="1" applyBorder="1"/>
    <xf numFmtId="0" fontId="20" fillId="7" borderId="17" xfId="0" applyFont="1" applyFill="1" applyBorder="1" applyAlignment="1">
      <alignment horizontal="right" vertical="center" wrapText="1"/>
    </xf>
    <xf numFmtId="0" fontId="15" fillId="0" borderId="6" xfId="0" applyFont="1" applyBorder="1"/>
    <xf numFmtId="0" fontId="7" fillId="7" borderId="23" xfId="0" applyFont="1" applyFill="1" applyBorder="1" applyAlignment="1">
      <alignment horizontal="left" vertical="center"/>
    </xf>
    <xf numFmtId="0" fontId="20" fillId="7" borderId="23" xfId="0" applyFont="1" applyFill="1" applyBorder="1" applyAlignment="1">
      <alignment horizontal="center" vertical="center"/>
    </xf>
    <xf numFmtId="0" fontId="20" fillId="7" borderId="24" xfId="0" applyFont="1" applyFill="1" applyBorder="1" applyAlignment="1">
      <alignment horizontal="right" vertical="center"/>
    </xf>
    <xf numFmtId="0" fontId="20" fillId="7" borderId="24" xfId="0" applyFont="1" applyFill="1" applyBorder="1" applyAlignment="1">
      <alignment horizontal="center" vertical="center"/>
    </xf>
    <xf numFmtId="0" fontId="20" fillId="7" borderId="25" xfId="0" applyFont="1" applyFill="1" applyBorder="1" applyAlignment="1">
      <alignment horizontal="center" vertical="center"/>
    </xf>
    <xf numFmtId="0" fontId="19" fillId="6" borderId="8" xfId="0" applyFont="1" applyFill="1" applyBorder="1" applyAlignment="1">
      <alignment horizontal="left" vertical="center"/>
    </xf>
    <xf numFmtId="3" fontId="21" fillId="6" borderId="9" xfId="1" applyNumberFormat="1" applyFont="1" applyFill="1" applyBorder="1" applyAlignment="1">
      <alignment horizontal="right" vertical="center"/>
    </xf>
    <xf numFmtId="3" fontId="21" fillId="6" borderId="14" xfId="1" applyNumberFormat="1" applyFont="1" applyFill="1" applyBorder="1" applyAlignment="1">
      <alignment horizontal="right" vertical="center"/>
    </xf>
    <xf numFmtId="0" fontId="22" fillId="0" borderId="8" xfId="0" applyFont="1" applyBorder="1" applyAlignment="1">
      <alignment horizontal="left" wrapText="1"/>
    </xf>
    <xf numFmtId="3" fontId="21" fillId="5" borderId="9" xfId="1" applyNumberFormat="1" applyFont="1" applyFill="1" applyBorder="1" applyAlignment="1">
      <alignment horizontal="right" vertical="center"/>
    </xf>
    <xf numFmtId="3" fontId="21" fillId="0" borderId="9" xfId="1" applyNumberFormat="1" applyFont="1" applyFill="1" applyBorder="1" applyAlignment="1">
      <alignment horizontal="right" vertical="center"/>
    </xf>
    <xf numFmtId="0" fontId="30" fillId="0" borderId="14" xfId="0" applyFont="1" applyBorder="1" applyAlignment="1">
      <alignment horizontal="right" vertical="center"/>
    </xf>
    <xf numFmtId="0" fontId="22" fillId="0" borderId="8" xfId="0" applyFont="1" applyBorder="1" applyAlignment="1">
      <alignment horizontal="left"/>
    </xf>
    <xf numFmtId="0" fontId="22" fillId="0" borderId="48" xfId="0" applyFont="1" applyBorder="1" applyAlignment="1">
      <alignment horizontal="left" wrapText="1"/>
    </xf>
    <xf numFmtId="3" fontId="21" fillId="5" borderId="26" xfId="1" applyNumberFormat="1" applyFont="1" applyFill="1" applyBorder="1" applyAlignment="1">
      <alignment horizontal="right" vertical="center"/>
    </xf>
    <xf numFmtId="3" fontId="21" fillId="0" borderId="26" xfId="1" applyNumberFormat="1" applyFont="1" applyFill="1" applyBorder="1" applyAlignment="1">
      <alignment horizontal="right" vertical="center"/>
    </xf>
    <xf numFmtId="0" fontId="30" fillId="0" borderId="27" xfId="0" applyFont="1" applyBorder="1" applyAlignment="1">
      <alignment horizontal="right" vertical="center"/>
    </xf>
    <xf numFmtId="0" fontId="20" fillId="7" borderId="75" xfId="0" applyFont="1" applyFill="1" applyBorder="1" applyAlignment="1">
      <alignment horizontal="left" vertical="center"/>
    </xf>
    <xf numFmtId="0" fontId="20" fillId="7" borderId="76" xfId="0" applyFont="1" applyFill="1" applyBorder="1" applyAlignment="1">
      <alignment horizontal="center" vertical="center"/>
    </xf>
    <xf numFmtId="0" fontId="7" fillId="7" borderId="77" xfId="0" applyFont="1" applyFill="1" applyBorder="1" applyAlignment="1">
      <alignment horizontal="center" vertical="center"/>
    </xf>
    <xf numFmtId="0" fontId="19" fillId="6" borderId="78" xfId="0" applyFont="1" applyFill="1" applyBorder="1" applyAlignment="1">
      <alignment horizontal="left" vertical="center"/>
    </xf>
    <xf numFmtId="3" fontId="21" fillId="6" borderId="68" xfId="1" applyNumberFormat="1" applyFont="1" applyFill="1" applyBorder="1" applyAlignment="1">
      <alignment horizontal="right" vertical="center"/>
    </xf>
    <xf numFmtId="3" fontId="21" fillId="6" borderId="79" xfId="1" applyNumberFormat="1" applyFont="1" applyFill="1" applyBorder="1" applyAlignment="1">
      <alignment horizontal="right" vertical="center"/>
    </xf>
    <xf numFmtId="0" fontId="21" fillId="6" borderId="78" xfId="0" applyFont="1" applyFill="1" applyBorder="1" applyAlignment="1">
      <alignment horizontal="left" vertical="center"/>
    </xf>
    <xf numFmtId="0" fontId="30" fillId="0" borderId="78" xfId="0" applyFont="1" applyBorder="1"/>
    <xf numFmtId="3" fontId="21" fillId="0" borderId="68" xfId="1" applyNumberFormat="1" applyFont="1" applyFill="1" applyBorder="1" applyAlignment="1">
      <alignment horizontal="right"/>
    </xf>
    <xf numFmtId="0" fontId="30" fillId="0" borderId="79" xfId="0" applyFont="1" applyBorder="1" applyAlignment="1">
      <alignment horizontal="right"/>
    </xf>
    <xf numFmtId="0" fontId="15" fillId="0" borderId="79" xfId="0" applyFont="1" applyBorder="1"/>
    <xf numFmtId="0" fontId="15" fillId="0" borderId="80" xfId="0" applyFont="1" applyBorder="1"/>
    <xf numFmtId="3" fontId="21" fillId="0" borderId="81" xfId="1" applyNumberFormat="1" applyFont="1" applyFill="1" applyBorder="1" applyAlignment="1">
      <alignment horizontal="right"/>
    </xf>
    <xf numFmtId="0" fontId="30" fillId="0" borderId="82" xfId="0" applyFont="1" applyBorder="1" applyAlignment="1">
      <alignment horizontal="right"/>
    </xf>
    <xf numFmtId="0" fontId="23" fillId="0" borderId="0" xfId="0" applyFont="1" applyProtection="1">
      <protection hidden="1"/>
    </xf>
    <xf numFmtId="0" fontId="23" fillId="2" borderId="0" xfId="0" applyFont="1" applyFill="1" applyProtection="1">
      <protection hidden="1"/>
    </xf>
    <xf numFmtId="3" fontId="42" fillId="2" borderId="0" xfId="0" applyNumberFormat="1" applyFont="1" applyFill="1" applyProtection="1">
      <protection hidden="1"/>
    </xf>
    <xf numFmtId="0" fontId="15" fillId="2" borderId="0" xfId="0" applyFont="1" applyFill="1" applyProtection="1">
      <protection hidden="1"/>
    </xf>
    <xf numFmtId="1" fontId="39" fillId="0" borderId="0" xfId="0" applyNumberFormat="1" applyFont="1"/>
    <xf numFmtId="0" fontId="4" fillId="0" borderId="0" xfId="2" applyBorder="1" applyAlignment="1" applyProtection="1">
      <alignment vertical="center" wrapText="1"/>
    </xf>
    <xf numFmtId="0" fontId="4" fillId="0" borderId="0" xfId="2" applyBorder="1" applyAlignment="1" applyProtection="1">
      <alignment horizontal="right" vertical="center" wrapText="1"/>
    </xf>
    <xf numFmtId="0" fontId="47" fillId="0" borderId="0" xfId="0" applyFont="1" applyAlignment="1">
      <alignment horizontal="left" vertical="center"/>
    </xf>
    <xf numFmtId="0" fontId="47" fillId="0" borderId="0" xfId="0" applyFont="1" applyAlignment="1">
      <alignment horizontal="left"/>
    </xf>
    <xf numFmtId="0" fontId="24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3" fontId="77" fillId="0" borderId="0" xfId="4" applyNumberFormat="1" applyFont="1" applyFill="1" applyBorder="1" applyAlignment="1">
      <alignment horizontal="right" vertical="center"/>
    </xf>
    <xf numFmtId="3" fontId="77" fillId="0" borderId="18" xfId="4" applyNumberFormat="1" applyFont="1" applyFill="1" applyBorder="1" applyAlignment="1">
      <alignment horizontal="right" vertical="center"/>
    </xf>
    <xf numFmtId="0" fontId="20" fillId="7" borderId="11" xfId="0" applyFont="1" applyFill="1" applyBorder="1" applyAlignment="1">
      <alignment horizontal="right" vertical="center"/>
    </xf>
    <xf numFmtId="0" fontId="0" fillId="0" borderId="74" xfId="0" applyBorder="1"/>
    <xf numFmtId="3" fontId="1" fillId="0" borderId="74" xfId="1" applyNumberFormat="1" applyFont="1" applyFill="1" applyBorder="1" applyAlignment="1">
      <alignment horizontal="right" vertical="center"/>
    </xf>
    <xf numFmtId="3" fontId="21" fillId="6" borderId="36" xfId="1" applyNumberFormat="1" applyFont="1" applyFill="1" applyBorder="1" applyAlignment="1">
      <alignment horizontal="right" vertical="center"/>
    </xf>
    <xf numFmtId="0" fontId="19" fillId="9" borderId="74" xfId="0" applyFont="1" applyFill="1" applyBorder="1" applyAlignment="1">
      <alignment horizontal="left" vertical="center"/>
    </xf>
    <xf numFmtId="0" fontId="22" fillId="0" borderId="74" xfId="0" applyFont="1" applyBorder="1"/>
    <xf numFmtId="3" fontId="3" fillId="0" borderId="0" xfId="0" applyNumberFormat="1" applyFont="1" applyAlignment="1">
      <alignment horizontal="right" vertical="center"/>
    </xf>
    <xf numFmtId="3" fontId="62" fillId="0" borderId="6" xfId="0" applyNumberFormat="1" applyFont="1" applyBorder="1" applyAlignment="1">
      <alignment horizontal="right"/>
    </xf>
    <xf numFmtId="3" fontId="3" fillId="0" borderId="11" xfId="1" applyNumberFormat="1" applyFont="1" applyFill="1" applyBorder="1" applyAlignment="1">
      <alignment horizontal="right"/>
    </xf>
    <xf numFmtId="3" fontId="1" fillId="0" borderId="11" xfId="1" applyNumberFormat="1" applyFont="1" applyFill="1" applyBorder="1" applyAlignment="1">
      <alignment horizontal="right" vertical="center"/>
    </xf>
    <xf numFmtId="3" fontId="1" fillId="0" borderId="12" xfId="1" applyNumberFormat="1" applyFont="1" applyFill="1" applyBorder="1" applyAlignment="1">
      <alignment horizontal="right" vertical="center"/>
    </xf>
    <xf numFmtId="0" fontId="8" fillId="0" borderId="85" xfId="0" applyFont="1" applyBorder="1"/>
    <xf numFmtId="3" fontId="1" fillId="0" borderId="86" xfId="1" applyNumberFormat="1" applyFont="1" applyFill="1" applyBorder="1" applyAlignment="1">
      <alignment horizontal="right" vertical="center"/>
    </xf>
    <xf numFmtId="3" fontId="1" fillId="0" borderId="87" xfId="1" applyNumberFormat="1" applyFont="1" applyFill="1" applyBorder="1" applyAlignment="1">
      <alignment horizontal="right" vertical="center"/>
    </xf>
    <xf numFmtId="3" fontId="67" fillId="0" borderId="0" xfId="0" applyNumberFormat="1" applyFont="1"/>
    <xf numFmtId="0" fontId="20" fillId="7" borderId="75" xfId="0" applyFont="1" applyFill="1" applyBorder="1" applyAlignment="1">
      <alignment horizontal="center" vertical="center"/>
    </xf>
    <xf numFmtId="0" fontId="20" fillId="7" borderId="77" xfId="0" applyFont="1" applyFill="1" applyBorder="1" applyAlignment="1">
      <alignment horizontal="center" vertical="center"/>
    </xf>
    <xf numFmtId="0" fontId="22" fillId="0" borderId="78" xfId="0" applyFont="1" applyBorder="1"/>
    <xf numFmtId="3" fontId="23" fillId="0" borderId="68" xfId="1" applyNumberFormat="1" applyFont="1" applyFill="1" applyBorder="1" applyAlignment="1">
      <alignment horizontal="right" vertical="center"/>
    </xf>
    <xf numFmtId="3" fontId="23" fillId="0" borderId="79" xfId="1" applyNumberFormat="1" applyFont="1" applyFill="1" applyBorder="1" applyAlignment="1">
      <alignment horizontal="right" vertical="center"/>
    </xf>
    <xf numFmtId="0" fontId="22" fillId="0" borderId="80" xfId="0" applyFont="1" applyBorder="1"/>
    <xf numFmtId="3" fontId="23" fillId="0" borderId="81" xfId="1" applyNumberFormat="1" applyFont="1" applyFill="1" applyBorder="1" applyAlignment="1">
      <alignment horizontal="right" vertical="center"/>
    </xf>
    <xf numFmtId="3" fontId="23" fillId="0" borderId="82" xfId="1" applyNumberFormat="1" applyFont="1" applyFill="1" applyBorder="1" applyAlignment="1">
      <alignment horizontal="right" vertical="center"/>
    </xf>
    <xf numFmtId="3" fontId="77" fillId="0" borderId="88" xfId="4" applyNumberFormat="1" applyFont="1" applyFill="1" applyBorder="1" applyAlignment="1">
      <alignment horizontal="right" vertical="center"/>
    </xf>
    <xf numFmtId="0" fontId="22" fillId="0" borderId="0" xfId="0" applyFont="1"/>
    <xf numFmtId="0" fontId="30" fillId="0" borderId="0" xfId="0" applyFont="1" applyProtection="1">
      <protection hidden="1"/>
    </xf>
    <xf numFmtId="0" fontId="23" fillId="0" borderId="34" xfId="0" applyFont="1" applyBorder="1"/>
    <xf numFmtId="0" fontId="26" fillId="2" borderId="0" xfId="0" applyFont="1" applyFill="1" applyProtection="1">
      <protection hidden="1"/>
    </xf>
    <xf numFmtId="3" fontId="21" fillId="0" borderId="6" xfId="1" applyNumberFormat="1" applyFont="1" applyFill="1" applyBorder="1" applyAlignment="1">
      <alignment horizontal="right"/>
    </xf>
    <xf numFmtId="0" fontId="19" fillId="6" borderId="8" xfId="0" applyFont="1" applyFill="1" applyBorder="1" applyAlignment="1">
      <alignment horizontal="center" vertical="center"/>
    </xf>
    <xf numFmtId="0" fontId="22" fillId="0" borderId="8" xfId="0" applyFont="1" applyBorder="1"/>
    <xf numFmtId="3" fontId="21" fillId="0" borderId="9" xfId="1" applyNumberFormat="1" applyFont="1" applyFill="1" applyBorder="1" applyAlignment="1">
      <alignment horizontal="right"/>
    </xf>
    <xf numFmtId="3" fontId="21" fillId="0" borderId="14" xfId="1" applyNumberFormat="1" applyFont="1" applyFill="1" applyBorder="1" applyAlignment="1">
      <alignment horizontal="right"/>
    </xf>
    <xf numFmtId="0" fontId="22" fillId="0" borderId="48" xfId="0" applyFont="1" applyBorder="1"/>
    <xf numFmtId="3" fontId="21" fillId="0" borderId="26" xfId="1" applyNumberFormat="1" applyFont="1" applyFill="1" applyBorder="1" applyAlignment="1">
      <alignment horizontal="right"/>
    </xf>
    <xf numFmtId="3" fontId="21" fillId="0" borderId="27" xfId="1" applyNumberFormat="1" applyFont="1" applyFill="1" applyBorder="1" applyAlignment="1">
      <alignment horizontal="right"/>
    </xf>
    <xf numFmtId="0" fontId="21" fillId="10" borderId="0" xfId="0" applyFont="1" applyFill="1"/>
    <xf numFmtId="0" fontId="31" fillId="0" borderId="0" xfId="0" applyFont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35" fillId="0" borderId="0" xfId="0" applyFont="1" applyAlignment="1">
      <alignment horizontal="left"/>
    </xf>
    <xf numFmtId="0" fontId="16" fillId="0" borderId="0" xfId="2" applyFont="1" applyAlignment="1" applyProtection="1">
      <alignment horizontal="left"/>
    </xf>
    <xf numFmtId="0" fontId="4" fillId="0" borderId="0" xfId="2" applyAlignment="1" applyProtection="1">
      <alignment horizontal="left"/>
    </xf>
    <xf numFmtId="0" fontId="47" fillId="0" borderId="0" xfId="0" applyFont="1" applyAlignment="1">
      <alignment horizontal="left" wrapText="1"/>
    </xf>
    <xf numFmtId="0" fontId="0" fillId="0" borderId="0" xfId="0"/>
    <xf numFmtId="0" fontId="4" fillId="0" borderId="0" xfId="2" applyBorder="1" applyAlignment="1" applyProtection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50" xfId="0" applyFont="1" applyBorder="1" applyAlignment="1">
      <alignment horizontal="center"/>
    </xf>
    <xf numFmtId="0" fontId="7" fillId="7" borderId="64" xfId="0" applyFont="1" applyFill="1" applyBorder="1" applyAlignment="1">
      <alignment horizontal="center" vertical="center"/>
    </xf>
    <xf numFmtId="0" fontId="7" fillId="7" borderId="67" xfId="0" applyFont="1" applyFill="1" applyBorder="1" applyAlignment="1">
      <alignment horizontal="center" vertical="center"/>
    </xf>
    <xf numFmtId="0" fontId="7" fillId="7" borderId="65" xfId="0" applyFont="1" applyFill="1" applyBorder="1" applyAlignment="1">
      <alignment horizontal="center" vertical="center"/>
    </xf>
    <xf numFmtId="0" fontId="7" fillId="7" borderId="68" xfId="0" applyFont="1" applyFill="1" applyBorder="1" applyAlignment="1">
      <alignment horizontal="center" vertical="center"/>
    </xf>
    <xf numFmtId="0" fontId="7" fillId="7" borderId="66" xfId="0" applyFont="1" applyFill="1" applyBorder="1" applyAlignment="1">
      <alignment horizontal="center" vertical="center"/>
    </xf>
    <xf numFmtId="0" fontId="7" fillId="7" borderId="68" xfId="0" applyFont="1" applyFill="1" applyBorder="1" applyAlignment="1">
      <alignment horizontal="center" vertical="center" wrapText="1"/>
    </xf>
    <xf numFmtId="0" fontId="7" fillId="7" borderId="69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top"/>
    </xf>
    <xf numFmtId="0" fontId="18" fillId="0" borderId="0" xfId="0" applyFont="1" applyAlignment="1">
      <alignment horizontal="center"/>
    </xf>
    <xf numFmtId="0" fontId="82" fillId="0" borderId="0" xfId="0" applyFont="1" applyAlignment="1">
      <alignment horizontal="left" wrapText="1"/>
    </xf>
    <xf numFmtId="0" fontId="54" fillId="0" borderId="55" xfId="0" applyFont="1" applyBorder="1" applyAlignment="1">
      <alignment horizontal="center" vertical="center"/>
    </xf>
    <xf numFmtId="0" fontId="54" fillId="0" borderId="54" xfId="0" applyFont="1" applyBorder="1" applyAlignment="1">
      <alignment horizontal="center" vertical="center"/>
    </xf>
    <xf numFmtId="0" fontId="58" fillId="0" borderId="53" xfId="3" applyFont="1" applyBorder="1" applyAlignment="1">
      <alignment horizontal="left" vertical="center" wrapText="1"/>
    </xf>
    <xf numFmtId="0" fontId="58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2" fillId="0" borderId="50" xfId="0" applyFont="1" applyBorder="1" applyAlignment="1">
      <alignment horizontal="center"/>
    </xf>
    <xf numFmtId="0" fontId="46" fillId="7" borderId="57" xfId="0" applyFont="1" applyFill="1" applyBorder="1" applyAlignment="1">
      <alignment horizontal="center" vertical="center"/>
    </xf>
    <xf numFmtId="0" fontId="46" fillId="7" borderId="60" xfId="0" applyFont="1" applyFill="1" applyBorder="1" applyAlignment="1">
      <alignment horizontal="center" vertical="center"/>
    </xf>
    <xf numFmtId="0" fontId="46" fillId="7" borderId="58" xfId="0" applyFont="1" applyFill="1" applyBorder="1" applyAlignment="1">
      <alignment horizontal="center" vertical="center"/>
    </xf>
    <xf numFmtId="0" fontId="46" fillId="7" borderId="59" xfId="0" applyFont="1" applyFill="1" applyBorder="1" applyAlignment="1">
      <alignment horizontal="center" vertical="center"/>
    </xf>
    <xf numFmtId="0" fontId="47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9" fillId="6" borderId="84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47" fillId="0" borderId="0" xfId="0" applyFont="1" applyAlignment="1">
      <alignment horizontal="left" vertical="center"/>
    </xf>
    <xf numFmtId="0" fontId="8" fillId="0" borderId="8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18" fillId="0" borderId="0" xfId="0" applyFont="1" applyAlignment="1">
      <alignment horizontal="center" wrapText="1"/>
    </xf>
    <xf numFmtId="0" fontId="24" fillId="0" borderId="7" xfId="0" applyFont="1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5" fillId="0" borderId="23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4" fillId="0" borderId="0" xfId="0" applyFont="1" applyAlignment="1">
      <alignment horizontal="left"/>
    </xf>
    <xf numFmtId="0" fontId="1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4" fillId="0" borderId="0" xfId="2" applyBorder="1" applyAlignment="1" applyProtection="1">
      <alignment horizontal="center" vertical="center" wrapText="1"/>
    </xf>
    <xf numFmtId="0" fontId="46" fillId="7" borderId="9" xfId="0" applyFont="1" applyFill="1" applyBorder="1" applyAlignment="1">
      <alignment horizontal="center" vertical="center"/>
    </xf>
    <xf numFmtId="0" fontId="46" fillId="7" borderId="9" xfId="0" applyFont="1" applyFill="1" applyBorder="1" applyAlignment="1">
      <alignment horizontal="center" vertical="center" wrapText="1"/>
    </xf>
    <xf numFmtId="0" fontId="46" fillId="7" borderId="30" xfId="0" applyFont="1" applyFill="1" applyBorder="1" applyAlignment="1">
      <alignment horizontal="center" vertical="center" wrapText="1"/>
    </xf>
    <xf numFmtId="0" fontId="46" fillId="7" borderId="14" xfId="0" applyFont="1" applyFill="1" applyBorder="1" applyAlignment="1">
      <alignment horizontal="center" vertical="center"/>
    </xf>
    <xf numFmtId="0" fontId="46" fillId="7" borderId="23" xfId="0" applyFont="1" applyFill="1" applyBorder="1" applyAlignment="1">
      <alignment horizontal="center" vertical="center" wrapText="1"/>
    </xf>
    <xf numFmtId="0" fontId="46" fillId="7" borderId="8" xfId="0" applyFont="1" applyFill="1" applyBorder="1" applyAlignment="1">
      <alignment horizontal="center" vertical="center" wrapText="1"/>
    </xf>
    <xf numFmtId="0" fontId="46" fillId="7" borderId="29" xfId="0" applyFont="1" applyFill="1" applyBorder="1" applyAlignment="1">
      <alignment horizontal="center" vertical="center" wrapText="1"/>
    </xf>
    <xf numFmtId="0" fontId="46" fillId="7" borderId="24" xfId="0" applyFont="1" applyFill="1" applyBorder="1" applyAlignment="1">
      <alignment horizontal="center" vertical="center" wrapText="1"/>
    </xf>
    <xf numFmtId="0" fontId="46" fillId="7" borderId="24" xfId="0" applyFont="1" applyFill="1" applyBorder="1" applyAlignment="1">
      <alignment horizontal="center" vertical="center"/>
    </xf>
    <xf numFmtId="0" fontId="46" fillId="7" borderId="25" xfId="0" applyFont="1" applyFill="1" applyBorder="1" applyAlignment="1">
      <alignment horizontal="center" vertical="center"/>
    </xf>
    <xf numFmtId="164" fontId="47" fillId="0" borderId="0" xfId="0" applyNumberFormat="1" applyFont="1" applyAlignment="1">
      <alignment horizontal="left" vertical="top" wrapText="1"/>
    </xf>
    <xf numFmtId="164" fontId="3" fillId="0" borderId="0" xfId="0" applyNumberFormat="1" applyFont="1" applyAlignment="1">
      <alignment horizontal="left" wrapText="1"/>
    </xf>
    <xf numFmtId="164" fontId="47" fillId="0" borderId="7" xfId="0" applyNumberFormat="1" applyFont="1" applyBorder="1" applyAlignment="1">
      <alignment horizontal="left" vertical="center" wrapText="1"/>
    </xf>
    <xf numFmtId="164" fontId="29" fillId="0" borderId="7" xfId="0" applyNumberFormat="1" applyFont="1" applyBorder="1" applyAlignment="1">
      <alignment vertical="center" wrapText="1"/>
    </xf>
    <xf numFmtId="164" fontId="29" fillId="0" borderId="0" xfId="0" applyNumberFormat="1" applyFont="1" applyAlignment="1">
      <alignment horizontal="left" wrapText="1"/>
    </xf>
    <xf numFmtId="0" fontId="25" fillId="7" borderId="21" xfId="0" applyFont="1" applyFill="1" applyBorder="1" applyAlignment="1">
      <alignment horizontal="center" vertical="center" wrapText="1"/>
    </xf>
    <xf numFmtId="0" fontId="25" fillId="7" borderId="4" xfId="0" applyFont="1" applyFill="1" applyBorder="1" applyAlignment="1">
      <alignment horizontal="center" vertical="center" wrapText="1"/>
    </xf>
    <xf numFmtId="0" fontId="25" fillId="7" borderId="33" xfId="0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5" fillId="7" borderId="5" xfId="0" applyFont="1" applyFill="1" applyBorder="1" applyAlignment="1">
      <alignment horizontal="center" vertical="center" wrapText="1"/>
    </xf>
    <xf numFmtId="0" fontId="25" fillId="7" borderId="28" xfId="0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/>
    </xf>
    <xf numFmtId="0" fontId="25" fillId="7" borderId="13" xfId="0" applyFont="1" applyFill="1" applyBorder="1" applyAlignment="1">
      <alignment horizontal="center" vertical="center"/>
    </xf>
    <xf numFmtId="0" fontId="25" fillId="7" borderId="31" xfId="0" applyFont="1" applyFill="1" applyBorder="1" applyAlignment="1">
      <alignment horizontal="center" vertical="center" wrapText="1"/>
    </xf>
    <xf numFmtId="0" fontId="25" fillId="7" borderId="11" xfId="0" applyFont="1" applyFill="1" applyBorder="1" applyAlignment="1">
      <alignment horizontal="center" vertical="center" wrapText="1"/>
    </xf>
    <xf numFmtId="0" fontId="25" fillId="7" borderId="32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8" fillId="0" borderId="7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52" xfId="0" applyFont="1" applyBorder="1" applyAlignment="1">
      <alignment horizontal="left"/>
    </xf>
    <xf numFmtId="0" fontId="8" fillId="0" borderId="19" xfId="0" applyFont="1" applyBorder="1" applyAlignment="1">
      <alignment horizontal="left"/>
    </xf>
    <xf numFmtId="0" fontId="1" fillId="0" borderId="7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19" xfId="0" applyFont="1" applyBorder="1" applyAlignment="1">
      <alignment horizontal="center"/>
    </xf>
    <xf numFmtId="0" fontId="7" fillId="7" borderId="15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9" fillId="6" borderId="73" xfId="0" applyFont="1" applyFill="1" applyBorder="1" applyAlignment="1">
      <alignment horizontal="left" vertical="center"/>
    </xf>
    <xf numFmtId="0" fontId="9" fillId="6" borderId="7" xfId="0" applyFont="1" applyFill="1" applyBorder="1" applyAlignment="1">
      <alignment horizontal="left" vertical="center"/>
    </xf>
    <xf numFmtId="0" fontId="29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1" fontId="30" fillId="0" borderId="0" xfId="0" applyNumberFormat="1" applyFont="1" applyAlignment="1">
      <alignment horizontal="left" wrapText="1"/>
    </xf>
    <xf numFmtId="1" fontId="22" fillId="0" borderId="0" xfId="0" applyNumberFormat="1" applyFont="1" applyAlignment="1">
      <alignment horizontal="left" wrapText="1"/>
    </xf>
    <xf numFmtId="3" fontId="77" fillId="0" borderId="88" xfId="4" applyNumberFormat="1" applyFont="1" applyFill="1" applyBorder="1" applyAlignment="1">
      <alignment horizontal="right" vertical="center"/>
    </xf>
    <xf numFmtId="3" fontId="77" fillId="0" borderId="0" xfId="4" applyNumberFormat="1" applyFont="1" applyFill="1" applyBorder="1" applyAlignment="1">
      <alignment horizontal="right" vertical="center"/>
    </xf>
    <xf numFmtId="3" fontId="77" fillId="0" borderId="18" xfId="4" applyNumberFormat="1" applyFont="1" applyFill="1" applyBorder="1" applyAlignment="1">
      <alignment horizontal="right" vertical="center"/>
    </xf>
    <xf numFmtId="0" fontId="11" fillId="0" borderId="0" xfId="0" applyFont="1" applyAlignment="1">
      <alignment horizontal="left" wrapText="1"/>
    </xf>
    <xf numFmtId="0" fontId="78" fillId="0" borderId="0" xfId="0" applyFont="1" applyAlignment="1">
      <alignment horizontal="left" vertical="center"/>
    </xf>
    <xf numFmtId="0" fontId="72" fillId="0" borderId="0" xfId="0" applyFont="1" applyAlignment="1">
      <alignment horizontal="center"/>
    </xf>
    <xf numFmtId="0" fontId="73" fillId="7" borderId="38" xfId="0" applyFont="1" applyFill="1" applyBorder="1" applyAlignment="1">
      <alignment horizontal="right" vertical="center"/>
    </xf>
    <xf numFmtId="0" fontId="73" fillId="7" borderId="39" xfId="0" applyFont="1" applyFill="1" applyBorder="1" applyAlignment="1">
      <alignment horizontal="right" vertical="center"/>
    </xf>
    <xf numFmtId="3" fontId="76" fillId="6" borderId="40" xfId="4" applyNumberFormat="1" applyFont="1" applyFill="1" applyBorder="1" applyAlignment="1">
      <alignment horizontal="right" vertical="center"/>
    </xf>
    <xf numFmtId="3" fontId="76" fillId="6" borderId="41" xfId="4" applyNumberFormat="1" applyFont="1" applyFill="1" applyBorder="1" applyAlignment="1">
      <alignment horizontal="right" vertical="center"/>
    </xf>
    <xf numFmtId="0" fontId="24" fillId="0" borderId="7" xfId="0" applyFont="1" applyBorder="1" applyAlignment="1">
      <alignment horizontal="left" wrapText="1"/>
    </xf>
    <xf numFmtId="0" fontId="29" fillId="0" borderId="0" xfId="1" applyNumberFormat="1" applyFont="1" applyFill="1" applyAlignment="1">
      <alignment horizontal="left" vertical="center" wrapText="1"/>
    </xf>
    <xf numFmtId="165" fontId="29" fillId="0" borderId="0" xfId="1" applyNumberFormat="1" applyFont="1" applyAlignment="1">
      <alignment horizontal="left" wrapText="1"/>
    </xf>
    <xf numFmtId="0" fontId="29" fillId="0" borderId="0" xfId="1" applyNumberFormat="1" applyFont="1" applyAlignment="1">
      <alignment horizontal="left" wrapText="1"/>
    </xf>
    <xf numFmtId="0" fontId="20" fillId="7" borderId="21" xfId="0" applyFont="1" applyFill="1" applyBorder="1" applyAlignment="1">
      <alignment horizontal="center" vertical="center"/>
    </xf>
    <xf numFmtId="0" fontId="20" fillId="7" borderId="10" xfId="0" applyFont="1" applyFill="1" applyBorder="1" applyAlignment="1">
      <alignment horizontal="center" vertical="center"/>
    </xf>
    <xf numFmtId="0" fontId="20" fillId="7" borderId="22" xfId="0" applyFont="1" applyFill="1" applyBorder="1" applyAlignment="1">
      <alignment horizontal="right" vertical="center"/>
    </xf>
    <xf numFmtId="0" fontId="20" fillId="7" borderId="11" xfId="0" applyFont="1" applyFill="1" applyBorder="1" applyAlignment="1">
      <alignment horizontal="right" vertical="center"/>
    </xf>
    <xf numFmtId="0" fontId="20" fillId="7" borderId="22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20" fillId="7" borderId="46" xfId="0" applyFont="1" applyFill="1" applyBorder="1" applyAlignment="1">
      <alignment horizontal="center" vertical="center"/>
    </xf>
    <xf numFmtId="0" fontId="20" fillId="7" borderId="47" xfId="0" applyFont="1" applyFill="1" applyBorder="1" applyAlignment="1">
      <alignment horizontal="center" vertical="center"/>
    </xf>
  </cellXfs>
  <cellStyles count="5">
    <cellStyle name="Comma" xfId="1" builtinId="3"/>
    <cellStyle name="Hyperlink" xfId="2" builtinId="8"/>
    <cellStyle name="Millares 2" xfId="4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2" defaultPivotStyle="PivotStyleMedium9"/>
  <colors>
    <mruColors>
      <color rgb="FF003EAB"/>
      <color rgb="FF43B1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Arial"/>
              </a:defRPr>
            </a:pPr>
            <a:r>
              <a:rPr lang="es-DO" sz="1000" b="1" i="0">
                <a:solidFill>
                  <a:srgbClr val="000000"/>
                </a:solidFill>
                <a:latin typeface="Arial"/>
              </a:rPr>
              <a:t>Investigaciones de traspasos por tipo. </a:t>
            </a:r>
          </a:p>
          <a:p>
            <a:pPr lvl="0">
              <a:defRPr sz="1000" b="1" i="0">
                <a:solidFill>
                  <a:srgbClr val="000000"/>
                </a:solidFill>
                <a:latin typeface="Arial"/>
              </a:defRPr>
            </a:pPr>
            <a:r>
              <a:rPr lang="es-DO" sz="1000" b="1" i="0">
                <a:solidFill>
                  <a:srgbClr val="000000"/>
                </a:solidFill>
                <a:latin typeface="Arial"/>
              </a:rPr>
              <a:t>Año: 2024</a:t>
            </a:r>
          </a:p>
        </c:rich>
      </c:tx>
      <c:layout>
        <c:manualLayout>
          <c:xMode val="edge"/>
          <c:yMode val="edge"/>
          <c:x val="0.2526364155580797"/>
          <c:y val="4.542458180942086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910041185563267"/>
          <c:y val="0.17805377217398732"/>
          <c:w val="0.44376541865073188"/>
          <c:h val="0.54336070707660222"/>
        </c:manualLayout>
      </c:layout>
      <c:barChart>
        <c:barDir val="bar"/>
        <c:grouping val="stacked"/>
        <c:varyColors val="1"/>
        <c:ser>
          <c:idx val="0"/>
          <c:order val="0"/>
          <c:tx>
            <c:v> Solicitudes/1</c:v>
          </c:tx>
          <c:spPr>
            <a:solidFill>
              <a:srgbClr val="003EAB"/>
            </a:solidFill>
            <a:ln cmpd="sng">
              <a:solidFill>
                <a:srgbClr val="003EAB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SCM.01!$B$15:$B$16</c:f>
              <c:strCache>
                <c:ptCount val="2"/>
                <c:pt idx="0">
                  <c:v>Traspaso por enfermedad o atención de alto costo y/o cirugía</c:v>
                </c:pt>
                <c:pt idx="1">
                  <c:v>Traspaso por irregularidad</c:v>
                </c:pt>
              </c:strCache>
            </c:strRef>
          </c:cat>
          <c:val>
            <c:numRef>
              <c:f>SCM.01!$C$15:$C$16</c:f>
              <c:numCache>
                <c:formatCode>#,##0</c:formatCode>
                <c:ptCount val="2"/>
                <c:pt idx="0">
                  <c:v>66</c:v>
                </c:pt>
                <c:pt idx="1">
                  <c:v>110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3EAB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707-4B7D-9B74-69E2DC468356}"/>
            </c:ext>
          </c:extLst>
        </c:ser>
        <c:ser>
          <c:idx val="1"/>
          <c:order val="1"/>
          <c:tx>
            <c:v>Casos Atendidos/2</c:v>
          </c:tx>
          <c:spPr>
            <a:solidFill>
              <a:srgbClr val="43B12E"/>
            </a:solidFill>
            <a:ln cmpd="sng"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SCM.01!$B$15:$B$16</c:f>
              <c:strCache>
                <c:ptCount val="2"/>
                <c:pt idx="0">
                  <c:v>Traspaso por enfermedad o atención de alto costo y/o cirugía</c:v>
                </c:pt>
                <c:pt idx="1">
                  <c:v>Traspaso por irregularidad</c:v>
                </c:pt>
              </c:strCache>
            </c:strRef>
          </c:cat>
          <c:val>
            <c:numRef>
              <c:f>SCM.01!$D$15:$D$16</c:f>
              <c:numCache>
                <c:formatCode>#,##0</c:formatCode>
                <c:ptCount val="2"/>
                <c:pt idx="0">
                  <c:v>71</c:v>
                </c:pt>
                <c:pt idx="1">
                  <c:v>241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707-4B7D-9B74-69E2DC468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9320998"/>
        <c:axId val="1965547001"/>
      </c:barChart>
      <c:catAx>
        <c:axId val="199932099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D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65547001"/>
        <c:crosses val="autoZero"/>
        <c:auto val="1"/>
        <c:lblAlgn val="ctr"/>
        <c:lblOffset val="100"/>
        <c:noMultiLvlLbl val="1"/>
      </c:catAx>
      <c:valAx>
        <c:axId val="1965547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DO"/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9320998"/>
        <c:crosses val="max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DO" sz="14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Planes Alternativos de Salud aprobados y rechazados por tipo de plan según categoría de ARS. </a:t>
            </a:r>
          </a:p>
          <a:p>
            <a:pPr>
              <a:defRPr sz="14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s-DO" sz="14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Año: 2024</a:t>
            </a:r>
          </a:p>
        </c:rich>
      </c:tx>
      <c:layout>
        <c:manualLayout>
          <c:xMode val="edge"/>
          <c:yMode val="edge"/>
          <c:x val="0.17110089453857857"/>
          <c:y val="1.0564023177025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680278871281668E-2"/>
          <c:y val="0.2397749031614313"/>
          <c:w val="0.78461440180044473"/>
          <c:h val="0.61745630382602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SCM.10!$B$15</c:f>
              <c:strCache>
                <c:ptCount val="1"/>
                <c:pt idx="0">
                  <c:v>Complementarios</c:v>
                </c:pt>
              </c:strCache>
            </c:strRef>
          </c:tx>
          <c:spPr>
            <a:solidFill>
              <a:srgbClr val="00A4EB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SCM.10!$G$12:$N$13</c:f>
              <c:multiLvlStrCache>
                <c:ptCount val="8"/>
                <c:lvl>
                  <c:pt idx="0">
                    <c:v>Aprobados</c:v>
                  </c:pt>
                  <c:pt idx="1">
                    <c:v>Rechazados</c:v>
                  </c:pt>
                  <c:pt idx="3">
                    <c:v>Aprobados</c:v>
                  </c:pt>
                  <c:pt idx="4">
                    <c:v>Rechazados</c:v>
                  </c:pt>
                  <c:pt idx="6">
                    <c:v>Aprobados</c:v>
                  </c:pt>
                  <c:pt idx="7">
                    <c:v>Rechazados</c:v>
                  </c:pt>
                </c:lvl>
                <c:lvl>
                  <c:pt idx="0">
                    <c:v>Autogestión</c:v>
                  </c:pt>
                  <c:pt idx="2">
                    <c:v>Total Evaluados</c:v>
                  </c:pt>
                  <c:pt idx="3">
                    <c:v>Privadas</c:v>
                  </c:pt>
                  <c:pt idx="5">
                    <c:v>Total Evaluados</c:v>
                  </c:pt>
                  <c:pt idx="6">
                    <c:v>Públicas</c:v>
                  </c:pt>
                </c:lvl>
              </c:multiLvlStrCache>
            </c:multiLvlStrRef>
          </c:cat>
          <c:val>
            <c:numRef>
              <c:f>SCM.10!$G$15:$N$15</c:f>
              <c:numCache>
                <c:formatCode>#,##0</c:formatCode>
                <c:ptCount val="8"/>
                <c:pt idx="0">
                  <c:v>4</c:v>
                </c:pt>
                <c:pt idx="1">
                  <c:v>4</c:v>
                </c:pt>
                <c:pt idx="2">
                  <c:v>160</c:v>
                </c:pt>
                <c:pt idx="3">
                  <c:v>41</c:v>
                </c:pt>
                <c:pt idx="4">
                  <c:v>119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16-4870-BD0F-08FD0F751861}"/>
            </c:ext>
          </c:extLst>
        </c:ser>
        <c:ser>
          <c:idx val="1"/>
          <c:order val="1"/>
          <c:tx>
            <c:strRef>
              <c:f>SCM.10!$B$16</c:f>
              <c:strCache>
                <c:ptCount val="1"/>
                <c:pt idx="0">
                  <c:v>Especiales De Med. Prepagada</c:v>
                </c:pt>
              </c:strCache>
            </c:strRef>
          </c:tx>
          <c:spPr>
            <a:solidFill>
              <a:srgbClr val="FFA40D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SCM.10!$G$12:$N$13</c:f>
              <c:multiLvlStrCache>
                <c:ptCount val="8"/>
                <c:lvl>
                  <c:pt idx="0">
                    <c:v>Aprobados</c:v>
                  </c:pt>
                  <c:pt idx="1">
                    <c:v>Rechazados</c:v>
                  </c:pt>
                  <c:pt idx="3">
                    <c:v>Aprobados</c:v>
                  </c:pt>
                  <c:pt idx="4">
                    <c:v>Rechazados</c:v>
                  </c:pt>
                  <c:pt idx="6">
                    <c:v>Aprobados</c:v>
                  </c:pt>
                  <c:pt idx="7">
                    <c:v>Rechazados</c:v>
                  </c:pt>
                </c:lvl>
                <c:lvl>
                  <c:pt idx="0">
                    <c:v>Autogestión</c:v>
                  </c:pt>
                  <c:pt idx="2">
                    <c:v>Total Evaluados</c:v>
                  </c:pt>
                  <c:pt idx="3">
                    <c:v>Privadas</c:v>
                  </c:pt>
                  <c:pt idx="5">
                    <c:v>Total Evaluados</c:v>
                  </c:pt>
                  <c:pt idx="6">
                    <c:v>Públicas</c:v>
                  </c:pt>
                </c:lvl>
              </c:multiLvlStrCache>
            </c:multiLvlStrRef>
          </c:cat>
          <c:val>
            <c:numRef>
              <c:f>SCM.10!$G$16:$N$16</c:f>
              <c:numCache>
                <c:formatCode>#,##0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197</c:v>
                </c:pt>
                <c:pt idx="3">
                  <c:v>121</c:v>
                </c:pt>
                <c:pt idx="4">
                  <c:v>76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16-4870-BD0F-08FD0F751861}"/>
            </c:ext>
          </c:extLst>
        </c:ser>
        <c:ser>
          <c:idx val="2"/>
          <c:order val="2"/>
          <c:tx>
            <c:strRef>
              <c:f>'Enero-Septiembre 2023'!#REF!</c:f>
              <c:strCache>
                <c:ptCount val="1"/>
                <c:pt idx="0">
                  <c:v>#REF!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SCM.10!$G$12:$N$13</c:f>
              <c:multiLvlStrCache>
                <c:ptCount val="8"/>
                <c:lvl>
                  <c:pt idx="0">
                    <c:v>Aprobados</c:v>
                  </c:pt>
                  <c:pt idx="1">
                    <c:v>Rechazados</c:v>
                  </c:pt>
                  <c:pt idx="3">
                    <c:v>Aprobados</c:v>
                  </c:pt>
                  <c:pt idx="4">
                    <c:v>Rechazados</c:v>
                  </c:pt>
                  <c:pt idx="6">
                    <c:v>Aprobados</c:v>
                  </c:pt>
                  <c:pt idx="7">
                    <c:v>Rechazados</c:v>
                  </c:pt>
                </c:lvl>
                <c:lvl>
                  <c:pt idx="0">
                    <c:v>Autogestión</c:v>
                  </c:pt>
                  <c:pt idx="2">
                    <c:v>Total Evaluados</c:v>
                  </c:pt>
                  <c:pt idx="3">
                    <c:v>Privadas</c:v>
                  </c:pt>
                  <c:pt idx="5">
                    <c:v>Total Evaluados</c:v>
                  </c:pt>
                  <c:pt idx="6">
                    <c:v>Públicas</c:v>
                  </c:pt>
                </c:lvl>
              </c:multiLvlStrCache>
            </c:multiLvlStrRef>
          </c:cat>
          <c:val>
            <c:numRef>
              <c:f>'Enero-Septiembre 2023'!#REF!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16-4870-BD0F-08FD0F751861}"/>
            </c:ext>
          </c:extLst>
        </c:ser>
        <c:ser>
          <c:idx val="3"/>
          <c:order val="3"/>
          <c:tx>
            <c:strRef>
              <c:f>SCM.10!$B$17</c:f>
              <c:strCache>
                <c:ptCount val="1"/>
                <c:pt idx="0">
                  <c:v>Voluntarios O Independientes</c:v>
                </c:pt>
              </c:strCache>
            </c:strRef>
          </c:tx>
          <c:spPr>
            <a:solidFill>
              <a:srgbClr val="003EAB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SCM.10!$G$12:$N$13</c:f>
              <c:multiLvlStrCache>
                <c:ptCount val="8"/>
                <c:lvl>
                  <c:pt idx="0">
                    <c:v>Aprobados</c:v>
                  </c:pt>
                  <c:pt idx="1">
                    <c:v>Rechazados</c:v>
                  </c:pt>
                  <c:pt idx="3">
                    <c:v>Aprobados</c:v>
                  </c:pt>
                  <c:pt idx="4">
                    <c:v>Rechazados</c:v>
                  </c:pt>
                  <c:pt idx="6">
                    <c:v>Aprobados</c:v>
                  </c:pt>
                  <c:pt idx="7">
                    <c:v>Rechazados</c:v>
                  </c:pt>
                </c:lvl>
                <c:lvl>
                  <c:pt idx="0">
                    <c:v>Autogestión</c:v>
                  </c:pt>
                  <c:pt idx="2">
                    <c:v>Total Evaluados</c:v>
                  </c:pt>
                  <c:pt idx="3">
                    <c:v>Privadas</c:v>
                  </c:pt>
                  <c:pt idx="5">
                    <c:v>Total Evaluados</c:v>
                  </c:pt>
                  <c:pt idx="6">
                    <c:v>Públicas</c:v>
                  </c:pt>
                </c:lvl>
              </c:multiLvlStrCache>
            </c:multiLvlStrRef>
          </c:cat>
          <c:val>
            <c:numRef>
              <c:f>SCM.10!$G$17:$N$17</c:f>
              <c:numCache>
                <c:formatCode>#,##0</c:formatCode>
                <c:ptCount val="8"/>
                <c:pt idx="0">
                  <c:v>6</c:v>
                </c:pt>
                <c:pt idx="1">
                  <c:v>5</c:v>
                </c:pt>
                <c:pt idx="2">
                  <c:v>447</c:v>
                </c:pt>
                <c:pt idx="3">
                  <c:v>138</c:v>
                </c:pt>
                <c:pt idx="4">
                  <c:v>309</c:v>
                </c:pt>
                <c:pt idx="5">
                  <c:v>10</c:v>
                </c:pt>
                <c:pt idx="6">
                  <c:v>0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16-4870-BD0F-08FD0F7518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91185400"/>
        <c:axId val="491184616"/>
      </c:barChart>
      <c:catAx>
        <c:axId val="49118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1184616"/>
        <c:crosses val="autoZero"/>
        <c:auto val="0"/>
        <c:lblAlgn val="ctr"/>
        <c:lblOffset val="100"/>
        <c:noMultiLvlLbl val="0"/>
      </c:catAx>
      <c:valAx>
        <c:axId val="49118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8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18749788014344498"/>
          <c:y val="0.18658813646361624"/>
          <c:w val="0.680047536627581"/>
          <c:h val="4.9055587130467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Franklin Gothic Book" panose="020B0503020102020204" pitchFamily="34" charset="0"/>
              </a:defRPr>
            </a:pPr>
            <a:r>
              <a:rPr lang="es-DO" sz="1200">
                <a:latin typeface="Franklin Gothic Book" panose="020B0503020102020204" pitchFamily="34" charset="0"/>
              </a:rPr>
              <a:t>Planes Alternativos de Salud evaluados por tipo de plan según tipo de respuesta SISALRIL </a:t>
            </a:r>
          </a:p>
          <a:p>
            <a:pPr>
              <a:defRPr sz="1200">
                <a:latin typeface="Franklin Gothic Book" panose="020B0503020102020204" pitchFamily="34" charset="0"/>
              </a:defRPr>
            </a:pPr>
            <a:r>
              <a:rPr lang="es-DO" sz="1200" b="1" i="0" baseline="0">
                <a:effectLst/>
                <a:latin typeface="Franklin Gothic Book" panose="020B0503020102020204" pitchFamily="34" charset="0"/>
              </a:rPr>
              <a:t> Año: 2024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6390285420830515E-2"/>
          <c:y val="0.22113931482248925"/>
          <c:w val="0.73823625582155761"/>
          <c:h val="0.496920066809830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SCM.11!$B$15</c:f>
              <c:strCache>
                <c:ptCount val="1"/>
                <c:pt idx="0">
                  <c:v>Complementarios</c:v>
                </c:pt>
              </c:strCache>
            </c:strRef>
          </c:tx>
          <c:spPr>
            <a:solidFill>
              <a:srgbClr val="00A4EB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SCM.11!$D$11:$F$13</c:f>
              <c:multiLvlStrCache>
                <c:ptCount val="3"/>
                <c:lvl>
                  <c:pt idx="1">
                    <c:v>Documentación Incompleta</c:v>
                  </c:pt>
                  <c:pt idx="2">
                    <c:v>Observaciones</c:v>
                  </c:pt>
                </c:lvl>
                <c:lvl>
                  <c:pt idx="0">
                    <c:v>Aprobados</c:v>
                  </c:pt>
                  <c:pt idx="1">
                    <c:v>Rechazados</c:v>
                  </c:pt>
                </c:lvl>
              </c:multiLvlStrCache>
            </c:multiLvlStrRef>
          </c:cat>
          <c:val>
            <c:numRef>
              <c:f>SCM.11!$D$15:$F$15</c:f>
              <c:numCache>
                <c:formatCode>#,##0</c:formatCode>
                <c:ptCount val="3"/>
                <c:pt idx="0">
                  <c:v>45</c:v>
                </c:pt>
                <c:pt idx="1">
                  <c:v>4</c:v>
                </c:pt>
                <c:pt idx="2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5-478A-8349-4BD260F4FE6A}"/>
            </c:ext>
          </c:extLst>
        </c:ser>
        <c:ser>
          <c:idx val="1"/>
          <c:order val="1"/>
          <c:tx>
            <c:strRef>
              <c:f>SCM.11!$B$16</c:f>
              <c:strCache>
                <c:ptCount val="1"/>
                <c:pt idx="0">
                  <c:v>Especiales De Med. Prepagada</c:v>
                </c:pt>
              </c:strCache>
            </c:strRef>
          </c:tx>
          <c:spPr>
            <a:solidFill>
              <a:srgbClr val="FFA40D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SCM.11!$D$11:$F$13</c:f>
              <c:multiLvlStrCache>
                <c:ptCount val="3"/>
                <c:lvl>
                  <c:pt idx="1">
                    <c:v>Documentación Incompleta</c:v>
                  </c:pt>
                  <c:pt idx="2">
                    <c:v>Observaciones</c:v>
                  </c:pt>
                </c:lvl>
                <c:lvl>
                  <c:pt idx="0">
                    <c:v>Aprobados</c:v>
                  </c:pt>
                  <c:pt idx="1">
                    <c:v>Rechazados</c:v>
                  </c:pt>
                </c:lvl>
              </c:multiLvlStrCache>
            </c:multiLvlStrRef>
          </c:cat>
          <c:val>
            <c:numRef>
              <c:f>SCM.11!$D$16:$F$16</c:f>
              <c:numCache>
                <c:formatCode>#,##0</c:formatCode>
                <c:ptCount val="3"/>
                <c:pt idx="0">
                  <c:v>121</c:v>
                </c:pt>
                <c:pt idx="1">
                  <c:v>0</c:v>
                </c:pt>
                <c:pt idx="2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C5-478A-8349-4BD260F4FE6A}"/>
            </c:ext>
          </c:extLst>
        </c:ser>
        <c:ser>
          <c:idx val="2"/>
          <c:order val="2"/>
          <c:tx>
            <c:strRef>
              <c:f>'Enero-Septiembre 2023'!#REF!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SCM.11!$D$11:$F$13</c:f>
              <c:multiLvlStrCache>
                <c:ptCount val="3"/>
                <c:lvl>
                  <c:pt idx="1">
                    <c:v>Documentación Incompleta</c:v>
                  </c:pt>
                  <c:pt idx="2">
                    <c:v>Observaciones</c:v>
                  </c:pt>
                </c:lvl>
                <c:lvl>
                  <c:pt idx="0">
                    <c:v>Aprobados</c:v>
                  </c:pt>
                  <c:pt idx="1">
                    <c:v>Rechazados</c:v>
                  </c:pt>
                </c:lvl>
              </c:multiLvlStrCache>
            </c:multiLvlStrRef>
          </c:cat>
          <c:val>
            <c:numRef>
              <c:f>'Enero-Septiembre 2023'!#REF!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C5-478A-8349-4BD260F4FE6A}"/>
            </c:ext>
          </c:extLst>
        </c:ser>
        <c:ser>
          <c:idx val="3"/>
          <c:order val="3"/>
          <c:tx>
            <c:strRef>
              <c:f>SCM.11!$B$17</c:f>
              <c:strCache>
                <c:ptCount val="1"/>
                <c:pt idx="0">
                  <c:v>Voluntarios O Independientes</c:v>
                </c:pt>
              </c:strCache>
            </c:strRef>
          </c:tx>
          <c:spPr>
            <a:solidFill>
              <a:srgbClr val="003EAB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SCM.11!$D$11:$F$13</c:f>
              <c:multiLvlStrCache>
                <c:ptCount val="3"/>
                <c:lvl>
                  <c:pt idx="1">
                    <c:v>Documentación Incompleta</c:v>
                  </c:pt>
                  <c:pt idx="2">
                    <c:v>Observaciones</c:v>
                  </c:pt>
                </c:lvl>
                <c:lvl>
                  <c:pt idx="0">
                    <c:v>Aprobados</c:v>
                  </c:pt>
                  <c:pt idx="1">
                    <c:v>Rechazados</c:v>
                  </c:pt>
                </c:lvl>
              </c:multiLvlStrCache>
            </c:multiLvlStrRef>
          </c:cat>
          <c:val>
            <c:numRef>
              <c:f>SCM.11!$D$17:$F$17</c:f>
              <c:numCache>
                <c:formatCode>#,##0</c:formatCode>
                <c:ptCount val="3"/>
                <c:pt idx="0">
                  <c:v>144</c:v>
                </c:pt>
                <c:pt idx="1">
                  <c:v>4</c:v>
                </c:pt>
                <c:pt idx="2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C5-478A-8349-4BD260F4F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491182264"/>
        <c:axId val="491180304"/>
        <c:axId val="0"/>
      </c:bar3DChart>
      <c:catAx>
        <c:axId val="491182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491180304"/>
        <c:crosses val="autoZero"/>
        <c:auto val="1"/>
        <c:lblAlgn val="ctr"/>
        <c:lblOffset val="100"/>
        <c:noMultiLvlLbl val="0"/>
      </c:catAx>
      <c:valAx>
        <c:axId val="491180304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one"/>
        <c:crossAx val="491182264"/>
        <c:crosses val="autoZero"/>
        <c:crossBetween val="between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8312963404826919"/>
          <c:y val="0.36136215700310187"/>
          <c:w val="0.20340235248371732"/>
          <c:h val="0.57114235266046287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1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Subsidios Otorgados y Montos Comprometidos por Tipo de Subsidio. </a:t>
            </a:r>
          </a:p>
          <a:p>
            <a:pPr>
              <a:defRPr sz="105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s-ES" sz="11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Año: 2024</a:t>
            </a:r>
          </a:p>
        </c:rich>
      </c:tx>
      <c:layout>
        <c:manualLayout>
          <c:xMode val="edge"/>
          <c:yMode val="edge"/>
          <c:x val="8.8241701373537235E-2"/>
          <c:y val="2.57925775042317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346889158312047"/>
          <c:y val="0.19220603003369863"/>
          <c:w val="0.70495523112431879"/>
          <c:h val="0.6797408415854396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SCM.12!$C$39</c:f>
              <c:strCache>
                <c:ptCount val="1"/>
                <c:pt idx="0">
                  <c:v>Subsidios Otorgados (%)</c:v>
                </c:pt>
              </c:strCache>
            </c:strRef>
          </c:tx>
          <c:spPr>
            <a:solidFill>
              <a:srgbClr val="43B12E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SCM.12!$B$40:$B$42</c:f>
              <c:strCache>
                <c:ptCount val="3"/>
                <c:pt idx="0">
                  <c:v>Enfermedad Común</c:v>
                </c:pt>
                <c:pt idx="1">
                  <c:v>Lactancia </c:v>
                </c:pt>
                <c:pt idx="2">
                  <c:v>Maternidad</c:v>
                </c:pt>
              </c:strCache>
            </c:strRef>
          </c:cat>
          <c:val>
            <c:numRef>
              <c:f>SCM.12!$C$40:$C$42</c:f>
              <c:numCache>
                <c:formatCode>0.00%</c:formatCode>
                <c:ptCount val="3"/>
                <c:pt idx="0">
                  <c:v>0.55411108715073476</c:v>
                </c:pt>
                <c:pt idx="1">
                  <c:v>0.25364063249525803</c:v>
                </c:pt>
                <c:pt idx="2">
                  <c:v>0.19224828035400723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B45E-4C73-9EF9-20FFA2EBD62A}"/>
            </c:ext>
          </c:extLst>
        </c:ser>
        <c:ser>
          <c:idx val="1"/>
          <c:order val="1"/>
          <c:tx>
            <c:strRef>
              <c:f>SCM.12!$D$39</c:f>
              <c:strCache>
                <c:ptCount val="1"/>
                <c:pt idx="0">
                  <c:v>Monto Comprometido (%)</c:v>
                </c:pt>
              </c:strCache>
            </c:strRef>
          </c:tx>
          <c:spPr>
            <a:solidFill>
              <a:srgbClr val="003EAB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SCM.12!$B$40:$B$42</c:f>
              <c:strCache>
                <c:ptCount val="3"/>
                <c:pt idx="0">
                  <c:v>Enfermedad Común</c:v>
                </c:pt>
                <c:pt idx="1">
                  <c:v>Lactancia </c:v>
                </c:pt>
                <c:pt idx="2">
                  <c:v>Maternidad</c:v>
                </c:pt>
              </c:strCache>
            </c:strRef>
          </c:cat>
          <c:val>
            <c:numRef>
              <c:f>SCM.12!$D$40:$D$42</c:f>
              <c:numCache>
                <c:formatCode>0.00%</c:formatCode>
                <c:ptCount val="3"/>
                <c:pt idx="0">
                  <c:v>0.25436375910799885</c:v>
                </c:pt>
                <c:pt idx="1">
                  <c:v>0.31349979214346368</c:v>
                </c:pt>
                <c:pt idx="2">
                  <c:v>0.43213644874853729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B45E-4C73-9EF9-20FFA2EBD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1093400"/>
        <c:axId val="358245328"/>
        <c:axId val="0"/>
      </c:bar3DChart>
      <c:catAx>
        <c:axId val="361093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45328"/>
        <c:crosses val="autoZero"/>
        <c:auto val="1"/>
        <c:lblAlgn val="ctr"/>
        <c:lblOffset val="100"/>
        <c:noMultiLvlLbl val="0"/>
      </c:catAx>
      <c:valAx>
        <c:axId val="358245328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9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031001067218876"/>
          <c:y val="0.937247803450589"/>
          <c:w val="0.53432714982937424"/>
          <c:h val="6.2752196549410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100" b="1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Book" panose="020B05030201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cap="none" baseline="0">
                <a:solidFill>
                  <a:schemeClr val="tx1"/>
                </a:solidFill>
                <a:latin typeface="Franklin Gothic Book" panose="020B0503020102020204" pitchFamily="34" charset="0"/>
                <a:cs typeface="Arial" panose="020B0604020202020204" pitchFamily="34" charset="0"/>
              </a:rPr>
              <a:t>Certificaciones Emitidas por Tipo de Subsidio. </a:t>
            </a:r>
          </a:p>
          <a:p>
            <a:pPr algn="ctr">
              <a:defRPr sz="1100" b="1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Book" panose="020B05030201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cap="none" baseline="0">
                <a:solidFill>
                  <a:schemeClr val="tx1"/>
                </a:solidFill>
                <a:latin typeface="Franklin Gothic Book" panose="020B0503020102020204" pitchFamily="34" charset="0"/>
                <a:cs typeface="Arial" panose="020B0604020202020204" pitchFamily="34" charset="0"/>
              </a:rPr>
              <a:t>Año: 2024</a:t>
            </a:r>
          </a:p>
        </c:rich>
      </c:tx>
      <c:layout>
        <c:manualLayout>
          <c:xMode val="edge"/>
          <c:yMode val="edge"/>
          <c:x val="0.25137102760114172"/>
          <c:y val="6.1339595708431185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0177009472697699"/>
          <c:y val="0.29028399956295764"/>
          <c:w val="0.57544619422572152"/>
          <c:h val="0.57823063880603554"/>
        </c:manualLayout>
      </c:layout>
      <c:pie3DChart>
        <c:varyColors val="1"/>
        <c:ser>
          <c:idx val="0"/>
          <c:order val="0"/>
          <c:tx>
            <c:strRef>
              <c:f>SCM.13!$C$11</c:f>
              <c:strCache>
                <c:ptCount val="1"/>
                <c:pt idx="0">
                  <c:v>Total</c:v>
                </c:pt>
              </c:strCache>
            </c:strRef>
          </c:tx>
          <c:explosion val="22"/>
          <c:dPt>
            <c:idx val="0"/>
            <c:bubble3D val="0"/>
            <c:spPr>
              <a:solidFill>
                <a:srgbClr val="003EAB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4E2F-4A40-ACC5-40A4FEC9CA0D}"/>
              </c:ext>
            </c:extLst>
          </c:dPt>
          <c:dPt>
            <c:idx val="1"/>
            <c:bubble3D val="0"/>
            <c:spPr>
              <a:solidFill>
                <a:srgbClr val="43B12E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4E2F-4A40-ACC5-40A4FEC9CA0D}"/>
              </c:ext>
            </c:extLst>
          </c:dPt>
          <c:dPt>
            <c:idx val="2"/>
            <c:bubble3D val="0"/>
            <c:spPr>
              <a:solidFill>
                <a:srgbClr val="00A4EB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4E2F-4A40-ACC5-40A4FEC9CA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spc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SCM.13!$B$13:$B$15</c:f>
              <c:strCache>
                <c:ptCount val="3"/>
                <c:pt idx="0">
                  <c:v>Maternidad</c:v>
                </c:pt>
                <c:pt idx="1">
                  <c:v>Lactancia</c:v>
                </c:pt>
                <c:pt idx="2">
                  <c:v>Enfermedad Común</c:v>
                </c:pt>
              </c:strCache>
            </c:strRef>
          </c:cat>
          <c:val>
            <c:numRef>
              <c:f>SCM.13!$C$13:$C$15</c:f>
              <c:numCache>
                <c:formatCode>#,##0</c:formatCode>
                <c:ptCount val="3"/>
                <c:pt idx="0">
                  <c:v>118</c:v>
                </c:pt>
                <c:pt idx="1">
                  <c:v>0</c:v>
                </c:pt>
                <c:pt idx="2">
                  <c:v>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2F-4A40-ACC5-40A4FEC9CA0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cap="none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cap="none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Casos Atendidos de Subsidios por Canal de Acceso</a:t>
            </a:r>
          </a:p>
          <a:p>
            <a:pPr>
              <a:defRPr sz="1100" b="1" i="0" u="none" strike="noStrike" kern="1200" cap="none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cap="none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Período:2024</a:t>
            </a:r>
          </a:p>
        </c:rich>
      </c:tx>
      <c:layout>
        <c:manualLayout>
          <c:xMode val="edge"/>
          <c:yMode val="edge"/>
          <c:x val="0.15905884323272212"/>
          <c:y val="2.3927035729156002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258527840793826E-2"/>
          <c:y val="0.29373111640148492"/>
          <c:w val="0.68045203970669776"/>
          <c:h val="0.60315956758522349"/>
        </c:manualLayout>
      </c:layout>
      <c:pie3DChart>
        <c:varyColors val="1"/>
        <c:ser>
          <c:idx val="0"/>
          <c:order val="0"/>
          <c:tx>
            <c:strRef>
              <c:f>SCM.14!$C$11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3EAB"/>
            </a:solidFill>
          </c:spPr>
          <c:explosion val="9"/>
          <c:dPt>
            <c:idx val="0"/>
            <c:bubble3D val="0"/>
            <c:spPr>
              <a:solidFill>
                <a:srgbClr val="003EAB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2599-459E-A530-15122C0160B0}"/>
              </c:ext>
            </c:extLst>
          </c:dPt>
          <c:dPt>
            <c:idx val="1"/>
            <c:bubble3D val="0"/>
            <c:spPr>
              <a:solidFill>
                <a:srgbClr val="77933C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2599-459E-A530-15122C0160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(SCM.14!$A$13,SCM.14!$A$14)</c:f>
              <c:strCache>
                <c:ptCount val="2"/>
                <c:pt idx="0">
                  <c:v>Telefónico</c:v>
                </c:pt>
                <c:pt idx="1">
                  <c:v>Otros</c:v>
                </c:pt>
              </c:strCache>
            </c:strRef>
          </c:cat>
          <c:val>
            <c:numRef>
              <c:f>SCM.14!$C$13:$C$14</c:f>
              <c:numCache>
                <c:formatCode>#,##0</c:formatCode>
                <c:ptCount val="2"/>
                <c:pt idx="0">
                  <c:v>0</c:v>
                </c:pt>
                <c:pt idx="1">
                  <c:v>11064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99-459E-A530-15122C0160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0221535577493477E-2"/>
          <c:y val="0.2137880642400089"/>
          <c:w val="0.23354509700713752"/>
          <c:h val="7.2111752444985092E-2"/>
        </c:manualLayout>
      </c:layout>
      <c:overlay val="0"/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Book" panose="020B0503020102020204" pitchFamily="34" charset="0"/>
                <a:ea typeface="+mj-ea"/>
                <a:cs typeface="+mj-cs"/>
              </a:defRPr>
            </a:pPr>
            <a:r>
              <a:rPr lang="es-DO" sz="1600" b="1">
                <a:solidFill>
                  <a:sysClr val="windowText" lastClr="000000"/>
                </a:solidFill>
                <a:latin typeface="Franklin Gothic Book" panose="020B0503020102020204" pitchFamily="34" charset="0"/>
                <a:cs typeface="Arial" panose="020B0604020202020204" pitchFamily="34" charset="0"/>
              </a:rPr>
              <a:t>Supervisiones y visitas de Seguimiento en el Régimen Subsidiado por Tema </a:t>
            </a:r>
          </a:p>
          <a:p>
            <a:pPr>
              <a:defRPr sz="1600">
                <a:latin typeface="Franklin Gothic Book" panose="020B0503020102020204" pitchFamily="34" charset="0"/>
              </a:defRPr>
            </a:pPr>
            <a:r>
              <a:rPr lang="es-DO" sz="1600" b="1">
                <a:solidFill>
                  <a:sysClr val="windowText" lastClr="000000"/>
                </a:solidFill>
                <a:latin typeface="Franklin Gothic Book" panose="020B0503020102020204" pitchFamily="34" charset="0"/>
                <a:cs typeface="Arial" panose="020B0604020202020204" pitchFamily="34" charset="0"/>
              </a:rPr>
              <a:t>Año: </a:t>
            </a:r>
            <a:r>
              <a:rPr lang="es-DO" sz="1600" b="1" baseline="0">
                <a:solidFill>
                  <a:sysClr val="windowText" lastClr="000000"/>
                </a:solidFill>
                <a:latin typeface="Franklin Gothic Book" panose="020B0503020102020204" pitchFamily="34" charset="0"/>
                <a:cs typeface="Arial" panose="020B0604020202020204" pitchFamily="34" charset="0"/>
              </a:rPr>
              <a:t>2024</a:t>
            </a:r>
            <a:endParaRPr lang="es-DO" sz="1600" b="1">
              <a:solidFill>
                <a:sysClr val="windowText" lastClr="000000"/>
              </a:solidFill>
              <a:latin typeface="Franklin Gothic Book" panose="020B0503020102020204" pitchFamily="34" charset="0"/>
            </a:endParaRPr>
          </a:p>
        </c:rich>
      </c:tx>
      <c:layout>
        <c:manualLayout>
          <c:xMode val="edge"/>
          <c:yMode val="edge"/>
          <c:x val="0.17836541348738305"/>
          <c:y val="4.77656591406718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Franklin Gothic Book" panose="020B0503020102020204" pitchFamily="34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1696255835042606E-2"/>
          <c:y val="0.21292083916873875"/>
          <c:w val="0.96055226211810418"/>
          <c:h val="0.35708797972809053"/>
        </c:manualLayout>
      </c:layout>
      <c:barChart>
        <c:barDir val="col"/>
        <c:grouping val="clustered"/>
        <c:varyColors val="0"/>
        <c:ser>
          <c:idx val="0"/>
          <c:order val="0"/>
          <c:tx>
            <c:v>Enero-Junio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solidFill>
                  <a:srgbClr val="00A4EB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B7-4A36-914F-FEFD94E149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SCM.15!$B$13:$B$23</c:f>
              <c:strCache>
                <c:ptCount val="11"/>
                <c:pt idx="0">
                  <c:v>Capacidad instalada en el Primer Nivel de Atención.
</c:v>
                </c:pt>
                <c:pt idx="1">
                  <c:v>Encuesta de Calidad  Percibida sobre los Servicios Odontológicos</c:v>
                </c:pt>
                <c:pt idx="2">
                  <c:v>Evaluados los niveles de avance alcanzados en  los procesos de riesgos de la ARS SeNaSa.</c:v>
                </c:pt>
                <c:pt idx="3">
                  <c:v>Seguimiento a la Supervisión de la implementación de la Rsolución 533-01</c:v>
                </c:pt>
                <c:pt idx="4">
                  <c:v>Seguimiento al Plan de Acción: Afiliados al Régimen Subsidiado integrados en programas de seguimiento según grupos de riesgos y rutas de atención</c:v>
                </c:pt>
                <c:pt idx="5">
                  <c:v>Seguimiento de carnetización de los afiliados del Régimen Subsidiado, por la ARS SENASA.</c:v>
                </c:pt>
                <c:pt idx="6">
                  <c:v>Seguimiento del Plan de Acción sobre las mejoras a los PSSET para Pensionados y Jubilados ARS SEMMA.
</c:v>
                </c:pt>
                <c:pt idx="7">
                  <c:v>Seguimiento Plan de Accion: Mejoras de la "Gestión Efectiva de la Cartera del Régimen Subsidiado".</c:v>
                </c:pt>
                <c:pt idx="8">
                  <c:v>Supervisión Centros de Atención Primaria y Centros de Apoyo Diagnóstico del Primer Nivel de Atención</c:v>
                </c:pt>
                <c:pt idx="9">
                  <c:v>Supervisión de la cartera de dependientes menores afiliados en el Régimen Subsidiado en las jornadas de las escuelas públicas.</c:v>
                </c:pt>
                <c:pt idx="10">
                  <c:v>Vigilar los programas de promoción de salud y prevención de enfermedades que ofertan en el primer nivel de atención a los afiliados al régimen subsidiado.</c:v>
                </c:pt>
              </c:strCache>
            </c:strRef>
          </c:cat>
          <c:val>
            <c:numRef>
              <c:f>SCM.15!$C$13:$C$23</c:f>
              <c:numCache>
                <c:formatCode>#,##0</c:formatCode>
                <c:ptCount val="11"/>
                <c:pt idx="0">
                  <c:v>12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10</c:v>
                </c:pt>
                <c:pt idx="8">
                  <c:v>8</c:v>
                </c:pt>
                <c:pt idx="9">
                  <c:v>1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B7-4A36-914F-FEFD94E1498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328615400"/>
        <c:axId val="328613048"/>
        <c:extLst/>
      </c:barChart>
      <c:catAx>
        <c:axId val="32861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5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13048"/>
        <c:crosses val="autoZero"/>
        <c:auto val="1"/>
        <c:lblAlgn val="ctr"/>
        <c:lblOffset val="100"/>
        <c:noMultiLvlLbl val="0"/>
      </c:catAx>
      <c:valAx>
        <c:axId val="328613048"/>
        <c:scaling>
          <c:orientation val="minMax"/>
        </c:scaling>
        <c:delete val="1"/>
        <c:axPos val="l"/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crossAx val="32861540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4803149606299213" l="0.70866141732283472" r="0.70866141732283472" t="0.74803149606299213" header="0.31496062992125984" footer="0.31496062992125984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b="1">
                <a:solidFill>
                  <a:sysClr val="windowText" lastClr="000000"/>
                </a:solidFill>
                <a:latin typeface="Franklin Gothic Book" panose="020B0503020102020204" pitchFamily="34" charset="0"/>
                <a:cs typeface="Arial" panose="020B0604020202020204" pitchFamily="34" charset="0"/>
              </a:rPr>
              <a:t>Supervisiones y visitas de seguimiento realizadas por las Direcciones de Aseguramiento por Tipo de entidad. </a:t>
            </a:r>
          </a:p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b="1">
                <a:solidFill>
                  <a:sysClr val="windowText" lastClr="000000"/>
                </a:solidFill>
                <a:latin typeface="Franklin Gothic Book" panose="020B0503020102020204" pitchFamily="34" charset="0"/>
                <a:cs typeface="Arial" panose="020B0604020202020204" pitchFamily="34" charset="0"/>
              </a:rPr>
              <a:t>Año: 2024</a:t>
            </a:r>
          </a:p>
        </c:rich>
      </c:tx>
      <c:layout>
        <c:manualLayout>
          <c:xMode val="edge"/>
          <c:yMode val="edge"/>
          <c:x val="8.483594044754196E-2"/>
          <c:y val="5.685472185781753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7221180685747615E-2"/>
          <c:y val="0.23713597759902166"/>
          <c:w val="0.82580768313051778"/>
          <c:h val="0.5151903442362809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SCM.16!$C$11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3EAB"/>
            </a:solidFill>
            <a:ln w="635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0C5-4E74-A877-FF75D127428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D0C5-4E74-A877-FF75D1274283}"/>
              </c:ext>
            </c:extLst>
          </c:dPt>
          <c:dPt>
            <c:idx val="4"/>
            <c:invertIfNegative val="0"/>
            <c:bubble3D val="0"/>
            <c:spPr>
              <a:solidFill>
                <a:srgbClr val="003EAB"/>
              </a:solidFill>
              <a:ln w="6350" cap="flat" cmpd="sng" algn="ctr">
                <a:solidFill>
                  <a:srgbClr val="00B0F0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D0C5-4E74-A877-FF75D1274283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SCM.16!$B$22:$C$26</c:f>
              <c:multiLvlStrCache>
                <c:ptCount val="5"/>
                <c:lvl>
                  <c:pt idx="0">
                    <c:v>Régimen Subsidiado</c:v>
                  </c:pt>
                  <c:pt idx="1">
                    <c:v>Régimen Contributivo</c:v>
                  </c:pt>
                  <c:pt idx="2">
                    <c:v>Régimen Subsidiado</c:v>
                  </c:pt>
                  <c:pt idx="3">
                    <c:v>Régimen Contributivo</c:v>
                  </c:pt>
                  <c:pt idx="4">
                    <c:v>Servicios Regional de Salud</c:v>
                  </c:pt>
                </c:lvl>
                <c:lvl>
                  <c:pt idx="0">
                    <c:v>Administradoras de Riesgos de Salud</c:v>
                  </c:pt>
                  <c:pt idx="2">
                    <c:v>Prestadoras de Servicios de Salud</c:v>
                  </c:pt>
                </c:lvl>
              </c:multiLvlStrCache>
            </c:multiLvlStrRef>
          </c:cat>
          <c:val>
            <c:numRef>
              <c:f>SCM.16!$H$22:$H$26</c:f>
              <c:numCache>
                <c:formatCode>#,##0</c:formatCode>
                <c:ptCount val="5"/>
                <c:pt idx="0">
                  <c:v>12</c:v>
                </c:pt>
                <c:pt idx="1">
                  <c:v>144</c:v>
                </c:pt>
                <c:pt idx="2">
                  <c:v>39</c:v>
                </c:pt>
                <c:pt idx="3">
                  <c:v>717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C5-4E74-A877-FF75D12742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overlap val="-2"/>
        <c:axId val="347352792"/>
        <c:axId val="347359064"/>
        <c:extLst>
          <c:ext xmlns:c15="http://schemas.microsoft.com/office/drawing/2012/chart" uri="{02D57815-91ED-43cb-92C2-25804820EDAC}">
            <c15:filteredBar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'[3]2022'!$C$13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cene3d>
                    <a:camera prst="orthographicFront"/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  <a:bevelB w="0" h="0"/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'[3]2022'!$B$25:$C$29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Régimen Subsidiado</c:v>
                        </c:pt>
                        <c:pt idx="1">
                          <c:v>Régimen Contributivo</c:v>
                        </c:pt>
                        <c:pt idx="2">
                          <c:v>Régimen Subsidiado</c:v>
                        </c:pt>
                        <c:pt idx="3">
                          <c:v>Régimen Contributivo</c:v>
                        </c:pt>
                        <c:pt idx="4">
                          <c:v>Servicios Regional de Salud</c:v>
                        </c:pt>
                      </c:lvl>
                      <c:lvl>
                        <c:pt idx="0">
                          <c:v>Administradoras de Riesgos de Salud</c:v>
                        </c:pt>
                        <c:pt idx="2">
                          <c:v>Prestadoras de Servicios de Salud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'[3]2022'!$G$25:$G$29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68</c:v>
                      </c:pt>
                      <c:pt idx="1">
                        <c:v>26</c:v>
                      </c:pt>
                      <c:pt idx="2">
                        <c:v>0</c:v>
                      </c:pt>
                      <c:pt idx="3">
                        <c:v>717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D0C5-4E74-A877-FF75D1274283}"/>
                  </c:ext>
                </c:extLst>
              </c15:ser>
            </c15:filteredBarSeries>
          </c:ext>
        </c:extLst>
      </c:barChart>
      <c:catAx>
        <c:axId val="34735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59064"/>
        <c:crosses val="autoZero"/>
        <c:auto val="1"/>
        <c:lblAlgn val="ctr"/>
        <c:lblOffset val="100"/>
        <c:noMultiLvlLbl val="0"/>
      </c:catAx>
      <c:valAx>
        <c:axId val="347359064"/>
        <c:scaling>
          <c:orientation val="minMax"/>
          <c:max val="8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5279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4803149606299213" l="0.70866141732283472" r="0.70866141732283472" t="0.74803149606299213" header="0.31496062992125984" footer="0.31496062992125984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latin typeface="Franklin Gothic Book" panose="020B0503020102020204" pitchFamily="34" charset="0"/>
              </a:defRPr>
            </a:pPr>
            <a:r>
              <a:rPr lang="en-US" sz="1100">
                <a:latin typeface="Franklin Gothic Book" panose="020B0503020102020204" pitchFamily="34" charset="0"/>
              </a:rPr>
              <a:t> </a:t>
            </a:r>
            <a:r>
              <a:rPr lang="en-US" sz="1200">
                <a:latin typeface="Franklin Gothic Book" panose="020B0503020102020204" pitchFamily="34" charset="0"/>
              </a:rPr>
              <a:t>Expedientes Trabajados por la CTD-SRL según Estatus. Período: Año: 2024</a:t>
            </a:r>
          </a:p>
        </c:rich>
      </c:tx>
      <c:layout>
        <c:manualLayout>
          <c:xMode val="edge"/>
          <c:yMode val="edge"/>
          <c:x val="0.13410410802722089"/>
          <c:y val="0"/>
        </c:manualLayout>
      </c:layout>
      <c:overlay val="0"/>
    </c:title>
    <c:autoTitleDeleted val="0"/>
    <c:view3D>
      <c:rotX val="30"/>
      <c:rotY val="5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7703295685324408"/>
          <c:y val="0.15654525984251993"/>
          <c:w val="0.68431795346848678"/>
          <c:h val="0.7958939212598426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SCM.20!$B$13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3EAB"/>
            </a:solidFill>
          </c:spPr>
          <c:invertIfNegative val="0"/>
          <c:dLbls>
            <c:dLbl>
              <c:idx val="0"/>
              <c:layout>
                <c:manualLayout>
                  <c:x val="4.4273400073397563E-2"/>
                  <c:y val="1.0476069455742181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8E9-4109-94BB-9793655290F9}"/>
                </c:ext>
              </c:extLst>
            </c:dLbl>
            <c:dLbl>
              <c:idx val="1"/>
              <c:layout>
                <c:manualLayout>
                  <c:x val="4.631599637587726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E9-4109-94BB-9793655290F9}"/>
                </c:ext>
              </c:extLst>
            </c:dLbl>
            <c:dLbl>
              <c:idx val="2"/>
              <c:layout>
                <c:manualLayout>
                  <c:x val="4.4435031724611107E-2"/>
                  <c:y val="-1.71428571428571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8E9-4109-94BB-9793655290F9}"/>
                </c:ext>
              </c:extLst>
            </c:dLbl>
            <c:dLbl>
              <c:idx val="3"/>
              <c:layout>
                <c:manualLayout>
                  <c:x val="2.25705351438338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8E9-4109-94BB-9793655290F9}"/>
                </c:ext>
              </c:extLst>
            </c:dLbl>
            <c:dLbl>
              <c:idx val="4"/>
              <c:layout>
                <c:manualLayout>
                  <c:x val="1.880877928652835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8E9-4109-94BB-9793655290F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SCM.20!$E$11:$G$12</c:f>
              <c:multiLvlStrCache>
                <c:ptCount val="3"/>
                <c:lvl>
                  <c:pt idx="0">
                    <c:v>Observados</c:v>
                  </c:pt>
                  <c:pt idx="1">
                    <c:v>Remitidos a la ARL</c:v>
                  </c:pt>
                  <c:pt idx="2">
                    <c:v>Certificados</c:v>
                  </c:pt>
                </c:lvl>
                <c:lvl>
                  <c:pt idx="0">
                    <c:v>Estatus Expedientes</c:v>
                  </c:pt>
                </c:lvl>
              </c:multiLvlStrCache>
            </c:multiLvlStrRef>
          </c:cat>
          <c:val>
            <c:numRef>
              <c:f>SCM.20!$E$13:$G$13</c:f>
              <c:numCache>
                <c:formatCode>#,##0</c:formatCode>
                <c:ptCount val="3"/>
                <c:pt idx="0">
                  <c:v>18</c:v>
                </c:pt>
                <c:pt idx="1">
                  <c:v>1643</c:v>
                </c:pt>
                <c:pt idx="2">
                  <c:v>1408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E9-4109-94BB-979365529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348676072"/>
        <c:axId val="348677640"/>
        <c:axId val="0"/>
      </c:bar3DChart>
      <c:catAx>
        <c:axId val="3486760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</c:spPr>
        <c:crossAx val="348677640"/>
        <c:crosses val="autoZero"/>
        <c:auto val="1"/>
        <c:lblAlgn val="ctr"/>
        <c:lblOffset val="100"/>
        <c:noMultiLvlLbl val="0"/>
      </c:catAx>
      <c:valAx>
        <c:axId val="348677640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one"/>
        <c:crossAx val="348676072"/>
        <c:crosses val="autoZero"/>
        <c:crossBetween val="between"/>
      </c:valAx>
    </c:plotArea>
    <c:plotVisOnly val="1"/>
    <c:dispBlanksAs val="gap"/>
    <c:showDLblsOverMax val="0"/>
  </c:chart>
  <c:spPr>
    <a:noFill/>
    <a:ln>
      <a:solidFill>
        <a:schemeClr val="bg1">
          <a:lumMod val="75000"/>
          <a:alpha val="31000"/>
        </a:schemeClr>
      </a:solidFill>
    </a:ln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Book" panose="020B0503020102020204" pitchFamily="34" charset="0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  <a:latin typeface="Franklin Gothic Book" panose="020B0503020102020204" pitchFamily="34" charset="0"/>
                <a:cs typeface="Arial" panose="020B0604020202020204" pitchFamily="34" charset="0"/>
              </a:rPr>
              <a:t>Llamadas Recibidas vía Call Center. </a:t>
            </a:r>
            <a:endParaRPr lang="es-DO" sz="1200">
              <a:solidFill>
                <a:sysClr val="windowText" lastClr="000000"/>
              </a:solidFill>
              <a:latin typeface="Franklin Gothic Book" panose="020B0503020102020204" pitchFamily="34" charset="0"/>
              <a:cs typeface="Arial" panose="020B0604020202020204" pitchFamily="34" charset="0"/>
            </a:endParaRPr>
          </a:p>
          <a:p>
            <a:pPr>
              <a:defRPr>
                <a:latin typeface="Franklin Gothic Book" panose="020B0503020102020204" pitchFamily="34" charset="0"/>
              </a:defRPr>
            </a:pPr>
            <a:r>
              <a:rPr lang="en-US" sz="1200">
                <a:solidFill>
                  <a:sysClr val="windowText" lastClr="000000"/>
                </a:solidFill>
                <a:latin typeface="Franklin Gothic Book" panose="020B0503020102020204" pitchFamily="34" charset="0"/>
                <a:cs typeface="Arial" panose="020B0604020202020204" pitchFamily="34" charset="0"/>
              </a:rPr>
              <a:t>Año: 2024</a:t>
            </a:r>
          </a:p>
        </c:rich>
      </c:tx>
      <c:layout>
        <c:manualLayout>
          <c:xMode val="edge"/>
          <c:yMode val="edge"/>
          <c:x val="0.34555771617059577"/>
          <c:y val="1.65230060705457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es-D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017315617709346E-2"/>
          <c:y val="0.24541417697806817"/>
          <c:w val="0.84259923058707453"/>
          <c:h val="0.66128542849601801"/>
        </c:manualLayout>
      </c:layout>
      <c:pie3DChart>
        <c:varyColors val="1"/>
        <c:ser>
          <c:idx val="0"/>
          <c:order val="0"/>
          <c:tx>
            <c:strRef>
              <c:f>SCM.02!$C$11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3EAB"/>
            </a:solidFill>
          </c:spPr>
          <c:dPt>
            <c:idx val="0"/>
            <c:bubble3D val="0"/>
            <c:spPr>
              <a:solidFill>
                <a:srgbClr val="00A4EB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7F28-4198-B3B3-D2C4731B0AEB}"/>
              </c:ext>
            </c:extLst>
          </c:dPt>
          <c:dPt>
            <c:idx val="1"/>
            <c:bubble3D val="0"/>
            <c:spPr>
              <a:solidFill>
                <a:srgbClr val="003EAB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7F28-4198-B3B3-D2C4731B0AE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7F28-4198-B3B3-D2C4731B0AE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7F28-4198-B3B3-D2C4731B0A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SCM.02!$B$13:$B$14</c:f>
              <c:strCache>
                <c:ptCount val="2"/>
                <c:pt idx="0">
                  <c:v>Llamadas contestadas</c:v>
                </c:pt>
                <c:pt idx="1">
                  <c:v>Llamadas abandonadas</c:v>
                </c:pt>
              </c:strCache>
            </c:strRef>
          </c:cat>
          <c:val>
            <c:numRef>
              <c:f>SCM.02!$C$13:$C$14</c:f>
              <c:numCache>
                <c:formatCode>#,##0</c:formatCode>
                <c:ptCount val="2"/>
                <c:pt idx="0">
                  <c:v>252205</c:v>
                </c:pt>
                <c:pt idx="1">
                  <c:v>236543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28-4198-B3B3-D2C4731B0AEB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7F28-4198-B3B3-D2C4731B0AE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7F28-4198-B3B3-D2C4731B0AE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SCM.02!$B$13:$B$14</c:f>
              <c:strCache>
                <c:ptCount val="2"/>
                <c:pt idx="0">
                  <c:v>Llamadas contestadas</c:v>
                </c:pt>
                <c:pt idx="1">
                  <c:v>Llamadas abandonadas</c:v>
                </c:pt>
              </c:strCache>
            </c:strRef>
          </c:cat>
          <c:val>
            <c:numRef>
              <c:f>'[1]BD_Call Center'!$E$17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7F28-4198-B3B3-D2C4731B0AE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50" normalizeH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DO" sz="1400" b="1" strike="noStrike" cap="none" normalizeH="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Solicitudes y Casos atendidos por tema Asociado.  Año: 2024</a:t>
            </a:r>
          </a:p>
        </c:rich>
      </c:tx>
      <c:layout>
        <c:manualLayout>
          <c:xMode val="edge"/>
          <c:yMode val="edge"/>
          <c:x val="0.22389989688910009"/>
          <c:y val="1.92576779780485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50" normalizeH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SCM.03!$C$12</c:f>
              <c:strCache>
                <c:ptCount val="1"/>
                <c:pt idx="0">
                  <c:v> Solicitudes/1</c:v>
                </c:pt>
              </c:strCache>
            </c:strRef>
          </c:tx>
          <c:spPr>
            <a:solidFill>
              <a:srgbClr val="003EAB"/>
            </a:solidFill>
            <a:ln>
              <a:noFill/>
            </a:ln>
            <a:effectLst/>
          </c:spPr>
          <c:invertIfNegative val="0"/>
          <c:cat>
            <c:strRef>
              <c:f>SCM.03!$B$14:$B$27</c:f>
              <c:strCache>
                <c:ptCount val="14"/>
                <c:pt idx="0">
                  <c:v>Accidente laboral</c:v>
                </c:pt>
                <c:pt idx="1">
                  <c:v>Actualización de datos</c:v>
                </c:pt>
                <c:pt idx="2">
                  <c:v>Afiliación</c:v>
                </c:pt>
                <c:pt idx="3">
                  <c:v>Afiliación Novedad ARS</c:v>
                </c:pt>
                <c:pt idx="4">
                  <c:v>Carnetizacion de los Afiliados ( al SFS)</c:v>
                </c:pt>
                <c:pt idx="5">
                  <c:v>Coberturas del PDSS</c:v>
                </c:pt>
                <c:pt idx="6">
                  <c:v>Exclusiones y inclusiones </c:v>
                </c:pt>
                <c:pt idx="7">
                  <c:v>Información General</c:v>
                </c:pt>
                <c:pt idx="8">
                  <c:v>Promotores de salud</c:v>
                </c:pt>
                <c:pt idx="9">
                  <c:v>Reclamación por pagos, cobros y reembolsos</c:v>
                </c:pt>
                <c:pt idx="10">
                  <c:v>Solicitud de información</c:v>
                </c:pt>
                <c:pt idx="11">
                  <c:v>Subsidios</c:v>
                </c:pt>
                <c:pt idx="12">
                  <c:v>Traspaso</c:v>
                </c:pt>
                <c:pt idx="13">
                  <c:v>Otros</c:v>
                </c:pt>
              </c:strCache>
            </c:strRef>
          </c:cat>
          <c:val>
            <c:numRef>
              <c:f>SCM.03!$C$14:$C$27</c:f>
              <c:numCache>
                <c:formatCode>#,##0</c:formatCode>
                <c:ptCount val="14"/>
                <c:pt idx="0">
                  <c:v>1039</c:v>
                </c:pt>
                <c:pt idx="1">
                  <c:v>2253</c:v>
                </c:pt>
                <c:pt idx="2">
                  <c:v>3287</c:v>
                </c:pt>
                <c:pt idx="3">
                  <c:v>19</c:v>
                </c:pt>
                <c:pt idx="4">
                  <c:v>655</c:v>
                </c:pt>
                <c:pt idx="5">
                  <c:v>428</c:v>
                </c:pt>
                <c:pt idx="6">
                  <c:v>57</c:v>
                </c:pt>
                <c:pt idx="7">
                  <c:v>2214</c:v>
                </c:pt>
                <c:pt idx="8">
                  <c:v>564</c:v>
                </c:pt>
                <c:pt idx="9">
                  <c:v>153</c:v>
                </c:pt>
                <c:pt idx="10">
                  <c:v>76883</c:v>
                </c:pt>
                <c:pt idx="11">
                  <c:v>48943</c:v>
                </c:pt>
                <c:pt idx="12">
                  <c:v>545</c:v>
                </c:pt>
                <c:pt idx="13">
                  <c:v>1331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1-4917-890A-8CF5F8200A1C}"/>
            </c:ext>
          </c:extLst>
        </c:ser>
        <c:ser>
          <c:idx val="1"/>
          <c:order val="1"/>
          <c:tx>
            <c:strRef>
              <c:f>SCM.03!$D$12</c:f>
              <c:strCache>
                <c:ptCount val="1"/>
                <c:pt idx="0">
                  <c:v>Casos Atendidos/2</c:v>
                </c:pt>
              </c:strCache>
            </c:strRef>
          </c:tx>
          <c:spPr>
            <a:solidFill>
              <a:srgbClr val="00A4EB"/>
            </a:solidFill>
            <a:ln>
              <a:noFill/>
            </a:ln>
            <a:effectLst/>
          </c:spPr>
          <c:invertIfNegative val="0"/>
          <c:cat>
            <c:strRef>
              <c:f>SCM.03!$B$14:$B$27</c:f>
              <c:strCache>
                <c:ptCount val="14"/>
                <c:pt idx="0">
                  <c:v>Accidente laboral</c:v>
                </c:pt>
                <c:pt idx="1">
                  <c:v>Actualización de datos</c:v>
                </c:pt>
                <c:pt idx="2">
                  <c:v>Afiliación</c:v>
                </c:pt>
                <c:pt idx="3">
                  <c:v>Afiliación Novedad ARS</c:v>
                </c:pt>
                <c:pt idx="4">
                  <c:v>Carnetizacion de los Afiliados ( al SFS)</c:v>
                </c:pt>
                <c:pt idx="5">
                  <c:v>Coberturas del PDSS</c:v>
                </c:pt>
                <c:pt idx="6">
                  <c:v>Exclusiones y inclusiones </c:v>
                </c:pt>
                <c:pt idx="7">
                  <c:v>Información General</c:v>
                </c:pt>
                <c:pt idx="8">
                  <c:v>Promotores de salud</c:v>
                </c:pt>
                <c:pt idx="9">
                  <c:v>Reclamación por pagos, cobros y reembolsos</c:v>
                </c:pt>
                <c:pt idx="10">
                  <c:v>Solicitud de información</c:v>
                </c:pt>
                <c:pt idx="11">
                  <c:v>Subsidios</c:v>
                </c:pt>
                <c:pt idx="12">
                  <c:v>Traspaso</c:v>
                </c:pt>
                <c:pt idx="13">
                  <c:v>Otros</c:v>
                </c:pt>
              </c:strCache>
            </c:strRef>
          </c:cat>
          <c:val>
            <c:numRef>
              <c:f>SCM.03!$D$14:$D$27</c:f>
              <c:numCache>
                <c:formatCode>#,##0</c:formatCode>
                <c:ptCount val="14"/>
                <c:pt idx="0">
                  <c:v>911</c:v>
                </c:pt>
                <c:pt idx="1">
                  <c:v>12731</c:v>
                </c:pt>
                <c:pt idx="2">
                  <c:v>6300</c:v>
                </c:pt>
                <c:pt idx="3">
                  <c:v>22</c:v>
                </c:pt>
                <c:pt idx="4">
                  <c:v>2</c:v>
                </c:pt>
                <c:pt idx="5">
                  <c:v>245</c:v>
                </c:pt>
                <c:pt idx="6">
                  <c:v>299</c:v>
                </c:pt>
                <c:pt idx="7">
                  <c:v>626</c:v>
                </c:pt>
                <c:pt idx="8">
                  <c:v>1212</c:v>
                </c:pt>
                <c:pt idx="9">
                  <c:v>83</c:v>
                </c:pt>
                <c:pt idx="10">
                  <c:v>7513</c:v>
                </c:pt>
                <c:pt idx="11">
                  <c:v>2643</c:v>
                </c:pt>
                <c:pt idx="12">
                  <c:v>1517</c:v>
                </c:pt>
                <c:pt idx="13">
                  <c:v>2503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B1-4917-890A-8CF5F8200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78714584"/>
        <c:axId val="378704784"/>
      </c:barChart>
      <c:catAx>
        <c:axId val="378714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8704784"/>
        <c:crosses val="autoZero"/>
        <c:auto val="1"/>
        <c:lblAlgn val="ctr"/>
        <c:lblOffset val="100"/>
        <c:noMultiLvlLbl val="0"/>
      </c:catAx>
      <c:valAx>
        <c:axId val="3787047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87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DO" b="1"/>
              <a:t>Solicitudes y Casos atendidos por período de realización. </a:t>
            </a:r>
          </a:p>
          <a:p>
            <a:pPr>
              <a:defRPr b="1"/>
            </a:pPr>
            <a:r>
              <a:rPr lang="es-DO" b="1"/>
              <a:t>Año:  2024</a:t>
            </a:r>
          </a:p>
        </c:rich>
      </c:tx>
      <c:layout>
        <c:manualLayout>
          <c:xMode val="edge"/>
          <c:yMode val="edge"/>
          <c:x val="0.21032040888242118"/>
          <c:y val="2.25066105499526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2832718222846351E-2"/>
          <c:y val="0.13904729603671787"/>
          <c:w val="0.95433456355430735"/>
          <c:h val="0.64346313493017804"/>
        </c:manualLayout>
      </c:layout>
      <c:bar3DChart>
        <c:barDir val="col"/>
        <c:grouping val="clustered"/>
        <c:varyColors val="0"/>
        <c:ser>
          <c:idx val="0"/>
          <c:order val="0"/>
          <c:tx>
            <c:v>Solicitudes</c:v>
          </c:tx>
          <c:spPr>
            <a:solidFill>
              <a:srgbClr val="003EAB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5.8545327794353473E-2"/>
                  <c:y val="-5.71474786147119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09E-4ECE-AD18-4A8444B01804}"/>
                </c:ext>
              </c:extLst>
            </c:dLbl>
            <c:dLbl>
              <c:idx val="1"/>
              <c:layout>
                <c:manualLayout>
                  <c:x val="-9.8626794577129417E-2"/>
                  <c:y val="-1.95965302294866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9E-4ECE-AD18-4A8444B018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(SCM.03!$E$11,SCM.03!$I$11)</c15:sqref>
                  </c15:fullRef>
                </c:ext>
              </c:extLst>
              <c:f>(SCM.03!$E$11,SCM.03!$I$11)</c:f>
              <c:strCache>
                <c:ptCount val="2"/>
                <c:pt idx="0">
                  <c:v>Enero-Marzo</c:v>
                </c:pt>
                <c:pt idx="1">
                  <c:v>Julio-Septiembre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(SCM.03!$E$13,SCM.03!$I$13,SCM.03!$K$13,SCM.03!$M$13)</c15:sqref>
                  </c15:fullRef>
                </c:ext>
              </c:extLst>
              <c:f>(SCM.03!$E$13,SCM.03!$I$13,SCM.03!$M$13)</c:f>
              <c:numCache>
                <c:formatCode>#,##0</c:formatCode>
                <c:ptCount val="2"/>
                <c:pt idx="0">
                  <c:v>45166</c:v>
                </c:pt>
                <c:pt idx="1">
                  <c:v>47321</c:v>
                </c:pt>
              </c:numCache>
            </c:numRef>
          </c:val>
          <c:shape val="cylinder"/>
          <c:extLst>
            <c:ext xmlns:c15="http://schemas.microsoft.com/office/drawing/2012/chart" uri="{02D57815-91ED-43cb-92C2-25804820EDAC}">
              <c15:categoryFilterExceptions>
                <c15:categoryFilterException>
                  <c15:sqref>SCM.03!$K$13</c15:sqref>
                  <c15:dLbl>
                    <c:idx val="1"/>
                    <c:layout>
                      <c:manualLayout>
                        <c:x val="-2.6864199620040923E-2"/>
                        <c:y val="-1.9596537636410706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6558-461C-9736-2773A84FE076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2-909E-4ECE-AD18-4A8444B01804}"/>
            </c:ext>
          </c:extLst>
        </c:ser>
        <c:ser>
          <c:idx val="1"/>
          <c:order val="1"/>
          <c:tx>
            <c:v>Casos</c:v>
          </c:tx>
          <c:spPr>
            <a:solidFill>
              <a:srgbClr val="00A4EB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2.0910206469354061E-3"/>
                  <c:y val="-3.9882696719307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9E-4ECE-AD18-4A8444B01804}"/>
                </c:ext>
              </c:extLst>
            </c:dLbl>
            <c:dLbl>
              <c:idx val="1"/>
              <c:layout>
                <c:manualLayout>
                  <c:x val="3.777653261764384E-2"/>
                  <c:y val="-7.34063131215235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09E-4ECE-AD18-4A8444B018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(SCM.03!$E$11,SCM.03!$I$11)</c15:sqref>
                  </c15:fullRef>
                </c:ext>
              </c:extLst>
              <c:f>(SCM.03!$E$11,SCM.03!$I$11)</c:f>
              <c:strCache>
                <c:ptCount val="2"/>
                <c:pt idx="0">
                  <c:v>Enero-Marzo</c:v>
                </c:pt>
                <c:pt idx="1">
                  <c:v>Julio-Septiembre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(SCM.03!$F$13,SCM.03!$J$13,SCM.03!$L$13,SCM.03!$N$13)</c15:sqref>
                  </c15:fullRef>
                </c:ext>
              </c:extLst>
              <c:f>(SCM.03!$F$13,SCM.03!$J$13,SCM.03!$N$13)</c:f>
              <c:numCache>
                <c:formatCode>#,##0</c:formatCode>
                <c:ptCount val="2"/>
                <c:pt idx="0">
                  <c:v>12489</c:v>
                </c:pt>
                <c:pt idx="1">
                  <c:v>12038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5-909E-4ECE-AD18-4A8444B01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8709096"/>
        <c:axId val="378705960"/>
        <c:axId val="0"/>
      </c:bar3DChart>
      <c:catAx>
        <c:axId val="378709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7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8705960"/>
        <c:crosses val="autoZero"/>
        <c:auto val="1"/>
        <c:lblAlgn val="ctr"/>
        <c:lblOffset val="100"/>
        <c:noMultiLvlLbl val="0"/>
      </c:catAx>
      <c:valAx>
        <c:axId val="37870596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870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Solicitudes atendidas por canal de acceso. Año:2024</a:t>
            </a:r>
          </a:p>
        </c:rich>
      </c:tx>
      <c:layout>
        <c:manualLayout>
          <c:xMode val="edge"/>
          <c:yMode val="edge"/>
          <c:x val="0.13612530391455921"/>
          <c:y val="5.40162623524856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SCM.04!$C$13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rgbClr val="00A4EB"/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SCM.04!$B$15:$B$19</c:f>
              <c:strCache>
                <c:ptCount val="5"/>
                <c:pt idx="0">
                  <c:v>Correo Electrónico</c:v>
                </c:pt>
                <c:pt idx="1">
                  <c:v>Internet</c:v>
                </c:pt>
                <c:pt idx="2">
                  <c:v>Personal</c:v>
                </c:pt>
                <c:pt idx="3">
                  <c:v>Solicitud 311</c:v>
                </c:pt>
                <c:pt idx="4">
                  <c:v>Teléfono</c:v>
                </c:pt>
              </c:strCache>
            </c:strRef>
          </c:cat>
          <c:val>
            <c:numRef>
              <c:f>SCM.04!$C$15:$C$19</c:f>
              <c:numCache>
                <c:formatCode>#,##0</c:formatCode>
                <c:ptCount val="5"/>
                <c:pt idx="0">
                  <c:v>9068</c:v>
                </c:pt>
                <c:pt idx="1">
                  <c:v>12282</c:v>
                </c:pt>
                <c:pt idx="2">
                  <c:v>35048</c:v>
                </c:pt>
                <c:pt idx="3">
                  <c:v>39</c:v>
                </c:pt>
                <c:pt idx="4">
                  <c:v>81974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A-4241-BD1D-09F692DB86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34968888"/>
        <c:axId val="334975944"/>
      </c:barChart>
      <c:valAx>
        <c:axId val="334975944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334968888"/>
        <c:crosses val="autoZero"/>
        <c:crossBetween val="between"/>
      </c:valAx>
      <c:catAx>
        <c:axId val="334968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34975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DO" sz="11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Auditorías Financieras y de Sistemas realizadas por</a:t>
            </a:r>
            <a:r>
              <a:rPr lang="es-DO" sz="11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s-DO" sz="11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Categoría de ARS. </a:t>
            </a:r>
          </a:p>
          <a:p>
            <a:pPr>
              <a:defRPr sz="105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s-DO" sz="11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Año: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1942084313744296E-2"/>
          <c:y val="0.31183686832154622"/>
          <c:w val="0.87405109522871993"/>
          <c:h val="0.5081718391651782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SCM.05!$E$12</c:f>
              <c:strCache>
                <c:ptCount val="1"/>
                <c:pt idx="0">
                  <c:v>Auditorías Financieras</c:v>
                </c:pt>
              </c:strCache>
            </c:strRef>
          </c:tx>
          <c:spPr>
            <a:solidFill>
              <a:srgbClr val="003EAB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SCM.05!$C$14:$C$16</c:f>
              <c:strCache>
                <c:ptCount val="3"/>
                <c:pt idx="0">
                  <c:v>Pública</c:v>
                </c:pt>
                <c:pt idx="1">
                  <c:v>Privada</c:v>
                </c:pt>
                <c:pt idx="2">
                  <c:v>Autogestión</c:v>
                </c:pt>
              </c:strCache>
            </c:strRef>
          </c:cat>
          <c:val>
            <c:numRef>
              <c:f>SCM.05!$E$14:$E$16</c:f>
              <c:numCache>
                <c:formatCode>#,##0</c:formatCode>
                <c:ptCount val="3"/>
                <c:pt idx="0">
                  <c:v>2</c:v>
                </c:pt>
                <c:pt idx="1">
                  <c:v>11</c:v>
                </c:pt>
                <c:pt idx="2">
                  <c:v>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DF50-41CE-AC8D-12F0D283EE61}"/>
            </c:ext>
          </c:extLst>
        </c:ser>
        <c:ser>
          <c:idx val="1"/>
          <c:order val="1"/>
          <c:tx>
            <c:strRef>
              <c:f>SCM.05!$F$12</c:f>
              <c:strCache>
                <c:ptCount val="1"/>
                <c:pt idx="0">
                  <c:v>Auditorías de Sistemas</c:v>
                </c:pt>
              </c:strCache>
            </c:strRef>
          </c:tx>
          <c:spPr>
            <a:solidFill>
              <a:srgbClr val="00A4EB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SCM.05!$C$14:$C$16</c:f>
              <c:strCache>
                <c:ptCount val="3"/>
                <c:pt idx="0">
                  <c:v>Pública</c:v>
                </c:pt>
                <c:pt idx="1">
                  <c:v>Privada</c:v>
                </c:pt>
                <c:pt idx="2">
                  <c:v>Autogestión</c:v>
                </c:pt>
              </c:strCache>
            </c:strRef>
          </c:cat>
          <c:val>
            <c:numRef>
              <c:f>SCM.05!$F$14:$F$16</c:f>
              <c:numCache>
                <c:formatCode>#,##0</c:formatCode>
                <c:ptCount val="3"/>
                <c:pt idx="0">
                  <c:v>4</c:v>
                </c:pt>
                <c:pt idx="1">
                  <c:v>12</c:v>
                </c:pt>
                <c:pt idx="2">
                  <c:v>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DF50-41CE-AC8D-12F0D283E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1572784"/>
        <c:axId val="361576704"/>
        <c:axId val="0"/>
      </c:bar3DChart>
      <c:catAx>
        <c:axId val="3615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76704"/>
        <c:crosses val="autoZero"/>
        <c:auto val="1"/>
        <c:lblAlgn val="ctr"/>
        <c:lblOffset val="100"/>
        <c:noMultiLvlLbl val="0"/>
      </c:catAx>
      <c:valAx>
        <c:axId val="361576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3615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039248032851093"/>
          <c:y val="0.90816258317535303"/>
          <c:w val="0.45508540447774615"/>
          <c:h val="9.18374168246469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DO" sz="1000">
                <a:solidFill>
                  <a:sysClr val="windowText" lastClr="000000"/>
                </a:solidFill>
                <a:latin typeface="Franklin Gothic Book" panose="020B0503020102020204" pitchFamily="34" charset="0"/>
                <a:cs typeface="Arial" panose="020B0604020202020204" pitchFamily="34" charset="0"/>
              </a:rPr>
              <a:t>Evaluaciones  realizadas para acreditación de Firmas de Auditores y/o Auditores Externos. </a:t>
            </a:r>
          </a:p>
          <a:p>
            <a:pPr>
              <a:defRPr sz="1000"/>
            </a:pPr>
            <a:r>
              <a:rPr lang="es-DO" sz="1000">
                <a:solidFill>
                  <a:sysClr val="windowText" lastClr="000000"/>
                </a:solidFill>
                <a:latin typeface="Franklin Gothic Book" panose="020B0503020102020204" pitchFamily="34" charset="0"/>
                <a:cs typeface="Arial" panose="020B0604020202020204" pitchFamily="34" charset="0"/>
              </a:rPr>
              <a:t>Año: 2024</a:t>
            </a:r>
          </a:p>
        </c:rich>
      </c:tx>
      <c:layout>
        <c:manualLayout>
          <c:xMode val="edge"/>
          <c:yMode val="edge"/>
          <c:x val="0.13726186971865911"/>
          <c:y val="2.17510431109753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0516518431147523"/>
          <c:y val="0.21336398846758489"/>
          <c:w val="0.47832764831521568"/>
          <c:h val="0.7326092379208393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3EAB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574E-4FF8-94D4-E2EC6060B3C8}"/>
              </c:ext>
            </c:extLst>
          </c:dPt>
          <c:dPt>
            <c:idx val="1"/>
            <c:bubble3D val="0"/>
            <c:spPr>
              <a:solidFill>
                <a:srgbClr val="00A4EB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574E-4FF8-94D4-E2EC6060B3C8}"/>
              </c:ext>
            </c:extLst>
          </c:dPt>
          <c:dLbls>
            <c:dLbl>
              <c:idx val="0"/>
              <c:layout>
                <c:manualLayout>
                  <c:x val="0.16000003199600688"/>
                  <c:y val="7.69743346390566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010173130393323"/>
                      <c:h val="0.1984126672872625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74E-4FF8-94D4-E2EC6060B3C8}"/>
                </c:ext>
              </c:extLst>
            </c:dLbl>
            <c:dLbl>
              <c:idx val="1"/>
              <c:layout>
                <c:manualLayout>
                  <c:x val="-4.656031800308714E-17"/>
                  <c:y val="3.16953142631409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6C5381C-2556-4AE8-86E4-623707CBE949}" type="CATEGORYNAME">
                      <a:rPr lang="en-US" sz="900">
                        <a:solidFill>
                          <a:schemeClr val="tx1"/>
                        </a:solidFill>
                      </a:rPr>
                      <a:pPr>
                        <a:defRPr sz="900"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en-US" sz="900" baseline="0">
                        <a:solidFill>
                          <a:schemeClr val="tx1"/>
                        </a:solidFill>
                      </a:rPr>
                      <a:t>
</a:t>
                    </a:r>
                    <a:fld id="{AA2F184A-43D0-4E88-9FCA-67803B295795}" type="PERCENTAGE">
                      <a:rPr lang="en-US" sz="900" baseline="0">
                        <a:solidFill>
                          <a:schemeClr val="tx1"/>
                        </a:solidFill>
                      </a:rPr>
                      <a:pPr>
                        <a:defRPr sz="900">
                          <a:solidFill>
                            <a:schemeClr val="tx1"/>
                          </a:solidFill>
                        </a:defRPr>
                      </a:pPr>
                      <a:t>[PERCENTAGE]</a:t>
                    </a:fld>
                    <a:endParaRPr lang="en-US" sz="900" baseline="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74E-4FF8-94D4-E2EC6060B3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SCM.06!$B$14:$B$15</c:f>
              <c:strCache>
                <c:ptCount val="2"/>
                <c:pt idx="0">
                  <c:v>Firmas de Auditores Externos</c:v>
                </c:pt>
                <c:pt idx="1">
                  <c:v>Auditores Externos</c:v>
                </c:pt>
              </c:strCache>
            </c:strRef>
          </c:cat>
          <c:val>
            <c:numRef>
              <c:f>SCM.06!$C$14:$C$15</c:f>
              <c:numCache>
                <c:formatCode>#,##0</c:formatCode>
                <c:ptCount val="2"/>
                <c:pt idx="0">
                  <c:v>14</c:v>
                </c:pt>
                <c:pt idx="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4E-4FF8-94D4-E2EC6060B3C8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574E-4FF8-94D4-E2EC6060B3C8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574E-4FF8-94D4-E2EC6060B3C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574E-4FF8-94D4-E2EC6060B3C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574E-4FF8-94D4-E2EC6060B3C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SCM.06!$B$14:$B$15</c:f>
              <c:strCache>
                <c:ptCount val="2"/>
                <c:pt idx="0">
                  <c:v>Firmas de Auditores Externos</c:v>
                </c:pt>
                <c:pt idx="1">
                  <c:v>Auditores Externos</c:v>
                </c:pt>
              </c:strCache>
            </c:strRef>
          </c:cat>
          <c:val>
            <c:numRef>
              <c:f>[2]Hoja2!$B$4:$B$5</c:f>
              <c:numCache>
                <c:formatCode>General</c:formatCode>
                <c:ptCount val="2"/>
                <c:pt idx="0">
                  <c:v>3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74E-4FF8-94D4-E2EC6060B3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DO" sz="105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Resoluciones Sancionadoras, Normativas Emitidas y </a:t>
            </a:r>
          </a:p>
          <a:p>
            <a:pPr>
              <a:defRPr sz="105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s-DO" sz="105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Recursos de Inconformidad</a:t>
            </a:r>
          </a:p>
          <a:p>
            <a:pPr>
              <a:defRPr sz="105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s-DO" sz="105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Año:</a:t>
            </a:r>
            <a:r>
              <a:rPr lang="es-DO" sz="105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2024</a:t>
            </a:r>
            <a:endParaRPr lang="es-DO" sz="105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4311267437396656E-2"/>
          <c:y val="0.48855008807337669"/>
          <c:w val="0.94752535272954563"/>
          <c:h val="0.501976849177279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SCM.08!$C$10</c:f>
              <c:strCache>
                <c:ptCount val="1"/>
                <c:pt idx="0">
                  <c:v>Resoluciones Sancionadoras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97D-4216-968C-D97E25B02E4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97D-4216-968C-D97E25B02E4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97D-4216-968C-D97E25B02E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SCM.08!$B$12:$B$15</c:f>
              <c:strCache>
                <c:ptCount val="4"/>
                <c:pt idx="0">
                  <c:v>Enero-Marzo</c:v>
                </c:pt>
                <c:pt idx="1">
                  <c:v>Abril-Junio</c:v>
                </c:pt>
                <c:pt idx="2">
                  <c:v>Julio-Septiembre</c:v>
                </c:pt>
                <c:pt idx="3">
                  <c:v>Octubre-Diciembre</c:v>
                </c:pt>
              </c:strCache>
            </c:strRef>
          </c:cat>
          <c:val>
            <c:numRef>
              <c:f>SCM.08!$C$12:$C$15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7D-4216-968C-D97E25B02E4D}"/>
            </c:ext>
          </c:extLst>
        </c:ser>
        <c:ser>
          <c:idx val="1"/>
          <c:order val="1"/>
          <c:tx>
            <c:strRef>
              <c:f>SCM.08!$D$10</c:f>
              <c:strCache>
                <c:ptCount val="1"/>
                <c:pt idx="0">
                  <c:v>Resoluciones Administrativas y Normativas</c:v>
                </c:pt>
              </c:strCache>
            </c:strRef>
          </c:tx>
          <c:spPr>
            <a:solidFill>
              <a:srgbClr val="FFA40D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SCM.08!$B$12:$B$15</c:f>
              <c:strCache>
                <c:ptCount val="4"/>
                <c:pt idx="0">
                  <c:v>Enero-Marzo</c:v>
                </c:pt>
                <c:pt idx="1">
                  <c:v>Abril-Junio</c:v>
                </c:pt>
                <c:pt idx="2">
                  <c:v>Julio-Septiembre</c:v>
                </c:pt>
                <c:pt idx="3">
                  <c:v>Octubre-Diciembre</c:v>
                </c:pt>
              </c:strCache>
            </c:strRef>
          </c:cat>
          <c:val>
            <c:numRef>
              <c:f>SCM.08!$D$12:$D$15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97D-4216-968C-D97E25B02E4D}"/>
            </c:ext>
          </c:extLst>
        </c:ser>
        <c:ser>
          <c:idx val="2"/>
          <c:order val="2"/>
          <c:tx>
            <c:strRef>
              <c:f>SCM.08!$E$10</c:f>
              <c:strCache>
                <c:ptCount val="1"/>
                <c:pt idx="0">
                  <c:v>Recursos de Incorformidad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SCM.08!$B$12:$B$15</c:f>
              <c:strCache>
                <c:ptCount val="4"/>
                <c:pt idx="0">
                  <c:v>Enero-Marzo</c:v>
                </c:pt>
                <c:pt idx="1">
                  <c:v>Abril-Junio</c:v>
                </c:pt>
                <c:pt idx="2">
                  <c:v>Julio-Septiembre</c:v>
                </c:pt>
                <c:pt idx="3">
                  <c:v>Octubre-Diciembre</c:v>
                </c:pt>
              </c:strCache>
            </c:strRef>
          </c:cat>
          <c:val>
            <c:numRef>
              <c:f>SCM.08!$E$12:$E$15</c:f>
              <c:numCache>
                <c:formatCode>#,##0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97D-4216-968C-D97E25B02E4D}"/>
            </c:ext>
          </c:extLst>
        </c:ser>
        <c:ser>
          <c:idx val="3"/>
          <c:order val="3"/>
          <c:tx>
            <c:strRef>
              <c:f>SCM.08!$F$10</c:f>
              <c:strCache>
                <c:ptCount val="1"/>
                <c:pt idx="0">
                  <c:v> Resoluciones Arbitral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SCM.08!$B$12:$B$15</c:f>
              <c:strCache>
                <c:ptCount val="4"/>
                <c:pt idx="0">
                  <c:v>Enero-Marzo</c:v>
                </c:pt>
                <c:pt idx="1">
                  <c:v>Abril-Junio</c:v>
                </c:pt>
                <c:pt idx="2">
                  <c:v>Julio-Septiembre</c:v>
                </c:pt>
                <c:pt idx="3">
                  <c:v>Octubre-Diciembre</c:v>
                </c:pt>
              </c:strCache>
            </c:strRef>
          </c:cat>
          <c:val>
            <c:numRef>
              <c:f>SCM.08!$F$12:$F$15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97D-4216-968C-D97E25B02E4D}"/>
            </c:ext>
          </c:extLst>
        </c:ser>
        <c:ser>
          <c:idx val="4"/>
          <c:order val="4"/>
          <c:tx>
            <c:strRef>
              <c:f>SCM.08!$G$10</c:f>
              <c:strCache>
                <c:ptCount val="1"/>
                <c:pt idx="0">
                  <c:v>Resoluciones de Recursos de Reconsideracion</c:v>
                </c:pt>
              </c:strCache>
            </c:strRef>
          </c:tx>
          <c:spPr>
            <a:solidFill>
              <a:srgbClr val="00A4EB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SCM.08!$B$12:$B$15</c:f>
              <c:strCache>
                <c:ptCount val="4"/>
                <c:pt idx="0">
                  <c:v>Enero-Marzo</c:v>
                </c:pt>
                <c:pt idx="1">
                  <c:v>Abril-Junio</c:v>
                </c:pt>
                <c:pt idx="2">
                  <c:v>Julio-Septiembre</c:v>
                </c:pt>
                <c:pt idx="3">
                  <c:v>Octubre-Diciembre</c:v>
                </c:pt>
              </c:strCache>
            </c:strRef>
          </c:cat>
          <c:val>
            <c:numRef>
              <c:f>SCM.08!$G$12:$G$15</c:f>
              <c:numCache>
                <c:formatCode>#,##0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97D-4216-968C-D97E25B02E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35518584"/>
        <c:axId val="335511528"/>
      </c:barChart>
      <c:catAx>
        <c:axId val="33551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11528"/>
        <c:crosses val="autoZero"/>
        <c:auto val="1"/>
        <c:lblAlgn val="ctr"/>
        <c:lblOffset val="100"/>
        <c:noMultiLvlLbl val="0"/>
      </c:catAx>
      <c:valAx>
        <c:axId val="335511528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33551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6679489724749478E-2"/>
          <c:y val="0.19023140792652404"/>
          <c:w val="0.94350155758058929"/>
          <c:h val="0.208365781618470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Franklin Gothic Book" panose="020B0503020102020204" pitchFamily="34" charset="0"/>
              </a:rPr>
              <a:t>Requerimientos Estadísticos del</a:t>
            </a:r>
            <a:r>
              <a:rPr lang="en-US" sz="1200" baseline="0">
                <a:latin typeface="Franklin Gothic Book" panose="020B0503020102020204" pitchFamily="34" charset="0"/>
              </a:rPr>
              <a:t> SFS y SRL </a:t>
            </a:r>
            <a:r>
              <a:rPr lang="en-US" sz="1200">
                <a:latin typeface="Franklin Gothic Book" panose="020B0503020102020204" pitchFamily="34" charset="0"/>
              </a:rPr>
              <a:t>por tipo de entidad. </a:t>
            </a:r>
          </a:p>
          <a:p>
            <a:pPr>
              <a:defRPr/>
            </a:pPr>
            <a:r>
              <a:rPr lang="en-US" sz="1200">
                <a:latin typeface="Franklin Gothic Book" panose="020B0503020102020204" pitchFamily="34" charset="0"/>
              </a:rPr>
              <a:t>Año: 2024</a:t>
            </a:r>
          </a:p>
        </c:rich>
      </c:tx>
      <c:layout>
        <c:manualLayout>
          <c:xMode val="edge"/>
          <c:yMode val="edge"/>
          <c:x val="0.16740203699476286"/>
          <c:y val="3.8113415922404685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8775817576287005"/>
          <c:y val="0.30894714178423527"/>
          <c:w val="0.55608693826330036"/>
          <c:h val="0.60140127783426822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SCM.09!$C$13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SCM.09!$B$15:$B$17</c:f>
              <c:strCache>
                <c:ptCount val="3"/>
                <c:pt idx="0">
                  <c:v>Persona Física</c:v>
                </c:pt>
                <c:pt idx="1">
                  <c:v>Institución Privada</c:v>
                </c:pt>
                <c:pt idx="2">
                  <c:v>Institución Pública</c:v>
                </c:pt>
              </c:strCache>
            </c:strRef>
          </c:cat>
          <c:val>
            <c:numRef>
              <c:f>SCM.09!$C$15:$C$17</c:f>
              <c:numCache>
                <c:formatCode>#,##0</c:formatCode>
                <c:ptCount val="3"/>
                <c:pt idx="0">
                  <c:v>47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F77B-484F-B858-5652451613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30728848"/>
        <c:axId val="330724928"/>
        <c:axId val="0"/>
      </c:bar3DChart>
      <c:catAx>
        <c:axId val="3307288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Franklin Gothic Book" panose="020B0503020102020204" pitchFamily="34" charset="0"/>
              </a:defRPr>
            </a:pPr>
            <a:endParaRPr lang="en-US"/>
          </a:p>
        </c:txPr>
        <c:crossAx val="330724928"/>
        <c:crosses val="autoZero"/>
        <c:auto val="1"/>
        <c:lblAlgn val="ctr"/>
        <c:lblOffset val="100"/>
        <c:noMultiLvlLbl val="0"/>
      </c:catAx>
      <c:valAx>
        <c:axId val="330724928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one"/>
        <c:crossAx val="3307288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jpeg"/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jpeg"/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jpeg"/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jpeg"/><Relationship Id="rId1" Type="http://schemas.openxmlformats.org/officeDocument/2006/relationships/chart" Target="../charts/chart1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chart" Target="../charts/chart16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image" Target="../media/image20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4.jpeg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511733</xdr:colOff>
      <xdr:row>6</xdr:row>
      <xdr:rowOff>134470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94B67F0-C572-4041-9C26-B8F5D3A2C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2468" cy="10757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22</xdr:row>
      <xdr:rowOff>152401</xdr:rowOff>
    </xdr:from>
    <xdr:to>
      <xdr:col>5</xdr:col>
      <xdr:colOff>142875</xdr:colOff>
      <xdr:row>34</xdr:row>
      <xdr:rowOff>190500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30EC5F9E-2882-4661-84F1-2CCBD3E93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28576</xdr:colOff>
      <xdr:row>1</xdr:row>
      <xdr:rowOff>9525</xdr:rowOff>
    </xdr:from>
    <xdr:to>
      <xdr:col>1</xdr:col>
      <xdr:colOff>1914525</xdr:colOff>
      <xdr:row>6</xdr:row>
      <xdr:rowOff>97497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52004C6-C1CA-411A-99D1-D407ED744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6" y="57150"/>
          <a:ext cx="1924049" cy="10880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679078</xdr:colOff>
      <xdr:row>36</xdr:row>
      <xdr:rowOff>88900</xdr:rowOff>
    </xdr:from>
    <xdr:to>
      <xdr:col>13</xdr:col>
      <xdr:colOff>63500</xdr:colOff>
      <xdr:row>57</xdr:row>
      <xdr:rowOff>152399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397ADF38-D04E-4F02-9002-24D7F3665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2336800</xdr:colOff>
      <xdr:row>8</xdr:row>
      <xdr:rowOff>54769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3537B26-1AAA-4DD2-8ADB-E9A3BC93C0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625"/>
          <a:ext cx="2403475" cy="136286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40</xdr:row>
      <xdr:rowOff>19051</xdr:rowOff>
    </xdr:from>
    <xdr:to>
      <xdr:col>5</xdr:col>
      <xdr:colOff>647699</xdr:colOff>
      <xdr:row>55</xdr:row>
      <xdr:rowOff>57151</xdr:rowOff>
    </xdr:to>
    <xdr:graphicFrame macro="">
      <xdr:nvGraphicFramePr>
        <xdr:cNvPr id="2" name="2 Gráfico">
          <a:extLst>
            <a:ext uri="{FF2B5EF4-FFF2-40B4-BE49-F238E27FC236}">
              <a16:creationId xmlns:a16="http://schemas.microsoft.com/office/drawing/2014/main" id="{4904E9D1-8DD2-45CB-B530-1D980D23C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17883</xdr:colOff>
      <xdr:row>1</xdr:row>
      <xdr:rowOff>16254</xdr:rowOff>
    </xdr:from>
    <xdr:to>
      <xdr:col>2</xdr:col>
      <xdr:colOff>0</xdr:colOff>
      <xdr:row>6</xdr:row>
      <xdr:rowOff>199367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32550C4-8502-4FD9-8A0E-0A64464A4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033" y="63879"/>
          <a:ext cx="2144292" cy="118323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105833</xdr:colOff>
      <xdr:row>32</xdr:row>
      <xdr:rowOff>105834</xdr:rowOff>
    </xdr:from>
    <xdr:to>
      <xdr:col>3</xdr:col>
      <xdr:colOff>2010833</xdr:colOff>
      <xdr:row>47</xdr:row>
      <xdr:rowOff>64558</xdr:rowOff>
    </xdr:to>
    <xdr:graphicFrame macro="">
      <xdr:nvGraphicFramePr>
        <xdr:cNvPr id="2" name="3 Gráfico">
          <a:extLst>
            <a:ext uri="{FF2B5EF4-FFF2-40B4-BE49-F238E27FC236}">
              <a16:creationId xmlns:a16="http://schemas.microsoft.com/office/drawing/2014/main" id="{C5B912D8-9092-42D8-8A0E-214658B26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96425</xdr:colOff>
      <xdr:row>6</xdr:row>
      <xdr:rowOff>25135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EC29B64-32EC-4D5F-89E0-9F182368F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39500" cy="102526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116416</xdr:colOff>
      <xdr:row>18</xdr:row>
      <xdr:rowOff>20106</xdr:rowOff>
    </xdr:from>
    <xdr:to>
      <xdr:col>6</xdr:col>
      <xdr:colOff>1154641</xdr:colOff>
      <xdr:row>32</xdr:row>
      <xdr:rowOff>67731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6C7727ED-8F4A-41DE-8D74-D0DCCB037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264582</xdr:colOff>
      <xdr:row>7</xdr:row>
      <xdr:rowOff>31354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51B8DDF-B670-472C-865A-26D457070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3407" cy="128865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95251</xdr:colOff>
      <xdr:row>20</xdr:row>
      <xdr:rowOff>60512</xdr:rowOff>
    </xdr:from>
    <xdr:to>
      <xdr:col>6</xdr:col>
      <xdr:colOff>957543</xdr:colOff>
      <xdr:row>36</xdr:row>
      <xdr:rowOff>185287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3CA626DD-B7F0-4027-8223-4EE4B5EFD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1030551</xdr:colOff>
      <xdr:row>7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174B596-32E1-4923-A9B0-A4A3CC5EF1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35451" cy="12001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43703</xdr:rowOff>
    </xdr:from>
    <xdr:to>
      <xdr:col>6</xdr:col>
      <xdr:colOff>1498147</xdr:colOff>
      <xdr:row>42</xdr:row>
      <xdr:rowOff>156964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B7E702-C572-4F16-A038-DF9F51362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0</xdr:colOff>
      <xdr:row>1</xdr:row>
      <xdr:rowOff>11206</xdr:rowOff>
    </xdr:from>
    <xdr:ext cx="2370667" cy="1337277"/>
    <xdr:pic>
      <xdr:nvPicPr>
        <xdr:cNvPr id="3" name="Imagen 2">
          <a:extLst>
            <a:ext uri="{FF2B5EF4-FFF2-40B4-BE49-F238E27FC236}">
              <a16:creationId xmlns:a16="http://schemas.microsoft.com/office/drawing/2014/main" id="{AD008FA6-3771-4233-A309-74808F6D9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201706"/>
          <a:ext cx="2370667" cy="1337277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21</xdr:row>
      <xdr:rowOff>0</xdr:rowOff>
    </xdr:from>
    <xdr:to>
      <xdr:col>5</xdr:col>
      <xdr:colOff>628651</xdr:colOff>
      <xdr:row>41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C1D10B-FF05-4051-9DB4-2F91C3619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2240492</xdr:colOff>
      <xdr:row>7</xdr:row>
      <xdr:rowOff>50602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34EE1C9-9663-47A3-ACEE-47E3C6C6A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8100"/>
          <a:ext cx="2240492" cy="126027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1975908</xdr:colOff>
      <xdr:row>5</xdr:row>
      <xdr:rowOff>148828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B4F6744-3530-46C3-A46A-8A77FC5F2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2583" cy="1148953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38100</xdr:rowOff>
    </xdr:from>
    <xdr:to>
      <xdr:col>1</xdr:col>
      <xdr:colOff>1771650</xdr:colOff>
      <xdr:row>6</xdr:row>
      <xdr:rowOff>34528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E48AD1B-3A87-41BC-9379-41B1F21E7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95250"/>
          <a:ext cx="1771650" cy="9965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1999193</xdr:colOff>
      <xdr:row>6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A712965-706A-4F67-82FE-F9354574C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2065867" cy="1162050"/>
        </a:xfrm>
        <a:prstGeom prst="rect">
          <a:avLst/>
        </a:prstGeom>
      </xdr:spPr>
    </xdr:pic>
    <xdr:clientData/>
  </xdr:twoCellAnchor>
  <xdr:oneCellAnchor>
    <xdr:from>
      <xdr:col>1</xdr:col>
      <xdr:colOff>1428750</xdr:colOff>
      <xdr:row>18</xdr:row>
      <xdr:rowOff>38100</xdr:rowOff>
    </xdr:from>
    <xdr:ext cx="4933950" cy="2867026"/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DC1ECB94-BA03-4789-8DAC-758FEE591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496240</xdr:colOff>
      <xdr:row>6</xdr:row>
      <xdr:rowOff>190500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E6EF258-8685-4081-B5C6-189B55046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47625"/>
          <a:ext cx="2125015" cy="1190625"/>
        </a:xfrm>
        <a:prstGeom prst="rect">
          <a:avLst/>
        </a:prstGeom>
      </xdr:spPr>
    </xdr:pic>
    <xdr:clientData/>
  </xdr:twoCellAnchor>
  <xdr:twoCellAnchor>
    <xdr:from>
      <xdr:col>2</xdr:col>
      <xdr:colOff>870</xdr:colOff>
      <xdr:row>27</xdr:row>
      <xdr:rowOff>20302</xdr:rowOff>
    </xdr:from>
    <xdr:to>
      <xdr:col>5</xdr:col>
      <xdr:colOff>923925</xdr:colOff>
      <xdr:row>41</xdr:row>
      <xdr:rowOff>161925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F8F14441-598B-4EB2-8133-BA0B54D87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17</xdr:row>
      <xdr:rowOff>29087</xdr:rowOff>
    </xdr:from>
    <xdr:to>
      <xdr:col>6</xdr:col>
      <xdr:colOff>1355623</xdr:colOff>
      <xdr:row>33</xdr:row>
      <xdr:rowOff>18845</xdr:rowOff>
    </xdr:to>
    <xdr:graphicFrame macro="">
      <xdr:nvGraphicFramePr>
        <xdr:cNvPr id="2" name="4 Gráfico">
          <a:extLst>
            <a:ext uri="{FF2B5EF4-FFF2-40B4-BE49-F238E27FC236}">
              <a16:creationId xmlns:a16="http://schemas.microsoft.com/office/drawing/2014/main" id="{A283B820-9BAC-4D6C-AF6D-3F6BA1D51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47624</xdr:colOff>
      <xdr:row>1</xdr:row>
      <xdr:rowOff>0</xdr:rowOff>
    </xdr:from>
    <xdr:to>
      <xdr:col>2</xdr:col>
      <xdr:colOff>1057</xdr:colOff>
      <xdr:row>6</xdr:row>
      <xdr:rowOff>152400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0746E84-B9A3-4372-8140-892F16A98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4" y="47625"/>
          <a:ext cx="2048933" cy="11525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42609</xdr:colOff>
      <xdr:row>29</xdr:row>
      <xdr:rowOff>149831</xdr:rowOff>
    </xdr:from>
    <xdr:to>
      <xdr:col>3</xdr:col>
      <xdr:colOff>705645</xdr:colOff>
      <xdr:row>49</xdr:row>
      <xdr:rowOff>156883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68812B-62E1-47E5-910B-76FCDD239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208404</xdr:colOff>
      <xdr:row>1</xdr:row>
      <xdr:rowOff>40341</xdr:rowOff>
    </xdr:from>
    <xdr:to>
      <xdr:col>1</xdr:col>
      <xdr:colOff>2606291</xdr:colOff>
      <xdr:row>8</xdr:row>
      <xdr:rowOff>73862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A4CBCE9-AA95-466F-9F97-43CC8081E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554" y="78441"/>
          <a:ext cx="2397887" cy="1347971"/>
        </a:xfrm>
        <a:prstGeom prst="rect">
          <a:avLst/>
        </a:prstGeom>
      </xdr:spPr>
    </xdr:pic>
    <xdr:clientData/>
  </xdr:twoCellAnchor>
  <xdr:twoCellAnchor>
    <xdr:from>
      <xdr:col>3</xdr:col>
      <xdr:colOff>790754</xdr:colOff>
      <xdr:row>29</xdr:row>
      <xdr:rowOff>58079</xdr:rowOff>
    </xdr:from>
    <xdr:to>
      <xdr:col>10</xdr:col>
      <xdr:colOff>685336</xdr:colOff>
      <xdr:row>49</xdr:row>
      <xdr:rowOff>81311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EFD80CD5-6428-41C4-A33D-10A89521F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235987</xdr:colOff>
      <xdr:row>20</xdr:row>
      <xdr:rowOff>30907</xdr:rowOff>
    </xdr:from>
    <xdr:to>
      <xdr:col>5</xdr:col>
      <xdr:colOff>939800</xdr:colOff>
      <xdr:row>36</xdr:row>
      <xdr:rowOff>143457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9FC0F813-EEE8-4670-A9CC-77EAFD123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57151</xdr:colOff>
      <xdr:row>0</xdr:row>
      <xdr:rowOff>0</xdr:rowOff>
    </xdr:from>
    <xdr:to>
      <xdr:col>2</xdr:col>
      <xdr:colOff>523975</xdr:colOff>
      <xdr:row>6</xdr:row>
      <xdr:rowOff>123825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FFA6849-5C87-43A1-8B80-CF5DED412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6" y="0"/>
          <a:ext cx="1971774" cy="11334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1033183</xdr:colOff>
      <xdr:row>33</xdr:row>
      <xdr:rowOff>93569</xdr:rowOff>
    </xdr:from>
    <xdr:to>
      <xdr:col>5</xdr:col>
      <xdr:colOff>1166532</xdr:colOff>
      <xdr:row>45</xdr:row>
      <xdr:rowOff>141193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FEFB93-02CF-41EA-A6D8-79F84231E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519204</xdr:colOff>
      <xdr:row>8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D38D47C-06BA-4C8B-A809-EC3382353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625"/>
          <a:ext cx="2386104" cy="13430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847726</xdr:colOff>
      <xdr:row>18</xdr:row>
      <xdr:rowOff>180975</xdr:rowOff>
    </xdr:from>
    <xdr:to>
      <xdr:col>7</xdr:col>
      <xdr:colOff>0</xdr:colOff>
      <xdr:row>33</xdr:row>
      <xdr:rowOff>128306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E4CECA6D-A278-4F73-A537-C53D1C6EC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1</xdr:colOff>
      <xdr:row>0</xdr:row>
      <xdr:rowOff>1</xdr:rowOff>
    </xdr:from>
    <xdr:ext cx="2099731" cy="1181099"/>
    <xdr:pic>
      <xdr:nvPicPr>
        <xdr:cNvPr id="3" name="Imagen 2">
          <a:extLst>
            <a:ext uri="{FF2B5EF4-FFF2-40B4-BE49-F238E27FC236}">
              <a16:creationId xmlns:a16="http://schemas.microsoft.com/office/drawing/2014/main" id="{3E3C5AD1-4C37-4AF5-8324-615FD14A2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2099731" cy="1181099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602191</xdr:colOff>
      <xdr:row>7</xdr:row>
      <xdr:rowOff>144660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AA458A7-72FE-47A6-BBDF-9FAC61F40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47625"/>
          <a:ext cx="2373841" cy="133528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577850</xdr:colOff>
      <xdr:row>17</xdr:row>
      <xdr:rowOff>52916</xdr:rowOff>
    </xdr:from>
    <xdr:to>
      <xdr:col>6</xdr:col>
      <xdr:colOff>1545167</xdr:colOff>
      <xdr:row>33</xdr:row>
      <xdr:rowOff>224646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1712AB-870C-4AEB-8F09-35097C96B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</xdr:row>
      <xdr:rowOff>57728</xdr:rowOff>
    </xdr:from>
    <xdr:to>
      <xdr:col>2</xdr:col>
      <xdr:colOff>72158</xdr:colOff>
      <xdr:row>6</xdr:row>
      <xdr:rowOff>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95002A1-AE8C-4706-99D2-B0E211E42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95828"/>
          <a:ext cx="2072408" cy="11328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oragesrv\Archivos\Direcci&#243;n%20de%20Estudios%20Tecnicos\Departamento%20de%20Estad&#237;sticas\05.%20Estadisticas_Institucionales\2023\Octubre-Diciembre\DAU\DA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.vallejo\AppData\Local\Microsoft\Windows\INetCache\Content.Outlook\59LEOOHY\DGR%20SEP%202024%20(002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T/Publicar/Excel_Est_Inst_Ene_Dic_2024/DARSC_2_07_14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D_Call Center"/>
    </sheetNames>
    <sheetDataSet>
      <sheetData sheetId="0">
        <row r="17">
          <cell r="E17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BD_Auditorías_realizadas"/>
      <sheetName val="Hoja2"/>
      <sheetName val="BD_Evaluaciones_realizadas"/>
      <sheetName val="Catalogo_firmas_auditores"/>
    </sheetNames>
    <sheetDataSet>
      <sheetData sheetId="0"/>
      <sheetData sheetId="1"/>
      <sheetData sheetId="2">
        <row r="4">
          <cell r="B4">
            <v>3</v>
          </cell>
        </row>
        <row r="5">
          <cell r="B5">
            <v>29</v>
          </cell>
        </row>
      </sheetData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5"/>
      <sheetName val="2016"/>
      <sheetName val="2017"/>
      <sheetName val="2018"/>
      <sheetName val="2019"/>
      <sheetName val="2020"/>
      <sheetName val="2021"/>
      <sheetName val="2022"/>
      <sheetName val="2023"/>
      <sheetName val="202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3">
          <cell r="C13" t="str">
            <v>Total</v>
          </cell>
        </row>
        <row r="25">
          <cell r="B25" t="str">
            <v>Administradoras de Riesgos de Salud</v>
          </cell>
          <cell r="C25" t="str">
            <v>Régimen Subsidiado</v>
          </cell>
          <cell r="G25">
            <v>68</v>
          </cell>
        </row>
        <row r="26">
          <cell r="B26"/>
          <cell r="C26" t="str">
            <v>Régimen Contributivo</v>
          </cell>
          <cell r="G26">
            <v>26</v>
          </cell>
        </row>
        <row r="27">
          <cell r="B27" t="str">
            <v>Prestadoras de Servicios de Salud</v>
          </cell>
          <cell r="C27" t="str">
            <v>Régimen Subsidiado</v>
          </cell>
          <cell r="G27">
            <v>0</v>
          </cell>
        </row>
        <row r="28">
          <cell r="B28"/>
          <cell r="C28" t="str">
            <v>Régimen Contributivo</v>
          </cell>
          <cell r="G28">
            <v>717</v>
          </cell>
        </row>
        <row r="29">
          <cell r="B29"/>
          <cell r="C29" t="str">
            <v>Servicios Regional de Salud</v>
          </cell>
          <cell r="G29">
            <v>0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2"/>
  <sheetViews>
    <sheetView showGridLines="0" tabSelected="1" view="pageBreakPreview" topLeftCell="A18" zoomScale="120" zoomScaleNormal="100" zoomScaleSheetLayoutView="120" workbookViewId="0">
      <selection activeCell="C36" sqref="C36:M36"/>
    </sheetView>
  </sheetViews>
  <sheetFormatPr defaultColWidth="9.140625" defaultRowHeight="13.5" x14ac:dyDescent="0.25"/>
  <cols>
    <col min="1" max="1" width="11.85546875" style="30" customWidth="1"/>
    <col min="2" max="12" width="9.140625" style="30"/>
    <col min="13" max="13" width="13.42578125" style="30" customWidth="1"/>
    <col min="14" max="22" width="9.140625" style="30"/>
    <col min="23" max="23" width="15.7109375" style="30" customWidth="1"/>
    <col min="24" max="16384" width="9.140625" style="30"/>
  </cols>
  <sheetData>
    <row r="1" spans="1:23" ht="12.75" customHeight="1" x14ac:dyDescent="0.25">
      <c r="A1" s="334" t="s">
        <v>94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  <c r="R1" s="334"/>
      <c r="S1" s="334"/>
      <c r="T1" s="32"/>
      <c r="U1" s="32"/>
      <c r="V1" s="32"/>
      <c r="W1" s="32"/>
    </row>
    <row r="2" spans="1:23" ht="12.75" customHeight="1" x14ac:dyDescent="0.25">
      <c r="A2" s="334"/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334"/>
      <c r="T2" s="32"/>
      <c r="U2" s="32"/>
      <c r="V2" s="32"/>
      <c r="W2" s="32"/>
    </row>
    <row r="3" spans="1:23" ht="12.75" customHeight="1" x14ac:dyDescent="0.25">
      <c r="A3" s="334"/>
      <c r="B3" s="334"/>
      <c r="C3" s="334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4"/>
      <c r="R3" s="334"/>
      <c r="S3" s="334"/>
      <c r="T3" s="32"/>
      <c r="U3" s="32"/>
      <c r="V3" s="32"/>
      <c r="W3" s="32"/>
    </row>
    <row r="4" spans="1:23" ht="12.75" customHeight="1" x14ac:dyDescent="0.25">
      <c r="A4" s="334"/>
      <c r="B4" s="334"/>
      <c r="C4" s="334"/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  <c r="Q4" s="334"/>
      <c r="R4" s="334"/>
      <c r="S4" s="334"/>
      <c r="T4" s="32"/>
      <c r="U4" s="32"/>
      <c r="V4" s="32"/>
      <c r="W4" s="32"/>
    </row>
    <row r="5" spans="1:23" ht="12.75" customHeight="1" x14ac:dyDescent="0.25">
      <c r="A5" s="334"/>
      <c r="B5" s="334"/>
      <c r="C5" s="334"/>
      <c r="D5" s="334"/>
      <c r="E5" s="334"/>
      <c r="F5" s="334"/>
      <c r="G5" s="334"/>
      <c r="H5" s="334"/>
      <c r="I5" s="334"/>
      <c r="J5" s="334"/>
      <c r="K5" s="334"/>
      <c r="L5" s="334"/>
      <c r="M5" s="334"/>
      <c r="N5" s="334"/>
      <c r="O5" s="334"/>
      <c r="P5" s="334"/>
      <c r="Q5" s="334"/>
      <c r="R5" s="334"/>
      <c r="S5" s="334"/>
      <c r="T5" s="32"/>
      <c r="U5" s="32"/>
      <c r="V5" s="32"/>
      <c r="W5" s="32"/>
    </row>
    <row r="6" spans="1:23" ht="12.75" customHeight="1" x14ac:dyDescent="0.25">
      <c r="A6" s="334"/>
      <c r="B6" s="334"/>
      <c r="C6" s="334"/>
      <c r="D6" s="334"/>
      <c r="E6" s="334"/>
      <c r="F6" s="334"/>
      <c r="G6" s="334"/>
      <c r="H6" s="334"/>
      <c r="I6" s="334"/>
      <c r="J6" s="334"/>
      <c r="K6" s="334"/>
      <c r="L6" s="334"/>
      <c r="M6" s="334"/>
      <c r="N6" s="334"/>
      <c r="O6" s="334"/>
      <c r="P6" s="334"/>
      <c r="Q6" s="334"/>
      <c r="R6" s="334"/>
      <c r="S6" s="334"/>
      <c r="T6" s="32"/>
      <c r="U6" s="32"/>
      <c r="V6" s="32"/>
      <c r="W6" s="32"/>
    </row>
    <row r="7" spans="1:23" ht="12.75" customHeight="1" x14ac:dyDescent="0.25">
      <c r="A7" s="334"/>
      <c r="B7" s="334"/>
      <c r="C7" s="334"/>
      <c r="D7" s="334"/>
      <c r="E7" s="334"/>
      <c r="F7" s="334"/>
      <c r="G7" s="334"/>
      <c r="H7" s="334"/>
      <c r="I7" s="334"/>
      <c r="J7" s="334"/>
      <c r="K7" s="334"/>
      <c r="L7" s="334"/>
      <c r="M7" s="334"/>
      <c r="N7" s="334"/>
      <c r="O7" s="334"/>
      <c r="P7" s="334"/>
      <c r="Q7" s="334"/>
      <c r="R7" s="334"/>
      <c r="S7" s="334"/>
      <c r="T7" s="32"/>
      <c r="U7" s="32"/>
      <c r="V7" s="32"/>
      <c r="W7" s="32"/>
    </row>
    <row r="8" spans="1:23" ht="15" customHeight="1" x14ac:dyDescent="0.25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4"/>
      <c r="U8" s="34"/>
      <c r="V8" s="34"/>
      <c r="W8" s="34"/>
    </row>
    <row r="9" spans="1:23" ht="17.25" customHeight="1" x14ac:dyDescent="0.25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6"/>
      <c r="U9" s="36"/>
      <c r="V9" s="36"/>
      <c r="W9" s="36"/>
    </row>
    <row r="10" spans="1:23" ht="12.75" customHeight="1" x14ac:dyDescent="0.25">
      <c r="B10" s="335" t="s">
        <v>246</v>
      </c>
      <c r="C10" s="335"/>
      <c r="D10" s="335"/>
      <c r="E10" s="335"/>
      <c r="F10" s="335"/>
      <c r="G10" s="335"/>
      <c r="H10" s="335"/>
      <c r="I10" s="335"/>
      <c r="J10" s="335"/>
      <c r="K10" s="335"/>
      <c r="L10" s="335"/>
      <c r="M10" s="335"/>
      <c r="N10" s="335"/>
      <c r="O10" s="335"/>
      <c r="P10" s="335"/>
      <c r="Q10" s="335"/>
      <c r="R10" s="335"/>
      <c r="S10" s="335"/>
      <c r="T10" s="37"/>
      <c r="U10" s="37"/>
      <c r="V10" s="37"/>
    </row>
    <row r="11" spans="1:23" ht="12.75" customHeight="1" x14ac:dyDescent="0.25">
      <c r="B11" s="335"/>
      <c r="C11" s="335"/>
      <c r="D11" s="335"/>
      <c r="E11" s="335"/>
      <c r="F11" s="335"/>
      <c r="G11" s="335"/>
      <c r="H11" s="335"/>
      <c r="I11" s="335"/>
      <c r="J11" s="335"/>
      <c r="K11" s="335"/>
      <c r="L11" s="335"/>
      <c r="M11" s="335"/>
      <c r="N11" s="335"/>
      <c r="O11" s="335"/>
      <c r="P11" s="335"/>
      <c r="Q11" s="335"/>
      <c r="R11" s="335"/>
      <c r="S11" s="335"/>
      <c r="T11" s="37"/>
      <c r="U11" s="37"/>
      <c r="V11" s="37"/>
    </row>
    <row r="12" spans="1:23" ht="13.5" customHeight="1" x14ac:dyDescent="0.25"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</row>
    <row r="13" spans="1:23" ht="13.5" customHeight="1" x14ac:dyDescent="0.25"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</row>
    <row r="14" spans="1:23" ht="13.5" customHeight="1" x14ac:dyDescent="0.25"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</row>
    <row r="15" spans="1:23" ht="27" x14ac:dyDescent="0.35">
      <c r="A15" s="39"/>
      <c r="B15" s="336" t="s">
        <v>2</v>
      </c>
      <c r="C15" s="336"/>
      <c r="D15" s="336"/>
      <c r="E15" s="336"/>
      <c r="F15" s="336"/>
      <c r="G15" s="336"/>
      <c r="H15" s="38"/>
      <c r="I15" s="38"/>
      <c r="J15" s="38"/>
      <c r="K15" s="38"/>
      <c r="L15" s="38"/>
      <c r="S15" s="38"/>
      <c r="T15" s="38"/>
      <c r="U15" s="38"/>
      <c r="V15" s="38"/>
    </row>
    <row r="17" spans="1:15" ht="16.5" x14ac:dyDescent="0.3">
      <c r="A17" s="40"/>
      <c r="B17" s="40" t="s">
        <v>3</v>
      </c>
      <c r="C17" s="21"/>
    </row>
    <row r="18" spans="1:15" ht="15.75" x14ac:dyDescent="0.3">
      <c r="A18" s="41"/>
      <c r="B18" s="41" t="s">
        <v>4</v>
      </c>
      <c r="C18" s="337" t="s">
        <v>5</v>
      </c>
      <c r="D18" s="337"/>
      <c r="E18" s="337"/>
      <c r="F18" s="337"/>
      <c r="G18" s="337"/>
      <c r="H18" s="337"/>
      <c r="I18" s="337"/>
      <c r="J18" s="337"/>
    </row>
    <row r="19" spans="1:15" ht="15.75" x14ac:dyDescent="0.3">
      <c r="A19" s="41"/>
      <c r="B19" s="41" t="s">
        <v>127</v>
      </c>
      <c r="C19" s="337" t="s">
        <v>122</v>
      </c>
      <c r="D19" s="337"/>
      <c r="E19" s="337"/>
      <c r="F19" s="337"/>
      <c r="G19" s="337"/>
      <c r="H19" s="337"/>
      <c r="I19" s="337"/>
      <c r="J19" s="337"/>
    </row>
    <row r="20" spans="1:15" ht="15.75" x14ac:dyDescent="0.3">
      <c r="A20" s="41"/>
      <c r="B20" s="41" t="s">
        <v>6</v>
      </c>
      <c r="C20" s="337" t="s">
        <v>7</v>
      </c>
      <c r="D20" s="337"/>
      <c r="E20" s="337"/>
      <c r="F20" s="337"/>
      <c r="G20" s="337"/>
      <c r="H20" s="337"/>
      <c r="I20" s="337"/>
      <c r="J20" s="337"/>
    </row>
    <row r="21" spans="1:15" ht="15.75" x14ac:dyDescent="0.3">
      <c r="A21" s="41"/>
      <c r="B21" s="41" t="s">
        <v>8</v>
      </c>
      <c r="C21" s="337" t="s">
        <v>9</v>
      </c>
      <c r="D21" s="337"/>
      <c r="E21" s="337"/>
      <c r="F21" s="337"/>
      <c r="G21" s="337"/>
      <c r="H21" s="337"/>
      <c r="I21" s="337"/>
      <c r="J21" s="337"/>
    </row>
    <row r="22" spans="1:15" x14ac:dyDescent="0.25">
      <c r="A22" s="41"/>
    </row>
    <row r="23" spans="1:15" ht="16.5" x14ac:dyDescent="0.3">
      <c r="A23" s="40"/>
      <c r="B23" s="40" t="s">
        <v>24</v>
      </c>
      <c r="C23" s="21"/>
    </row>
    <row r="24" spans="1:15" ht="15.75" x14ac:dyDescent="0.3">
      <c r="A24" s="41"/>
      <c r="B24" s="41" t="s">
        <v>10</v>
      </c>
      <c r="C24" s="337" t="s">
        <v>11</v>
      </c>
      <c r="D24" s="337"/>
      <c r="E24" s="337"/>
      <c r="F24" s="337"/>
      <c r="G24" s="337"/>
      <c r="H24" s="337"/>
      <c r="I24" s="337"/>
      <c r="J24" s="337"/>
      <c r="K24" s="337"/>
      <c r="L24" s="337"/>
    </row>
    <row r="25" spans="1:15" ht="15.75" x14ac:dyDescent="0.3">
      <c r="A25" s="41"/>
      <c r="B25" s="41" t="s">
        <v>12</v>
      </c>
      <c r="C25" s="337" t="s">
        <v>13</v>
      </c>
      <c r="D25" s="337"/>
      <c r="E25" s="337"/>
      <c r="F25" s="337"/>
      <c r="G25" s="337"/>
      <c r="H25" s="337"/>
      <c r="I25" s="337"/>
      <c r="J25" s="337"/>
      <c r="K25" s="337"/>
      <c r="L25" s="337"/>
    </row>
    <row r="26" spans="1:15" ht="15.75" x14ac:dyDescent="0.3">
      <c r="A26" s="41"/>
      <c r="B26" s="41" t="s">
        <v>14</v>
      </c>
      <c r="C26" s="337" t="s">
        <v>15</v>
      </c>
      <c r="D26" s="337"/>
      <c r="E26" s="337"/>
      <c r="F26" s="337"/>
      <c r="G26" s="337"/>
      <c r="H26" s="337"/>
      <c r="I26" s="337"/>
      <c r="J26" s="337"/>
      <c r="K26" s="337"/>
      <c r="L26" s="337"/>
    </row>
    <row r="27" spans="1:15" ht="27" x14ac:dyDescent="0.25">
      <c r="B27" s="38"/>
      <c r="C27" s="38"/>
    </row>
    <row r="28" spans="1:15" ht="17.25" customHeight="1" x14ac:dyDescent="0.3">
      <c r="A28" s="40"/>
      <c r="B28" s="40" t="s">
        <v>16</v>
      </c>
      <c r="C28" s="21"/>
      <c r="D28" s="38"/>
      <c r="E28" s="38"/>
      <c r="F28" s="38"/>
      <c r="G28" s="38"/>
    </row>
    <row r="29" spans="1:15" ht="15.75" x14ac:dyDescent="0.3">
      <c r="A29" s="41"/>
      <c r="B29" s="41" t="s">
        <v>17</v>
      </c>
      <c r="C29" s="337" t="s">
        <v>195</v>
      </c>
      <c r="D29" s="337"/>
      <c r="E29" s="337"/>
      <c r="F29" s="337"/>
      <c r="G29" s="337"/>
      <c r="H29" s="337"/>
      <c r="I29" s="337"/>
      <c r="J29" s="337"/>
      <c r="K29" s="337"/>
      <c r="L29" s="337"/>
      <c r="M29" s="337"/>
      <c r="N29" s="337"/>
      <c r="O29" s="337"/>
    </row>
    <row r="30" spans="1:15" ht="15.75" x14ac:dyDescent="0.3">
      <c r="A30" s="41"/>
      <c r="B30" s="41"/>
      <c r="C30" s="21"/>
    </row>
    <row r="31" spans="1:15" ht="16.5" x14ac:dyDescent="0.3">
      <c r="A31" s="41"/>
      <c r="B31" s="40" t="s">
        <v>159</v>
      </c>
      <c r="C31" s="21"/>
    </row>
    <row r="32" spans="1:15" ht="15" x14ac:dyDescent="0.25">
      <c r="A32" s="41"/>
      <c r="B32" s="41" t="s">
        <v>160</v>
      </c>
      <c r="C32" s="338" t="s">
        <v>161</v>
      </c>
      <c r="D32" s="338"/>
      <c r="E32" s="338"/>
      <c r="F32" s="338"/>
      <c r="G32" s="338"/>
      <c r="H32" s="338"/>
      <c r="I32" s="338"/>
      <c r="J32" s="338"/>
      <c r="K32" s="338"/>
      <c r="L32" s="338"/>
    </row>
    <row r="33" spans="1:14" x14ac:dyDescent="0.25">
      <c r="A33" s="41"/>
    </row>
    <row r="34" spans="1:14" ht="16.5" x14ac:dyDescent="0.3">
      <c r="A34" s="41"/>
      <c r="B34" s="40" t="s">
        <v>18</v>
      </c>
      <c r="C34" s="21"/>
    </row>
    <row r="35" spans="1:14" ht="15.75" x14ac:dyDescent="0.3">
      <c r="A35" s="41"/>
      <c r="B35" s="333" t="s">
        <v>19</v>
      </c>
      <c r="C35" s="337" t="s">
        <v>20</v>
      </c>
      <c r="D35" s="337"/>
      <c r="E35" s="337"/>
      <c r="F35" s="337"/>
      <c r="G35" s="337"/>
      <c r="H35" s="337"/>
      <c r="I35" s="337"/>
      <c r="J35" s="337"/>
      <c r="K35" s="337"/>
      <c r="L35" s="337"/>
      <c r="M35" s="337"/>
    </row>
    <row r="36" spans="1:14" ht="15.75" x14ac:dyDescent="0.3">
      <c r="A36" s="41"/>
      <c r="B36" s="41" t="s">
        <v>21</v>
      </c>
      <c r="C36" s="337" t="s">
        <v>22</v>
      </c>
      <c r="D36" s="337"/>
      <c r="E36" s="337"/>
      <c r="F36" s="337"/>
      <c r="G36" s="337"/>
      <c r="H36" s="337"/>
      <c r="I36" s="337"/>
      <c r="J36" s="337"/>
      <c r="K36" s="337"/>
      <c r="L36" s="337"/>
      <c r="M36" s="337"/>
    </row>
    <row r="37" spans="1:14" ht="15.75" x14ac:dyDescent="0.3">
      <c r="A37" s="41"/>
      <c r="B37" s="41"/>
      <c r="C37" s="21"/>
    </row>
    <row r="38" spans="1:14" ht="16.5" x14ac:dyDescent="0.3">
      <c r="A38" s="41"/>
      <c r="B38" s="40" t="s">
        <v>154</v>
      </c>
    </row>
    <row r="39" spans="1:14" ht="15.75" x14ac:dyDescent="0.3">
      <c r="A39" s="41"/>
      <c r="B39" s="333" t="s">
        <v>155</v>
      </c>
      <c r="C39" s="337" t="s">
        <v>131</v>
      </c>
      <c r="D39" s="337"/>
      <c r="E39" s="337"/>
      <c r="F39" s="337"/>
      <c r="G39" s="337"/>
      <c r="H39" s="337"/>
      <c r="I39" s="337"/>
      <c r="J39" s="337"/>
      <c r="K39" s="337"/>
      <c r="L39" s="337"/>
    </row>
    <row r="40" spans="1:14" ht="15.75" x14ac:dyDescent="0.3">
      <c r="A40" s="41"/>
      <c r="B40" s="41" t="s">
        <v>156</v>
      </c>
      <c r="C40" s="337" t="s">
        <v>144</v>
      </c>
      <c r="D40" s="337"/>
      <c r="E40" s="337"/>
      <c r="F40" s="337"/>
      <c r="G40" s="337"/>
      <c r="H40" s="337"/>
      <c r="I40" s="337"/>
      <c r="J40" s="337"/>
      <c r="K40" s="337"/>
      <c r="L40" s="337"/>
    </row>
    <row r="41" spans="1:14" ht="15.75" x14ac:dyDescent="0.3">
      <c r="B41" s="41" t="s">
        <v>157</v>
      </c>
      <c r="C41" s="337" t="s">
        <v>148</v>
      </c>
      <c r="D41" s="337"/>
      <c r="E41" s="337"/>
      <c r="F41" s="337"/>
      <c r="G41" s="337"/>
      <c r="H41" s="337"/>
      <c r="I41" s="337"/>
      <c r="J41" s="337"/>
      <c r="K41" s="337"/>
      <c r="L41" s="337"/>
    </row>
    <row r="42" spans="1:14" x14ac:dyDescent="0.25">
      <c r="A42" s="41"/>
    </row>
    <row r="43" spans="1:14" ht="16.5" x14ac:dyDescent="0.3">
      <c r="B43" s="40" t="s">
        <v>101</v>
      </c>
      <c r="C43" s="21"/>
    </row>
    <row r="44" spans="1:14" ht="15.75" x14ac:dyDescent="0.3">
      <c r="B44" s="41" t="s">
        <v>166</v>
      </c>
      <c r="C44" s="337" t="s">
        <v>167</v>
      </c>
      <c r="D44" s="337"/>
      <c r="E44" s="337"/>
      <c r="F44" s="337"/>
      <c r="G44" s="337"/>
      <c r="H44" s="337"/>
      <c r="I44" s="337"/>
      <c r="J44" s="337"/>
      <c r="K44" s="337"/>
      <c r="L44" s="337"/>
      <c r="M44" s="337"/>
      <c r="N44" s="337"/>
    </row>
    <row r="45" spans="1:14" ht="15.75" x14ac:dyDescent="0.3">
      <c r="B45" s="41" t="s">
        <v>102</v>
      </c>
      <c r="C45" s="337" t="s">
        <v>104</v>
      </c>
      <c r="D45" s="337"/>
      <c r="E45" s="337"/>
      <c r="F45" s="337"/>
      <c r="G45" s="337"/>
      <c r="H45" s="337"/>
      <c r="I45" s="337"/>
      <c r="J45" s="337"/>
      <c r="K45" s="337"/>
      <c r="L45" s="337"/>
      <c r="M45" s="337"/>
      <c r="N45" s="337"/>
    </row>
    <row r="46" spans="1:14" ht="15.75" x14ac:dyDescent="0.3">
      <c r="B46" s="41" t="s">
        <v>158</v>
      </c>
      <c r="C46" s="337" t="s">
        <v>152</v>
      </c>
      <c r="D46" s="337"/>
      <c r="E46" s="337"/>
      <c r="F46" s="337"/>
      <c r="G46" s="337"/>
      <c r="H46" s="337"/>
      <c r="I46" s="337"/>
      <c r="J46" s="337"/>
      <c r="K46" s="337"/>
      <c r="L46" s="337"/>
      <c r="M46" s="337"/>
      <c r="N46" s="337"/>
    </row>
    <row r="47" spans="1:14" ht="15.75" x14ac:dyDescent="0.3">
      <c r="B47" s="41" t="s">
        <v>191</v>
      </c>
      <c r="C47" s="337" t="s">
        <v>193</v>
      </c>
      <c r="D47" s="337"/>
      <c r="E47" s="337"/>
      <c r="F47" s="337"/>
      <c r="G47" s="337"/>
      <c r="H47" s="337"/>
      <c r="I47" s="337"/>
      <c r="J47" s="337"/>
      <c r="K47" s="337"/>
      <c r="L47" s="337"/>
      <c r="M47" s="337"/>
    </row>
    <row r="48" spans="1:14" ht="15.75" x14ac:dyDescent="0.3">
      <c r="B48" s="41"/>
      <c r="C48" s="21"/>
    </row>
    <row r="49" spans="2:14" ht="16.5" x14ac:dyDescent="0.3">
      <c r="B49" s="40" t="s">
        <v>103</v>
      </c>
      <c r="C49" s="21"/>
    </row>
    <row r="50" spans="2:14" ht="15.75" x14ac:dyDescent="0.3">
      <c r="B50" s="41" t="s">
        <v>171</v>
      </c>
      <c r="C50" s="337" t="s">
        <v>172</v>
      </c>
      <c r="D50" s="337"/>
      <c r="E50" s="337"/>
      <c r="F50" s="337"/>
      <c r="G50" s="337"/>
      <c r="H50" s="337"/>
      <c r="I50" s="337"/>
      <c r="J50" s="337"/>
      <c r="K50" s="337"/>
      <c r="L50" s="337"/>
      <c r="M50" s="337"/>
    </row>
    <row r="51" spans="2:14" x14ac:dyDescent="0.25">
      <c r="B51" s="41"/>
    </row>
    <row r="52" spans="2:14" ht="15.75" x14ac:dyDescent="0.3">
      <c r="M52" s="42"/>
      <c r="N52" s="21"/>
    </row>
  </sheetData>
  <mergeCells count="22">
    <mergeCell ref="C47:M47"/>
    <mergeCell ref="C50:M50"/>
    <mergeCell ref="C29:O29"/>
    <mergeCell ref="C40:L40"/>
    <mergeCell ref="C41:L41"/>
    <mergeCell ref="C44:N44"/>
    <mergeCell ref="C45:N45"/>
    <mergeCell ref="C46:N46"/>
    <mergeCell ref="C32:L32"/>
    <mergeCell ref="C35:M35"/>
    <mergeCell ref="C36:M36"/>
    <mergeCell ref="C39:L39"/>
    <mergeCell ref="C20:J20"/>
    <mergeCell ref="C21:J21"/>
    <mergeCell ref="C24:L24"/>
    <mergeCell ref="C25:L25"/>
    <mergeCell ref="C26:L26"/>
    <mergeCell ref="A1:S7"/>
    <mergeCell ref="B10:S11"/>
    <mergeCell ref="B15:G15"/>
    <mergeCell ref="C18:J18"/>
    <mergeCell ref="C19:J19"/>
  </mergeCells>
  <hyperlinks>
    <hyperlink ref="C18" location="SCM.01!A1" display="Investigaciones de Traspasos por Mes según motivo de la Investigación" xr:uid="{00000000-0004-0000-0000-000000000000}"/>
    <hyperlink ref="C20" location="SCM.03!A1" display="Solicitudes y Casos Atendidos por Tema Asociado" xr:uid="{00000000-0004-0000-0000-000001000000}"/>
    <hyperlink ref="C21" location="SCM.04!Área_de_impresión" display="Solicitudes Atendidas por Canal de Acceso" xr:uid="{00000000-0004-0000-0000-000002000000}"/>
    <hyperlink ref="C25" location="SCM.06!Área_de_impresión" display="Evaluaciones realizadas para acreditación de Firmas de Auditores y/o Auditores Externos" xr:uid="{00000000-0004-0000-0000-000003000000}"/>
    <hyperlink ref="C26" location="SCM.07!Área_de_impresión" display="Firmas Auditoras  acreditadas por las SISALRIL vigentes" xr:uid="{00000000-0004-0000-0000-000004000000}"/>
    <hyperlink ref="C29" location="SCM.08!B9" display="Resoluciones: Sancionadoras, Administrativas, Normativas Emitidas y Recursos de Inconformidad" xr:uid="{00000000-0004-0000-0000-000005000000}"/>
    <hyperlink ref="C35" location="SCM.10!A1" display="Planes Alternativos de Salud Aprobados y Rechazados por tipo de plan según Categoría de ARS" xr:uid="{00000000-0004-0000-0000-000006000000}"/>
    <hyperlink ref="C36" location="SCM.11!Área_de_impresión" display="Planes Alternativos de Salud Evaluados por Tipo de Plan según Tipo de Respuesta" xr:uid="{00000000-0004-0000-0000-000007000000}"/>
    <hyperlink ref="C24" location="SCM.05!Área_de_impresión" display="Auditorías Financieras y de Sistemas realizadas por Categoría de ARS " xr:uid="{00000000-0004-0000-0000-000008000000}"/>
    <hyperlink ref="C45" location="SCM.16!Área_de_impresión" display="Supervisiones y Visitas de Seguimiento realizadas por las Direcciones de Aseguramiento por Tipo de Entidad" xr:uid="{00000000-0004-0000-0000-000009000000}"/>
    <hyperlink ref="C19" location="SCM.02!Área_de_impresión" display="Llamadas Recibidas Vía Call Center" xr:uid="{00000000-0004-0000-0000-00000A000000}"/>
    <hyperlink ref="C39" location="SCM.12!Área_de_impresión" display="Subsidios Otorgados y Montos Comprometidos por Tipo de Subsidio" xr:uid="{00000000-0004-0000-0000-00000B000000}"/>
    <hyperlink ref="C40" location="SCM.13!Área_de_impresión" display="Certificaciones Emitidas por Tipo de Subsidio" xr:uid="{00000000-0004-0000-0000-00000C000000}"/>
    <hyperlink ref="C41" location="SCM.14!Área_de_impresión" display="Casos Atendidos de Subsidios del Seguro Familiar de Salud por Canal de Acceso" xr:uid="{00000000-0004-0000-0000-00000D000000}"/>
    <hyperlink ref="C46" location="SCM.18!Área_de_impresión" display="Empresas Auditadas sobre Subsidios del Seguro Familiar de Salud" xr:uid="{00000000-0004-0000-0000-00000E000000}"/>
    <hyperlink ref="C32" location="SCM.09!A1" display="Requerimientos Estadísticos  por Tipo de Entidad" xr:uid="{00000000-0004-0000-0000-00000F000000}"/>
    <hyperlink ref="C44" location="SCM.15!A1" display="Supervisiones y Visitas de Seguimiento Realizadas en el Régimen Subsidiado por Tema" xr:uid="{00000000-0004-0000-0000-000010000000}"/>
    <hyperlink ref="C50" location="SCM.20!A1" display="Sesiones de trabajo de la CTD-SRL y Expedientes Conocidos según Estatus del Expediente" xr:uid="{00000000-0004-0000-0000-000011000000}"/>
    <hyperlink ref="C47" location="SCM.19!Área_de_impresión" display="Auditorías Puntuales y Visitas de Seguimiento Realizadas al IDOPRIL" xr:uid="{00000000-0004-0000-0000-000012000000}"/>
    <hyperlink ref="C32:L32" location="SCM.09!Área_de_impresión" display="Requerimientos Estadísticos  por Tipo de Entidad" xr:uid="{A64EAE65-3A65-42F2-95E3-B717E3661407}"/>
  </hyperlinks>
  <printOptions horizontalCentered="1"/>
  <pageMargins left="0" right="0" top="0.15748031496062992" bottom="0" header="0.31496062992125984" footer="0.31496062992125984"/>
  <pageSetup scale="75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7D27C-62E3-45C7-B5B2-EBC0DCEDBD71}">
  <dimension ref="B1:L41"/>
  <sheetViews>
    <sheetView showGridLines="0" view="pageBreakPreview" zoomScaleNormal="100" zoomScaleSheetLayoutView="100" workbookViewId="0">
      <selection activeCell="G2" sqref="G2"/>
    </sheetView>
  </sheetViews>
  <sheetFormatPr defaultColWidth="11.42578125" defaultRowHeight="15.75" x14ac:dyDescent="0.3"/>
  <cols>
    <col min="1" max="1" width="0.5703125" style="8" customWidth="1"/>
    <col min="2" max="2" width="40.140625" style="8" customWidth="1"/>
    <col min="3" max="3" width="16.42578125" style="8" customWidth="1"/>
    <col min="4" max="4" width="15.5703125" style="8" customWidth="1"/>
    <col min="5" max="5" width="17.85546875" style="8" customWidth="1"/>
    <col min="6" max="6" width="21.28515625" style="8" customWidth="1"/>
    <col min="7" max="7" width="25.7109375" style="8" customWidth="1"/>
    <col min="8" max="16384" width="11.42578125" style="8"/>
  </cols>
  <sheetData>
    <row r="1" spans="2:12" ht="3.75" customHeight="1" x14ac:dyDescent="0.3"/>
    <row r="2" spans="2:12" x14ac:dyDescent="0.3">
      <c r="G2" s="288" t="s">
        <v>244</v>
      </c>
    </row>
    <row r="3" spans="2:12" x14ac:dyDescent="0.3">
      <c r="G3" s="9"/>
    </row>
    <row r="4" spans="2:12" x14ac:dyDescent="0.3">
      <c r="G4" s="9"/>
    </row>
    <row r="9" spans="2:12" ht="15.75" customHeight="1" x14ac:dyDescent="0.3">
      <c r="B9" s="375" t="s">
        <v>162</v>
      </c>
      <c r="C9" s="375"/>
      <c r="D9" s="375"/>
      <c r="E9" s="375"/>
      <c r="F9" s="375"/>
      <c r="G9" s="375"/>
    </row>
    <row r="10" spans="2:12" ht="15" customHeight="1" x14ac:dyDescent="0.3">
      <c r="B10" s="384" t="s">
        <v>0</v>
      </c>
      <c r="C10" s="384"/>
      <c r="D10" s="384"/>
      <c r="E10" s="384"/>
      <c r="F10" s="384"/>
      <c r="G10" s="384"/>
    </row>
    <row r="11" spans="2:12" ht="16.5" customHeight="1" x14ac:dyDescent="0.3">
      <c r="B11" s="375" t="s">
        <v>218</v>
      </c>
      <c r="C11" s="375"/>
      <c r="D11" s="375"/>
      <c r="E11" s="375"/>
      <c r="F11" s="375"/>
      <c r="G11" s="375"/>
    </row>
    <row r="12" spans="2:12" ht="16.5" x14ac:dyDescent="0.3">
      <c r="B12" s="352" t="s">
        <v>220</v>
      </c>
      <c r="C12" s="352"/>
      <c r="D12" s="352"/>
      <c r="E12" s="352"/>
      <c r="F12" s="352"/>
      <c r="G12" s="352"/>
    </row>
    <row r="13" spans="2:12" ht="16.5" x14ac:dyDescent="0.3">
      <c r="B13" s="69" t="s">
        <v>163</v>
      </c>
      <c r="C13" s="70" t="s">
        <v>1</v>
      </c>
      <c r="D13" s="70" t="s">
        <v>23</v>
      </c>
      <c r="E13" s="70" t="s">
        <v>115</v>
      </c>
      <c r="F13" s="70" t="s">
        <v>238</v>
      </c>
      <c r="G13" s="71" t="s">
        <v>247</v>
      </c>
    </row>
    <row r="14" spans="2:12" x14ac:dyDescent="0.3">
      <c r="B14" s="301" t="s">
        <v>1</v>
      </c>
      <c r="C14" s="72">
        <f>SUM(C15:C17)</f>
        <v>58</v>
      </c>
      <c r="D14" s="72">
        <v>12</v>
      </c>
      <c r="E14" s="72">
        <v>15</v>
      </c>
      <c r="F14" s="72">
        <v>17</v>
      </c>
      <c r="G14" s="73">
        <v>14</v>
      </c>
      <c r="H14" s="14"/>
      <c r="I14" s="14"/>
      <c r="J14" s="14"/>
      <c r="K14" s="14"/>
      <c r="L14" s="14"/>
    </row>
    <row r="15" spans="2:12" x14ac:dyDescent="0.3">
      <c r="B15" s="302" t="s">
        <v>164</v>
      </c>
      <c r="C15" s="72">
        <f>+D15+F15+E15+G15</f>
        <v>47</v>
      </c>
      <c r="D15" s="160">
        <v>9</v>
      </c>
      <c r="E15" s="160">
        <v>15</v>
      </c>
      <c r="F15" s="160">
        <v>14</v>
      </c>
      <c r="G15" s="74">
        <v>9</v>
      </c>
      <c r="H15" s="14"/>
    </row>
    <row r="16" spans="2:12" x14ac:dyDescent="0.3">
      <c r="B16" s="302" t="s">
        <v>188</v>
      </c>
      <c r="C16" s="72">
        <f t="shared" ref="C16:C17" si="0">+D16+F16+E16+G16</f>
        <v>5</v>
      </c>
      <c r="D16" s="160">
        <v>2</v>
      </c>
      <c r="E16" s="160">
        <v>0</v>
      </c>
      <c r="F16" s="160">
        <v>1</v>
      </c>
      <c r="G16" s="74">
        <v>2</v>
      </c>
      <c r="H16" s="14"/>
    </row>
    <row r="17" spans="2:8" x14ac:dyDescent="0.3">
      <c r="B17" s="75" t="s">
        <v>165</v>
      </c>
      <c r="C17" s="72">
        <f t="shared" si="0"/>
        <v>6</v>
      </c>
      <c r="D17" s="161">
        <v>1</v>
      </c>
      <c r="E17" s="161">
        <v>0</v>
      </c>
      <c r="F17" s="161">
        <v>2</v>
      </c>
      <c r="G17" s="76">
        <v>3</v>
      </c>
      <c r="H17" s="14"/>
    </row>
    <row r="18" spans="2:8" x14ac:dyDescent="0.3">
      <c r="B18" s="376" t="s">
        <v>211</v>
      </c>
      <c r="C18" s="376"/>
      <c r="D18" s="376"/>
      <c r="E18" s="31"/>
      <c r="F18" s="31"/>
    </row>
    <row r="20" spans="2:8" x14ac:dyDescent="0.3">
      <c r="B20" s="77"/>
    </row>
    <row r="36" spans="2:7" x14ac:dyDescent="0.3">
      <c r="B36" s="383" t="s">
        <v>211</v>
      </c>
      <c r="C36" s="383"/>
      <c r="D36" s="383"/>
      <c r="E36" s="383"/>
    </row>
    <row r="39" spans="2:7" x14ac:dyDescent="0.3">
      <c r="B39" s="20"/>
    </row>
    <row r="41" spans="2:7" x14ac:dyDescent="0.3">
      <c r="C41" s="20"/>
      <c r="D41" s="20"/>
      <c r="E41" s="20"/>
      <c r="F41" s="20"/>
      <c r="G41" s="20"/>
    </row>
  </sheetData>
  <mergeCells count="6">
    <mergeCell ref="B36:E36"/>
    <mergeCell ref="B9:G9"/>
    <mergeCell ref="B10:G10"/>
    <mergeCell ref="B11:G11"/>
    <mergeCell ref="B12:G12"/>
    <mergeCell ref="B18:D18"/>
  </mergeCells>
  <hyperlinks>
    <hyperlink ref="G2" location="Indice!Área_de_impresión" display="Volver al indice" xr:uid="{04876D08-66CD-4B8B-AB2F-38AE0EC55599}"/>
  </hyperlinks>
  <printOptions horizontalCentered="1"/>
  <pageMargins left="0.19685039370078741" right="0.19685039370078741" top="0.15748031496062992" bottom="0.15748031496062992" header="0.31496062992125984" footer="0.31496062992125984"/>
  <pageSetup scale="94" orientation="landscape" r:id="rId1"/>
  <colBreaks count="1" manualBreakCount="1">
    <brk id="7" max="1048575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6F807-32F6-45BC-B798-657D95836277}">
  <dimension ref="B1:AE59"/>
  <sheetViews>
    <sheetView showGridLines="0" view="pageBreakPreview" zoomScale="75" zoomScaleNormal="75" zoomScaleSheetLayoutView="75" workbookViewId="0">
      <selection activeCell="J12" sqref="J12:K12"/>
    </sheetView>
  </sheetViews>
  <sheetFormatPr defaultColWidth="11.42578125" defaultRowHeight="14.25" x14ac:dyDescent="0.2"/>
  <cols>
    <col min="1" max="1" width="1" style="93" customWidth="1"/>
    <col min="2" max="2" width="36" style="162" customWidth="1"/>
    <col min="3" max="3" width="12.85546875" style="162" customWidth="1"/>
    <col min="4" max="4" width="13.85546875" style="162" customWidth="1"/>
    <col min="5" max="5" width="14" style="93" customWidth="1"/>
    <col min="6" max="6" width="11.5703125" style="93" customWidth="1"/>
    <col min="7" max="7" width="12.42578125" style="93" customWidth="1"/>
    <col min="8" max="8" width="15" style="93" bestFit="1" customWidth="1"/>
    <col min="9" max="9" width="12.140625" style="93" customWidth="1"/>
    <col min="10" max="10" width="11.85546875" style="93" customWidth="1"/>
    <col min="11" max="11" width="14" style="93" customWidth="1"/>
    <col min="12" max="12" width="12.7109375" style="93" customWidth="1"/>
    <col min="13" max="13" width="12.42578125" style="93" customWidth="1"/>
    <col min="14" max="14" width="13.85546875" style="93" customWidth="1"/>
    <col min="15" max="15" width="5.140625" style="93" customWidth="1"/>
    <col min="16" max="16384" width="11.42578125" style="93"/>
  </cols>
  <sheetData>
    <row r="1" spans="2:31" ht="3.75" customHeight="1" x14ac:dyDescent="0.2"/>
    <row r="2" spans="2:31" ht="15" x14ac:dyDescent="0.2">
      <c r="D2" s="163"/>
      <c r="M2" s="385" t="s">
        <v>244</v>
      </c>
      <c r="N2" s="385"/>
      <c r="O2" s="164"/>
    </row>
    <row r="3" spans="2:31" x14ac:dyDescent="0.2">
      <c r="D3" s="163"/>
      <c r="O3" s="164"/>
    </row>
    <row r="4" spans="2:31" x14ac:dyDescent="0.2">
      <c r="D4" s="163"/>
      <c r="O4" s="164"/>
    </row>
    <row r="5" spans="2:31" x14ac:dyDescent="0.2">
      <c r="D5" s="163"/>
      <c r="O5" s="164"/>
    </row>
    <row r="6" spans="2:31" x14ac:dyDescent="0.2">
      <c r="D6" s="163"/>
      <c r="O6" s="164"/>
    </row>
    <row r="7" spans="2:31" ht="15.75" x14ac:dyDescent="0.25">
      <c r="B7" s="342" t="s">
        <v>76</v>
      </c>
      <c r="C7" s="342"/>
      <c r="D7" s="342"/>
      <c r="E7" s="342"/>
      <c r="F7" s="342"/>
      <c r="G7" s="342"/>
      <c r="H7" s="342"/>
      <c r="I7" s="342"/>
      <c r="J7" s="342"/>
      <c r="K7" s="342"/>
      <c r="L7" s="342"/>
      <c r="M7" s="342"/>
      <c r="N7" s="342"/>
    </row>
    <row r="8" spans="2:31" ht="15" customHeight="1" x14ac:dyDescent="0.25">
      <c r="B8" s="342" t="s">
        <v>0</v>
      </c>
      <c r="C8" s="342"/>
      <c r="D8" s="342"/>
      <c r="E8" s="342"/>
      <c r="F8" s="342"/>
      <c r="G8" s="342"/>
      <c r="H8" s="342"/>
      <c r="I8" s="342"/>
      <c r="J8" s="342"/>
      <c r="K8" s="342"/>
      <c r="L8" s="342"/>
      <c r="M8" s="342"/>
      <c r="N8" s="342"/>
    </row>
    <row r="9" spans="2:31" ht="15" customHeight="1" x14ac:dyDescent="0.25">
      <c r="B9" s="342" t="s">
        <v>20</v>
      </c>
      <c r="C9" s="342"/>
      <c r="D9" s="342"/>
      <c r="E9" s="342"/>
      <c r="F9" s="342"/>
      <c r="G9" s="342"/>
      <c r="H9" s="342"/>
      <c r="I9" s="342"/>
      <c r="J9" s="342"/>
      <c r="K9" s="342"/>
      <c r="L9" s="342"/>
      <c r="M9" s="342"/>
      <c r="N9" s="342"/>
    </row>
    <row r="10" spans="2:31" ht="15" customHeight="1" x14ac:dyDescent="0.25">
      <c r="B10" s="342" t="s">
        <v>220</v>
      </c>
      <c r="C10" s="342"/>
      <c r="D10" s="342"/>
      <c r="E10" s="342"/>
      <c r="F10" s="342"/>
      <c r="G10" s="342"/>
      <c r="H10" s="342"/>
      <c r="I10" s="342"/>
      <c r="J10" s="342"/>
      <c r="K10" s="342"/>
      <c r="L10" s="342"/>
      <c r="M10" s="342"/>
      <c r="N10" s="342"/>
    </row>
    <row r="11" spans="2:31" ht="15" customHeight="1" x14ac:dyDescent="0.2">
      <c r="B11" s="390" t="s">
        <v>77</v>
      </c>
      <c r="C11" s="393" t="s">
        <v>78</v>
      </c>
      <c r="D11" s="393" t="s">
        <v>79</v>
      </c>
      <c r="E11" s="393" t="s">
        <v>80</v>
      </c>
      <c r="F11" s="394" t="s">
        <v>59</v>
      </c>
      <c r="G11" s="394"/>
      <c r="H11" s="394"/>
      <c r="I11" s="394"/>
      <c r="J11" s="394"/>
      <c r="K11" s="394"/>
      <c r="L11" s="394"/>
      <c r="M11" s="394"/>
      <c r="N11" s="395"/>
    </row>
    <row r="12" spans="2:31" ht="15" customHeight="1" x14ac:dyDescent="0.2">
      <c r="B12" s="391"/>
      <c r="C12" s="387"/>
      <c r="D12" s="387"/>
      <c r="E12" s="387"/>
      <c r="F12" s="387" t="s">
        <v>81</v>
      </c>
      <c r="G12" s="386" t="s">
        <v>64</v>
      </c>
      <c r="H12" s="386"/>
      <c r="I12" s="387" t="s">
        <v>81</v>
      </c>
      <c r="J12" s="386" t="s">
        <v>82</v>
      </c>
      <c r="K12" s="386"/>
      <c r="L12" s="387" t="s">
        <v>81</v>
      </c>
      <c r="M12" s="386" t="s">
        <v>83</v>
      </c>
      <c r="N12" s="389"/>
    </row>
    <row r="13" spans="2:31" ht="15" customHeight="1" x14ac:dyDescent="0.2">
      <c r="B13" s="392"/>
      <c r="C13" s="388"/>
      <c r="D13" s="388"/>
      <c r="E13" s="388"/>
      <c r="F13" s="388"/>
      <c r="G13" s="165" t="s">
        <v>84</v>
      </c>
      <c r="H13" s="165" t="s">
        <v>85</v>
      </c>
      <c r="I13" s="388"/>
      <c r="J13" s="165" t="s">
        <v>84</v>
      </c>
      <c r="K13" s="165" t="s">
        <v>85</v>
      </c>
      <c r="L13" s="388"/>
      <c r="M13" s="165" t="s">
        <v>84</v>
      </c>
      <c r="N13" s="166" t="s">
        <v>85</v>
      </c>
    </row>
    <row r="14" spans="2:31" ht="15" customHeight="1" x14ac:dyDescent="0.2">
      <c r="B14" s="167" t="s">
        <v>1</v>
      </c>
      <c r="C14" s="168">
        <f>F14+I14+L14</f>
        <v>833</v>
      </c>
      <c r="D14" s="168">
        <f>G14+J14+M14</f>
        <v>310</v>
      </c>
      <c r="E14" s="168">
        <f>H14+K14+N14</f>
        <v>523</v>
      </c>
      <c r="F14" s="168">
        <f>SUM(F15:F17)</f>
        <v>19</v>
      </c>
      <c r="G14" s="168">
        <f t="shared" ref="G14:N14" si="0">SUM(G15:G17)</f>
        <v>10</v>
      </c>
      <c r="H14" s="168">
        <f t="shared" si="0"/>
        <v>9</v>
      </c>
      <c r="I14" s="168">
        <f t="shared" si="0"/>
        <v>804</v>
      </c>
      <c r="J14" s="168">
        <f t="shared" si="0"/>
        <v>300</v>
      </c>
      <c r="K14" s="168">
        <f t="shared" si="0"/>
        <v>504</v>
      </c>
      <c r="L14" s="168">
        <f t="shared" si="0"/>
        <v>10</v>
      </c>
      <c r="M14" s="168">
        <f t="shared" si="0"/>
        <v>0</v>
      </c>
      <c r="N14" s="171">
        <f t="shared" si="0"/>
        <v>10</v>
      </c>
      <c r="O14" s="303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</row>
    <row r="15" spans="2:31" ht="15" x14ac:dyDescent="0.25">
      <c r="B15" s="169" t="s">
        <v>86</v>
      </c>
      <c r="C15" s="170">
        <f>C19+C31+C23+C27</f>
        <v>168</v>
      </c>
      <c r="D15" s="170">
        <f>D19+D31+D23+D27</f>
        <v>45</v>
      </c>
      <c r="E15" s="170">
        <f>E19+E31+E23+E27</f>
        <v>123</v>
      </c>
      <c r="F15" s="170">
        <f t="shared" ref="F15:N15" si="1">F19+F31+F23+F27</f>
        <v>8</v>
      </c>
      <c r="G15" s="170">
        <f t="shared" si="1"/>
        <v>4</v>
      </c>
      <c r="H15" s="170">
        <f t="shared" si="1"/>
        <v>4</v>
      </c>
      <c r="I15" s="170">
        <f t="shared" si="1"/>
        <v>160</v>
      </c>
      <c r="J15" s="170">
        <f t="shared" si="1"/>
        <v>41</v>
      </c>
      <c r="K15" s="170">
        <f t="shared" si="1"/>
        <v>119</v>
      </c>
      <c r="L15" s="170">
        <f t="shared" si="1"/>
        <v>0</v>
      </c>
      <c r="M15" s="170">
        <f t="shared" si="1"/>
        <v>0</v>
      </c>
      <c r="N15" s="304">
        <f t="shared" si="1"/>
        <v>0</v>
      </c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</row>
    <row r="16" spans="2:31" ht="15" x14ac:dyDescent="0.25">
      <c r="B16" s="169" t="s">
        <v>87</v>
      </c>
      <c r="C16" s="170">
        <f t="shared" ref="C16:N17" si="2">C20+C32+C24+C28</f>
        <v>197</v>
      </c>
      <c r="D16" s="170">
        <f t="shared" si="2"/>
        <v>121</v>
      </c>
      <c r="E16" s="170">
        <f t="shared" si="2"/>
        <v>76</v>
      </c>
      <c r="F16" s="170">
        <f t="shared" si="2"/>
        <v>0</v>
      </c>
      <c r="G16" s="170">
        <f>G20+G32+G24+G28</f>
        <v>0</v>
      </c>
      <c r="H16" s="170">
        <f>H20+H32+H24+H28</f>
        <v>0</v>
      </c>
      <c r="I16" s="170">
        <f t="shared" si="2"/>
        <v>197</v>
      </c>
      <c r="J16" s="170">
        <f t="shared" si="2"/>
        <v>121</v>
      </c>
      <c r="K16" s="170">
        <f t="shared" si="2"/>
        <v>76</v>
      </c>
      <c r="L16" s="170">
        <f t="shared" si="2"/>
        <v>0</v>
      </c>
      <c r="M16" s="170">
        <f t="shared" si="2"/>
        <v>0</v>
      </c>
      <c r="N16" s="304">
        <f t="shared" si="2"/>
        <v>0</v>
      </c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</row>
    <row r="17" spans="2:31" ht="15" x14ac:dyDescent="0.25">
      <c r="B17" s="169" t="s">
        <v>88</v>
      </c>
      <c r="C17" s="170">
        <f t="shared" si="2"/>
        <v>468</v>
      </c>
      <c r="D17" s="170">
        <f t="shared" si="2"/>
        <v>144</v>
      </c>
      <c r="E17" s="170">
        <f t="shared" si="2"/>
        <v>324</v>
      </c>
      <c r="F17" s="170">
        <f t="shared" si="2"/>
        <v>11</v>
      </c>
      <c r="G17" s="170">
        <f>G21+G33+G25+G29</f>
        <v>6</v>
      </c>
      <c r="H17" s="170">
        <f>H21+H33+H25+H29</f>
        <v>5</v>
      </c>
      <c r="I17" s="170">
        <f t="shared" si="2"/>
        <v>447</v>
      </c>
      <c r="J17" s="170">
        <f t="shared" si="2"/>
        <v>138</v>
      </c>
      <c r="K17" s="170">
        <f t="shared" si="2"/>
        <v>309</v>
      </c>
      <c r="L17" s="170">
        <f t="shared" si="2"/>
        <v>10</v>
      </c>
      <c r="M17" s="170">
        <f t="shared" si="2"/>
        <v>0</v>
      </c>
      <c r="N17" s="304">
        <f t="shared" si="2"/>
        <v>10</v>
      </c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</row>
    <row r="18" spans="2:31" ht="15" x14ac:dyDescent="0.2">
      <c r="B18" s="167" t="s">
        <v>23</v>
      </c>
      <c r="C18" s="168">
        <f>F18+I18+L18</f>
        <v>376</v>
      </c>
      <c r="D18" s="168">
        <f t="shared" ref="C18:E21" si="3">G18+J18+M18</f>
        <v>5</v>
      </c>
      <c r="E18" s="168">
        <f t="shared" si="3"/>
        <v>371</v>
      </c>
      <c r="F18" s="168">
        <f>SUM(F19:F21)</f>
        <v>8</v>
      </c>
      <c r="G18" s="168">
        <f>SUM(G19:G21)</f>
        <v>5</v>
      </c>
      <c r="H18" s="168">
        <f t="shared" ref="H18:N18" si="4">SUM(H19:H21)</f>
        <v>3</v>
      </c>
      <c r="I18" s="168">
        <f>SUM(I19:I21)</f>
        <v>368</v>
      </c>
      <c r="J18" s="168">
        <f t="shared" si="4"/>
        <v>0</v>
      </c>
      <c r="K18" s="168">
        <f t="shared" si="4"/>
        <v>368</v>
      </c>
      <c r="L18" s="168">
        <f>SUM(L19:L21)</f>
        <v>0</v>
      </c>
      <c r="M18" s="168">
        <f t="shared" si="4"/>
        <v>0</v>
      </c>
      <c r="N18" s="171">
        <f t="shared" si="4"/>
        <v>0</v>
      </c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</row>
    <row r="19" spans="2:31" x14ac:dyDescent="0.2">
      <c r="B19" s="136" t="s">
        <v>86</v>
      </c>
      <c r="C19" s="172">
        <f>F19+I19+L19</f>
        <v>75</v>
      </c>
      <c r="D19" s="172">
        <f t="shared" si="3"/>
        <v>2</v>
      </c>
      <c r="E19" s="172">
        <f t="shared" si="3"/>
        <v>73</v>
      </c>
      <c r="F19" s="137">
        <f>G19+H19</f>
        <v>4</v>
      </c>
      <c r="G19" s="173">
        <v>2</v>
      </c>
      <c r="H19" s="173">
        <v>2</v>
      </c>
      <c r="I19" s="137">
        <f>J19+K19</f>
        <v>71</v>
      </c>
      <c r="J19" s="173">
        <v>0</v>
      </c>
      <c r="K19" s="173">
        <v>71</v>
      </c>
      <c r="L19" s="137">
        <f>M19+N19</f>
        <v>0</v>
      </c>
      <c r="M19" s="173">
        <v>0</v>
      </c>
      <c r="N19" s="138">
        <v>0</v>
      </c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</row>
    <row r="20" spans="2:31" x14ac:dyDescent="0.2">
      <c r="B20" s="136" t="s">
        <v>87</v>
      </c>
      <c r="C20" s="172">
        <f t="shared" si="3"/>
        <v>76</v>
      </c>
      <c r="D20" s="172">
        <f t="shared" si="3"/>
        <v>0</v>
      </c>
      <c r="E20" s="172">
        <f t="shared" si="3"/>
        <v>76</v>
      </c>
      <c r="F20" s="137">
        <f t="shared" ref="F20:F21" si="5">G20+H20</f>
        <v>0</v>
      </c>
      <c r="G20" s="173">
        <v>0</v>
      </c>
      <c r="H20" s="173">
        <v>0</v>
      </c>
      <c r="I20" s="137">
        <f t="shared" ref="I20:I21" si="6">J20+K20</f>
        <v>76</v>
      </c>
      <c r="J20" s="173">
        <v>0</v>
      </c>
      <c r="K20" s="173">
        <v>76</v>
      </c>
      <c r="L20" s="137">
        <f t="shared" ref="L20:L21" si="7">M20+N20</f>
        <v>0</v>
      </c>
      <c r="M20" s="173">
        <v>0</v>
      </c>
      <c r="N20" s="138">
        <v>0</v>
      </c>
      <c r="P20" s="97"/>
      <c r="Q20" s="97"/>
      <c r="R20" s="97"/>
      <c r="S20" s="97"/>
      <c r="V20" s="97"/>
      <c r="Y20" s="97"/>
      <c r="AB20" s="97"/>
      <c r="AC20" s="97"/>
      <c r="AD20" s="97"/>
    </row>
    <row r="21" spans="2:31" x14ac:dyDescent="0.2">
      <c r="B21" s="136" t="s">
        <v>88</v>
      </c>
      <c r="C21" s="172">
        <f t="shared" si="3"/>
        <v>225</v>
      </c>
      <c r="D21" s="172">
        <f t="shared" si="3"/>
        <v>3</v>
      </c>
      <c r="E21" s="172">
        <f t="shared" si="3"/>
        <v>222</v>
      </c>
      <c r="F21" s="137">
        <f t="shared" si="5"/>
        <v>4</v>
      </c>
      <c r="G21" s="173">
        <v>3</v>
      </c>
      <c r="H21" s="173">
        <v>1</v>
      </c>
      <c r="I21" s="137">
        <f t="shared" si="6"/>
        <v>221</v>
      </c>
      <c r="J21" s="173">
        <v>0</v>
      </c>
      <c r="K21" s="173">
        <v>221</v>
      </c>
      <c r="L21" s="137">
        <f t="shared" si="7"/>
        <v>0</v>
      </c>
      <c r="M21" s="173">
        <v>0</v>
      </c>
      <c r="N21" s="138">
        <v>0</v>
      </c>
      <c r="P21" s="97"/>
      <c r="Q21" s="97"/>
      <c r="R21" s="97"/>
      <c r="S21" s="97"/>
      <c r="V21" s="97"/>
      <c r="Y21" s="97"/>
      <c r="AB21" s="97"/>
      <c r="AC21" s="97"/>
      <c r="AD21" s="97"/>
    </row>
    <row r="22" spans="2:31" ht="15" x14ac:dyDescent="0.2">
      <c r="B22" s="167" t="s">
        <v>115</v>
      </c>
      <c r="C22" s="168">
        <f>F22+I22+L22</f>
        <v>421</v>
      </c>
      <c r="D22" s="168">
        <f>G22+J22+M22</f>
        <v>295</v>
      </c>
      <c r="E22" s="168">
        <f>H22+K22+N22</f>
        <v>126</v>
      </c>
      <c r="F22" s="174">
        <f t="shared" ref="F22:N22" si="8">SUM(F23:F25)</f>
        <v>1</v>
      </c>
      <c r="G22" s="168">
        <f t="shared" si="8"/>
        <v>0</v>
      </c>
      <c r="H22" s="168">
        <f t="shared" si="8"/>
        <v>1</v>
      </c>
      <c r="I22" s="168">
        <f t="shared" si="8"/>
        <v>420</v>
      </c>
      <c r="J22" s="168">
        <f t="shared" si="8"/>
        <v>295</v>
      </c>
      <c r="K22" s="168">
        <f t="shared" si="8"/>
        <v>125</v>
      </c>
      <c r="L22" s="168">
        <f t="shared" si="8"/>
        <v>0</v>
      </c>
      <c r="M22" s="168">
        <f t="shared" si="8"/>
        <v>0</v>
      </c>
      <c r="N22" s="171">
        <f t="shared" si="8"/>
        <v>0</v>
      </c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</row>
    <row r="23" spans="2:31" x14ac:dyDescent="0.2">
      <c r="B23" s="136" t="s">
        <v>86</v>
      </c>
      <c r="C23" s="172">
        <f>F23+I23+L23</f>
        <v>77</v>
      </c>
      <c r="D23" s="172">
        <f t="shared" ref="D23:E25" si="9">G23+J23+M23</f>
        <v>36</v>
      </c>
      <c r="E23" s="172">
        <f>H23+K23+N23</f>
        <v>41</v>
      </c>
      <c r="F23" s="137">
        <f>G23+H23</f>
        <v>1</v>
      </c>
      <c r="G23" s="173">
        <v>0</v>
      </c>
      <c r="H23" s="173">
        <v>1</v>
      </c>
      <c r="I23" s="137">
        <f>J23+K23</f>
        <v>76</v>
      </c>
      <c r="J23" s="173">
        <v>36</v>
      </c>
      <c r="K23" s="173">
        <v>40</v>
      </c>
      <c r="L23" s="137">
        <f>M23+N23</f>
        <v>0</v>
      </c>
      <c r="M23" s="173">
        <v>0</v>
      </c>
      <c r="N23" s="138">
        <v>0</v>
      </c>
      <c r="P23" s="97"/>
      <c r="Q23" s="97"/>
      <c r="R23" s="97"/>
      <c r="S23" s="97"/>
      <c r="V23" s="97"/>
      <c r="Y23" s="97"/>
      <c r="AB23" s="97"/>
      <c r="AC23" s="97"/>
      <c r="AD23" s="97"/>
    </row>
    <row r="24" spans="2:31" x14ac:dyDescent="0.2">
      <c r="B24" s="136" t="s">
        <v>87</v>
      </c>
      <c r="C24" s="172">
        <f t="shared" ref="C24:C25" si="10">F24+I24+L24</f>
        <v>121</v>
      </c>
      <c r="D24" s="172">
        <f t="shared" si="9"/>
        <v>121</v>
      </c>
      <c r="E24" s="172">
        <f t="shared" si="9"/>
        <v>0</v>
      </c>
      <c r="F24" s="137">
        <f t="shared" ref="F24:F25" si="11">G24+H24</f>
        <v>0</v>
      </c>
      <c r="G24" s="173">
        <v>0</v>
      </c>
      <c r="H24" s="173">
        <v>0</v>
      </c>
      <c r="I24" s="137">
        <f t="shared" ref="I24:I25" si="12">J24+K24</f>
        <v>121</v>
      </c>
      <c r="J24" s="173">
        <v>121</v>
      </c>
      <c r="K24" s="173">
        <v>0</v>
      </c>
      <c r="L24" s="137">
        <f t="shared" ref="L24:L25" si="13">M24+N24</f>
        <v>0</v>
      </c>
      <c r="M24" s="173">
        <v>0</v>
      </c>
      <c r="N24" s="138">
        <v>0</v>
      </c>
      <c r="P24" s="97"/>
      <c r="Q24" s="97"/>
      <c r="R24" s="97"/>
      <c r="S24" s="97"/>
      <c r="V24" s="97"/>
      <c r="Y24" s="97"/>
      <c r="AB24" s="97"/>
      <c r="AC24" s="97"/>
      <c r="AD24" s="97"/>
    </row>
    <row r="25" spans="2:31" x14ac:dyDescent="0.2">
      <c r="B25" s="136" t="s">
        <v>88</v>
      </c>
      <c r="C25" s="172">
        <f t="shared" si="10"/>
        <v>223</v>
      </c>
      <c r="D25" s="172">
        <f t="shared" si="9"/>
        <v>138</v>
      </c>
      <c r="E25" s="172">
        <f t="shared" si="9"/>
        <v>85</v>
      </c>
      <c r="F25" s="137">
        <f t="shared" si="11"/>
        <v>0</v>
      </c>
      <c r="G25" s="173">
        <v>0</v>
      </c>
      <c r="H25" s="173">
        <v>0</v>
      </c>
      <c r="I25" s="137">
        <f t="shared" si="12"/>
        <v>223</v>
      </c>
      <c r="J25" s="173">
        <v>138</v>
      </c>
      <c r="K25" s="173">
        <v>85</v>
      </c>
      <c r="L25" s="137">
        <f t="shared" si="13"/>
        <v>0</v>
      </c>
      <c r="M25" s="173">
        <v>0</v>
      </c>
      <c r="N25" s="138">
        <v>0</v>
      </c>
      <c r="P25" s="97"/>
      <c r="Q25" s="97"/>
      <c r="R25" s="97"/>
      <c r="S25" s="97"/>
      <c r="V25" s="97"/>
      <c r="Y25" s="97"/>
      <c r="AB25" s="97"/>
      <c r="AC25" s="97"/>
      <c r="AD25" s="97"/>
    </row>
    <row r="26" spans="2:31" ht="15" x14ac:dyDescent="0.2">
      <c r="B26" s="167" t="s">
        <v>238</v>
      </c>
      <c r="C26" s="168">
        <f>F26+I26+L26</f>
        <v>11</v>
      </c>
      <c r="D26" s="168">
        <f>G26+J26+M26</f>
        <v>0</v>
      </c>
      <c r="E26" s="168">
        <f>H26+K26+N26</f>
        <v>11</v>
      </c>
      <c r="F26" s="174">
        <f>SUM(F27:F29)</f>
        <v>1</v>
      </c>
      <c r="G26" s="168">
        <f>SUM(G27:G29)</f>
        <v>0</v>
      </c>
      <c r="H26" s="168">
        <f t="shared" ref="H26" si="14">SUM(H27:H29)</f>
        <v>1</v>
      </c>
      <c r="I26" s="168">
        <f>SUM(I27:I29)</f>
        <v>5</v>
      </c>
      <c r="J26" s="168">
        <f t="shared" ref="J26:K26" si="15">SUM(J27:J29)</f>
        <v>0</v>
      </c>
      <c r="K26" s="168">
        <f t="shared" si="15"/>
        <v>5</v>
      </c>
      <c r="L26" s="168">
        <f>SUM(L27:L29)</f>
        <v>5</v>
      </c>
      <c r="M26" s="168">
        <f t="shared" ref="M26:N26" si="16">SUM(M27:M29)</f>
        <v>0</v>
      </c>
      <c r="N26" s="171">
        <f t="shared" si="16"/>
        <v>5</v>
      </c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</row>
    <row r="27" spans="2:31" x14ac:dyDescent="0.2">
      <c r="B27" s="136" t="s">
        <v>86</v>
      </c>
      <c r="C27" s="172">
        <f>F27+I27+L27</f>
        <v>6</v>
      </c>
      <c r="D27" s="172">
        <f t="shared" ref="D27:E29" si="17">G27+J27+M27</f>
        <v>0</v>
      </c>
      <c r="E27" s="172">
        <f>H27+K27+N27</f>
        <v>6</v>
      </c>
      <c r="F27" s="137">
        <f>G27+H27</f>
        <v>1</v>
      </c>
      <c r="G27" s="173">
        <v>0</v>
      </c>
      <c r="H27" s="173">
        <v>1</v>
      </c>
      <c r="I27" s="137">
        <f>J27+K27</f>
        <v>5</v>
      </c>
      <c r="J27" s="173">
        <v>0</v>
      </c>
      <c r="K27" s="173">
        <v>5</v>
      </c>
      <c r="L27" s="137">
        <f>M27+N27</f>
        <v>0</v>
      </c>
      <c r="M27" s="173">
        <v>0</v>
      </c>
      <c r="N27" s="138">
        <v>0</v>
      </c>
      <c r="P27" s="97"/>
      <c r="Q27" s="97"/>
      <c r="R27" s="97"/>
      <c r="S27" s="97"/>
      <c r="V27" s="97"/>
      <c r="Y27" s="97"/>
      <c r="AB27" s="97"/>
      <c r="AC27" s="97"/>
      <c r="AD27" s="97"/>
    </row>
    <row r="28" spans="2:31" x14ac:dyDescent="0.2">
      <c r="B28" s="136" t="s">
        <v>87</v>
      </c>
      <c r="C28" s="172">
        <f t="shared" ref="C28:C29" si="18">F28+I28+L28</f>
        <v>0</v>
      </c>
      <c r="D28" s="172">
        <f t="shared" si="17"/>
        <v>0</v>
      </c>
      <c r="E28" s="172">
        <f t="shared" si="17"/>
        <v>0</v>
      </c>
      <c r="F28" s="137">
        <f t="shared" ref="F28:F29" si="19">G28+H28</f>
        <v>0</v>
      </c>
      <c r="G28" s="173">
        <v>0</v>
      </c>
      <c r="H28" s="173">
        <v>0</v>
      </c>
      <c r="I28" s="137">
        <f t="shared" ref="I28:I29" si="20">J28+K28</f>
        <v>0</v>
      </c>
      <c r="J28" s="173">
        <v>0</v>
      </c>
      <c r="K28" s="173">
        <v>0</v>
      </c>
      <c r="L28" s="137">
        <f t="shared" ref="L28:L29" si="21">M28+N28</f>
        <v>0</v>
      </c>
      <c r="M28" s="173">
        <v>0</v>
      </c>
      <c r="N28" s="138">
        <v>0</v>
      </c>
      <c r="P28" s="97"/>
      <c r="Q28" s="97"/>
      <c r="R28" s="97"/>
      <c r="S28" s="97"/>
      <c r="V28" s="97"/>
      <c r="Y28" s="97"/>
      <c r="AB28" s="97"/>
      <c r="AC28" s="97"/>
      <c r="AD28" s="97"/>
    </row>
    <row r="29" spans="2:31" x14ac:dyDescent="0.2">
      <c r="B29" s="136" t="s">
        <v>88</v>
      </c>
      <c r="C29" s="172">
        <f t="shared" si="18"/>
        <v>5</v>
      </c>
      <c r="D29" s="172">
        <f t="shared" si="17"/>
        <v>0</v>
      </c>
      <c r="E29" s="172">
        <f t="shared" si="17"/>
        <v>5</v>
      </c>
      <c r="F29" s="137">
        <f t="shared" si="19"/>
        <v>0</v>
      </c>
      <c r="G29" s="173">
        <v>0</v>
      </c>
      <c r="H29" s="173">
        <v>0</v>
      </c>
      <c r="I29" s="137">
        <f t="shared" si="20"/>
        <v>0</v>
      </c>
      <c r="J29" s="173">
        <v>0</v>
      </c>
      <c r="K29" s="173">
        <v>0</v>
      </c>
      <c r="L29" s="137">
        <f t="shared" si="21"/>
        <v>5</v>
      </c>
      <c r="M29" s="173">
        <v>0</v>
      </c>
      <c r="N29" s="138">
        <v>5</v>
      </c>
      <c r="P29" s="97"/>
      <c r="Q29" s="97"/>
      <c r="R29" s="97"/>
      <c r="S29" s="97"/>
      <c r="V29" s="97"/>
      <c r="Y29" s="97"/>
      <c r="AB29" s="97"/>
      <c r="AC29" s="97"/>
      <c r="AD29" s="97"/>
    </row>
    <row r="30" spans="2:31" ht="15" x14ac:dyDescent="0.2">
      <c r="B30" s="167" t="s">
        <v>247</v>
      </c>
      <c r="C30" s="168">
        <f>F30+I30+L30</f>
        <v>25</v>
      </c>
      <c r="D30" s="168">
        <f>G30+J30+M30</f>
        <v>10</v>
      </c>
      <c r="E30" s="168">
        <f>H30+K30+N30</f>
        <v>15</v>
      </c>
      <c r="F30" s="174">
        <f>SUM(F31:F33)</f>
        <v>9</v>
      </c>
      <c r="G30" s="168">
        <f>SUM(G31:G33)</f>
        <v>5</v>
      </c>
      <c r="H30" s="168">
        <f>SUM(H31:H33)</f>
        <v>4</v>
      </c>
      <c r="I30" s="168">
        <f>SUM(I31:I33)</f>
        <v>11</v>
      </c>
      <c r="J30" s="168">
        <f t="shared" ref="J30:N30" si="22">SUM(J31:J33)</f>
        <v>5</v>
      </c>
      <c r="K30" s="168">
        <f t="shared" si="22"/>
        <v>6</v>
      </c>
      <c r="L30" s="168">
        <f>SUM(L31:L33)</f>
        <v>5</v>
      </c>
      <c r="M30" s="168">
        <f t="shared" si="22"/>
        <v>0</v>
      </c>
      <c r="N30" s="171">
        <f t="shared" si="22"/>
        <v>5</v>
      </c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</row>
    <row r="31" spans="2:31" x14ac:dyDescent="0.2">
      <c r="B31" s="136" t="s">
        <v>86</v>
      </c>
      <c r="C31" s="172">
        <f>F31+I31+L31</f>
        <v>10</v>
      </c>
      <c r="D31" s="172">
        <f t="shared" ref="D31" si="23">G31+J31+M31</f>
        <v>7</v>
      </c>
      <c r="E31" s="172">
        <f>H31+K31+N31</f>
        <v>3</v>
      </c>
      <c r="F31" s="137">
        <f>G31+H31</f>
        <v>2</v>
      </c>
      <c r="G31" s="173">
        <v>2</v>
      </c>
      <c r="H31" s="173">
        <v>0</v>
      </c>
      <c r="I31" s="137">
        <f>J31+K31</f>
        <v>8</v>
      </c>
      <c r="J31" s="173">
        <v>5</v>
      </c>
      <c r="K31" s="173">
        <v>3</v>
      </c>
      <c r="L31" s="137">
        <f>M31+N31</f>
        <v>0</v>
      </c>
      <c r="M31" s="173">
        <v>0</v>
      </c>
      <c r="N31" s="138">
        <v>0</v>
      </c>
      <c r="P31" s="97"/>
      <c r="Q31" s="97"/>
      <c r="R31" s="97"/>
      <c r="S31" s="97"/>
      <c r="V31" s="97"/>
      <c r="Y31" s="97"/>
      <c r="AB31" s="97"/>
      <c r="AC31" s="97"/>
      <c r="AD31" s="97"/>
    </row>
    <row r="32" spans="2:31" x14ac:dyDescent="0.2">
      <c r="B32" s="136" t="s">
        <v>87</v>
      </c>
      <c r="C32" s="172">
        <f t="shared" ref="C32:C33" si="24">F32+I32+L32</f>
        <v>0</v>
      </c>
      <c r="D32" s="172">
        <f>G32+J32+M32</f>
        <v>0</v>
      </c>
      <c r="E32" s="172">
        <f>H32+K32+N32</f>
        <v>0</v>
      </c>
      <c r="F32" s="137">
        <f>G32+H32</f>
        <v>0</v>
      </c>
      <c r="G32" s="173">
        <v>0</v>
      </c>
      <c r="H32" s="173">
        <v>0</v>
      </c>
      <c r="I32" s="137">
        <f t="shared" ref="I32:I33" si="25">J32+K32</f>
        <v>0</v>
      </c>
      <c r="J32" s="173">
        <v>0</v>
      </c>
      <c r="K32" s="173">
        <v>0</v>
      </c>
      <c r="L32" s="137">
        <f t="shared" ref="L32:L33" si="26">M32+N32</f>
        <v>0</v>
      </c>
      <c r="M32" s="173">
        <v>0</v>
      </c>
      <c r="N32" s="138">
        <v>0</v>
      </c>
      <c r="P32" s="97"/>
      <c r="Q32" s="97"/>
      <c r="R32" s="97"/>
      <c r="S32" s="97"/>
      <c r="V32" s="97"/>
      <c r="Y32" s="97"/>
      <c r="AB32" s="97"/>
      <c r="AC32" s="97"/>
      <c r="AD32" s="97"/>
    </row>
    <row r="33" spans="2:30" x14ac:dyDescent="0.2">
      <c r="B33" s="136" t="s">
        <v>88</v>
      </c>
      <c r="C33" s="172">
        <f t="shared" si="24"/>
        <v>15</v>
      </c>
      <c r="D33" s="172">
        <f>G33+J33+M33</f>
        <v>3</v>
      </c>
      <c r="E33" s="172">
        <f>H33+K33+N33</f>
        <v>12</v>
      </c>
      <c r="F33" s="305">
        <f>G33+H33</f>
        <v>7</v>
      </c>
      <c r="G33" s="306">
        <v>3</v>
      </c>
      <c r="H33" s="306">
        <v>4</v>
      </c>
      <c r="I33" s="305">
        <f t="shared" si="25"/>
        <v>3</v>
      </c>
      <c r="J33" s="306">
        <v>0</v>
      </c>
      <c r="K33" s="306">
        <v>3</v>
      </c>
      <c r="L33" s="305">
        <f t="shared" si="26"/>
        <v>5</v>
      </c>
      <c r="M33" s="306">
        <v>0</v>
      </c>
      <c r="N33" s="307">
        <v>5</v>
      </c>
      <c r="P33" s="97"/>
      <c r="Q33" s="97"/>
      <c r="R33" s="97"/>
      <c r="S33" s="97"/>
      <c r="V33" s="97"/>
      <c r="Y33" s="97"/>
      <c r="AB33" s="97"/>
      <c r="AC33" s="97"/>
      <c r="AD33" s="97"/>
    </row>
    <row r="34" spans="2:30" ht="33.75" customHeight="1" x14ac:dyDescent="0.2">
      <c r="B34" s="398" t="s">
        <v>213</v>
      </c>
      <c r="C34" s="398"/>
      <c r="D34" s="398"/>
      <c r="E34" s="398"/>
      <c r="F34" s="398"/>
      <c r="G34" s="398"/>
      <c r="H34" s="398"/>
      <c r="I34" s="398"/>
      <c r="J34" s="398"/>
      <c r="K34" s="398"/>
      <c r="L34" s="398"/>
      <c r="M34" s="398"/>
      <c r="N34" s="398"/>
    </row>
    <row r="35" spans="2:30" ht="40.5" customHeight="1" x14ac:dyDescent="0.2">
      <c r="B35" s="396" t="s">
        <v>96</v>
      </c>
      <c r="C35" s="396"/>
      <c r="D35" s="396"/>
      <c r="E35" s="396"/>
      <c r="F35" s="396"/>
      <c r="G35" s="396"/>
      <c r="H35" s="396"/>
      <c r="I35" s="396"/>
      <c r="J35" s="396"/>
      <c r="K35" s="396"/>
      <c r="L35" s="396"/>
      <c r="M35" s="396"/>
      <c r="N35" s="396"/>
    </row>
    <row r="36" spans="2:30" x14ac:dyDescent="0.2">
      <c r="B36" s="175" t="s">
        <v>199</v>
      </c>
      <c r="C36" s="291"/>
      <c r="D36" s="93"/>
    </row>
    <row r="37" spans="2:30" x14ac:dyDescent="0.2">
      <c r="B37" s="397"/>
      <c r="C37" s="397"/>
      <c r="D37" s="397"/>
      <c r="E37" s="397"/>
      <c r="F37" s="397"/>
      <c r="G37" s="397"/>
      <c r="H37" s="397"/>
      <c r="I37" s="397"/>
      <c r="J37" s="397"/>
      <c r="K37" s="397"/>
      <c r="L37" s="397"/>
      <c r="M37" s="397"/>
      <c r="N37" s="397"/>
    </row>
    <row r="58" spans="3:28" s="162" customFormat="1" x14ac:dyDescent="0.2">
      <c r="C58" s="291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</row>
    <row r="59" spans="3:28" x14ac:dyDescent="0.2">
      <c r="C59" s="291" t="s">
        <v>199</v>
      </c>
    </row>
  </sheetData>
  <mergeCells count="19">
    <mergeCell ref="B35:N35"/>
    <mergeCell ref="B37:N37"/>
    <mergeCell ref="B34:N34"/>
    <mergeCell ref="M2:N2"/>
    <mergeCell ref="G12:H12"/>
    <mergeCell ref="I12:I13"/>
    <mergeCell ref="J12:K12"/>
    <mergeCell ref="L12:L13"/>
    <mergeCell ref="M12:N12"/>
    <mergeCell ref="B7:N7"/>
    <mergeCell ref="B8:N8"/>
    <mergeCell ref="B9:N9"/>
    <mergeCell ref="B10:N10"/>
    <mergeCell ref="B11:B13"/>
    <mergeCell ref="C11:C13"/>
    <mergeCell ref="D11:D13"/>
    <mergeCell ref="E11:E13"/>
    <mergeCell ref="F11:N11"/>
    <mergeCell ref="F12:F13"/>
  </mergeCells>
  <dataValidations count="1">
    <dataValidation type="list" allowBlank="1" showInputMessage="1" showErrorMessage="1" sqref="T8" xr:uid="{41B73712-F802-4D94-8BD7-4E999A044264}">
      <formula1>"Evaluación Planes ARS Autogestión,Evaluación Planes ARS Privadas,Evaluación Planes ARS Públicas"</formula1>
    </dataValidation>
  </dataValidations>
  <hyperlinks>
    <hyperlink ref="M2" location="Indice!Área_de_impresión" display="Volver al indice" xr:uid="{5F15A23D-4747-476B-A7D9-FA03819D1061}"/>
  </hyperlinks>
  <printOptions horizontalCentered="1"/>
  <pageMargins left="0.11811023622047245" right="0.11811023622047245" top="0.15748031496062992" bottom="0.15748031496062992" header="0.31496062992125984" footer="0.31496062992125984"/>
  <pageSetup scale="62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B5D7B-4013-4CF0-8E38-32DAC2506CD2}">
  <dimension ref="B1:M56"/>
  <sheetViews>
    <sheetView showGridLines="0" view="pageBreakPreview" topLeftCell="A4" zoomScale="98" zoomScaleNormal="98" zoomScaleSheetLayoutView="98" workbookViewId="0">
      <selection activeCell="B21" sqref="B21"/>
    </sheetView>
  </sheetViews>
  <sheetFormatPr defaultColWidth="11.42578125" defaultRowHeight="15.75" x14ac:dyDescent="0.3"/>
  <cols>
    <col min="1" max="1" width="0.85546875" style="8" customWidth="1"/>
    <col min="2" max="2" width="32.42578125" style="8" customWidth="1"/>
    <col min="3" max="3" width="16.85546875" style="8" customWidth="1"/>
    <col min="4" max="4" width="15.5703125" style="8" customWidth="1"/>
    <col min="5" max="5" width="22.7109375" style="8" customWidth="1"/>
    <col min="6" max="6" width="20.140625" style="8" customWidth="1"/>
    <col min="7" max="7" width="4" style="8" customWidth="1"/>
    <col min="8" max="16384" width="11.42578125" style="8"/>
  </cols>
  <sheetData>
    <row r="1" spans="2:13" ht="3.75" customHeight="1" x14ac:dyDescent="0.3"/>
    <row r="2" spans="2:13" x14ac:dyDescent="0.3">
      <c r="F2" s="288" t="s">
        <v>244</v>
      </c>
      <c r="G2" s="10"/>
    </row>
    <row r="3" spans="2:13" x14ac:dyDescent="0.3">
      <c r="G3" s="10"/>
    </row>
    <row r="4" spans="2:13" x14ac:dyDescent="0.3">
      <c r="G4" s="10"/>
    </row>
    <row r="5" spans="2:13" x14ac:dyDescent="0.3">
      <c r="G5" s="10"/>
    </row>
    <row r="6" spans="2:13" x14ac:dyDescent="0.3">
      <c r="G6" s="10"/>
    </row>
    <row r="7" spans="2:13" ht="16.5" x14ac:dyDescent="0.3">
      <c r="B7" s="352" t="s">
        <v>89</v>
      </c>
      <c r="C7" s="352"/>
      <c r="D7" s="352"/>
      <c r="E7" s="352"/>
      <c r="F7" s="352"/>
      <c r="G7" s="59"/>
      <c r="H7" s="59"/>
    </row>
    <row r="8" spans="2:13" ht="15" customHeight="1" x14ac:dyDescent="0.3">
      <c r="B8" s="377" t="s">
        <v>0</v>
      </c>
      <c r="C8" s="377"/>
      <c r="D8" s="377"/>
      <c r="E8" s="377"/>
      <c r="F8" s="377"/>
      <c r="G8" s="60"/>
      <c r="H8" s="60"/>
      <c r="I8" s="60"/>
    </row>
    <row r="9" spans="2:13" ht="15" customHeight="1" x14ac:dyDescent="0.3">
      <c r="B9" s="377" t="s">
        <v>22</v>
      </c>
      <c r="C9" s="377"/>
      <c r="D9" s="377"/>
      <c r="E9" s="377"/>
      <c r="F9" s="377"/>
      <c r="G9" s="60"/>
      <c r="H9" s="60"/>
      <c r="I9" s="60"/>
    </row>
    <row r="10" spans="2:13" ht="15" customHeight="1" x14ac:dyDescent="0.3">
      <c r="B10" s="377" t="s">
        <v>220</v>
      </c>
      <c r="C10" s="377"/>
      <c r="D10" s="377"/>
      <c r="E10" s="377"/>
      <c r="F10" s="377"/>
      <c r="G10" s="60"/>
      <c r="H10" s="60"/>
      <c r="I10" s="60"/>
    </row>
    <row r="11" spans="2:13" ht="15" customHeight="1" x14ac:dyDescent="0.3">
      <c r="B11" s="401" t="s">
        <v>77</v>
      </c>
      <c r="C11" s="404" t="s">
        <v>78</v>
      </c>
      <c r="D11" s="404" t="s">
        <v>84</v>
      </c>
      <c r="E11" s="407" t="s">
        <v>85</v>
      </c>
      <c r="F11" s="408"/>
    </row>
    <row r="12" spans="2:13" ht="15.75" customHeight="1" x14ac:dyDescent="0.3">
      <c r="B12" s="402"/>
      <c r="C12" s="405"/>
      <c r="D12" s="405"/>
      <c r="E12" s="409" t="s">
        <v>90</v>
      </c>
      <c r="F12" s="411" t="s">
        <v>91</v>
      </c>
    </row>
    <row r="13" spans="2:13" x14ac:dyDescent="0.3">
      <c r="B13" s="403"/>
      <c r="C13" s="406"/>
      <c r="D13" s="406"/>
      <c r="E13" s="410"/>
      <c r="F13" s="412"/>
    </row>
    <row r="14" spans="2:13" x14ac:dyDescent="0.3">
      <c r="B14" s="11" t="s">
        <v>1</v>
      </c>
      <c r="C14" s="12">
        <f>C15+C16 +C17</f>
        <v>833</v>
      </c>
      <c r="D14" s="12">
        <f>D15+D16 +D17</f>
        <v>310</v>
      </c>
      <c r="E14" s="12">
        <f>E15+E16 +E17</f>
        <v>8</v>
      </c>
      <c r="F14" s="27">
        <f>F15+F16 +F17</f>
        <v>515</v>
      </c>
      <c r="H14" s="14"/>
      <c r="I14" s="14"/>
      <c r="J14" s="14"/>
      <c r="K14" s="14"/>
      <c r="L14" s="14"/>
      <c r="M14" s="14"/>
    </row>
    <row r="15" spans="2:13" x14ac:dyDescent="0.3">
      <c r="B15" s="58" t="s">
        <v>86</v>
      </c>
      <c r="C15" s="23">
        <f>C31+C19+C23+C27</f>
        <v>168</v>
      </c>
      <c r="D15" s="23">
        <f>D31+D19+D23+D27</f>
        <v>45</v>
      </c>
      <c r="E15" s="23">
        <f t="shared" ref="E15" si="0">E31+E19+E23+E27</f>
        <v>4</v>
      </c>
      <c r="F15" s="325">
        <f>F31+F19+F23+F27</f>
        <v>119</v>
      </c>
      <c r="I15" s="14"/>
      <c r="J15" s="14"/>
      <c r="K15" s="14"/>
      <c r="L15" s="14"/>
      <c r="M15" s="14"/>
    </row>
    <row r="16" spans="2:13" x14ac:dyDescent="0.3">
      <c r="B16" s="58" t="s">
        <v>87</v>
      </c>
      <c r="C16" s="23">
        <f t="shared" ref="C16:F17" si="1">C32+C20+C24+C28</f>
        <v>197</v>
      </c>
      <c r="D16" s="23">
        <f t="shared" si="1"/>
        <v>121</v>
      </c>
      <c r="E16" s="23">
        <f t="shared" si="1"/>
        <v>0</v>
      </c>
      <c r="F16" s="325">
        <f t="shared" si="1"/>
        <v>76</v>
      </c>
      <c r="I16" s="14"/>
      <c r="J16" s="14"/>
      <c r="K16" s="14"/>
      <c r="L16" s="14"/>
      <c r="M16" s="14"/>
    </row>
    <row r="17" spans="2:13" x14ac:dyDescent="0.3">
      <c r="B17" s="58" t="s">
        <v>88</v>
      </c>
      <c r="C17" s="23">
        <f t="shared" si="1"/>
        <v>468</v>
      </c>
      <c r="D17" s="23">
        <f t="shared" si="1"/>
        <v>144</v>
      </c>
      <c r="E17" s="23">
        <f t="shared" si="1"/>
        <v>4</v>
      </c>
      <c r="F17" s="325">
        <f t="shared" si="1"/>
        <v>320</v>
      </c>
      <c r="I17" s="14"/>
      <c r="J17" s="14"/>
      <c r="K17" s="14"/>
      <c r="L17" s="14"/>
      <c r="M17" s="14"/>
    </row>
    <row r="18" spans="2:13" x14ac:dyDescent="0.3">
      <c r="B18" s="11" t="s">
        <v>23</v>
      </c>
      <c r="C18" s="12">
        <f t="shared" ref="C18" si="2">+SUM(D18:F18)</f>
        <v>376</v>
      </c>
      <c r="D18" s="12">
        <f>SUM(D19:D21)</f>
        <v>5</v>
      </c>
      <c r="E18" s="12">
        <f>SUM(E19:E21)</f>
        <v>8</v>
      </c>
      <c r="F18" s="13">
        <f>SUM(F19:F21)</f>
        <v>363</v>
      </c>
      <c r="H18" s="14"/>
      <c r="I18" s="14"/>
      <c r="J18" s="14"/>
      <c r="K18" s="14"/>
      <c r="L18" s="14"/>
      <c r="M18" s="14"/>
    </row>
    <row r="19" spans="2:13" x14ac:dyDescent="0.3">
      <c r="B19" s="15" t="s">
        <v>86</v>
      </c>
      <c r="C19" s="23">
        <f>+SUM(D19:F19)</f>
        <v>75</v>
      </c>
      <c r="D19" s="61">
        <v>2</v>
      </c>
      <c r="E19" s="61">
        <v>4</v>
      </c>
      <c r="F19" s="62">
        <v>69</v>
      </c>
      <c r="I19" s="14"/>
      <c r="L19" s="14"/>
      <c r="M19" s="14"/>
    </row>
    <row r="20" spans="2:13" x14ac:dyDescent="0.3">
      <c r="B20" s="15" t="s">
        <v>87</v>
      </c>
      <c r="C20" s="23">
        <f t="shared" ref="C20" si="3">+SUM(D20:F20)</f>
        <v>76</v>
      </c>
      <c r="D20" s="61">
        <v>0</v>
      </c>
      <c r="E20" s="61">
        <v>0</v>
      </c>
      <c r="F20" s="62">
        <v>76</v>
      </c>
      <c r="I20" s="14"/>
      <c r="L20" s="14"/>
      <c r="M20" s="14"/>
    </row>
    <row r="21" spans="2:13" x14ac:dyDescent="0.3">
      <c r="B21" s="17" t="s">
        <v>88</v>
      </c>
      <c r="C21" s="24">
        <f>+SUM(D21:F21)</f>
        <v>225</v>
      </c>
      <c r="D21" s="176">
        <v>3</v>
      </c>
      <c r="E21" s="176">
        <v>4</v>
      </c>
      <c r="F21" s="177">
        <v>218</v>
      </c>
      <c r="I21" s="14"/>
      <c r="L21" s="14"/>
      <c r="M21" s="14"/>
    </row>
    <row r="22" spans="2:13" x14ac:dyDescent="0.3">
      <c r="B22" s="11" t="s">
        <v>115</v>
      </c>
      <c r="C22" s="12">
        <f t="shared" ref="C22" si="4">+SUM(D22:F22)</f>
        <v>421</v>
      </c>
      <c r="D22" s="12">
        <f>SUM(D23:D25)</f>
        <v>295</v>
      </c>
      <c r="E22" s="12">
        <f>SUM(E23:E25)</f>
        <v>0</v>
      </c>
      <c r="F22" s="13">
        <f>SUM(F23:F25)</f>
        <v>126</v>
      </c>
      <c r="H22" s="14"/>
      <c r="I22" s="14"/>
      <c r="J22" s="14"/>
      <c r="K22" s="14"/>
      <c r="L22" s="14"/>
      <c r="M22" s="14"/>
    </row>
    <row r="23" spans="2:13" x14ac:dyDescent="0.3">
      <c r="B23" s="15" t="s">
        <v>86</v>
      </c>
      <c r="C23" s="23">
        <f>+SUM(D23:F23)</f>
        <v>77</v>
      </c>
      <c r="D23" s="61">
        <v>36</v>
      </c>
      <c r="E23" s="61">
        <v>0</v>
      </c>
      <c r="F23" s="62">
        <v>41</v>
      </c>
      <c r="I23" s="14"/>
      <c r="L23" s="14"/>
      <c r="M23" s="14"/>
    </row>
    <row r="24" spans="2:13" x14ac:dyDescent="0.3">
      <c r="B24" s="15" t="s">
        <v>87</v>
      </c>
      <c r="C24" s="23">
        <f t="shared" ref="C24" si="5">+SUM(D24:F24)</f>
        <v>121</v>
      </c>
      <c r="D24" s="61">
        <v>121</v>
      </c>
      <c r="E24" s="61">
        <v>0</v>
      </c>
      <c r="F24" s="62">
        <v>0</v>
      </c>
      <c r="I24" s="14"/>
      <c r="L24" s="14"/>
      <c r="M24" s="14"/>
    </row>
    <row r="25" spans="2:13" x14ac:dyDescent="0.3">
      <c r="B25" s="17" t="s">
        <v>88</v>
      </c>
      <c r="C25" s="24">
        <f>+SUM(D25:F25)</f>
        <v>223</v>
      </c>
      <c r="D25" s="176">
        <v>138</v>
      </c>
      <c r="E25" s="176">
        <v>0</v>
      </c>
      <c r="F25" s="177">
        <v>85</v>
      </c>
      <c r="I25" s="14"/>
      <c r="L25" s="14"/>
      <c r="M25" s="14"/>
    </row>
    <row r="26" spans="2:13" x14ac:dyDescent="0.3">
      <c r="B26" s="11" t="s">
        <v>238</v>
      </c>
      <c r="C26" s="12">
        <f t="shared" ref="C26" si="6">+SUM(D26:F26)</f>
        <v>11</v>
      </c>
      <c r="D26" s="12">
        <f>SUM(D27:D29)</f>
        <v>0</v>
      </c>
      <c r="E26" s="12">
        <f>SUM(E27:E29)</f>
        <v>0</v>
      </c>
      <c r="F26" s="13">
        <f>SUM(F27:F29)</f>
        <v>11</v>
      </c>
      <c r="H26" s="14"/>
      <c r="I26" s="14"/>
      <c r="J26" s="14"/>
      <c r="K26" s="14"/>
      <c r="L26" s="14"/>
      <c r="M26" s="14"/>
    </row>
    <row r="27" spans="2:13" x14ac:dyDescent="0.3">
      <c r="B27" s="15" t="s">
        <v>86</v>
      </c>
      <c r="C27" s="23">
        <f>+SUM(D27:F27)</f>
        <v>6</v>
      </c>
      <c r="D27" s="61">
        <v>0</v>
      </c>
      <c r="E27" s="61">
        <v>0</v>
      </c>
      <c r="F27" s="62">
        <v>6</v>
      </c>
      <c r="I27" s="14"/>
      <c r="L27" s="14"/>
      <c r="M27" s="14"/>
    </row>
    <row r="28" spans="2:13" x14ac:dyDescent="0.3">
      <c r="B28" s="15" t="s">
        <v>87</v>
      </c>
      <c r="C28" s="23">
        <f t="shared" ref="C28" si="7">+SUM(D28:F28)</f>
        <v>0</v>
      </c>
      <c r="D28" s="61">
        <v>0</v>
      </c>
      <c r="E28" s="61">
        <v>0</v>
      </c>
      <c r="F28" s="251">
        <v>0</v>
      </c>
      <c r="I28" s="14"/>
      <c r="L28" s="14"/>
      <c r="M28" s="14"/>
    </row>
    <row r="29" spans="2:13" x14ac:dyDescent="0.3">
      <c r="B29" s="17" t="s">
        <v>88</v>
      </c>
      <c r="C29" s="24">
        <f>+SUM(D29:F29)</f>
        <v>5</v>
      </c>
      <c r="D29" s="176">
        <v>0</v>
      </c>
      <c r="E29" s="176">
        <v>0</v>
      </c>
      <c r="F29" s="177">
        <v>5</v>
      </c>
      <c r="I29" s="14"/>
      <c r="L29" s="14"/>
      <c r="M29" s="14"/>
    </row>
    <row r="30" spans="2:13" x14ac:dyDescent="0.3">
      <c r="B30" s="11" t="s">
        <v>247</v>
      </c>
      <c r="C30" s="12">
        <f t="shared" ref="C30:C32" si="8">+SUM(D30:F30)</f>
        <v>25</v>
      </c>
      <c r="D30" s="12">
        <f>SUM(D31:D33)</f>
        <v>10</v>
      </c>
      <c r="E30" s="12">
        <f>SUM(E31:E33)</f>
        <v>0</v>
      </c>
      <c r="F30" s="13">
        <f>SUM(F31:F33)</f>
        <v>15</v>
      </c>
      <c r="H30" s="14"/>
      <c r="I30" s="14"/>
      <c r="J30" s="14"/>
      <c r="K30" s="14"/>
      <c r="L30" s="14"/>
      <c r="M30" s="14"/>
    </row>
    <row r="31" spans="2:13" x14ac:dyDescent="0.3">
      <c r="B31" s="15" t="s">
        <v>86</v>
      </c>
      <c r="C31" s="23">
        <f>+SUM(D31:F31)</f>
        <v>10</v>
      </c>
      <c r="D31" s="61">
        <v>7</v>
      </c>
      <c r="E31" s="61">
        <v>0</v>
      </c>
      <c r="F31" s="62">
        <v>3</v>
      </c>
      <c r="I31" s="14"/>
      <c r="L31" s="14"/>
      <c r="M31" s="14"/>
    </row>
    <row r="32" spans="2:13" x14ac:dyDescent="0.3">
      <c r="B32" s="15" t="s">
        <v>87</v>
      </c>
      <c r="C32" s="23">
        <f t="shared" si="8"/>
        <v>0</v>
      </c>
      <c r="D32" s="61">
        <v>0</v>
      </c>
      <c r="E32" s="61">
        <v>0</v>
      </c>
      <c r="F32" s="251">
        <v>0</v>
      </c>
      <c r="I32" s="14"/>
      <c r="L32" s="14"/>
      <c r="M32" s="14"/>
    </row>
    <row r="33" spans="2:13" x14ac:dyDescent="0.3">
      <c r="B33" s="17" t="s">
        <v>88</v>
      </c>
      <c r="C33" s="24">
        <f>+SUM(D33:F33)</f>
        <v>15</v>
      </c>
      <c r="D33" s="176">
        <v>3</v>
      </c>
      <c r="E33" s="176">
        <v>0</v>
      </c>
      <c r="F33" s="177">
        <v>12</v>
      </c>
      <c r="I33" s="14"/>
      <c r="L33" s="14"/>
      <c r="M33" s="14"/>
    </row>
    <row r="34" spans="2:13" ht="38.25" customHeight="1" x14ac:dyDescent="0.3">
      <c r="B34" s="399" t="s">
        <v>200</v>
      </c>
      <c r="C34" s="399"/>
      <c r="D34" s="399"/>
      <c r="E34" s="399"/>
      <c r="F34" s="399"/>
    </row>
    <row r="35" spans="2:13" ht="36.75" customHeight="1" x14ac:dyDescent="0.3">
      <c r="B35" s="400" t="s">
        <v>201</v>
      </c>
      <c r="C35" s="400"/>
      <c r="D35" s="400"/>
      <c r="E35" s="400"/>
      <c r="F35" s="400"/>
    </row>
    <row r="36" spans="2:13" ht="26.25" customHeight="1" x14ac:dyDescent="0.3">
      <c r="B36" s="400" t="s">
        <v>92</v>
      </c>
      <c r="C36" s="400"/>
      <c r="D36" s="400"/>
      <c r="E36" s="400"/>
      <c r="F36" s="400"/>
    </row>
    <row r="37" spans="2:13" x14ac:dyDescent="0.3">
      <c r="B37" s="294" t="s">
        <v>199</v>
      </c>
      <c r="C37" s="63"/>
      <c r="D37" s="63"/>
      <c r="E37" s="63"/>
      <c r="F37" s="63"/>
    </row>
    <row r="56" spans="2:2" x14ac:dyDescent="0.3">
      <c r="B56" s="63" t="s">
        <v>202</v>
      </c>
    </row>
  </sheetData>
  <mergeCells count="13">
    <mergeCell ref="B34:F34"/>
    <mergeCell ref="B35:F35"/>
    <mergeCell ref="B36:F36"/>
    <mergeCell ref="B7:F7"/>
    <mergeCell ref="B8:F8"/>
    <mergeCell ref="B9:F9"/>
    <mergeCell ref="B10:F10"/>
    <mergeCell ref="B11:B13"/>
    <mergeCell ref="C11:C13"/>
    <mergeCell ref="D11:D13"/>
    <mergeCell ref="E11:F11"/>
    <mergeCell ref="E12:E13"/>
    <mergeCell ref="F12:F13"/>
  </mergeCells>
  <hyperlinks>
    <hyperlink ref="F2" location="Indice!Área_de_impresión" display="Volver al indice" xr:uid="{0E061607-E55C-4B65-85F1-F9A6E84FF5B9}"/>
  </hyperlinks>
  <printOptions horizontalCentered="1"/>
  <pageMargins left="0.15748031496062992" right="0.15748031496062992" top="0.74803149606299213" bottom="0.15748031496062992" header="0.31496062992125984" footer="0.31496062992125984"/>
  <pageSetup scale="77" orientation="portrait" r:id="rId1"/>
  <colBreaks count="1" manualBreakCount="1">
    <brk id="7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E6BFB-B8FD-459A-8094-04E0BAB50112}">
  <dimension ref="B1:J51"/>
  <sheetViews>
    <sheetView showGridLines="0" view="pageBreakPreview" topLeftCell="A28" zoomScale="130" zoomScaleNormal="90" zoomScaleSheetLayoutView="130" workbookViewId="0">
      <selection activeCell="D14" sqref="D14"/>
    </sheetView>
  </sheetViews>
  <sheetFormatPr defaultColWidth="11.42578125" defaultRowHeight="15" x14ac:dyDescent="0.25"/>
  <cols>
    <col min="1" max="1" width="0.85546875" customWidth="1"/>
    <col min="2" max="2" width="25.28515625" customWidth="1"/>
    <col min="3" max="3" width="34" customWidth="1"/>
    <col min="4" max="4" width="34.140625" customWidth="1"/>
    <col min="6" max="6" width="3.5703125" customWidth="1"/>
    <col min="7" max="7" width="18.7109375" customWidth="1"/>
    <col min="8" max="9" width="11.42578125" customWidth="1"/>
  </cols>
  <sheetData>
    <row r="1" spans="2:10" ht="3.75" customHeight="1" x14ac:dyDescent="0.25"/>
    <row r="2" spans="2:10" x14ac:dyDescent="0.25">
      <c r="B2" s="93"/>
      <c r="C2" s="93"/>
      <c r="D2" s="289" t="s">
        <v>244</v>
      </c>
      <c r="E2" s="140"/>
    </row>
    <row r="3" spans="2:10" x14ac:dyDescent="0.25">
      <c r="B3" s="93"/>
      <c r="C3" s="93"/>
      <c r="D3" s="93"/>
    </row>
    <row r="4" spans="2:10" x14ac:dyDescent="0.25">
      <c r="B4" s="93"/>
      <c r="C4" s="93"/>
      <c r="D4" s="93"/>
    </row>
    <row r="5" spans="2:10" x14ac:dyDescent="0.25">
      <c r="B5" s="94"/>
      <c r="C5" s="93"/>
      <c r="D5" s="93"/>
    </row>
    <row r="6" spans="2:10" x14ac:dyDescent="0.25">
      <c r="B6" s="94"/>
      <c r="C6" s="93"/>
      <c r="D6" s="93"/>
    </row>
    <row r="7" spans="2:10" ht="15.75" x14ac:dyDescent="0.25">
      <c r="B7" s="342" t="s">
        <v>130</v>
      </c>
      <c r="C7" s="342"/>
      <c r="D7" s="342"/>
    </row>
    <row r="8" spans="2:10" ht="15" customHeight="1" x14ac:dyDescent="0.25">
      <c r="B8" s="342" t="s">
        <v>0</v>
      </c>
      <c r="C8" s="342"/>
      <c r="D8" s="342"/>
    </row>
    <row r="9" spans="2:10" ht="15" customHeight="1" x14ac:dyDescent="0.25">
      <c r="B9" s="342" t="s">
        <v>131</v>
      </c>
      <c r="C9" s="342"/>
      <c r="D9" s="342"/>
    </row>
    <row r="10" spans="2:10" ht="15" customHeight="1" x14ac:dyDescent="0.25">
      <c r="B10" s="342" t="s">
        <v>234</v>
      </c>
      <c r="C10" s="342"/>
      <c r="D10" s="342"/>
    </row>
    <row r="11" spans="2:10" ht="15.75" x14ac:dyDescent="0.25">
      <c r="B11" s="252" t="s">
        <v>132</v>
      </c>
      <c r="C11" s="142" t="s">
        <v>133</v>
      </c>
      <c r="D11" s="143" t="s">
        <v>134</v>
      </c>
    </row>
    <row r="12" spans="2:10" x14ac:dyDescent="0.25">
      <c r="B12" s="179" t="s">
        <v>1</v>
      </c>
      <c r="C12" s="95">
        <f>+C16+C28+C20+C24</f>
        <v>227227</v>
      </c>
      <c r="D12" s="95">
        <f>+D16+D28+D20+D24</f>
        <v>6218740498.3600006</v>
      </c>
      <c r="E12" s="1"/>
      <c r="F12" s="1"/>
      <c r="G12" s="1"/>
      <c r="H12" s="1"/>
    </row>
    <row r="13" spans="2:10" x14ac:dyDescent="0.25">
      <c r="B13" s="178" t="s">
        <v>135</v>
      </c>
      <c r="C13" s="116">
        <f>+C17+C29+C21+C25</f>
        <v>125909</v>
      </c>
      <c r="D13" s="116">
        <f>+D17+D29+D21+D25</f>
        <v>1581822210.0799999</v>
      </c>
      <c r="E13" s="1"/>
      <c r="F13" s="1"/>
      <c r="G13" s="1"/>
      <c r="H13" s="1"/>
    </row>
    <row r="14" spans="2:10" x14ac:dyDescent="0.25">
      <c r="B14" s="178" t="s">
        <v>136</v>
      </c>
      <c r="C14" s="116">
        <f t="shared" ref="C14:D15" si="0">+C18+C30+C22+C26</f>
        <v>57634</v>
      </c>
      <c r="D14" s="116">
        <f t="shared" si="0"/>
        <v>1949573853.6299999</v>
      </c>
      <c r="E14" s="1"/>
      <c r="F14" s="1"/>
      <c r="G14" s="1"/>
      <c r="H14" s="1"/>
    </row>
    <row r="15" spans="2:10" x14ac:dyDescent="0.25">
      <c r="B15" s="178" t="s">
        <v>137</v>
      </c>
      <c r="C15" s="116">
        <f t="shared" si="0"/>
        <v>43684</v>
      </c>
      <c r="D15" s="116">
        <f t="shared" si="0"/>
        <v>2687344434.6499996</v>
      </c>
      <c r="E15" s="1"/>
      <c r="F15" s="1"/>
      <c r="G15" s="1"/>
      <c r="H15" s="1"/>
    </row>
    <row r="16" spans="2:10" x14ac:dyDescent="0.25">
      <c r="B16" s="179" t="s">
        <v>23</v>
      </c>
      <c r="C16" s="95">
        <f>+SUM(C17:C19)</f>
        <v>22617</v>
      </c>
      <c r="D16" s="145">
        <f>+SUM(D17:D19)</f>
        <v>574026099.85000002</v>
      </c>
      <c r="E16" s="1"/>
      <c r="F16" s="1"/>
      <c r="G16" s="1"/>
      <c r="H16" s="1"/>
      <c r="I16" s="1"/>
      <c r="J16" s="1"/>
    </row>
    <row r="17" spans="2:10" x14ac:dyDescent="0.25">
      <c r="B17" s="180" t="s">
        <v>135</v>
      </c>
      <c r="C17" s="98">
        <v>13345</v>
      </c>
      <c r="D17" s="181">
        <v>111199141.52</v>
      </c>
    </row>
    <row r="18" spans="2:10" x14ac:dyDescent="0.25">
      <c r="B18" s="180" t="s">
        <v>136</v>
      </c>
      <c r="C18" s="98">
        <v>7826</v>
      </c>
      <c r="D18" s="181">
        <v>345189876.36000001</v>
      </c>
    </row>
    <row r="19" spans="2:10" x14ac:dyDescent="0.25">
      <c r="B19" s="180" t="s">
        <v>137</v>
      </c>
      <c r="C19" s="98">
        <v>1446</v>
      </c>
      <c r="D19" s="181">
        <v>117637081.97</v>
      </c>
    </row>
    <row r="20" spans="2:10" x14ac:dyDescent="0.25">
      <c r="B20" s="179" t="s">
        <v>115</v>
      </c>
      <c r="C20" s="95">
        <f>+SUM(C21:C23)</f>
        <v>81443</v>
      </c>
      <c r="D20" s="145">
        <f>+SUM(D21:D23)</f>
        <v>2768262060.8899999</v>
      </c>
      <c r="E20" s="1"/>
      <c r="F20" s="1"/>
      <c r="G20" s="1"/>
      <c r="H20" s="1"/>
      <c r="I20" s="1"/>
      <c r="J20" s="1"/>
    </row>
    <row r="21" spans="2:10" x14ac:dyDescent="0.25">
      <c r="B21" s="180" t="s">
        <v>135</v>
      </c>
      <c r="C21" s="98">
        <v>44346</v>
      </c>
      <c r="D21" s="181">
        <v>400318035.92999995</v>
      </c>
    </row>
    <row r="22" spans="2:10" x14ac:dyDescent="0.25">
      <c r="B22" s="180" t="s">
        <v>136</v>
      </c>
      <c r="C22" s="98">
        <v>18678</v>
      </c>
      <c r="D22" s="181">
        <v>842099859.83999991</v>
      </c>
    </row>
    <row r="23" spans="2:10" x14ac:dyDescent="0.25">
      <c r="B23" s="180" t="s">
        <v>137</v>
      </c>
      <c r="C23" s="98">
        <v>18419</v>
      </c>
      <c r="D23" s="181">
        <v>1525844165.1199999</v>
      </c>
    </row>
    <row r="24" spans="2:10" x14ac:dyDescent="0.25">
      <c r="B24" s="179" t="s">
        <v>238</v>
      </c>
      <c r="C24" s="95">
        <f>+SUM(C25:C27)</f>
        <v>73250</v>
      </c>
      <c r="D24" s="145">
        <f>+SUM(D25:D27)</f>
        <v>1777784117.0300002</v>
      </c>
      <c r="E24" s="1"/>
      <c r="F24" s="1"/>
      <c r="G24" s="1"/>
      <c r="H24" s="1"/>
      <c r="I24" s="1"/>
      <c r="J24" s="1"/>
    </row>
    <row r="25" spans="2:10" x14ac:dyDescent="0.25">
      <c r="B25" s="180" t="s">
        <v>135</v>
      </c>
      <c r="C25" s="98">
        <v>49192</v>
      </c>
      <c r="D25" s="181">
        <v>601494199.11000001</v>
      </c>
    </row>
    <row r="26" spans="2:10" x14ac:dyDescent="0.25">
      <c r="B26" s="180" t="s">
        <v>136</v>
      </c>
      <c r="C26" s="98">
        <v>14016</v>
      </c>
      <c r="D26" s="181">
        <v>439816440.25999999</v>
      </c>
    </row>
    <row r="27" spans="2:10" x14ac:dyDescent="0.25">
      <c r="B27" s="308" t="s">
        <v>137</v>
      </c>
      <c r="C27" s="309">
        <v>10042</v>
      </c>
      <c r="D27" s="310">
        <v>736473477.66000009</v>
      </c>
    </row>
    <row r="28" spans="2:10" x14ac:dyDescent="0.25">
      <c r="B28" s="179" t="s">
        <v>247</v>
      </c>
      <c r="C28" s="95">
        <f>+SUM(C29:C31)</f>
        <v>49917</v>
      </c>
      <c r="D28" s="145">
        <f>+SUM(D29:D31)</f>
        <v>1098668220.5899999</v>
      </c>
      <c r="E28" s="1"/>
      <c r="F28" s="1"/>
      <c r="G28" s="1"/>
      <c r="H28" s="1"/>
      <c r="I28" s="1"/>
      <c r="J28" s="1"/>
    </row>
    <row r="29" spans="2:10" x14ac:dyDescent="0.25">
      <c r="B29" s="180" t="s">
        <v>135</v>
      </c>
      <c r="C29" s="98">
        <v>19026</v>
      </c>
      <c r="D29" s="181">
        <v>468810833.51999998</v>
      </c>
    </row>
    <row r="30" spans="2:10" x14ac:dyDescent="0.25">
      <c r="B30" s="180" t="s">
        <v>136</v>
      </c>
      <c r="C30" s="98">
        <v>17114</v>
      </c>
      <c r="D30" s="181">
        <v>322467677.16999996</v>
      </c>
    </row>
    <row r="31" spans="2:10" x14ac:dyDescent="0.25">
      <c r="B31" s="182" t="s">
        <v>137</v>
      </c>
      <c r="C31" s="183">
        <v>13777</v>
      </c>
      <c r="D31" s="184">
        <v>307389709.89999998</v>
      </c>
    </row>
    <row r="32" spans="2:10" x14ac:dyDescent="0.25">
      <c r="B32" s="370" t="s">
        <v>138</v>
      </c>
      <c r="C32" s="370"/>
      <c r="D32" s="370"/>
    </row>
    <row r="33" spans="2:6" x14ac:dyDescent="0.25">
      <c r="B33" s="290"/>
      <c r="C33" s="290"/>
      <c r="D33" s="290"/>
    </row>
    <row r="34" spans="2:6" x14ac:dyDescent="0.25">
      <c r="B34" s="185"/>
      <c r="C34" s="185"/>
      <c r="D34" s="185"/>
      <c r="E34" s="186"/>
    </row>
    <row r="35" spans="2:6" x14ac:dyDescent="0.25">
      <c r="B35" s="188"/>
      <c r="C35" s="311"/>
      <c r="D35" s="189"/>
      <c r="E35" s="186"/>
      <c r="F35" s="187"/>
    </row>
    <row r="36" spans="2:6" x14ac:dyDescent="0.25">
      <c r="B36" s="188"/>
      <c r="C36" s="188"/>
      <c r="D36" s="189"/>
      <c r="E36" s="187"/>
      <c r="F36" s="187"/>
    </row>
    <row r="37" spans="2:6" x14ac:dyDescent="0.25">
      <c r="B37" s="188"/>
      <c r="C37" s="188"/>
      <c r="D37" s="189"/>
      <c r="E37" s="187"/>
      <c r="F37" s="187"/>
    </row>
    <row r="38" spans="2:6" x14ac:dyDescent="0.25">
      <c r="B38" s="189"/>
      <c r="C38" s="189"/>
      <c r="D38" s="189"/>
      <c r="E38" s="187"/>
      <c r="F38" s="187"/>
    </row>
    <row r="39" spans="2:6" x14ac:dyDescent="0.25">
      <c r="B39" s="190" t="s">
        <v>139</v>
      </c>
      <c r="C39" s="190" t="s">
        <v>140</v>
      </c>
      <c r="D39" s="190" t="s">
        <v>141</v>
      </c>
      <c r="E39" s="187"/>
      <c r="F39" s="187"/>
    </row>
    <row r="40" spans="2:6" x14ac:dyDescent="0.25">
      <c r="B40" s="191" t="s">
        <v>135</v>
      </c>
      <c r="C40" s="191">
        <f>C13/$C$12</f>
        <v>0.55411108715073476</v>
      </c>
      <c r="D40" s="191">
        <f>D13/$D$12</f>
        <v>0.25436375910799885</v>
      </c>
      <c r="E40" s="187"/>
      <c r="F40" s="187"/>
    </row>
    <row r="41" spans="2:6" x14ac:dyDescent="0.25">
      <c r="B41" s="191" t="s">
        <v>136</v>
      </c>
      <c r="C41" s="191">
        <f>C14/$C$12</f>
        <v>0.25364063249525803</v>
      </c>
      <c r="D41" s="191">
        <f>D14/$D$12</f>
        <v>0.31349979214346368</v>
      </c>
      <c r="E41" s="187"/>
      <c r="F41" s="187"/>
    </row>
    <row r="42" spans="2:6" x14ac:dyDescent="0.25">
      <c r="B42" s="191" t="s">
        <v>137</v>
      </c>
      <c r="C42" s="191">
        <f>C15/$C$12</f>
        <v>0.19224828035400723</v>
      </c>
      <c r="D42" s="191">
        <f>D15/$D$12</f>
        <v>0.43213644874853729</v>
      </c>
      <c r="E42" s="187"/>
      <c r="F42" s="187"/>
    </row>
    <row r="43" spans="2:6" x14ac:dyDescent="0.25">
      <c r="B43" s="189"/>
      <c r="C43" s="189"/>
      <c r="D43" s="189"/>
      <c r="E43" s="187"/>
      <c r="F43" s="187"/>
    </row>
    <row r="44" spans="2:6" x14ac:dyDescent="0.25">
      <c r="B44" s="189"/>
      <c r="C44" s="189"/>
      <c r="D44" s="189"/>
      <c r="E44" s="187"/>
      <c r="F44" s="187"/>
    </row>
    <row r="45" spans="2:6" x14ac:dyDescent="0.25">
      <c r="B45" s="189"/>
      <c r="C45" s="189"/>
      <c r="D45" s="189"/>
      <c r="E45" s="186"/>
      <c r="F45" s="187"/>
    </row>
    <row r="46" spans="2:6" x14ac:dyDescent="0.25">
      <c r="B46" s="187"/>
      <c r="C46" s="189"/>
      <c r="D46" s="189"/>
      <c r="E46" s="186"/>
      <c r="F46" s="187"/>
    </row>
    <row r="47" spans="2:6" x14ac:dyDescent="0.25">
      <c r="B47" s="187"/>
      <c r="C47" s="189"/>
      <c r="D47" s="189"/>
      <c r="E47" s="186"/>
      <c r="F47" s="187"/>
    </row>
    <row r="48" spans="2:6" x14ac:dyDescent="0.25">
      <c r="B48" s="187"/>
      <c r="C48" s="189"/>
      <c r="D48" s="189"/>
      <c r="E48" s="186"/>
      <c r="F48" s="187"/>
    </row>
    <row r="49" spans="2:6" x14ac:dyDescent="0.25">
      <c r="B49" s="186"/>
      <c r="C49" s="189"/>
      <c r="D49" s="189"/>
      <c r="E49" s="186"/>
      <c r="F49" s="187"/>
    </row>
    <row r="50" spans="2:6" x14ac:dyDescent="0.25">
      <c r="B50" s="413" t="s">
        <v>142</v>
      </c>
      <c r="C50" s="413"/>
      <c r="D50" s="413"/>
      <c r="E50" s="186"/>
      <c r="F50" s="187"/>
    </row>
    <row r="51" spans="2:6" x14ac:dyDescent="0.25">
      <c r="E51" s="187"/>
      <c r="F51" s="187"/>
    </row>
  </sheetData>
  <mergeCells count="6">
    <mergeCell ref="B50:D50"/>
    <mergeCell ref="B7:D7"/>
    <mergeCell ref="B8:D8"/>
    <mergeCell ref="B9:D9"/>
    <mergeCell ref="B10:D10"/>
    <mergeCell ref="B32:D32"/>
  </mergeCells>
  <hyperlinks>
    <hyperlink ref="D2" location="Indice!Área_de_impresión" display="Volver al indice" xr:uid="{8CB7237C-03F8-4BD2-AED5-37CDE2CAEF5E}"/>
  </hyperlinks>
  <printOptions horizontalCentered="1"/>
  <pageMargins left="0.15748031496062992" right="0.15748031496062992" top="0.35433070866141736" bottom="0.15748031496062992" header="0.31496062992125984" footer="0.31496062992125984"/>
  <pageSetup scale="73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E1C27-BD46-4E3B-B62B-2EAB8F9AE6A7}">
  <dimension ref="B1:L34"/>
  <sheetViews>
    <sheetView showGridLines="0" view="pageBreakPreview" zoomScale="90" zoomScaleNormal="90" zoomScaleSheetLayoutView="90" workbookViewId="0">
      <selection activeCell="G2" sqref="G2"/>
    </sheetView>
  </sheetViews>
  <sheetFormatPr defaultColWidth="11.42578125" defaultRowHeight="15.75" x14ac:dyDescent="0.3"/>
  <cols>
    <col min="1" max="1" width="1.140625" style="8" customWidth="1"/>
    <col min="2" max="2" width="29.28515625" style="8" customWidth="1"/>
    <col min="3" max="3" width="30.5703125" style="8" customWidth="1"/>
    <col min="4" max="5" width="16.85546875" style="8" customWidth="1"/>
    <col min="6" max="6" width="20" style="8" customWidth="1"/>
    <col min="7" max="7" width="24.28515625" style="8" customWidth="1"/>
    <col min="8" max="8" width="16" style="8" customWidth="1"/>
    <col min="9" max="16384" width="11.42578125" style="8"/>
  </cols>
  <sheetData>
    <row r="1" spans="2:12" ht="3.75" customHeight="1" x14ac:dyDescent="0.3"/>
    <row r="2" spans="2:12" x14ac:dyDescent="0.3">
      <c r="G2" s="288" t="s">
        <v>244</v>
      </c>
      <c r="H2" s="288"/>
    </row>
    <row r="3" spans="2:12" x14ac:dyDescent="0.3">
      <c r="H3" s="10"/>
    </row>
    <row r="4" spans="2:12" x14ac:dyDescent="0.3">
      <c r="H4" s="10"/>
    </row>
    <row r="5" spans="2:12" x14ac:dyDescent="0.3">
      <c r="H5" s="10"/>
    </row>
    <row r="6" spans="2:12" x14ac:dyDescent="0.3">
      <c r="H6" s="10"/>
    </row>
    <row r="7" spans="2:12" ht="16.5" x14ac:dyDescent="0.3">
      <c r="B7" s="352" t="s">
        <v>143</v>
      </c>
      <c r="C7" s="352"/>
      <c r="D7" s="352"/>
      <c r="E7" s="352"/>
      <c r="F7" s="352"/>
      <c r="G7" s="352"/>
    </row>
    <row r="8" spans="2:12" ht="15" customHeight="1" x14ac:dyDescent="0.3">
      <c r="B8" s="352" t="s">
        <v>0</v>
      </c>
      <c r="C8" s="352"/>
      <c r="D8" s="352"/>
      <c r="E8" s="352"/>
      <c r="F8" s="352"/>
      <c r="G8" s="352"/>
    </row>
    <row r="9" spans="2:12" ht="15" customHeight="1" x14ac:dyDescent="0.3">
      <c r="B9" s="352" t="s">
        <v>144</v>
      </c>
      <c r="C9" s="352"/>
      <c r="D9" s="352"/>
      <c r="E9" s="352"/>
      <c r="F9" s="352"/>
      <c r="G9" s="352"/>
    </row>
    <row r="10" spans="2:12" ht="15" customHeight="1" x14ac:dyDescent="0.3">
      <c r="B10" s="352" t="s">
        <v>220</v>
      </c>
      <c r="C10" s="352"/>
      <c r="D10" s="352"/>
      <c r="E10" s="352"/>
      <c r="F10" s="352"/>
      <c r="G10" s="352"/>
    </row>
    <row r="11" spans="2:12" ht="16.5" x14ac:dyDescent="0.3">
      <c r="B11" s="312" t="s">
        <v>103</v>
      </c>
      <c r="C11" s="270" t="s">
        <v>1</v>
      </c>
      <c r="D11" s="270" t="s">
        <v>23</v>
      </c>
      <c r="E11" s="270" t="s">
        <v>115</v>
      </c>
      <c r="F11" s="270" t="s">
        <v>238</v>
      </c>
      <c r="G11" s="313" t="s">
        <v>247</v>
      </c>
    </row>
    <row r="12" spans="2:12" x14ac:dyDescent="0.3">
      <c r="B12" s="272" t="s">
        <v>1</v>
      </c>
      <c r="C12" s="273">
        <f>SUM(C13:C15)</f>
        <v>1517</v>
      </c>
      <c r="D12" s="273">
        <f>SUM(D13:D15)</f>
        <v>576</v>
      </c>
      <c r="E12" s="273">
        <f t="shared" ref="E12" si="0">SUM(E13:E15)</f>
        <v>568</v>
      </c>
      <c r="F12" s="273">
        <v>264</v>
      </c>
      <c r="G12" s="274">
        <f>SUM(G13:G15)</f>
        <v>109</v>
      </c>
      <c r="H12" s="14"/>
      <c r="I12" s="14"/>
      <c r="J12" s="14"/>
    </row>
    <row r="13" spans="2:12" x14ac:dyDescent="0.3">
      <c r="B13" s="314" t="s">
        <v>137</v>
      </c>
      <c r="C13" s="277">
        <f>SUM(D13:G13)</f>
        <v>118</v>
      </c>
      <c r="D13" s="315">
        <v>84</v>
      </c>
      <c r="E13" s="315">
        <v>28</v>
      </c>
      <c r="F13" s="315">
        <v>6</v>
      </c>
      <c r="G13" s="279">
        <v>0</v>
      </c>
      <c r="H13" s="14"/>
      <c r="I13" s="14"/>
      <c r="J13" s="14"/>
      <c r="K13" s="14"/>
      <c r="L13" s="14"/>
    </row>
    <row r="14" spans="2:12" x14ac:dyDescent="0.3">
      <c r="B14" s="314" t="s">
        <v>145</v>
      </c>
      <c r="C14" s="277">
        <f>SUM(D14:G14)</f>
        <v>0</v>
      </c>
      <c r="D14" s="315">
        <v>0</v>
      </c>
      <c r="E14" s="315">
        <v>0</v>
      </c>
      <c r="F14" s="315">
        <v>0</v>
      </c>
      <c r="G14" s="316">
        <v>0</v>
      </c>
      <c r="H14" s="14"/>
      <c r="I14" s="14"/>
    </row>
    <row r="15" spans="2:12" x14ac:dyDescent="0.3">
      <c r="B15" s="317" t="s">
        <v>135</v>
      </c>
      <c r="C15" s="281">
        <f>SUM(D15:G15)</f>
        <v>1399</v>
      </c>
      <c r="D15" s="318">
        <v>492</v>
      </c>
      <c r="E15" s="318">
        <v>540</v>
      </c>
      <c r="F15" s="318">
        <v>258</v>
      </c>
      <c r="G15" s="319">
        <v>109</v>
      </c>
      <c r="H15" s="14"/>
      <c r="I15" s="14"/>
    </row>
    <row r="16" spans="2:12" x14ac:dyDescent="0.3">
      <c r="B16" s="192" t="s">
        <v>219</v>
      </c>
      <c r="C16" s="292"/>
      <c r="D16" s="292"/>
      <c r="E16" s="292"/>
      <c r="F16" s="292"/>
      <c r="G16" s="292"/>
    </row>
    <row r="17" spans="2:2" x14ac:dyDescent="0.3">
      <c r="B17" s="292" t="s">
        <v>146</v>
      </c>
    </row>
    <row r="34" spans="2:7" x14ac:dyDescent="0.3">
      <c r="B34" s="31" t="s">
        <v>203</v>
      </c>
      <c r="C34" s="31"/>
      <c r="D34" s="31"/>
      <c r="E34" s="31"/>
      <c r="F34" s="31"/>
      <c r="G34" s="31"/>
    </row>
  </sheetData>
  <mergeCells count="4">
    <mergeCell ref="B7:G7"/>
    <mergeCell ref="B8:G8"/>
    <mergeCell ref="B9:G9"/>
    <mergeCell ref="B10:G10"/>
  </mergeCells>
  <hyperlinks>
    <hyperlink ref="G2" location="Indice!Área_de_impresión" display="Volver al indice" xr:uid="{04205C24-F96B-4BE4-A772-16A43724215D}"/>
  </hyperlinks>
  <printOptions horizontalCentered="1"/>
  <pageMargins left="0.15748031496062992" right="0.15748031496062992" top="0.74803149606299213" bottom="0.15748031496062992" header="0.31496062992125984" footer="0.31496062992125984"/>
  <pageSetup scale="93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9BD58-1963-4D6F-8635-5B3A47665D9A}">
  <dimension ref="A1:K38"/>
  <sheetViews>
    <sheetView showGridLines="0" view="pageBreakPreview" zoomScale="80" zoomScaleNormal="80" zoomScaleSheetLayoutView="80" workbookViewId="0">
      <selection activeCell="J19" sqref="J19"/>
    </sheetView>
  </sheetViews>
  <sheetFormatPr defaultColWidth="11.42578125" defaultRowHeight="15" x14ac:dyDescent="0.25"/>
  <cols>
    <col min="1" max="1" width="16.5703125" customWidth="1"/>
    <col min="2" max="2" width="26" customWidth="1"/>
    <col min="3" max="3" width="20.5703125" customWidth="1"/>
    <col min="4" max="4" width="25.7109375" customWidth="1"/>
    <col min="5" max="5" width="23.140625" customWidth="1"/>
    <col min="6" max="6" width="20.85546875" customWidth="1"/>
    <col min="7" max="7" width="23.28515625" customWidth="1"/>
    <col min="8" max="8" width="5.140625" customWidth="1"/>
  </cols>
  <sheetData>
    <row r="1" spans="1:11" ht="3.75" customHeight="1" x14ac:dyDescent="0.25"/>
    <row r="2" spans="1:11" x14ac:dyDescent="0.25">
      <c r="G2" s="288" t="s">
        <v>244</v>
      </c>
    </row>
    <row r="7" spans="1:11" ht="15.75" x14ac:dyDescent="0.25">
      <c r="A7" s="342" t="s">
        <v>147</v>
      </c>
      <c r="B7" s="342"/>
      <c r="C7" s="342"/>
      <c r="D7" s="342"/>
      <c r="E7" s="342"/>
      <c r="F7" s="342"/>
      <c r="G7" s="342"/>
    </row>
    <row r="8" spans="1:11" ht="15.75" x14ac:dyDescent="0.25">
      <c r="A8" s="342" t="s">
        <v>0</v>
      </c>
      <c r="B8" s="342"/>
      <c r="C8" s="342"/>
      <c r="D8" s="342"/>
      <c r="E8" s="342"/>
      <c r="F8" s="342"/>
      <c r="G8" s="342"/>
    </row>
    <row r="9" spans="1:11" ht="15.75" x14ac:dyDescent="0.25">
      <c r="A9" s="420" t="s">
        <v>148</v>
      </c>
      <c r="B9" s="420"/>
      <c r="C9" s="420"/>
      <c r="D9" s="420"/>
      <c r="E9" s="420"/>
      <c r="F9" s="420"/>
      <c r="G9" s="420"/>
    </row>
    <row r="10" spans="1:11" ht="15.75" x14ac:dyDescent="0.25">
      <c r="A10" s="421" t="s">
        <v>235</v>
      </c>
      <c r="B10" s="421"/>
      <c r="C10" s="421"/>
      <c r="D10" s="421"/>
      <c r="E10" s="421"/>
      <c r="F10" s="421"/>
      <c r="G10" s="421"/>
    </row>
    <row r="11" spans="1:11" ht="15.75" x14ac:dyDescent="0.25">
      <c r="A11" s="422"/>
      <c r="B11" s="423"/>
      <c r="C11" s="193" t="s">
        <v>1</v>
      </c>
      <c r="D11" s="193" t="s">
        <v>23</v>
      </c>
      <c r="E11" s="193" t="s">
        <v>115</v>
      </c>
      <c r="F11" s="193" t="s">
        <v>238</v>
      </c>
      <c r="G11" s="193" t="s">
        <v>247</v>
      </c>
    </row>
    <row r="12" spans="1:11" x14ac:dyDescent="0.25">
      <c r="A12" s="424" t="s">
        <v>1</v>
      </c>
      <c r="B12" s="425"/>
      <c r="C12" s="194">
        <f>+C13+C14</f>
        <v>11064</v>
      </c>
      <c r="D12" s="194">
        <f>+D13+D14</f>
        <v>3392</v>
      </c>
      <c r="E12" s="194">
        <f>+E13+E14</f>
        <v>2102</v>
      </c>
      <c r="F12" s="194">
        <f>+F13+F14</f>
        <v>3410</v>
      </c>
      <c r="G12" s="194">
        <f>+G13+G14</f>
        <v>2160</v>
      </c>
      <c r="I12" s="1"/>
      <c r="J12" s="1"/>
      <c r="K12" s="1"/>
    </row>
    <row r="13" spans="1:11" x14ac:dyDescent="0.25">
      <c r="A13" s="414" t="s">
        <v>149</v>
      </c>
      <c r="B13" s="415"/>
      <c r="C13" s="195">
        <f>+D13+G13</f>
        <v>0</v>
      </c>
      <c r="D13" s="196">
        <v>0</v>
      </c>
      <c r="E13" s="196"/>
      <c r="F13" s="196">
        <v>0</v>
      </c>
      <c r="G13" s="197">
        <v>0</v>
      </c>
      <c r="I13" s="1"/>
    </row>
    <row r="14" spans="1:11" x14ac:dyDescent="0.25">
      <c r="A14" s="416" t="s">
        <v>48</v>
      </c>
      <c r="B14" s="417"/>
      <c r="C14" s="198">
        <f>D14+E14+G14+F14</f>
        <v>11064</v>
      </c>
      <c r="D14" s="199">
        <v>3392</v>
      </c>
      <c r="E14" s="199">
        <v>2102</v>
      </c>
      <c r="F14" s="199">
        <v>3410</v>
      </c>
      <c r="G14" s="200">
        <v>2160</v>
      </c>
      <c r="I14" s="1"/>
    </row>
    <row r="15" spans="1:11" ht="34.5" customHeight="1" x14ac:dyDescent="0.25">
      <c r="A15" s="418" t="s">
        <v>251</v>
      </c>
      <c r="B15" s="418"/>
      <c r="C15" s="418"/>
      <c r="D15" s="418"/>
      <c r="E15" s="418"/>
      <c r="F15" s="418"/>
      <c r="G15" s="418"/>
    </row>
    <row r="16" spans="1:11" x14ac:dyDescent="0.25">
      <c r="A16" s="201" t="s">
        <v>146</v>
      </c>
    </row>
    <row r="17" spans="1:7" ht="15" customHeight="1" x14ac:dyDescent="0.25">
      <c r="A17" s="186"/>
      <c r="B17" s="202"/>
      <c r="C17" s="202"/>
      <c r="D17" s="202"/>
      <c r="E17" s="202"/>
      <c r="F17" s="202"/>
      <c r="G17" s="203"/>
    </row>
    <row r="18" spans="1:7" ht="15" customHeight="1" x14ac:dyDescent="0.25">
      <c r="B18" s="202"/>
      <c r="C18" s="202"/>
      <c r="D18" s="202"/>
      <c r="E18" s="202"/>
      <c r="F18" s="202"/>
    </row>
    <row r="19" spans="1:7" x14ac:dyDescent="0.25">
      <c r="A19" s="186"/>
    </row>
    <row r="22" spans="1:7" ht="15.75" customHeight="1" x14ac:dyDescent="0.25"/>
    <row r="38" spans="1:7" x14ac:dyDescent="0.25">
      <c r="A38" s="419" t="s">
        <v>150</v>
      </c>
      <c r="B38" s="419"/>
      <c r="C38" s="419"/>
      <c r="D38" s="419"/>
      <c r="E38" s="419"/>
      <c r="F38" s="419"/>
      <c r="G38" s="419"/>
    </row>
  </sheetData>
  <mergeCells count="10">
    <mergeCell ref="A13:B13"/>
    <mergeCell ref="A14:B14"/>
    <mergeCell ref="A15:G15"/>
    <mergeCell ref="A38:G38"/>
    <mergeCell ref="A7:G7"/>
    <mergeCell ref="A8:G8"/>
    <mergeCell ref="A9:G9"/>
    <mergeCell ref="A10:G10"/>
    <mergeCell ref="A11:B11"/>
    <mergeCell ref="A12:B12"/>
  </mergeCells>
  <hyperlinks>
    <hyperlink ref="G2" location="Indice!Área_de_impresión" display="Volver al indice" xr:uid="{EAE0AC46-CBB9-4DB1-AD57-DC69721CC694}"/>
  </hyperlinks>
  <printOptions horizontalCentered="1"/>
  <pageMargins left="0.15748031496062992" right="0.15748031496062992" top="0.39370078740157483" bottom="0.15748031496062992" header="0.31496062992125984" footer="0.31496062992125984"/>
  <pageSetup paperSize="9" scale="87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525F3-9533-4733-8132-F64E619C5639}">
  <dimension ref="B1:O42"/>
  <sheetViews>
    <sheetView showGridLines="0" view="pageBreakPreview" zoomScale="89" zoomScaleNormal="90" zoomScaleSheetLayoutView="89" workbookViewId="0">
      <selection activeCell="H27" sqref="H27"/>
    </sheetView>
  </sheetViews>
  <sheetFormatPr defaultColWidth="11.42578125" defaultRowHeight="15.75" x14ac:dyDescent="0.3"/>
  <cols>
    <col min="1" max="1" width="0.85546875" style="8" customWidth="1"/>
    <col min="2" max="2" width="73.42578125" style="8" customWidth="1"/>
    <col min="3" max="3" width="29.7109375" style="8" customWidth="1"/>
    <col min="4" max="4" width="23.42578125" style="8" customWidth="1"/>
    <col min="5" max="5" width="22" style="8" customWidth="1"/>
    <col min="6" max="6" width="19.42578125" style="8" customWidth="1"/>
    <col min="7" max="7" width="23" style="8" customWidth="1"/>
    <col min="8" max="8" width="5.7109375" style="8" customWidth="1"/>
    <col min="9" max="9" width="12.140625" style="8" customWidth="1"/>
    <col min="10" max="10" width="18.7109375" style="8" customWidth="1"/>
    <col min="11" max="16384" width="11.42578125" style="8"/>
  </cols>
  <sheetData>
    <row r="1" spans="2:15" ht="4.5" customHeight="1" x14ac:dyDescent="0.3"/>
    <row r="3" spans="2:15" x14ac:dyDescent="0.3">
      <c r="G3" s="288" t="s">
        <v>244</v>
      </c>
    </row>
    <row r="6" spans="2:15" ht="25.5" customHeight="1" x14ac:dyDescent="0.3"/>
    <row r="7" spans="2:15" ht="16.5" x14ac:dyDescent="0.3">
      <c r="B7" s="352" t="s">
        <v>168</v>
      </c>
      <c r="C7" s="352"/>
      <c r="D7" s="352"/>
      <c r="E7" s="352"/>
      <c r="F7" s="352"/>
      <c r="G7" s="352"/>
    </row>
    <row r="8" spans="2:15" ht="15" customHeight="1" x14ac:dyDescent="0.3">
      <c r="B8" s="352" t="s">
        <v>0</v>
      </c>
      <c r="C8" s="352"/>
      <c r="D8" s="352"/>
      <c r="E8" s="352"/>
      <c r="F8" s="352"/>
      <c r="G8" s="352"/>
    </row>
    <row r="9" spans="2:15" ht="16.5" x14ac:dyDescent="0.3">
      <c r="B9" s="352" t="s">
        <v>169</v>
      </c>
      <c r="C9" s="352"/>
      <c r="D9" s="352"/>
      <c r="E9" s="352"/>
      <c r="F9" s="352"/>
      <c r="G9" s="352"/>
    </row>
    <row r="10" spans="2:15" ht="16.5" x14ac:dyDescent="0.3">
      <c r="B10" s="352" t="s">
        <v>220</v>
      </c>
      <c r="C10" s="352"/>
      <c r="D10" s="352"/>
      <c r="E10" s="352"/>
      <c r="F10" s="352"/>
      <c r="G10" s="352"/>
    </row>
    <row r="11" spans="2:15" ht="16.5" x14ac:dyDescent="0.3">
      <c r="B11" s="253" t="s">
        <v>170</v>
      </c>
      <c r="C11" s="254" t="s">
        <v>1</v>
      </c>
      <c r="D11" s="255" t="s">
        <v>189</v>
      </c>
      <c r="E11" s="255" t="s">
        <v>115</v>
      </c>
      <c r="F11" s="255" t="s">
        <v>238</v>
      </c>
      <c r="G11" s="256" t="s">
        <v>247</v>
      </c>
    </row>
    <row r="12" spans="2:15" x14ac:dyDescent="0.3">
      <c r="B12" s="257" t="s">
        <v>107</v>
      </c>
      <c r="C12" s="258">
        <f>SUM(C13:C23)</f>
        <v>51</v>
      </c>
      <c r="D12" s="258">
        <f>SUM(D13:D23)</f>
        <v>11</v>
      </c>
      <c r="E12" s="258">
        <f>SUM(E13:E23)</f>
        <v>21</v>
      </c>
      <c r="F12" s="258">
        <f>SUM(F13:F23)</f>
        <v>13</v>
      </c>
      <c r="G12" s="259">
        <f>SUM(G13:G23)</f>
        <v>6</v>
      </c>
      <c r="K12" s="14"/>
      <c r="L12" s="14"/>
      <c r="M12" s="14"/>
      <c r="N12" s="14"/>
      <c r="O12" s="14"/>
    </row>
    <row r="13" spans="2:15" x14ac:dyDescent="0.3">
      <c r="B13" s="264" t="s">
        <v>243</v>
      </c>
      <c r="C13" s="261">
        <f t="shared" ref="C13:C23" si="0">SUM(D13:G13)</f>
        <v>12</v>
      </c>
      <c r="D13" s="262">
        <v>0</v>
      </c>
      <c r="E13" s="262">
        <v>0</v>
      </c>
      <c r="F13" s="262">
        <v>12</v>
      </c>
      <c r="G13" s="263">
        <v>0</v>
      </c>
      <c r="K13" s="14"/>
      <c r="M13" s="14"/>
      <c r="O13" s="14"/>
    </row>
    <row r="14" spans="2:15" x14ac:dyDescent="0.3">
      <c r="B14" s="260" t="s">
        <v>232</v>
      </c>
      <c r="C14" s="261">
        <f t="shared" si="0"/>
        <v>5</v>
      </c>
      <c r="D14" s="262">
        <v>0</v>
      </c>
      <c r="E14" s="262">
        <v>5</v>
      </c>
      <c r="F14" s="262">
        <v>0</v>
      </c>
      <c r="G14" s="263">
        <v>0</v>
      </c>
      <c r="K14" s="14"/>
      <c r="M14" s="14"/>
      <c r="O14" s="14"/>
    </row>
    <row r="15" spans="2:15" ht="31.5" x14ac:dyDescent="0.3">
      <c r="B15" s="260" t="s">
        <v>257</v>
      </c>
      <c r="C15" s="261">
        <f t="shared" si="0"/>
        <v>1</v>
      </c>
      <c r="D15" s="262">
        <v>0</v>
      </c>
      <c r="E15" s="262">
        <v>0</v>
      </c>
      <c r="F15" s="262">
        <v>0</v>
      </c>
      <c r="G15" s="263">
        <v>1</v>
      </c>
      <c r="K15" s="14"/>
      <c r="M15" s="14"/>
      <c r="O15" s="14"/>
    </row>
    <row r="16" spans="2:15" x14ac:dyDescent="0.3">
      <c r="B16" s="260" t="s">
        <v>231</v>
      </c>
      <c r="C16" s="261">
        <f t="shared" si="0"/>
        <v>1</v>
      </c>
      <c r="D16" s="262">
        <v>1</v>
      </c>
      <c r="E16" s="262">
        <v>0</v>
      </c>
      <c r="F16" s="262">
        <v>0</v>
      </c>
      <c r="G16" s="263">
        <v>0</v>
      </c>
      <c r="K16" s="14"/>
      <c r="M16" s="14"/>
      <c r="O16" s="14"/>
    </row>
    <row r="17" spans="2:15" ht="31.5" x14ac:dyDescent="0.3">
      <c r="B17" s="260" t="s">
        <v>256</v>
      </c>
      <c r="C17" s="261">
        <f t="shared" si="0"/>
        <v>1</v>
      </c>
      <c r="D17" s="262">
        <v>0</v>
      </c>
      <c r="E17" s="262">
        <v>0</v>
      </c>
      <c r="F17" s="262">
        <v>0</v>
      </c>
      <c r="G17" s="263">
        <v>1</v>
      </c>
      <c r="K17" s="14"/>
      <c r="M17" s="14"/>
      <c r="O17" s="14"/>
    </row>
    <row r="18" spans="2:15" ht="15.75" customHeight="1" x14ac:dyDescent="0.3">
      <c r="B18" s="260" t="s">
        <v>255</v>
      </c>
      <c r="C18" s="261">
        <f t="shared" si="0"/>
        <v>3</v>
      </c>
      <c r="D18" s="262">
        <v>0</v>
      </c>
      <c r="E18" s="262">
        <v>0</v>
      </c>
      <c r="F18" s="262">
        <v>0</v>
      </c>
      <c r="G18" s="263">
        <v>3</v>
      </c>
      <c r="K18" s="14"/>
      <c r="M18" s="14"/>
      <c r="O18" s="14"/>
    </row>
    <row r="19" spans="2:15" ht="15.75" customHeight="1" x14ac:dyDescent="0.3">
      <c r="B19" s="260" t="s">
        <v>254</v>
      </c>
      <c r="C19" s="261">
        <f t="shared" si="0"/>
        <v>1</v>
      </c>
      <c r="D19" s="262">
        <v>0</v>
      </c>
      <c r="E19" s="262">
        <v>0</v>
      </c>
      <c r="F19" s="262">
        <v>1</v>
      </c>
      <c r="G19" s="263">
        <v>0</v>
      </c>
      <c r="K19" s="14"/>
      <c r="M19" s="14"/>
      <c r="O19" s="14"/>
    </row>
    <row r="20" spans="2:15" ht="15.75" customHeight="1" x14ac:dyDescent="0.3">
      <c r="B20" s="260" t="s">
        <v>230</v>
      </c>
      <c r="C20" s="261">
        <f t="shared" si="0"/>
        <v>10</v>
      </c>
      <c r="D20" s="262">
        <v>10</v>
      </c>
      <c r="E20" s="262">
        <v>0</v>
      </c>
      <c r="F20" s="262">
        <v>0</v>
      </c>
      <c r="G20" s="263">
        <v>0</v>
      </c>
      <c r="K20" s="14"/>
      <c r="M20" s="14"/>
      <c r="O20" s="14"/>
    </row>
    <row r="21" spans="2:15" ht="15.75" customHeight="1" x14ac:dyDescent="0.3">
      <c r="B21" s="260" t="s">
        <v>233</v>
      </c>
      <c r="C21" s="261">
        <f t="shared" si="0"/>
        <v>8</v>
      </c>
      <c r="D21" s="262">
        <v>0</v>
      </c>
      <c r="E21" s="262">
        <v>8</v>
      </c>
      <c r="F21" s="262">
        <v>0</v>
      </c>
      <c r="G21" s="263">
        <v>0</v>
      </c>
      <c r="K21" s="14"/>
      <c r="M21" s="14"/>
      <c r="O21" s="14"/>
    </row>
    <row r="22" spans="2:15" ht="15.75" customHeight="1" x14ac:dyDescent="0.3">
      <c r="B22" s="260" t="s">
        <v>253</v>
      </c>
      <c r="C22" s="261">
        <f t="shared" si="0"/>
        <v>1</v>
      </c>
      <c r="D22" s="262">
        <v>0</v>
      </c>
      <c r="E22" s="262">
        <v>0</v>
      </c>
      <c r="F22" s="262">
        <v>0</v>
      </c>
      <c r="G22" s="263">
        <v>1</v>
      </c>
      <c r="K22" s="14"/>
      <c r="M22" s="14"/>
      <c r="O22" s="14"/>
    </row>
    <row r="23" spans="2:15" ht="30" customHeight="1" x14ac:dyDescent="0.3">
      <c r="B23" s="265" t="s">
        <v>252</v>
      </c>
      <c r="C23" s="266">
        <f t="shared" si="0"/>
        <v>8</v>
      </c>
      <c r="D23" s="267">
        <v>0</v>
      </c>
      <c r="E23" s="267">
        <v>8</v>
      </c>
      <c r="F23" s="267">
        <v>0</v>
      </c>
      <c r="G23" s="268">
        <v>0</v>
      </c>
      <c r="K23" s="14"/>
      <c r="M23" s="14"/>
      <c r="O23" s="14"/>
    </row>
    <row r="24" spans="2:15" x14ac:dyDescent="0.3">
      <c r="B24" s="20" t="s">
        <v>219</v>
      </c>
      <c r="C24" s="20"/>
      <c r="D24" s="20"/>
      <c r="E24" s="20"/>
      <c r="F24" s="20"/>
      <c r="G24" s="20"/>
    </row>
    <row r="25" spans="2:15" x14ac:dyDescent="0.3">
      <c r="B25" s="20" t="s">
        <v>223</v>
      </c>
    </row>
    <row r="42" spans="2:7" x14ac:dyDescent="0.3">
      <c r="B42" s="426" t="s">
        <v>207</v>
      </c>
      <c r="C42" s="426"/>
      <c r="D42" s="426"/>
      <c r="E42" s="426"/>
      <c r="F42" s="426"/>
      <c r="G42" s="426"/>
    </row>
  </sheetData>
  <mergeCells count="5">
    <mergeCell ref="B42:G42"/>
    <mergeCell ref="B7:G7"/>
    <mergeCell ref="B8:G8"/>
    <mergeCell ref="B9:G9"/>
    <mergeCell ref="B10:G10"/>
  </mergeCells>
  <hyperlinks>
    <hyperlink ref="G3" location="Indice!Área_de_impresión" display="Volver al indice" xr:uid="{A9B22D91-5EC1-48B8-A176-02120F9E8DDA}"/>
  </hyperlinks>
  <printOptions horizontalCentered="1" verticalCentered="1"/>
  <pageMargins left="3.937007874015748E-2" right="3.937007874015748E-2" top="3.937007874015748E-2" bottom="3.937007874015748E-2" header="0.31496062992125984" footer="0.31496062992125984"/>
  <pageSetup scale="62" fitToWidth="0" fitToHeight="0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14595-03D0-41CC-83E7-4C3241D3D6CC}">
  <dimension ref="B1:N42"/>
  <sheetViews>
    <sheetView showGridLines="0" view="pageBreakPreview" zoomScaleNormal="85" zoomScaleSheetLayoutView="100" workbookViewId="0">
      <selection activeCell="G2" sqref="G2"/>
    </sheetView>
  </sheetViews>
  <sheetFormatPr defaultColWidth="11.42578125" defaultRowHeight="15.75" x14ac:dyDescent="0.3"/>
  <cols>
    <col min="1" max="1" width="0.5703125" style="8" customWidth="1"/>
    <col min="2" max="2" width="59.140625" style="8" customWidth="1"/>
    <col min="3" max="5" width="19.28515625" style="8" customWidth="1"/>
    <col min="6" max="6" width="20.5703125" style="8" customWidth="1"/>
    <col min="7" max="7" width="23.140625" style="8" customWidth="1"/>
    <col min="8" max="8" width="5.5703125" style="78" customWidth="1"/>
    <col min="9" max="9" width="1.42578125" style="8" hidden="1" customWidth="1"/>
    <col min="10" max="16384" width="11.42578125" style="8"/>
  </cols>
  <sheetData>
    <row r="1" spans="2:14" ht="3" customHeight="1" x14ac:dyDescent="0.3"/>
    <row r="2" spans="2:14" x14ac:dyDescent="0.3">
      <c r="G2" s="288" t="s">
        <v>244</v>
      </c>
    </row>
    <row r="7" spans="2:14" ht="16.5" x14ac:dyDescent="0.3">
      <c r="B7" s="352" t="s">
        <v>105</v>
      </c>
      <c r="C7" s="352"/>
      <c r="D7" s="352"/>
      <c r="E7" s="352"/>
      <c r="F7" s="352"/>
      <c r="G7" s="352"/>
      <c r="H7" s="352"/>
    </row>
    <row r="8" spans="2:14" ht="16.5" x14ac:dyDescent="0.3">
      <c r="B8" s="352" t="s">
        <v>0</v>
      </c>
      <c r="C8" s="352"/>
      <c r="D8" s="352"/>
      <c r="E8" s="352"/>
      <c r="F8" s="352"/>
      <c r="G8" s="352"/>
      <c r="H8" s="352"/>
    </row>
    <row r="9" spans="2:14" ht="16.5" x14ac:dyDescent="0.3">
      <c r="B9" s="375" t="s">
        <v>104</v>
      </c>
      <c r="C9" s="375"/>
      <c r="D9" s="375"/>
      <c r="E9" s="375"/>
      <c r="F9" s="375"/>
      <c r="G9" s="375"/>
      <c r="H9" s="375"/>
    </row>
    <row r="10" spans="2:14" ht="16.5" x14ac:dyDescent="0.3">
      <c r="B10" s="352" t="s">
        <v>220</v>
      </c>
      <c r="C10" s="352"/>
      <c r="D10" s="352"/>
      <c r="E10" s="352"/>
      <c r="F10" s="352"/>
      <c r="G10" s="352"/>
      <c r="H10" s="352"/>
    </row>
    <row r="11" spans="2:14" ht="16.5" x14ac:dyDescent="0.3">
      <c r="B11" s="269" t="s">
        <v>106</v>
      </c>
      <c r="C11" s="270" t="s">
        <v>1</v>
      </c>
      <c r="D11" s="270" t="s">
        <v>189</v>
      </c>
      <c r="E11" s="270" t="s">
        <v>115</v>
      </c>
      <c r="F11" s="270" t="s">
        <v>238</v>
      </c>
      <c r="G11" s="271" t="s">
        <v>247</v>
      </c>
      <c r="J11" s="14"/>
      <c r="K11" s="14"/>
      <c r="L11" s="14"/>
    </row>
    <row r="12" spans="2:14" x14ac:dyDescent="0.3">
      <c r="B12" s="272" t="s">
        <v>107</v>
      </c>
      <c r="C12" s="273">
        <f>SUM(C13,C16)</f>
        <v>912</v>
      </c>
      <c r="D12" s="273">
        <f>SUM(D13,D16)</f>
        <v>55</v>
      </c>
      <c r="E12" s="273">
        <f>SUM(E13,E16)</f>
        <v>116</v>
      </c>
      <c r="F12" s="273">
        <f t="shared" ref="F12:G12" si="0">SUM(F13,F16)</f>
        <v>562</v>
      </c>
      <c r="G12" s="274">
        <f t="shared" si="0"/>
        <v>179</v>
      </c>
      <c r="J12" s="14"/>
      <c r="K12" s="14"/>
      <c r="L12" s="14"/>
      <c r="M12" s="14"/>
    </row>
    <row r="13" spans="2:14" ht="15" customHeight="1" x14ac:dyDescent="0.3">
      <c r="B13" s="275" t="s">
        <v>108</v>
      </c>
      <c r="C13" s="273">
        <f>SUM(C14:C15)</f>
        <v>156</v>
      </c>
      <c r="D13" s="273">
        <f>SUM(D14:D15)</f>
        <v>11</v>
      </c>
      <c r="E13" s="273">
        <f>SUM(E14:E15)</f>
        <v>81</v>
      </c>
      <c r="F13" s="273">
        <f t="shared" ref="F13:G13" si="1">SUM(F14:F15)</f>
        <v>36</v>
      </c>
      <c r="G13" s="274">
        <f t="shared" si="1"/>
        <v>28</v>
      </c>
      <c r="J13" s="14"/>
      <c r="K13" s="14"/>
      <c r="L13" s="14"/>
      <c r="M13" s="14"/>
      <c r="N13" s="14"/>
    </row>
    <row r="14" spans="2:14" x14ac:dyDescent="0.3">
      <c r="B14" s="276" t="s">
        <v>109</v>
      </c>
      <c r="C14" s="277">
        <f>SUM(D14:G14)</f>
        <v>12</v>
      </c>
      <c r="D14" s="277">
        <v>11</v>
      </c>
      <c r="E14" s="277">
        <v>0</v>
      </c>
      <c r="F14" s="277">
        <v>1</v>
      </c>
      <c r="G14" s="278">
        <v>0</v>
      </c>
    </row>
    <row r="15" spans="2:14" x14ac:dyDescent="0.3">
      <c r="B15" s="276" t="s">
        <v>110</v>
      </c>
      <c r="C15" s="277">
        <f>SUM(D15:G15)</f>
        <v>144</v>
      </c>
      <c r="D15" s="277">
        <v>0</v>
      </c>
      <c r="E15" s="277">
        <v>81</v>
      </c>
      <c r="F15" s="277">
        <v>35</v>
      </c>
      <c r="G15" s="278">
        <v>28</v>
      </c>
      <c r="J15" s="14"/>
      <c r="K15" s="14"/>
      <c r="L15" s="14"/>
    </row>
    <row r="16" spans="2:14" x14ac:dyDescent="0.3">
      <c r="B16" s="275" t="s">
        <v>111</v>
      </c>
      <c r="C16" s="273">
        <f>+SUM(C17:C19)</f>
        <v>756</v>
      </c>
      <c r="D16" s="273">
        <f t="shared" ref="D16" si="2">+SUM(D17:D19)</f>
        <v>44</v>
      </c>
      <c r="E16" s="273">
        <f>+SUM(E17:E19)</f>
        <v>35</v>
      </c>
      <c r="F16" s="273">
        <f>+SUM(F17:F19)</f>
        <v>526</v>
      </c>
      <c r="G16" s="274">
        <f>+SUM(G17:G19)</f>
        <v>151</v>
      </c>
      <c r="J16" s="14"/>
      <c r="K16" s="14"/>
      <c r="L16" s="14"/>
      <c r="M16" s="14"/>
      <c r="N16" s="14"/>
    </row>
    <row r="17" spans="2:8" ht="15" customHeight="1" x14ac:dyDescent="0.3">
      <c r="B17" s="276" t="s">
        <v>109</v>
      </c>
      <c r="C17" s="277">
        <f>SUM(D17:G17)</f>
        <v>39</v>
      </c>
      <c r="D17" s="277">
        <v>0</v>
      </c>
      <c r="E17" s="277">
        <v>21</v>
      </c>
      <c r="F17" s="277">
        <v>12</v>
      </c>
      <c r="G17" s="279">
        <v>6</v>
      </c>
    </row>
    <row r="18" spans="2:8" ht="15" customHeight="1" x14ac:dyDescent="0.3">
      <c r="B18" s="276" t="s">
        <v>110</v>
      </c>
      <c r="C18" s="277">
        <f>SUM(D18:G18)</f>
        <v>717</v>
      </c>
      <c r="D18" s="277">
        <v>44</v>
      </c>
      <c r="E18" s="277">
        <v>14</v>
      </c>
      <c r="F18" s="277">
        <v>514</v>
      </c>
      <c r="G18" s="278">
        <v>145</v>
      </c>
    </row>
    <row r="19" spans="2:8" ht="15" customHeight="1" x14ac:dyDescent="0.3">
      <c r="B19" s="280" t="s">
        <v>112</v>
      </c>
      <c r="C19" s="281">
        <f t="shared" ref="C19" si="3">SUM(D19:G19)</f>
        <v>0</v>
      </c>
      <c r="D19" s="281">
        <v>0</v>
      </c>
      <c r="E19" s="281">
        <v>0</v>
      </c>
      <c r="F19" s="281">
        <v>0</v>
      </c>
      <c r="G19" s="282">
        <v>0</v>
      </c>
    </row>
    <row r="20" spans="2:8" x14ac:dyDescent="0.3">
      <c r="B20" s="30" t="s">
        <v>113</v>
      </c>
      <c r="G20" s="321"/>
      <c r="H20" s="321"/>
    </row>
    <row r="21" spans="2:8" x14ac:dyDescent="0.3">
      <c r="B21" s="78"/>
      <c r="C21" s="78"/>
      <c r="D21" s="78"/>
      <c r="F21" s="78"/>
      <c r="G21" s="321"/>
    </row>
    <row r="22" spans="2:8" x14ac:dyDescent="0.3">
      <c r="B22" s="79" t="s">
        <v>108</v>
      </c>
      <c r="C22" s="79" t="s">
        <v>109</v>
      </c>
      <c r="D22" s="79"/>
      <c r="E22" s="283"/>
      <c r="F22" s="79"/>
      <c r="G22" s="322"/>
      <c r="H22" s="80">
        <f>C14</f>
        <v>12</v>
      </c>
    </row>
    <row r="23" spans="2:8" x14ac:dyDescent="0.3">
      <c r="B23" s="81"/>
      <c r="C23" s="79" t="s">
        <v>110</v>
      </c>
      <c r="D23" s="79"/>
      <c r="E23" s="283"/>
      <c r="F23" s="79"/>
      <c r="G23" s="322"/>
      <c r="H23" s="80">
        <f>$C$15</f>
        <v>144</v>
      </c>
    </row>
    <row r="24" spans="2:8" x14ac:dyDescent="0.3">
      <c r="B24" s="81" t="s">
        <v>111</v>
      </c>
      <c r="C24" s="79" t="s">
        <v>109</v>
      </c>
      <c r="D24" s="79"/>
      <c r="E24" s="283"/>
      <c r="F24" s="79"/>
      <c r="G24" s="322"/>
      <c r="H24" s="80">
        <f>$C$17</f>
        <v>39</v>
      </c>
    </row>
    <row r="25" spans="2:8" x14ac:dyDescent="0.3">
      <c r="B25" s="81"/>
      <c r="C25" s="79" t="s">
        <v>110</v>
      </c>
      <c r="D25" s="79"/>
      <c r="E25" s="283"/>
      <c r="F25" s="79"/>
      <c r="G25" s="322"/>
      <c r="H25" s="80">
        <f>+$C18</f>
        <v>717</v>
      </c>
    </row>
    <row r="26" spans="2:8" x14ac:dyDescent="0.3">
      <c r="B26" s="81"/>
      <c r="C26" s="82" t="s">
        <v>112</v>
      </c>
      <c r="D26" s="82"/>
      <c r="E26" s="30"/>
      <c r="F26" s="82"/>
      <c r="G26" s="322"/>
      <c r="H26" s="80">
        <f>+$C19</f>
        <v>0</v>
      </c>
    </row>
    <row r="27" spans="2:8" x14ac:dyDescent="0.3">
      <c r="B27" s="286"/>
      <c r="C27" s="323"/>
      <c r="D27" s="30"/>
      <c r="E27" s="30"/>
      <c r="F27" s="82"/>
      <c r="G27" s="321"/>
      <c r="H27" s="83"/>
    </row>
    <row r="28" spans="2:8" x14ac:dyDescent="0.3">
      <c r="B28" s="286"/>
      <c r="C28" s="284"/>
      <c r="D28" s="284"/>
      <c r="E28" s="284"/>
      <c r="F28" s="85"/>
      <c r="G28" s="85"/>
      <c r="H28" s="285"/>
    </row>
    <row r="29" spans="2:8" x14ac:dyDescent="0.3">
      <c r="B29" s="84"/>
      <c r="C29" s="84"/>
      <c r="D29" s="84"/>
      <c r="E29" s="84"/>
      <c r="F29" s="84"/>
      <c r="G29" s="84"/>
      <c r="H29" s="324"/>
    </row>
    <row r="30" spans="2:8" x14ac:dyDescent="0.3">
      <c r="B30" s="86"/>
      <c r="C30" s="86"/>
      <c r="D30" s="86"/>
      <c r="E30" s="86"/>
      <c r="F30" s="86"/>
      <c r="G30" s="87"/>
      <c r="H30" s="81"/>
    </row>
    <row r="31" spans="2:8" x14ac:dyDescent="0.3">
      <c r="B31" s="88"/>
      <c r="C31" s="88"/>
      <c r="D31" s="88"/>
      <c r="E31" s="88"/>
      <c r="F31" s="88"/>
      <c r="G31" s="88"/>
      <c r="H31" s="287"/>
    </row>
    <row r="32" spans="2:8" x14ac:dyDescent="0.3">
      <c r="B32" s="88"/>
      <c r="C32" s="88"/>
      <c r="D32" s="88"/>
      <c r="E32" s="88"/>
      <c r="F32" s="88"/>
      <c r="G32" s="88"/>
      <c r="H32" s="287"/>
    </row>
    <row r="33" spans="2:8" ht="28.5" customHeight="1" x14ac:dyDescent="0.3">
      <c r="B33" s="428"/>
      <c r="C33" s="429"/>
      <c r="D33" s="429"/>
      <c r="E33" s="429"/>
      <c r="F33" s="429"/>
      <c r="G33" s="429"/>
      <c r="H33" s="429"/>
    </row>
    <row r="34" spans="2:8" ht="11.25" customHeight="1" x14ac:dyDescent="0.3"/>
    <row r="42" spans="2:8" x14ac:dyDescent="0.3">
      <c r="B42" s="427" t="s">
        <v>114</v>
      </c>
      <c r="C42" s="427"/>
      <c r="D42" s="427"/>
      <c r="E42" s="427"/>
      <c r="F42" s="427"/>
      <c r="G42" s="427"/>
      <c r="H42" s="427"/>
    </row>
  </sheetData>
  <mergeCells count="6">
    <mergeCell ref="B42:H42"/>
    <mergeCell ref="B7:H7"/>
    <mergeCell ref="B8:H8"/>
    <mergeCell ref="B9:H9"/>
    <mergeCell ref="B10:H10"/>
    <mergeCell ref="B33:H33"/>
  </mergeCells>
  <hyperlinks>
    <hyperlink ref="G2" location="Indice!Área_de_impresión" display="Volver al indice" xr:uid="{0054CDEE-F358-469C-93AC-F72ED13981DF}"/>
  </hyperlinks>
  <printOptions horizontalCentered="1"/>
  <pageMargins left="0.11811023622047245" right="0.11811023622047245" top="0.15748031496062992" bottom="0.11811023622047245" header="0.31496062992125984" footer="0.31496062992125984"/>
  <pageSetup scale="75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2DB18-806E-4B94-B8D1-DB1753361CF7}">
  <dimension ref="B1:G38"/>
  <sheetViews>
    <sheetView showGridLines="0" view="pageBreakPreview" zoomScaleSheetLayoutView="100" workbookViewId="0">
      <selection activeCell="E3" sqref="E3"/>
    </sheetView>
  </sheetViews>
  <sheetFormatPr defaultColWidth="11.42578125" defaultRowHeight="15" x14ac:dyDescent="0.25"/>
  <cols>
    <col min="1" max="1" width="1" customWidth="1"/>
    <col min="2" max="2" width="32.42578125" customWidth="1"/>
    <col min="3" max="3" width="27.5703125" bestFit="1" customWidth="1"/>
    <col min="4" max="4" width="13.42578125" customWidth="1"/>
    <col min="5" max="5" width="15.42578125" customWidth="1"/>
    <col min="7" max="7" width="1.7109375" customWidth="1"/>
  </cols>
  <sheetData>
    <row r="1" spans="2:7" ht="3.75" customHeight="1" x14ac:dyDescent="0.25"/>
    <row r="2" spans="2:7" x14ac:dyDescent="0.25">
      <c r="B2" s="204"/>
      <c r="C2" s="204"/>
      <c r="D2" s="204"/>
      <c r="E2" s="204"/>
      <c r="F2" s="140"/>
      <c r="G2" s="140"/>
    </row>
    <row r="3" spans="2:7" x14ac:dyDescent="0.25">
      <c r="B3" s="204"/>
      <c r="C3" s="204"/>
      <c r="D3" s="204"/>
      <c r="E3" s="288" t="s">
        <v>244</v>
      </c>
      <c r="G3" s="140"/>
    </row>
    <row r="4" spans="2:7" x14ac:dyDescent="0.25">
      <c r="B4" s="204"/>
      <c r="C4" s="204"/>
      <c r="D4" s="204"/>
      <c r="E4" s="204"/>
      <c r="G4" s="140"/>
    </row>
    <row r="5" spans="2:7" x14ac:dyDescent="0.25">
      <c r="B5" s="205"/>
      <c r="C5" s="204"/>
      <c r="D5" s="204"/>
      <c r="E5" s="204"/>
      <c r="G5" s="140"/>
    </row>
    <row r="6" spans="2:7" x14ac:dyDescent="0.25">
      <c r="B6" s="205"/>
      <c r="C6" s="204"/>
      <c r="D6" s="204"/>
      <c r="E6" s="204"/>
      <c r="G6" s="140"/>
    </row>
    <row r="7" spans="2:7" ht="15.75" x14ac:dyDescent="0.25">
      <c r="B7" s="435" t="s">
        <v>151</v>
      </c>
      <c r="C7" s="435"/>
      <c r="D7" s="435"/>
      <c r="E7" s="435"/>
    </row>
    <row r="8" spans="2:7" ht="15" customHeight="1" x14ac:dyDescent="0.25">
      <c r="B8" s="435" t="s">
        <v>0</v>
      </c>
      <c r="C8" s="435"/>
      <c r="D8" s="435"/>
      <c r="E8" s="435"/>
    </row>
    <row r="9" spans="2:7" ht="15" customHeight="1" x14ac:dyDescent="0.25">
      <c r="B9" s="435" t="s">
        <v>152</v>
      </c>
      <c r="C9" s="435"/>
      <c r="D9" s="435"/>
      <c r="E9" s="435"/>
    </row>
    <row r="10" spans="2:7" ht="15" customHeight="1" x14ac:dyDescent="0.25">
      <c r="B10" s="435" t="s">
        <v>220</v>
      </c>
      <c r="C10" s="435"/>
      <c r="D10" s="435"/>
      <c r="E10" s="435"/>
    </row>
    <row r="11" spans="2:7" ht="18.75" x14ac:dyDescent="0.25">
      <c r="B11" s="206" t="s">
        <v>26</v>
      </c>
      <c r="C11" s="436" t="s">
        <v>236</v>
      </c>
      <c r="D11" s="436"/>
      <c r="E11" s="437"/>
    </row>
    <row r="12" spans="2:7" x14ac:dyDescent="0.25">
      <c r="B12" s="207" t="s">
        <v>1</v>
      </c>
      <c r="C12" s="438">
        <f>+SUM(C13:E16)</f>
        <v>0</v>
      </c>
      <c r="D12" s="438"/>
      <c r="E12" s="439"/>
    </row>
    <row r="13" spans="2:7" x14ac:dyDescent="0.25">
      <c r="B13" s="208" t="s">
        <v>23</v>
      </c>
      <c r="C13" s="430">
        <v>0</v>
      </c>
      <c r="D13" s="431"/>
      <c r="E13" s="432"/>
    </row>
    <row r="14" spans="2:7" x14ac:dyDescent="0.25">
      <c r="B14" s="208" t="s">
        <v>115</v>
      </c>
      <c r="C14" s="320"/>
      <c r="D14" s="295"/>
      <c r="E14" s="296">
        <v>0</v>
      </c>
    </row>
    <row r="15" spans="2:7" x14ac:dyDescent="0.25">
      <c r="B15" s="208" t="s">
        <v>238</v>
      </c>
      <c r="C15" s="320"/>
      <c r="D15" s="295"/>
      <c r="E15" s="296">
        <v>0</v>
      </c>
    </row>
    <row r="16" spans="2:7" x14ac:dyDescent="0.25">
      <c r="B16" s="209" t="s">
        <v>247</v>
      </c>
      <c r="C16" s="210"/>
      <c r="D16" s="211"/>
      <c r="E16" s="212">
        <v>0</v>
      </c>
    </row>
    <row r="17" spans="2:6" ht="43.5" customHeight="1" x14ac:dyDescent="0.25">
      <c r="B17" s="433" t="s">
        <v>242</v>
      </c>
      <c r="C17" s="433"/>
      <c r="D17" s="433"/>
      <c r="E17" s="433"/>
      <c r="F17" s="213"/>
    </row>
    <row r="18" spans="2:6" ht="15" customHeight="1" x14ac:dyDescent="0.25">
      <c r="B18" s="434" t="s">
        <v>153</v>
      </c>
      <c r="C18" s="434"/>
      <c r="D18" s="434"/>
      <c r="E18" s="434"/>
      <c r="F18" s="213"/>
    </row>
    <row r="19" spans="2:6" ht="15.75" x14ac:dyDescent="0.25">
      <c r="C19" s="213"/>
      <c r="D19" s="213"/>
      <c r="E19" s="213"/>
    </row>
    <row r="20" spans="2:6" ht="15.75" x14ac:dyDescent="0.25">
      <c r="B20" s="213"/>
      <c r="C20" s="213"/>
      <c r="D20" s="213"/>
      <c r="E20" s="213"/>
    </row>
    <row r="25" spans="2:6" x14ac:dyDescent="0.25">
      <c r="F25" s="214"/>
    </row>
    <row r="26" spans="2:6" x14ac:dyDescent="0.25">
      <c r="F26" s="215"/>
    </row>
    <row r="27" spans="2:6" x14ac:dyDescent="0.25">
      <c r="B27" s="214"/>
      <c r="C27" s="214"/>
      <c r="D27" s="214"/>
      <c r="E27" s="214"/>
    </row>
    <row r="28" spans="2:6" x14ac:dyDescent="0.25">
      <c r="B28" s="216"/>
      <c r="C28" s="215"/>
      <c r="D28" s="215"/>
      <c r="E28" s="215"/>
    </row>
    <row r="35" spans="2:5" x14ac:dyDescent="0.25">
      <c r="B35" s="217"/>
    </row>
    <row r="38" spans="2:5" x14ac:dyDescent="0.25">
      <c r="C38" s="218"/>
      <c r="D38" s="218"/>
      <c r="E38" s="218"/>
    </row>
  </sheetData>
  <mergeCells count="9">
    <mergeCell ref="C13:E13"/>
    <mergeCell ref="B17:E17"/>
    <mergeCell ref="B18:E18"/>
    <mergeCell ref="B7:E7"/>
    <mergeCell ref="B8:E8"/>
    <mergeCell ref="B9:E9"/>
    <mergeCell ref="B10:E10"/>
    <mergeCell ref="C11:E11"/>
    <mergeCell ref="C12:E12"/>
  </mergeCells>
  <hyperlinks>
    <hyperlink ref="E3" location="Indice!Área_de_impresión" display="Volver al indice" xr:uid="{B31C39EA-2C49-415E-878E-902478396B1B}"/>
  </hyperlinks>
  <printOptions horizontalCentered="1"/>
  <pageMargins left="0.15748031496062992" right="0.15748031496062992" top="0.74803149606299213" bottom="0.15748031496062992" header="0.31496062992125984" footer="0.31496062992125984"/>
  <pageSetup paperSize="9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1A3D0-7173-4D27-9081-06E0BF07B397}">
  <dimension ref="B1:D18"/>
  <sheetViews>
    <sheetView showGridLines="0" view="pageBreakPreview" zoomScaleNormal="100" zoomScaleSheetLayoutView="100" workbookViewId="0">
      <selection activeCell="E12" sqref="E12"/>
    </sheetView>
  </sheetViews>
  <sheetFormatPr defaultColWidth="11.42578125" defaultRowHeight="15.75" x14ac:dyDescent="0.3"/>
  <cols>
    <col min="1" max="1" width="0.7109375" style="8" customWidth="1"/>
    <col min="2" max="2" width="46.28515625" style="8" customWidth="1"/>
    <col min="3" max="3" width="49" style="8" customWidth="1"/>
    <col min="4" max="4" width="6.85546875" style="8" customWidth="1"/>
    <col min="5" max="5" width="8.85546875" style="8" customWidth="1"/>
    <col min="6" max="16384" width="11.42578125" style="8"/>
  </cols>
  <sheetData>
    <row r="1" spans="2:4" ht="4.5" customHeight="1" x14ac:dyDescent="0.3"/>
    <row r="2" spans="2:4" x14ac:dyDescent="0.3">
      <c r="C2" s="289" t="s">
        <v>244</v>
      </c>
      <c r="D2" s="43"/>
    </row>
    <row r="3" spans="2:4" x14ac:dyDescent="0.3">
      <c r="D3" s="89"/>
    </row>
    <row r="4" spans="2:4" x14ac:dyDescent="0.3">
      <c r="D4" s="89"/>
    </row>
    <row r="5" spans="2:4" x14ac:dyDescent="0.3">
      <c r="D5" s="89"/>
    </row>
    <row r="6" spans="2:4" x14ac:dyDescent="0.3">
      <c r="D6" s="89"/>
    </row>
    <row r="7" spans="2:4" ht="16.5" x14ac:dyDescent="0.3">
      <c r="B7" s="352" t="s">
        <v>192</v>
      </c>
      <c r="C7" s="352"/>
      <c r="D7" s="40"/>
    </row>
    <row r="8" spans="2:4" ht="16.5" x14ac:dyDescent="0.3">
      <c r="B8" s="352" t="s">
        <v>0</v>
      </c>
      <c r="C8" s="352"/>
      <c r="D8" s="90"/>
    </row>
    <row r="9" spans="2:4" ht="16.5" x14ac:dyDescent="0.3">
      <c r="B9" s="352" t="s">
        <v>208</v>
      </c>
      <c r="C9" s="352"/>
      <c r="D9" s="90"/>
    </row>
    <row r="10" spans="2:4" ht="16.5" x14ac:dyDescent="0.3">
      <c r="B10" s="352" t="s">
        <v>220</v>
      </c>
      <c r="C10" s="352"/>
      <c r="D10" s="90"/>
    </row>
    <row r="11" spans="2:4" ht="16.5" x14ac:dyDescent="0.3">
      <c r="B11" s="22" t="s">
        <v>26</v>
      </c>
      <c r="C11" s="28" t="s">
        <v>209</v>
      </c>
    </row>
    <row r="12" spans="2:4" x14ac:dyDescent="0.3">
      <c r="B12" s="11" t="s">
        <v>1</v>
      </c>
      <c r="C12" s="13">
        <f>SUM(C13:C16)</f>
        <v>1</v>
      </c>
    </row>
    <row r="13" spans="2:4" x14ac:dyDescent="0.3">
      <c r="B13" s="15" t="s">
        <v>23</v>
      </c>
      <c r="C13" s="16">
        <v>0</v>
      </c>
    </row>
    <row r="14" spans="2:4" x14ac:dyDescent="0.3">
      <c r="B14" s="15" t="s">
        <v>115</v>
      </c>
      <c r="C14" s="16">
        <v>1</v>
      </c>
    </row>
    <row r="15" spans="2:4" x14ac:dyDescent="0.3">
      <c r="B15" s="15" t="s">
        <v>238</v>
      </c>
      <c r="C15" s="16">
        <v>0</v>
      </c>
    </row>
    <row r="16" spans="2:4" x14ac:dyDescent="0.3">
      <c r="B16" s="15" t="s">
        <v>247</v>
      </c>
      <c r="C16" s="16">
        <v>0</v>
      </c>
    </row>
    <row r="17" spans="2:3" ht="15" customHeight="1" x14ac:dyDescent="0.3">
      <c r="B17" s="440" t="s">
        <v>222</v>
      </c>
      <c r="C17" s="440"/>
    </row>
    <row r="18" spans="2:3" x14ac:dyDescent="0.3">
      <c r="B18" s="91" t="s">
        <v>210</v>
      </c>
    </row>
  </sheetData>
  <mergeCells count="5">
    <mergeCell ref="B7:C7"/>
    <mergeCell ref="B8:C8"/>
    <mergeCell ref="B9:C9"/>
    <mergeCell ref="B10:C10"/>
    <mergeCell ref="B17:C17"/>
  </mergeCells>
  <hyperlinks>
    <hyperlink ref="C2" location="Indice!Área_de_impresión" display="Volver al indice" xr:uid="{A5E4C619-22F9-4BCB-B6E9-C481AE9D76C3}"/>
  </hyperlinks>
  <printOptions horizontalCentered="1"/>
  <pageMargins left="0.11811023622047245" right="0.11811023622047245" top="0.74803149606299213" bottom="0.15748031496062992" header="0.31496062992125984" footer="0.31496062992125984"/>
  <pageSetup scale="12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FA55C-C18D-47B4-A8A4-A8ED3C04032E}">
  <dimension ref="B1:M36"/>
  <sheetViews>
    <sheetView showGridLines="0" view="pageBreakPreview" topLeftCell="A13" zoomScaleNormal="100" zoomScaleSheetLayoutView="100" workbookViewId="0">
      <selection activeCell="G19" sqref="G19"/>
    </sheetView>
  </sheetViews>
  <sheetFormatPr defaultColWidth="11.42578125" defaultRowHeight="14.25" x14ac:dyDescent="0.2"/>
  <cols>
    <col min="1" max="1" width="1" style="93" customWidth="1"/>
    <col min="2" max="2" width="33.42578125" style="93" customWidth="1"/>
    <col min="3" max="3" width="16.85546875" style="93" customWidth="1"/>
    <col min="4" max="4" width="23.5703125" style="93" customWidth="1"/>
    <col min="5" max="5" width="12.42578125" style="93" customWidth="1"/>
    <col min="6" max="6" width="10.28515625" style="93" customWidth="1"/>
    <col min="7" max="7" width="12.42578125" style="93" customWidth="1"/>
    <col min="8" max="8" width="10.28515625" style="93" customWidth="1"/>
    <col min="9" max="9" width="12.42578125" style="93" customWidth="1"/>
    <col min="10" max="10" width="10.28515625" style="93" customWidth="1"/>
    <col min="11" max="11" width="1.7109375" style="93" customWidth="1"/>
    <col min="12" max="16384" width="11.42578125" style="93"/>
  </cols>
  <sheetData>
    <row r="1" spans="2:13" ht="3.75" customHeight="1" x14ac:dyDescent="0.2"/>
    <row r="2" spans="2:13" ht="30" customHeight="1" x14ac:dyDescent="0.2">
      <c r="E2" s="94"/>
      <c r="G2" s="94"/>
      <c r="I2" s="341" t="s">
        <v>244</v>
      </c>
      <c r="J2" s="341"/>
    </row>
    <row r="3" spans="2:13" x14ac:dyDescent="0.2">
      <c r="E3" s="94"/>
      <c r="G3" s="94"/>
      <c r="I3" s="94"/>
    </row>
    <row r="4" spans="2:13" x14ac:dyDescent="0.2">
      <c r="E4" s="94"/>
      <c r="G4" s="94"/>
      <c r="I4" s="94"/>
    </row>
    <row r="5" spans="2:13" x14ac:dyDescent="0.2">
      <c r="E5" s="94"/>
      <c r="G5" s="94"/>
      <c r="I5" s="94"/>
    </row>
    <row r="6" spans="2:13" x14ac:dyDescent="0.2">
      <c r="B6" s="94"/>
      <c r="C6" s="94"/>
      <c r="D6" s="94"/>
      <c r="E6" s="94"/>
      <c r="G6" s="94"/>
      <c r="I6" s="94"/>
    </row>
    <row r="7" spans="2:13" ht="15.75" x14ac:dyDescent="0.25">
      <c r="B7" s="342" t="s">
        <v>27</v>
      </c>
      <c r="C7" s="342"/>
      <c r="D7" s="342"/>
      <c r="E7" s="342"/>
      <c r="F7" s="342"/>
      <c r="G7" s="342"/>
      <c r="H7" s="342"/>
      <c r="I7" s="342"/>
      <c r="J7" s="342"/>
    </row>
    <row r="8" spans="2:13" ht="15.75" x14ac:dyDescent="0.25">
      <c r="B8" s="342" t="s">
        <v>0</v>
      </c>
      <c r="C8" s="342"/>
      <c r="D8" s="342"/>
      <c r="E8" s="342"/>
      <c r="F8" s="342"/>
      <c r="G8" s="342"/>
      <c r="H8" s="342"/>
      <c r="I8" s="342"/>
      <c r="J8" s="342"/>
    </row>
    <row r="9" spans="2:13" ht="15" customHeight="1" x14ac:dyDescent="0.25">
      <c r="B9" s="342" t="s">
        <v>214</v>
      </c>
      <c r="C9" s="342"/>
      <c r="D9" s="342"/>
      <c r="E9" s="342"/>
      <c r="F9" s="342"/>
      <c r="G9" s="342"/>
      <c r="H9" s="342"/>
      <c r="I9" s="342"/>
      <c r="J9" s="342"/>
    </row>
    <row r="10" spans="2:13" ht="15" customHeight="1" x14ac:dyDescent="0.25">
      <c r="B10" s="343" t="s">
        <v>220</v>
      </c>
      <c r="C10" s="343"/>
      <c r="D10" s="343"/>
      <c r="E10" s="343"/>
      <c r="F10" s="343"/>
      <c r="G10" s="343"/>
      <c r="H10" s="343"/>
      <c r="I10" s="343"/>
      <c r="J10" s="343"/>
    </row>
    <row r="11" spans="2:13" ht="21.75" customHeight="1" x14ac:dyDescent="0.2">
      <c r="B11" s="344" t="s">
        <v>28</v>
      </c>
      <c r="C11" s="346" t="s">
        <v>1</v>
      </c>
      <c r="D11" s="346"/>
      <c r="E11" s="346" t="s">
        <v>215</v>
      </c>
      <c r="F11" s="346"/>
      <c r="G11" s="346"/>
      <c r="H11" s="346"/>
      <c r="I11" s="346"/>
      <c r="J11" s="348"/>
    </row>
    <row r="12" spans="2:13" ht="22.5" customHeight="1" x14ac:dyDescent="0.2">
      <c r="B12" s="345"/>
      <c r="C12" s="347"/>
      <c r="D12" s="347"/>
      <c r="E12" s="349" t="s">
        <v>23</v>
      </c>
      <c r="F12" s="349"/>
      <c r="G12" s="349" t="s">
        <v>115</v>
      </c>
      <c r="H12" s="349"/>
      <c r="I12" s="349" t="s">
        <v>237</v>
      </c>
      <c r="J12" s="350"/>
    </row>
    <row r="13" spans="2:13" ht="18.75" x14ac:dyDescent="0.2">
      <c r="B13" s="345"/>
      <c r="C13" s="224" t="s">
        <v>224</v>
      </c>
      <c r="D13" s="224" t="s">
        <v>225</v>
      </c>
      <c r="E13" s="225" t="s">
        <v>97</v>
      </c>
      <c r="F13" s="226" t="s">
        <v>216</v>
      </c>
      <c r="G13" s="225" t="s">
        <v>97</v>
      </c>
      <c r="H13" s="226" t="s">
        <v>216</v>
      </c>
      <c r="I13" s="225" t="s">
        <v>97</v>
      </c>
      <c r="J13" s="227" t="s">
        <v>216</v>
      </c>
    </row>
    <row r="14" spans="2:13" ht="15" x14ac:dyDescent="0.25">
      <c r="B14" s="228" t="s">
        <v>1</v>
      </c>
      <c r="C14" s="229">
        <f>I14+E14+G14</f>
        <v>176</v>
      </c>
      <c r="D14" s="229">
        <f>J14+F14+H14</f>
        <v>312</v>
      </c>
      <c r="E14" s="230">
        <f t="shared" ref="E14:J14" si="0">E15+E16</f>
        <v>34</v>
      </c>
      <c r="F14" s="230">
        <f t="shared" si="0"/>
        <v>84</v>
      </c>
      <c r="G14" s="230">
        <f t="shared" si="0"/>
        <v>54</v>
      </c>
      <c r="H14" s="230">
        <f t="shared" si="0"/>
        <v>113</v>
      </c>
      <c r="I14" s="230">
        <f t="shared" si="0"/>
        <v>88</v>
      </c>
      <c r="J14" s="231">
        <f t="shared" si="0"/>
        <v>115</v>
      </c>
      <c r="L14" s="97"/>
      <c r="M14" s="97"/>
    </row>
    <row r="15" spans="2:13" ht="31.5" customHeight="1" x14ac:dyDescent="0.25">
      <c r="B15" s="232" t="s">
        <v>29</v>
      </c>
      <c r="C15" s="229">
        <f>I15+E15+G15</f>
        <v>66</v>
      </c>
      <c r="D15" s="229">
        <f t="shared" ref="D15:D16" si="1">J15+F15+H15</f>
        <v>71</v>
      </c>
      <c r="E15" s="233">
        <v>9</v>
      </c>
      <c r="F15" s="233">
        <v>22</v>
      </c>
      <c r="G15" s="233">
        <v>24</v>
      </c>
      <c r="H15" s="233">
        <v>25</v>
      </c>
      <c r="I15" s="233">
        <v>33</v>
      </c>
      <c r="J15" s="234">
        <v>24</v>
      </c>
      <c r="L15" s="97"/>
      <c r="M15" s="97"/>
    </row>
    <row r="16" spans="2:13" ht="15" x14ac:dyDescent="0.25">
      <c r="B16" s="235" t="s">
        <v>217</v>
      </c>
      <c r="C16" s="236">
        <f>I16+E16+G16</f>
        <v>110</v>
      </c>
      <c r="D16" s="236">
        <f t="shared" si="1"/>
        <v>241</v>
      </c>
      <c r="E16" s="237">
        <v>25</v>
      </c>
      <c r="F16" s="237">
        <v>62</v>
      </c>
      <c r="G16" s="237">
        <v>30</v>
      </c>
      <c r="H16" s="237">
        <v>88</v>
      </c>
      <c r="I16" s="237">
        <v>55</v>
      </c>
      <c r="J16" s="238">
        <v>91</v>
      </c>
      <c r="L16" s="97"/>
      <c r="M16" s="97"/>
    </row>
    <row r="17" spans="2:10" ht="48" customHeight="1" x14ac:dyDescent="0.25">
      <c r="B17" s="339" t="s">
        <v>226</v>
      </c>
      <c r="C17" s="340"/>
      <c r="D17" s="340"/>
      <c r="E17" s="340"/>
      <c r="F17" s="340"/>
      <c r="G17" s="340"/>
      <c r="H17" s="340"/>
      <c r="I17" s="340"/>
      <c r="J17" s="340"/>
    </row>
    <row r="18" spans="2:10" x14ac:dyDescent="0.2">
      <c r="B18" s="100" t="s">
        <v>30</v>
      </c>
      <c r="C18" s="100"/>
      <c r="D18" s="100"/>
    </row>
    <row r="36" spans="2:2" x14ac:dyDescent="0.2">
      <c r="B36" s="100" t="s">
        <v>30</v>
      </c>
    </row>
  </sheetData>
  <mergeCells count="12">
    <mergeCell ref="B17:J17"/>
    <mergeCell ref="I2:J2"/>
    <mergeCell ref="B7:J7"/>
    <mergeCell ref="B8:J8"/>
    <mergeCell ref="B9:J9"/>
    <mergeCell ref="B10:J10"/>
    <mergeCell ref="B11:B13"/>
    <mergeCell ref="C11:D12"/>
    <mergeCell ref="E11:J11"/>
    <mergeCell ref="E12:F12"/>
    <mergeCell ref="G12:H12"/>
    <mergeCell ref="I12:J12"/>
  </mergeCells>
  <hyperlinks>
    <hyperlink ref="I2" location="Indice!Área_de_impresión" display="Volver al indice" xr:uid="{CD6CF094-E07F-4EA0-B4F7-97DF5FACF3DF}"/>
  </hyperlinks>
  <printOptions horizontalCentered="1"/>
  <pageMargins left="0.11811023622047245" right="0.11811023622047245" top="0.15748031496062992" bottom="0.15748031496062992" header="0.31496062992125984" footer="0.31496062992125984"/>
  <pageSetup scale="66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A2C6-B6A1-41C7-90AA-27F87E9DF043}">
  <dimension ref="A1:N43"/>
  <sheetViews>
    <sheetView showGridLines="0" view="pageBreakPreview" zoomScale="90" zoomScaleNormal="90" zoomScaleSheetLayoutView="90" workbookViewId="0">
      <selection activeCell="G3" sqref="G3"/>
    </sheetView>
  </sheetViews>
  <sheetFormatPr defaultColWidth="11.42578125" defaultRowHeight="15.75" x14ac:dyDescent="0.3"/>
  <cols>
    <col min="1" max="1" width="0.85546875" style="8" customWidth="1"/>
    <col min="2" max="2" width="24.42578125" style="8" customWidth="1"/>
    <col min="3" max="3" width="23.42578125" style="8" bestFit="1" customWidth="1"/>
    <col min="4" max="4" width="19.28515625" style="8" customWidth="1"/>
    <col min="5" max="5" width="23.5703125" style="8" customWidth="1"/>
    <col min="6" max="6" width="25.5703125" style="8" customWidth="1"/>
    <col min="7" max="7" width="20" style="8" customWidth="1"/>
    <col min="8" max="8" width="3.5703125" style="8" customWidth="1"/>
    <col min="9" max="16384" width="11.42578125" style="8"/>
  </cols>
  <sheetData>
    <row r="1" spans="1:14" ht="3.75" customHeight="1" x14ac:dyDescent="0.3"/>
    <row r="2" spans="1:14" x14ac:dyDescent="0.3">
      <c r="H2" s="43"/>
    </row>
    <row r="3" spans="1:14" x14ac:dyDescent="0.3">
      <c r="G3" s="288" t="s">
        <v>244</v>
      </c>
    </row>
    <row r="5" spans="1:14" x14ac:dyDescent="0.3">
      <c r="B5" s="9"/>
    </row>
    <row r="6" spans="1:14" x14ac:dyDescent="0.3">
      <c r="B6" s="9"/>
    </row>
    <row r="7" spans="1:14" ht="19.5" x14ac:dyDescent="0.3">
      <c r="A7" s="44"/>
      <c r="B7" s="352" t="s">
        <v>173</v>
      </c>
      <c r="C7" s="352"/>
      <c r="D7" s="352"/>
      <c r="E7" s="352"/>
      <c r="F7" s="352"/>
      <c r="G7" s="352"/>
      <c r="H7" s="44"/>
    </row>
    <row r="8" spans="1:14" ht="19.5" x14ac:dyDescent="0.3">
      <c r="A8" s="44"/>
      <c r="B8" s="352" t="s">
        <v>0</v>
      </c>
      <c r="C8" s="352"/>
      <c r="D8" s="352"/>
      <c r="E8" s="352"/>
      <c r="F8" s="352"/>
      <c r="G8" s="352"/>
      <c r="H8" s="44"/>
      <c r="I8" s="44"/>
      <c r="J8" s="44"/>
    </row>
    <row r="9" spans="1:14" ht="19.5" x14ac:dyDescent="0.3">
      <c r="A9" s="44"/>
      <c r="B9" s="352" t="s">
        <v>174</v>
      </c>
      <c r="C9" s="352"/>
      <c r="D9" s="352"/>
      <c r="E9" s="352"/>
      <c r="F9" s="352"/>
      <c r="G9" s="352"/>
      <c r="H9" s="44"/>
      <c r="I9" s="44"/>
      <c r="J9" s="44"/>
    </row>
    <row r="10" spans="1:14" ht="19.5" x14ac:dyDescent="0.3">
      <c r="A10" s="44"/>
      <c r="B10" s="352" t="s">
        <v>220</v>
      </c>
      <c r="C10" s="352"/>
      <c r="D10" s="352"/>
      <c r="E10" s="352"/>
      <c r="F10" s="352"/>
      <c r="G10" s="352"/>
      <c r="H10" s="44"/>
      <c r="I10" s="44"/>
      <c r="J10" s="44"/>
    </row>
    <row r="11" spans="1:14" ht="18.75" customHeight="1" x14ac:dyDescent="0.3">
      <c r="A11" s="44"/>
      <c r="B11" s="444" t="s">
        <v>26</v>
      </c>
      <c r="C11" s="446" t="s">
        <v>175</v>
      </c>
      <c r="D11" s="448" t="s">
        <v>177</v>
      </c>
      <c r="E11" s="450" t="s">
        <v>176</v>
      </c>
      <c r="F11" s="450"/>
      <c r="G11" s="451"/>
      <c r="H11" s="44"/>
      <c r="I11" s="44"/>
      <c r="J11" s="44"/>
    </row>
    <row r="12" spans="1:14" ht="17.25" customHeight="1" x14ac:dyDescent="0.3">
      <c r="B12" s="445"/>
      <c r="C12" s="447"/>
      <c r="D12" s="449"/>
      <c r="E12" s="297" t="s">
        <v>178</v>
      </c>
      <c r="F12" s="297" t="s">
        <v>205</v>
      </c>
      <c r="G12" s="45" t="s">
        <v>179</v>
      </c>
    </row>
    <row r="13" spans="1:14" ht="17.25" customHeight="1" x14ac:dyDescent="0.3">
      <c r="B13" s="29" t="s">
        <v>1</v>
      </c>
      <c r="C13" s="26">
        <f>SUM(C14:C17)</f>
        <v>36</v>
      </c>
      <c r="D13" s="26">
        <f>SUM(D14:D17)</f>
        <v>1663</v>
      </c>
      <c r="E13" s="26">
        <f t="shared" ref="E13:G13" si="0">SUM(E14:E17)</f>
        <v>18</v>
      </c>
      <c r="F13" s="26">
        <f t="shared" si="0"/>
        <v>1643</v>
      </c>
      <c r="G13" s="26">
        <f t="shared" si="0"/>
        <v>1408</v>
      </c>
      <c r="I13" s="14"/>
      <c r="J13" s="14"/>
      <c r="K13" s="14"/>
      <c r="L13" s="14"/>
      <c r="M13" s="14"/>
      <c r="N13" s="14"/>
    </row>
    <row r="14" spans="1:14" x14ac:dyDescent="0.3">
      <c r="B14" s="15" t="s">
        <v>23</v>
      </c>
      <c r="C14" s="101">
        <v>6</v>
      </c>
      <c r="D14" s="219">
        <v>242</v>
      </c>
      <c r="E14" s="219">
        <v>3</v>
      </c>
      <c r="F14" s="219">
        <v>241</v>
      </c>
      <c r="G14" s="16">
        <v>240</v>
      </c>
    </row>
    <row r="15" spans="1:14" x14ac:dyDescent="0.3">
      <c r="B15" s="15" t="s">
        <v>115</v>
      </c>
      <c r="C15" s="101">
        <v>7</v>
      </c>
      <c r="D15" s="219">
        <v>282</v>
      </c>
      <c r="E15" s="219">
        <v>3</v>
      </c>
      <c r="F15" s="219">
        <v>282</v>
      </c>
      <c r="G15" s="16">
        <v>297</v>
      </c>
    </row>
    <row r="16" spans="1:14" x14ac:dyDescent="0.3">
      <c r="B16" s="15" t="s">
        <v>238</v>
      </c>
      <c r="C16" s="101">
        <v>13</v>
      </c>
      <c r="D16" s="219">
        <v>629</v>
      </c>
      <c r="E16" s="219">
        <v>6</v>
      </c>
      <c r="F16" s="219">
        <v>617</v>
      </c>
      <c r="G16" s="16">
        <v>638</v>
      </c>
    </row>
    <row r="17" spans="2:7" x14ac:dyDescent="0.3">
      <c r="B17" s="17" t="s">
        <v>247</v>
      </c>
      <c r="C17" s="25">
        <v>10</v>
      </c>
      <c r="D17" s="18">
        <v>510</v>
      </c>
      <c r="E17" s="18">
        <v>6</v>
      </c>
      <c r="F17" s="18">
        <v>503</v>
      </c>
      <c r="G17" s="19">
        <v>233</v>
      </c>
    </row>
    <row r="18" spans="2:7" x14ac:dyDescent="0.3">
      <c r="B18" s="46" t="s">
        <v>180</v>
      </c>
      <c r="C18" s="47"/>
      <c r="D18" s="47"/>
      <c r="E18" s="47"/>
      <c r="F18" s="47"/>
      <c r="G18" s="47"/>
    </row>
    <row r="19" spans="2:7" ht="15" customHeight="1" x14ac:dyDescent="0.3">
      <c r="B19" s="442" t="s">
        <v>181</v>
      </c>
      <c r="C19" s="442"/>
      <c r="D19" s="442"/>
      <c r="E19" s="442"/>
      <c r="F19" s="442"/>
      <c r="G19" s="442"/>
    </row>
    <row r="20" spans="2:7" ht="27.75" customHeight="1" x14ac:dyDescent="0.3">
      <c r="B20" s="442" t="s">
        <v>182</v>
      </c>
      <c r="C20" s="442"/>
      <c r="D20" s="442"/>
      <c r="E20" s="442"/>
      <c r="F20" s="442"/>
      <c r="G20" s="442"/>
    </row>
    <row r="21" spans="2:7" ht="15" customHeight="1" x14ac:dyDescent="0.3">
      <c r="B21" s="442" t="s">
        <v>183</v>
      </c>
      <c r="C21" s="442"/>
      <c r="D21" s="442"/>
      <c r="E21" s="442"/>
      <c r="F21" s="442"/>
      <c r="G21" s="442"/>
    </row>
    <row r="22" spans="2:7" ht="29.25" customHeight="1" x14ac:dyDescent="0.3">
      <c r="B22" s="442" t="s">
        <v>184</v>
      </c>
      <c r="C22" s="442"/>
      <c r="D22" s="442"/>
      <c r="E22" s="442"/>
      <c r="F22" s="442"/>
      <c r="G22" s="442"/>
    </row>
    <row r="23" spans="2:7" ht="29.25" customHeight="1" x14ac:dyDescent="0.3">
      <c r="B23" s="443" t="s">
        <v>185</v>
      </c>
      <c r="C23" s="443"/>
      <c r="D23" s="443"/>
      <c r="E23" s="443"/>
      <c r="F23" s="443"/>
      <c r="G23" s="443"/>
    </row>
    <row r="24" spans="2:7" ht="27.75" customHeight="1" x14ac:dyDescent="0.3">
      <c r="B24" s="443" t="s">
        <v>186</v>
      </c>
      <c r="C24" s="443"/>
      <c r="D24" s="443"/>
      <c r="E24" s="443"/>
      <c r="F24" s="443"/>
      <c r="G24" s="443"/>
    </row>
    <row r="25" spans="2:7" ht="27.75" customHeight="1" x14ac:dyDescent="0.3">
      <c r="B25" s="441" t="s">
        <v>258</v>
      </c>
      <c r="C25" s="441"/>
      <c r="D25" s="441"/>
      <c r="E25" s="441"/>
      <c r="F25" s="441"/>
      <c r="G25" s="441"/>
    </row>
    <row r="26" spans="2:7" x14ac:dyDescent="0.3">
      <c r="B26" s="46" t="s">
        <v>204</v>
      </c>
      <c r="C26" s="47"/>
      <c r="D26" s="47"/>
      <c r="E26" s="47"/>
      <c r="F26" s="47"/>
      <c r="G26" s="47"/>
    </row>
    <row r="39" spans="3:6" x14ac:dyDescent="0.3">
      <c r="F39" s="8" t="s">
        <v>198</v>
      </c>
    </row>
    <row r="43" spans="3:6" x14ac:dyDescent="0.3">
      <c r="C43" s="20" t="s">
        <v>190</v>
      </c>
    </row>
  </sheetData>
  <mergeCells count="15">
    <mergeCell ref="B7:G7"/>
    <mergeCell ref="B8:G8"/>
    <mergeCell ref="B9:G9"/>
    <mergeCell ref="B10:G10"/>
    <mergeCell ref="B11:B12"/>
    <mergeCell ref="C11:C12"/>
    <mergeCell ref="D11:D12"/>
    <mergeCell ref="E11:G11"/>
    <mergeCell ref="B25:G25"/>
    <mergeCell ref="B19:G19"/>
    <mergeCell ref="B20:G20"/>
    <mergeCell ref="B21:G21"/>
    <mergeCell ref="B22:G22"/>
    <mergeCell ref="B23:G23"/>
    <mergeCell ref="B24:G24"/>
  </mergeCells>
  <hyperlinks>
    <hyperlink ref="G3" location="Indice!Área_de_impresión" display="Volver al indice" xr:uid="{2D7520EE-E275-4977-A290-22CFBF307440}"/>
  </hyperlinks>
  <printOptions horizontalCentered="1"/>
  <pageMargins left="0.11811023622047245" right="0.11811023622047245" top="0.74803149606299213" bottom="0.15748031496062992" header="0.31496062992125984" footer="0.11811023622047245"/>
  <pageSetup scale="7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10C4C-6768-486E-BC02-9593083EF020}">
  <dimension ref="B1:L33"/>
  <sheetViews>
    <sheetView showGridLines="0" view="pageBreakPreview" zoomScaleNormal="100" zoomScaleSheetLayoutView="100" workbookViewId="0">
      <selection activeCell="G2" sqref="G2"/>
    </sheetView>
  </sheetViews>
  <sheetFormatPr defaultColWidth="11.42578125" defaultRowHeight="15.75" x14ac:dyDescent="0.3"/>
  <cols>
    <col min="1" max="1" width="0.7109375" style="8" customWidth="1"/>
    <col min="2" max="2" width="30.7109375" style="8" customWidth="1"/>
    <col min="3" max="6" width="26" style="8" customWidth="1"/>
    <col min="7" max="7" width="22" style="8" customWidth="1"/>
    <col min="8" max="16384" width="11.42578125" style="8"/>
  </cols>
  <sheetData>
    <row r="1" spans="2:12" ht="3.75" customHeight="1" x14ac:dyDescent="0.3"/>
    <row r="2" spans="2:12" x14ac:dyDescent="0.3">
      <c r="G2" s="288" t="s">
        <v>244</v>
      </c>
      <c r="H2" s="10"/>
    </row>
    <row r="3" spans="2:12" x14ac:dyDescent="0.3">
      <c r="H3" s="21"/>
    </row>
    <row r="4" spans="2:12" x14ac:dyDescent="0.3">
      <c r="H4" s="21"/>
    </row>
    <row r="5" spans="2:12" x14ac:dyDescent="0.3">
      <c r="H5" s="21"/>
    </row>
    <row r="6" spans="2:12" x14ac:dyDescent="0.3">
      <c r="H6" s="21"/>
    </row>
    <row r="7" spans="2:12" ht="16.5" x14ac:dyDescent="0.3">
      <c r="B7" s="352" t="s">
        <v>121</v>
      </c>
      <c r="C7" s="352"/>
      <c r="D7" s="352"/>
      <c r="E7" s="352"/>
      <c r="F7" s="352"/>
      <c r="G7" s="352"/>
    </row>
    <row r="8" spans="2:12" ht="16.5" x14ac:dyDescent="0.3">
      <c r="B8" s="352" t="s">
        <v>0</v>
      </c>
      <c r="C8" s="352"/>
      <c r="D8" s="352"/>
      <c r="E8" s="352"/>
      <c r="F8" s="352"/>
      <c r="G8" s="352"/>
    </row>
    <row r="9" spans="2:12" ht="16.5" x14ac:dyDescent="0.3">
      <c r="B9" s="352" t="s">
        <v>122</v>
      </c>
      <c r="C9" s="352"/>
      <c r="D9" s="352"/>
      <c r="E9" s="352"/>
      <c r="F9" s="352"/>
      <c r="G9" s="352"/>
    </row>
    <row r="10" spans="2:12" ht="16.5" x14ac:dyDescent="0.3">
      <c r="B10" s="352" t="s">
        <v>220</v>
      </c>
      <c r="C10" s="352"/>
      <c r="D10" s="352"/>
      <c r="E10" s="352"/>
      <c r="F10" s="352"/>
      <c r="G10" s="352"/>
    </row>
    <row r="11" spans="2:12" ht="16.5" x14ac:dyDescent="0.3">
      <c r="B11" s="253" t="s">
        <v>123</v>
      </c>
      <c r="C11" s="255" t="s">
        <v>1</v>
      </c>
      <c r="D11" s="255" t="s">
        <v>23</v>
      </c>
      <c r="E11" s="255" t="s">
        <v>115</v>
      </c>
      <c r="F11" s="255" t="s">
        <v>238</v>
      </c>
      <c r="G11" s="256" t="s">
        <v>247</v>
      </c>
    </row>
    <row r="12" spans="2:12" x14ac:dyDescent="0.3">
      <c r="B12" s="326" t="s">
        <v>124</v>
      </c>
      <c r="C12" s="258">
        <f>+SUM(D12:G12)</f>
        <v>488748</v>
      </c>
      <c r="D12" s="258">
        <f>SUM(D13:D14)</f>
        <v>169507</v>
      </c>
      <c r="E12" s="258">
        <v>151138</v>
      </c>
      <c r="F12" s="258">
        <v>89788</v>
      </c>
      <c r="G12" s="259">
        <f>SUM(G13:G14)</f>
        <v>78315</v>
      </c>
      <c r="H12" s="14"/>
      <c r="I12" s="14"/>
      <c r="J12" s="14"/>
      <c r="K12" s="14"/>
      <c r="L12" s="14"/>
    </row>
    <row r="13" spans="2:12" x14ac:dyDescent="0.3">
      <c r="B13" s="327" t="s">
        <v>125</v>
      </c>
      <c r="C13" s="328">
        <f>+SUM(D13:G13)</f>
        <v>252205</v>
      </c>
      <c r="D13" s="328">
        <v>52834</v>
      </c>
      <c r="E13" s="328">
        <v>55999</v>
      </c>
      <c r="F13" s="328">
        <v>73165</v>
      </c>
      <c r="G13" s="329">
        <v>70207</v>
      </c>
      <c r="H13" s="14"/>
      <c r="I13" s="14"/>
      <c r="J13" s="14"/>
      <c r="K13" s="14"/>
    </row>
    <row r="14" spans="2:12" x14ac:dyDescent="0.3">
      <c r="B14" s="330" t="s">
        <v>126</v>
      </c>
      <c r="C14" s="331">
        <f>+SUM(D14:G14)</f>
        <v>236543</v>
      </c>
      <c r="D14" s="331">
        <v>116673</v>
      </c>
      <c r="E14" s="331">
        <v>95139</v>
      </c>
      <c r="F14" s="331">
        <v>16623</v>
      </c>
      <c r="G14" s="332">
        <v>8108</v>
      </c>
      <c r="H14" s="14"/>
      <c r="I14" s="14"/>
      <c r="K14" s="14"/>
    </row>
    <row r="15" spans="2:12" x14ac:dyDescent="0.3">
      <c r="B15" s="31" t="s">
        <v>206</v>
      </c>
      <c r="C15" s="31"/>
      <c r="D15" s="31"/>
      <c r="E15" s="31"/>
      <c r="F15" s="31"/>
      <c r="G15" s="31"/>
    </row>
    <row r="16" spans="2:12" ht="29.25" customHeight="1" x14ac:dyDescent="0.3">
      <c r="B16" s="353" t="s">
        <v>245</v>
      </c>
      <c r="C16" s="353"/>
      <c r="D16" s="353"/>
      <c r="E16" s="353"/>
      <c r="F16" s="353"/>
      <c r="G16" s="353"/>
    </row>
    <row r="33" spans="2:7" x14ac:dyDescent="0.3">
      <c r="B33" s="351" t="s">
        <v>221</v>
      </c>
      <c r="C33" s="351"/>
      <c r="D33" s="351"/>
      <c r="E33" s="351"/>
      <c r="F33" s="351"/>
      <c r="G33" s="351"/>
    </row>
  </sheetData>
  <mergeCells count="6">
    <mergeCell ref="B33:G33"/>
    <mergeCell ref="B7:G7"/>
    <mergeCell ref="B8:G8"/>
    <mergeCell ref="B9:G9"/>
    <mergeCell ref="B10:G10"/>
    <mergeCell ref="B16:G16"/>
  </mergeCells>
  <hyperlinks>
    <hyperlink ref="G2" location="Indice!Área_de_impresión" display="Volver al indice" xr:uid="{E66144AC-C245-40C9-847B-AF8D5A789076}"/>
  </hyperlinks>
  <printOptions horizontalCentered="1"/>
  <pageMargins left="0.11811023622047245" right="0.11811023622047245" top="0.74803149606299213" bottom="0.15748031496062992" header="0.31496062992125984" footer="0.31496062992125984"/>
  <pageSetup paperSize="9" scale="8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00BD7-A0A5-48BC-9B48-5F538A37423A}">
  <dimension ref="B1:Z51"/>
  <sheetViews>
    <sheetView showGridLines="0" view="pageBreakPreview" zoomScale="82" zoomScaleNormal="85" zoomScaleSheetLayoutView="82" workbookViewId="0">
      <selection activeCell="C14" sqref="C14:C27"/>
    </sheetView>
  </sheetViews>
  <sheetFormatPr defaultColWidth="11.42578125" defaultRowHeight="14.25" x14ac:dyDescent="0.2"/>
  <cols>
    <col min="1" max="1" width="0.85546875" style="93" customWidth="1"/>
    <col min="2" max="2" width="45.5703125" style="93" customWidth="1"/>
    <col min="3" max="3" width="20.140625" style="93" customWidth="1"/>
    <col min="4" max="4" width="16.7109375" style="93" customWidth="1"/>
    <col min="5" max="5" width="14.5703125" style="93" customWidth="1"/>
    <col min="6" max="6" width="14" style="93" customWidth="1"/>
    <col min="7" max="7" width="13" style="93" customWidth="1"/>
    <col min="8" max="8" width="15.140625" style="93" customWidth="1"/>
    <col min="9" max="9" width="12.5703125" style="93" customWidth="1"/>
    <col min="10" max="10" width="14.85546875" style="93" customWidth="1"/>
    <col min="11" max="11" width="15.7109375" style="102" customWidth="1"/>
    <col min="12" max="12" width="13.5703125" style="102" hidden="1" customWidth="1"/>
    <col min="13" max="13" width="8.28515625" style="102" hidden="1" customWidth="1"/>
    <col min="14" max="14" width="13.5703125" style="102" hidden="1" customWidth="1"/>
    <col min="15" max="15" width="14.140625" style="102" hidden="1" customWidth="1"/>
    <col min="16" max="16" width="5.85546875" style="102" hidden="1" customWidth="1"/>
    <col min="17" max="17" width="10.7109375" style="102" hidden="1" customWidth="1"/>
    <col min="18" max="18" width="11.42578125" style="102" hidden="1" customWidth="1"/>
    <col min="19" max="19" width="12.28515625" style="102" customWidth="1"/>
    <col min="20" max="20" width="37.7109375" style="102" customWidth="1"/>
    <col min="21" max="24" width="11.42578125" style="102"/>
    <col min="25" max="16384" width="11.42578125" style="93"/>
  </cols>
  <sheetData>
    <row r="1" spans="2:26" ht="3" customHeight="1" x14ac:dyDescent="0.2"/>
    <row r="2" spans="2:26" ht="15" x14ac:dyDescent="0.2">
      <c r="B2" s="6"/>
      <c r="C2" s="6"/>
      <c r="D2" s="6"/>
      <c r="E2" s="6"/>
      <c r="F2" s="6"/>
      <c r="G2" s="6"/>
      <c r="H2" s="6"/>
      <c r="I2" s="6"/>
      <c r="J2" s="341" t="s">
        <v>244</v>
      </c>
      <c r="K2" s="341"/>
      <c r="O2" s="103"/>
    </row>
    <row r="3" spans="2:26" x14ac:dyDescent="0.2">
      <c r="B3" s="6"/>
      <c r="C3" s="6"/>
      <c r="D3" s="6"/>
      <c r="E3" s="6"/>
      <c r="F3" s="6"/>
      <c r="G3" s="6"/>
      <c r="H3" s="6"/>
      <c r="I3" s="6"/>
      <c r="J3" s="6"/>
      <c r="O3" s="104"/>
    </row>
    <row r="4" spans="2:26" x14ac:dyDescent="0.2">
      <c r="B4" s="6"/>
      <c r="C4" s="6"/>
      <c r="D4" s="6"/>
      <c r="E4" s="6"/>
      <c r="F4" s="6"/>
      <c r="G4" s="6"/>
      <c r="H4" s="6"/>
      <c r="I4" s="6"/>
      <c r="J4" s="6"/>
      <c r="O4" s="104"/>
    </row>
    <row r="5" spans="2:26" x14ac:dyDescent="0.2">
      <c r="B5" s="6"/>
      <c r="C5" s="6"/>
      <c r="D5" s="6"/>
      <c r="E5" s="6"/>
      <c r="F5" s="6"/>
      <c r="G5" s="6"/>
      <c r="H5" s="6"/>
      <c r="I5" s="6"/>
      <c r="J5" s="6"/>
      <c r="O5" s="104"/>
    </row>
    <row r="6" spans="2:26" ht="15.75" x14ac:dyDescent="0.25">
      <c r="B6" s="358"/>
      <c r="C6" s="358"/>
      <c r="D6" s="358"/>
      <c r="E6" s="358"/>
      <c r="F6" s="358"/>
      <c r="G6" s="358"/>
      <c r="H6" s="358"/>
      <c r="I6" s="358"/>
      <c r="J6" s="358"/>
      <c r="K6" s="105"/>
      <c r="L6" s="105"/>
    </row>
    <row r="7" spans="2:26" ht="15.75" x14ac:dyDescent="0.25">
      <c r="B7" s="358" t="s">
        <v>31</v>
      </c>
      <c r="C7" s="358"/>
      <c r="D7" s="358"/>
      <c r="E7" s="358"/>
      <c r="F7" s="358"/>
      <c r="G7" s="358"/>
      <c r="H7" s="358"/>
      <c r="I7" s="358"/>
      <c r="J7" s="358"/>
      <c r="K7" s="106"/>
      <c r="L7" s="106"/>
      <c r="M7" s="106"/>
      <c r="N7" s="106"/>
      <c r="O7" s="106"/>
      <c r="P7" s="106"/>
    </row>
    <row r="8" spans="2:26" ht="15" customHeight="1" x14ac:dyDescent="0.25">
      <c r="B8" s="358" t="s">
        <v>0</v>
      </c>
      <c r="C8" s="358"/>
      <c r="D8" s="358"/>
      <c r="E8" s="358"/>
      <c r="F8" s="358"/>
      <c r="G8" s="358"/>
      <c r="H8" s="358"/>
      <c r="I8" s="358"/>
      <c r="J8" s="358"/>
      <c r="K8" s="106"/>
      <c r="L8" s="106"/>
      <c r="M8" s="106"/>
      <c r="N8" s="106"/>
      <c r="O8" s="106"/>
      <c r="P8" s="106"/>
    </row>
    <row r="9" spans="2:26" ht="15" customHeight="1" x14ac:dyDescent="0.25">
      <c r="B9" s="358" t="s">
        <v>7</v>
      </c>
      <c r="C9" s="358"/>
      <c r="D9" s="358"/>
      <c r="E9" s="358"/>
      <c r="F9" s="358"/>
      <c r="G9" s="358"/>
      <c r="H9" s="358"/>
      <c r="I9" s="358"/>
      <c r="J9" s="358"/>
      <c r="K9" s="106"/>
      <c r="L9" s="106"/>
      <c r="M9" s="106"/>
      <c r="N9" s="106"/>
      <c r="O9" s="106"/>
      <c r="P9" s="106"/>
    </row>
    <row r="10" spans="2:26" ht="15" customHeight="1" x14ac:dyDescent="0.25">
      <c r="B10" s="359" t="s">
        <v>220</v>
      </c>
      <c r="C10" s="359"/>
      <c r="D10" s="359"/>
      <c r="E10" s="359"/>
      <c r="F10" s="359"/>
      <c r="G10" s="359"/>
      <c r="H10" s="359"/>
      <c r="I10" s="359"/>
      <c r="J10" s="359"/>
      <c r="K10" s="106"/>
      <c r="L10" s="106"/>
      <c r="M10" s="106"/>
      <c r="N10" s="106"/>
      <c r="O10" s="106"/>
      <c r="P10" s="106"/>
    </row>
    <row r="11" spans="2:26" ht="15.75" customHeight="1" x14ac:dyDescent="0.2">
      <c r="B11" s="360" t="s">
        <v>32</v>
      </c>
      <c r="C11" s="362" t="s">
        <v>1</v>
      </c>
      <c r="D11" s="362"/>
      <c r="E11" s="362" t="s">
        <v>23</v>
      </c>
      <c r="F11" s="362"/>
      <c r="G11" s="362" t="s">
        <v>115</v>
      </c>
      <c r="H11" s="363"/>
      <c r="I11" s="362" t="s">
        <v>238</v>
      </c>
      <c r="J11" s="363"/>
      <c r="K11" s="354"/>
      <c r="L11" s="355"/>
      <c r="M11" s="355"/>
      <c r="N11" s="355"/>
      <c r="O11" s="355"/>
      <c r="P11" s="355"/>
      <c r="Q11" s="107"/>
      <c r="R11" s="107"/>
    </row>
    <row r="12" spans="2:26" ht="30" customHeight="1" x14ac:dyDescent="0.2">
      <c r="B12" s="361"/>
      <c r="C12" s="222" t="s">
        <v>227</v>
      </c>
      <c r="D12" s="223" t="s">
        <v>228</v>
      </c>
      <c r="E12" s="222" t="s">
        <v>33</v>
      </c>
      <c r="F12" s="223" t="s">
        <v>34</v>
      </c>
      <c r="G12" s="223" t="s">
        <v>33</v>
      </c>
      <c r="H12" s="223" t="s">
        <v>34</v>
      </c>
      <c r="I12" s="222" t="s">
        <v>33</v>
      </c>
      <c r="J12" s="108" t="s">
        <v>34</v>
      </c>
      <c r="K12" s="220"/>
      <c r="L12" s="109"/>
      <c r="M12" s="221"/>
      <c r="N12" s="109"/>
      <c r="O12" s="221"/>
      <c r="P12" s="109"/>
      <c r="Q12" s="107"/>
      <c r="R12" s="107"/>
    </row>
    <row r="13" spans="2:26" ht="15" x14ac:dyDescent="0.2">
      <c r="B13" s="110" t="s">
        <v>1</v>
      </c>
      <c r="C13" s="95">
        <f>SUM(C14:C27)</f>
        <v>138371</v>
      </c>
      <c r="D13" s="95">
        <f>SUM(D14:D27)</f>
        <v>36607</v>
      </c>
      <c r="E13" s="95">
        <f>SUM(E14:E27)</f>
        <v>45166</v>
      </c>
      <c r="F13" s="95">
        <f t="shared" ref="F13:G13" si="0">SUM(F14:F27)</f>
        <v>12489</v>
      </c>
      <c r="G13" s="95">
        <f t="shared" si="0"/>
        <v>45884</v>
      </c>
      <c r="H13" s="95">
        <f>SUM(H14:H27)</f>
        <v>12080</v>
      </c>
      <c r="I13" s="95">
        <f>SUM(I14:I27)</f>
        <v>47321</v>
      </c>
      <c r="J13" s="96">
        <f t="shared" ref="J13" si="1">SUM(J14:J27)</f>
        <v>12038</v>
      </c>
      <c r="K13" s="111"/>
      <c r="L13" s="112"/>
      <c r="M13" s="112"/>
      <c r="N13" s="112"/>
      <c r="O13" s="112"/>
      <c r="P13" s="112"/>
      <c r="Q13" s="113"/>
      <c r="R13" s="113"/>
      <c r="S13" s="114"/>
      <c r="T13" s="114"/>
      <c r="U13" s="114"/>
      <c r="V13" s="114"/>
      <c r="W13" s="114"/>
      <c r="X13" s="114"/>
      <c r="Y13" s="97"/>
      <c r="Z13" s="97"/>
    </row>
    <row r="14" spans="2:26" x14ac:dyDescent="0.2">
      <c r="B14" s="115" t="s">
        <v>35</v>
      </c>
      <c r="C14" s="116">
        <f>SUM(E14,I14,G14)</f>
        <v>1039</v>
      </c>
      <c r="D14" s="116">
        <f>SUM(F14,J14,H14)</f>
        <v>911</v>
      </c>
      <c r="E14" s="98">
        <v>424</v>
      </c>
      <c r="F14" s="98">
        <v>320</v>
      </c>
      <c r="G14" s="98">
        <v>325</v>
      </c>
      <c r="H14" s="98">
        <v>289</v>
      </c>
      <c r="I14" s="98">
        <v>290</v>
      </c>
      <c r="J14" s="99">
        <v>302</v>
      </c>
      <c r="K14" s="117"/>
      <c r="L14" s="118"/>
      <c r="M14" s="118"/>
      <c r="N14" s="118"/>
      <c r="O14" s="118"/>
      <c r="P14" s="118"/>
      <c r="Q14" s="113"/>
      <c r="R14" s="107"/>
      <c r="S14" s="114"/>
      <c r="T14" s="114"/>
      <c r="U14" s="114"/>
      <c r="V14" s="114"/>
      <c r="W14" s="114"/>
      <c r="Y14" s="97"/>
      <c r="Z14" s="97"/>
    </row>
    <row r="15" spans="2:26" x14ac:dyDescent="0.2">
      <c r="B15" s="115" t="s">
        <v>36</v>
      </c>
      <c r="C15" s="116">
        <f t="shared" ref="C15:D27" si="2">SUM(E15,I15,G15)</f>
        <v>2253</v>
      </c>
      <c r="D15" s="116">
        <f t="shared" si="2"/>
        <v>12731</v>
      </c>
      <c r="E15" s="98">
        <v>721</v>
      </c>
      <c r="F15" s="98">
        <v>3882</v>
      </c>
      <c r="G15" s="98">
        <v>723</v>
      </c>
      <c r="H15" s="98">
        <v>4186</v>
      </c>
      <c r="I15" s="98">
        <v>809</v>
      </c>
      <c r="J15" s="99">
        <v>4663</v>
      </c>
      <c r="K15" s="117"/>
      <c r="L15" s="118"/>
      <c r="M15" s="118"/>
      <c r="N15" s="118"/>
      <c r="O15" s="118"/>
      <c r="P15" s="118"/>
      <c r="Q15" s="113"/>
      <c r="R15" s="107"/>
      <c r="S15" s="114"/>
      <c r="T15" s="114"/>
      <c r="V15" s="114"/>
      <c r="W15" s="114"/>
      <c r="Y15" s="97"/>
      <c r="Z15" s="97"/>
    </row>
    <row r="16" spans="2:26" x14ac:dyDescent="0.2">
      <c r="B16" s="115" t="s">
        <v>37</v>
      </c>
      <c r="C16" s="116">
        <f t="shared" si="2"/>
        <v>3287</v>
      </c>
      <c r="D16" s="116">
        <f t="shared" si="2"/>
        <v>6300</v>
      </c>
      <c r="E16" s="98">
        <v>1078</v>
      </c>
      <c r="F16" s="98">
        <v>2123</v>
      </c>
      <c r="G16" s="98">
        <v>1144</v>
      </c>
      <c r="H16" s="98">
        <v>2133</v>
      </c>
      <c r="I16" s="98">
        <v>1065</v>
      </c>
      <c r="J16" s="99">
        <v>2044</v>
      </c>
      <c r="K16" s="117"/>
      <c r="L16" s="118"/>
      <c r="M16" s="118"/>
      <c r="N16" s="118"/>
      <c r="O16" s="118"/>
      <c r="P16" s="118"/>
      <c r="Q16" s="113"/>
      <c r="R16" s="107"/>
      <c r="S16" s="114"/>
      <c r="T16" s="114"/>
      <c r="V16" s="114"/>
      <c r="W16" s="114"/>
      <c r="Y16" s="97"/>
      <c r="Z16" s="97"/>
    </row>
    <row r="17" spans="2:26" x14ac:dyDescent="0.2">
      <c r="B17" s="115" t="s">
        <v>38</v>
      </c>
      <c r="C17" s="116">
        <f t="shared" si="2"/>
        <v>19</v>
      </c>
      <c r="D17" s="116">
        <f t="shared" si="2"/>
        <v>22</v>
      </c>
      <c r="E17" s="98">
        <v>7</v>
      </c>
      <c r="F17" s="98">
        <v>5</v>
      </c>
      <c r="G17" s="98">
        <v>6</v>
      </c>
      <c r="H17" s="98">
        <v>3</v>
      </c>
      <c r="I17" s="98">
        <v>6</v>
      </c>
      <c r="J17" s="99">
        <v>14</v>
      </c>
      <c r="K17" s="117"/>
      <c r="L17" s="118"/>
      <c r="M17" s="118"/>
      <c r="N17" s="118"/>
      <c r="O17" s="118"/>
      <c r="P17" s="118"/>
      <c r="Q17" s="113"/>
      <c r="R17" s="107"/>
      <c r="S17" s="114"/>
      <c r="T17" s="114"/>
      <c r="V17" s="114"/>
      <c r="W17" s="114"/>
      <c r="Y17" s="97"/>
      <c r="Z17" s="97"/>
    </row>
    <row r="18" spans="2:26" x14ac:dyDescent="0.2">
      <c r="B18" s="115" t="s">
        <v>39</v>
      </c>
      <c r="C18" s="116">
        <f t="shared" si="2"/>
        <v>655</v>
      </c>
      <c r="D18" s="116">
        <f t="shared" si="2"/>
        <v>2</v>
      </c>
      <c r="E18" s="98">
        <v>84</v>
      </c>
      <c r="F18" s="98">
        <v>0</v>
      </c>
      <c r="G18" s="98">
        <v>278</v>
      </c>
      <c r="H18" s="98">
        <v>0</v>
      </c>
      <c r="I18" s="98">
        <v>293</v>
      </c>
      <c r="J18" s="99">
        <v>2</v>
      </c>
      <c r="K18" s="117"/>
      <c r="L18" s="118"/>
      <c r="M18" s="118"/>
      <c r="N18" s="118"/>
      <c r="O18" s="118"/>
      <c r="P18" s="118"/>
      <c r="Q18" s="113"/>
      <c r="R18" s="107"/>
      <c r="S18" s="114"/>
      <c r="T18" s="114"/>
      <c r="V18" s="114"/>
      <c r="W18" s="114"/>
      <c r="Y18" s="97"/>
      <c r="Z18" s="97"/>
    </row>
    <row r="19" spans="2:26" x14ac:dyDescent="0.2">
      <c r="B19" s="115" t="s">
        <v>40</v>
      </c>
      <c r="C19" s="116">
        <f t="shared" si="2"/>
        <v>428</v>
      </c>
      <c r="D19" s="116">
        <f t="shared" si="2"/>
        <v>245</v>
      </c>
      <c r="E19" s="98">
        <v>120</v>
      </c>
      <c r="F19" s="98">
        <v>74</v>
      </c>
      <c r="G19" s="98">
        <v>144</v>
      </c>
      <c r="H19" s="98">
        <v>87</v>
      </c>
      <c r="I19" s="98">
        <v>164</v>
      </c>
      <c r="J19" s="99">
        <v>84</v>
      </c>
      <c r="K19" s="117"/>
      <c r="L19" s="118"/>
      <c r="M19" s="118"/>
      <c r="N19" s="118"/>
      <c r="O19" s="118"/>
      <c r="P19" s="118"/>
      <c r="Q19" s="113"/>
      <c r="R19" s="107"/>
      <c r="S19" s="114"/>
      <c r="T19" s="114"/>
      <c r="V19" s="114"/>
      <c r="W19" s="114"/>
      <c r="Y19" s="97"/>
      <c r="Z19" s="97"/>
    </row>
    <row r="20" spans="2:26" x14ac:dyDescent="0.2">
      <c r="B20" s="115" t="s">
        <v>41</v>
      </c>
      <c r="C20" s="116">
        <f t="shared" si="2"/>
        <v>57</v>
      </c>
      <c r="D20" s="116">
        <f t="shared" si="2"/>
        <v>299</v>
      </c>
      <c r="E20" s="98">
        <v>23</v>
      </c>
      <c r="F20" s="98">
        <v>87</v>
      </c>
      <c r="G20" s="98">
        <v>14</v>
      </c>
      <c r="H20" s="98">
        <v>90</v>
      </c>
      <c r="I20" s="98">
        <v>20</v>
      </c>
      <c r="J20" s="99">
        <v>122</v>
      </c>
      <c r="K20" s="117"/>
      <c r="L20" s="118"/>
      <c r="M20" s="118"/>
      <c r="N20" s="118"/>
      <c r="O20" s="118"/>
      <c r="P20" s="118"/>
      <c r="Q20" s="113"/>
      <c r="R20" s="107"/>
      <c r="S20" s="114"/>
      <c r="T20" s="114"/>
      <c r="V20" s="114"/>
      <c r="W20" s="114"/>
      <c r="Y20" s="97"/>
      <c r="Z20" s="97"/>
    </row>
    <row r="21" spans="2:26" x14ac:dyDescent="0.2">
      <c r="B21" s="115" t="s">
        <v>42</v>
      </c>
      <c r="C21" s="116">
        <f t="shared" si="2"/>
        <v>2214</v>
      </c>
      <c r="D21" s="116">
        <f t="shared" si="2"/>
        <v>626</v>
      </c>
      <c r="E21" s="98">
        <v>796</v>
      </c>
      <c r="F21" s="98">
        <v>331</v>
      </c>
      <c r="G21" s="98">
        <v>753</v>
      </c>
      <c r="H21" s="98">
        <v>205</v>
      </c>
      <c r="I21" s="98">
        <v>665</v>
      </c>
      <c r="J21" s="99">
        <v>90</v>
      </c>
      <c r="K21" s="117"/>
      <c r="L21" s="118"/>
      <c r="M21" s="118"/>
      <c r="N21" s="118"/>
      <c r="O21" s="118"/>
      <c r="P21" s="118"/>
      <c r="Q21" s="113"/>
      <c r="R21" s="107"/>
      <c r="S21" s="114"/>
      <c r="T21" s="114"/>
      <c r="V21" s="114"/>
      <c r="W21" s="114"/>
      <c r="Y21" s="97"/>
      <c r="Z21" s="97"/>
    </row>
    <row r="22" spans="2:26" x14ac:dyDescent="0.2">
      <c r="B22" s="115" t="s">
        <v>43</v>
      </c>
      <c r="C22" s="116">
        <f t="shared" si="2"/>
        <v>564</v>
      </c>
      <c r="D22" s="116">
        <f t="shared" si="2"/>
        <v>1212</v>
      </c>
      <c r="E22" s="98">
        <v>244</v>
      </c>
      <c r="F22" s="98">
        <v>280</v>
      </c>
      <c r="G22" s="98">
        <v>168</v>
      </c>
      <c r="H22" s="98">
        <v>217</v>
      </c>
      <c r="I22" s="98">
        <v>152</v>
      </c>
      <c r="J22" s="99">
        <v>715</v>
      </c>
      <c r="K22" s="117"/>
      <c r="L22" s="118"/>
      <c r="M22" s="118"/>
      <c r="N22" s="118"/>
      <c r="O22" s="118"/>
      <c r="P22" s="118"/>
      <c r="Q22" s="113"/>
      <c r="R22" s="107"/>
      <c r="S22" s="114"/>
      <c r="T22" s="114"/>
      <c r="V22" s="114"/>
      <c r="W22" s="114"/>
      <c r="Y22" s="97"/>
      <c r="Z22" s="97"/>
    </row>
    <row r="23" spans="2:26" x14ac:dyDescent="0.2">
      <c r="B23" s="115" t="s">
        <v>44</v>
      </c>
      <c r="C23" s="116">
        <f t="shared" si="2"/>
        <v>153</v>
      </c>
      <c r="D23" s="116">
        <f t="shared" si="2"/>
        <v>83</v>
      </c>
      <c r="E23" s="98">
        <v>44</v>
      </c>
      <c r="F23" s="98">
        <v>31</v>
      </c>
      <c r="G23" s="98">
        <v>50</v>
      </c>
      <c r="H23" s="98">
        <v>27</v>
      </c>
      <c r="I23" s="98">
        <v>59</v>
      </c>
      <c r="J23" s="99">
        <v>25</v>
      </c>
      <c r="K23" s="117"/>
      <c r="L23" s="118"/>
      <c r="M23" s="118"/>
      <c r="N23" s="118"/>
      <c r="O23" s="118"/>
      <c r="P23" s="118"/>
      <c r="Q23" s="113"/>
      <c r="R23" s="107"/>
      <c r="S23" s="114"/>
      <c r="T23" s="114"/>
      <c r="V23" s="114"/>
      <c r="W23" s="114"/>
      <c r="Y23" s="97"/>
      <c r="Z23" s="97"/>
    </row>
    <row r="24" spans="2:26" x14ac:dyDescent="0.2">
      <c r="B24" s="115" t="s">
        <v>45</v>
      </c>
      <c r="C24" s="116">
        <f t="shared" si="2"/>
        <v>76883</v>
      </c>
      <c r="D24" s="116">
        <f t="shared" si="2"/>
        <v>7513</v>
      </c>
      <c r="E24" s="98">
        <v>25629</v>
      </c>
      <c r="F24" s="98">
        <v>2516</v>
      </c>
      <c r="G24" s="98">
        <v>25071</v>
      </c>
      <c r="H24" s="98">
        <v>2670</v>
      </c>
      <c r="I24" s="98">
        <v>26183</v>
      </c>
      <c r="J24" s="99">
        <v>2327</v>
      </c>
      <c r="K24" s="117"/>
      <c r="L24" s="118"/>
      <c r="M24" s="118"/>
      <c r="N24" s="118"/>
      <c r="O24" s="118"/>
      <c r="P24" s="118"/>
      <c r="Q24" s="113"/>
      <c r="R24" s="107"/>
      <c r="S24" s="114"/>
      <c r="T24" s="114"/>
      <c r="V24" s="114"/>
      <c r="W24" s="114"/>
      <c r="Y24" s="97"/>
      <c r="Z24" s="97"/>
    </row>
    <row r="25" spans="2:26" x14ac:dyDescent="0.2">
      <c r="B25" s="115" t="s">
        <v>46</v>
      </c>
      <c r="C25" s="116">
        <f t="shared" si="2"/>
        <v>48943</v>
      </c>
      <c r="D25" s="116">
        <f t="shared" si="2"/>
        <v>2643</v>
      </c>
      <c r="E25" s="98">
        <v>15370</v>
      </c>
      <c r="F25" s="98">
        <v>1490</v>
      </c>
      <c r="G25" s="98">
        <v>16576</v>
      </c>
      <c r="H25" s="98">
        <v>741</v>
      </c>
      <c r="I25" s="98">
        <v>16997</v>
      </c>
      <c r="J25" s="99">
        <v>412</v>
      </c>
      <c r="K25" s="117"/>
      <c r="L25" s="118"/>
      <c r="M25" s="118"/>
      <c r="N25" s="118"/>
      <c r="O25" s="118"/>
      <c r="P25" s="118"/>
      <c r="Q25" s="113"/>
      <c r="R25" s="107"/>
      <c r="S25" s="114"/>
      <c r="T25" s="114"/>
      <c r="V25" s="114"/>
      <c r="W25" s="114"/>
      <c r="Y25" s="97"/>
      <c r="Z25" s="97"/>
    </row>
    <row r="26" spans="2:26" x14ac:dyDescent="0.2">
      <c r="B26" s="115" t="s">
        <v>47</v>
      </c>
      <c r="C26" s="116">
        <f t="shared" si="2"/>
        <v>545</v>
      </c>
      <c r="D26" s="116">
        <f t="shared" si="2"/>
        <v>1517</v>
      </c>
      <c r="E26" s="98">
        <v>157</v>
      </c>
      <c r="F26" s="98">
        <v>506</v>
      </c>
      <c r="G26" s="98">
        <v>204</v>
      </c>
      <c r="H26" s="98">
        <v>539</v>
      </c>
      <c r="I26" s="98">
        <v>184</v>
      </c>
      <c r="J26" s="99">
        <v>472</v>
      </c>
      <c r="K26" s="117"/>
      <c r="L26" s="118"/>
      <c r="M26" s="118"/>
      <c r="N26" s="118"/>
      <c r="O26" s="118"/>
      <c r="P26" s="118"/>
      <c r="Q26" s="113"/>
      <c r="R26" s="107"/>
      <c r="S26" s="114"/>
      <c r="T26" s="114"/>
      <c r="V26" s="114"/>
      <c r="W26" s="114"/>
      <c r="Y26" s="97"/>
      <c r="Z26" s="97"/>
    </row>
    <row r="27" spans="2:26" x14ac:dyDescent="0.2">
      <c r="B27" s="119" t="s">
        <v>48</v>
      </c>
      <c r="C27" s="116">
        <f t="shared" si="2"/>
        <v>1331</v>
      </c>
      <c r="D27" s="116">
        <f t="shared" si="2"/>
        <v>2503</v>
      </c>
      <c r="E27" s="120">
        <v>469</v>
      </c>
      <c r="F27" s="120">
        <v>844</v>
      </c>
      <c r="G27" s="120">
        <v>428</v>
      </c>
      <c r="H27" s="120">
        <v>893</v>
      </c>
      <c r="I27" s="120">
        <v>434</v>
      </c>
      <c r="J27" s="121">
        <v>766</v>
      </c>
      <c r="K27" s="122"/>
      <c r="L27" s="123"/>
      <c r="M27" s="123"/>
      <c r="N27" s="123"/>
      <c r="O27" s="123"/>
      <c r="P27" s="123"/>
      <c r="Q27" s="113"/>
      <c r="R27" s="107"/>
      <c r="S27" s="114"/>
      <c r="T27" s="114"/>
      <c r="V27" s="114"/>
      <c r="W27" s="114"/>
      <c r="Y27" s="97"/>
      <c r="Z27" s="97"/>
    </row>
    <row r="28" spans="2:26" ht="54" customHeight="1" x14ac:dyDescent="0.2">
      <c r="B28" s="356" t="s">
        <v>229</v>
      </c>
      <c r="C28" s="356"/>
      <c r="D28" s="356"/>
      <c r="E28" s="356"/>
      <c r="F28" s="356"/>
      <c r="G28" s="356"/>
      <c r="H28" s="356"/>
      <c r="I28" s="356"/>
      <c r="J28" s="356"/>
      <c r="K28" s="124"/>
      <c r="L28" s="124"/>
      <c r="M28" s="124"/>
      <c r="N28" s="124"/>
    </row>
    <row r="29" spans="2:26" x14ac:dyDescent="0.2">
      <c r="B29" s="125" t="s">
        <v>49</v>
      </c>
      <c r="C29" s="126"/>
      <c r="D29" s="126"/>
      <c r="E29" s="126"/>
      <c r="F29" s="126"/>
      <c r="G29" s="126"/>
      <c r="H29" s="126"/>
      <c r="I29" s="126"/>
      <c r="J29" s="126"/>
      <c r="K29" s="127"/>
      <c r="L29" s="127"/>
      <c r="M29" s="128"/>
      <c r="N29" s="128"/>
    </row>
    <row r="30" spans="2:26" ht="15" x14ac:dyDescent="0.25">
      <c r="B30" s="129"/>
      <c r="C30" s="130"/>
      <c r="D30" s="130"/>
      <c r="E30" s="130"/>
      <c r="F30" s="130"/>
      <c r="G30" s="130"/>
      <c r="H30" s="130"/>
      <c r="I30" s="130"/>
      <c r="J30" s="130"/>
      <c r="K30" s="131"/>
      <c r="L30" s="131"/>
    </row>
    <row r="31" spans="2:26" ht="15" x14ac:dyDescent="0.25">
      <c r="B31" s="132"/>
      <c r="C31" s="130"/>
      <c r="D31" s="130"/>
      <c r="E31" s="130"/>
      <c r="F31" s="130"/>
      <c r="G31" s="130"/>
      <c r="H31" s="130"/>
      <c r="I31" s="130"/>
      <c r="J31" s="130"/>
      <c r="K31" s="131"/>
      <c r="L31" s="131"/>
    </row>
    <row r="32" spans="2:26" ht="15" x14ac:dyDescent="0.25">
      <c r="B32" s="133"/>
      <c r="C32" s="130"/>
      <c r="D32" s="130"/>
      <c r="E32" s="130"/>
      <c r="F32" s="130"/>
      <c r="G32" s="130"/>
      <c r="H32" s="130"/>
      <c r="I32" s="130"/>
      <c r="J32" s="130"/>
      <c r="K32" s="131"/>
      <c r="L32" s="131"/>
    </row>
    <row r="33" spans="2:12" ht="15" x14ac:dyDescent="0.25">
      <c r="B33" s="132"/>
      <c r="C33" s="130"/>
      <c r="D33" s="130"/>
      <c r="E33" s="130"/>
      <c r="F33" s="130"/>
      <c r="G33" s="130"/>
      <c r="H33" s="130"/>
      <c r="I33" s="130"/>
      <c r="J33" s="130"/>
      <c r="K33" s="131"/>
      <c r="L33" s="131"/>
    </row>
    <row r="34" spans="2:12" ht="15" x14ac:dyDescent="0.25">
      <c r="B34" s="132"/>
      <c r="C34" s="130"/>
      <c r="D34" s="130"/>
      <c r="E34" s="130"/>
      <c r="F34" s="130"/>
      <c r="G34" s="130"/>
      <c r="H34" s="130"/>
      <c r="I34" s="130"/>
      <c r="J34" s="130"/>
      <c r="K34" s="131"/>
      <c r="L34" s="131"/>
    </row>
    <row r="35" spans="2:12" ht="15" x14ac:dyDescent="0.25">
      <c r="B35" s="132"/>
      <c r="C35" s="130"/>
      <c r="D35" s="130"/>
      <c r="E35" s="130"/>
      <c r="F35" s="130"/>
      <c r="G35" s="130"/>
      <c r="H35" s="130"/>
      <c r="I35" s="130"/>
      <c r="J35" s="130"/>
      <c r="K35" s="131"/>
      <c r="L35" s="131"/>
    </row>
    <row r="36" spans="2:12" ht="15" x14ac:dyDescent="0.25">
      <c r="B36" s="132"/>
      <c r="C36" s="130"/>
      <c r="D36" s="130"/>
      <c r="E36" s="130"/>
      <c r="F36" s="130"/>
      <c r="G36" s="130"/>
      <c r="H36" s="130"/>
      <c r="I36" s="130"/>
      <c r="J36" s="130"/>
      <c r="K36" s="131"/>
      <c r="L36" s="131"/>
    </row>
    <row r="37" spans="2:12" x14ac:dyDescent="0.2">
      <c r="B37" s="134"/>
      <c r="C37" s="6"/>
      <c r="D37" s="6"/>
      <c r="E37" s="6"/>
      <c r="F37" s="6"/>
      <c r="G37" s="6"/>
      <c r="H37" s="6"/>
      <c r="I37" s="6"/>
      <c r="J37" s="6"/>
    </row>
    <row r="38" spans="2:12" x14ac:dyDescent="0.2">
      <c r="B38" s="6"/>
      <c r="C38" s="6"/>
      <c r="D38" s="6"/>
      <c r="E38" s="6"/>
      <c r="F38" s="6"/>
      <c r="G38" s="6"/>
      <c r="H38" s="6"/>
      <c r="I38" s="6"/>
      <c r="J38" s="6"/>
    </row>
    <row r="39" spans="2:12" x14ac:dyDescent="0.2">
      <c r="B39" s="6"/>
      <c r="C39" s="6"/>
      <c r="D39" s="6"/>
      <c r="E39" s="6"/>
      <c r="F39" s="6"/>
      <c r="G39" s="6"/>
      <c r="H39" s="6"/>
      <c r="I39" s="6"/>
      <c r="J39" s="6"/>
    </row>
    <row r="40" spans="2:12" x14ac:dyDescent="0.2">
      <c r="B40" s="6"/>
      <c r="C40" s="6"/>
      <c r="D40" s="6"/>
      <c r="E40" s="6"/>
      <c r="F40" s="6"/>
      <c r="G40" s="6"/>
      <c r="H40" s="6"/>
      <c r="I40" s="6"/>
      <c r="J40" s="6"/>
    </row>
    <row r="41" spans="2:12" x14ac:dyDescent="0.2">
      <c r="B41" s="6"/>
      <c r="C41" s="6"/>
      <c r="D41" s="6"/>
      <c r="E41" s="6"/>
      <c r="F41" s="6"/>
      <c r="G41" s="6"/>
      <c r="H41" s="6"/>
      <c r="I41" s="6"/>
      <c r="J41" s="6"/>
    </row>
    <row r="42" spans="2:12" x14ac:dyDescent="0.2">
      <c r="B42" s="6"/>
      <c r="C42" s="6"/>
      <c r="D42" s="6"/>
      <c r="E42" s="6"/>
      <c r="F42" s="6"/>
      <c r="G42" s="6"/>
      <c r="H42" s="6"/>
      <c r="I42" s="6"/>
      <c r="J42" s="6"/>
    </row>
    <row r="43" spans="2:12" x14ac:dyDescent="0.2">
      <c r="B43" s="6"/>
      <c r="C43" s="6"/>
      <c r="D43" s="6"/>
      <c r="E43" s="6"/>
      <c r="F43" s="6"/>
      <c r="G43" s="6"/>
      <c r="H43" s="6"/>
      <c r="I43" s="6"/>
      <c r="J43" s="6"/>
    </row>
    <row r="44" spans="2:12" x14ac:dyDescent="0.2">
      <c r="B44" s="6"/>
      <c r="C44" s="6"/>
      <c r="D44" s="6"/>
      <c r="E44" s="6"/>
      <c r="F44" s="6"/>
      <c r="G44" s="6"/>
      <c r="H44" s="6"/>
      <c r="I44" s="6"/>
      <c r="J44" s="6"/>
    </row>
    <row r="51" spans="2:19" x14ac:dyDescent="0.2">
      <c r="B51" s="357" t="s">
        <v>49</v>
      </c>
      <c r="C51" s="357"/>
      <c r="D51" s="357"/>
      <c r="E51" s="357"/>
      <c r="F51" s="357"/>
      <c r="G51" s="357"/>
      <c r="H51" s="357"/>
      <c r="I51" s="357"/>
      <c r="J51" s="357"/>
      <c r="K51" s="357"/>
      <c r="L51" s="128"/>
      <c r="M51" s="128"/>
      <c r="N51" s="128"/>
      <c r="O51" s="128"/>
      <c r="P51" s="128"/>
      <c r="Q51" s="128"/>
      <c r="R51" s="128"/>
      <c r="S51" s="128"/>
    </row>
  </sheetData>
  <mergeCells count="16">
    <mergeCell ref="B10:J10"/>
    <mergeCell ref="B11:B12"/>
    <mergeCell ref="C11:D11"/>
    <mergeCell ref="E11:F11"/>
    <mergeCell ref="G11:H11"/>
    <mergeCell ref="I11:J11"/>
    <mergeCell ref="J2:K2"/>
    <mergeCell ref="B6:J6"/>
    <mergeCell ref="B7:J7"/>
    <mergeCell ref="B8:J8"/>
    <mergeCell ref="B9:J9"/>
    <mergeCell ref="K11:L11"/>
    <mergeCell ref="M11:N11"/>
    <mergeCell ref="O11:P11"/>
    <mergeCell ref="B28:J28"/>
    <mergeCell ref="B51:K51"/>
  </mergeCells>
  <hyperlinks>
    <hyperlink ref="J2" location="Indice!Área_de_impresión" display="Volver al indice" xr:uid="{0A479FD2-2553-44EA-AC4E-3964DED3FC44}"/>
  </hyperlinks>
  <printOptions horizontalCentered="1"/>
  <pageMargins left="0.15748031496062992" right="0.15748031496062992" top="0.39370078740157483" bottom="0.15748031496062992" header="0.31496062992125984" footer="0.31496062992125984"/>
  <pageSetup scale="49" orientation="landscape" r:id="rId1"/>
  <colBreaks count="1" manualBreakCount="1">
    <brk id="19" max="50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C94C4-5B1F-48C0-BE4A-BF3B323BA0F4}">
  <dimension ref="B1:L38"/>
  <sheetViews>
    <sheetView showGridLines="0" view="pageBreakPreview" topLeftCell="A7" zoomScaleNormal="100" zoomScaleSheetLayoutView="100" workbookViewId="0">
      <selection activeCell="C19" sqref="C19"/>
    </sheetView>
  </sheetViews>
  <sheetFormatPr defaultColWidth="11.42578125" defaultRowHeight="14.25" x14ac:dyDescent="0.2"/>
  <cols>
    <col min="1" max="1" width="0.7109375" style="93" customWidth="1"/>
    <col min="2" max="2" width="22.5703125" style="93" customWidth="1"/>
    <col min="3" max="3" width="33.5703125" style="93" customWidth="1"/>
    <col min="4" max="5" width="26.5703125" style="93" customWidth="1"/>
    <col min="6" max="6" width="21" style="93" customWidth="1"/>
    <col min="7" max="7" width="3.5703125" style="93" customWidth="1"/>
    <col min="8" max="16384" width="11.42578125" style="93"/>
  </cols>
  <sheetData>
    <row r="1" spans="2:12" ht="3.75" customHeight="1" x14ac:dyDescent="0.2"/>
    <row r="2" spans="2:12" ht="15" x14ac:dyDescent="0.2">
      <c r="E2" s="341" t="s">
        <v>244</v>
      </c>
      <c r="F2" s="341"/>
      <c r="G2" s="135"/>
    </row>
    <row r="3" spans="2:12" ht="18" customHeight="1" x14ac:dyDescent="0.2"/>
    <row r="5" spans="2:12" x14ac:dyDescent="0.2">
      <c r="G5" s="135"/>
    </row>
    <row r="6" spans="2:12" x14ac:dyDescent="0.2">
      <c r="G6" s="135"/>
    </row>
    <row r="7" spans="2:12" x14ac:dyDescent="0.2">
      <c r="G7" s="135"/>
    </row>
    <row r="8" spans="2:12" x14ac:dyDescent="0.2">
      <c r="B8" s="94"/>
    </row>
    <row r="9" spans="2:12" ht="15.75" x14ac:dyDescent="0.25">
      <c r="B9" s="342" t="s">
        <v>50</v>
      </c>
      <c r="C9" s="342"/>
      <c r="D9" s="342"/>
      <c r="E9" s="342"/>
      <c r="F9" s="342"/>
    </row>
    <row r="10" spans="2:12" ht="19.5" customHeight="1" x14ac:dyDescent="0.25">
      <c r="B10" s="342" t="s">
        <v>0</v>
      </c>
      <c r="C10" s="342"/>
      <c r="D10" s="342"/>
      <c r="E10" s="342"/>
      <c r="F10" s="342"/>
    </row>
    <row r="11" spans="2:12" ht="15.75" x14ac:dyDescent="0.25">
      <c r="B11" s="342" t="s">
        <v>9</v>
      </c>
      <c r="C11" s="342"/>
      <c r="D11" s="342"/>
      <c r="E11" s="342"/>
      <c r="F11" s="342"/>
    </row>
    <row r="12" spans="2:12" ht="15.75" x14ac:dyDescent="0.25">
      <c r="B12" s="342" t="s">
        <v>220</v>
      </c>
      <c r="C12" s="342"/>
      <c r="D12" s="342"/>
      <c r="E12" s="342"/>
      <c r="F12" s="342"/>
    </row>
    <row r="13" spans="2:12" ht="15.75" x14ac:dyDescent="0.2">
      <c r="B13" s="239" t="s">
        <v>51</v>
      </c>
      <c r="C13" s="240" t="s">
        <v>1</v>
      </c>
      <c r="D13" s="240" t="s">
        <v>23</v>
      </c>
      <c r="E13" s="240" t="s">
        <v>115</v>
      </c>
      <c r="F13" s="241" t="s">
        <v>238</v>
      </c>
    </row>
    <row r="14" spans="2:12" ht="15" x14ac:dyDescent="0.2">
      <c r="B14" s="242" t="s">
        <v>1</v>
      </c>
      <c r="C14" s="243">
        <f>SUM(D14:F14)</f>
        <v>138411</v>
      </c>
      <c r="D14" s="243">
        <f>SUM(D15:D19)</f>
        <v>45190</v>
      </c>
      <c r="E14" s="243">
        <f>SUM(E15:E19)</f>
        <v>45895</v>
      </c>
      <c r="F14" s="244">
        <f>SUM(F15:F19)</f>
        <v>47326</v>
      </c>
      <c r="H14" s="97"/>
      <c r="I14" s="97"/>
      <c r="J14" s="97"/>
      <c r="K14" s="97"/>
      <c r="L14" s="97"/>
    </row>
    <row r="15" spans="2:12" x14ac:dyDescent="0.2">
      <c r="B15" s="245" t="s">
        <v>52</v>
      </c>
      <c r="C15" s="116">
        <f>SUM(D15:F15)</f>
        <v>9068</v>
      </c>
      <c r="D15" s="246">
        <v>1835</v>
      </c>
      <c r="E15" s="246">
        <v>3298</v>
      </c>
      <c r="F15" s="181">
        <v>3935</v>
      </c>
      <c r="H15" s="97"/>
    </row>
    <row r="16" spans="2:12" x14ac:dyDescent="0.2">
      <c r="B16" s="245" t="s">
        <v>53</v>
      </c>
      <c r="C16" s="116">
        <f t="shared" ref="C16:C19" si="0">SUM(D16:F16)</f>
        <v>12282</v>
      </c>
      <c r="D16" s="246">
        <v>4715</v>
      </c>
      <c r="E16" s="246">
        <v>3976</v>
      </c>
      <c r="F16" s="181">
        <v>3591</v>
      </c>
      <c r="H16" s="97"/>
    </row>
    <row r="17" spans="2:8" x14ac:dyDescent="0.2">
      <c r="B17" s="245" t="s">
        <v>54</v>
      </c>
      <c r="C17" s="116">
        <f t="shared" si="0"/>
        <v>35048</v>
      </c>
      <c r="D17" s="246">
        <v>12612</v>
      </c>
      <c r="E17" s="246">
        <v>12614</v>
      </c>
      <c r="F17" s="181">
        <v>9822</v>
      </c>
      <c r="H17" s="97"/>
    </row>
    <row r="18" spans="2:8" x14ac:dyDescent="0.2">
      <c r="B18" s="245" t="s">
        <v>55</v>
      </c>
      <c r="C18" s="116">
        <v>39</v>
      </c>
      <c r="D18" s="246">
        <v>24</v>
      </c>
      <c r="E18" s="246">
        <v>10</v>
      </c>
      <c r="F18" s="181">
        <v>5</v>
      </c>
      <c r="H18" s="97"/>
    </row>
    <row r="19" spans="2:8" ht="15" x14ac:dyDescent="0.25">
      <c r="B19" s="247" t="s">
        <v>56</v>
      </c>
      <c r="C19" s="150">
        <f t="shared" si="0"/>
        <v>81974</v>
      </c>
      <c r="D19" s="248">
        <v>26004</v>
      </c>
      <c r="E19" s="248">
        <v>25997</v>
      </c>
      <c r="F19" s="249">
        <v>29973</v>
      </c>
      <c r="H19" s="97"/>
    </row>
    <row r="20" spans="2:8" x14ac:dyDescent="0.2">
      <c r="B20" s="364" t="s">
        <v>57</v>
      </c>
      <c r="C20" s="364"/>
      <c r="D20" s="364"/>
      <c r="E20" s="364"/>
      <c r="F20" s="364"/>
    </row>
    <row r="21" spans="2:8" x14ac:dyDescent="0.2">
      <c r="B21" s="129"/>
    </row>
    <row r="22" spans="2:8" x14ac:dyDescent="0.2">
      <c r="B22" s="129"/>
    </row>
    <row r="23" spans="2:8" ht="15" x14ac:dyDescent="0.25">
      <c r="B23" s="139"/>
    </row>
    <row r="29" spans="2:8" x14ac:dyDescent="0.2">
      <c r="F29" s="97"/>
    </row>
    <row r="38" spans="2:6" x14ac:dyDescent="0.2">
      <c r="B38" s="365" t="s">
        <v>196</v>
      </c>
      <c r="C38" s="365"/>
      <c r="D38" s="365"/>
      <c r="E38" s="365"/>
      <c r="F38" s="365"/>
    </row>
  </sheetData>
  <mergeCells count="7">
    <mergeCell ref="B20:F20"/>
    <mergeCell ref="B38:F38"/>
    <mergeCell ref="E2:F2"/>
    <mergeCell ref="B9:F9"/>
    <mergeCell ref="B10:F10"/>
    <mergeCell ref="B11:F11"/>
    <mergeCell ref="B12:F12"/>
  </mergeCells>
  <hyperlinks>
    <hyperlink ref="E2" location="Indice!Área_de_impresión" display="Volver al indice" xr:uid="{C2EC2186-A6B3-4555-8E01-3CCC62BBC105}"/>
  </hyperlinks>
  <printOptions horizontalCentered="1"/>
  <pageMargins left="0.15748031496062992" right="0.15748031496062992" top="0.19685039370078741" bottom="0.15748031496062992" header="0.31496062992125984" footer="0.31496062992125984"/>
  <pageSetup scale="9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8DDA7-2228-4A2E-9642-D25B864CD6DF}">
  <dimension ref="B1:L54"/>
  <sheetViews>
    <sheetView showGridLines="0" view="pageBreakPreview" topLeftCell="A7" zoomScale="85" zoomScaleNormal="100" zoomScaleSheetLayoutView="85" workbookViewId="0">
      <selection activeCell="F3" sqref="F3"/>
    </sheetView>
  </sheetViews>
  <sheetFormatPr defaultColWidth="11.42578125" defaultRowHeight="15" x14ac:dyDescent="0.25"/>
  <cols>
    <col min="1" max="1" width="3.28515625" customWidth="1"/>
    <col min="2" max="2" width="24.7109375" customWidth="1"/>
    <col min="3" max="3" width="21.28515625" customWidth="1"/>
    <col min="4" max="4" width="16.140625" customWidth="1"/>
    <col min="5" max="5" width="28" customWidth="1"/>
    <col min="6" max="6" width="28.140625" customWidth="1"/>
    <col min="7" max="7" width="4.140625" customWidth="1"/>
  </cols>
  <sheetData>
    <row r="1" spans="2:12" ht="3.75" customHeight="1" x14ac:dyDescent="0.25"/>
    <row r="2" spans="2:12" x14ac:dyDescent="0.25">
      <c r="G2" s="140"/>
    </row>
    <row r="3" spans="2:12" x14ac:dyDescent="0.25">
      <c r="F3" s="288" t="s">
        <v>244</v>
      </c>
      <c r="G3" s="140"/>
    </row>
    <row r="4" spans="2:12" x14ac:dyDescent="0.25">
      <c r="G4" s="140"/>
    </row>
    <row r="5" spans="2:12" x14ac:dyDescent="0.25">
      <c r="G5" s="140"/>
    </row>
    <row r="6" spans="2:12" x14ac:dyDescent="0.25">
      <c r="G6" s="140"/>
    </row>
    <row r="7" spans="2:12" x14ac:dyDescent="0.25">
      <c r="G7" s="140"/>
    </row>
    <row r="8" spans="2:12" ht="15.75" x14ac:dyDescent="0.25">
      <c r="B8" s="342" t="s">
        <v>58</v>
      </c>
      <c r="C8" s="342"/>
      <c r="D8" s="342"/>
      <c r="E8" s="342"/>
      <c r="F8" s="342"/>
    </row>
    <row r="9" spans="2:12" ht="15" customHeight="1" x14ac:dyDescent="0.25">
      <c r="B9" s="372" t="s">
        <v>0</v>
      </c>
      <c r="C9" s="372"/>
      <c r="D9" s="372"/>
      <c r="E9" s="372"/>
      <c r="F9" s="372"/>
    </row>
    <row r="10" spans="2:12" ht="15" customHeight="1" x14ac:dyDescent="0.25">
      <c r="B10" s="372" t="s">
        <v>11</v>
      </c>
      <c r="C10" s="372"/>
      <c r="D10" s="372"/>
      <c r="E10" s="372"/>
      <c r="F10" s="372"/>
    </row>
    <row r="11" spans="2:12" ht="15" customHeight="1" x14ac:dyDescent="0.25">
      <c r="B11" s="372" t="s">
        <v>220</v>
      </c>
      <c r="C11" s="372"/>
      <c r="D11" s="372"/>
      <c r="E11" s="372"/>
      <c r="F11" s="372"/>
    </row>
    <row r="12" spans="2:12" ht="15.75" x14ac:dyDescent="0.25">
      <c r="B12" s="141" t="s">
        <v>26</v>
      </c>
      <c r="C12" s="142" t="s">
        <v>59</v>
      </c>
      <c r="D12" s="142" t="s">
        <v>1</v>
      </c>
      <c r="E12" s="142" t="s">
        <v>60</v>
      </c>
      <c r="F12" s="143" t="s">
        <v>61</v>
      </c>
      <c r="L12" s="1"/>
    </row>
    <row r="13" spans="2:12" x14ac:dyDescent="0.25">
      <c r="B13" s="373" t="s">
        <v>1</v>
      </c>
      <c r="C13" s="367"/>
      <c r="D13" s="95">
        <f>D17+D29+D21+D25</f>
        <v>35</v>
      </c>
      <c r="E13" s="95">
        <f>E17+E29+E21+E25</f>
        <v>17</v>
      </c>
      <c r="F13" s="95">
        <f>F17+F29+F21+F25</f>
        <v>18</v>
      </c>
      <c r="G13" s="298"/>
      <c r="H13" s="1"/>
      <c r="I13" s="1"/>
      <c r="J13" s="1"/>
      <c r="K13" s="1"/>
      <c r="L13" s="1"/>
    </row>
    <row r="14" spans="2:12" ht="15" customHeight="1" x14ac:dyDescent="0.25">
      <c r="B14" s="368">
        <v>2024</v>
      </c>
      <c r="C14" s="144" t="s">
        <v>62</v>
      </c>
      <c r="D14" s="116">
        <f>D30+D18+D22+D26</f>
        <v>6</v>
      </c>
      <c r="E14" s="116">
        <f>E30+E18+E22+E26</f>
        <v>2</v>
      </c>
      <c r="F14" s="116">
        <f>F30+F18+F22+F26</f>
        <v>4</v>
      </c>
      <c r="G14" s="299"/>
      <c r="H14" s="1"/>
      <c r="I14" s="1"/>
      <c r="J14" s="1"/>
      <c r="L14" s="1"/>
    </row>
    <row r="15" spans="2:12" x14ac:dyDescent="0.25">
      <c r="B15" s="368"/>
      <c r="C15" s="144" t="s">
        <v>63</v>
      </c>
      <c r="D15" s="116">
        <f t="shared" ref="D15:F16" si="0">D31+D19+D23+D27</f>
        <v>23</v>
      </c>
      <c r="E15" s="116">
        <f t="shared" si="0"/>
        <v>11</v>
      </c>
      <c r="F15" s="116">
        <f t="shared" si="0"/>
        <v>12</v>
      </c>
      <c r="G15" s="299"/>
      <c r="H15" s="1"/>
      <c r="I15" s="1"/>
      <c r="J15" s="1"/>
      <c r="L15" s="1"/>
    </row>
    <row r="16" spans="2:12" x14ac:dyDescent="0.25">
      <c r="B16" s="368"/>
      <c r="C16" s="144" t="s">
        <v>64</v>
      </c>
      <c r="D16" s="116">
        <f t="shared" si="0"/>
        <v>6</v>
      </c>
      <c r="E16" s="116">
        <f t="shared" si="0"/>
        <v>4</v>
      </c>
      <c r="F16" s="116">
        <f t="shared" si="0"/>
        <v>2</v>
      </c>
      <c r="G16" s="299"/>
      <c r="H16" s="1"/>
      <c r="I16" s="1"/>
      <c r="L16" s="1"/>
    </row>
    <row r="17" spans="2:12" x14ac:dyDescent="0.25">
      <c r="B17" s="373" t="s">
        <v>1</v>
      </c>
      <c r="C17" s="367"/>
      <c r="D17" s="95">
        <f>SUM(E17:F17)</f>
        <v>7</v>
      </c>
      <c r="E17" s="95">
        <f>SUM(E18:E20)</f>
        <v>5</v>
      </c>
      <c r="F17" s="145">
        <f>SUM(F18:F20)</f>
        <v>2</v>
      </c>
      <c r="G17" s="2"/>
      <c r="H17" s="1"/>
      <c r="I17" s="1"/>
      <c r="J17" s="1"/>
      <c r="K17" s="1"/>
      <c r="L17" s="1"/>
    </row>
    <row r="18" spans="2:12" x14ac:dyDescent="0.25">
      <c r="B18" s="368" t="s">
        <v>23</v>
      </c>
      <c r="C18" s="146" t="s">
        <v>62</v>
      </c>
      <c r="D18" s="116">
        <f t="shared" ref="D18:D20" si="1">SUM(E18:F18)</f>
        <v>1</v>
      </c>
      <c r="E18" s="147">
        <v>0</v>
      </c>
      <c r="F18" s="148">
        <v>1</v>
      </c>
      <c r="G18" s="2"/>
      <c r="H18" s="1"/>
      <c r="I18" s="1"/>
      <c r="J18" s="1"/>
      <c r="L18" s="1"/>
    </row>
    <row r="19" spans="2:12" x14ac:dyDescent="0.25">
      <c r="B19" s="368"/>
      <c r="C19" s="146" t="s">
        <v>63</v>
      </c>
      <c r="D19" s="116">
        <f t="shared" si="1"/>
        <v>4</v>
      </c>
      <c r="E19" s="147">
        <v>3</v>
      </c>
      <c r="F19" s="148">
        <v>1</v>
      </c>
      <c r="H19" s="1"/>
      <c r="I19" s="1"/>
      <c r="J19" s="1"/>
      <c r="L19" s="1"/>
    </row>
    <row r="20" spans="2:12" x14ac:dyDescent="0.25">
      <c r="B20" s="368"/>
      <c r="C20" s="146" t="s">
        <v>64</v>
      </c>
      <c r="D20" s="116">
        <f t="shared" si="1"/>
        <v>2</v>
      </c>
      <c r="E20" s="147">
        <v>2</v>
      </c>
      <c r="F20" s="148">
        <v>0</v>
      </c>
      <c r="H20" s="1"/>
      <c r="I20" s="1"/>
      <c r="L20" s="1"/>
    </row>
    <row r="21" spans="2:12" x14ac:dyDescent="0.25">
      <c r="B21" s="373" t="s">
        <v>1</v>
      </c>
      <c r="C21" s="367"/>
      <c r="D21" s="95">
        <f>SUM(E21:F21)</f>
        <v>10</v>
      </c>
      <c r="E21" s="95">
        <f>SUM(E22:E24)</f>
        <v>4</v>
      </c>
      <c r="F21" s="145">
        <f>SUM(F22:F24)</f>
        <v>6</v>
      </c>
      <c r="G21" s="2"/>
      <c r="H21" s="1"/>
      <c r="I21" s="1"/>
      <c r="J21" s="1"/>
      <c r="K21" s="1"/>
      <c r="L21" s="1"/>
    </row>
    <row r="22" spans="2:12" x14ac:dyDescent="0.25">
      <c r="B22" s="368" t="s">
        <v>115</v>
      </c>
      <c r="C22" s="146" t="s">
        <v>62</v>
      </c>
      <c r="D22" s="116">
        <f>SUM(E22:F22)</f>
        <v>3</v>
      </c>
      <c r="E22" s="147">
        <v>1</v>
      </c>
      <c r="F22" s="148">
        <v>2</v>
      </c>
      <c r="G22" s="2"/>
      <c r="H22" s="1"/>
      <c r="I22" s="1"/>
      <c r="J22" s="1"/>
      <c r="L22" s="1"/>
    </row>
    <row r="23" spans="2:12" x14ac:dyDescent="0.25">
      <c r="B23" s="368"/>
      <c r="C23" s="146" t="s">
        <v>63</v>
      </c>
      <c r="D23" s="116">
        <f t="shared" ref="D23" si="2">SUM(E23:F23)</f>
        <v>7</v>
      </c>
      <c r="E23" s="147">
        <v>3</v>
      </c>
      <c r="F23" s="148">
        <v>4</v>
      </c>
      <c r="H23" s="1"/>
      <c r="I23" s="1"/>
      <c r="J23" s="1"/>
      <c r="L23" s="1"/>
    </row>
    <row r="24" spans="2:12" x14ac:dyDescent="0.25">
      <c r="B24" s="368"/>
      <c r="C24" s="146" t="s">
        <v>64</v>
      </c>
      <c r="D24" s="116">
        <f>SUM(E24:F24)</f>
        <v>0</v>
      </c>
      <c r="E24" s="147">
        <v>0</v>
      </c>
      <c r="F24" s="148">
        <v>0</v>
      </c>
      <c r="H24" s="1"/>
      <c r="I24" s="1"/>
      <c r="L24" s="1"/>
    </row>
    <row r="25" spans="2:12" x14ac:dyDescent="0.25">
      <c r="B25" s="373" t="s">
        <v>1</v>
      </c>
      <c r="C25" s="367"/>
      <c r="D25" s="95">
        <f>SUM(E25:F25)</f>
        <v>10</v>
      </c>
      <c r="E25" s="95">
        <f>SUM(E26:E28)</f>
        <v>5</v>
      </c>
      <c r="F25" s="145">
        <f>SUM(F26:F28)</f>
        <v>5</v>
      </c>
      <c r="G25" s="2"/>
      <c r="H25" s="1"/>
      <c r="I25" s="1"/>
      <c r="J25" s="1"/>
      <c r="K25" s="1"/>
      <c r="L25" s="1"/>
    </row>
    <row r="26" spans="2:12" x14ac:dyDescent="0.25">
      <c r="B26" s="368" t="s">
        <v>238</v>
      </c>
      <c r="C26" s="146" t="s">
        <v>62</v>
      </c>
      <c r="D26" s="116">
        <f>SUM(E26:F26)</f>
        <v>0</v>
      </c>
      <c r="E26" s="147">
        <v>0</v>
      </c>
      <c r="F26" s="148">
        <v>0</v>
      </c>
      <c r="G26" s="2"/>
      <c r="H26" s="1"/>
      <c r="I26" s="1"/>
      <c r="J26" s="1"/>
      <c r="L26" s="1"/>
    </row>
    <row r="27" spans="2:12" x14ac:dyDescent="0.25">
      <c r="B27" s="368"/>
      <c r="C27" s="146" t="s">
        <v>63</v>
      </c>
      <c r="D27" s="116">
        <f t="shared" ref="D27" si="3">SUM(E27:F27)</f>
        <v>9</v>
      </c>
      <c r="E27" s="147">
        <v>5</v>
      </c>
      <c r="F27" s="148">
        <v>4</v>
      </c>
      <c r="H27" s="1"/>
      <c r="I27" s="1"/>
      <c r="J27" s="1"/>
      <c r="L27" s="1"/>
    </row>
    <row r="28" spans="2:12" x14ac:dyDescent="0.25">
      <c r="B28" s="371"/>
      <c r="C28" s="146" t="s">
        <v>64</v>
      </c>
      <c r="D28" s="116">
        <f>SUM(E28:F28)</f>
        <v>1</v>
      </c>
      <c r="E28" s="147">
        <v>0</v>
      </c>
      <c r="F28" s="148">
        <v>1</v>
      </c>
      <c r="H28" s="1"/>
      <c r="I28" s="1"/>
      <c r="L28" s="1"/>
    </row>
    <row r="29" spans="2:12" x14ac:dyDescent="0.25">
      <c r="B29" s="366" t="s">
        <v>1</v>
      </c>
      <c r="C29" s="367"/>
      <c r="D29" s="95">
        <f>SUM(E29:F29)</f>
        <v>8</v>
      </c>
      <c r="E29" s="95">
        <f>SUM(E30:E32)</f>
        <v>3</v>
      </c>
      <c r="F29" s="145">
        <f>SUM(F30:F32)</f>
        <v>5</v>
      </c>
      <c r="G29" s="2"/>
      <c r="H29" s="1"/>
      <c r="I29" s="1"/>
      <c r="J29" s="1"/>
      <c r="K29" s="1"/>
      <c r="L29" s="1"/>
    </row>
    <row r="30" spans="2:12" x14ac:dyDescent="0.25">
      <c r="B30" s="368" t="s">
        <v>247</v>
      </c>
      <c r="C30" s="146" t="s">
        <v>62</v>
      </c>
      <c r="D30" s="116">
        <f>SUM(E30:F30)</f>
        <v>2</v>
      </c>
      <c r="E30" s="147">
        <v>1</v>
      </c>
      <c r="F30" s="148">
        <v>1</v>
      </c>
      <c r="G30" s="2"/>
      <c r="H30" s="1"/>
      <c r="I30" s="1"/>
      <c r="J30" s="1"/>
      <c r="L30" s="1"/>
    </row>
    <row r="31" spans="2:12" x14ac:dyDescent="0.25">
      <c r="B31" s="368"/>
      <c r="C31" s="146" t="s">
        <v>63</v>
      </c>
      <c r="D31" s="116">
        <f t="shared" ref="D31" si="4">SUM(E31:F31)</f>
        <v>3</v>
      </c>
      <c r="E31" s="147">
        <v>0</v>
      </c>
      <c r="F31" s="148">
        <v>3</v>
      </c>
      <c r="H31" s="1"/>
      <c r="I31" s="1"/>
      <c r="J31" s="1"/>
      <c r="L31" s="1"/>
    </row>
    <row r="32" spans="2:12" x14ac:dyDescent="0.25">
      <c r="B32" s="369"/>
      <c r="C32" s="149" t="s">
        <v>64</v>
      </c>
      <c r="D32" s="150">
        <f>SUM(E32:F32)</f>
        <v>3</v>
      </c>
      <c r="E32" s="151">
        <v>2</v>
      </c>
      <c r="F32" s="152">
        <v>1</v>
      </c>
      <c r="H32" s="1"/>
      <c r="I32" s="1"/>
      <c r="L32" s="1"/>
    </row>
    <row r="33" spans="2:6" x14ac:dyDescent="0.25">
      <c r="B33" s="370" t="s">
        <v>128</v>
      </c>
      <c r="C33" s="370"/>
      <c r="D33" s="370"/>
      <c r="E33" s="370"/>
      <c r="F33" s="370"/>
    </row>
    <row r="35" spans="2:6" x14ac:dyDescent="0.25">
      <c r="B35" s="290"/>
      <c r="C35" s="290"/>
      <c r="D35" s="290"/>
      <c r="E35" s="290"/>
      <c r="F35" s="290"/>
    </row>
    <row r="36" spans="2:6" x14ac:dyDescent="0.25">
      <c r="B36" s="93"/>
      <c r="C36" s="93"/>
      <c r="D36" s="93"/>
      <c r="E36" s="93"/>
      <c r="F36" s="93"/>
    </row>
    <row r="37" spans="2:6" x14ac:dyDescent="0.25">
      <c r="B37" s="93"/>
      <c r="C37" s="93"/>
      <c r="D37" s="93"/>
      <c r="E37" s="93"/>
      <c r="F37" s="93"/>
    </row>
    <row r="47" spans="2:6" x14ac:dyDescent="0.25">
      <c r="B47" s="370" t="s">
        <v>128</v>
      </c>
      <c r="C47" s="370"/>
      <c r="D47" s="370"/>
      <c r="E47" s="370"/>
      <c r="F47" s="370"/>
    </row>
    <row r="54" spans="2:6" x14ac:dyDescent="0.25">
      <c r="B54" s="364"/>
      <c r="C54" s="364"/>
      <c r="D54" s="364"/>
      <c r="E54" s="364"/>
      <c r="F54" s="364"/>
    </row>
  </sheetData>
  <mergeCells count="17">
    <mergeCell ref="B26:B28"/>
    <mergeCell ref="B8:F8"/>
    <mergeCell ref="B9:F9"/>
    <mergeCell ref="B10:F10"/>
    <mergeCell ref="B11:F11"/>
    <mergeCell ref="B13:C13"/>
    <mergeCell ref="B14:B16"/>
    <mergeCell ref="B17:C17"/>
    <mergeCell ref="B18:B20"/>
    <mergeCell ref="B21:C21"/>
    <mergeCell ref="B22:B24"/>
    <mergeCell ref="B25:C25"/>
    <mergeCell ref="B29:C29"/>
    <mergeCell ref="B30:B32"/>
    <mergeCell ref="B33:F33"/>
    <mergeCell ref="B47:F47"/>
    <mergeCell ref="B54:F54"/>
  </mergeCells>
  <hyperlinks>
    <hyperlink ref="F3" location="Indice!Área_de_impresión" display="Volver al indice" xr:uid="{396A352D-2775-4906-B372-D2927870D0BB}"/>
  </hyperlinks>
  <printOptions horizontalCentered="1"/>
  <pageMargins left="0.15748031496062992" right="0.15748031496062992" top="0.39370078740157483" bottom="0.15748031496062992" header="0.31496062992125984" footer="0.31496062992125984"/>
  <pageSetup scale="81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80AAC-9847-4542-A553-9E95869989A5}">
  <dimension ref="B1:H35"/>
  <sheetViews>
    <sheetView showGridLines="0" view="pageBreakPreview" zoomScaleNormal="80" zoomScaleSheetLayoutView="100" workbookViewId="0">
      <selection activeCell="G3" sqref="G3"/>
    </sheetView>
  </sheetViews>
  <sheetFormatPr defaultColWidth="11.42578125" defaultRowHeight="15.75" x14ac:dyDescent="0.3"/>
  <cols>
    <col min="1" max="1" width="1.28515625" style="8" customWidth="1"/>
    <col min="2" max="2" width="48.140625" style="8" customWidth="1"/>
    <col min="3" max="3" width="25" style="8" customWidth="1"/>
    <col min="4" max="5" width="14.85546875" style="8" customWidth="1"/>
    <col min="6" max="6" width="18.7109375" style="8" customWidth="1"/>
    <col min="7" max="7" width="21.28515625" style="8" customWidth="1"/>
    <col min="8" max="16384" width="11.42578125" style="8"/>
  </cols>
  <sheetData>
    <row r="1" spans="2:7" ht="3.75" customHeight="1" x14ac:dyDescent="0.3">
      <c r="C1" s="21"/>
      <c r="D1" s="21"/>
      <c r="E1" s="21"/>
      <c r="F1" s="21"/>
    </row>
    <row r="3" spans="2:7" x14ac:dyDescent="0.3">
      <c r="G3" s="288" t="s">
        <v>244</v>
      </c>
    </row>
    <row r="4" spans="2:7" ht="18" customHeight="1" x14ac:dyDescent="0.3"/>
    <row r="8" spans="2:7" ht="14.25" customHeight="1" x14ac:dyDescent="0.3">
      <c r="B8" s="352" t="s">
        <v>65</v>
      </c>
      <c r="C8" s="352"/>
      <c r="D8" s="352"/>
      <c r="E8" s="352"/>
      <c r="F8" s="352"/>
      <c r="G8" s="352"/>
    </row>
    <row r="9" spans="2:7" ht="16.5" x14ac:dyDescent="0.3">
      <c r="B9" s="352" t="s">
        <v>0</v>
      </c>
      <c r="C9" s="352"/>
      <c r="D9" s="352"/>
      <c r="E9" s="352"/>
      <c r="F9" s="352"/>
      <c r="G9" s="352"/>
    </row>
    <row r="10" spans="2:7" ht="15.75" customHeight="1" x14ac:dyDescent="0.3">
      <c r="B10" s="375" t="s">
        <v>13</v>
      </c>
      <c r="C10" s="375"/>
      <c r="D10" s="375"/>
      <c r="E10" s="375"/>
      <c r="F10" s="375"/>
      <c r="G10" s="375"/>
    </row>
    <row r="11" spans="2:7" ht="16.5" x14ac:dyDescent="0.3">
      <c r="B11" s="352" t="s">
        <v>220</v>
      </c>
      <c r="C11" s="352"/>
      <c r="D11" s="352"/>
      <c r="E11" s="352"/>
      <c r="F11" s="352"/>
      <c r="G11" s="352"/>
    </row>
    <row r="12" spans="2:7" ht="16.5" x14ac:dyDescent="0.3">
      <c r="B12" s="22" t="s">
        <v>66</v>
      </c>
      <c r="C12" s="64" t="s">
        <v>1</v>
      </c>
      <c r="D12" s="153" t="s">
        <v>23</v>
      </c>
      <c r="E12" s="153" t="s">
        <v>115</v>
      </c>
      <c r="F12" s="153" t="s">
        <v>239</v>
      </c>
      <c r="G12" s="154" t="s">
        <v>247</v>
      </c>
    </row>
    <row r="13" spans="2:7" x14ac:dyDescent="0.3">
      <c r="B13" s="11" t="s">
        <v>1</v>
      </c>
      <c r="C13" s="12">
        <f>+SUM(D13:G13)</f>
        <v>78</v>
      </c>
      <c r="D13" s="12">
        <f>SUM(D14:D15)</f>
        <v>24</v>
      </c>
      <c r="E13" s="12">
        <f>SUM(E14:E15)</f>
        <v>14</v>
      </c>
      <c r="F13" s="300">
        <f>SUM(F14:F15)</f>
        <v>32</v>
      </c>
      <c r="G13" s="13">
        <f>SUM(G14:G15)</f>
        <v>8</v>
      </c>
    </row>
    <row r="14" spans="2:7" x14ac:dyDescent="0.3">
      <c r="B14" s="15" t="s">
        <v>67</v>
      </c>
      <c r="C14" s="50">
        <f>+SUM(D14:G14)</f>
        <v>14</v>
      </c>
      <c r="D14" s="155">
        <v>4</v>
      </c>
      <c r="E14" s="155">
        <v>3</v>
      </c>
      <c r="F14" s="155">
        <v>3</v>
      </c>
      <c r="G14" s="16">
        <v>4</v>
      </c>
    </row>
    <row r="15" spans="2:7" x14ac:dyDescent="0.3">
      <c r="B15" s="17" t="s">
        <v>25</v>
      </c>
      <c r="C15" s="51">
        <f>+SUM(D15:G15)</f>
        <v>64</v>
      </c>
      <c r="D15" s="156">
        <v>20</v>
      </c>
      <c r="E15" s="156">
        <v>11</v>
      </c>
      <c r="F15" s="156">
        <v>29</v>
      </c>
      <c r="G15" s="19">
        <v>4</v>
      </c>
    </row>
    <row r="16" spans="2:7" x14ac:dyDescent="0.3">
      <c r="B16" s="376" t="s">
        <v>128</v>
      </c>
      <c r="C16" s="376"/>
      <c r="D16" s="376"/>
      <c r="E16" s="376"/>
      <c r="F16" s="376"/>
      <c r="G16" s="376"/>
    </row>
    <row r="33" spans="2:8" x14ac:dyDescent="0.3">
      <c r="C33" s="31"/>
      <c r="D33" s="31"/>
      <c r="E33" s="31"/>
      <c r="F33" s="31"/>
      <c r="G33" s="31"/>
    </row>
    <row r="35" spans="2:8" x14ac:dyDescent="0.3">
      <c r="B35" s="374" t="s">
        <v>128</v>
      </c>
      <c r="C35" s="374"/>
      <c r="D35" s="374"/>
      <c r="E35" s="374"/>
      <c r="F35" s="374"/>
      <c r="G35" s="374"/>
      <c r="H35" s="374"/>
    </row>
  </sheetData>
  <mergeCells count="6">
    <mergeCell ref="B35:H35"/>
    <mergeCell ref="B8:G8"/>
    <mergeCell ref="B9:G9"/>
    <mergeCell ref="B10:G10"/>
    <mergeCell ref="B11:G11"/>
    <mergeCell ref="B16:G16"/>
  </mergeCells>
  <hyperlinks>
    <hyperlink ref="G3" location="Indice!Área_de_impresión" display="Volver al indice" xr:uid="{2E882E99-B780-436F-B565-1744ACE26C85}"/>
  </hyperlinks>
  <printOptions horizontalCentered="1"/>
  <pageMargins left="0.15748031496062992" right="0.15748031496062992" top="0.39370078740157483" bottom="0.15748031496062992" header="0.31496062992125984" footer="0.31496062992125984"/>
  <pageSetup scale="87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4144D-F08E-41A2-AF7C-69067AFA0EEE}">
  <dimension ref="B1:F27"/>
  <sheetViews>
    <sheetView showGridLines="0" view="pageBreakPreview" topLeftCell="A4" zoomScaleNormal="100" zoomScaleSheetLayoutView="100" workbookViewId="0">
      <selection activeCell="G10" sqref="G10"/>
    </sheetView>
  </sheetViews>
  <sheetFormatPr defaultColWidth="11.42578125" defaultRowHeight="15.75" x14ac:dyDescent="0.3"/>
  <cols>
    <col min="1" max="1" width="2.7109375" style="8" customWidth="1"/>
    <col min="2" max="2" width="26.5703125" style="8" customWidth="1"/>
    <col min="3" max="3" width="88.5703125" style="8" customWidth="1"/>
    <col min="4" max="4" width="17.28515625" style="8" customWidth="1"/>
    <col min="5" max="5" width="6.85546875" style="8" customWidth="1"/>
    <col min="6" max="6" width="1.42578125" style="8" customWidth="1"/>
    <col min="7" max="16384" width="11.42578125" style="8"/>
  </cols>
  <sheetData>
    <row r="1" spans="2:5" ht="3.75" customHeight="1" x14ac:dyDescent="0.3"/>
    <row r="2" spans="2:5" x14ac:dyDescent="0.3">
      <c r="D2" s="288" t="s">
        <v>244</v>
      </c>
      <c r="E2" s="21"/>
    </row>
    <row r="3" spans="2:5" x14ac:dyDescent="0.3">
      <c r="E3" s="10"/>
    </row>
    <row r="4" spans="2:5" x14ac:dyDescent="0.3">
      <c r="E4" s="10"/>
    </row>
    <row r="6" spans="2:5" ht="14.25" customHeight="1" x14ac:dyDescent="0.3"/>
    <row r="7" spans="2:5" ht="16.5" x14ac:dyDescent="0.3">
      <c r="B7" s="352" t="s">
        <v>68</v>
      </c>
      <c r="C7" s="352"/>
      <c r="D7" s="352"/>
    </row>
    <row r="8" spans="2:5" ht="16.5" x14ac:dyDescent="0.3">
      <c r="B8" s="377" t="s">
        <v>0</v>
      </c>
      <c r="C8" s="377"/>
      <c r="D8" s="377"/>
    </row>
    <row r="9" spans="2:5" ht="16.5" x14ac:dyDescent="0.3">
      <c r="B9" s="377" t="s">
        <v>15</v>
      </c>
      <c r="C9" s="377"/>
      <c r="D9" s="377"/>
    </row>
    <row r="10" spans="2:5" ht="16.5" x14ac:dyDescent="0.3">
      <c r="B10" s="377" t="s">
        <v>248</v>
      </c>
      <c r="C10" s="377"/>
      <c r="D10" s="377"/>
    </row>
    <row r="11" spans="2:5" ht="31.5" customHeight="1" x14ac:dyDescent="0.3">
      <c r="B11" s="92" t="s">
        <v>69</v>
      </c>
      <c r="C11" s="52" t="s">
        <v>70</v>
      </c>
      <c r="D11" s="250" t="s">
        <v>71</v>
      </c>
    </row>
    <row r="12" spans="2:5" x14ac:dyDescent="0.3">
      <c r="B12" s="378" t="s">
        <v>259</v>
      </c>
      <c r="C12" s="53" t="s">
        <v>197</v>
      </c>
      <c r="D12" s="54">
        <v>130827842</v>
      </c>
    </row>
    <row r="13" spans="2:5" x14ac:dyDescent="0.3">
      <c r="B13" s="379"/>
      <c r="C13" s="55" t="s">
        <v>116</v>
      </c>
      <c r="D13" s="56">
        <v>101562872</v>
      </c>
    </row>
    <row r="14" spans="2:5" x14ac:dyDescent="0.3">
      <c r="B14" s="379"/>
      <c r="C14" s="55" t="s">
        <v>72</v>
      </c>
      <c r="D14" s="56">
        <v>101860741</v>
      </c>
    </row>
    <row r="15" spans="2:5" x14ac:dyDescent="0.3">
      <c r="B15" s="379"/>
      <c r="C15" s="55" t="s">
        <v>73</v>
      </c>
      <c r="D15" s="56">
        <v>131216234</v>
      </c>
    </row>
    <row r="16" spans="2:5" x14ac:dyDescent="0.3">
      <c r="B16" s="379"/>
      <c r="C16" s="55" t="s">
        <v>98</v>
      </c>
      <c r="D16" s="56">
        <v>101025913</v>
      </c>
    </row>
    <row r="17" spans="2:6" x14ac:dyDescent="0.3">
      <c r="B17" s="379"/>
      <c r="C17" s="55" t="s">
        <v>117</v>
      </c>
      <c r="D17" s="56">
        <v>101015162</v>
      </c>
    </row>
    <row r="18" spans="2:6" x14ac:dyDescent="0.3">
      <c r="B18" s="379"/>
      <c r="C18" s="55" t="s">
        <v>95</v>
      </c>
      <c r="D18" s="56">
        <v>101595282</v>
      </c>
    </row>
    <row r="19" spans="2:6" x14ac:dyDescent="0.3">
      <c r="B19" s="379"/>
      <c r="C19" s="55" t="s">
        <v>118</v>
      </c>
      <c r="D19" s="56">
        <v>130276013</v>
      </c>
    </row>
    <row r="20" spans="2:6" x14ac:dyDescent="0.3">
      <c r="B20" s="379"/>
      <c r="C20" s="55" t="s">
        <v>119</v>
      </c>
      <c r="D20" s="56">
        <v>101632097</v>
      </c>
    </row>
    <row r="21" spans="2:6" ht="15.75" customHeight="1" x14ac:dyDescent="0.3">
      <c r="B21" s="379"/>
      <c r="C21" s="55" t="s">
        <v>120</v>
      </c>
      <c r="D21" s="56">
        <v>130252981</v>
      </c>
    </row>
    <row r="22" spans="2:6" ht="15.75" customHeight="1" x14ac:dyDescent="0.3">
      <c r="B22" s="379"/>
      <c r="C22" s="55" t="s">
        <v>129</v>
      </c>
      <c r="D22" s="56">
        <v>131484662</v>
      </c>
    </row>
    <row r="23" spans="2:6" ht="15.75" customHeight="1" x14ac:dyDescent="0.3">
      <c r="B23" s="379"/>
      <c r="C23" s="55" t="s">
        <v>194</v>
      </c>
      <c r="D23" s="56">
        <v>130291861</v>
      </c>
    </row>
    <row r="24" spans="2:6" ht="15.75" customHeight="1" x14ac:dyDescent="0.3">
      <c r="B24" s="379"/>
      <c r="C24" s="55" t="s">
        <v>240</v>
      </c>
      <c r="D24" s="56">
        <v>122015566</v>
      </c>
    </row>
    <row r="25" spans="2:6" x14ac:dyDescent="0.3">
      <c r="B25" s="379"/>
      <c r="C25" s="55" t="s">
        <v>241</v>
      </c>
      <c r="D25" s="56">
        <v>130238448</v>
      </c>
    </row>
    <row r="26" spans="2:6" x14ac:dyDescent="0.3">
      <c r="B26" s="376" t="s">
        <v>128</v>
      </c>
      <c r="C26" s="376"/>
      <c r="D26" s="376"/>
      <c r="E26" s="31"/>
      <c r="F26" s="31"/>
    </row>
    <row r="27" spans="2:6" x14ac:dyDescent="0.3">
      <c r="C27" s="57"/>
    </row>
  </sheetData>
  <mergeCells count="6">
    <mergeCell ref="B26:D26"/>
    <mergeCell ref="B7:D7"/>
    <mergeCell ref="B8:D8"/>
    <mergeCell ref="B9:D9"/>
    <mergeCell ref="B10:D10"/>
    <mergeCell ref="B12:B25"/>
  </mergeCells>
  <hyperlinks>
    <hyperlink ref="D2" location="Indice!Área_de_impresión" display="Volver al indice" xr:uid="{E196861E-B2CD-4F5B-BB4C-46F5FF14DA88}"/>
  </hyperlinks>
  <printOptions horizontalCentered="1"/>
  <pageMargins left="0.11811023622047245" right="0.11811023622047245" top="0.74803149606299213" bottom="0.15748031496062992" header="0.31496062992125984" footer="0.31496062992125984"/>
  <pageSetup scale="91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4D56A-8605-4A70-A4EB-F46C92BE021F}">
  <dimension ref="B1:M34"/>
  <sheetViews>
    <sheetView showGridLines="0" view="pageBreakPreview" zoomScale="106" zoomScaleNormal="90" zoomScaleSheetLayoutView="106" workbookViewId="0">
      <selection activeCell="I15" sqref="I15"/>
    </sheetView>
  </sheetViews>
  <sheetFormatPr defaultColWidth="11.42578125" defaultRowHeight="15" x14ac:dyDescent="0.25"/>
  <cols>
    <col min="1" max="1" width="0.7109375" customWidth="1"/>
    <col min="2" max="2" width="30" customWidth="1"/>
    <col min="3" max="3" width="25.5703125" customWidth="1"/>
    <col min="4" max="4" width="23.85546875" customWidth="1"/>
    <col min="5" max="5" width="23" customWidth="1"/>
    <col min="6" max="6" width="27.28515625" customWidth="1"/>
    <col min="7" max="7" width="31.42578125" customWidth="1"/>
    <col min="8" max="8" width="6.5703125" customWidth="1"/>
    <col min="9" max="9" width="24.42578125" customWidth="1"/>
  </cols>
  <sheetData>
    <row r="1" spans="2:13" ht="15" customHeight="1" x14ac:dyDescent="0.25">
      <c r="G1" s="288" t="s">
        <v>244</v>
      </c>
    </row>
    <row r="2" spans="2:13" ht="18.75" x14ac:dyDescent="0.25">
      <c r="B2" s="381"/>
      <c r="C2" s="381"/>
      <c r="D2" s="381"/>
      <c r="E2" s="381"/>
      <c r="F2" s="381"/>
      <c r="G2" s="381"/>
      <c r="H2" s="4"/>
      <c r="I2" s="5"/>
      <c r="J2" s="5"/>
    </row>
    <row r="3" spans="2:13" ht="18.75" x14ac:dyDescent="0.25">
      <c r="B3" s="381"/>
      <c r="C3" s="381"/>
      <c r="D3" s="381"/>
      <c r="E3" s="381"/>
      <c r="F3" s="381"/>
      <c r="G3" s="381"/>
      <c r="H3" s="5"/>
      <c r="I3" s="5"/>
      <c r="J3" s="5"/>
    </row>
    <row r="4" spans="2:13" ht="18.75" x14ac:dyDescent="0.25">
      <c r="B4" s="381"/>
      <c r="C4" s="381"/>
      <c r="D4" s="381"/>
      <c r="E4" s="381"/>
      <c r="F4" s="381"/>
      <c r="G4" s="381"/>
      <c r="H4" s="5"/>
      <c r="I4" s="5"/>
      <c r="J4" s="5"/>
    </row>
    <row r="5" spans="2:13" ht="18.75" x14ac:dyDescent="0.25">
      <c r="B5" s="381"/>
      <c r="C5" s="381"/>
      <c r="D5" s="381"/>
      <c r="E5" s="381"/>
      <c r="F5" s="381"/>
      <c r="G5" s="381"/>
      <c r="H5" s="5"/>
      <c r="I5" s="5"/>
      <c r="J5" s="5"/>
    </row>
    <row r="6" spans="2:13" ht="18.75" x14ac:dyDescent="0.25">
      <c r="B6" s="382" t="s">
        <v>93</v>
      </c>
      <c r="C6" s="382"/>
      <c r="D6" s="382"/>
      <c r="E6" s="382"/>
      <c r="F6" s="382"/>
      <c r="G6" s="382"/>
      <c r="H6" s="5"/>
      <c r="I6" s="5"/>
      <c r="J6" s="5"/>
    </row>
    <row r="7" spans="2:13" ht="18.75" customHeight="1" x14ac:dyDescent="0.25">
      <c r="B7" s="382" t="s">
        <v>0</v>
      </c>
      <c r="C7" s="382"/>
      <c r="D7" s="382"/>
      <c r="E7" s="382"/>
      <c r="F7" s="382"/>
      <c r="G7" s="382"/>
      <c r="H7" s="5"/>
      <c r="I7" s="5"/>
      <c r="J7" s="5"/>
    </row>
    <row r="8" spans="2:13" ht="16.5" customHeight="1" x14ac:dyDescent="0.25">
      <c r="B8" s="382" t="s">
        <v>212</v>
      </c>
      <c r="C8" s="382"/>
      <c r="D8" s="382"/>
      <c r="E8" s="382"/>
      <c r="F8" s="382"/>
      <c r="G8" s="382"/>
      <c r="H8" s="5"/>
      <c r="I8" s="5"/>
      <c r="J8" s="5"/>
    </row>
    <row r="9" spans="2:13" ht="19.5" customHeight="1" x14ac:dyDescent="0.25">
      <c r="B9" s="382" t="s">
        <v>220</v>
      </c>
      <c r="C9" s="382"/>
      <c r="D9" s="382"/>
      <c r="E9" s="382"/>
      <c r="F9" s="382"/>
      <c r="G9" s="382"/>
      <c r="H9" s="5"/>
      <c r="I9" s="5"/>
      <c r="J9" s="5"/>
    </row>
    <row r="10" spans="2:13" ht="45.75" customHeight="1" x14ac:dyDescent="0.25">
      <c r="B10" s="48" t="s">
        <v>26</v>
      </c>
      <c r="C10" s="49" t="s">
        <v>74</v>
      </c>
      <c r="D10" s="49" t="s">
        <v>99</v>
      </c>
      <c r="E10" s="49" t="s">
        <v>249</v>
      </c>
      <c r="F10" s="49" t="s">
        <v>187</v>
      </c>
      <c r="G10" s="49" t="s">
        <v>250</v>
      </c>
    </row>
    <row r="11" spans="2:13" x14ac:dyDescent="0.25">
      <c r="B11" s="67" t="s">
        <v>1</v>
      </c>
      <c r="C11" s="68">
        <f>SUM(C12:C15)</f>
        <v>2</v>
      </c>
      <c r="D11" s="68">
        <f>SUM(D12:D15)</f>
        <v>8</v>
      </c>
      <c r="E11" s="68">
        <f>SUM(E12:E15)</f>
        <v>9</v>
      </c>
      <c r="F11" s="68">
        <f>SUM(F12:F15)</f>
        <v>1</v>
      </c>
      <c r="G11" s="68">
        <f>SUM(G12:G15)</f>
        <v>2</v>
      </c>
      <c r="I11" s="1"/>
      <c r="J11" s="1"/>
      <c r="K11" s="1"/>
      <c r="L11" s="1"/>
      <c r="M11" s="1"/>
    </row>
    <row r="12" spans="2:13" x14ac:dyDescent="0.25">
      <c r="B12" s="157" t="s">
        <v>23</v>
      </c>
      <c r="C12" s="158">
        <v>0</v>
      </c>
      <c r="D12" s="158">
        <v>0</v>
      </c>
      <c r="E12" s="158">
        <v>2</v>
      </c>
      <c r="F12" s="158">
        <v>0</v>
      </c>
      <c r="G12" s="159">
        <v>1</v>
      </c>
    </row>
    <row r="13" spans="2:13" x14ac:dyDescent="0.25">
      <c r="B13" s="157" t="s">
        <v>115</v>
      </c>
      <c r="C13" s="158">
        <v>0</v>
      </c>
      <c r="D13" s="158">
        <v>0</v>
      </c>
      <c r="E13" s="158">
        <v>2</v>
      </c>
      <c r="F13" s="158">
        <v>0</v>
      </c>
      <c r="G13" s="159">
        <v>0</v>
      </c>
    </row>
    <row r="14" spans="2:13" x14ac:dyDescent="0.25">
      <c r="B14" s="157" t="s">
        <v>238</v>
      </c>
      <c r="C14" s="158">
        <v>0</v>
      </c>
      <c r="D14" s="158">
        <v>6</v>
      </c>
      <c r="E14" s="158">
        <v>3</v>
      </c>
      <c r="F14" s="158">
        <v>0</v>
      </c>
      <c r="G14" s="159">
        <v>1</v>
      </c>
    </row>
    <row r="15" spans="2:13" x14ac:dyDescent="0.25">
      <c r="B15" s="65" t="s">
        <v>247</v>
      </c>
      <c r="C15" s="66">
        <v>2</v>
      </c>
      <c r="D15" s="66">
        <v>2</v>
      </c>
      <c r="E15" s="66">
        <v>2</v>
      </c>
      <c r="F15" s="66">
        <v>1</v>
      </c>
      <c r="G15" s="7">
        <v>0</v>
      </c>
    </row>
    <row r="16" spans="2:13" x14ac:dyDescent="0.25">
      <c r="B16" s="6"/>
      <c r="C16" s="2"/>
      <c r="D16" s="2"/>
      <c r="E16" s="2"/>
      <c r="F16" s="2"/>
      <c r="G16" s="2"/>
    </row>
    <row r="17" spans="2:4" x14ac:dyDescent="0.25">
      <c r="B17" s="380" t="s">
        <v>75</v>
      </c>
      <c r="C17" s="380"/>
      <c r="D17" s="293"/>
    </row>
    <row r="34" spans="2:2" ht="33.75" customHeight="1" x14ac:dyDescent="0.25">
      <c r="B34" s="3" t="s">
        <v>100</v>
      </c>
    </row>
  </sheetData>
  <mergeCells count="7">
    <mergeCell ref="B17:C17"/>
    <mergeCell ref="B2:G4"/>
    <mergeCell ref="B5:G5"/>
    <mergeCell ref="B6:G6"/>
    <mergeCell ref="B7:G7"/>
    <mergeCell ref="B8:G8"/>
    <mergeCell ref="B9:G9"/>
  </mergeCells>
  <hyperlinks>
    <hyperlink ref="G1" location="Indice!Área_de_impresión" display="Volver al indice" xr:uid="{95414082-B823-4242-BC1A-A326F0D13458}"/>
  </hyperlinks>
  <printOptions horizontalCentered="1"/>
  <pageMargins left="0.15748031496062992" right="0.15748031496062992" top="0.19685039370078741" bottom="0.15748031496062992" header="0.31496062992125984" footer="0.31496062992125984"/>
  <pageSetup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18</vt:i4>
      </vt:variant>
    </vt:vector>
  </HeadingPairs>
  <TitlesOfParts>
    <vt:vector size="38" baseType="lpstr">
      <vt:lpstr>Indice</vt:lpstr>
      <vt:lpstr>SCM.01</vt:lpstr>
      <vt:lpstr>SCM.02</vt:lpstr>
      <vt:lpstr>SCM.03</vt:lpstr>
      <vt:lpstr>SCM.04</vt:lpstr>
      <vt:lpstr>SCM.05</vt:lpstr>
      <vt:lpstr>SCM.06</vt:lpstr>
      <vt:lpstr>SCM.07</vt:lpstr>
      <vt:lpstr>SCM.08</vt:lpstr>
      <vt:lpstr>SCM.09</vt:lpstr>
      <vt:lpstr>SCM.10</vt:lpstr>
      <vt:lpstr>SCM.11</vt:lpstr>
      <vt:lpstr>SCM.12</vt:lpstr>
      <vt:lpstr>SCM.13</vt:lpstr>
      <vt:lpstr>SCM.14</vt:lpstr>
      <vt:lpstr>SCM.15</vt:lpstr>
      <vt:lpstr>SCM.16</vt:lpstr>
      <vt:lpstr>SCM.18</vt:lpstr>
      <vt:lpstr>SCM.19</vt:lpstr>
      <vt:lpstr>SCM.20</vt:lpstr>
      <vt:lpstr>Indice!Print_Area</vt:lpstr>
      <vt:lpstr>SCM.01!Print_Area</vt:lpstr>
      <vt:lpstr>SCM.02!Print_Area</vt:lpstr>
      <vt:lpstr>SCM.03!Print_Area</vt:lpstr>
      <vt:lpstr>SCM.04!Print_Area</vt:lpstr>
      <vt:lpstr>SCM.05!Print_Area</vt:lpstr>
      <vt:lpstr>SCM.06!Print_Area</vt:lpstr>
      <vt:lpstr>SCM.07!Print_Area</vt:lpstr>
      <vt:lpstr>SCM.09!Print_Area</vt:lpstr>
      <vt:lpstr>SCM.11!Print_Area</vt:lpstr>
      <vt:lpstr>SCM.12!Print_Area</vt:lpstr>
      <vt:lpstr>SCM.13!Print_Area</vt:lpstr>
      <vt:lpstr>SCM.14!Print_Area</vt:lpstr>
      <vt:lpstr>SCM.15!Print_Area</vt:lpstr>
      <vt:lpstr>SCM.16!Print_Area</vt:lpstr>
      <vt:lpstr>SCM.18!Print_Area</vt:lpstr>
      <vt:lpstr>SCM.19!Print_Area</vt:lpstr>
      <vt:lpstr>SCM.20!Print_Area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2025-03-17T03:16:55Z</dcterms:modified>
</cp:coreProperties>
</file>