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dbsie\Archivo_Sie\DET\Publicar\Excel_Est_Inst_Ene_Dic_2024\"/>
    </mc:Choice>
  </mc:AlternateContent>
  <xr:revisionPtr revIDLastSave="0" documentId="13_ncr:1_{5AC03411-33AA-4F3F-A3A8-F08E6485C619}" xr6:coauthVersionLast="36" xr6:coauthVersionMax="36" xr10:uidLastSave="{00000000-0000-0000-0000-000000000000}"/>
  <bookViews>
    <workbookView xWindow="0" yWindow="0" windowWidth="12900" windowHeight="9615" tabRatio="963" activeTab="9" xr2:uid="{00000000-000D-0000-FFFF-FFFF00000000}"/>
  </bookViews>
  <sheets>
    <sheet name="2015" sheetId="2" r:id="rId1"/>
    <sheet name="2016" sheetId="5" r:id="rId2"/>
    <sheet name=" 2017" sheetId="9" r:id="rId3"/>
    <sheet name=" 2018" sheetId="13" r:id="rId4"/>
    <sheet name=" 2019" sheetId="17" r:id="rId5"/>
    <sheet name=" 2020 " sheetId="21" r:id="rId6"/>
    <sheet name="2021" sheetId="26" r:id="rId7"/>
    <sheet name="2022" sheetId="29" r:id="rId8"/>
    <sheet name=" 2023" sheetId="33" r:id="rId9"/>
    <sheet name="2024" sheetId="35" r:id="rId10"/>
  </sheets>
  <definedNames>
    <definedName name="_xlnm.Print_Area" localSheetId="2">' 2017'!$A$1:$E$55</definedName>
    <definedName name="_xlnm.Print_Area" localSheetId="3">' 2018'!$A$1:$E$55</definedName>
    <definedName name="_xlnm.Print_Area" localSheetId="4">' 2019'!$A$1:$E$55</definedName>
    <definedName name="_xlnm.Print_Area" localSheetId="5">' 2020 '!$A$1:$D$54</definedName>
    <definedName name="_xlnm.Print_Area" localSheetId="8">' 2023'!$A$1:$D$54</definedName>
    <definedName name="_xlnm.Print_Area" localSheetId="0">'2015'!$A$1:$F$42</definedName>
    <definedName name="_xlnm.Print_Area" localSheetId="1">'2016'!$A$1:$E$55</definedName>
    <definedName name="_xlnm.Print_Area" localSheetId="6">'2021'!$A$1:$D$51</definedName>
    <definedName name="_xlnm.Print_Area" localSheetId="7">'2022'!$A$1:$D$51</definedName>
    <definedName name="_xlnm.Print_Area" localSheetId="9">'2024'!$A$1:$D$53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35" l="1"/>
  <c r="C14" i="35"/>
  <c r="D14" i="35"/>
  <c r="C15" i="35"/>
  <c r="D15" i="35"/>
  <c r="D13" i="35"/>
  <c r="C13" i="35"/>
  <c r="D12" i="35"/>
  <c r="C12" i="35"/>
  <c r="C28" i="35"/>
  <c r="D28" i="35"/>
  <c r="D24" i="35"/>
  <c r="C24" i="35"/>
  <c r="D20" i="35" l="1"/>
  <c r="C20" i="35"/>
  <c r="C41" i="35" l="1"/>
  <c r="D42" i="35"/>
  <c r="D40" i="35"/>
  <c r="D16" i="35"/>
  <c r="C16" i="35"/>
  <c r="C42" i="35" l="1"/>
  <c r="C12" i="33"/>
  <c r="D28" i="33"/>
  <c r="C28" i="33"/>
  <c r="D41" i="35" l="1"/>
  <c r="D15" i="33"/>
  <c r="D14" i="33"/>
  <c r="D13" i="33"/>
  <c r="C15" i="33"/>
  <c r="C14" i="33"/>
  <c r="C13" i="33"/>
  <c r="D20" i="33"/>
  <c r="C20" i="33"/>
  <c r="D16" i="33"/>
  <c r="C16" i="33"/>
  <c r="C42" i="33" l="1"/>
  <c r="D12" i="33"/>
  <c r="D43" i="33" s="1"/>
  <c r="C43" i="33" l="1"/>
  <c r="C41" i="33"/>
  <c r="D42" i="33"/>
  <c r="D41" i="33"/>
  <c r="D45" i="29" l="1"/>
  <c r="D44" i="29"/>
  <c r="D43" i="29"/>
  <c r="C45" i="29"/>
  <c r="C44" i="29"/>
  <c r="C43" i="29"/>
  <c r="D17" i="29" l="1"/>
  <c r="C17" i="29"/>
  <c r="D16" i="29"/>
  <c r="C16" i="29"/>
  <c r="D15" i="29"/>
  <c r="C15" i="29"/>
  <c r="C14" i="29" l="1"/>
  <c r="D14" i="29"/>
  <c r="C17" i="26" l="1"/>
  <c r="C16" i="26"/>
  <c r="C15" i="26"/>
  <c r="D17" i="26"/>
  <c r="D16" i="26"/>
  <c r="D15" i="26"/>
  <c r="D26" i="26"/>
  <c r="C26" i="26"/>
  <c r="D30" i="26"/>
  <c r="C30" i="26"/>
  <c r="D22" i="26"/>
  <c r="C22" i="26"/>
  <c r="D18" i="26"/>
  <c r="C18" i="26"/>
  <c r="D14" i="26" l="1"/>
  <c r="D43" i="26"/>
  <c r="C14" i="26"/>
  <c r="C45" i="26" s="1"/>
  <c r="D44" i="26" l="1"/>
  <c r="D45" i="26"/>
  <c r="C43" i="26"/>
  <c r="C44" i="26"/>
  <c r="D16" i="21" l="1"/>
  <c r="D17" i="21"/>
  <c r="D15" i="21"/>
  <c r="C17" i="21"/>
  <c r="C16" i="21"/>
  <c r="C15" i="21"/>
  <c r="C18" i="21"/>
  <c r="C26" i="21"/>
  <c r="D26" i="21"/>
  <c r="D30" i="21"/>
  <c r="C30" i="21"/>
  <c r="D22" i="21"/>
  <c r="C22" i="21"/>
  <c r="D18" i="21"/>
  <c r="C14" i="21" l="1"/>
  <c r="D14" i="21"/>
  <c r="D43" i="21" s="1"/>
  <c r="C43" i="21"/>
  <c r="C44" i="21"/>
  <c r="C45" i="21"/>
  <c r="D45" i="21" l="1"/>
  <c r="D44" i="21"/>
  <c r="D30" i="17" l="1"/>
  <c r="C30" i="17"/>
  <c r="D26" i="17"/>
  <c r="C26" i="17"/>
  <c r="D22" i="17"/>
  <c r="C22" i="17"/>
  <c r="D18" i="17"/>
  <c r="C18" i="17"/>
  <c r="D17" i="17"/>
  <c r="C17" i="17"/>
  <c r="D16" i="17"/>
  <c r="C16" i="17"/>
  <c r="D15" i="17"/>
  <c r="C15" i="17"/>
  <c r="C14" i="17" l="1"/>
  <c r="C44" i="17" s="1"/>
  <c r="D14" i="17"/>
  <c r="D44" i="17" s="1"/>
  <c r="D45" i="17" l="1"/>
  <c r="C43" i="17"/>
  <c r="C45" i="17"/>
  <c r="D43" i="17"/>
  <c r="D30" i="13" l="1"/>
  <c r="C30" i="13"/>
  <c r="D26" i="13"/>
  <c r="C26" i="13"/>
  <c r="D22" i="13"/>
  <c r="C22" i="13"/>
  <c r="D18" i="13"/>
  <c r="C18" i="13"/>
  <c r="D17" i="13"/>
  <c r="C17" i="13"/>
  <c r="D16" i="13"/>
  <c r="C16" i="13"/>
  <c r="D15" i="13"/>
  <c r="C15" i="13"/>
  <c r="C14" i="13" l="1"/>
  <c r="D14" i="13"/>
  <c r="D45" i="13" s="1"/>
  <c r="D44" i="13" l="1"/>
  <c r="D43" i="13"/>
  <c r="C43" i="13"/>
  <c r="C45" i="13"/>
  <c r="C44" i="13"/>
  <c r="C30" i="9" l="1"/>
  <c r="C26" i="9"/>
  <c r="C22" i="9"/>
  <c r="C18" i="9"/>
  <c r="D18" i="9"/>
  <c r="D22" i="9"/>
  <c r="D26" i="9"/>
  <c r="D30" i="9"/>
  <c r="D17" i="9"/>
  <c r="C17" i="9"/>
  <c r="D16" i="9"/>
  <c r="C16" i="9"/>
  <c r="D15" i="9"/>
  <c r="C15" i="9"/>
  <c r="C14" i="9" l="1"/>
  <c r="C45" i="9" l="1"/>
  <c r="C44" i="9"/>
  <c r="D14" i="9"/>
  <c r="D44" i="9" s="1"/>
  <c r="C43" i="9"/>
  <c r="D45" i="9" l="1"/>
  <c r="D43" i="9"/>
  <c r="C15" i="5" l="1"/>
  <c r="D15" i="5" l="1"/>
  <c r="D18" i="5"/>
  <c r="D17" i="5"/>
  <c r="D16" i="5"/>
  <c r="C17" i="5"/>
  <c r="C16" i="5"/>
  <c r="D26" i="5"/>
  <c r="C26" i="5"/>
  <c r="D30" i="5"/>
  <c r="C30" i="5"/>
  <c r="D22" i="5"/>
  <c r="C22" i="5"/>
  <c r="C18" i="5"/>
  <c r="D14" i="5" l="1"/>
  <c r="D43" i="5" s="1"/>
  <c r="C14" i="5"/>
  <c r="C44" i="5" s="1"/>
  <c r="D44" i="5" l="1"/>
  <c r="C43" i="5"/>
  <c r="C45" i="5"/>
  <c r="D45" i="5"/>
  <c r="E14" i="2" l="1"/>
  <c r="E29" i="2" s="1"/>
  <c r="D14" i="2"/>
  <c r="D29" i="2" s="1"/>
  <c r="D28" i="2" l="1"/>
  <c r="E28" i="2"/>
  <c r="D27" i="2"/>
  <c r="E27" i="2"/>
</calcChain>
</file>

<file path=xl/sharedStrings.xml><?xml version="1.0" encoding="utf-8"?>
<sst xmlns="http://schemas.openxmlformats.org/spreadsheetml/2006/main" count="337" uniqueCount="37">
  <si>
    <t>Superintendencia de Salud y Riesgos Laborales</t>
  </si>
  <si>
    <t>Período</t>
  </si>
  <si>
    <t>Tipo de Subsidio</t>
  </si>
  <si>
    <t>Subsidios Otorgados</t>
  </si>
  <si>
    <t>Monto Pagado</t>
  </si>
  <si>
    <t>Total</t>
  </si>
  <si>
    <t>Enfermedad Común</t>
  </si>
  <si>
    <t xml:space="preserve">Lactancia </t>
  </si>
  <si>
    <t>Maternidad</t>
  </si>
  <si>
    <t>Fuente: SISALRIL. A partir de las bases de datos de Pagos por Tipo de Subsidios</t>
  </si>
  <si>
    <t>Subsidios Otorgados (%)</t>
  </si>
  <si>
    <t>Monto Pagado (%)</t>
  </si>
  <si>
    <t xml:space="preserve">                 Fuente: SISALRIL. A partir de las bases de datos de Pagos por Tipo de Subsidios</t>
  </si>
  <si>
    <t>Enero-Marzo</t>
  </si>
  <si>
    <t>Cuadro 5_013</t>
  </si>
  <si>
    <t>Subsidios Otorgados y Montos Pagados por Tipo de Subsidio</t>
  </si>
  <si>
    <t>Año: 2015</t>
  </si>
  <si>
    <t>Enero-Diciembre</t>
  </si>
  <si>
    <t>Subsidios Otorgados y Montos Comprometidos por Tipo de Subsidio</t>
  </si>
  <si>
    <t>Monto Comprometido</t>
  </si>
  <si>
    <t>Abril-Junio</t>
  </si>
  <si>
    <t>Monto Comprometido (%)</t>
  </si>
  <si>
    <t>Tipo de subsidio</t>
  </si>
  <si>
    <t>Julio-Septiembre</t>
  </si>
  <si>
    <t>Octubre-Diciembre</t>
  </si>
  <si>
    <t>Año: 2016</t>
  </si>
  <si>
    <r>
      <t>Abril-Junio/</t>
    </r>
    <r>
      <rPr>
        <b/>
        <vertAlign val="superscript"/>
        <sz val="11"/>
        <color theme="1"/>
        <rFont val="Arial"/>
        <family val="2"/>
      </rPr>
      <t>P</t>
    </r>
  </si>
  <si>
    <t>Notas: P/Cifras Preliminares.</t>
  </si>
  <si>
    <t>Año: 2017</t>
  </si>
  <si>
    <t>Año: 2018</t>
  </si>
  <si>
    <t>Año: 2019</t>
  </si>
  <si>
    <t>Año: 2020</t>
  </si>
  <si>
    <t>Año: 2021</t>
  </si>
  <si>
    <t>Año: 2022</t>
  </si>
  <si>
    <t>Año:  2023</t>
  </si>
  <si>
    <t>Julio-Septiembre/P</t>
  </si>
  <si>
    <t>Año: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</si>
</sst>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vertAlign val="superscript"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3EAB"/>
        <bgColor indexed="64"/>
      </patternFill>
    </fill>
    <fill>
      <patternFill patternType="solid">
        <fgColor rgb="FF00A4EB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auto="1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auto="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0" xfId="2" applyAlignment="1" applyProtection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7" fillId="0" borderId="4" xfId="2" applyFont="1" applyBorder="1" applyAlignment="1" applyProtection="1"/>
    <xf numFmtId="0" fontId="7" fillId="0" borderId="6" xfId="2" applyFont="1" applyBorder="1" applyAlignment="1" applyProtection="1"/>
    <xf numFmtId="0" fontId="5" fillId="0" borderId="7" xfId="0" applyFont="1" applyBorder="1"/>
    <xf numFmtId="0" fontId="5" fillId="0" borderId="8" xfId="0" applyFont="1" applyBorder="1"/>
    <xf numFmtId="0" fontId="7" fillId="2" borderId="1" xfId="2" applyFont="1" applyFill="1" applyBorder="1" applyAlignment="1" applyProtection="1"/>
    <xf numFmtId="0" fontId="5" fillId="2" borderId="2" xfId="0" applyFont="1" applyFill="1" applyBorder="1"/>
    <xf numFmtId="0" fontId="5" fillId="2" borderId="3" xfId="0" applyFont="1" applyFill="1" applyBorder="1"/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right" vertical="center"/>
    </xf>
    <xf numFmtId="0" fontId="9" fillId="3" borderId="11" xfId="0" applyFont="1" applyFill="1" applyBorder="1" applyAlignment="1">
      <alignment horizontal="right" vertical="center"/>
    </xf>
    <xf numFmtId="3" fontId="11" fillId="4" borderId="14" xfId="1" applyNumberFormat="1" applyFont="1" applyFill="1" applyBorder="1" applyAlignment="1">
      <alignment horizontal="right" vertical="center"/>
    </xf>
    <xf numFmtId="3" fontId="11" fillId="4" borderId="15" xfId="1" applyNumberFormat="1" applyFont="1" applyFill="1" applyBorder="1" applyAlignment="1">
      <alignment horizontal="right" vertical="center"/>
    </xf>
    <xf numFmtId="0" fontId="12" fillId="0" borderId="14" xfId="0" applyFont="1" applyFill="1" applyBorder="1"/>
    <xf numFmtId="3" fontId="13" fillId="0" borderId="14" xfId="1" applyNumberFormat="1" applyFont="1" applyFill="1" applyBorder="1" applyAlignment="1">
      <alignment horizontal="right" vertical="center"/>
    </xf>
    <xf numFmtId="3" fontId="13" fillId="0" borderId="15" xfId="1" applyNumberFormat="1" applyFont="1" applyFill="1" applyBorder="1" applyAlignment="1">
      <alignment horizontal="right" vertical="center"/>
    </xf>
    <xf numFmtId="0" fontId="12" fillId="0" borderId="18" xfId="0" applyFont="1" applyFill="1" applyBorder="1"/>
    <xf numFmtId="3" fontId="13" fillId="0" borderId="18" xfId="1" applyNumberFormat="1" applyFont="1" applyFill="1" applyBorder="1" applyAlignment="1">
      <alignment horizontal="right" vertical="center"/>
    </xf>
    <xf numFmtId="3" fontId="13" fillId="0" borderId="19" xfId="1" applyNumberFormat="1" applyFont="1" applyFill="1" applyBorder="1" applyAlignment="1">
      <alignment horizontal="right" vertical="center"/>
    </xf>
    <xf numFmtId="0" fontId="12" fillId="0" borderId="0" xfId="0" applyFont="1"/>
    <xf numFmtId="0" fontId="15" fillId="0" borderId="0" xfId="0" applyFont="1"/>
    <xf numFmtId="0" fontId="15" fillId="0" borderId="0" xfId="0" applyFont="1" applyFill="1"/>
    <xf numFmtId="0" fontId="3" fillId="0" borderId="0" xfId="0" applyFont="1" applyFill="1"/>
    <xf numFmtId="0" fontId="4" fillId="0" borderId="0" xfId="0" applyFont="1" applyFill="1"/>
    <xf numFmtId="10" fontId="4" fillId="0" borderId="0" xfId="0" applyNumberFormat="1" applyFont="1" applyFill="1"/>
    <xf numFmtId="0" fontId="14" fillId="0" borderId="0" xfId="0" applyFont="1" applyBorder="1" applyAlignment="1">
      <alignment horizontal="lef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3" fontId="1" fillId="0" borderId="18" xfId="1" applyNumberFormat="1" applyFont="1" applyFill="1" applyBorder="1" applyAlignment="1">
      <alignment horizontal="right" vertical="center"/>
    </xf>
    <xf numFmtId="3" fontId="1" fillId="0" borderId="19" xfId="1" applyNumberFormat="1" applyFont="1" applyFill="1" applyBorder="1" applyAlignment="1">
      <alignment horizontal="right" vertical="center"/>
    </xf>
    <xf numFmtId="3" fontId="13" fillId="0" borderId="21" xfId="1" applyNumberFormat="1" applyFont="1" applyFill="1" applyBorder="1" applyAlignment="1">
      <alignment horizontal="right" vertical="center"/>
    </xf>
    <xf numFmtId="3" fontId="13" fillId="0" borderId="22" xfId="1" applyNumberFormat="1" applyFont="1" applyFill="1" applyBorder="1" applyAlignment="1">
      <alignment horizontal="right" vertical="center"/>
    </xf>
    <xf numFmtId="0" fontId="12" fillId="0" borderId="16" xfId="0" applyFont="1" applyFill="1" applyBorder="1"/>
    <xf numFmtId="0" fontId="12" fillId="0" borderId="20" xfId="0" applyFont="1" applyFill="1" applyBorder="1"/>
    <xf numFmtId="0" fontId="12" fillId="0" borderId="17" xfId="0" applyFont="1" applyFill="1" applyBorder="1"/>
    <xf numFmtId="0" fontId="10" fillId="5" borderId="16" xfId="0" applyFont="1" applyFill="1" applyBorder="1" applyAlignment="1">
      <alignment horizontal="left" vertical="center"/>
    </xf>
    <xf numFmtId="0" fontId="17" fillId="6" borderId="16" xfId="0" applyFont="1" applyFill="1" applyBorder="1"/>
    <xf numFmtId="37" fontId="18" fillId="6" borderId="14" xfId="1" applyNumberFormat="1" applyFont="1" applyFill="1" applyBorder="1" applyAlignment="1">
      <alignment horizontal="right"/>
    </xf>
    <xf numFmtId="3" fontId="11" fillId="6" borderId="15" xfId="1" applyNumberFormat="1" applyFont="1" applyFill="1" applyBorder="1" applyAlignment="1">
      <alignment horizontal="right"/>
    </xf>
    <xf numFmtId="0" fontId="9" fillId="3" borderId="23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/>
    <xf numFmtId="0" fontId="21" fillId="0" borderId="0" xfId="0" applyFont="1"/>
    <xf numFmtId="3" fontId="21" fillId="0" borderId="0" xfId="0" applyNumberFormat="1" applyFont="1"/>
    <xf numFmtId="0" fontId="20" fillId="0" borderId="0" xfId="0" applyFont="1" applyFill="1"/>
    <xf numFmtId="3" fontId="0" fillId="0" borderId="0" xfId="0" applyNumberFormat="1"/>
    <xf numFmtId="0" fontId="14" fillId="0" borderId="0" xfId="0" applyFont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37" fontId="0" fillId="0" borderId="0" xfId="0" applyNumberFormat="1"/>
    <xf numFmtId="0" fontId="0" fillId="0" borderId="0" xfId="0" applyFont="1"/>
    <xf numFmtId="0" fontId="0" fillId="0" borderId="0" xfId="0" applyFont="1" applyFill="1"/>
    <xf numFmtId="0" fontId="22" fillId="0" borderId="0" xfId="0" applyFont="1"/>
    <xf numFmtId="0" fontId="4" fillId="0" borderId="0" xfId="0" applyFont="1"/>
    <xf numFmtId="0" fontId="14" fillId="0" borderId="0" xfId="0" applyFont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3" fontId="11" fillId="6" borderId="25" xfId="1" applyNumberFormat="1" applyFont="1" applyFill="1" applyBorder="1" applyAlignment="1">
      <alignment horizontal="right"/>
    </xf>
    <xf numFmtId="3" fontId="11" fillId="6" borderId="24" xfId="1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3" fontId="11" fillId="4" borderId="27" xfId="1" applyNumberFormat="1" applyFont="1" applyFill="1" applyBorder="1" applyAlignment="1">
      <alignment horizontal="right" vertical="center"/>
    </xf>
    <xf numFmtId="3" fontId="11" fillId="4" borderId="26" xfId="1" applyNumberFormat="1" applyFont="1" applyFill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10" fillId="5" borderId="28" xfId="0" applyFont="1" applyFill="1" applyBorder="1" applyAlignment="1">
      <alignment horizontal="left" vertical="center"/>
    </xf>
    <xf numFmtId="3" fontId="11" fillId="4" borderId="29" xfId="1" applyNumberFormat="1" applyFont="1" applyFill="1" applyBorder="1" applyAlignment="1">
      <alignment horizontal="right" vertical="center"/>
    </xf>
    <xf numFmtId="3" fontId="11" fillId="4" borderId="30" xfId="1" applyNumberFormat="1" applyFont="1" applyFill="1" applyBorder="1" applyAlignment="1">
      <alignment horizontal="right" vertical="center"/>
    </xf>
    <xf numFmtId="3" fontId="11" fillId="4" borderId="25" xfId="1" applyNumberFormat="1" applyFont="1" applyFill="1" applyBorder="1" applyAlignment="1">
      <alignment horizontal="right" vertical="center"/>
    </xf>
    <xf numFmtId="3" fontId="11" fillId="4" borderId="31" xfId="1" applyNumberFormat="1" applyFont="1" applyFill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3" fontId="12" fillId="0" borderId="0" xfId="0" applyNumberFormat="1" applyFont="1"/>
    <xf numFmtId="0" fontId="12" fillId="0" borderId="34" xfId="0" applyFont="1" applyFill="1" applyBorder="1"/>
    <xf numFmtId="3" fontId="13" fillId="0" borderId="35" xfId="1" applyNumberFormat="1" applyFont="1" applyFill="1" applyBorder="1" applyAlignment="1">
      <alignment horizontal="right" vertical="center"/>
    </xf>
    <xf numFmtId="3" fontId="13" fillId="0" borderId="36" xfId="1" applyNumberFormat="1" applyFont="1" applyFill="1" applyBorder="1" applyAlignment="1">
      <alignment horizontal="right" vertical="center"/>
    </xf>
    <xf numFmtId="0" fontId="12" fillId="0" borderId="37" xfId="0" applyFont="1" applyFill="1" applyBorder="1"/>
    <xf numFmtId="3" fontId="13" fillId="0" borderId="38" xfId="1" applyNumberFormat="1" applyFont="1" applyFill="1" applyBorder="1" applyAlignment="1">
      <alignment horizontal="right" vertical="center"/>
    </xf>
    <xf numFmtId="3" fontId="13" fillId="0" borderId="39" xfId="1" applyNumberFormat="1" applyFont="1" applyFill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7" fillId="0" borderId="0" xfId="2" applyFont="1" applyBorder="1" applyAlignment="1" applyProtection="1"/>
    <xf numFmtId="0" fontId="9" fillId="7" borderId="10" xfId="0" applyFont="1" applyFill="1" applyBorder="1" applyAlignment="1">
      <alignment horizontal="right" vertical="center"/>
    </xf>
    <xf numFmtId="0" fontId="9" fillId="7" borderId="11" xfId="0" applyFont="1" applyFill="1" applyBorder="1" applyAlignment="1">
      <alignment horizontal="right" vertical="center"/>
    </xf>
    <xf numFmtId="0" fontId="10" fillId="8" borderId="32" xfId="0" applyFont="1" applyFill="1" applyBorder="1" applyAlignment="1">
      <alignment horizontal="left" vertical="center"/>
    </xf>
    <xf numFmtId="3" fontId="11" fillId="8" borderId="33" xfId="1" applyNumberFormat="1" applyFont="1" applyFill="1" applyBorder="1" applyAlignment="1">
      <alignment horizontal="right" vertical="center"/>
    </xf>
    <xf numFmtId="0" fontId="10" fillId="8" borderId="34" xfId="0" applyFont="1" applyFill="1" applyBorder="1" applyAlignment="1">
      <alignment horizontal="left" vertical="center"/>
    </xf>
    <xf numFmtId="3" fontId="11" fillId="8" borderId="35" xfId="1" applyNumberFormat="1" applyFont="1" applyFill="1" applyBorder="1" applyAlignment="1">
      <alignment horizontal="right" vertical="center"/>
    </xf>
    <xf numFmtId="3" fontId="11" fillId="8" borderId="36" xfId="1" applyNumberFormat="1" applyFont="1" applyFill="1" applyBorder="1" applyAlignment="1">
      <alignment horizontal="right" vertical="center"/>
    </xf>
    <xf numFmtId="0" fontId="17" fillId="0" borderId="34" xfId="0" applyFont="1" applyFill="1" applyBorder="1"/>
    <xf numFmtId="3" fontId="11" fillId="0" borderId="35" xfId="1" applyNumberFormat="1" applyFont="1" applyFill="1" applyBorder="1" applyAlignment="1">
      <alignment horizontal="right"/>
    </xf>
    <xf numFmtId="0" fontId="12" fillId="0" borderId="40" xfId="0" applyFont="1" applyFill="1" applyBorder="1"/>
    <xf numFmtId="0" fontId="9" fillId="7" borderId="9" xfId="0" applyFont="1" applyFill="1" applyBorder="1" applyAlignment="1">
      <alignment horizontal="left" vertical="center"/>
    </xf>
    <xf numFmtId="3" fontId="11" fillId="8" borderId="41" xfId="1" applyNumberFormat="1" applyFont="1" applyFill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3" fontId="11" fillId="0" borderId="36" xfId="1" applyNumberFormat="1" applyFont="1" applyFill="1" applyBorder="1" applyAlignment="1">
      <alignment horizontal="right"/>
    </xf>
    <xf numFmtId="0" fontId="9" fillId="7" borderId="32" xfId="0" applyFont="1" applyFill="1" applyBorder="1" applyAlignment="1">
      <alignment horizontal="left" vertical="center"/>
    </xf>
    <xf numFmtId="0" fontId="9" fillId="7" borderId="33" xfId="0" applyFont="1" applyFill="1" applyBorder="1" applyAlignment="1">
      <alignment horizontal="right" vertical="center"/>
    </xf>
    <xf numFmtId="0" fontId="9" fillId="7" borderId="41" xfId="0" applyFont="1" applyFill="1" applyBorder="1" applyAlignment="1">
      <alignment horizontal="right" vertical="center"/>
    </xf>
    <xf numFmtId="0" fontId="12" fillId="0" borderId="28" xfId="0" applyFont="1" applyFill="1" applyBorder="1"/>
    <xf numFmtId="3" fontId="13" fillId="0" borderId="29" xfId="1" applyNumberFormat="1" applyFont="1" applyFill="1" applyBorder="1" applyAlignment="1">
      <alignment horizontal="right" vertical="center"/>
    </xf>
    <xf numFmtId="3" fontId="13" fillId="0" borderId="30" xfId="1" applyNumberFormat="1" applyFont="1" applyFill="1" applyBorder="1" applyAlignment="1">
      <alignment horizontal="right" vertical="center"/>
    </xf>
    <xf numFmtId="3" fontId="22" fillId="0" borderId="0" xfId="0" applyNumberFormat="1" applyFont="1"/>
    <xf numFmtId="0" fontId="14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4" borderId="12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left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3EAB"/>
      <color rgb="FF43B12E"/>
      <color rgb="FF00A4EB"/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Pagados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 2015.</a:t>
            </a:r>
          </a:p>
        </c:rich>
      </c:tx>
      <c:layout>
        <c:manualLayout>
          <c:xMode val="edge"/>
          <c:yMode val="edge"/>
          <c:x val="9.2911233568366114E-2"/>
          <c:y val="1.757490322271138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386212089080434"/>
          <c:y val="0.24151158917197413"/>
          <c:w val="0.48549081364829438"/>
          <c:h val="0.609891270497736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'2015'!$D$26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9.240989171488944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7E-4F47-98EB-84F956F32280}"/>
                </c:ext>
              </c:extLst>
            </c:dLbl>
            <c:dLbl>
              <c:idx val="1"/>
              <c:layout>
                <c:manualLayout>
                  <c:x val="1.155123646436116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7E-4F47-98EB-84F956F32280}"/>
                </c:ext>
              </c:extLst>
            </c:dLbl>
            <c:dLbl>
              <c:idx val="2"/>
              <c:layout>
                <c:manualLayout>
                  <c:x val="1.386148375723346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7E-4F47-98EB-84F956F3228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'2015'!$C$27:$C$29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'2015'!$D$27:$D$29</c:f>
              <c:numCache>
                <c:formatCode>0.00%</c:formatCode>
                <c:ptCount val="3"/>
                <c:pt idx="0">
                  <c:v>0.66099367436256362</c:v>
                </c:pt>
                <c:pt idx="1">
                  <c:v>0.15640448641848434</c:v>
                </c:pt>
                <c:pt idx="2">
                  <c:v>0.18260183921895209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367E-4F47-98EB-84F956F32280}"/>
            </c:ext>
          </c:extLst>
        </c:ser>
        <c:ser>
          <c:idx val="1"/>
          <c:order val="1"/>
          <c:tx>
            <c:strRef>
              <c:f>'2015'!$E$26</c:f>
              <c:strCache>
                <c:ptCount val="1"/>
                <c:pt idx="0">
                  <c:v>Monto Pagado (%)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9.240989171488944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7E-4F47-98EB-84F956F32280}"/>
                </c:ext>
              </c:extLst>
            </c:dLbl>
            <c:dLbl>
              <c:idx val="1"/>
              <c:layout>
                <c:manualLayout>
                  <c:x val="1.38648205470090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7E-4F47-98EB-84F956F32280}"/>
                </c:ext>
              </c:extLst>
            </c:dLbl>
            <c:dLbl>
              <c:idx val="2"/>
              <c:layout>
                <c:manualLayout>
                  <c:x val="1.84819783429778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7E-4F47-98EB-84F956F3228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'2015'!$C$27:$C$29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'2015'!$E$27:$E$29</c:f>
              <c:numCache>
                <c:formatCode>0.00%</c:formatCode>
                <c:ptCount val="3"/>
                <c:pt idx="0">
                  <c:v>0.22550756381626455</c:v>
                </c:pt>
                <c:pt idx="1">
                  <c:v>0.18243372483411338</c:v>
                </c:pt>
                <c:pt idx="2">
                  <c:v>0.59205871134962218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367E-4F47-98EB-84F956F3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010208"/>
        <c:axId val="335003544"/>
        <c:axId val="0"/>
      </c:bar3DChart>
      <c:catAx>
        <c:axId val="335010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03544"/>
        <c:crosses val="autoZero"/>
        <c:auto val="1"/>
        <c:lblAlgn val="ctr"/>
        <c:lblOffset val="100"/>
        <c:noMultiLvlLbl val="0"/>
      </c:catAx>
      <c:valAx>
        <c:axId val="33500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2024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'2024'!$C$39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solidFill>
              <a:srgbClr val="43B12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'2024'!$B$40:$B$42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'2024'!$C$40:$C$42</c:f>
              <c:numCache>
                <c:formatCode>0.00%</c:formatCode>
                <c:ptCount val="3"/>
                <c:pt idx="0">
                  <c:v>0.55411108715073476</c:v>
                </c:pt>
                <c:pt idx="1">
                  <c:v>0.25364063249525803</c:v>
                </c:pt>
                <c:pt idx="2">
                  <c:v>0.19224828035400723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B8C-4875-A64A-20C9B40BECDE}"/>
            </c:ext>
          </c:extLst>
        </c:ser>
        <c:ser>
          <c:idx val="1"/>
          <c:order val="1"/>
          <c:tx>
            <c:strRef>
              <c:f>'2024'!$D$39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solidFill>
              <a:srgbClr val="003EA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'2024'!$B$40:$B$42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'2024'!$D$40:$D$42</c:f>
              <c:numCache>
                <c:formatCode>0.00%</c:formatCode>
                <c:ptCount val="3"/>
                <c:pt idx="0">
                  <c:v>0.25436375910799885</c:v>
                </c:pt>
                <c:pt idx="1">
                  <c:v>0.31349979214346368</c:v>
                </c:pt>
                <c:pt idx="2">
                  <c:v>0.43213644874853729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FB8C-4875-A64A-20C9B40B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093400"/>
        <c:axId val="358245328"/>
        <c:axId val="0"/>
      </c:bar3DChart>
      <c:catAx>
        <c:axId val="361093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45328"/>
        <c:crosses val="autoZero"/>
        <c:auto val="1"/>
        <c:lblAlgn val="ctr"/>
        <c:lblOffset val="100"/>
        <c:noMultiLvlLbl val="0"/>
      </c:catAx>
      <c:valAx>
        <c:axId val="3582453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2016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'2016'!$C$42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'2016'!$C$43:$C$45</c:f>
              <c:numCache>
                <c:formatCode>0.00%</c:formatCode>
                <c:ptCount val="3"/>
                <c:pt idx="0">
                  <c:v>0.7448264421681251</c:v>
                </c:pt>
                <c:pt idx="1">
                  <c:v>0.11633558661303031</c:v>
                </c:pt>
                <c:pt idx="2">
                  <c:v>0.13883797121884461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8EA-4D01-9BB8-E7A44E4C716E}"/>
            </c:ext>
          </c:extLst>
        </c:ser>
        <c:ser>
          <c:idx val="1"/>
          <c:order val="1"/>
          <c:tx>
            <c:strRef>
              <c:f>'2016'!$D$42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'2016'!$D$43:$D$45</c:f>
              <c:numCache>
                <c:formatCode>0.00%</c:formatCode>
                <c:ptCount val="3"/>
                <c:pt idx="0">
                  <c:v>0.30185841673587538</c:v>
                </c:pt>
                <c:pt idx="1">
                  <c:v>0.16677757914033878</c:v>
                </c:pt>
                <c:pt idx="2">
                  <c:v>0.53136400412378593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8EA-4D01-9BB8-E7A44E4C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810648"/>
        <c:axId val="356816136"/>
        <c:axId val="0"/>
      </c:bar3DChart>
      <c:catAx>
        <c:axId val="356810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6136"/>
        <c:crosses val="autoZero"/>
        <c:auto val="1"/>
        <c:lblAlgn val="ctr"/>
        <c:lblOffset val="100"/>
        <c:noMultiLvlLbl val="0"/>
      </c:catAx>
      <c:valAx>
        <c:axId val="3568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2017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2017'!$C$42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2017'!$B$43:$B$45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2017'!$C$43:$C$45</c:f>
              <c:numCache>
                <c:formatCode>0.00%</c:formatCode>
                <c:ptCount val="3"/>
                <c:pt idx="0">
                  <c:v>0.74258671263116516</c:v>
                </c:pt>
                <c:pt idx="1">
                  <c:v>0.10212585805437116</c:v>
                </c:pt>
                <c:pt idx="2">
                  <c:v>0.15528742931446371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09FA-4A13-A8CD-1EEA99A1B8E4}"/>
            </c:ext>
          </c:extLst>
        </c:ser>
        <c:ser>
          <c:idx val="1"/>
          <c:order val="1"/>
          <c:tx>
            <c:strRef>
              <c:f>' 2017'!$D$42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2017'!$B$43:$B$45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2017'!$D$43:$D$45</c:f>
              <c:numCache>
                <c:formatCode>0.00%</c:formatCode>
                <c:ptCount val="3"/>
                <c:pt idx="0">
                  <c:v>0.25741032703727346</c:v>
                </c:pt>
                <c:pt idx="1">
                  <c:v>0.15173572694457696</c:v>
                </c:pt>
                <c:pt idx="2">
                  <c:v>0.59085394601814956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09FA-4A13-A8CD-1EEA99A1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809080"/>
        <c:axId val="356811432"/>
        <c:axId val="0"/>
      </c:bar3DChart>
      <c:catAx>
        <c:axId val="356809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1432"/>
        <c:crosses val="autoZero"/>
        <c:auto val="1"/>
        <c:lblAlgn val="ctr"/>
        <c:lblOffset val="100"/>
        <c:noMultiLvlLbl val="0"/>
      </c:catAx>
      <c:valAx>
        <c:axId val="3568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2018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2018'!$C$42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2018'!$B$43:$B$45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2018'!$C$43:$C$45</c:f>
              <c:numCache>
                <c:formatCode>0.00%</c:formatCode>
                <c:ptCount val="3"/>
                <c:pt idx="0">
                  <c:v>0.72233861845659886</c:v>
                </c:pt>
                <c:pt idx="1">
                  <c:v>0.13394852738248408</c:v>
                </c:pt>
                <c:pt idx="2">
                  <c:v>0.14371285416091703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834-48BC-A38F-33F5A91FC7B4}"/>
            </c:ext>
          </c:extLst>
        </c:ser>
        <c:ser>
          <c:idx val="1"/>
          <c:order val="1"/>
          <c:tx>
            <c:strRef>
              <c:f>' 2018'!$D$42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2018'!$B$43:$B$45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2018'!$D$43:$D$45</c:f>
              <c:numCache>
                <c:formatCode>0.00%</c:formatCode>
                <c:ptCount val="3"/>
                <c:pt idx="0">
                  <c:v>0.19638539709293079</c:v>
                </c:pt>
                <c:pt idx="1">
                  <c:v>0.17181858564848443</c:v>
                </c:pt>
                <c:pt idx="2">
                  <c:v>0.6317960172585847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6834-48BC-A38F-33F5A91F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099280"/>
        <c:axId val="361095752"/>
        <c:axId val="0"/>
      </c:bar3DChart>
      <c:catAx>
        <c:axId val="361099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5752"/>
        <c:crosses val="autoZero"/>
        <c:auto val="1"/>
        <c:lblAlgn val="ctr"/>
        <c:lblOffset val="100"/>
        <c:noMultiLvlLbl val="0"/>
      </c:catAx>
      <c:valAx>
        <c:axId val="3610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2019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2019'!$C$42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2019'!$B$43:$B$45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2019'!$C$43:$C$45</c:f>
              <c:numCache>
                <c:formatCode>0.00%</c:formatCode>
                <c:ptCount val="3"/>
                <c:pt idx="0">
                  <c:v>0.70792102070204754</c:v>
                </c:pt>
                <c:pt idx="1">
                  <c:v>0.1219871614558187</c:v>
                </c:pt>
                <c:pt idx="2">
                  <c:v>0.17009181784213376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F84-4B1D-8D2D-9D636FC738D6}"/>
            </c:ext>
          </c:extLst>
        </c:ser>
        <c:ser>
          <c:idx val="1"/>
          <c:order val="1"/>
          <c:tx>
            <c:strRef>
              <c:f>' 2019'!$D$42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2019'!$B$43:$B$45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2019'!$D$43:$D$45</c:f>
              <c:numCache>
                <c:formatCode>0.00%</c:formatCode>
                <c:ptCount val="3"/>
                <c:pt idx="0">
                  <c:v>0.23722263896227155</c:v>
                </c:pt>
                <c:pt idx="1">
                  <c:v>0.16149997161887375</c:v>
                </c:pt>
                <c:pt idx="2">
                  <c:v>0.60127738941885467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DF84-4B1D-8D2D-9D636FC7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094968"/>
        <c:axId val="361096928"/>
        <c:axId val="0"/>
      </c:bar3DChart>
      <c:catAx>
        <c:axId val="361094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6928"/>
        <c:crosses val="autoZero"/>
        <c:auto val="1"/>
        <c:lblAlgn val="ctr"/>
        <c:lblOffset val="100"/>
        <c:noMultiLvlLbl val="0"/>
      </c:catAx>
      <c:valAx>
        <c:axId val="3610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2020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2020 '!$C$42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2020 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2020 '!$C$43:$C$45</c:f>
              <c:numCache>
                <c:formatCode>0.00%</c:formatCode>
                <c:ptCount val="3"/>
                <c:pt idx="0">
                  <c:v>0.74836712794397686</c:v>
                </c:pt>
                <c:pt idx="1">
                  <c:v>0.1090132056395338</c:v>
                </c:pt>
                <c:pt idx="2">
                  <c:v>0.14261966641648938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A59-481A-9242-4F71EEC19657}"/>
            </c:ext>
          </c:extLst>
        </c:ser>
        <c:ser>
          <c:idx val="1"/>
          <c:order val="1"/>
          <c:tx>
            <c:strRef>
              <c:f>' 2020 '!$D$42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2020 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2020 '!$D$43:$D$45</c:f>
              <c:numCache>
                <c:formatCode>0.00%</c:formatCode>
                <c:ptCount val="3"/>
                <c:pt idx="0">
                  <c:v>0.26837807921734885</c:v>
                </c:pt>
                <c:pt idx="1">
                  <c:v>0.16709019263380315</c:v>
                </c:pt>
                <c:pt idx="2">
                  <c:v>0.564531728148848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FA59-481A-9242-4F71EEC1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46896"/>
        <c:axId val="358245720"/>
        <c:axId val="0"/>
      </c:bar3DChart>
      <c:catAx>
        <c:axId val="358246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45720"/>
        <c:crosses val="autoZero"/>
        <c:auto val="1"/>
        <c:lblAlgn val="ctr"/>
        <c:lblOffset val="100"/>
        <c:noMultiLvlLbl val="0"/>
      </c:catAx>
      <c:valAx>
        <c:axId val="3582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</a:t>
            </a:r>
            <a:r>
              <a:rPr lang="es-ES" sz="11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2021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'2021'!$C$42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'2021'!$C$43:$C$45</c:f>
              <c:numCache>
                <c:formatCode>0.00%</c:formatCode>
                <c:ptCount val="3"/>
                <c:pt idx="0">
                  <c:v>0.70918659964238728</c:v>
                </c:pt>
                <c:pt idx="1">
                  <c:v>0.13498757351866222</c:v>
                </c:pt>
                <c:pt idx="2">
                  <c:v>0.15582582683895055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DA6-471D-8787-67FBC18EA92C}"/>
            </c:ext>
          </c:extLst>
        </c:ser>
        <c:ser>
          <c:idx val="1"/>
          <c:order val="1"/>
          <c:tx>
            <c:strRef>
              <c:f>'2021'!$D$42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'2021'!$D$43:$D$45</c:f>
              <c:numCache>
                <c:formatCode>0.00%</c:formatCode>
                <c:ptCount val="3"/>
                <c:pt idx="0">
                  <c:v>0.17913300404119703</c:v>
                </c:pt>
                <c:pt idx="1">
                  <c:v>0.14982814176399101</c:v>
                </c:pt>
                <c:pt idx="2">
                  <c:v>0.67103885419481191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8DA6-471D-8787-67FBC18E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093400"/>
        <c:axId val="358245328"/>
        <c:axId val="0"/>
      </c:bar3DChart>
      <c:catAx>
        <c:axId val="361093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45328"/>
        <c:crosses val="autoZero"/>
        <c:auto val="1"/>
        <c:lblAlgn val="ctr"/>
        <c:lblOffset val="100"/>
        <c:noMultiLvlLbl val="0"/>
      </c:catAx>
      <c:valAx>
        <c:axId val="358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2022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'2022'!$C$42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'2022'!$B$43:$B$45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'2022'!$C$43:$C$45</c:f>
              <c:numCache>
                <c:formatCode>0.00%</c:formatCode>
                <c:ptCount val="3"/>
                <c:pt idx="0">
                  <c:v>0.68232960938299103</c:v>
                </c:pt>
                <c:pt idx="1">
                  <c:v>0.15475798111127528</c:v>
                </c:pt>
                <c:pt idx="2">
                  <c:v>0.16291240950573366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C78-4C1F-A3CE-BE001980B14D}"/>
            </c:ext>
          </c:extLst>
        </c:ser>
        <c:ser>
          <c:idx val="1"/>
          <c:order val="1"/>
          <c:tx>
            <c:strRef>
              <c:f>'2022'!$D$42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'2022'!$B$43:$B$45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'2022'!$D$43:$D$45</c:f>
              <c:numCache>
                <c:formatCode>0.00%</c:formatCode>
                <c:ptCount val="3"/>
                <c:pt idx="0">
                  <c:v>0.24163866683689009</c:v>
                </c:pt>
                <c:pt idx="1">
                  <c:v>0.24677068248047812</c:v>
                </c:pt>
                <c:pt idx="2">
                  <c:v>0.51159065068263176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C78-4C1F-A3CE-BE001980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093400"/>
        <c:axId val="358245328"/>
        <c:axId val="0"/>
      </c:bar3DChart>
      <c:catAx>
        <c:axId val="361093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45328"/>
        <c:crosses val="autoZero"/>
        <c:auto val="1"/>
        <c:lblAlgn val="ctr"/>
        <c:lblOffset val="100"/>
        <c:noMultiLvlLbl val="0"/>
      </c:catAx>
      <c:valAx>
        <c:axId val="358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Subsidios Otorgados y Montos Comprometidos por Tipo de Subsidio. </a:t>
            </a:r>
          </a:p>
          <a:p>
            <a:pPr>
              <a:defRPr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Año: 2023</a:t>
            </a:r>
          </a:p>
        </c:rich>
      </c:tx>
      <c:layout>
        <c:manualLayout>
          <c:xMode val="edge"/>
          <c:yMode val="edge"/>
          <c:x val="8.8241701373537235E-2"/>
          <c:y val="2.5792577504231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6889158312047"/>
          <c:y val="0.19220603003369863"/>
          <c:w val="0.70495523112431879"/>
          <c:h val="0.679740841585439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2023'!$C$40</c:f>
              <c:strCache>
                <c:ptCount val="1"/>
                <c:pt idx="0">
                  <c:v>Subsidios Otorgados (%)</c:v>
                </c:pt>
              </c:strCache>
            </c:strRef>
          </c:tx>
          <c:spPr>
            <a:solidFill>
              <a:srgbClr val="43B12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2023'!$B$41:$B$43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2023'!$C$41:$C$43</c:f>
              <c:numCache>
                <c:formatCode>0.00%</c:formatCode>
                <c:ptCount val="3"/>
                <c:pt idx="0">
                  <c:v>0.6198397048533808</c:v>
                </c:pt>
                <c:pt idx="1">
                  <c:v>0.16111146449547314</c:v>
                </c:pt>
                <c:pt idx="2">
                  <c:v>0.21904883065114603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44D3-45B7-8F23-C2E96689CA34}"/>
            </c:ext>
          </c:extLst>
        </c:ser>
        <c:ser>
          <c:idx val="1"/>
          <c:order val="1"/>
          <c:tx>
            <c:strRef>
              <c:f>' 2023'!$D$40</c:f>
              <c:strCache>
                <c:ptCount val="1"/>
                <c:pt idx="0">
                  <c:v>Monto Comprometido (%)</c:v>
                </c:pt>
              </c:strCache>
            </c:strRef>
          </c:tx>
          <c:spPr>
            <a:solidFill>
              <a:srgbClr val="003EA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2023'!$B$41:$B$43</c:f>
              <c:strCache>
                <c:ptCount val="3"/>
                <c:pt idx="0">
                  <c:v>Enfermedad Común</c:v>
                </c:pt>
                <c:pt idx="1">
                  <c:v>Lactancia </c:v>
                </c:pt>
                <c:pt idx="2">
                  <c:v>Maternidad</c:v>
                </c:pt>
              </c:strCache>
            </c:strRef>
          </c:cat>
          <c:val>
            <c:numRef>
              <c:f>' 2023'!$D$41:$D$43</c:f>
              <c:numCache>
                <c:formatCode>0.00%</c:formatCode>
                <c:ptCount val="3"/>
                <c:pt idx="0">
                  <c:v>0.20761732373024047</c:v>
                </c:pt>
                <c:pt idx="1">
                  <c:v>0.23700091847721941</c:v>
                </c:pt>
                <c:pt idx="2">
                  <c:v>0.55538175779254029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44D3-45B7-8F23-C2E96689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093400"/>
        <c:axId val="358245328"/>
        <c:axId val="0"/>
      </c:bar3DChart>
      <c:catAx>
        <c:axId val="361093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45328"/>
        <c:crosses val="autoZero"/>
        <c:auto val="1"/>
        <c:lblAlgn val="ctr"/>
        <c:lblOffset val="100"/>
        <c:noMultiLvlLbl val="0"/>
      </c:catAx>
      <c:valAx>
        <c:axId val="3582453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1001067218876"/>
          <c:y val="0.937247803450589"/>
          <c:w val="0.53432714982937424"/>
          <c:h val="6.27521965494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516465</xdr:colOff>
      <xdr:row>23</xdr:row>
      <xdr:rowOff>9525</xdr:rowOff>
    </xdr:from>
    <xdr:to>
      <xdr:col>4</xdr:col>
      <xdr:colOff>971550</xdr:colOff>
      <xdr:row>40</xdr:row>
      <xdr:rowOff>186268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</xdr:row>
      <xdr:rowOff>28575</xdr:rowOff>
    </xdr:from>
    <xdr:to>
      <xdr:col>4</xdr:col>
      <xdr:colOff>1314450</xdr:colOff>
      <xdr:row>5</xdr:row>
      <xdr:rowOff>171450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5867400" cy="9048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32</xdr:row>
      <xdr:rowOff>105834</xdr:rowOff>
    </xdr:from>
    <xdr:to>
      <xdr:col>3</xdr:col>
      <xdr:colOff>2010833</xdr:colOff>
      <xdr:row>47</xdr:row>
      <xdr:rowOff>64558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F599D589-4517-4A8F-AFB7-15EE6AF9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96425</xdr:colOff>
      <xdr:row>6</xdr:row>
      <xdr:rowOff>25135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168EE8-FBFF-47A7-996A-70F43C2CB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9500" cy="1025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1</xdr:row>
      <xdr:rowOff>28575</xdr:rowOff>
    </xdr:from>
    <xdr:to>
      <xdr:col>3</xdr:col>
      <xdr:colOff>2266950</xdr:colOff>
      <xdr:row>5</xdr:row>
      <xdr:rowOff>171450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76200"/>
          <a:ext cx="6200777" cy="904875"/>
        </a:xfrm>
        <a:prstGeom prst="rect">
          <a:avLst/>
        </a:prstGeom>
      </xdr:spPr>
    </xdr:pic>
    <xdr:clientData/>
  </xdr:twoCellAnchor>
  <xdr:twoCellAnchor>
    <xdr:from>
      <xdr:col>0</xdr:col>
      <xdr:colOff>40531</xdr:colOff>
      <xdr:row>35</xdr:row>
      <xdr:rowOff>147833</xdr:rowOff>
    </xdr:from>
    <xdr:to>
      <xdr:col>4</xdr:col>
      <xdr:colOff>300102</xdr:colOff>
      <xdr:row>51</xdr:row>
      <xdr:rowOff>112473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1</xdr:row>
      <xdr:rowOff>28575</xdr:rowOff>
    </xdr:from>
    <xdr:to>
      <xdr:col>3</xdr:col>
      <xdr:colOff>2266950</xdr:colOff>
      <xdr:row>5</xdr:row>
      <xdr:rowOff>171450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76200"/>
          <a:ext cx="6200777" cy="904875"/>
        </a:xfrm>
        <a:prstGeom prst="rect">
          <a:avLst/>
        </a:prstGeom>
      </xdr:spPr>
    </xdr:pic>
    <xdr:clientData/>
  </xdr:twoCellAnchor>
  <xdr:twoCellAnchor>
    <xdr:from>
      <xdr:col>1</xdr:col>
      <xdr:colOff>145307</xdr:colOff>
      <xdr:row>34</xdr:row>
      <xdr:rowOff>138308</xdr:rowOff>
    </xdr:from>
    <xdr:to>
      <xdr:col>4</xdr:col>
      <xdr:colOff>19050</xdr:colOff>
      <xdr:row>52</xdr:row>
      <xdr:rowOff>0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1</xdr:row>
      <xdr:rowOff>28575</xdr:rowOff>
    </xdr:from>
    <xdr:to>
      <xdr:col>3</xdr:col>
      <xdr:colOff>2266950</xdr:colOff>
      <xdr:row>5</xdr:row>
      <xdr:rowOff>171450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76200"/>
          <a:ext cx="6200777" cy="904875"/>
        </a:xfrm>
        <a:prstGeom prst="rect">
          <a:avLst/>
        </a:prstGeom>
      </xdr:spPr>
    </xdr:pic>
    <xdr:clientData/>
  </xdr:twoCellAnchor>
  <xdr:twoCellAnchor>
    <xdr:from>
      <xdr:col>1</xdr:col>
      <xdr:colOff>145307</xdr:colOff>
      <xdr:row>34</xdr:row>
      <xdr:rowOff>138308</xdr:rowOff>
    </xdr:from>
    <xdr:to>
      <xdr:col>4</xdr:col>
      <xdr:colOff>19050</xdr:colOff>
      <xdr:row>52</xdr:row>
      <xdr:rowOff>0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1</xdr:row>
      <xdr:rowOff>28575</xdr:rowOff>
    </xdr:from>
    <xdr:to>
      <xdr:col>3</xdr:col>
      <xdr:colOff>2266950</xdr:colOff>
      <xdr:row>5</xdr:row>
      <xdr:rowOff>171450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76200"/>
          <a:ext cx="6200777" cy="904875"/>
        </a:xfrm>
        <a:prstGeom prst="rect">
          <a:avLst/>
        </a:prstGeom>
      </xdr:spPr>
    </xdr:pic>
    <xdr:clientData/>
  </xdr:twoCellAnchor>
  <xdr:twoCellAnchor>
    <xdr:from>
      <xdr:col>1</xdr:col>
      <xdr:colOff>145307</xdr:colOff>
      <xdr:row>34</xdr:row>
      <xdr:rowOff>138308</xdr:rowOff>
    </xdr:from>
    <xdr:to>
      <xdr:col>4</xdr:col>
      <xdr:colOff>19050</xdr:colOff>
      <xdr:row>52</xdr:row>
      <xdr:rowOff>0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1</xdr:row>
      <xdr:rowOff>28575</xdr:rowOff>
    </xdr:from>
    <xdr:to>
      <xdr:col>3</xdr:col>
      <xdr:colOff>2266950</xdr:colOff>
      <xdr:row>5</xdr:row>
      <xdr:rowOff>171450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76200"/>
          <a:ext cx="6200777" cy="904875"/>
        </a:xfrm>
        <a:prstGeom prst="rect">
          <a:avLst/>
        </a:prstGeom>
      </xdr:spPr>
    </xdr:pic>
    <xdr:clientData/>
  </xdr:twoCellAnchor>
  <xdr:twoCellAnchor>
    <xdr:from>
      <xdr:col>0</xdr:col>
      <xdr:colOff>40532</xdr:colOff>
      <xdr:row>35</xdr:row>
      <xdr:rowOff>147833</xdr:rowOff>
    </xdr:from>
    <xdr:to>
      <xdr:col>3</xdr:col>
      <xdr:colOff>2114551</xdr:colOff>
      <xdr:row>51</xdr:row>
      <xdr:rowOff>85725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1</xdr:row>
      <xdr:rowOff>28575</xdr:rowOff>
    </xdr:from>
    <xdr:to>
      <xdr:col>3</xdr:col>
      <xdr:colOff>2266950</xdr:colOff>
      <xdr:row>5</xdr:row>
      <xdr:rowOff>171450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76200"/>
          <a:ext cx="6200777" cy="904875"/>
        </a:xfrm>
        <a:prstGeom prst="rect">
          <a:avLst/>
        </a:prstGeom>
      </xdr:spPr>
    </xdr:pic>
    <xdr:clientData/>
  </xdr:twoCellAnchor>
  <xdr:twoCellAnchor>
    <xdr:from>
      <xdr:col>1</xdr:col>
      <xdr:colOff>59582</xdr:colOff>
      <xdr:row>34</xdr:row>
      <xdr:rowOff>33533</xdr:rowOff>
    </xdr:from>
    <xdr:to>
      <xdr:col>3</xdr:col>
      <xdr:colOff>2190751</xdr:colOff>
      <xdr:row>49</xdr:row>
      <xdr:rowOff>161925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1</xdr:row>
      <xdr:rowOff>28575</xdr:rowOff>
    </xdr:from>
    <xdr:to>
      <xdr:col>3</xdr:col>
      <xdr:colOff>2266950</xdr:colOff>
      <xdr:row>5</xdr:row>
      <xdr:rowOff>171450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76200"/>
          <a:ext cx="6200777" cy="904875"/>
        </a:xfrm>
        <a:prstGeom prst="rect">
          <a:avLst/>
        </a:prstGeom>
      </xdr:spPr>
    </xdr:pic>
    <xdr:clientData/>
  </xdr:twoCellAnchor>
  <xdr:twoCellAnchor>
    <xdr:from>
      <xdr:col>0</xdr:col>
      <xdr:colOff>38416</xdr:colOff>
      <xdr:row>34</xdr:row>
      <xdr:rowOff>33533</xdr:rowOff>
    </xdr:from>
    <xdr:to>
      <xdr:col>3</xdr:col>
      <xdr:colOff>2116668</xdr:colOff>
      <xdr:row>49</xdr:row>
      <xdr:rowOff>161925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116417</xdr:colOff>
      <xdr:row>35</xdr:row>
      <xdr:rowOff>42333</xdr:rowOff>
    </xdr:from>
    <xdr:to>
      <xdr:col>3</xdr:col>
      <xdr:colOff>2106085</xdr:colOff>
      <xdr:row>49</xdr:row>
      <xdr:rowOff>128059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B535FF32-C0E1-4FCC-81CE-9CCEB313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96425</xdr:colOff>
      <xdr:row>6</xdr:row>
      <xdr:rowOff>25135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E3DB2E-802B-4E78-8AF9-307E7C21C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9500" cy="1025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showGridLines="0" view="pageBreakPreview" zoomScaleNormal="90" zoomScaleSheetLayoutView="100" workbookViewId="0">
      <selection activeCell="B13" sqref="B13"/>
    </sheetView>
  </sheetViews>
  <sheetFormatPr baseColWidth="10" defaultRowHeight="15" x14ac:dyDescent="0.25"/>
  <cols>
    <col min="1" max="1" width="0.85546875" customWidth="1"/>
    <col min="2" max="2" width="18.5703125" customWidth="1"/>
    <col min="3" max="3" width="23.85546875" customWidth="1"/>
    <col min="4" max="4" width="26.140625" customWidth="1"/>
    <col min="5" max="5" width="20.140625" customWidth="1"/>
    <col min="7" max="7" width="3.5703125" customWidth="1"/>
    <col min="8" max="8" width="18.7109375" customWidth="1"/>
    <col min="9" max="10" width="11.42578125" customWidth="1"/>
  </cols>
  <sheetData>
    <row r="1" spans="2:6" ht="3.75" customHeight="1" thickBot="1" x14ac:dyDescent="0.3"/>
    <row r="2" spans="2:6" x14ac:dyDescent="0.25">
      <c r="B2" s="1"/>
      <c r="C2" s="2"/>
      <c r="D2" s="2"/>
      <c r="E2" s="3"/>
      <c r="F2" s="4"/>
    </row>
    <row r="3" spans="2:6" x14ac:dyDescent="0.25">
      <c r="B3" s="5"/>
      <c r="C3" s="6"/>
      <c r="D3" s="6"/>
      <c r="E3" s="7"/>
    </row>
    <row r="4" spans="2:6" x14ac:dyDescent="0.25">
      <c r="B4" s="5"/>
      <c r="C4" s="6"/>
      <c r="D4" s="6"/>
      <c r="E4" s="7"/>
    </row>
    <row r="5" spans="2:6" x14ac:dyDescent="0.25">
      <c r="B5" s="8"/>
      <c r="C5" s="6"/>
      <c r="D5" s="6"/>
      <c r="E5" s="7"/>
    </row>
    <row r="6" spans="2:6" ht="15.75" thickBot="1" x14ac:dyDescent="0.3">
      <c r="B6" s="9"/>
      <c r="C6" s="10"/>
      <c r="D6" s="10"/>
      <c r="E6" s="11"/>
    </row>
    <row r="7" spans="2:6" ht="6" customHeight="1" x14ac:dyDescent="0.25">
      <c r="B7" s="12"/>
      <c r="C7" s="13"/>
      <c r="D7" s="13"/>
      <c r="E7" s="14"/>
    </row>
    <row r="8" spans="2:6" ht="15.75" x14ac:dyDescent="0.25">
      <c r="B8" s="118" t="s">
        <v>14</v>
      </c>
      <c r="C8" s="119"/>
      <c r="D8" s="119"/>
      <c r="E8" s="120"/>
    </row>
    <row r="9" spans="2:6" ht="15" customHeight="1" x14ac:dyDescent="0.25">
      <c r="B9" s="118" t="s">
        <v>0</v>
      </c>
      <c r="C9" s="119"/>
      <c r="D9" s="119"/>
      <c r="E9" s="120"/>
    </row>
    <row r="10" spans="2:6" ht="15" customHeight="1" x14ac:dyDescent="0.25">
      <c r="B10" s="118" t="s">
        <v>15</v>
      </c>
      <c r="C10" s="119"/>
      <c r="D10" s="119"/>
      <c r="E10" s="120"/>
    </row>
    <row r="11" spans="2:6" ht="15" customHeight="1" x14ac:dyDescent="0.25">
      <c r="B11" s="118" t="s">
        <v>16</v>
      </c>
      <c r="C11" s="119"/>
      <c r="D11" s="119"/>
      <c r="E11" s="120"/>
    </row>
    <row r="12" spans="2:6" ht="9" customHeight="1" x14ac:dyDescent="0.25">
      <c r="B12" s="15"/>
      <c r="C12" s="16"/>
      <c r="D12" s="16"/>
      <c r="E12" s="17"/>
    </row>
    <row r="13" spans="2:6" ht="15.75" x14ac:dyDescent="0.25">
      <c r="B13" s="18" t="s">
        <v>1</v>
      </c>
      <c r="C13" s="19" t="s">
        <v>2</v>
      </c>
      <c r="D13" s="20" t="s">
        <v>3</v>
      </c>
      <c r="E13" s="21" t="s">
        <v>4</v>
      </c>
    </row>
    <row r="14" spans="2:6" x14ac:dyDescent="0.25">
      <c r="B14" s="121" t="s">
        <v>5</v>
      </c>
      <c r="C14" s="122"/>
      <c r="D14" s="22">
        <f>SUM(D15:D17)</f>
        <v>112874</v>
      </c>
      <c r="E14" s="23">
        <f>SUM(E15:E17)</f>
        <v>1611994910.8499999</v>
      </c>
    </row>
    <row r="15" spans="2:6" x14ac:dyDescent="0.25">
      <c r="B15" s="123" t="s">
        <v>17</v>
      </c>
      <c r="C15" s="24" t="s">
        <v>6</v>
      </c>
      <c r="D15" s="37">
        <v>74609</v>
      </c>
      <c r="E15" s="38">
        <v>363517045.23000002</v>
      </c>
    </row>
    <row r="16" spans="2:6" x14ac:dyDescent="0.25">
      <c r="B16" s="123"/>
      <c r="C16" s="24" t="s">
        <v>7</v>
      </c>
      <c r="D16" s="37">
        <v>17654</v>
      </c>
      <c r="E16" s="38">
        <v>294082236</v>
      </c>
    </row>
    <row r="17" spans="2:7" x14ac:dyDescent="0.25">
      <c r="B17" s="124"/>
      <c r="C17" s="27" t="s">
        <v>8</v>
      </c>
      <c r="D17" s="39">
        <v>20611</v>
      </c>
      <c r="E17" s="40">
        <v>954395629.62</v>
      </c>
    </row>
    <row r="18" spans="2:7" x14ac:dyDescent="0.25">
      <c r="B18" s="116" t="s">
        <v>9</v>
      </c>
      <c r="C18" s="116"/>
      <c r="D18" s="116"/>
      <c r="E18" s="116"/>
    </row>
    <row r="19" spans="2:7" x14ac:dyDescent="0.25">
      <c r="B19" s="36"/>
      <c r="C19" s="36"/>
      <c r="D19" s="36"/>
      <c r="E19" s="36"/>
    </row>
    <row r="20" spans="2:7" x14ac:dyDescent="0.25">
      <c r="B20" s="36"/>
      <c r="C20" s="36"/>
      <c r="D20" s="36"/>
      <c r="E20" s="36"/>
    </row>
    <row r="21" spans="2:7" x14ac:dyDescent="0.25">
      <c r="B21" s="36"/>
      <c r="C21" s="36"/>
      <c r="D21" s="36"/>
      <c r="E21" s="36"/>
    </row>
    <row r="22" spans="2:7" x14ac:dyDescent="0.25">
      <c r="B22" s="30"/>
      <c r="C22" s="30"/>
      <c r="D22" s="30"/>
      <c r="E22" s="31"/>
      <c r="F22" s="31"/>
      <c r="G22" s="31"/>
    </row>
    <row r="23" spans="2:7" x14ac:dyDescent="0.25">
      <c r="B23" s="30"/>
      <c r="C23" s="30"/>
      <c r="D23" s="30"/>
      <c r="E23" s="31"/>
      <c r="F23" s="31"/>
      <c r="G23" s="31"/>
    </row>
    <row r="24" spans="2:7" x14ac:dyDescent="0.25">
      <c r="B24" s="30"/>
      <c r="C24" s="30"/>
      <c r="D24" s="30"/>
      <c r="E24" s="31"/>
      <c r="F24" s="31"/>
      <c r="G24" s="31"/>
    </row>
    <row r="25" spans="2:7" x14ac:dyDescent="0.25">
      <c r="B25" s="31"/>
      <c r="C25" s="31"/>
      <c r="D25" s="31"/>
      <c r="E25" s="31"/>
      <c r="F25" s="31"/>
      <c r="G25" s="31"/>
    </row>
    <row r="26" spans="2:7" x14ac:dyDescent="0.25">
      <c r="B26" s="32"/>
      <c r="C26" s="33" t="s">
        <v>2</v>
      </c>
      <c r="D26" s="33" t="s">
        <v>10</v>
      </c>
      <c r="E26" s="33" t="s">
        <v>11</v>
      </c>
      <c r="F26" s="32"/>
      <c r="G26" s="31"/>
    </row>
    <row r="27" spans="2:7" x14ac:dyDescent="0.25">
      <c r="B27" s="32"/>
      <c r="C27" s="34" t="s">
        <v>6</v>
      </c>
      <c r="D27" s="35">
        <f>+D15/$D$14</f>
        <v>0.66099367436256362</v>
      </c>
      <c r="E27" s="35">
        <f>+E15/$E$14</f>
        <v>0.22550756381626455</v>
      </c>
      <c r="F27" s="32"/>
      <c r="G27" s="31"/>
    </row>
    <row r="28" spans="2:7" x14ac:dyDescent="0.25">
      <c r="B28" s="32"/>
      <c r="C28" s="34" t="s">
        <v>7</v>
      </c>
      <c r="D28" s="35">
        <f>+D16/$D$14</f>
        <v>0.15640448641848434</v>
      </c>
      <c r="E28" s="35">
        <f>+E16/$E$14</f>
        <v>0.18243372483411338</v>
      </c>
      <c r="F28" s="32"/>
      <c r="G28" s="31"/>
    </row>
    <row r="29" spans="2:7" x14ac:dyDescent="0.25">
      <c r="B29" s="32"/>
      <c r="C29" s="34" t="s">
        <v>8</v>
      </c>
      <c r="D29" s="35">
        <f>+D17/$D$14</f>
        <v>0.18260183921895209</v>
      </c>
      <c r="E29" s="35">
        <f>+E17/$E$14</f>
        <v>0.59205871134962218</v>
      </c>
      <c r="F29" s="32"/>
      <c r="G29" s="31"/>
    </row>
    <row r="30" spans="2:7" x14ac:dyDescent="0.25">
      <c r="B30" s="32"/>
      <c r="C30" s="32"/>
      <c r="D30" s="32"/>
      <c r="E30" s="32"/>
      <c r="F30" s="32"/>
      <c r="G30" s="31"/>
    </row>
    <row r="31" spans="2:7" x14ac:dyDescent="0.25">
      <c r="B31" s="31"/>
      <c r="C31" s="31"/>
      <c r="D31" s="31"/>
      <c r="E31" s="31"/>
      <c r="F31" s="31"/>
      <c r="G31" s="31"/>
    </row>
    <row r="32" spans="2:7" x14ac:dyDescent="0.25">
      <c r="B32" s="31"/>
      <c r="C32" s="31"/>
      <c r="D32" s="31"/>
      <c r="E32" s="31"/>
      <c r="F32" s="31"/>
      <c r="G32" s="31"/>
    </row>
    <row r="33" spans="2:7" x14ac:dyDescent="0.25">
      <c r="B33" s="31"/>
      <c r="C33" s="31"/>
      <c r="D33" s="31"/>
      <c r="E33" s="31"/>
      <c r="F33" s="31"/>
      <c r="G33" s="31"/>
    </row>
    <row r="34" spans="2:7" x14ac:dyDescent="0.25">
      <c r="B34" s="31"/>
      <c r="C34" s="31"/>
      <c r="D34" s="31"/>
      <c r="E34" s="31"/>
      <c r="F34" s="31"/>
      <c r="G34" s="31"/>
    </row>
    <row r="35" spans="2:7" x14ac:dyDescent="0.25">
      <c r="B35" s="31"/>
      <c r="C35" s="31"/>
      <c r="D35" s="31"/>
      <c r="E35" s="31"/>
      <c r="F35" s="31"/>
      <c r="G35" s="31"/>
    </row>
    <row r="36" spans="2:7" x14ac:dyDescent="0.25">
      <c r="B36" s="31"/>
      <c r="C36" s="31"/>
      <c r="D36" s="31"/>
      <c r="E36" s="31"/>
      <c r="F36" s="31"/>
      <c r="G36" s="31"/>
    </row>
    <row r="37" spans="2:7" x14ac:dyDescent="0.25">
      <c r="B37" s="31"/>
      <c r="C37" s="31"/>
      <c r="D37" s="31"/>
      <c r="E37" s="31"/>
      <c r="F37" s="31"/>
      <c r="G37" s="31"/>
    </row>
    <row r="38" spans="2:7" x14ac:dyDescent="0.25">
      <c r="B38" s="31"/>
      <c r="C38" s="31"/>
      <c r="D38" s="31"/>
      <c r="E38" s="31"/>
      <c r="F38" s="31"/>
      <c r="G38" s="31"/>
    </row>
    <row r="42" spans="2:7" x14ac:dyDescent="0.25">
      <c r="B42" s="117" t="s">
        <v>12</v>
      </c>
      <c r="C42" s="117"/>
      <c r="D42" s="117"/>
      <c r="E42" s="117"/>
    </row>
  </sheetData>
  <mergeCells count="8">
    <mergeCell ref="B18:E18"/>
    <mergeCell ref="B42:E42"/>
    <mergeCell ref="B8:E8"/>
    <mergeCell ref="B9:E9"/>
    <mergeCell ref="B10:E10"/>
    <mergeCell ref="B11:E11"/>
    <mergeCell ref="B14:C14"/>
    <mergeCell ref="B15:B17"/>
  </mergeCells>
  <printOptions horizontalCentered="1"/>
  <pageMargins left="0.15748031496062992" right="0.15748031496062992" top="0.74803149606299213" bottom="0.15748031496062992" header="0.31496062992125984" footer="0.31496062992125984"/>
  <pageSetup scale="8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8B58-95A2-46DE-8744-A5431E01446B}">
  <dimension ref="B1:J51"/>
  <sheetViews>
    <sheetView showGridLines="0" tabSelected="1" view="pageBreakPreview" zoomScale="90" zoomScaleNormal="90" zoomScaleSheetLayoutView="90" workbookViewId="0">
      <selection activeCell="D4" sqref="D4"/>
    </sheetView>
  </sheetViews>
  <sheetFormatPr baseColWidth="10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10" ht="3.75" customHeight="1" x14ac:dyDescent="0.25"/>
    <row r="2" spans="2:10" x14ac:dyDescent="0.25">
      <c r="B2" s="6"/>
      <c r="C2" s="6"/>
      <c r="D2" s="6"/>
      <c r="E2" s="4"/>
    </row>
    <row r="3" spans="2:10" x14ac:dyDescent="0.25">
      <c r="B3" s="6"/>
      <c r="C3" s="6"/>
      <c r="D3" s="6"/>
    </row>
    <row r="4" spans="2:10" x14ac:dyDescent="0.25">
      <c r="B4" s="6"/>
      <c r="C4" s="6"/>
      <c r="D4" s="6"/>
    </row>
    <row r="5" spans="2:10" x14ac:dyDescent="0.25">
      <c r="B5" s="94"/>
      <c r="C5" s="6"/>
      <c r="D5" s="6"/>
    </row>
    <row r="6" spans="2:10" x14ac:dyDescent="0.25">
      <c r="B6" s="94"/>
      <c r="C6" s="6"/>
      <c r="D6" s="6"/>
    </row>
    <row r="7" spans="2:10" ht="15.75" x14ac:dyDescent="0.25">
      <c r="B7" s="119" t="s">
        <v>14</v>
      </c>
      <c r="C7" s="119"/>
      <c r="D7" s="119"/>
    </row>
    <row r="8" spans="2:10" ht="15" customHeight="1" x14ac:dyDescent="0.25">
      <c r="B8" s="119" t="s">
        <v>0</v>
      </c>
      <c r="C8" s="119"/>
      <c r="D8" s="119"/>
    </row>
    <row r="9" spans="2:10" ht="15" customHeight="1" x14ac:dyDescent="0.25">
      <c r="B9" s="119" t="s">
        <v>18</v>
      </c>
      <c r="C9" s="119"/>
      <c r="D9" s="119"/>
    </row>
    <row r="10" spans="2:10" ht="15" customHeight="1" x14ac:dyDescent="0.25">
      <c r="B10" s="119" t="s">
        <v>36</v>
      </c>
      <c r="C10" s="119"/>
      <c r="D10" s="119"/>
    </row>
    <row r="11" spans="2:10" ht="15.75" x14ac:dyDescent="0.25">
      <c r="B11" s="109" t="s">
        <v>2</v>
      </c>
      <c r="C11" s="110" t="s">
        <v>3</v>
      </c>
      <c r="D11" s="111" t="s">
        <v>19</v>
      </c>
    </row>
    <row r="12" spans="2:10" x14ac:dyDescent="0.25">
      <c r="B12" s="99" t="s">
        <v>5</v>
      </c>
      <c r="C12" s="100">
        <f>+C16+C28+C20+C24</f>
        <v>227227</v>
      </c>
      <c r="D12" s="100">
        <f>+D16+D28+D20+D24</f>
        <v>6218740498.3600006</v>
      </c>
      <c r="E12" s="56"/>
      <c r="F12" s="56"/>
      <c r="G12" s="56"/>
      <c r="H12" s="56"/>
    </row>
    <row r="13" spans="2:10" x14ac:dyDescent="0.25">
      <c r="B13" s="102" t="s">
        <v>6</v>
      </c>
      <c r="C13" s="103">
        <f>+C17+C29+C21+C25</f>
        <v>125909</v>
      </c>
      <c r="D13" s="103">
        <f>+D17+D29+D21+D25</f>
        <v>1581822210.0799999</v>
      </c>
      <c r="E13" s="56"/>
      <c r="F13" s="56"/>
      <c r="G13" s="56"/>
      <c r="H13" s="56"/>
    </row>
    <row r="14" spans="2:10" x14ac:dyDescent="0.25">
      <c r="B14" s="102" t="s">
        <v>7</v>
      </c>
      <c r="C14" s="103">
        <f t="shared" ref="C14:D14" si="0">+C18+C30+C22+C26</f>
        <v>57634</v>
      </c>
      <c r="D14" s="103">
        <f t="shared" si="0"/>
        <v>1949573853.6299999</v>
      </c>
      <c r="E14" s="56"/>
      <c r="F14" s="56"/>
      <c r="G14" s="56"/>
      <c r="H14" s="56"/>
    </row>
    <row r="15" spans="2:10" x14ac:dyDescent="0.25">
      <c r="B15" s="102" t="s">
        <v>8</v>
      </c>
      <c r="C15" s="103">
        <f t="shared" ref="C15:D15" si="1">+C19+C31+C23+C27</f>
        <v>43684</v>
      </c>
      <c r="D15" s="103">
        <f t="shared" si="1"/>
        <v>2687344434.6499996</v>
      </c>
      <c r="E15" s="56"/>
      <c r="F15" s="56"/>
      <c r="G15" s="56"/>
      <c r="H15" s="56"/>
    </row>
    <row r="16" spans="2:10" x14ac:dyDescent="0.25">
      <c r="B16" s="99" t="s">
        <v>13</v>
      </c>
      <c r="C16" s="100">
        <f>+SUM(C17:C19)</f>
        <v>22617</v>
      </c>
      <c r="D16" s="101">
        <f>+SUM(D17:D19)</f>
        <v>574026099.85000002</v>
      </c>
      <c r="E16" s="56"/>
      <c r="F16" s="56"/>
      <c r="G16" s="56"/>
      <c r="H16" s="56"/>
      <c r="I16" s="56"/>
      <c r="J16" s="56"/>
    </row>
    <row r="17" spans="2:10" x14ac:dyDescent="0.25">
      <c r="B17" s="87" t="s">
        <v>6</v>
      </c>
      <c r="C17" s="88">
        <v>13345</v>
      </c>
      <c r="D17" s="89">
        <v>111199141.52</v>
      </c>
    </row>
    <row r="18" spans="2:10" x14ac:dyDescent="0.25">
      <c r="B18" s="87" t="s">
        <v>7</v>
      </c>
      <c r="C18" s="88">
        <v>7826</v>
      </c>
      <c r="D18" s="89">
        <v>345189876.36000001</v>
      </c>
    </row>
    <row r="19" spans="2:10" x14ac:dyDescent="0.25">
      <c r="B19" s="87" t="s">
        <v>8</v>
      </c>
      <c r="C19" s="88">
        <v>1446</v>
      </c>
      <c r="D19" s="89">
        <v>117637081.97</v>
      </c>
    </row>
    <row r="20" spans="2:10" x14ac:dyDescent="0.25">
      <c r="B20" s="99" t="s">
        <v>20</v>
      </c>
      <c r="C20" s="100">
        <f>+SUM(C21:C23)</f>
        <v>81443</v>
      </c>
      <c r="D20" s="101">
        <f>+SUM(D21:D23)</f>
        <v>2768262060.8899999</v>
      </c>
      <c r="E20" s="56"/>
      <c r="F20" s="56"/>
      <c r="G20" s="56"/>
      <c r="H20" s="56"/>
      <c r="I20" s="56"/>
      <c r="J20" s="56"/>
    </row>
    <row r="21" spans="2:10" x14ac:dyDescent="0.25">
      <c r="B21" s="87" t="s">
        <v>6</v>
      </c>
      <c r="C21" s="88">
        <v>44346</v>
      </c>
      <c r="D21" s="89">
        <v>400318035.92999995</v>
      </c>
    </row>
    <row r="22" spans="2:10" x14ac:dyDescent="0.25">
      <c r="B22" s="87" t="s">
        <v>7</v>
      </c>
      <c r="C22" s="88">
        <v>18678</v>
      </c>
      <c r="D22" s="89">
        <v>842099859.83999991</v>
      </c>
    </row>
    <row r="23" spans="2:10" x14ac:dyDescent="0.25">
      <c r="B23" s="87" t="s">
        <v>8</v>
      </c>
      <c r="C23" s="88">
        <v>18419</v>
      </c>
      <c r="D23" s="89">
        <v>1525844165.1199999</v>
      </c>
    </row>
    <row r="24" spans="2:10" x14ac:dyDescent="0.25">
      <c r="B24" s="99" t="s">
        <v>23</v>
      </c>
      <c r="C24" s="100">
        <f>+SUM(C25:C27)</f>
        <v>73250</v>
      </c>
      <c r="D24" s="101">
        <f>+SUM(D25:D27)</f>
        <v>1777784117.0300002</v>
      </c>
      <c r="E24" s="56"/>
      <c r="F24" s="56"/>
      <c r="G24" s="56"/>
      <c r="H24" s="56"/>
      <c r="I24" s="56"/>
      <c r="J24" s="56"/>
    </row>
    <row r="25" spans="2:10" x14ac:dyDescent="0.25">
      <c r="B25" s="87" t="s">
        <v>6</v>
      </c>
      <c r="C25" s="88">
        <v>49192</v>
      </c>
      <c r="D25" s="89">
        <v>601494199.11000001</v>
      </c>
    </row>
    <row r="26" spans="2:10" x14ac:dyDescent="0.25">
      <c r="B26" s="87" t="s">
        <v>7</v>
      </c>
      <c r="C26" s="88">
        <v>14016</v>
      </c>
      <c r="D26" s="89">
        <v>439816440.25999999</v>
      </c>
    </row>
    <row r="27" spans="2:10" x14ac:dyDescent="0.25">
      <c r="B27" s="112" t="s">
        <v>8</v>
      </c>
      <c r="C27" s="113">
        <v>10042</v>
      </c>
      <c r="D27" s="114">
        <v>736473477.66000009</v>
      </c>
    </row>
    <row r="28" spans="2:10" x14ac:dyDescent="0.25">
      <c r="B28" s="99" t="s">
        <v>24</v>
      </c>
      <c r="C28" s="100">
        <f>+SUM(C29:C31)</f>
        <v>49917</v>
      </c>
      <c r="D28" s="101">
        <f>+SUM(D29:D31)</f>
        <v>1098668220.5899999</v>
      </c>
      <c r="E28" s="56"/>
      <c r="F28" s="56"/>
      <c r="G28" s="56"/>
      <c r="H28" s="56"/>
      <c r="I28" s="56"/>
      <c r="J28" s="56"/>
    </row>
    <row r="29" spans="2:10" x14ac:dyDescent="0.25">
      <c r="B29" s="87" t="s">
        <v>6</v>
      </c>
      <c r="C29" s="88">
        <v>19026</v>
      </c>
      <c r="D29" s="89">
        <v>468810833.51999998</v>
      </c>
    </row>
    <row r="30" spans="2:10" x14ac:dyDescent="0.25">
      <c r="B30" s="87" t="s">
        <v>7</v>
      </c>
      <c r="C30" s="88">
        <v>17114</v>
      </c>
      <c r="D30" s="89">
        <v>322467677.16999996</v>
      </c>
    </row>
    <row r="31" spans="2:10" x14ac:dyDescent="0.25">
      <c r="B31" s="90" t="s">
        <v>8</v>
      </c>
      <c r="C31" s="91">
        <v>13777</v>
      </c>
      <c r="D31" s="92">
        <v>307389709.89999998</v>
      </c>
    </row>
    <row r="32" spans="2:10" x14ac:dyDescent="0.25">
      <c r="B32" s="116" t="s">
        <v>9</v>
      </c>
      <c r="C32" s="116"/>
      <c r="D32" s="116"/>
    </row>
    <row r="33" spans="2:6" x14ac:dyDescent="0.25">
      <c r="B33" s="107"/>
      <c r="C33" s="107"/>
      <c r="D33" s="107"/>
    </row>
    <row r="34" spans="2:6" x14ac:dyDescent="0.25">
      <c r="B34" s="85"/>
      <c r="C34" s="85"/>
      <c r="D34" s="85"/>
      <c r="E34" s="52"/>
    </row>
    <row r="35" spans="2:6" x14ac:dyDescent="0.25">
      <c r="B35" s="62"/>
      <c r="C35" s="115"/>
      <c r="D35" s="63"/>
      <c r="E35" s="52"/>
      <c r="F35" s="31"/>
    </row>
    <row r="36" spans="2:6" x14ac:dyDescent="0.25">
      <c r="B36" s="62"/>
      <c r="C36" s="62"/>
      <c r="D36" s="63"/>
      <c r="E36" s="31"/>
      <c r="F36" s="31"/>
    </row>
    <row r="37" spans="2:6" x14ac:dyDescent="0.25">
      <c r="B37" s="62"/>
      <c r="C37" s="62"/>
      <c r="D37" s="63"/>
      <c r="E37" s="31"/>
      <c r="F37" s="31"/>
    </row>
    <row r="38" spans="2:6" x14ac:dyDescent="0.25">
      <c r="B38" s="63"/>
      <c r="C38" s="63"/>
      <c r="D38" s="63"/>
      <c r="E38" s="31"/>
      <c r="F38" s="31"/>
    </row>
    <row r="39" spans="2:6" x14ac:dyDescent="0.25">
      <c r="B39" s="33" t="s">
        <v>22</v>
      </c>
      <c r="C39" s="33" t="s">
        <v>10</v>
      </c>
      <c r="D39" s="33" t="s">
        <v>21</v>
      </c>
      <c r="E39" s="31"/>
      <c r="F39" s="31"/>
    </row>
    <row r="40" spans="2:6" x14ac:dyDescent="0.25">
      <c r="B40" s="35" t="s">
        <v>6</v>
      </c>
      <c r="C40" s="35">
        <f>C13/$C$12</f>
        <v>0.55411108715073476</v>
      </c>
      <c r="D40" s="35">
        <f>D13/$D$12</f>
        <v>0.25436375910799885</v>
      </c>
      <c r="E40" s="31"/>
      <c r="F40" s="31"/>
    </row>
    <row r="41" spans="2:6" x14ac:dyDescent="0.25">
      <c r="B41" s="35" t="s">
        <v>7</v>
      </c>
      <c r="C41" s="35">
        <f>C14/$C$12</f>
        <v>0.25364063249525803</v>
      </c>
      <c r="D41" s="35">
        <f>D14/$D$12</f>
        <v>0.31349979214346368</v>
      </c>
      <c r="E41" s="31"/>
      <c r="F41" s="31"/>
    </row>
    <row r="42" spans="2:6" x14ac:dyDescent="0.25">
      <c r="B42" s="35" t="s">
        <v>8</v>
      </c>
      <c r="C42" s="35">
        <f>C15/$C$12</f>
        <v>0.19224828035400723</v>
      </c>
      <c r="D42" s="35">
        <f>D15/$D$12</f>
        <v>0.43213644874853729</v>
      </c>
      <c r="E42" s="31"/>
      <c r="F42" s="31"/>
    </row>
    <row r="43" spans="2:6" x14ac:dyDescent="0.25">
      <c r="B43" s="34"/>
      <c r="C43" s="63"/>
      <c r="D43" s="34"/>
      <c r="E43" s="32"/>
      <c r="F43" s="31"/>
    </row>
    <row r="44" spans="2:6" x14ac:dyDescent="0.25">
      <c r="B44" s="63"/>
      <c r="C44" s="63"/>
      <c r="D44" s="63"/>
      <c r="E44" s="31"/>
      <c r="F44" s="31"/>
    </row>
    <row r="45" spans="2:6" x14ac:dyDescent="0.25">
      <c r="B45" s="63"/>
      <c r="C45" s="63"/>
      <c r="D45" s="63"/>
      <c r="E45" s="52"/>
      <c r="F45" s="31"/>
    </row>
    <row r="46" spans="2:6" x14ac:dyDescent="0.25">
      <c r="B46" s="31"/>
      <c r="C46" s="63"/>
      <c r="D46" s="63"/>
      <c r="E46" s="52"/>
      <c r="F46" s="31"/>
    </row>
    <row r="47" spans="2:6" x14ac:dyDescent="0.25">
      <c r="B47" s="31"/>
      <c r="C47" s="63"/>
      <c r="D47" s="63"/>
      <c r="E47" s="52"/>
      <c r="F47" s="31"/>
    </row>
    <row r="48" spans="2:6" x14ac:dyDescent="0.25">
      <c r="B48" s="31"/>
      <c r="C48" s="63"/>
      <c r="D48" s="63"/>
      <c r="E48" s="52"/>
      <c r="F48" s="31"/>
    </row>
    <row r="49" spans="2:6" x14ac:dyDescent="0.25">
      <c r="B49" s="52"/>
      <c r="C49" s="63"/>
      <c r="D49" s="63"/>
      <c r="E49" s="52"/>
      <c r="F49" s="31"/>
    </row>
    <row r="50" spans="2:6" x14ac:dyDescent="0.25">
      <c r="B50" s="117" t="s">
        <v>12</v>
      </c>
      <c r="C50" s="117"/>
      <c r="D50" s="117"/>
      <c r="E50" s="52"/>
      <c r="F50" s="31"/>
    </row>
    <row r="51" spans="2:6" x14ac:dyDescent="0.25">
      <c r="E51" s="31"/>
      <c r="F51" s="31"/>
    </row>
  </sheetData>
  <mergeCells count="6">
    <mergeCell ref="B50:D50"/>
    <mergeCell ref="B7:D7"/>
    <mergeCell ref="B8:D8"/>
    <mergeCell ref="B9:D9"/>
    <mergeCell ref="B10:D10"/>
    <mergeCell ref="B32:D32"/>
  </mergeCells>
  <printOptions horizontalCentered="1"/>
  <pageMargins left="0.15748031496062992" right="0.15748031496062992" top="0.35433070866141736" bottom="0.15748031496062992" header="0.31496062992125984" footer="0.31496062992125984"/>
  <pageSetup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4"/>
  <sheetViews>
    <sheetView showGridLines="0" view="pageBreakPreview" topLeftCell="A7" zoomScaleNormal="90" zoomScaleSheetLayoutView="100" workbookViewId="0">
      <selection activeCell="G34" sqref="G34"/>
    </sheetView>
  </sheetViews>
  <sheetFormatPr baseColWidth="10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9" ht="3.75" customHeight="1" thickBot="1" x14ac:dyDescent="0.3"/>
    <row r="2" spans="2:9" x14ac:dyDescent="0.25">
      <c r="B2" s="1"/>
      <c r="C2" s="2"/>
      <c r="D2" s="3"/>
      <c r="E2" s="4"/>
    </row>
    <row r="3" spans="2:9" x14ac:dyDescent="0.25">
      <c r="B3" s="5"/>
      <c r="C3" s="6"/>
      <c r="D3" s="7"/>
    </row>
    <row r="4" spans="2:9" x14ac:dyDescent="0.25">
      <c r="B4" s="5"/>
      <c r="C4" s="6"/>
      <c r="D4" s="7"/>
    </row>
    <row r="5" spans="2:9" x14ac:dyDescent="0.25">
      <c r="B5" s="8"/>
      <c r="C5" s="6"/>
      <c r="D5" s="7"/>
    </row>
    <row r="6" spans="2:9" ht="15.75" thickBot="1" x14ac:dyDescent="0.3">
      <c r="B6" s="9"/>
      <c r="C6" s="10"/>
      <c r="D6" s="11"/>
    </row>
    <row r="7" spans="2:9" ht="6" customHeight="1" x14ac:dyDescent="0.25">
      <c r="B7" s="12"/>
      <c r="C7" s="13"/>
      <c r="D7" s="14"/>
    </row>
    <row r="8" spans="2:9" ht="15.75" x14ac:dyDescent="0.25">
      <c r="B8" s="118" t="s">
        <v>14</v>
      </c>
      <c r="C8" s="119"/>
      <c r="D8" s="120"/>
    </row>
    <row r="9" spans="2:9" ht="15" customHeight="1" x14ac:dyDescent="0.25">
      <c r="B9" s="118" t="s">
        <v>0</v>
      </c>
      <c r="C9" s="119"/>
      <c r="D9" s="120"/>
    </row>
    <row r="10" spans="2:9" ht="15" customHeight="1" x14ac:dyDescent="0.25">
      <c r="B10" s="118" t="s">
        <v>18</v>
      </c>
      <c r="C10" s="119"/>
      <c r="D10" s="120"/>
    </row>
    <row r="11" spans="2:9" ht="15" customHeight="1" x14ac:dyDescent="0.25">
      <c r="B11" s="118" t="s">
        <v>25</v>
      </c>
      <c r="C11" s="119"/>
      <c r="D11" s="120"/>
    </row>
    <row r="12" spans="2:9" ht="9" customHeight="1" x14ac:dyDescent="0.25">
      <c r="B12" s="15"/>
      <c r="C12" s="16"/>
      <c r="D12" s="17"/>
    </row>
    <row r="13" spans="2:9" ht="15.75" x14ac:dyDescent="0.25">
      <c r="B13" s="50" t="s">
        <v>2</v>
      </c>
      <c r="C13" s="20" t="s">
        <v>3</v>
      </c>
      <c r="D13" s="21" t="s">
        <v>19</v>
      </c>
    </row>
    <row r="14" spans="2:9" x14ac:dyDescent="0.25">
      <c r="B14" s="58" t="s">
        <v>5</v>
      </c>
      <c r="C14" s="22">
        <f>SUM(C15:C17)</f>
        <v>120565</v>
      </c>
      <c r="D14" s="23">
        <f>SUM(D15:D17)</f>
        <v>1550897892.4699998</v>
      </c>
      <c r="H14" s="56"/>
      <c r="I14" s="56"/>
    </row>
    <row r="15" spans="2:9" x14ac:dyDescent="0.25">
      <c r="B15" s="47" t="s">
        <v>6</v>
      </c>
      <c r="C15" s="48">
        <f>SUM(C19,C31,C23,C27)</f>
        <v>89800</v>
      </c>
      <c r="D15" s="49">
        <f t="shared" ref="C15:D17" si="0">SUM(D19,D31,D23,D27)</f>
        <v>468151582.34000003</v>
      </c>
      <c r="E15" s="56"/>
      <c r="F15" s="56"/>
    </row>
    <row r="16" spans="2:9" x14ac:dyDescent="0.25">
      <c r="B16" s="47" t="s">
        <v>7</v>
      </c>
      <c r="C16" s="48">
        <f t="shared" si="0"/>
        <v>14026</v>
      </c>
      <c r="D16" s="49">
        <f t="shared" si="0"/>
        <v>258654996</v>
      </c>
      <c r="E16" s="56"/>
      <c r="F16" s="56"/>
    </row>
    <row r="17" spans="2:9" x14ac:dyDescent="0.25">
      <c r="B17" s="47" t="s">
        <v>8</v>
      </c>
      <c r="C17" s="48">
        <f t="shared" si="0"/>
        <v>16739</v>
      </c>
      <c r="D17" s="49">
        <f t="shared" si="0"/>
        <v>824091314.12999988</v>
      </c>
      <c r="E17" s="56"/>
      <c r="F17" s="56"/>
    </row>
    <row r="18" spans="2:9" x14ac:dyDescent="0.25">
      <c r="B18" s="46" t="s">
        <v>13</v>
      </c>
      <c r="C18" s="22">
        <f>SUM(C19:C21)</f>
        <v>28105</v>
      </c>
      <c r="D18" s="23">
        <f>SUM(D19:D21)</f>
        <v>413063480.75</v>
      </c>
      <c r="H18" s="56"/>
      <c r="I18" s="56"/>
    </row>
    <row r="19" spans="2:9" x14ac:dyDescent="0.25">
      <c r="B19" s="43" t="s">
        <v>6</v>
      </c>
      <c r="C19" s="25">
        <v>19825</v>
      </c>
      <c r="D19" s="26">
        <v>109141712.63</v>
      </c>
    </row>
    <row r="20" spans="2:9" x14ac:dyDescent="0.25">
      <c r="B20" s="43" t="s">
        <v>7</v>
      </c>
      <c r="C20" s="25">
        <v>3166</v>
      </c>
      <c r="D20" s="26">
        <v>55569571.320000008</v>
      </c>
    </row>
    <row r="21" spans="2:9" x14ac:dyDescent="0.25">
      <c r="B21" s="44" t="s">
        <v>8</v>
      </c>
      <c r="C21" s="41">
        <v>5114</v>
      </c>
      <c r="D21" s="42">
        <v>248352196.79999998</v>
      </c>
    </row>
    <row r="22" spans="2:9" x14ac:dyDescent="0.25">
      <c r="B22" s="46" t="s">
        <v>20</v>
      </c>
      <c r="C22" s="22">
        <f t="shared" ref="C22:D22" si="1">SUM(C23:C25)</f>
        <v>30413</v>
      </c>
      <c r="D22" s="23">
        <f t="shared" si="1"/>
        <v>366977699.48000002</v>
      </c>
      <c r="H22" s="56"/>
      <c r="I22" s="56"/>
    </row>
    <row r="23" spans="2:9" x14ac:dyDescent="0.25">
      <c r="B23" s="43" t="s">
        <v>6</v>
      </c>
      <c r="C23" s="25">
        <v>23271</v>
      </c>
      <c r="D23" s="26">
        <v>119822691.71000001</v>
      </c>
    </row>
    <row r="24" spans="2:9" x14ac:dyDescent="0.25">
      <c r="B24" s="43" t="s">
        <v>7</v>
      </c>
      <c r="C24" s="25">
        <v>3636</v>
      </c>
      <c r="D24" s="26">
        <v>66685509.240000002</v>
      </c>
    </row>
    <row r="25" spans="2:9" x14ac:dyDescent="0.25">
      <c r="B25" s="44" t="s">
        <v>8</v>
      </c>
      <c r="C25" s="41">
        <v>3506</v>
      </c>
      <c r="D25" s="42">
        <v>180469498.53</v>
      </c>
    </row>
    <row r="26" spans="2:9" x14ac:dyDescent="0.25">
      <c r="B26" s="46" t="s">
        <v>23</v>
      </c>
      <c r="C26" s="22">
        <f t="shared" ref="C26:D26" si="2">SUM(C27:C29)</f>
        <v>31853</v>
      </c>
      <c r="D26" s="23">
        <f t="shared" si="2"/>
        <v>350881771.77999997</v>
      </c>
      <c r="H26" s="56"/>
      <c r="I26" s="56"/>
    </row>
    <row r="27" spans="2:9" x14ac:dyDescent="0.25">
      <c r="B27" s="43" t="s">
        <v>6</v>
      </c>
      <c r="C27" s="25">
        <v>25327</v>
      </c>
      <c r="D27" s="26">
        <v>124745410.27</v>
      </c>
    </row>
    <row r="28" spans="2:9" x14ac:dyDescent="0.25">
      <c r="B28" s="43" t="s">
        <v>7</v>
      </c>
      <c r="C28" s="25">
        <v>3288</v>
      </c>
      <c r="D28" s="26">
        <v>61713385.679999992</v>
      </c>
    </row>
    <row r="29" spans="2:9" x14ac:dyDescent="0.25">
      <c r="B29" s="44" t="s">
        <v>8</v>
      </c>
      <c r="C29" s="41">
        <v>3238</v>
      </c>
      <c r="D29" s="42">
        <v>164422975.82999998</v>
      </c>
    </row>
    <row r="30" spans="2:9" x14ac:dyDescent="0.25">
      <c r="B30" s="46" t="s">
        <v>24</v>
      </c>
      <c r="C30" s="22">
        <f>SUM(C31:C33)</f>
        <v>30194</v>
      </c>
      <c r="D30" s="23">
        <f t="shared" ref="D30" si="3">SUM(D31:D33)</f>
        <v>419974940.45999998</v>
      </c>
      <c r="H30" s="56"/>
      <c r="I30" s="56"/>
    </row>
    <row r="31" spans="2:9" x14ac:dyDescent="0.25">
      <c r="B31" s="43" t="s">
        <v>6</v>
      </c>
      <c r="C31" s="25">
        <v>21377</v>
      </c>
      <c r="D31" s="26">
        <v>114441767.73</v>
      </c>
    </row>
    <row r="32" spans="2:9" x14ac:dyDescent="0.25">
      <c r="B32" s="43" t="s">
        <v>7</v>
      </c>
      <c r="C32" s="25">
        <v>3936</v>
      </c>
      <c r="D32" s="26">
        <v>74686529.75999999</v>
      </c>
    </row>
    <row r="33" spans="2:6" x14ac:dyDescent="0.25">
      <c r="B33" s="45" t="s">
        <v>8</v>
      </c>
      <c r="C33" s="28">
        <v>4881</v>
      </c>
      <c r="D33" s="29">
        <v>230846642.96999997</v>
      </c>
    </row>
    <row r="34" spans="2:6" x14ac:dyDescent="0.25">
      <c r="B34" s="116" t="s">
        <v>9</v>
      </c>
      <c r="C34" s="116"/>
      <c r="D34" s="116"/>
    </row>
    <row r="35" spans="2:6" x14ac:dyDescent="0.25">
      <c r="B35" s="57"/>
      <c r="C35" s="57"/>
      <c r="D35" s="57"/>
    </row>
    <row r="36" spans="2:6" x14ac:dyDescent="0.25">
      <c r="B36" s="57"/>
      <c r="C36" s="57"/>
      <c r="D36" s="57"/>
    </row>
    <row r="37" spans="2:6" x14ac:dyDescent="0.25">
      <c r="B37" s="51"/>
      <c r="C37" s="51"/>
      <c r="D37" s="51"/>
      <c r="E37" s="52"/>
    </row>
    <row r="38" spans="2:6" x14ac:dyDescent="0.25">
      <c r="B38" s="53"/>
      <c r="C38" s="54"/>
      <c r="D38" s="52"/>
      <c r="E38" s="52"/>
      <c r="F38" s="31"/>
    </row>
    <row r="39" spans="2:6" x14ac:dyDescent="0.25">
      <c r="B39" s="53"/>
      <c r="C39" s="53"/>
      <c r="D39" s="52"/>
      <c r="E39" s="52"/>
      <c r="F39" s="31"/>
    </row>
    <row r="40" spans="2:6" x14ac:dyDescent="0.25">
      <c r="B40" s="53"/>
      <c r="C40" s="53"/>
      <c r="D40" s="52"/>
      <c r="E40" s="52"/>
      <c r="F40" s="31"/>
    </row>
    <row r="41" spans="2:6" x14ac:dyDescent="0.25">
      <c r="B41" s="52"/>
      <c r="C41" s="52"/>
      <c r="D41" s="52"/>
      <c r="E41" s="52"/>
      <c r="F41" s="31"/>
    </row>
    <row r="42" spans="2:6" x14ac:dyDescent="0.25">
      <c r="B42" s="33" t="s">
        <v>22</v>
      </c>
      <c r="C42" s="33" t="s">
        <v>10</v>
      </c>
      <c r="D42" s="33" t="s">
        <v>21</v>
      </c>
      <c r="F42" s="31"/>
    </row>
    <row r="43" spans="2:6" x14ac:dyDescent="0.25">
      <c r="B43" s="35" t="s">
        <v>6</v>
      </c>
      <c r="C43" s="35">
        <f>C15/$C$14</f>
        <v>0.7448264421681251</v>
      </c>
      <c r="D43" s="35">
        <f>D15/$D$14</f>
        <v>0.30185841673587538</v>
      </c>
      <c r="F43" s="31"/>
    </row>
    <row r="44" spans="2:6" x14ac:dyDescent="0.25">
      <c r="B44" s="35" t="s">
        <v>7</v>
      </c>
      <c r="C44" s="35">
        <f t="shared" ref="C44" si="4">C16/$C$14</f>
        <v>0.11633558661303031</v>
      </c>
      <c r="D44" s="35">
        <f t="shared" ref="D44:D45" si="5">D16/$D$14</f>
        <v>0.16677757914033878</v>
      </c>
      <c r="F44" s="31"/>
    </row>
    <row r="45" spans="2:6" x14ac:dyDescent="0.25">
      <c r="B45" s="35" t="s">
        <v>8</v>
      </c>
      <c r="C45" s="35">
        <f>C17/$C$14</f>
        <v>0.13883797121884461</v>
      </c>
      <c r="D45" s="35">
        <f t="shared" si="5"/>
        <v>0.53136400412378593</v>
      </c>
      <c r="F45" s="31"/>
    </row>
    <row r="46" spans="2:6" x14ac:dyDescent="0.25">
      <c r="B46" s="55"/>
      <c r="C46" s="52"/>
      <c r="D46" s="55"/>
      <c r="E46" s="55"/>
      <c r="F46" s="31"/>
    </row>
    <row r="47" spans="2:6" x14ac:dyDescent="0.25">
      <c r="B47" s="52"/>
      <c r="C47" s="52"/>
      <c r="D47" s="52"/>
      <c r="E47" s="52"/>
      <c r="F47" s="31"/>
    </row>
    <row r="48" spans="2:6" x14ac:dyDescent="0.25">
      <c r="B48" s="52"/>
      <c r="C48" s="52"/>
      <c r="D48" s="52"/>
      <c r="E48" s="52"/>
      <c r="F48" s="31"/>
    </row>
    <row r="49" spans="2:6" x14ac:dyDescent="0.25">
      <c r="B49" s="52"/>
      <c r="C49" s="52"/>
      <c r="D49" s="52"/>
      <c r="E49" s="52"/>
      <c r="F49" s="31"/>
    </row>
    <row r="50" spans="2:6" x14ac:dyDescent="0.25">
      <c r="B50" s="52"/>
      <c r="C50" s="52"/>
      <c r="D50" s="52"/>
      <c r="E50" s="52"/>
      <c r="F50" s="31"/>
    </row>
    <row r="51" spans="2:6" x14ac:dyDescent="0.25">
      <c r="B51" s="52"/>
      <c r="C51" s="52"/>
      <c r="D51" s="52"/>
      <c r="E51" s="52"/>
      <c r="F51" s="31"/>
    </row>
    <row r="52" spans="2:6" x14ac:dyDescent="0.25">
      <c r="B52" s="52"/>
      <c r="C52" s="52"/>
      <c r="D52" s="52"/>
      <c r="E52" s="52"/>
      <c r="F52" s="31"/>
    </row>
    <row r="53" spans="2:6" x14ac:dyDescent="0.25">
      <c r="B53" s="117" t="s">
        <v>12</v>
      </c>
      <c r="C53" s="117"/>
      <c r="D53" s="117"/>
      <c r="E53" s="52"/>
      <c r="F53" s="31"/>
    </row>
    <row r="54" spans="2:6" x14ac:dyDescent="0.25">
      <c r="E54" s="31"/>
      <c r="F54" s="31"/>
    </row>
  </sheetData>
  <mergeCells count="6">
    <mergeCell ref="B53:D53"/>
    <mergeCell ref="B8:D8"/>
    <mergeCell ref="B9:D9"/>
    <mergeCell ref="B10:D10"/>
    <mergeCell ref="B11:D11"/>
    <mergeCell ref="B34:D34"/>
  </mergeCells>
  <printOptions horizontalCentered="1"/>
  <pageMargins left="0.15748031496062992" right="0.15748031496062992" top="0.74803149606299213" bottom="0.15748031496062992" header="0.31496062992125984" footer="0.31496062992125984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J54"/>
  <sheetViews>
    <sheetView showGridLines="0" view="pageBreakPreview" zoomScaleNormal="90" zoomScaleSheetLayoutView="100" workbookViewId="0">
      <selection activeCell="B11" sqref="B11:D11"/>
    </sheetView>
  </sheetViews>
  <sheetFormatPr baseColWidth="10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9" ht="3.75" customHeight="1" thickBot="1" x14ac:dyDescent="0.3"/>
    <row r="2" spans="2:9" x14ac:dyDescent="0.25">
      <c r="B2" s="1"/>
      <c r="C2" s="2"/>
      <c r="D2" s="3"/>
      <c r="E2" s="4"/>
    </row>
    <row r="3" spans="2:9" x14ac:dyDescent="0.25">
      <c r="B3" s="5"/>
      <c r="C3" s="6"/>
      <c r="D3" s="7"/>
    </row>
    <row r="4" spans="2:9" x14ac:dyDescent="0.25">
      <c r="B4" s="5"/>
      <c r="C4" s="6"/>
      <c r="D4" s="7"/>
    </row>
    <row r="5" spans="2:9" x14ac:dyDescent="0.25">
      <c r="B5" s="8"/>
      <c r="C5" s="6"/>
      <c r="D5" s="7"/>
    </row>
    <row r="6" spans="2:9" ht="15.75" thickBot="1" x14ac:dyDescent="0.3">
      <c r="B6" s="9"/>
      <c r="C6" s="10"/>
      <c r="D6" s="11"/>
    </row>
    <row r="7" spans="2:9" ht="6" customHeight="1" x14ac:dyDescent="0.25">
      <c r="B7" s="12"/>
      <c r="C7" s="13"/>
      <c r="D7" s="14"/>
    </row>
    <row r="8" spans="2:9" ht="15.75" x14ac:dyDescent="0.25">
      <c r="B8" s="118" t="s">
        <v>14</v>
      </c>
      <c r="C8" s="119"/>
      <c r="D8" s="120"/>
    </row>
    <row r="9" spans="2:9" ht="15" customHeight="1" x14ac:dyDescent="0.25">
      <c r="B9" s="118" t="s">
        <v>0</v>
      </c>
      <c r="C9" s="119"/>
      <c r="D9" s="120"/>
    </row>
    <row r="10" spans="2:9" ht="15" customHeight="1" x14ac:dyDescent="0.25">
      <c r="B10" s="118" t="s">
        <v>18</v>
      </c>
      <c r="C10" s="119"/>
      <c r="D10" s="120"/>
    </row>
    <row r="11" spans="2:9" ht="15" customHeight="1" x14ac:dyDescent="0.25">
      <c r="B11" s="118" t="s">
        <v>28</v>
      </c>
      <c r="C11" s="119"/>
      <c r="D11" s="120"/>
    </row>
    <row r="12" spans="2:9" ht="9" customHeight="1" x14ac:dyDescent="0.25">
      <c r="B12" s="15"/>
      <c r="C12" s="16"/>
      <c r="D12" s="17"/>
      <c r="H12" s="59"/>
      <c r="I12" s="59"/>
    </row>
    <row r="13" spans="2:9" ht="15.75" x14ac:dyDescent="0.25">
      <c r="B13" s="50" t="s">
        <v>2</v>
      </c>
      <c r="C13" s="20" t="s">
        <v>3</v>
      </c>
      <c r="D13" s="21" t="s">
        <v>19</v>
      </c>
    </row>
    <row r="14" spans="2:9" x14ac:dyDescent="0.25">
      <c r="B14" s="65" t="s">
        <v>5</v>
      </c>
      <c r="C14" s="22">
        <f>SUM(C15:C17)</f>
        <v>165345</v>
      </c>
      <c r="D14" s="23">
        <f>SUM(D15:D17)</f>
        <v>2314690508.1773334</v>
      </c>
    </row>
    <row r="15" spans="2:9" x14ac:dyDescent="0.25">
      <c r="B15" s="47" t="s">
        <v>6</v>
      </c>
      <c r="C15" s="48">
        <f t="shared" ref="C15:D17" si="0">+C19+C23+C27+C31</f>
        <v>122783</v>
      </c>
      <c r="D15" s="49">
        <f t="shared" si="0"/>
        <v>595825240.70000005</v>
      </c>
    </row>
    <row r="16" spans="2:9" x14ac:dyDescent="0.25">
      <c r="B16" s="47" t="s">
        <v>7</v>
      </c>
      <c r="C16" s="48">
        <f t="shared" si="0"/>
        <v>16886</v>
      </c>
      <c r="D16" s="49">
        <f t="shared" si="0"/>
        <v>351221246.90999997</v>
      </c>
    </row>
    <row r="17" spans="2:10" x14ac:dyDescent="0.25">
      <c r="B17" s="47" t="s">
        <v>8</v>
      </c>
      <c r="C17" s="48">
        <f t="shared" si="0"/>
        <v>25676</v>
      </c>
      <c r="D17" s="49">
        <f t="shared" si="0"/>
        <v>1367644020.5673332</v>
      </c>
    </row>
    <row r="18" spans="2:10" x14ac:dyDescent="0.25">
      <c r="B18" s="46" t="s">
        <v>13</v>
      </c>
      <c r="C18" s="22">
        <f>SUM(C19:C21)</f>
        <v>28645</v>
      </c>
      <c r="D18" s="23">
        <f>SUM(D19:D21)</f>
        <v>429181525.38</v>
      </c>
      <c r="I18" s="56"/>
      <c r="J18" s="56"/>
    </row>
    <row r="19" spans="2:10" x14ac:dyDescent="0.25">
      <c r="B19" s="43" t="s">
        <v>6</v>
      </c>
      <c r="C19" s="25">
        <v>20089</v>
      </c>
      <c r="D19" s="26">
        <v>108802808.7</v>
      </c>
    </row>
    <row r="20" spans="2:10" x14ac:dyDescent="0.25">
      <c r="B20" s="43" t="s">
        <v>7</v>
      </c>
      <c r="C20" s="25">
        <v>3146</v>
      </c>
      <c r="D20" s="26">
        <v>59795583.11999999</v>
      </c>
    </row>
    <row r="21" spans="2:10" x14ac:dyDescent="0.25">
      <c r="B21" s="44" t="s">
        <v>8</v>
      </c>
      <c r="C21" s="41">
        <v>5410</v>
      </c>
      <c r="D21" s="42">
        <v>260583133.56</v>
      </c>
    </row>
    <row r="22" spans="2:10" x14ac:dyDescent="0.25">
      <c r="B22" s="46" t="s">
        <v>20</v>
      </c>
      <c r="C22" s="22">
        <f>SUM(C23:C25)</f>
        <v>23843</v>
      </c>
      <c r="D22" s="23">
        <f>+SUM(D23:D25)</f>
        <v>353983544.81533337</v>
      </c>
    </row>
    <row r="23" spans="2:10" x14ac:dyDescent="0.25">
      <c r="B23" s="43" t="s">
        <v>6</v>
      </c>
      <c r="C23" s="25">
        <v>17400</v>
      </c>
      <c r="D23" s="26">
        <v>91593701.090000004</v>
      </c>
    </row>
    <row r="24" spans="2:10" x14ac:dyDescent="0.25">
      <c r="B24" s="43" t="s">
        <v>7</v>
      </c>
      <c r="C24" s="25">
        <v>2613</v>
      </c>
      <c r="D24" s="26">
        <v>63006421.229999997</v>
      </c>
    </row>
    <row r="25" spans="2:10" x14ac:dyDescent="0.25">
      <c r="B25" s="43" t="s">
        <v>8</v>
      </c>
      <c r="C25" s="25">
        <v>3830</v>
      </c>
      <c r="D25" s="26">
        <v>199383422.49533334</v>
      </c>
    </row>
    <row r="26" spans="2:10" x14ac:dyDescent="0.25">
      <c r="B26" s="46" t="s">
        <v>23</v>
      </c>
      <c r="C26" s="22">
        <f>+SUM(C27:C29)</f>
        <v>73429</v>
      </c>
      <c r="D26" s="23">
        <f>+SUM(D27:D29)</f>
        <v>808923280.56333327</v>
      </c>
    </row>
    <row r="27" spans="2:10" x14ac:dyDescent="0.25">
      <c r="B27" s="43" t="s">
        <v>6</v>
      </c>
      <c r="C27" s="25">
        <v>60017</v>
      </c>
      <c r="D27" s="26">
        <v>255605859.08999997</v>
      </c>
    </row>
    <row r="28" spans="2:10" x14ac:dyDescent="0.25">
      <c r="B28" s="43" t="s">
        <v>7</v>
      </c>
      <c r="C28" s="25">
        <v>5075</v>
      </c>
      <c r="D28" s="26">
        <v>102016590.83999999</v>
      </c>
    </row>
    <row r="29" spans="2:10" x14ac:dyDescent="0.25">
      <c r="B29" s="43" t="s">
        <v>8</v>
      </c>
      <c r="C29" s="25">
        <v>8337</v>
      </c>
      <c r="D29" s="26">
        <v>451300830.63333333</v>
      </c>
    </row>
    <row r="30" spans="2:10" x14ac:dyDescent="0.25">
      <c r="B30" s="46" t="s">
        <v>24</v>
      </c>
      <c r="C30" s="22">
        <f>+SUM(C31:C33)</f>
        <v>39428</v>
      </c>
      <c r="D30" s="23">
        <f>+SUM(D31:D33)</f>
        <v>722602157.4186666</v>
      </c>
      <c r="I30" s="56"/>
      <c r="J30" s="56"/>
    </row>
    <row r="31" spans="2:10" x14ac:dyDescent="0.25">
      <c r="B31" s="43" t="s">
        <v>6</v>
      </c>
      <c r="C31" s="25">
        <v>25277</v>
      </c>
      <c r="D31" s="26">
        <v>139822871.81999999</v>
      </c>
    </row>
    <row r="32" spans="2:10" x14ac:dyDescent="0.25">
      <c r="B32" s="43" t="s">
        <v>7</v>
      </c>
      <c r="C32" s="25">
        <v>6052</v>
      </c>
      <c r="D32" s="26">
        <v>126402651.72</v>
      </c>
    </row>
    <row r="33" spans="2:6" x14ac:dyDescent="0.25">
      <c r="B33" s="45" t="s">
        <v>8</v>
      </c>
      <c r="C33" s="28">
        <v>8099</v>
      </c>
      <c r="D33" s="29">
        <v>456376633.87866664</v>
      </c>
    </row>
    <row r="34" spans="2:6" x14ac:dyDescent="0.25">
      <c r="B34" s="116" t="s">
        <v>9</v>
      </c>
      <c r="C34" s="116"/>
      <c r="D34" s="116"/>
    </row>
    <row r="35" spans="2:6" x14ac:dyDescent="0.25">
      <c r="B35" s="64"/>
      <c r="C35" s="64"/>
      <c r="D35" s="64"/>
    </row>
    <row r="36" spans="2:6" x14ac:dyDescent="0.25">
      <c r="B36" s="64"/>
      <c r="C36" s="64"/>
      <c r="D36" s="64"/>
    </row>
    <row r="37" spans="2:6" x14ac:dyDescent="0.25">
      <c r="B37" s="51"/>
      <c r="C37" s="51"/>
      <c r="D37" s="51"/>
      <c r="E37" s="52"/>
    </row>
    <row r="38" spans="2:6" x14ac:dyDescent="0.25">
      <c r="B38" s="53"/>
      <c r="C38" s="54"/>
      <c r="D38" s="52"/>
      <c r="E38" s="52"/>
      <c r="F38" s="31"/>
    </row>
    <row r="39" spans="2:6" x14ac:dyDescent="0.25">
      <c r="B39" s="62"/>
      <c r="C39" s="62"/>
      <c r="D39" s="63"/>
      <c r="E39" s="52"/>
      <c r="F39" s="31"/>
    </row>
    <row r="40" spans="2:6" x14ac:dyDescent="0.25">
      <c r="B40" s="62"/>
      <c r="C40" s="62"/>
      <c r="D40" s="63"/>
      <c r="E40" s="60"/>
      <c r="F40" s="31"/>
    </row>
    <row r="41" spans="2:6" x14ac:dyDescent="0.25">
      <c r="B41" s="63"/>
      <c r="C41" s="63"/>
      <c r="D41" s="63"/>
      <c r="E41" s="60"/>
      <c r="F41" s="31"/>
    </row>
    <row r="42" spans="2:6" x14ac:dyDescent="0.25">
      <c r="B42" s="33" t="s">
        <v>22</v>
      </c>
      <c r="C42" s="33" t="s">
        <v>10</v>
      </c>
      <c r="D42" s="33" t="s">
        <v>21</v>
      </c>
      <c r="E42" s="60"/>
      <c r="F42" s="31"/>
    </row>
    <row r="43" spans="2:6" x14ac:dyDescent="0.25">
      <c r="B43" s="35" t="s">
        <v>6</v>
      </c>
      <c r="C43" s="35">
        <f>C15/$C$14</f>
        <v>0.74258671263116516</v>
      </c>
      <c r="D43" s="35">
        <f>D15/$D$14</f>
        <v>0.25741032703727346</v>
      </c>
      <c r="E43" s="60"/>
      <c r="F43" s="31"/>
    </row>
    <row r="44" spans="2:6" x14ac:dyDescent="0.25">
      <c r="B44" s="35" t="s">
        <v>7</v>
      </c>
      <c r="C44" s="35">
        <f>C16/$C$14</f>
        <v>0.10212585805437116</v>
      </c>
      <c r="D44" s="35">
        <f t="shared" ref="D44:D45" si="1">D16/$D$14</f>
        <v>0.15173572694457696</v>
      </c>
      <c r="E44" s="60"/>
      <c r="F44" s="31"/>
    </row>
    <row r="45" spans="2:6" x14ac:dyDescent="0.25">
      <c r="B45" s="35" t="s">
        <v>8</v>
      </c>
      <c r="C45" s="35">
        <f>C17/$C$14</f>
        <v>0.15528742931446371</v>
      </c>
      <c r="D45" s="35">
        <f t="shared" si="1"/>
        <v>0.59085394601814956</v>
      </c>
      <c r="E45" s="60"/>
      <c r="F45" s="31"/>
    </row>
    <row r="46" spans="2:6" x14ac:dyDescent="0.25">
      <c r="B46" s="34"/>
      <c r="C46" s="63"/>
      <c r="D46" s="34"/>
      <c r="E46" s="61"/>
      <c r="F46" s="31"/>
    </row>
    <row r="47" spans="2:6" x14ac:dyDescent="0.25">
      <c r="B47" s="60"/>
      <c r="C47" s="60"/>
      <c r="D47" s="60"/>
      <c r="E47" s="60"/>
      <c r="F47" s="31"/>
    </row>
    <row r="48" spans="2:6" x14ac:dyDescent="0.25">
      <c r="B48" s="60"/>
      <c r="C48" s="60"/>
      <c r="D48" s="60"/>
      <c r="E48" s="60"/>
      <c r="F48" s="31"/>
    </row>
    <row r="49" spans="2:6" x14ac:dyDescent="0.25">
      <c r="B49" s="60"/>
      <c r="C49" s="60"/>
      <c r="D49" s="60"/>
      <c r="E49" s="60"/>
      <c r="F49" s="31"/>
    </row>
    <row r="50" spans="2:6" x14ac:dyDescent="0.25">
      <c r="B50" s="60"/>
      <c r="C50" s="60"/>
      <c r="D50" s="60"/>
      <c r="E50" s="60"/>
      <c r="F50" s="31"/>
    </row>
    <row r="51" spans="2:6" x14ac:dyDescent="0.25">
      <c r="B51" s="52"/>
      <c r="C51" s="52"/>
      <c r="D51" s="52"/>
      <c r="E51" s="52"/>
      <c r="F51" s="31"/>
    </row>
    <row r="52" spans="2:6" x14ac:dyDescent="0.25">
      <c r="B52" s="52"/>
      <c r="C52" s="52"/>
      <c r="D52" s="52"/>
      <c r="E52" s="52"/>
      <c r="F52" s="31"/>
    </row>
    <row r="53" spans="2:6" x14ac:dyDescent="0.25">
      <c r="B53" s="117" t="s">
        <v>12</v>
      </c>
      <c r="C53" s="117"/>
      <c r="D53" s="117"/>
      <c r="E53" s="52"/>
      <c r="F53" s="31"/>
    </row>
    <row r="54" spans="2:6" x14ac:dyDescent="0.25">
      <c r="E54" s="31"/>
      <c r="F54" s="31"/>
    </row>
  </sheetData>
  <mergeCells count="6">
    <mergeCell ref="B53:D53"/>
    <mergeCell ref="B8:D8"/>
    <mergeCell ref="B9:D9"/>
    <mergeCell ref="B10:D10"/>
    <mergeCell ref="B11:D11"/>
    <mergeCell ref="B34:D34"/>
  </mergeCells>
  <printOptions horizontalCentered="1"/>
  <pageMargins left="0.15748031496062992" right="0.15748031496062992" top="3.937007874015748E-2" bottom="0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J54"/>
  <sheetViews>
    <sheetView showGridLines="0" view="pageBreakPreview" zoomScaleNormal="90" zoomScaleSheetLayoutView="100" workbookViewId="0">
      <selection activeCell="B11" sqref="B11:D11"/>
    </sheetView>
  </sheetViews>
  <sheetFormatPr baseColWidth="10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9" ht="3.75" customHeight="1" thickBot="1" x14ac:dyDescent="0.3"/>
    <row r="2" spans="2:9" x14ac:dyDescent="0.25">
      <c r="B2" s="1"/>
      <c r="C2" s="2"/>
      <c r="D2" s="3"/>
      <c r="E2" s="4"/>
    </row>
    <row r="3" spans="2:9" x14ac:dyDescent="0.25">
      <c r="B3" s="5"/>
      <c r="C3" s="6"/>
      <c r="D3" s="7"/>
    </row>
    <row r="4" spans="2:9" x14ac:dyDescent="0.25">
      <c r="B4" s="5"/>
      <c r="C4" s="6"/>
      <c r="D4" s="7"/>
    </row>
    <row r="5" spans="2:9" x14ac:dyDescent="0.25">
      <c r="B5" s="8"/>
      <c r="C5" s="6"/>
      <c r="D5" s="7"/>
    </row>
    <row r="6" spans="2:9" ht="15.75" thickBot="1" x14ac:dyDescent="0.3">
      <c r="B6" s="9"/>
      <c r="C6" s="10"/>
      <c r="D6" s="11"/>
    </row>
    <row r="7" spans="2:9" ht="6" customHeight="1" x14ac:dyDescent="0.25">
      <c r="B7" s="12"/>
      <c r="C7" s="13"/>
      <c r="D7" s="14"/>
    </row>
    <row r="8" spans="2:9" ht="15.75" x14ac:dyDescent="0.25">
      <c r="B8" s="118" t="s">
        <v>14</v>
      </c>
      <c r="C8" s="119"/>
      <c r="D8" s="120"/>
    </row>
    <row r="9" spans="2:9" ht="15" customHeight="1" x14ac:dyDescent="0.25">
      <c r="B9" s="118" t="s">
        <v>0</v>
      </c>
      <c r="C9" s="119"/>
      <c r="D9" s="120"/>
    </row>
    <row r="10" spans="2:9" ht="15" customHeight="1" x14ac:dyDescent="0.25">
      <c r="B10" s="118" t="s">
        <v>18</v>
      </c>
      <c r="C10" s="119"/>
      <c r="D10" s="120"/>
    </row>
    <row r="11" spans="2:9" ht="15" customHeight="1" x14ac:dyDescent="0.25">
      <c r="B11" s="118" t="s">
        <v>29</v>
      </c>
      <c r="C11" s="119"/>
      <c r="D11" s="120"/>
    </row>
    <row r="12" spans="2:9" ht="9" customHeight="1" x14ac:dyDescent="0.25">
      <c r="B12" s="15"/>
      <c r="C12" s="16"/>
      <c r="D12" s="17"/>
      <c r="H12" s="59"/>
      <c r="I12" s="59"/>
    </row>
    <row r="13" spans="2:9" ht="15.75" x14ac:dyDescent="0.25">
      <c r="B13" s="50" t="s">
        <v>2</v>
      </c>
      <c r="C13" s="20" t="s">
        <v>3</v>
      </c>
      <c r="D13" s="21" t="s">
        <v>19</v>
      </c>
      <c r="G13" s="59"/>
      <c r="H13" s="59"/>
    </row>
    <row r="14" spans="2:9" x14ac:dyDescent="0.25">
      <c r="B14" s="69" t="s">
        <v>5</v>
      </c>
      <c r="C14" s="22">
        <f>SUM(C15:C17)</f>
        <v>257263</v>
      </c>
      <c r="D14" s="23">
        <f>SUM(D15:D17)</f>
        <v>3560867725.0533333</v>
      </c>
    </row>
    <row r="15" spans="2:9" x14ac:dyDescent="0.25">
      <c r="B15" s="47" t="s">
        <v>6</v>
      </c>
      <c r="C15" s="48">
        <f t="shared" ref="C15:D17" si="0">+C19+C23+C27+C31</f>
        <v>185831</v>
      </c>
      <c r="D15" s="49">
        <f t="shared" si="0"/>
        <v>699302422.17999995</v>
      </c>
    </row>
    <row r="16" spans="2:9" x14ac:dyDescent="0.25">
      <c r="B16" s="47" t="s">
        <v>7</v>
      </c>
      <c r="C16" s="48">
        <f t="shared" si="0"/>
        <v>34460</v>
      </c>
      <c r="D16" s="49">
        <f t="shared" si="0"/>
        <v>611823256.20000005</v>
      </c>
    </row>
    <row r="17" spans="2:10" x14ac:dyDescent="0.25">
      <c r="B17" s="47" t="s">
        <v>8</v>
      </c>
      <c r="C17" s="48">
        <f t="shared" si="0"/>
        <v>36972</v>
      </c>
      <c r="D17" s="49">
        <f t="shared" si="0"/>
        <v>2249742046.6733332</v>
      </c>
      <c r="G17" s="59"/>
      <c r="H17" s="59"/>
    </row>
    <row r="18" spans="2:10" x14ac:dyDescent="0.25">
      <c r="B18" s="46" t="s">
        <v>13</v>
      </c>
      <c r="C18" s="22">
        <f>SUM(C19:C21)</f>
        <v>48439</v>
      </c>
      <c r="D18" s="23">
        <f>SUM(D19:D21)</f>
        <v>873035361.26533341</v>
      </c>
      <c r="I18" s="56"/>
      <c r="J18" s="56"/>
    </row>
    <row r="19" spans="2:10" x14ac:dyDescent="0.25">
      <c r="B19" s="43" t="s">
        <v>6</v>
      </c>
      <c r="C19" s="25">
        <v>24511</v>
      </c>
      <c r="D19" s="26">
        <v>139833110.57999998</v>
      </c>
    </row>
    <row r="20" spans="2:10" x14ac:dyDescent="0.25">
      <c r="B20" s="43" t="s">
        <v>7</v>
      </c>
      <c r="C20" s="25">
        <v>13899</v>
      </c>
      <c r="D20" s="26">
        <v>150323570.88</v>
      </c>
    </row>
    <row r="21" spans="2:10" x14ac:dyDescent="0.25">
      <c r="B21" s="44" t="s">
        <v>8</v>
      </c>
      <c r="C21" s="41">
        <v>10029</v>
      </c>
      <c r="D21" s="42">
        <v>582878679.80533338</v>
      </c>
      <c r="G21" s="59"/>
      <c r="H21" s="59"/>
    </row>
    <row r="22" spans="2:10" x14ac:dyDescent="0.25">
      <c r="B22" s="46" t="s">
        <v>20</v>
      </c>
      <c r="C22" s="22">
        <f>SUM(C23:C25)</f>
        <v>46846</v>
      </c>
      <c r="D22" s="23">
        <f>+SUM(D23:D25)</f>
        <v>850008931.09000003</v>
      </c>
    </row>
    <row r="23" spans="2:10" x14ac:dyDescent="0.25">
      <c r="B23" s="43" t="s">
        <v>6</v>
      </c>
      <c r="C23" s="25">
        <v>31266</v>
      </c>
      <c r="D23" s="26">
        <v>183362290.47</v>
      </c>
    </row>
    <row r="24" spans="2:10" x14ac:dyDescent="0.25">
      <c r="B24" s="43" t="s">
        <v>7</v>
      </c>
      <c r="C24" s="25">
        <v>7144</v>
      </c>
      <c r="D24" s="26">
        <v>158625284.40000001</v>
      </c>
    </row>
    <row r="25" spans="2:10" x14ac:dyDescent="0.25">
      <c r="B25" s="43" t="s">
        <v>8</v>
      </c>
      <c r="C25" s="25">
        <v>8436</v>
      </c>
      <c r="D25" s="26">
        <v>508021356.22000003</v>
      </c>
      <c r="G25" s="59"/>
      <c r="H25" s="59"/>
    </row>
    <row r="26" spans="2:10" x14ac:dyDescent="0.25">
      <c r="B26" s="46" t="s">
        <v>23</v>
      </c>
      <c r="C26" s="22">
        <f>+SUM(C27:C29)</f>
        <v>111585</v>
      </c>
      <c r="D26" s="23">
        <f>+SUM(D27:D29)</f>
        <v>828884359.24666667</v>
      </c>
    </row>
    <row r="27" spans="2:10" x14ac:dyDescent="0.25">
      <c r="B27" s="43" t="s">
        <v>6</v>
      </c>
      <c r="C27" s="25">
        <v>97524</v>
      </c>
      <c r="D27" s="26">
        <v>181957055.25999999</v>
      </c>
    </row>
    <row r="28" spans="2:10" x14ac:dyDescent="0.25">
      <c r="B28" s="43" t="s">
        <v>7</v>
      </c>
      <c r="C28" s="25">
        <v>5734</v>
      </c>
      <c r="D28" s="26">
        <v>127763506.19999999</v>
      </c>
    </row>
    <row r="29" spans="2:10" x14ac:dyDescent="0.25">
      <c r="B29" s="43" t="s">
        <v>8</v>
      </c>
      <c r="C29" s="25">
        <v>8327</v>
      </c>
      <c r="D29" s="26">
        <v>519163797.78666663</v>
      </c>
      <c r="G29" s="59"/>
      <c r="H29" s="59"/>
    </row>
    <row r="30" spans="2:10" x14ac:dyDescent="0.25">
      <c r="B30" s="46" t="s">
        <v>24</v>
      </c>
      <c r="C30" s="22">
        <f>+SUM(C31:C33)</f>
        <v>50393</v>
      </c>
      <c r="D30" s="23">
        <f>+SUM(D31:D33)</f>
        <v>1008939073.4513334</v>
      </c>
      <c r="I30" s="56"/>
      <c r="J30" s="56"/>
    </row>
    <row r="31" spans="2:10" x14ac:dyDescent="0.25">
      <c r="B31" s="43" t="s">
        <v>6</v>
      </c>
      <c r="C31" s="25">
        <v>32530</v>
      </c>
      <c r="D31" s="26">
        <v>194149965.87</v>
      </c>
    </row>
    <row r="32" spans="2:10" x14ac:dyDescent="0.25">
      <c r="B32" s="43" t="s">
        <v>7</v>
      </c>
      <c r="C32" s="25">
        <v>7683</v>
      </c>
      <c r="D32" s="26">
        <v>175110894.72000003</v>
      </c>
    </row>
    <row r="33" spans="2:6" x14ac:dyDescent="0.25">
      <c r="B33" s="45" t="s">
        <v>8</v>
      </c>
      <c r="C33" s="28">
        <v>10180</v>
      </c>
      <c r="D33" s="29">
        <v>639678212.86133337</v>
      </c>
    </row>
    <row r="34" spans="2:6" x14ac:dyDescent="0.25">
      <c r="B34" s="116" t="s">
        <v>9</v>
      </c>
      <c r="C34" s="116"/>
      <c r="D34" s="116"/>
    </row>
    <row r="35" spans="2:6" x14ac:dyDescent="0.25">
      <c r="B35" s="68"/>
      <c r="C35" s="68"/>
      <c r="D35" s="68"/>
    </row>
    <row r="36" spans="2:6" x14ac:dyDescent="0.25">
      <c r="B36" s="68"/>
      <c r="C36" s="68"/>
      <c r="D36" s="68"/>
    </row>
    <row r="37" spans="2:6" x14ac:dyDescent="0.25">
      <c r="B37" s="51"/>
      <c r="C37" s="51"/>
      <c r="D37" s="51"/>
      <c r="E37" s="52"/>
    </row>
    <row r="38" spans="2:6" x14ac:dyDescent="0.25">
      <c r="B38" s="53"/>
      <c r="C38" s="54"/>
      <c r="D38" s="52"/>
      <c r="E38" s="52"/>
      <c r="F38" s="31"/>
    </row>
    <row r="39" spans="2:6" x14ac:dyDescent="0.25">
      <c r="B39" s="62"/>
      <c r="C39" s="62"/>
      <c r="D39" s="63"/>
      <c r="E39" s="52"/>
      <c r="F39" s="31"/>
    </row>
    <row r="40" spans="2:6" x14ac:dyDescent="0.25">
      <c r="B40" s="62"/>
      <c r="C40" s="62"/>
      <c r="D40" s="63"/>
      <c r="E40" s="60"/>
      <c r="F40" s="31"/>
    </row>
    <row r="41" spans="2:6" x14ac:dyDescent="0.25">
      <c r="B41" s="63"/>
      <c r="C41" s="63"/>
      <c r="D41" s="63"/>
      <c r="E41" s="60"/>
      <c r="F41" s="31"/>
    </row>
    <row r="42" spans="2:6" x14ac:dyDescent="0.25">
      <c r="B42" s="33" t="s">
        <v>22</v>
      </c>
      <c r="C42" s="33" t="s">
        <v>10</v>
      </c>
      <c r="D42" s="33" t="s">
        <v>21</v>
      </c>
      <c r="E42" s="60"/>
      <c r="F42" s="31"/>
    </row>
    <row r="43" spans="2:6" x14ac:dyDescent="0.25">
      <c r="B43" s="35" t="s">
        <v>6</v>
      </c>
      <c r="C43" s="35">
        <f>C15/$C$14</f>
        <v>0.72233861845659886</v>
      </c>
      <c r="D43" s="35">
        <f>D15/$D$14</f>
        <v>0.19638539709293079</v>
      </c>
      <c r="E43" s="60"/>
      <c r="F43" s="31"/>
    </row>
    <row r="44" spans="2:6" x14ac:dyDescent="0.25">
      <c r="B44" s="35" t="s">
        <v>7</v>
      </c>
      <c r="C44" s="35">
        <f>C16/$C$14</f>
        <v>0.13394852738248408</v>
      </c>
      <c r="D44" s="35">
        <f t="shared" ref="D44:D45" si="1">D16/$D$14</f>
        <v>0.17181858564848443</v>
      </c>
      <c r="E44" s="60"/>
      <c r="F44" s="31"/>
    </row>
    <row r="45" spans="2:6" x14ac:dyDescent="0.25">
      <c r="B45" s="35" t="s">
        <v>8</v>
      </c>
      <c r="C45" s="35">
        <f>C17/$C$14</f>
        <v>0.14371285416091703</v>
      </c>
      <c r="D45" s="35">
        <f t="shared" si="1"/>
        <v>0.6317960172585847</v>
      </c>
      <c r="E45" s="60"/>
      <c r="F45" s="31"/>
    </row>
    <row r="46" spans="2:6" x14ac:dyDescent="0.25">
      <c r="B46" s="34"/>
      <c r="C46" s="63"/>
      <c r="D46" s="34"/>
      <c r="E46" s="61"/>
      <c r="F46" s="31"/>
    </row>
    <row r="47" spans="2:6" x14ac:dyDescent="0.25">
      <c r="B47" s="60"/>
      <c r="C47" s="60"/>
      <c r="D47" s="60"/>
      <c r="E47" s="60"/>
      <c r="F47" s="31"/>
    </row>
    <row r="48" spans="2:6" x14ac:dyDescent="0.25">
      <c r="B48" s="60"/>
      <c r="C48" s="60"/>
      <c r="D48" s="60"/>
      <c r="E48" s="60"/>
      <c r="F48" s="31"/>
    </row>
    <row r="49" spans="2:6" x14ac:dyDescent="0.25">
      <c r="B49" s="60"/>
      <c r="C49" s="60"/>
      <c r="D49" s="60"/>
      <c r="E49" s="60"/>
      <c r="F49" s="31"/>
    </row>
    <row r="50" spans="2:6" x14ac:dyDescent="0.25">
      <c r="B50" s="60"/>
      <c r="C50" s="60"/>
      <c r="D50" s="60"/>
      <c r="E50" s="60"/>
      <c r="F50" s="31"/>
    </row>
    <row r="51" spans="2:6" x14ac:dyDescent="0.25">
      <c r="B51" s="52"/>
      <c r="C51" s="52"/>
      <c r="D51" s="52"/>
      <c r="E51" s="52"/>
      <c r="F51" s="31"/>
    </row>
    <row r="52" spans="2:6" x14ac:dyDescent="0.25">
      <c r="B52" s="52"/>
      <c r="C52" s="52"/>
      <c r="D52" s="52"/>
      <c r="E52" s="52"/>
      <c r="F52" s="31"/>
    </row>
    <row r="53" spans="2:6" x14ac:dyDescent="0.25">
      <c r="B53" s="117" t="s">
        <v>12</v>
      </c>
      <c r="C53" s="117"/>
      <c r="D53" s="117"/>
      <c r="E53" s="52"/>
      <c r="F53" s="31"/>
    </row>
    <row r="54" spans="2:6" x14ac:dyDescent="0.25">
      <c r="E54" s="31"/>
      <c r="F54" s="31"/>
    </row>
  </sheetData>
  <mergeCells count="6">
    <mergeCell ref="B53:D53"/>
    <mergeCell ref="B8:D8"/>
    <mergeCell ref="B9:D9"/>
    <mergeCell ref="B10:D10"/>
    <mergeCell ref="B11:D11"/>
    <mergeCell ref="B34:D34"/>
  </mergeCells>
  <printOptions horizontalCentered="1"/>
  <pageMargins left="0.15748031496062992" right="0.15748031496062992" top="3.937007874015748E-2" bottom="0" header="0.31496062992125984" footer="0.31496062992125984"/>
  <pageSetup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J54"/>
  <sheetViews>
    <sheetView showGridLines="0" view="pageBreakPreview" zoomScale="90" zoomScaleNormal="90" zoomScaleSheetLayoutView="90" workbookViewId="0">
      <selection activeCell="B11" sqref="B11:D11"/>
    </sheetView>
  </sheetViews>
  <sheetFormatPr baseColWidth="10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9" ht="3.75" customHeight="1" thickBot="1" x14ac:dyDescent="0.3"/>
    <row r="2" spans="2:9" x14ac:dyDescent="0.25">
      <c r="B2" s="1"/>
      <c r="C2" s="2"/>
      <c r="D2" s="3"/>
      <c r="E2" s="4"/>
    </row>
    <row r="3" spans="2:9" x14ac:dyDescent="0.25">
      <c r="B3" s="5"/>
      <c r="C3" s="6"/>
      <c r="D3" s="7"/>
    </row>
    <row r="4" spans="2:9" x14ac:dyDescent="0.25">
      <c r="B4" s="5"/>
      <c r="C4" s="6"/>
      <c r="D4" s="7"/>
    </row>
    <row r="5" spans="2:9" x14ac:dyDescent="0.25">
      <c r="B5" s="8"/>
      <c r="C5" s="6"/>
      <c r="D5" s="7"/>
    </row>
    <row r="6" spans="2:9" ht="15.75" thickBot="1" x14ac:dyDescent="0.3">
      <c r="B6" s="9"/>
      <c r="C6" s="10"/>
      <c r="D6" s="11"/>
    </row>
    <row r="7" spans="2:9" ht="6" customHeight="1" x14ac:dyDescent="0.25">
      <c r="B7" s="12"/>
      <c r="C7" s="13"/>
      <c r="D7" s="14"/>
    </row>
    <row r="8" spans="2:9" ht="15.75" x14ac:dyDescent="0.25">
      <c r="B8" s="118" t="s">
        <v>14</v>
      </c>
      <c r="C8" s="119"/>
      <c r="D8" s="120"/>
    </row>
    <row r="9" spans="2:9" ht="15" customHeight="1" x14ac:dyDescent="0.25">
      <c r="B9" s="118" t="s">
        <v>0</v>
      </c>
      <c r="C9" s="119"/>
      <c r="D9" s="120"/>
    </row>
    <row r="10" spans="2:9" ht="15" customHeight="1" x14ac:dyDescent="0.25">
      <c r="B10" s="118" t="s">
        <v>18</v>
      </c>
      <c r="C10" s="119"/>
      <c r="D10" s="120"/>
    </row>
    <row r="11" spans="2:9" ht="15" customHeight="1" x14ac:dyDescent="0.25">
      <c r="B11" s="118" t="s">
        <v>30</v>
      </c>
      <c r="C11" s="119"/>
      <c r="D11" s="120"/>
    </row>
    <row r="12" spans="2:9" ht="9" customHeight="1" x14ac:dyDescent="0.25">
      <c r="B12" s="15"/>
      <c r="C12" s="16"/>
      <c r="D12" s="17"/>
      <c r="H12" s="59"/>
      <c r="I12" s="59"/>
    </row>
    <row r="13" spans="2:9" ht="15.75" x14ac:dyDescent="0.25">
      <c r="B13" s="50" t="s">
        <v>2</v>
      </c>
      <c r="C13" s="20" t="s">
        <v>3</v>
      </c>
      <c r="D13" s="21" t="s">
        <v>19</v>
      </c>
      <c r="G13" s="59"/>
      <c r="H13" s="59"/>
    </row>
    <row r="14" spans="2:9" x14ac:dyDescent="0.25">
      <c r="B14" s="71" t="s">
        <v>5</v>
      </c>
      <c r="C14" s="22">
        <f>SUM(C15:C17)</f>
        <v>238189</v>
      </c>
      <c r="D14" s="23">
        <f>SUM(D15:D17)</f>
        <v>4206572520.2926669</v>
      </c>
    </row>
    <row r="15" spans="2:9" x14ac:dyDescent="0.25">
      <c r="B15" s="47" t="s">
        <v>6</v>
      </c>
      <c r="C15" s="48">
        <f t="shared" ref="C15:D17" si="0">+C19+C23+C27+C31</f>
        <v>168619</v>
      </c>
      <c r="D15" s="49">
        <f t="shared" si="0"/>
        <v>997894234.25</v>
      </c>
    </row>
    <row r="16" spans="2:9" x14ac:dyDescent="0.25">
      <c r="B16" s="47" t="s">
        <v>7</v>
      </c>
      <c r="C16" s="48">
        <f t="shared" si="0"/>
        <v>29056</v>
      </c>
      <c r="D16" s="49">
        <f t="shared" si="0"/>
        <v>679361342.63999999</v>
      </c>
    </row>
    <row r="17" spans="2:10" x14ac:dyDescent="0.25">
      <c r="B17" s="47" t="s">
        <v>8</v>
      </c>
      <c r="C17" s="48">
        <f t="shared" si="0"/>
        <v>40514</v>
      </c>
      <c r="D17" s="49">
        <f t="shared" si="0"/>
        <v>2529316943.402667</v>
      </c>
      <c r="G17" s="59"/>
      <c r="H17" s="59"/>
    </row>
    <row r="18" spans="2:10" x14ac:dyDescent="0.25">
      <c r="B18" s="46" t="s">
        <v>13</v>
      </c>
      <c r="C18" s="22">
        <f>SUM(C19:C21)</f>
        <v>60960</v>
      </c>
      <c r="D18" s="23">
        <f>SUM(D19:D21)</f>
        <v>1166329838.1326666</v>
      </c>
      <c r="I18" s="56"/>
      <c r="J18" s="56"/>
    </row>
    <row r="19" spans="2:10" x14ac:dyDescent="0.25">
      <c r="B19" s="43" t="s">
        <v>6</v>
      </c>
      <c r="C19" s="25">
        <v>40434</v>
      </c>
      <c r="D19" s="26">
        <v>244058308.74000001</v>
      </c>
    </row>
    <row r="20" spans="2:10" x14ac:dyDescent="0.25">
      <c r="B20" s="43" t="s">
        <v>7</v>
      </c>
      <c r="C20" s="25">
        <v>8857</v>
      </c>
      <c r="D20" s="26">
        <v>202738475.40000001</v>
      </c>
    </row>
    <row r="21" spans="2:10" x14ac:dyDescent="0.25">
      <c r="B21" s="44" t="s">
        <v>8</v>
      </c>
      <c r="C21" s="41">
        <v>11669</v>
      </c>
      <c r="D21" s="42">
        <v>719533053.99266672</v>
      </c>
      <c r="G21" s="59"/>
      <c r="H21" s="59"/>
    </row>
    <row r="22" spans="2:10" x14ac:dyDescent="0.25">
      <c r="B22" s="46" t="s">
        <v>20</v>
      </c>
      <c r="C22" s="22">
        <f>SUM(C23:C25)</f>
        <v>73729</v>
      </c>
      <c r="D22" s="23">
        <f>+SUM(D23:D25)</f>
        <v>1145028339.7133334</v>
      </c>
    </row>
    <row r="23" spans="2:10" x14ac:dyDescent="0.25">
      <c r="B23" s="43" t="s">
        <v>6</v>
      </c>
      <c r="C23" s="25">
        <v>56682</v>
      </c>
      <c r="D23" s="26">
        <v>343202598.14999998</v>
      </c>
    </row>
    <row r="24" spans="2:10" x14ac:dyDescent="0.25">
      <c r="B24" s="43" t="s">
        <v>7</v>
      </c>
      <c r="C24" s="25">
        <v>6910</v>
      </c>
      <c r="D24" s="26">
        <v>161574460.07999998</v>
      </c>
    </row>
    <row r="25" spans="2:10" x14ac:dyDescent="0.25">
      <c r="B25" s="43" t="s">
        <v>8</v>
      </c>
      <c r="C25" s="25">
        <v>10137</v>
      </c>
      <c r="D25" s="26">
        <v>640251281.48333335</v>
      </c>
      <c r="G25" s="59"/>
      <c r="H25" s="59"/>
    </row>
    <row r="26" spans="2:10" x14ac:dyDescent="0.25">
      <c r="B26" s="46" t="s">
        <v>23</v>
      </c>
      <c r="C26" s="22">
        <f>+SUM(C27:C29)</f>
        <v>49493</v>
      </c>
      <c r="D26" s="23">
        <f>+SUM(D27:D29)</f>
        <v>879476082.41466665</v>
      </c>
    </row>
    <row r="27" spans="2:10" x14ac:dyDescent="0.25">
      <c r="B27" s="43" t="s">
        <v>6</v>
      </c>
      <c r="C27" s="25">
        <v>34548</v>
      </c>
      <c r="D27" s="26">
        <v>196357047.72</v>
      </c>
    </row>
    <row r="28" spans="2:10" x14ac:dyDescent="0.25">
      <c r="B28" s="43" t="s">
        <v>7</v>
      </c>
      <c r="C28" s="25">
        <v>6103</v>
      </c>
      <c r="D28" s="26">
        <v>141914791.31999999</v>
      </c>
    </row>
    <row r="29" spans="2:10" x14ac:dyDescent="0.25">
      <c r="B29" s="43" t="s">
        <v>8</v>
      </c>
      <c r="C29" s="25">
        <v>8842</v>
      </c>
      <c r="D29" s="26">
        <v>541204243.37466669</v>
      </c>
      <c r="G29" s="59"/>
      <c r="H29" s="59"/>
    </row>
    <row r="30" spans="2:10" x14ac:dyDescent="0.25">
      <c r="B30" s="46" t="s">
        <v>24</v>
      </c>
      <c r="C30" s="22">
        <f>+SUM(C31:C33)</f>
        <v>54007</v>
      </c>
      <c r="D30" s="23">
        <f>+SUM(D31:D33)</f>
        <v>1015738260.0320001</v>
      </c>
      <c r="I30" s="56"/>
      <c r="J30" s="56"/>
    </row>
    <row r="31" spans="2:10" x14ac:dyDescent="0.25">
      <c r="B31" s="43" t="s">
        <v>6</v>
      </c>
      <c r="C31" s="25">
        <v>36955</v>
      </c>
      <c r="D31" s="26">
        <v>214276279.63999999</v>
      </c>
    </row>
    <row r="32" spans="2:10" x14ac:dyDescent="0.25">
      <c r="B32" s="43" t="s">
        <v>7</v>
      </c>
      <c r="C32" s="25">
        <v>7186</v>
      </c>
      <c r="D32" s="26">
        <v>173133615.83999997</v>
      </c>
    </row>
    <row r="33" spans="2:6" x14ac:dyDescent="0.25">
      <c r="B33" s="45" t="s">
        <v>8</v>
      </c>
      <c r="C33" s="28">
        <v>9866</v>
      </c>
      <c r="D33" s="29">
        <v>628328364.55200005</v>
      </c>
    </row>
    <row r="34" spans="2:6" x14ac:dyDescent="0.25">
      <c r="B34" s="116" t="s">
        <v>9</v>
      </c>
      <c r="C34" s="116"/>
      <c r="D34" s="116"/>
    </row>
    <row r="35" spans="2:6" x14ac:dyDescent="0.25">
      <c r="B35" s="70"/>
      <c r="C35" s="70"/>
      <c r="D35" s="70"/>
    </row>
    <row r="36" spans="2:6" x14ac:dyDescent="0.25">
      <c r="B36" s="70"/>
      <c r="C36" s="70"/>
      <c r="D36" s="70"/>
    </row>
    <row r="37" spans="2:6" x14ac:dyDescent="0.25">
      <c r="B37" s="51"/>
      <c r="C37" s="51"/>
      <c r="D37" s="51"/>
      <c r="E37" s="52"/>
    </row>
    <row r="38" spans="2:6" x14ac:dyDescent="0.25">
      <c r="B38" s="53"/>
      <c r="C38" s="54"/>
      <c r="D38" s="52"/>
      <c r="E38" s="52"/>
      <c r="F38" s="31"/>
    </row>
    <row r="39" spans="2:6" x14ac:dyDescent="0.25">
      <c r="B39" s="62"/>
      <c r="C39" s="62"/>
      <c r="D39" s="63"/>
      <c r="E39" s="52"/>
      <c r="F39" s="31"/>
    </row>
    <row r="40" spans="2:6" x14ac:dyDescent="0.25">
      <c r="B40" s="62"/>
      <c r="C40" s="62"/>
      <c r="D40" s="63"/>
      <c r="E40" s="60"/>
      <c r="F40" s="31"/>
    </row>
    <row r="41" spans="2:6" x14ac:dyDescent="0.25">
      <c r="B41" s="63"/>
      <c r="C41" s="63"/>
      <c r="D41" s="63"/>
      <c r="E41" s="60"/>
      <c r="F41" s="31"/>
    </row>
    <row r="42" spans="2:6" x14ac:dyDescent="0.25">
      <c r="B42" s="33" t="s">
        <v>22</v>
      </c>
      <c r="C42" s="33" t="s">
        <v>10</v>
      </c>
      <c r="D42" s="33" t="s">
        <v>21</v>
      </c>
      <c r="E42" s="60"/>
      <c r="F42" s="31"/>
    </row>
    <row r="43" spans="2:6" x14ac:dyDescent="0.25">
      <c r="B43" s="35" t="s">
        <v>6</v>
      </c>
      <c r="C43" s="35">
        <f>C15/$C$14</f>
        <v>0.70792102070204754</v>
      </c>
      <c r="D43" s="35">
        <f>D15/$D$14</f>
        <v>0.23722263896227155</v>
      </c>
      <c r="E43" s="60"/>
      <c r="F43" s="31"/>
    </row>
    <row r="44" spans="2:6" x14ac:dyDescent="0.25">
      <c r="B44" s="35" t="s">
        <v>7</v>
      </c>
      <c r="C44" s="35">
        <f>C16/$C$14</f>
        <v>0.1219871614558187</v>
      </c>
      <c r="D44" s="35">
        <f t="shared" ref="D44:D45" si="1">D16/$D$14</f>
        <v>0.16149997161887375</v>
      </c>
      <c r="E44" s="60"/>
      <c r="F44" s="31"/>
    </row>
    <row r="45" spans="2:6" x14ac:dyDescent="0.25">
      <c r="B45" s="35" t="s">
        <v>8</v>
      </c>
      <c r="C45" s="35">
        <f>C17/$C$14</f>
        <v>0.17009181784213376</v>
      </c>
      <c r="D45" s="35">
        <f t="shared" si="1"/>
        <v>0.60127738941885467</v>
      </c>
      <c r="E45" s="60"/>
      <c r="F45" s="31"/>
    </row>
    <row r="46" spans="2:6" x14ac:dyDescent="0.25">
      <c r="B46" s="34"/>
      <c r="C46" s="63"/>
      <c r="D46" s="34"/>
      <c r="E46" s="61"/>
      <c r="F46" s="31"/>
    </row>
    <row r="47" spans="2:6" x14ac:dyDescent="0.25">
      <c r="B47" s="60"/>
      <c r="C47" s="60"/>
      <c r="D47" s="60"/>
      <c r="E47" s="60"/>
      <c r="F47" s="31"/>
    </row>
    <row r="48" spans="2:6" x14ac:dyDescent="0.25">
      <c r="B48" s="60"/>
      <c r="C48" s="60"/>
      <c r="D48" s="60"/>
      <c r="E48" s="60"/>
      <c r="F48" s="31"/>
    </row>
    <row r="49" spans="2:6" x14ac:dyDescent="0.25">
      <c r="B49" s="60"/>
      <c r="C49" s="60"/>
      <c r="D49" s="60"/>
      <c r="E49" s="60"/>
      <c r="F49" s="31"/>
    </row>
    <row r="50" spans="2:6" x14ac:dyDescent="0.25">
      <c r="B50" s="60"/>
      <c r="C50" s="60"/>
      <c r="D50" s="60"/>
      <c r="E50" s="60"/>
      <c r="F50" s="31"/>
    </row>
    <row r="51" spans="2:6" x14ac:dyDescent="0.25">
      <c r="B51" s="52"/>
      <c r="C51" s="52"/>
      <c r="D51" s="52"/>
      <c r="E51" s="52"/>
      <c r="F51" s="31"/>
    </row>
    <row r="52" spans="2:6" x14ac:dyDescent="0.25">
      <c r="B52" s="52"/>
      <c r="C52" s="52"/>
      <c r="D52" s="52"/>
      <c r="E52" s="52"/>
      <c r="F52" s="31"/>
    </row>
    <row r="53" spans="2:6" x14ac:dyDescent="0.25">
      <c r="B53" s="117" t="s">
        <v>12</v>
      </c>
      <c r="C53" s="117"/>
      <c r="D53" s="117"/>
      <c r="E53" s="52"/>
      <c r="F53" s="31"/>
    </row>
    <row r="54" spans="2:6" x14ac:dyDescent="0.25">
      <c r="E54" s="31"/>
      <c r="F54" s="31"/>
    </row>
  </sheetData>
  <mergeCells count="6">
    <mergeCell ref="B53:D53"/>
    <mergeCell ref="B8:D8"/>
    <mergeCell ref="B9:D9"/>
    <mergeCell ref="B10:D10"/>
    <mergeCell ref="B11:D11"/>
    <mergeCell ref="B34:D34"/>
  </mergeCells>
  <printOptions horizontalCentered="1"/>
  <pageMargins left="0.15748031496062992" right="0.15748031496062992" top="3.937007874015748E-2" bottom="0" header="0.31496062992125984" footer="0.31496062992125984"/>
  <pageSetup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J54"/>
  <sheetViews>
    <sheetView showGridLines="0" view="pageBreakPreview" topLeftCell="A10" zoomScaleNormal="90" zoomScaleSheetLayoutView="100" workbookViewId="0">
      <selection activeCell="B11" sqref="B11:D11"/>
    </sheetView>
  </sheetViews>
  <sheetFormatPr baseColWidth="10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9" ht="3.75" customHeight="1" thickBot="1" x14ac:dyDescent="0.3"/>
    <row r="2" spans="2:9" x14ac:dyDescent="0.25">
      <c r="B2" s="1"/>
      <c r="C2" s="2"/>
      <c r="D2" s="3"/>
      <c r="E2" s="4"/>
    </row>
    <row r="3" spans="2:9" x14ac:dyDescent="0.25">
      <c r="B3" s="5"/>
      <c r="C3" s="6"/>
      <c r="D3" s="7"/>
    </row>
    <row r="4" spans="2:9" x14ac:dyDescent="0.25">
      <c r="B4" s="5"/>
      <c r="C4" s="6"/>
      <c r="D4" s="7"/>
    </row>
    <row r="5" spans="2:9" x14ac:dyDescent="0.25">
      <c r="B5" s="8"/>
      <c r="C5" s="6"/>
      <c r="D5" s="7"/>
    </row>
    <row r="6" spans="2:9" ht="15.75" thickBot="1" x14ac:dyDescent="0.3">
      <c r="B6" s="9"/>
      <c r="C6" s="10"/>
      <c r="D6" s="11"/>
    </row>
    <row r="7" spans="2:9" ht="6" customHeight="1" x14ac:dyDescent="0.25">
      <c r="B7" s="12"/>
      <c r="C7" s="13"/>
      <c r="D7" s="14"/>
    </row>
    <row r="8" spans="2:9" ht="15.75" x14ac:dyDescent="0.25">
      <c r="B8" s="118" t="s">
        <v>14</v>
      </c>
      <c r="C8" s="119"/>
      <c r="D8" s="120"/>
    </row>
    <row r="9" spans="2:9" ht="15" customHeight="1" x14ac:dyDescent="0.25">
      <c r="B9" s="118" t="s">
        <v>0</v>
      </c>
      <c r="C9" s="119"/>
      <c r="D9" s="120"/>
    </row>
    <row r="10" spans="2:9" ht="15" customHeight="1" x14ac:dyDescent="0.25">
      <c r="B10" s="118" t="s">
        <v>18</v>
      </c>
      <c r="C10" s="119"/>
      <c r="D10" s="120"/>
    </row>
    <row r="11" spans="2:9" ht="15" customHeight="1" x14ac:dyDescent="0.25">
      <c r="B11" s="118" t="s">
        <v>31</v>
      </c>
      <c r="C11" s="119"/>
      <c r="D11" s="120"/>
    </row>
    <row r="12" spans="2:9" ht="9" customHeight="1" x14ac:dyDescent="0.25">
      <c r="B12" s="15"/>
      <c r="C12" s="16"/>
      <c r="D12" s="17"/>
      <c r="H12" s="59"/>
      <c r="I12" s="59"/>
    </row>
    <row r="13" spans="2:9" ht="15.75" x14ac:dyDescent="0.25">
      <c r="B13" s="50" t="s">
        <v>2</v>
      </c>
      <c r="C13" s="20" t="s">
        <v>3</v>
      </c>
      <c r="D13" s="21" t="s">
        <v>19</v>
      </c>
      <c r="G13" s="56"/>
    </row>
    <row r="14" spans="2:9" x14ac:dyDescent="0.25">
      <c r="B14" s="73" t="s">
        <v>5</v>
      </c>
      <c r="C14" s="22">
        <f>SUM(C15:C17)</f>
        <v>161219</v>
      </c>
      <c r="D14" s="23">
        <f>SUM(D15:D17)</f>
        <v>2705313924.6219997</v>
      </c>
      <c r="E14" s="56"/>
      <c r="F14" s="56"/>
      <c r="G14" s="56"/>
      <c r="H14" s="56"/>
      <c r="I14" s="56"/>
    </row>
    <row r="15" spans="2:9" x14ac:dyDescent="0.25">
      <c r="B15" s="47" t="s">
        <v>6</v>
      </c>
      <c r="C15" s="67">
        <f>SUM(C19,C23,C31,C27)</f>
        <v>120651</v>
      </c>
      <c r="D15" s="66">
        <f>SUM(D19,D23,D31,D27)</f>
        <v>726046954.76999998</v>
      </c>
      <c r="E15" s="56"/>
      <c r="F15" s="56"/>
      <c r="G15" s="56"/>
      <c r="H15" s="56"/>
      <c r="I15" s="56"/>
    </row>
    <row r="16" spans="2:9" x14ac:dyDescent="0.25">
      <c r="B16" s="47" t="s">
        <v>7</v>
      </c>
      <c r="C16" s="67">
        <f>SUM(C20,C24,C32,C28)</f>
        <v>17575</v>
      </c>
      <c r="D16" s="66">
        <f t="shared" ref="D16:D17" si="0">SUM(D20,D24,D32,D28)</f>
        <v>452031424.79999995</v>
      </c>
      <c r="E16" s="56"/>
      <c r="F16" s="56"/>
      <c r="G16" s="56"/>
      <c r="H16" s="56"/>
      <c r="I16" s="56"/>
    </row>
    <row r="17" spans="2:10" x14ac:dyDescent="0.25">
      <c r="B17" s="47" t="s">
        <v>8</v>
      </c>
      <c r="C17" s="67">
        <f>SUM(C21,C25,C33,C29)</f>
        <v>22993</v>
      </c>
      <c r="D17" s="66">
        <f t="shared" si="0"/>
        <v>1527235545.0519998</v>
      </c>
      <c r="E17" s="56"/>
      <c r="F17" s="56"/>
      <c r="G17" s="56"/>
      <c r="H17" s="56"/>
      <c r="I17" s="56"/>
    </row>
    <row r="18" spans="2:10" x14ac:dyDescent="0.25">
      <c r="B18" s="46" t="s">
        <v>13</v>
      </c>
      <c r="C18" s="22">
        <f>SUM(C19:C21)</f>
        <v>49024</v>
      </c>
      <c r="D18" s="23">
        <f>SUM(D19:D21)</f>
        <v>942045690.33066654</v>
      </c>
      <c r="G18" s="56"/>
      <c r="H18" s="56"/>
      <c r="J18" s="56"/>
    </row>
    <row r="19" spans="2:10" x14ac:dyDescent="0.25">
      <c r="B19" s="43" t="s">
        <v>6</v>
      </c>
      <c r="C19" s="25">
        <v>33454</v>
      </c>
      <c r="D19" s="26">
        <v>199516372.56999999</v>
      </c>
    </row>
    <row r="20" spans="2:10" x14ac:dyDescent="0.25">
      <c r="B20" s="43" t="s">
        <v>7</v>
      </c>
      <c r="C20" s="25">
        <v>6965</v>
      </c>
      <c r="D20" s="26">
        <v>174851493.84</v>
      </c>
    </row>
    <row r="21" spans="2:10" x14ac:dyDescent="0.25">
      <c r="B21" s="44" t="s">
        <v>8</v>
      </c>
      <c r="C21" s="41">
        <v>8605</v>
      </c>
      <c r="D21" s="42">
        <v>567677823.92066658</v>
      </c>
    </row>
    <row r="22" spans="2:10" x14ac:dyDescent="0.25">
      <c r="B22" s="46" t="s">
        <v>20</v>
      </c>
      <c r="C22" s="22">
        <f t="shared" ref="C22" si="1">SUM(C23:C25)</f>
        <v>34838</v>
      </c>
      <c r="D22" s="23">
        <f>SUM(D23:D25)</f>
        <v>607276270.81733334</v>
      </c>
      <c r="G22" s="56"/>
      <c r="H22" s="56"/>
    </row>
    <row r="23" spans="2:10" x14ac:dyDescent="0.25">
      <c r="B23" s="43" t="s">
        <v>6</v>
      </c>
      <c r="C23" s="25">
        <v>25381</v>
      </c>
      <c r="D23" s="26">
        <v>149489540.22</v>
      </c>
    </row>
    <row r="24" spans="2:10" x14ac:dyDescent="0.25">
      <c r="B24" s="43" t="s">
        <v>7</v>
      </c>
      <c r="C24" s="25">
        <v>4149</v>
      </c>
      <c r="D24" s="26">
        <v>105289939.19999999</v>
      </c>
    </row>
    <row r="25" spans="2:10" x14ac:dyDescent="0.25">
      <c r="B25" s="43" t="s">
        <v>8</v>
      </c>
      <c r="C25" s="25">
        <v>5308</v>
      </c>
      <c r="D25" s="26">
        <v>352496791.39733332</v>
      </c>
    </row>
    <row r="26" spans="2:10" x14ac:dyDescent="0.25">
      <c r="B26" s="46" t="s">
        <v>23</v>
      </c>
      <c r="C26" s="22">
        <f>SUM(C27:C29)</f>
        <v>15703</v>
      </c>
      <c r="D26" s="23">
        <f>SUM(D27:D29)</f>
        <v>350549750.71533334</v>
      </c>
    </row>
    <row r="27" spans="2:10" x14ac:dyDescent="0.25">
      <c r="B27" s="43" t="s">
        <v>6</v>
      </c>
      <c r="C27" s="25">
        <v>10134</v>
      </c>
      <c r="D27" s="26">
        <v>60985220.25</v>
      </c>
    </row>
    <row r="28" spans="2:10" x14ac:dyDescent="0.25">
      <c r="B28" s="43" t="s">
        <v>7</v>
      </c>
      <c r="C28" s="25">
        <v>2287</v>
      </c>
      <c r="D28" s="26">
        <v>60492352.800000004</v>
      </c>
    </row>
    <row r="29" spans="2:10" x14ac:dyDescent="0.25">
      <c r="B29" s="43" t="s">
        <v>8</v>
      </c>
      <c r="C29" s="25">
        <v>3282</v>
      </c>
      <c r="D29" s="26">
        <v>229072177.66533333</v>
      </c>
    </row>
    <row r="30" spans="2:10" x14ac:dyDescent="0.25">
      <c r="B30" s="46" t="s">
        <v>24</v>
      </c>
      <c r="C30" s="22">
        <f t="shared" ref="C30" si="2">SUM(C31:C33)</f>
        <v>61654</v>
      </c>
      <c r="D30" s="23">
        <f>SUM(D31:D33)</f>
        <v>805442212.75866675</v>
      </c>
      <c r="G30" s="56"/>
      <c r="H30" s="56"/>
      <c r="I30" s="56"/>
      <c r="J30" s="56"/>
    </row>
    <row r="31" spans="2:10" x14ac:dyDescent="0.25">
      <c r="B31" s="43" t="s">
        <v>6</v>
      </c>
      <c r="C31" s="25">
        <v>51682</v>
      </c>
      <c r="D31" s="26">
        <v>316055821.73000002</v>
      </c>
    </row>
    <row r="32" spans="2:10" x14ac:dyDescent="0.25">
      <c r="B32" s="43" t="s">
        <v>7</v>
      </c>
      <c r="C32" s="25">
        <v>4174</v>
      </c>
      <c r="D32" s="26">
        <v>111397638.95999999</v>
      </c>
    </row>
    <row r="33" spans="2:6" x14ac:dyDescent="0.25">
      <c r="B33" s="45" t="s">
        <v>8</v>
      </c>
      <c r="C33" s="28">
        <v>5798</v>
      </c>
      <c r="D33" s="29">
        <v>377988752.0686667</v>
      </c>
    </row>
    <row r="34" spans="2:6" x14ac:dyDescent="0.25">
      <c r="B34" s="116" t="s">
        <v>9</v>
      </c>
      <c r="C34" s="116"/>
      <c r="D34" s="116"/>
    </row>
    <row r="35" spans="2:6" x14ac:dyDescent="0.25">
      <c r="B35" s="72"/>
      <c r="C35" s="72"/>
      <c r="D35" s="72"/>
    </row>
    <row r="36" spans="2:6" x14ac:dyDescent="0.25">
      <c r="B36" s="72"/>
      <c r="C36" s="72"/>
      <c r="D36" s="72"/>
    </row>
    <row r="37" spans="2:6" x14ac:dyDescent="0.25">
      <c r="B37" s="51"/>
      <c r="C37" s="51"/>
      <c r="D37" s="51"/>
      <c r="E37" s="52"/>
    </row>
    <row r="38" spans="2:6" x14ac:dyDescent="0.25">
      <c r="B38" s="53"/>
      <c r="C38" s="54"/>
      <c r="D38" s="52"/>
      <c r="E38" s="52"/>
      <c r="F38" s="31"/>
    </row>
    <row r="39" spans="2:6" x14ac:dyDescent="0.25">
      <c r="B39" s="53"/>
      <c r="C39" s="53"/>
      <c r="D39" s="52"/>
      <c r="E39" s="52"/>
      <c r="F39" s="31"/>
    </row>
    <row r="40" spans="2:6" x14ac:dyDescent="0.25">
      <c r="B40" s="53"/>
      <c r="C40" s="53"/>
      <c r="D40" s="52"/>
      <c r="E40" s="52"/>
      <c r="F40" s="31"/>
    </row>
    <row r="41" spans="2:6" x14ac:dyDescent="0.25">
      <c r="B41" s="52"/>
      <c r="C41" s="52"/>
      <c r="D41" s="52"/>
      <c r="E41" s="52"/>
      <c r="F41" s="31"/>
    </row>
    <row r="42" spans="2:6" x14ac:dyDescent="0.25">
      <c r="B42" s="33" t="s">
        <v>22</v>
      </c>
      <c r="C42" s="33" t="s">
        <v>10</v>
      </c>
      <c r="D42" s="33" t="s">
        <v>21</v>
      </c>
      <c r="F42" s="31"/>
    </row>
    <row r="43" spans="2:6" x14ac:dyDescent="0.25">
      <c r="B43" s="35" t="s">
        <v>6</v>
      </c>
      <c r="C43" s="35">
        <f>C15/$C$14</f>
        <v>0.74836712794397686</v>
      </c>
      <c r="D43" s="35">
        <f>D15/$D$14</f>
        <v>0.26837807921734885</v>
      </c>
      <c r="F43" s="31"/>
    </row>
    <row r="44" spans="2:6" x14ac:dyDescent="0.25">
      <c r="B44" s="35" t="s">
        <v>7</v>
      </c>
      <c r="C44" s="35">
        <f t="shared" ref="C44" si="3">C16/$C$14</f>
        <v>0.1090132056395338</v>
      </c>
      <c r="D44" s="35">
        <f t="shared" ref="D44:D45" si="4">D16/$D$14</f>
        <v>0.16709019263380315</v>
      </c>
      <c r="F44" s="31"/>
    </row>
    <row r="45" spans="2:6" x14ac:dyDescent="0.25">
      <c r="B45" s="35" t="s">
        <v>8</v>
      </c>
      <c r="C45" s="35">
        <f>C17/$C$14</f>
        <v>0.14261966641648938</v>
      </c>
      <c r="D45" s="35">
        <f t="shared" si="4"/>
        <v>0.564531728148848</v>
      </c>
      <c r="F45" s="31"/>
    </row>
    <row r="46" spans="2:6" x14ac:dyDescent="0.25">
      <c r="B46" s="55"/>
      <c r="C46" s="52"/>
      <c r="D46" s="55"/>
      <c r="E46" s="55"/>
      <c r="F46" s="31"/>
    </row>
    <row r="47" spans="2:6" x14ac:dyDescent="0.25">
      <c r="B47" s="52"/>
      <c r="C47" s="52"/>
      <c r="D47" s="52"/>
      <c r="E47" s="52"/>
      <c r="F47" s="31"/>
    </row>
    <row r="48" spans="2:6" x14ac:dyDescent="0.25">
      <c r="B48" s="52"/>
      <c r="C48" s="52"/>
      <c r="D48" s="52"/>
      <c r="E48" s="52"/>
      <c r="F48" s="31"/>
    </row>
    <row r="49" spans="2:6" x14ac:dyDescent="0.25">
      <c r="B49" s="52"/>
      <c r="C49" s="52"/>
      <c r="D49" s="52"/>
      <c r="E49" s="52"/>
      <c r="F49" s="31"/>
    </row>
    <row r="50" spans="2:6" x14ac:dyDescent="0.25">
      <c r="B50" s="52"/>
      <c r="C50" s="52"/>
      <c r="D50" s="52"/>
      <c r="E50" s="52"/>
      <c r="F50" s="31"/>
    </row>
    <row r="51" spans="2:6" x14ac:dyDescent="0.25">
      <c r="B51" s="52"/>
      <c r="C51" s="52"/>
      <c r="D51" s="52"/>
      <c r="E51" s="52"/>
      <c r="F51" s="31"/>
    </row>
    <row r="52" spans="2:6" x14ac:dyDescent="0.25">
      <c r="B52" s="52"/>
      <c r="C52" s="52"/>
      <c r="D52" s="52"/>
      <c r="E52" s="52"/>
      <c r="F52" s="31"/>
    </row>
    <row r="53" spans="2:6" x14ac:dyDescent="0.25">
      <c r="B53" s="117" t="s">
        <v>12</v>
      </c>
      <c r="C53" s="117"/>
      <c r="D53" s="117"/>
      <c r="E53" s="52"/>
      <c r="F53" s="31"/>
    </row>
    <row r="54" spans="2:6" x14ac:dyDescent="0.25">
      <c r="E54" s="31"/>
      <c r="F54" s="31"/>
    </row>
  </sheetData>
  <mergeCells count="6">
    <mergeCell ref="B53:D53"/>
    <mergeCell ref="B8:D8"/>
    <mergeCell ref="B9:D9"/>
    <mergeCell ref="B10:D10"/>
    <mergeCell ref="B11:D11"/>
    <mergeCell ref="B34:D34"/>
  </mergeCells>
  <printOptions horizontalCentered="1"/>
  <pageMargins left="0.15748031496062992" right="0.15748031496062992" top="0.35433070866141736" bottom="0.15748031496062992" header="0.31496062992125984" footer="0.31496062992125984"/>
  <pageSetup scale="8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J54"/>
  <sheetViews>
    <sheetView showGridLines="0" view="pageBreakPreview" topLeftCell="A10" zoomScale="90" zoomScaleNormal="90" zoomScaleSheetLayoutView="90" workbookViewId="0">
      <selection activeCell="B11" sqref="B11:D11"/>
    </sheetView>
  </sheetViews>
  <sheetFormatPr baseColWidth="10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9" ht="3.75" customHeight="1" thickBot="1" x14ac:dyDescent="0.3"/>
    <row r="2" spans="2:9" x14ac:dyDescent="0.25">
      <c r="B2" s="1"/>
      <c r="C2" s="2"/>
      <c r="D2" s="3"/>
      <c r="E2" s="4"/>
    </row>
    <row r="3" spans="2:9" x14ac:dyDescent="0.25">
      <c r="B3" s="5"/>
      <c r="C3" s="6"/>
      <c r="D3" s="7"/>
    </row>
    <row r="4" spans="2:9" x14ac:dyDescent="0.25">
      <c r="B4" s="5"/>
      <c r="C4" s="6"/>
      <c r="D4" s="7"/>
    </row>
    <row r="5" spans="2:9" x14ac:dyDescent="0.25">
      <c r="B5" s="8"/>
      <c r="C5" s="6"/>
      <c r="D5" s="7"/>
    </row>
    <row r="6" spans="2:9" ht="15.75" thickBot="1" x14ac:dyDescent="0.3">
      <c r="B6" s="9"/>
      <c r="C6" s="10"/>
      <c r="D6" s="11"/>
    </row>
    <row r="7" spans="2:9" ht="6" customHeight="1" x14ac:dyDescent="0.25">
      <c r="B7" s="12"/>
      <c r="C7" s="13"/>
      <c r="D7" s="14"/>
    </row>
    <row r="8" spans="2:9" ht="15.75" x14ac:dyDescent="0.25">
      <c r="B8" s="118" t="s">
        <v>14</v>
      </c>
      <c r="C8" s="119"/>
      <c r="D8" s="120"/>
    </row>
    <row r="9" spans="2:9" ht="15" customHeight="1" x14ac:dyDescent="0.25">
      <c r="B9" s="118" t="s">
        <v>0</v>
      </c>
      <c r="C9" s="119"/>
      <c r="D9" s="120"/>
    </row>
    <row r="10" spans="2:9" ht="15" customHeight="1" x14ac:dyDescent="0.25">
      <c r="B10" s="118" t="s">
        <v>18</v>
      </c>
      <c r="C10" s="119"/>
      <c r="D10" s="120"/>
    </row>
    <row r="11" spans="2:9" ht="15" customHeight="1" x14ac:dyDescent="0.25">
      <c r="B11" s="118" t="s">
        <v>32</v>
      </c>
      <c r="C11" s="119"/>
      <c r="D11" s="120"/>
    </row>
    <row r="12" spans="2:9" ht="9" customHeight="1" x14ac:dyDescent="0.25">
      <c r="B12" s="15"/>
      <c r="C12" s="16"/>
      <c r="D12" s="17"/>
      <c r="H12" s="59"/>
      <c r="I12" s="59"/>
    </row>
    <row r="13" spans="2:9" ht="15.75" x14ac:dyDescent="0.25">
      <c r="B13" s="50" t="s">
        <v>2</v>
      </c>
      <c r="C13" s="20" t="s">
        <v>3</v>
      </c>
      <c r="D13" s="21" t="s">
        <v>19</v>
      </c>
    </row>
    <row r="14" spans="2:9" x14ac:dyDescent="0.25">
      <c r="B14" s="77" t="s">
        <v>5</v>
      </c>
      <c r="C14" s="82">
        <f>SUM(C15:C17)</f>
        <v>177846</v>
      </c>
      <c r="D14" s="81">
        <f>SUM(D15:D17)</f>
        <v>4720457259.956316</v>
      </c>
      <c r="E14" s="56"/>
      <c r="F14" s="56"/>
      <c r="G14" s="56"/>
      <c r="H14" s="56"/>
    </row>
    <row r="15" spans="2:9" x14ac:dyDescent="0.25">
      <c r="B15" s="47" t="s">
        <v>6</v>
      </c>
      <c r="C15" s="67">
        <f>SUM(C19,C27,C23,C31)</f>
        <v>126126</v>
      </c>
      <c r="D15" s="66">
        <f>SUM(D19,D27,D23,D31)</f>
        <v>845589689.4240526</v>
      </c>
      <c r="E15" s="56"/>
      <c r="F15" s="56"/>
      <c r="G15" s="56"/>
      <c r="H15" s="56"/>
    </row>
    <row r="16" spans="2:9" x14ac:dyDescent="0.25">
      <c r="B16" s="47" t="s">
        <v>7</v>
      </c>
      <c r="C16" s="67">
        <f t="shared" ref="C16:D17" si="0">SUM(C20,C28,C24,C32)</f>
        <v>24007</v>
      </c>
      <c r="D16" s="66">
        <f t="shared" si="0"/>
        <v>707257339.53559542</v>
      </c>
      <c r="E16" s="56"/>
      <c r="F16" s="56"/>
      <c r="G16" s="56"/>
      <c r="H16" s="56"/>
    </row>
    <row r="17" spans="2:10" x14ac:dyDescent="0.25">
      <c r="B17" s="47" t="s">
        <v>8</v>
      </c>
      <c r="C17" s="67">
        <f t="shared" si="0"/>
        <v>27713</v>
      </c>
      <c r="D17" s="66">
        <f t="shared" si="0"/>
        <v>3167610230.9966679</v>
      </c>
      <c r="E17" s="56"/>
      <c r="F17" s="56"/>
      <c r="G17" s="56"/>
      <c r="H17" s="56"/>
    </row>
    <row r="18" spans="2:10" x14ac:dyDescent="0.25">
      <c r="B18" s="46" t="s">
        <v>13</v>
      </c>
      <c r="C18" s="22">
        <f>SUM(C19:C21)</f>
        <v>38827</v>
      </c>
      <c r="D18" s="23">
        <f>SUM(D19:D21)</f>
        <v>1092911791.8789821</v>
      </c>
      <c r="I18" s="56"/>
      <c r="J18" s="56"/>
    </row>
    <row r="19" spans="2:10" x14ac:dyDescent="0.25">
      <c r="B19" s="43" t="s">
        <v>6</v>
      </c>
      <c r="C19" s="25">
        <v>27145</v>
      </c>
      <c r="D19" s="26">
        <v>179173158.01884615</v>
      </c>
    </row>
    <row r="20" spans="2:10" x14ac:dyDescent="0.25">
      <c r="B20" s="43" t="s">
        <v>7</v>
      </c>
      <c r="C20" s="25">
        <v>5408</v>
      </c>
      <c r="D20" s="26">
        <v>163129077.1333048</v>
      </c>
    </row>
    <row r="21" spans="2:10" x14ac:dyDescent="0.25">
      <c r="B21" s="44" t="s">
        <v>8</v>
      </c>
      <c r="C21" s="25">
        <v>6274</v>
      </c>
      <c r="D21" s="26">
        <v>750609556.72683096</v>
      </c>
    </row>
    <row r="22" spans="2:10" x14ac:dyDescent="0.25">
      <c r="B22" s="46" t="s">
        <v>20</v>
      </c>
      <c r="C22" s="74">
        <f>SUM(C23:C25)</f>
        <v>46410</v>
      </c>
      <c r="D22" s="75">
        <f t="shared" ref="D22" si="1">SUM(D23:D25)</f>
        <v>1210915503.9789858</v>
      </c>
    </row>
    <row r="23" spans="2:10" x14ac:dyDescent="0.25">
      <c r="B23" s="43" t="s">
        <v>6</v>
      </c>
      <c r="C23" s="25">
        <v>33345</v>
      </c>
      <c r="D23" s="26">
        <v>223993412.40432784</v>
      </c>
    </row>
    <row r="24" spans="2:10" x14ac:dyDescent="0.25">
      <c r="B24" s="43" t="s">
        <v>7</v>
      </c>
      <c r="C24" s="25">
        <v>6341</v>
      </c>
      <c r="D24" s="26">
        <v>190503175.4579131</v>
      </c>
    </row>
    <row r="25" spans="2:10" x14ac:dyDescent="0.25">
      <c r="B25" s="43" t="s">
        <v>8</v>
      </c>
      <c r="C25" s="25">
        <v>6724</v>
      </c>
      <c r="D25" s="26">
        <v>796418916.116745</v>
      </c>
    </row>
    <row r="26" spans="2:10" x14ac:dyDescent="0.25">
      <c r="B26" s="78" t="s">
        <v>23</v>
      </c>
      <c r="C26" s="79">
        <f>SUM(C27:C29)</f>
        <v>47784</v>
      </c>
      <c r="D26" s="80">
        <f t="shared" ref="D26" si="2">SUM(D27:D29)</f>
        <v>1336637570.2134795</v>
      </c>
    </row>
    <row r="27" spans="2:10" x14ac:dyDescent="0.25">
      <c r="B27" s="43" t="s">
        <v>6</v>
      </c>
      <c r="C27" s="25">
        <v>33537</v>
      </c>
      <c r="D27" s="26">
        <v>223759366.9025608</v>
      </c>
    </row>
    <row r="28" spans="2:10" x14ac:dyDescent="0.25">
      <c r="B28" s="43" t="s">
        <v>7</v>
      </c>
      <c r="C28" s="25">
        <v>6601</v>
      </c>
      <c r="D28" s="26">
        <v>201306696.5174318</v>
      </c>
    </row>
    <row r="29" spans="2:10" x14ac:dyDescent="0.25">
      <c r="B29" s="43" t="s">
        <v>8</v>
      </c>
      <c r="C29" s="25">
        <v>7646</v>
      </c>
      <c r="D29" s="26">
        <v>911571506.79348707</v>
      </c>
    </row>
    <row r="30" spans="2:10" x14ac:dyDescent="0.25">
      <c r="B30" s="78" t="s">
        <v>24</v>
      </c>
      <c r="C30" s="79">
        <f>SUM(C31:C33)</f>
        <v>44825</v>
      </c>
      <c r="D30" s="80">
        <f t="shared" ref="D30" si="3">SUM(D31:D33)</f>
        <v>1079992393.8848686</v>
      </c>
      <c r="I30" s="56"/>
      <c r="J30" s="56"/>
    </row>
    <row r="31" spans="2:10" x14ac:dyDescent="0.25">
      <c r="B31" s="43" t="s">
        <v>6</v>
      </c>
      <c r="C31" s="25">
        <v>32099</v>
      </c>
      <c r="D31" s="26">
        <v>218663752.09831774</v>
      </c>
    </row>
    <row r="32" spans="2:10" x14ac:dyDescent="0.25">
      <c r="B32" s="43" t="s">
        <v>7</v>
      </c>
      <c r="C32" s="25">
        <v>5657</v>
      </c>
      <c r="D32" s="26">
        <v>152318390.42694569</v>
      </c>
    </row>
    <row r="33" spans="2:6" x14ac:dyDescent="0.25">
      <c r="B33" s="45" t="s">
        <v>8</v>
      </c>
      <c r="C33" s="28">
        <v>7069</v>
      </c>
      <c r="D33" s="29">
        <v>709010251.35960507</v>
      </c>
    </row>
    <row r="34" spans="2:6" x14ac:dyDescent="0.25">
      <c r="B34" s="116" t="s">
        <v>9</v>
      </c>
      <c r="C34" s="116"/>
      <c r="D34" s="116"/>
    </row>
    <row r="35" spans="2:6" x14ac:dyDescent="0.25">
      <c r="B35" s="76"/>
      <c r="C35" s="76"/>
      <c r="D35" s="76"/>
    </row>
    <row r="36" spans="2:6" x14ac:dyDescent="0.25">
      <c r="B36" s="76"/>
      <c r="C36" s="76"/>
      <c r="D36" s="76"/>
    </row>
    <row r="37" spans="2:6" x14ac:dyDescent="0.25">
      <c r="B37" s="51"/>
      <c r="C37" s="51"/>
      <c r="D37" s="51"/>
      <c r="E37" s="52"/>
    </row>
    <row r="38" spans="2:6" x14ac:dyDescent="0.25">
      <c r="B38" s="53"/>
      <c r="C38" s="54"/>
      <c r="D38" s="52"/>
      <c r="E38" s="52"/>
      <c r="F38" s="31"/>
    </row>
    <row r="39" spans="2:6" x14ac:dyDescent="0.25">
      <c r="B39" s="53"/>
      <c r="C39" s="53"/>
      <c r="D39" s="52"/>
      <c r="E39" s="52"/>
      <c r="F39" s="31"/>
    </row>
    <row r="40" spans="2:6" x14ac:dyDescent="0.25">
      <c r="B40" s="53"/>
      <c r="C40" s="53"/>
      <c r="D40" s="52"/>
      <c r="E40" s="52"/>
      <c r="F40" s="31"/>
    </row>
    <row r="41" spans="2:6" x14ac:dyDescent="0.25">
      <c r="B41" s="52"/>
      <c r="C41" s="52"/>
      <c r="D41" s="52"/>
      <c r="E41" s="52"/>
      <c r="F41" s="31"/>
    </row>
    <row r="42" spans="2:6" x14ac:dyDescent="0.25">
      <c r="B42" s="33" t="s">
        <v>22</v>
      </c>
      <c r="C42" s="33" t="s">
        <v>10</v>
      </c>
      <c r="D42" s="33" t="s">
        <v>21</v>
      </c>
      <c r="F42" s="31"/>
    </row>
    <row r="43" spans="2:6" x14ac:dyDescent="0.25">
      <c r="B43" s="35" t="s">
        <v>6</v>
      </c>
      <c r="C43" s="35">
        <f>C15/$C$14</f>
        <v>0.70918659964238728</v>
      </c>
      <c r="D43" s="35">
        <f>D15/$D$14</f>
        <v>0.17913300404119703</v>
      </c>
      <c r="F43" s="31"/>
    </row>
    <row r="44" spans="2:6" x14ac:dyDescent="0.25">
      <c r="B44" s="35" t="s">
        <v>7</v>
      </c>
      <c r="C44" s="35">
        <f t="shared" ref="C44" si="4">C16/$C$14</f>
        <v>0.13498757351866222</v>
      </c>
      <c r="D44" s="35">
        <f t="shared" ref="D44:D45" si="5">D16/$D$14</f>
        <v>0.14982814176399101</v>
      </c>
      <c r="F44" s="31"/>
    </row>
    <row r="45" spans="2:6" x14ac:dyDescent="0.25">
      <c r="B45" s="35" t="s">
        <v>8</v>
      </c>
      <c r="C45" s="35">
        <f>C17/$C$14</f>
        <v>0.15582582683895055</v>
      </c>
      <c r="D45" s="35">
        <f t="shared" si="5"/>
        <v>0.67103885419481191</v>
      </c>
      <c r="F45" s="31"/>
    </row>
    <row r="46" spans="2:6" x14ac:dyDescent="0.25">
      <c r="B46" s="55"/>
      <c r="C46" s="52"/>
      <c r="D46" s="55"/>
      <c r="E46" s="55"/>
      <c r="F46" s="31"/>
    </row>
    <row r="47" spans="2:6" x14ac:dyDescent="0.25">
      <c r="B47" s="52"/>
      <c r="C47" s="52"/>
      <c r="D47" s="52"/>
      <c r="E47" s="52"/>
      <c r="F47" s="31"/>
    </row>
    <row r="48" spans="2:6" x14ac:dyDescent="0.25">
      <c r="B48" s="52"/>
      <c r="C48" s="52"/>
      <c r="D48" s="52"/>
      <c r="E48" s="52"/>
      <c r="F48" s="31"/>
    </row>
    <row r="49" spans="2:6" x14ac:dyDescent="0.25">
      <c r="B49" s="52"/>
      <c r="C49" s="52"/>
      <c r="D49" s="52"/>
      <c r="E49" s="52"/>
      <c r="F49" s="31"/>
    </row>
    <row r="50" spans="2:6" x14ac:dyDescent="0.25">
      <c r="B50" s="52"/>
      <c r="C50" s="52"/>
      <c r="D50" s="52"/>
      <c r="E50" s="52"/>
      <c r="F50" s="31"/>
    </row>
    <row r="51" spans="2:6" x14ac:dyDescent="0.25">
      <c r="B51" s="117" t="s">
        <v>12</v>
      </c>
      <c r="C51" s="117"/>
      <c r="D51" s="117"/>
      <c r="E51" s="52"/>
      <c r="F51" s="31"/>
    </row>
    <row r="52" spans="2:6" x14ac:dyDescent="0.25">
      <c r="B52" s="52"/>
      <c r="C52" s="52"/>
      <c r="D52" s="52"/>
      <c r="E52" s="52"/>
      <c r="F52" s="31"/>
    </row>
    <row r="53" spans="2:6" x14ac:dyDescent="0.25">
      <c r="E53" s="52"/>
      <c r="F53" s="31"/>
    </row>
    <row r="54" spans="2:6" x14ac:dyDescent="0.25">
      <c r="E54" s="31"/>
      <c r="F54" s="31"/>
    </row>
  </sheetData>
  <mergeCells count="6">
    <mergeCell ref="B51:D51"/>
    <mergeCell ref="B8:D8"/>
    <mergeCell ref="B9:D9"/>
    <mergeCell ref="B10:D10"/>
    <mergeCell ref="B11:D11"/>
    <mergeCell ref="B34:D34"/>
  </mergeCells>
  <printOptions horizontalCentered="1"/>
  <pageMargins left="0.15748031496062992" right="0.15748031496062992" top="0.35433070866141736" bottom="0.15748031496062992" header="0.31496062992125984" footer="0.31496062992125984"/>
  <pageSetup scale="7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J54"/>
  <sheetViews>
    <sheetView showGridLines="0" view="pageBreakPreview" zoomScale="90" zoomScaleNormal="90" zoomScaleSheetLayoutView="90" workbookViewId="0">
      <selection activeCell="B11" sqref="B11:D11"/>
    </sheetView>
  </sheetViews>
  <sheetFormatPr baseColWidth="10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9" ht="3.75" customHeight="1" thickBot="1" x14ac:dyDescent="0.3"/>
    <row r="2" spans="2:9" x14ac:dyDescent="0.25">
      <c r="B2" s="1"/>
      <c r="C2" s="2"/>
      <c r="D2" s="3"/>
      <c r="E2" s="4"/>
    </row>
    <row r="3" spans="2:9" x14ac:dyDescent="0.25">
      <c r="B3" s="5"/>
      <c r="C3" s="6"/>
      <c r="D3" s="7"/>
    </row>
    <row r="4" spans="2:9" x14ac:dyDescent="0.25">
      <c r="B4" s="5"/>
      <c r="C4" s="6"/>
      <c r="D4" s="7"/>
    </row>
    <row r="5" spans="2:9" x14ac:dyDescent="0.25">
      <c r="B5" s="8"/>
      <c r="C5" s="6"/>
      <c r="D5" s="7"/>
    </row>
    <row r="6" spans="2:9" ht="15.75" thickBot="1" x14ac:dyDescent="0.3">
      <c r="B6" s="9"/>
      <c r="C6" s="10"/>
      <c r="D6" s="11"/>
    </row>
    <row r="7" spans="2:9" ht="6" customHeight="1" x14ac:dyDescent="0.25">
      <c r="B7" s="12"/>
      <c r="C7" s="13"/>
      <c r="D7" s="14"/>
    </row>
    <row r="8" spans="2:9" ht="15.75" x14ac:dyDescent="0.25">
      <c r="B8" s="118" t="s">
        <v>14</v>
      </c>
      <c r="C8" s="119"/>
      <c r="D8" s="120"/>
    </row>
    <row r="9" spans="2:9" ht="15" customHeight="1" x14ac:dyDescent="0.25">
      <c r="B9" s="118" t="s">
        <v>0</v>
      </c>
      <c r="C9" s="119"/>
      <c r="D9" s="120"/>
    </row>
    <row r="10" spans="2:9" ht="15" customHeight="1" x14ac:dyDescent="0.25">
      <c r="B10" s="118" t="s">
        <v>18</v>
      </c>
      <c r="C10" s="119"/>
      <c r="D10" s="120"/>
    </row>
    <row r="11" spans="2:9" ht="15" customHeight="1" x14ac:dyDescent="0.25">
      <c r="B11" s="118" t="s">
        <v>33</v>
      </c>
      <c r="C11" s="119"/>
      <c r="D11" s="120"/>
    </row>
    <row r="12" spans="2:9" ht="9" customHeight="1" x14ac:dyDescent="0.25">
      <c r="B12" s="15"/>
      <c r="C12" s="16"/>
      <c r="D12" s="17"/>
      <c r="H12" s="59"/>
      <c r="I12" s="59"/>
    </row>
    <row r="13" spans="2:9" ht="15.75" x14ac:dyDescent="0.25">
      <c r="B13" s="50" t="s">
        <v>2</v>
      </c>
      <c r="C13" s="20" t="s">
        <v>3</v>
      </c>
      <c r="D13" s="21" t="s">
        <v>19</v>
      </c>
    </row>
    <row r="14" spans="2:9" x14ac:dyDescent="0.25">
      <c r="B14" s="84" t="s">
        <v>5</v>
      </c>
      <c r="C14" s="82">
        <f>SUM(C15:C17)</f>
        <v>175978</v>
      </c>
      <c r="D14" s="81">
        <f>SUM(D15:D17)</f>
        <v>4194237822.8900003</v>
      </c>
      <c r="E14" s="56"/>
      <c r="F14" s="56"/>
      <c r="G14" s="56"/>
      <c r="H14" s="56"/>
    </row>
    <row r="15" spans="2:9" x14ac:dyDescent="0.25">
      <c r="B15" s="47" t="s">
        <v>6</v>
      </c>
      <c r="C15" s="67">
        <f>SUM(C19,C27,C23,C31)</f>
        <v>120075</v>
      </c>
      <c r="D15" s="66">
        <f>SUM(D19,D27,D23,D31)</f>
        <v>1013490035.92</v>
      </c>
      <c r="E15" s="56"/>
      <c r="F15" s="56"/>
      <c r="G15" s="56"/>
      <c r="H15" s="56"/>
    </row>
    <row r="16" spans="2:9" x14ac:dyDescent="0.25">
      <c r="B16" s="47" t="s">
        <v>7</v>
      </c>
      <c r="C16" s="67">
        <f t="shared" ref="C16:D17" si="0">SUM(C20,C28,C24,C32)</f>
        <v>27234</v>
      </c>
      <c r="D16" s="66">
        <f t="shared" si="0"/>
        <v>1035014930.0400001</v>
      </c>
      <c r="E16" s="56"/>
      <c r="F16" s="56"/>
      <c r="G16" s="56"/>
      <c r="H16" s="56"/>
    </row>
    <row r="17" spans="2:10" x14ac:dyDescent="0.25">
      <c r="B17" s="47" t="s">
        <v>8</v>
      </c>
      <c r="C17" s="67">
        <f t="shared" si="0"/>
        <v>28669</v>
      </c>
      <c r="D17" s="66">
        <f t="shared" si="0"/>
        <v>2145732856.9300001</v>
      </c>
      <c r="E17" s="56"/>
      <c r="F17" s="56"/>
      <c r="G17" s="56"/>
      <c r="H17" s="56"/>
    </row>
    <row r="18" spans="2:10" x14ac:dyDescent="0.25">
      <c r="B18" s="46" t="s">
        <v>13</v>
      </c>
      <c r="C18" s="22">
        <v>48581</v>
      </c>
      <c r="D18" s="23">
        <v>1073862875.47</v>
      </c>
      <c r="I18" s="56"/>
      <c r="J18" s="56"/>
    </row>
    <row r="19" spans="2:10" x14ac:dyDescent="0.25">
      <c r="B19" s="43" t="s">
        <v>6</v>
      </c>
      <c r="C19" s="25">
        <v>34481</v>
      </c>
      <c r="D19" s="26">
        <v>306979082.28999996</v>
      </c>
    </row>
    <row r="20" spans="2:10" x14ac:dyDescent="0.25">
      <c r="B20" s="43" t="s">
        <v>7</v>
      </c>
      <c r="C20" s="25">
        <v>7084</v>
      </c>
      <c r="D20" s="26">
        <v>257535030.08000001</v>
      </c>
    </row>
    <row r="21" spans="2:10" x14ac:dyDescent="0.25">
      <c r="B21" s="44" t="s">
        <v>8</v>
      </c>
      <c r="C21" s="25">
        <v>7016</v>
      </c>
      <c r="D21" s="26">
        <v>509348763.10000002</v>
      </c>
    </row>
    <row r="22" spans="2:10" x14ac:dyDescent="0.25">
      <c r="B22" s="46" t="s">
        <v>20</v>
      </c>
      <c r="C22" s="74">
        <v>38197</v>
      </c>
      <c r="D22" s="75">
        <v>975981878.06999993</v>
      </c>
    </row>
    <row r="23" spans="2:10" x14ac:dyDescent="0.25">
      <c r="B23" s="43" t="s">
        <v>6</v>
      </c>
      <c r="C23" s="25">
        <v>24778</v>
      </c>
      <c r="D23" s="26">
        <v>210318906.19999999</v>
      </c>
    </row>
    <row r="24" spans="2:10" x14ac:dyDescent="0.25">
      <c r="B24" s="43" t="s">
        <v>7</v>
      </c>
      <c r="C24" s="25">
        <v>6372</v>
      </c>
      <c r="D24" s="26">
        <v>237888363</v>
      </c>
    </row>
    <row r="25" spans="2:10" x14ac:dyDescent="0.25">
      <c r="B25" s="43" t="s">
        <v>8</v>
      </c>
      <c r="C25" s="25">
        <v>7047</v>
      </c>
      <c r="D25" s="26">
        <v>527774608.87</v>
      </c>
    </row>
    <row r="26" spans="2:10" x14ac:dyDescent="0.25">
      <c r="B26" s="78" t="s">
        <v>23</v>
      </c>
      <c r="C26" s="79">
        <v>44975</v>
      </c>
      <c r="D26" s="80">
        <v>1088778962.97</v>
      </c>
    </row>
    <row r="27" spans="2:10" x14ac:dyDescent="0.25">
      <c r="B27" s="43" t="s">
        <v>6</v>
      </c>
      <c r="C27" s="25">
        <v>30721</v>
      </c>
      <c r="D27" s="26">
        <v>265096426.03</v>
      </c>
    </row>
    <row r="28" spans="2:10" x14ac:dyDescent="0.25">
      <c r="B28" s="43" t="s">
        <v>7</v>
      </c>
      <c r="C28" s="25">
        <v>6804</v>
      </c>
      <c r="D28" s="26">
        <v>266162229.24000001</v>
      </c>
    </row>
    <row r="29" spans="2:10" x14ac:dyDescent="0.25">
      <c r="B29" s="43" t="s">
        <v>8</v>
      </c>
      <c r="C29" s="25">
        <v>7450</v>
      </c>
      <c r="D29" s="26">
        <v>557520307.70000005</v>
      </c>
    </row>
    <row r="30" spans="2:10" x14ac:dyDescent="0.25">
      <c r="B30" s="78" t="s">
        <v>24</v>
      </c>
      <c r="C30" s="79">
        <v>44225</v>
      </c>
      <c r="D30" s="80">
        <v>1055614106.38</v>
      </c>
      <c r="I30" s="56"/>
      <c r="J30" s="56"/>
    </row>
    <row r="31" spans="2:10" x14ac:dyDescent="0.25">
      <c r="B31" s="43" t="s">
        <v>6</v>
      </c>
      <c r="C31" s="25">
        <v>30095</v>
      </c>
      <c r="D31" s="26">
        <v>231095621.39999998</v>
      </c>
    </row>
    <row r="32" spans="2:10" x14ac:dyDescent="0.25">
      <c r="B32" s="43" t="s">
        <v>7</v>
      </c>
      <c r="C32" s="25">
        <v>6974</v>
      </c>
      <c r="D32" s="26">
        <v>273429307.72000003</v>
      </c>
    </row>
    <row r="33" spans="2:6" x14ac:dyDescent="0.25">
      <c r="B33" s="45" t="s">
        <v>8</v>
      </c>
      <c r="C33" s="28">
        <v>7156</v>
      </c>
      <c r="D33" s="29">
        <v>551089177.25999999</v>
      </c>
    </row>
    <row r="34" spans="2:6" x14ac:dyDescent="0.25">
      <c r="B34" s="116" t="s">
        <v>9</v>
      </c>
      <c r="C34" s="116"/>
      <c r="D34" s="116"/>
    </row>
    <row r="35" spans="2:6" x14ac:dyDescent="0.25">
      <c r="B35" s="83"/>
      <c r="C35" s="83"/>
      <c r="D35" s="83"/>
    </row>
    <row r="36" spans="2:6" x14ac:dyDescent="0.25">
      <c r="B36" s="83"/>
      <c r="C36" s="83"/>
      <c r="D36" s="83"/>
    </row>
    <row r="37" spans="2:6" x14ac:dyDescent="0.25">
      <c r="B37" s="51"/>
      <c r="C37" s="51"/>
      <c r="D37" s="51"/>
      <c r="E37" s="52"/>
    </row>
    <row r="38" spans="2:6" x14ac:dyDescent="0.25">
      <c r="B38" s="53"/>
      <c r="C38" s="54"/>
      <c r="D38" s="52"/>
      <c r="E38" s="52"/>
      <c r="F38" s="31"/>
    </row>
    <row r="39" spans="2:6" x14ac:dyDescent="0.25">
      <c r="B39" s="53"/>
      <c r="C39" s="53"/>
      <c r="D39" s="52"/>
      <c r="E39" s="52"/>
      <c r="F39" s="31"/>
    </row>
    <row r="40" spans="2:6" x14ac:dyDescent="0.25">
      <c r="B40" s="53"/>
      <c r="C40" s="53"/>
      <c r="D40" s="52"/>
      <c r="E40" s="52"/>
      <c r="F40" s="31"/>
    </row>
    <row r="41" spans="2:6" x14ac:dyDescent="0.25">
      <c r="B41" s="63"/>
      <c r="C41" s="63"/>
      <c r="D41" s="63"/>
      <c r="E41" s="52"/>
      <c r="F41" s="31"/>
    </row>
    <row r="42" spans="2:6" x14ac:dyDescent="0.25">
      <c r="B42" s="33" t="s">
        <v>22</v>
      </c>
      <c r="C42" s="33" t="s">
        <v>10</v>
      </c>
      <c r="D42" s="33" t="s">
        <v>21</v>
      </c>
      <c r="F42" s="31"/>
    </row>
    <row r="43" spans="2:6" x14ac:dyDescent="0.25">
      <c r="B43" s="35" t="s">
        <v>6</v>
      </c>
      <c r="C43" s="35">
        <f>C15/$C$14</f>
        <v>0.68232960938299103</v>
      </c>
      <c r="D43" s="35">
        <f>D15/$D$14</f>
        <v>0.24163866683689009</v>
      </c>
      <c r="F43" s="31"/>
    </row>
    <row r="44" spans="2:6" x14ac:dyDescent="0.25">
      <c r="B44" s="35" t="s">
        <v>7</v>
      </c>
      <c r="C44" s="35">
        <f>C16/$C$14</f>
        <v>0.15475798111127528</v>
      </c>
      <c r="D44" s="35">
        <f>D16/$D$14</f>
        <v>0.24677068248047812</v>
      </c>
      <c r="F44" s="31"/>
    </row>
    <row r="45" spans="2:6" x14ac:dyDescent="0.25">
      <c r="B45" s="35" t="s">
        <v>8</v>
      </c>
      <c r="C45" s="35">
        <f>C17/$C$14</f>
        <v>0.16291240950573366</v>
      </c>
      <c r="D45" s="35">
        <f>D17/$D$14</f>
        <v>0.51159065068263176</v>
      </c>
      <c r="F45" s="31"/>
    </row>
    <row r="46" spans="2:6" x14ac:dyDescent="0.25">
      <c r="B46" s="34"/>
      <c r="C46" s="63"/>
      <c r="D46" s="34"/>
      <c r="E46" s="55"/>
      <c r="F46" s="31"/>
    </row>
    <row r="47" spans="2:6" x14ac:dyDescent="0.25">
      <c r="B47" s="63"/>
      <c r="C47" s="63"/>
      <c r="D47" s="63"/>
      <c r="E47" s="52"/>
      <c r="F47" s="31"/>
    </row>
    <row r="48" spans="2:6" x14ac:dyDescent="0.25">
      <c r="B48" s="63"/>
      <c r="C48" s="63"/>
      <c r="D48" s="63"/>
      <c r="E48" s="52"/>
      <c r="F48" s="31"/>
    </row>
    <row r="49" spans="2:6" x14ac:dyDescent="0.25">
      <c r="B49" s="63"/>
      <c r="C49" s="63"/>
      <c r="D49" s="63"/>
      <c r="E49" s="52"/>
      <c r="F49" s="31"/>
    </row>
    <row r="50" spans="2:6" x14ac:dyDescent="0.25">
      <c r="B50" s="52"/>
      <c r="C50" s="52"/>
      <c r="D50" s="52"/>
      <c r="E50" s="52"/>
      <c r="F50" s="31"/>
    </row>
    <row r="51" spans="2:6" x14ac:dyDescent="0.25">
      <c r="B51" s="125" t="s">
        <v>12</v>
      </c>
      <c r="C51" s="125"/>
      <c r="D51" s="125"/>
      <c r="E51" s="52"/>
      <c r="F51" s="31"/>
    </row>
    <row r="52" spans="2:6" x14ac:dyDescent="0.25">
      <c r="B52" s="52"/>
      <c r="C52" s="52"/>
      <c r="D52" s="52"/>
      <c r="E52" s="52"/>
      <c r="F52" s="31"/>
    </row>
    <row r="53" spans="2:6" x14ac:dyDescent="0.25">
      <c r="E53" s="52"/>
      <c r="F53" s="31"/>
    </row>
    <row r="54" spans="2:6" x14ac:dyDescent="0.25">
      <c r="E54" s="31"/>
      <c r="F54" s="31"/>
    </row>
  </sheetData>
  <mergeCells count="6">
    <mergeCell ref="B51:D51"/>
    <mergeCell ref="B8:D8"/>
    <mergeCell ref="B9:D9"/>
    <mergeCell ref="B10:D10"/>
    <mergeCell ref="B11:D11"/>
    <mergeCell ref="B34:D34"/>
  </mergeCells>
  <printOptions horizontalCentered="1"/>
  <pageMargins left="0.15748031496062992" right="0.15748031496062992" top="0.35433070866141736" bottom="0.15748031496062992" header="0.31496062992125984" footer="0.31496062992125984"/>
  <pageSetup scale="7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7C89-C6D6-4C7F-95E1-A65B03F0D75F}">
  <dimension ref="B1:J52"/>
  <sheetViews>
    <sheetView showGridLines="0" view="pageBreakPreview" zoomScale="90" zoomScaleNormal="90" zoomScaleSheetLayoutView="90" workbookViewId="0">
      <selection activeCell="G22" sqref="G22"/>
    </sheetView>
  </sheetViews>
  <sheetFormatPr baseColWidth="10" defaultRowHeight="15" x14ac:dyDescent="0.25"/>
  <cols>
    <col min="1" max="1" width="0.85546875" customWidth="1"/>
    <col min="2" max="2" width="25.28515625" customWidth="1"/>
    <col min="3" max="3" width="34" customWidth="1"/>
    <col min="4" max="4" width="34.140625" customWidth="1"/>
    <col min="6" max="6" width="3.5703125" customWidth="1"/>
    <col min="7" max="7" width="18.7109375" customWidth="1"/>
    <col min="8" max="9" width="11.42578125" customWidth="1"/>
  </cols>
  <sheetData>
    <row r="1" spans="2:10" ht="3.75" customHeight="1" x14ac:dyDescent="0.25"/>
    <row r="2" spans="2:10" x14ac:dyDescent="0.25">
      <c r="B2" s="6"/>
      <c r="C2" s="6"/>
      <c r="D2" s="6"/>
      <c r="E2" s="4"/>
    </row>
    <row r="3" spans="2:10" x14ac:dyDescent="0.25">
      <c r="B3" s="6"/>
      <c r="C3" s="6"/>
      <c r="D3" s="6"/>
    </row>
    <row r="4" spans="2:10" x14ac:dyDescent="0.25">
      <c r="B4" s="6"/>
      <c r="C4" s="6"/>
      <c r="D4" s="6"/>
    </row>
    <row r="5" spans="2:10" x14ac:dyDescent="0.25">
      <c r="B5" s="94"/>
      <c r="C5" s="6"/>
      <c r="D5" s="6"/>
    </row>
    <row r="6" spans="2:10" x14ac:dyDescent="0.25">
      <c r="B6" s="94"/>
      <c r="C6" s="6"/>
      <c r="D6" s="6"/>
    </row>
    <row r="7" spans="2:10" ht="15.75" x14ac:dyDescent="0.25">
      <c r="B7" s="119" t="s">
        <v>14</v>
      </c>
      <c r="C7" s="119"/>
      <c r="D7" s="119"/>
    </row>
    <row r="8" spans="2:10" ht="15" customHeight="1" x14ac:dyDescent="0.25">
      <c r="B8" s="119" t="s">
        <v>0</v>
      </c>
      <c r="C8" s="119"/>
      <c r="D8" s="119"/>
    </row>
    <row r="9" spans="2:10" ht="15" customHeight="1" x14ac:dyDescent="0.25">
      <c r="B9" s="119" t="s">
        <v>18</v>
      </c>
      <c r="C9" s="119"/>
      <c r="D9" s="119"/>
    </row>
    <row r="10" spans="2:10" ht="15" customHeight="1" x14ac:dyDescent="0.25">
      <c r="B10" s="119" t="s">
        <v>34</v>
      </c>
      <c r="C10" s="119"/>
      <c r="D10" s="119"/>
    </row>
    <row r="11" spans="2:10" ht="15.75" x14ac:dyDescent="0.25">
      <c r="B11" s="105" t="s">
        <v>2</v>
      </c>
      <c r="C11" s="95" t="s">
        <v>3</v>
      </c>
      <c r="D11" s="96" t="s">
        <v>19</v>
      </c>
    </row>
    <row r="12" spans="2:10" x14ac:dyDescent="0.25">
      <c r="B12" s="97" t="s">
        <v>5</v>
      </c>
      <c r="C12" s="98">
        <f>+C16+C28+C20</f>
        <v>94326</v>
      </c>
      <c r="D12" s="106">
        <f>+D16+D28+D20</f>
        <v>2529412239.0399995</v>
      </c>
      <c r="E12" s="56"/>
      <c r="F12" s="56"/>
      <c r="G12" s="56"/>
      <c r="H12" s="56"/>
    </row>
    <row r="13" spans="2:10" x14ac:dyDescent="0.25">
      <c r="B13" s="102" t="s">
        <v>6</v>
      </c>
      <c r="C13" s="103">
        <f t="shared" ref="C13:D15" si="0">+C17+C21+C29</f>
        <v>58467</v>
      </c>
      <c r="D13" s="108">
        <f t="shared" si="0"/>
        <v>525149799.67999995</v>
      </c>
      <c r="E13" s="56"/>
      <c r="F13" s="56"/>
      <c r="G13" s="56"/>
      <c r="H13" s="56"/>
    </row>
    <row r="14" spans="2:10" x14ac:dyDescent="0.25">
      <c r="B14" s="102" t="s">
        <v>7</v>
      </c>
      <c r="C14" s="103">
        <f t="shared" si="0"/>
        <v>15197</v>
      </c>
      <c r="D14" s="108">
        <f t="shared" si="0"/>
        <v>599473023.8599999</v>
      </c>
      <c r="E14" s="56"/>
      <c r="F14" s="56"/>
      <c r="G14" s="56"/>
      <c r="H14" s="56"/>
    </row>
    <row r="15" spans="2:10" x14ac:dyDescent="0.25">
      <c r="B15" s="102" t="s">
        <v>8</v>
      </c>
      <c r="C15" s="103">
        <f t="shared" si="0"/>
        <v>20662</v>
      </c>
      <c r="D15" s="108">
        <f t="shared" si="0"/>
        <v>1404789415.5</v>
      </c>
      <c r="E15" s="56"/>
      <c r="F15" s="56"/>
      <c r="G15" s="56"/>
      <c r="H15" s="56"/>
    </row>
    <row r="16" spans="2:10" x14ac:dyDescent="0.25">
      <c r="B16" s="99" t="s">
        <v>13</v>
      </c>
      <c r="C16" s="100">
        <f>+SUM(C17:C19)</f>
        <v>41334</v>
      </c>
      <c r="D16" s="101">
        <f>+SUM(D17:D19)</f>
        <v>1192246250.9699998</v>
      </c>
      <c r="I16" s="56"/>
      <c r="J16" s="56"/>
    </row>
    <row r="17" spans="2:10" x14ac:dyDescent="0.25">
      <c r="B17" s="87" t="s">
        <v>6</v>
      </c>
      <c r="C17" s="88">
        <v>24951</v>
      </c>
      <c r="D17" s="89">
        <v>227070161.38999999</v>
      </c>
    </row>
    <row r="18" spans="2:10" x14ac:dyDescent="0.25">
      <c r="B18" s="87" t="s">
        <v>7</v>
      </c>
      <c r="C18" s="88">
        <v>7392</v>
      </c>
      <c r="D18" s="89">
        <v>290529575.27999997</v>
      </c>
    </row>
    <row r="19" spans="2:10" x14ac:dyDescent="0.25">
      <c r="B19" s="87" t="s">
        <v>8</v>
      </c>
      <c r="C19" s="88">
        <v>8991</v>
      </c>
      <c r="D19" s="89">
        <v>674646514.29999995</v>
      </c>
    </row>
    <row r="20" spans="2:10" ht="17.25" x14ac:dyDescent="0.25">
      <c r="B20" s="99" t="s">
        <v>26</v>
      </c>
      <c r="C20" s="100">
        <f>+SUM(C21:C23)</f>
        <v>41334</v>
      </c>
      <c r="D20" s="101">
        <f>+SUM(D21:D23)</f>
        <v>1192246250.9699998</v>
      </c>
      <c r="I20" s="56"/>
      <c r="J20" s="56"/>
    </row>
    <row r="21" spans="2:10" x14ac:dyDescent="0.25">
      <c r="B21" s="87" t="s">
        <v>6</v>
      </c>
      <c r="C21" s="88">
        <v>24951</v>
      </c>
      <c r="D21" s="89">
        <v>227070161.38999999</v>
      </c>
    </row>
    <row r="22" spans="2:10" x14ac:dyDescent="0.25">
      <c r="B22" s="87" t="s">
        <v>7</v>
      </c>
      <c r="C22" s="88">
        <v>7392</v>
      </c>
      <c r="D22" s="89">
        <v>290529575.27999997</v>
      </c>
    </row>
    <row r="23" spans="2:10" x14ac:dyDescent="0.25">
      <c r="B23" s="87" t="s">
        <v>8</v>
      </c>
      <c r="C23" s="88">
        <v>8991</v>
      </c>
      <c r="D23" s="89">
        <v>674646514.29999995</v>
      </c>
    </row>
    <row r="24" spans="2:10" x14ac:dyDescent="0.25">
      <c r="B24" s="99" t="s">
        <v>35</v>
      </c>
      <c r="C24" s="100">
        <v>2877</v>
      </c>
      <c r="D24" s="101">
        <v>150562432.15000004</v>
      </c>
    </row>
    <row r="25" spans="2:10" x14ac:dyDescent="0.25">
      <c r="B25" s="87" t="s">
        <v>6</v>
      </c>
      <c r="C25" s="88">
        <v>0</v>
      </c>
      <c r="D25" s="89">
        <v>0</v>
      </c>
    </row>
    <row r="26" spans="2:10" x14ac:dyDescent="0.25">
      <c r="B26" s="87" t="s">
        <v>7</v>
      </c>
      <c r="C26" s="88">
        <v>2206</v>
      </c>
      <c r="D26" s="89">
        <v>93742124.040000096</v>
      </c>
    </row>
    <row r="27" spans="2:10" x14ac:dyDescent="0.25">
      <c r="B27" s="90" t="s">
        <v>8</v>
      </c>
      <c r="C27" s="91">
        <v>671</v>
      </c>
      <c r="D27" s="92">
        <v>56820308.109999925</v>
      </c>
    </row>
    <row r="28" spans="2:10" x14ac:dyDescent="0.25">
      <c r="B28" s="99" t="s">
        <v>24</v>
      </c>
      <c r="C28" s="100">
        <f>+C29+C30+C31</f>
        <v>11658</v>
      </c>
      <c r="D28" s="101">
        <f>+D29+D30+D31</f>
        <v>144919737.09999999</v>
      </c>
      <c r="I28" s="56"/>
      <c r="J28" s="56"/>
    </row>
    <row r="29" spans="2:10" x14ac:dyDescent="0.25">
      <c r="B29" s="87" t="s">
        <v>6</v>
      </c>
      <c r="C29" s="88">
        <v>8565</v>
      </c>
      <c r="D29" s="89">
        <v>71009476.900000006</v>
      </c>
    </row>
    <row r="30" spans="2:10" x14ac:dyDescent="0.25">
      <c r="B30" s="87" t="s">
        <v>7</v>
      </c>
      <c r="C30" s="88">
        <v>413</v>
      </c>
      <c r="D30" s="89">
        <v>18413873.300000001</v>
      </c>
    </row>
    <row r="31" spans="2:10" x14ac:dyDescent="0.25">
      <c r="B31" s="90" t="s">
        <v>8</v>
      </c>
      <c r="C31" s="91">
        <v>2680</v>
      </c>
      <c r="D31" s="92">
        <v>55496386.899999999</v>
      </c>
    </row>
    <row r="32" spans="2:10" x14ac:dyDescent="0.25">
      <c r="B32" s="104" t="s">
        <v>27</v>
      </c>
    </row>
    <row r="33" spans="2:6" x14ac:dyDescent="0.25">
      <c r="B33" s="116" t="s">
        <v>9</v>
      </c>
      <c r="C33" s="116"/>
      <c r="D33" s="116"/>
    </row>
    <row r="34" spans="2:6" x14ac:dyDescent="0.25">
      <c r="B34" s="93"/>
      <c r="C34" s="93"/>
      <c r="D34" s="93"/>
    </row>
    <row r="35" spans="2:6" x14ac:dyDescent="0.25">
      <c r="B35" s="85"/>
      <c r="C35" s="85"/>
      <c r="D35" s="85"/>
      <c r="E35" s="52"/>
    </row>
    <row r="36" spans="2:6" x14ac:dyDescent="0.25">
      <c r="B36" s="30"/>
      <c r="C36" s="86"/>
      <c r="D36" s="31"/>
      <c r="E36" s="52"/>
      <c r="F36" s="31"/>
    </row>
    <row r="37" spans="2:6" x14ac:dyDescent="0.25">
      <c r="B37" s="30"/>
      <c r="C37" s="30"/>
      <c r="D37" s="31"/>
      <c r="E37" s="52"/>
      <c r="F37" s="31"/>
    </row>
    <row r="38" spans="2:6" x14ac:dyDescent="0.25">
      <c r="B38" s="62"/>
      <c r="C38" s="62"/>
      <c r="D38" s="63"/>
      <c r="E38" s="52"/>
      <c r="F38" s="31"/>
    </row>
    <row r="39" spans="2:6" x14ac:dyDescent="0.25">
      <c r="B39" s="63"/>
      <c r="C39" s="63"/>
      <c r="D39" s="63"/>
      <c r="E39" s="52"/>
      <c r="F39" s="31"/>
    </row>
    <row r="40" spans="2:6" x14ac:dyDescent="0.25">
      <c r="B40" s="33" t="s">
        <v>22</v>
      </c>
      <c r="C40" s="33" t="s">
        <v>10</v>
      </c>
      <c r="D40" s="33" t="s">
        <v>21</v>
      </c>
      <c r="F40" s="31"/>
    </row>
    <row r="41" spans="2:6" x14ac:dyDescent="0.25">
      <c r="B41" s="35" t="s">
        <v>6</v>
      </c>
      <c r="C41" s="35">
        <f>C13/$C$12</f>
        <v>0.6198397048533808</v>
      </c>
      <c r="D41" s="35">
        <f>D13/$D$12</f>
        <v>0.20761732373024047</v>
      </c>
      <c r="F41" s="31"/>
    </row>
    <row r="42" spans="2:6" x14ac:dyDescent="0.25">
      <c r="B42" s="35" t="s">
        <v>7</v>
      </c>
      <c r="C42" s="35">
        <f>C14/$C$12</f>
        <v>0.16111146449547314</v>
      </c>
      <c r="D42" s="35">
        <f>D14/$D$12</f>
        <v>0.23700091847721941</v>
      </c>
      <c r="F42" s="31"/>
    </row>
    <row r="43" spans="2:6" x14ac:dyDescent="0.25">
      <c r="B43" s="35" t="s">
        <v>8</v>
      </c>
      <c r="C43" s="35">
        <f>C15/$C$12</f>
        <v>0.21904883065114603</v>
      </c>
      <c r="D43" s="35">
        <f>D15/$D$12</f>
        <v>0.55538175779254029</v>
      </c>
      <c r="F43" s="31"/>
    </row>
    <row r="44" spans="2:6" x14ac:dyDescent="0.25">
      <c r="B44" s="34"/>
      <c r="C44" s="63"/>
      <c r="D44" s="34"/>
      <c r="E44" s="55"/>
      <c r="F44" s="31"/>
    </row>
    <row r="45" spans="2:6" x14ac:dyDescent="0.25">
      <c r="B45" s="31"/>
      <c r="C45" s="31"/>
      <c r="D45" s="31"/>
      <c r="E45" s="52"/>
      <c r="F45" s="31"/>
    </row>
    <row r="46" spans="2:6" x14ac:dyDescent="0.25">
      <c r="B46" s="31"/>
      <c r="C46" s="31"/>
      <c r="D46" s="31"/>
      <c r="E46" s="52"/>
      <c r="F46" s="31"/>
    </row>
    <row r="47" spans="2:6" x14ac:dyDescent="0.25">
      <c r="B47" s="31"/>
      <c r="C47" s="31"/>
      <c r="D47" s="31"/>
      <c r="E47" s="52"/>
      <c r="F47" s="31"/>
    </row>
    <row r="48" spans="2:6" x14ac:dyDescent="0.25">
      <c r="B48" s="31"/>
      <c r="C48" s="31"/>
      <c r="D48" s="31"/>
      <c r="E48" s="52"/>
      <c r="F48" s="31"/>
    </row>
    <row r="49" spans="2:6" x14ac:dyDescent="0.25">
      <c r="B49" s="31"/>
      <c r="C49" s="31"/>
      <c r="D49" s="31"/>
      <c r="E49" s="52"/>
      <c r="F49" s="31"/>
    </row>
    <row r="50" spans="2:6" x14ac:dyDescent="0.25">
      <c r="B50" s="52"/>
      <c r="C50" s="52"/>
      <c r="D50" s="52"/>
      <c r="E50" s="52"/>
      <c r="F50" s="31"/>
    </row>
    <row r="51" spans="2:6" x14ac:dyDescent="0.25">
      <c r="B51" s="117" t="s">
        <v>12</v>
      </c>
      <c r="C51" s="117"/>
      <c r="D51" s="117"/>
      <c r="E51" s="52"/>
      <c r="F51" s="31"/>
    </row>
    <row r="52" spans="2:6" x14ac:dyDescent="0.25">
      <c r="E52" s="31"/>
      <c r="F52" s="31"/>
    </row>
  </sheetData>
  <mergeCells count="6">
    <mergeCell ref="B51:D51"/>
    <mergeCell ref="B7:D7"/>
    <mergeCell ref="B8:D8"/>
    <mergeCell ref="B9:D9"/>
    <mergeCell ref="B10:D10"/>
    <mergeCell ref="B33:D33"/>
  </mergeCells>
  <printOptions horizontalCentered="1"/>
  <pageMargins left="0.15748031496062992" right="0.15748031496062992" top="0.35433070866141736" bottom="0.15748031496062992" header="0.31496062992125984" footer="0.31496062992125984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2015</vt:lpstr>
      <vt:lpstr>2016</vt:lpstr>
      <vt:lpstr> 2017</vt:lpstr>
      <vt:lpstr> 2018</vt:lpstr>
      <vt:lpstr> 2019</vt:lpstr>
      <vt:lpstr> 2020 </vt:lpstr>
      <vt:lpstr>2021</vt:lpstr>
      <vt:lpstr>2022</vt:lpstr>
      <vt:lpstr> 2023</vt:lpstr>
      <vt:lpstr>2024</vt:lpstr>
      <vt:lpstr>' 2017'!Área_de_impresión</vt:lpstr>
      <vt:lpstr>' 2018'!Área_de_impresión</vt:lpstr>
      <vt:lpstr>' 2019'!Área_de_impresión</vt:lpstr>
      <vt:lpstr>' 2020 '!Área_de_impresión</vt:lpstr>
      <vt:lpstr>' 2023'!Área_de_impresión</vt:lpstr>
      <vt:lpstr>'2015'!Área_de_impresión</vt:lpstr>
      <vt:lpstr>'2016'!Área_de_impresión</vt:lpstr>
      <vt:lpstr>'2021'!Área_de_impresión</vt:lpstr>
      <vt:lpstr>'2022'!Área_de_impresión</vt:lpstr>
      <vt:lpstr>'2024'!Área_de_impresión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Ercilia  De Los Santos De León</dc:creator>
  <cp:lastModifiedBy>Miladys Margarita Abreu García</cp:lastModifiedBy>
  <cp:lastPrinted>2025-01-09T18:18:48Z</cp:lastPrinted>
  <dcterms:created xsi:type="dcterms:W3CDTF">2016-03-23T16:40:20Z</dcterms:created>
  <dcterms:modified xsi:type="dcterms:W3CDTF">2025-01-09T18:19:11Z</dcterms:modified>
</cp:coreProperties>
</file>