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560" yWindow="2060" windowWidth="27240" windowHeight="16440"/>
  </bookViews>
  <sheets>
    <sheet sheetId="2" name="Dashboard" state="visible" r:id="rId4"/>
    <sheet sheetId="1" name="Fund Data" state="visible" r:id="rId5"/>
    <sheet sheetId="4" name="Index Data" state="visible" r:id="rId6"/>
    <sheet sheetId="3" name="Return calculation" state="visible" r:id="rId7"/>
    <sheet sheetId="5" name="Sheet1" state="visible" r:id="rId8"/>
  </sheets>
  <calcPr calcId="171027"/>
</workbook>
</file>

<file path=xl/sharedStrings.xml><?xml version="1.0" encoding="utf-8"?>
<sst xmlns="http://schemas.openxmlformats.org/spreadsheetml/2006/main" count="145" uniqueCount="79">
  <si>
    <t>AIM Analytics</t>
  </si>
  <si>
    <t>PPM Aust Equity SMA (Fund Name)</t>
  </si>
  <si>
    <t>Benchmark</t>
  </si>
  <si>
    <t>Currency</t>
  </si>
  <si>
    <t>Data start:</t>
  </si>
  <si>
    <t>AUD</t>
  </si>
  <si>
    <t>Data end:</t>
  </si>
  <si>
    <t>Data length:</t>
  </si>
  <si>
    <t xml:space="preserve">CALENDAR YEAR RETURNS </t>
  </si>
  <si>
    <t xml:space="preserve">Returns                                   </t>
  </si>
  <si>
    <t>Income</t>
  </si>
  <si>
    <t>Calculate Data range</t>
  </si>
  <si>
    <t>data range change accordingly</t>
  </si>
  <si>
    <t>Growth</t>
  </si>
  <si>
    <t>Total Return</t>
  </si>
  <si>
    <t>Value Added</t>
  </si>
  <si>
    <t>ANNUALISED RETURNS</t>
  </si>
  <si>
    <t>Returns</t>
  </si>
  <si>
    <t>1 month</t>
  </si>
  <si>
    <t>3 month</t>
  </si>
  <si>
    <t>6 month</t>
  </si>
  <si>
    <t>1 year</t>
  </si>
  <si>
    <t>2 year</t>
  </si>
  <si>
    <t>3 year</t>
  </si>
  <si>
    <t>5 year</t>
  </si>
  <si>
    <t>7 year</t>
  </si>
  <si>
    <t>10 year</t>
  </si>
  <si>
    <t>Inception</t>
  </si>
  <si>
    <t>(Fixed)</t>
  </si>
  <si>
    <t>Calculate since the earliest available data</t>
  </si>
  <si>
    <t>Volatility (% Std Dev)</t>
  </si>
  <si>
    <t>Excess Volatility</t>
  </si>
  <si>
    <t>Value at Risk ($100,000 investment)</t>
  </si>
  <si>
    <t>Statistics &amp; Ratios</t>
  </si>
  <si>
    <t>Beta (slope)</t>
  </si>
  <si>
    <t>Tracking Error</t>
  </si>
  <si>
    <t>Sharpe Ratio</t>
  </si>
  <si>
    <t>Sortino Ratio  (excess return/downside deviation)</t>
  </si>
  <si>
    <t>Information Ratio (excess return / tracking error)</t>
  </si>
  <si>
    <t>Correlation to Index</t>
  </si>
  <si>
    <t>CONSISTENCY OF MONTHLY RETURNS</t>
  </si>
  <si>
    <t>#</t>
  </si>
  <si>
    <t>%</t>
  </si>
  <si>
    <t xml:space="preserve">Number of Months </t>
  </si>
  <si>
    <t>Fund positive months</t>
  </si>
  <si>
    <t>Fund negative months</t>
  </si>
  <si>
    <t>Fund outperformed the benchmark</t>
  </si>
  <si>
    <t>Number of Upmarket Months</t>
  </si>
  <si>
    <t>Fund positive in upmarket months</t>
  </si>
  <si>
    <t>Fund negative in upmarket months</t>
  </si>
  <si>
    <t>Outperformed benchmark in upmarkets</t>
  </si>
  <si>
    <t>Number of Downmarket Months</t>
  </si>
  <si>
    <t>Fund positive in downmarket months</t>
  </si>
  <si>
    <t>Fund negative in downmarket months</t>
  </si>
  <si>
    <t>Outperformed benchmark in downmarkets</t>
  </si>
  <si>
    <t>test test</t>
  </si>
  <si>
    <t>Fund J</t>
  </si>
  <si>
    <t>Fund Name</t>
  </si>
  <si>
    <t>Folkestone Maxim Property Fund</t>
  </si>
  <si>
    <t>Allocation %</t>
  </si>
  <si>
    <t>INCOME</t>
  </si>
  <si>
    <t>GROWTH</t>
  </si>
  <si>
    <t>TOTAL</t>
  </si>
  <si>
    <t xml:space="preserve">INDEX RETURNS </t>
  </si>
  <si>
    <t xml:space="preserve">Benchmark </t>
  </si>
  <si>
    <t>S&amp;P Global Infrastructure TR USD</t>
  </si>
  <si>
    <t xml:space="preserve">Neutral Benchmark % </t>
  </si>
  <si>
    <t>Date Start</t>
  </si>
  <si>
    <t>Date End</t>
  </si>
  <si>
    <t>Months</t>
  </si>
  <si>
    <t>Fund</t>
  </si>
  <si>
    <t>Index</t>
  </si>
  <si>
    <t>step 1: find the end date, and count rows from the reference by MATCH</t>
  </si>
  <si>
    <t>Total</t>
  </si>
  <si>
    <t>match count</t>
  </si>
  <si>
    <t>step 2: find use OFFSET and AVERAGE function, find the average return</t>
  </si>
  <si>
    <t>Calender year return</t>
  </si>
  <si>
    <t>Fund return</t>
  </si>
  <si>
    <t>Index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</si>
</sst>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m yyyy"/>
    <numFmt numFmtId="165" formatCode="0.0%"/>
    <numFmt numFmtId="166" formatCode="yyyy"/>
    <numFmt numFmtId="167" formatCode="_-&quot;$&quot;* #,##0_-;-&quot;$&quot;* #,##0_-;_-&quot;$&quot;* &quot;-&quot;??_-;_-@_-"/>
    <numFmt numFmtId="168" formatCode="[$-C09]dd-mmm-yy;@"/>
    <numFmt numFmtId="169" formatCode="0.0"/>
    <numFmt numFmtId="170" formatCode="#,##0.00_ "/>
    <numFmt numFmtId="171" formatCode="[$-409]d-mmm-yy;@"/>
    <numFmt numFmtId="172" formatCode="0.00%;[Red]-0.00%;0.00%"/>
    <numFmt numFmtId="173" formatCode="0.0%;[Red]-0.0%"/>
  </numFmts>
  <fonts count="15">
    <font>
      <color theme="1"/>
      <family val="2"/>
      <scheme val="minor"/>
      <sz val="11"/>
      <name val="Calibri"/>
    </font>
    <font>
      <color rgb="FF000000"/>
      <family val="2"/>
      <sz val="26"/>
      <name val="Arial Narrow"/>
    </font>
    <font>
      <b/>
      <family val="2"/>
      <sz val="20"/>
      <name val="Arial"/>
    </font>
    <font>
      <family val="2"/>
      <sz val="14"/>
      <name val="Arial"/>
    </font>
    <font>
      <b/>
      <family val="2"/>
      <sz val="22"/>
      <name val="Arial"/>
    </font>
    <font>
      <b/>
      <family val="2"/>
      <sz val="16"/>
      <name val="Arial"/>
    </font>
    <font>
      <b/>
      <family val="2"/>
      <sz val="9"/>
      <name val="Arial"/>
    </font>
    <font>
      <b/>
      <color indexed="21"/>
      <family val="2"/>
      <sz val="8"/>
      <name val="Arial"/>
    </font>
    <font>
      <family val="2"/>
      <sz val="8"/>
      <name val="Arial"/>
    </font>
    <font>
      <family val="2"/>
      <sz val="9"/>
      <name val="Arial"/>
    </font>
    <font>
      <b/>
      <color indexed="18"/>
      <family val="2"/>
      <sz val="9"/>
      <name val="Arial"/>
    </font>
    <font>
      <color theme="0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 style="thick">
        <color indexed="5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justify" vertical="center" shrinkToFit="1"/>
    </xf>
    <xf numFmtId="0" fontId="0" fillId="0" borderId="0" xfId="0" applyAlignment="1">
      <alignment horizontal="right" vertical="center" shrinkToFi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fill" vertical="center"/>
    </xf>
    <xf numFmtId="164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justify" vertical="center" shrinkToFi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7" fontId="8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right" indent="1"/>
    </xf>
    <xf numFmtId="165" fontId="0" fillId="0" borderId="0" xfId="0" applyNumberFormat="1" applyAlignment="1">
      <alignment horizontal="right" indent="1"/>
    </xf>
    <xf numFmtId="0" fontId="6" fillId="0" borderId="3" xfId="0" applyFont="1" applyBorder="1"/>
    <xf numFmtId="0" fontId="9" fillId="0" borderId="4" xfId="0" applyFont="1" applyBorder="1"/>
    <xf numFmtId="0" fontId="10" fillId="0" borderId="4" xfId="0" applyFont="1" applyBorder="1"/>
    <xf numFmtId="165" fontId="9" fillId="0" borderId="4" xfId="0" applyNumberFormat="1" applyFont="1" applyBorder="1" applyAlignment="1">
      <alignment horizontal="right" indent="1"/>
    </xf>
    <xf numFmtId="165" fontId="9" fillId="0" borderId="5" xfId="0" applyNumberFormat="1" applyFont="1" applyBorder="1" applyAlignment="1">
      <alignment horizontal="right" indent="1"/>
    </xf>
    <xf numFmtId="0" fontId="6" fillId="0" borderId="6" xfId="0" applyFont="1" applyBorder="1"/>
    <xf numFmtId="1" fontId="6" fillId="0" borderId="0" xfId="0" applyNumberFormat="1" applyFont="1" applyAlignment="1">
      <alignment horizontal="right" wrapText="1"/>
    </xf>
    <xf numFmtId="166" fontId="6" fillId="0" borderId="7" xfId="0" applyNumberFormat="1" applyFont="1" applyBorder="1" applyAlignment="1">
      <alignment horizontal="right" wrapText="1"/>
    </xf>
    <xf numFmtId="0" fontId="9" fillId="0" borderId="8" xfId="0" applyFont="1" applyBorder="1"/>
    <xf numFmtId="165" fontId="9" fillId="0" borderId="9" xfId="0" applyNumberFormat="1" applyFont="1" applyBorder="1" applyAlignment="1">
      <alignment horizontal="right"/>
    </xf>
    <xf numFmtId="165" fontId="9" fillId="0" borderId="10" xfId="0" applyNumberFormat="1" applyFont="1" applyBorder="1" applyAlignment="1">
      <alignment horizontal="right"/>
    </xf>
    <xf numFmtId="0" fontId="6" fillId="0" borderId="8" xfId="0" applyFont="1" applyBorder="1"/>
    <xf numFmtId="165" fontId="6" fillId="0" borderId="9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6" fillId="0" borderId="11" xfId="0" applyFont="1" applyBorder="1"/>
    <xf numFmtId="0" fontId="6" fillId="0" borderId="12" xfId="0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13" xfId="0" applyFont="1" applyBorder="1" applyAlignment="1">
      <alignment horizontal="right" wrapText="1"/>
    </xf>
    <xf numFmtId="10" fontId="9" fillId="0" borderId="9" xfId="0" applyNumberFormat="1" applyFont="1" applyBorder="1" applyAlignment="1">
      <alignment horizontal="right"/>
    </xf>
    <xf numFmtId="165" fontId="9" fillId="0" borderId="5" xfId="0" applyNumberFormat="1" applyFont="1" applyBorder="1" applyAlignment="1">
      <alignment horizontal="center" wrapText="1"/>
    </xf>
    <xf numFmtId="0" fontId="6" fillId="0" borderId="9" xfId="0" applyFont="1" applyBorder="1" applyAlignment="1">
      <alignment horizontal="right"/>
    </xf>
    <xf numFmtId="0" fontId="6" fillId="0" borderId="9" xfId="0" applyFont="1" applyBorder="1" applyAlignment="1">
      <alignment horizontal="right" wrapText="1"/>
    </xf>
    <xf numFmtId="0" fontId="9" fillId="0" borderId="9" xfId="0" applyFont="1" applyBorder="1" applyAlignment="1">
      <alignment horizontal="right"/>
    </xf>
    <xf numFmtId="0" fontId="6" fillId="0" borderId="10" xfId="0" applyFont="1" applyBorder="1" applyAlignment="1">
      <alignment horizontal="right" wrapText="1"/>
    </xf>
    <xf numFmtId="0" fontId="11" fillId="0" borderId="8" xfId="0" applyFont="1" applyBorder="1"/>
    <xf numFmtId="0" fontId="11" fillId="0" borderId="9" xfId="0" applyFont="1" applyBorder="1" applyAlignment="1">
      <alignment horizontal="right"/>
    </xf>
    <xf numFmtId="165" fontId="11" fillId="0" borderId="9" xfId="0" applyNumberFormat="1" applyFont="1" applyBorder="1" applyAlignment="1">
      <alignment horizontal="right"/>
    </xf>
    <xf numFmtId="167" fontId="11" fillId="0" borderId="9" xfId="0" applyNumberFormat="1" applyFont="1" applyBorder="1" applyAlignment="1">
      <alignment horizontal="right"/>
    </xf>
    <xf numFmtId="167" fontId="11" fillId="0" borderId="10" xfId="0" applyNumberFormat="1" applyFont="1" applyBorder="1" applyAlignment="1">
      <alignment horizontal="right"/>
    </xf>
    <xf numFmtId="2" fontId="9" fillId="0" borderId="9" xfId="0" applyNumberFormat="1" applyFont="1" applyBorder="1" applyAlignment="1">
      <alignment horizontal="right"/>
    </xf>
    <xf numFmtId="2" fontId="9" fillId="0" borderId="1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 indent="1"/>
    </xf>
    <xf numFmtId="0" fontId="6" fillId="0" borderId="8" xfId="0" applyFont="1" applyBorder="1" applyAlignment="1">
      <alignment vertical="top" wrapText="1"/>
    </xf>
    <xf numFmtId="0" fontId="6" fillId="0" borderId="5" xfId="0" applyFont="1" applyBorder="1" applyAlignment="1">
      <alignment horizontal="right" wrapText="1"/>
    </xf>
    <xf numFmtId="165" fontId="9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9" fillId="0" borderId="9" xfId="0" applyFont="1" applyBorder="1" applyAlignment="1">
      <alignment horizontal="right" vertical="center"/>
    </xf>
    <xf numFmtId="0" fontId="9" fillId="0" borderId="8" xfId="0" applyFont="1" applyBorder="1" applyAlignment="1">
      <alignment vertical="center"/>
    </xf>
    <xf numFmtId="168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68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14" xfId="0" applyFont="1" applyBorder="1" applyAlignment="1">
      <alignment horizontal="center"/>
    </xf>
    <xf numFmtId="168" fontId="12" fillId="2" borderId="0" xfId="0" applyNumberFormat="1" applyFont="1" applyFill="1" applyAlignment="1">
      <alignment horizontal="left" vertical="top" wrapText="1"/>
    </xf>
    <xf numFmtId="0" fontId="8" fillId="2" borderId="14" xfId="0" applyFont="1" applyFill="1" applyBorder="1" applyAlignment="1">
      <alignment horizontal="center" vertical="center" wrapText="1"/>
    </xf>
    <xf numFmtId="169" fontId="12" fillId="3" borderId="14" xfId="0" applyNumberFormat="1" applyFont="1" applyFill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8" fillId="0" borderId="14" xfId="0" applyNumberFormat="1" applyFont="1" applyBorder="1"/>
    <xf numFmtId="2" fontId="8" fillId="0" borderId="0" xfId="0" applyNumberFormat="1" applyFont="1"/>
    <xf numFmtId="2" fontId="8" fillId="0" borderId="15" xfId="0" applyNumberFormat="1" applyFont="1" applyBorder="1"/>
    <xf numFmtId="170" fontId="8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horizontal="right"/>
    </xf>
    <xf numFmtId="2" fontId="8" fillId="0" borderId="15" xfId="0" applyNumberFormat="1" applyFont="1" applyBorder="1" applyAlignment="1">
      <alignment horizontal="right"/>
    </xf>
    <xf numFmtId="0" fontId="8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17" fontId="13" fillId="4" borderId="0" xfId="0" applyNumberFormat="1" applyFont="1" applyFill="1" applyAlignment="1">
      <alignment horizontal="center" vertical="center"/>
    </xf>
    <xf numFmtId="0" fontId="12" fillId="0" borderId="0" xfId="0" applyFont="1"/>
    <xf numFmtId="1" fontId="8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8" fillId="4" borderId="0" xfId="0" applyFont="1" applyFill="1" applyAlignment="1">
      <alignment horizontal="center" vertical="top" wrapText="1"/>
    </xf>
    <xf numFmtId="15" fontId="8" fillId="0" borderId="0" xfId="0" applyNumberFormat="1" applyFont="1" applyAlignment="1">
      <alignment horizontal="left"/>
    </xf>
    <xf numFmtId="2" fontId="8" fillId="4" borderId="0" xfId="0" applyNumberFormat="1" applyFont="1" applyFill="1" applyAlignment="1">
      <alignment horizontal="center" vertical="top" wrapText="1"/>
    </xf>
    <xf numFmtId="171" fontId="8" fillId="0" borderId="0" xfId="0" applyNumberFormat="1" applyFont="1" applyAlignment="1">
      <alignment horizontal="left"/>
    </xf>
    <xf numFmtId="15" fontId="8" fillId="5" borderId="0" xfId="0" applyNumberFormat="1" applyFont="1" applyFill="1" applyAlignment="1">
      <alignment horizontal="left"/>
    </xf>
    <xf numFmtId="10" fontId="8" fillId="0" borderId="0" xfId="0" applyNumberFormat="1" applyFont="1" applyAlignment="1">
      <alignment horizontal="left"/>
    </xf>
    <xf numFmtId="2" fontId="8" fillId="4" borderId="0" xfId="0" applyNumberFormat="1" applyFont="1" applyFill="1" applyAlignment="1">
      <alignment horizontal="center"/>
    </xf>
    <xf numFmtId="172" fontId="8" fillId="4" borderId="0" xfId="0" applyNumberFormat="1" applyFont="1" applyFill="1" applyAlignment="1">
      <alignment horizontal="center"/>
    </xf>
    <xf numFmtId="0" fontId="8" fillId="0" borderId="0" xfId="0" applyFont="1"/>
    <xf numFmtId="173" fontId="8" fillId="4" borderId="0" xfId="0" applyNumberFormat="1" applyFont="1" applyFill="1" applyAlignment="1">
      <alignment horizontal="center"/>
    </xf>
    <xf numFmtId="9" fontId="8" fillId="0" borderId="0" xfId="0" applyNumberFormat="1" applyFont="1"/>
    <xf numFmtId="169" fontId="8" fillId="4" borderId="0" xfId="0" applyNumberFormat="1" applyFont="1" applyFill="1" applyAlignment="1">
      <alignment horizontal="center"/>
    </xf>
    <xf numFmtId="9" fontId="8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/>
    </xf>
    <xf numFmtId="0" fontId="8" fillId="0" borderId="0" xfId="0" applyFont="1" applyAlignment="1">
      <alignment vertical="top" wrapText="1"/>
    </xf>
    <xf numFmtId="10" fontId="8" fillId="4" borderId="0" xfId="0" applyNumberFormat="1" applyFont="1" applyFill="1" applyAlignment="1">
      <alignment horizontal="center" vertical="top" wrapText="1"/>
    </xf>
    <xf numFmtId="168" fontId="12" fillId="0" borderId="0" xfId="0" applyNumberFormat="1" applyFont="1" applyAlignment="1">
      <alignment horizontal="left" vertical="top" wrapText="1"/>
    </xf>
    <xf numFmtId="9" fontId="8" fillId="4" borderId="0" xfId="0" applyNumberFormat="1" applyFont="1" applyFill="1" applyAlignment="1">
      <alignment horizontal="center" vertical="top" wrapText="1"/>
    </xf>
    <xf numFmtId="0" fontId="14" fillId="4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/>
    <xf numFmtId="1" fontId="0" fillId="6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38100</xdr:rowOff>
    </xdr:from>
    <xdr:to>
      <xdr:col>9</xdr:col>
      <xdr:colOff>755650</xdr:colOff>
      <xdr:row>4</xdr:row>
      <xdr:rowOff>60325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workbookViewId="0" zoomScale="130" zoomScaleNormal="130">
      <selection activeCell="C9" sqref="C9"/>
    </sheetView>
  </sheetViews>
  <sheetFormatPr defaultRowHeight="16" outlineLevelRow="0" outlineLevelCol="0" x14ac:dyDescent="0.2"/>
  <cols>
    <col min="1" max="1" width="13.6640625" style="75" customWidth="1"/>
    <col min="2" max="2" width="5.83203125" style="76" customWidth="1"/>
    <col min="3" max="3" width="17.6640625" style="76" customWidth="1"/>
    <col min="4" max="4" width="16" style="76" customWidth="1"/>
  </cols>
  <sheetData>
    <row r="1" spans="1:3" x14ac:dyDescent="0.25">
      <c r="A1" s="77" t="s">
        <v>55</v>
      </c>
      <c r="B1" s="78"/>
      <c r="C1" s="78"/>
    </row>
    <row r="2" spans="1:4" x14ac:dyDescent="0.25">
      <c r="A2" s="77"/>
      <c r="B2" s="79" t="s">
        <v>56</v>
      </c>
      <c r="C2" s="79"/>
      <c r="D2" s="79"/>
    </row>
    <row r="3" spans="1:4" x14ac:dyDescent="0.25">
      <c r="A3" s="80" t="s">
        <v>57</v>
      </c>
      <c r="B3" s="81" t="s">
        <v>58</v>
      </c>
      <c r="C3" s="81"/>
      <c r="D3" s="81"/>
    </row>
    <row r="4" spans="1:4" x14ac:dyDescent="0.25">
      <c r="A4" s="77" t="s">
        <v>59</v>
      </c>
      <c r="B4" s="82">
        <v>0</v>
      </c>
      <c r="C4" s="82"/>
      <c r="D4" s="82"/>
    </row>
    <row r="5" spans="2:4" x14ac:dyDescent="0.25">
      <c r="B5" s="83" t="s">
        <v>60</v>
      </c>
      <c r="C5" s="84" t="s">
        <v>61</v>
      </c>
      <c r="D5" s="85" t="s">
        <v>62</v>
      </c>
    </row>
    <row r="6" spans="1:4" x14ac:dyDescent="0.25">
      <c r="A6" s="75">
        <v>34454</v>
      </c>
      <c r="B6" s="86"/>
      <c r="C6" s="87"/>
      <c r="D6" s="88"/>
    </row>
    <row r="7" spans="1:4" x14ac:dyDescent="0.25">
      <c r="A7" s="75">
        <v>34485</v>
      </c>
      <c r="B7" s="86"/>
      <c r="C7" s="87"/>
      <c r="D7" s="88"/>
    </row>
    <row r="8" spans="1:4" x14ac:dyDescent="0.25">
      <c r="A8" s="75">
        <v>34515</v>
      </c>
      <c r="B8" s="86"/>
      <c r="C8" s="87"/>
      <c r="D8" s="88"/>
    </row>
    <row r="9" spans="1:4" x14ac:dyDescent="0.25">
      <c r="A9" s="75">
        <v>34546</v>
      </c>
      <c r="B9" s="86"/>
      <c r="C9" s="87"/>
      <c r="D9" s="88"/>
    </row>
    <row r="10" spans="1:4" x14ac:dyDescent="0.25">
      <c r="A10" s="75">
        <v>34577</v>
      </c>
      <c r="B10" s="86"/>
      <c r="C10" s="87"/>
      <c r="D10" s="88"/>
    </row>
    <row r="11" spans="1:4" x14ac:dyDescent="0.25">
      <c r="A11" s="75">
        <v>34607</v>
      </c>
      <c r="B11" s="86"/>
      <c r="C11" s="87"/>
      <c r="D11" s="88"/>
    </row>
    <row r="12" spans="1:4" x14ac:dyDescent="0.25">
      <c r="A12" s="75">
        <v>34638</v>
      </c>
      <c r="B12" s="86"/>
      <c r="C12" s="87"/>
      <c r="D12" s="88"/>
    </row>
    <row r="13" spans="1:4" x14ac:dyDescent="0.25">
      <c r="A13" s="75">
        <v>34668</v>
      </c>
      <c r="B13" s="86"/>
      <c r="C13" s="87"/>
      <c r="D13" s="88"/>
    </row>
    <row r="14" spans="1:4" x14ac:dyDescent="0.25">
      <c r="A14" s="75">
        <v>34699</v>
      </c>
      <c r="B14" s="86"/>
      <c r="C14" s="87"/>
      <c r="D14" s="88"/>
    </row>
    <row r="15" spans="1:4" x14ac:dyDescent="0.25">
      <c r="A15" s="75">
        <v>34730</v>
      </c>
      <c r="B15" s="86"/>
      <c r="C15" s="87"/>
      <c r="D15" s="88"/>
    </row>
    <row r="16" spans="1:4" x14ac:dyDescent="0.25">
      <c r="A16" s="75">
        <v>34758</v>
      </c>
      <c r="B16" s="86"/>
      <c r="C16" s="87"/>
      <c r="D16" s="88"/>
    </row>
    <row r="17" spans="1:4" x14ac:dyDescent="0.25">
      <c r="A17" s="75">
        <v>34789</v>
      </c>
      <c r="B17" s="86"/>
      <c r="C17" s="87"/>
      <c r="D17" s="88"/>
    </row>
    <row r="18" spans="1:4" x14ac:dyDescent="0.25">
      <c r="A18" s="75">
        <v>34819</v>
      </c>
      <c r="B18" s="86"/>
      <c r="C18" s="87"/>
      <c r="D18" s="88"/>
    </row>
    <row r="19" spans="1:4" x14ac:dyDescent="0.25">
      <c r="A19" s="75">
        <v>34850</v>
      </c>
      <c r="B19" s="86"/>
      <c r="C19" s="87"/>
      <c r="D19" s="88"/>
    </row>
    <row r="20" spans="1:4" x14ac:dyDescent="0.25">
      <c r="A20" s="75">
        <v>34880</v>
      </c>
      <c r="B20" s="86"/>
      <c r="C20" s="87"/>
      <c r="D20" s="88"/>
    </row>
    <row r="21" spans="1:4" x14ac:dyDescent="0.25">
      <c r="A21" s="75">
        <v>34911</v>
      </c>
      <c r="B21" s="86"/>
      <c r="C21" s="87"/>
      <c r="D21" s="88"/>
    </row>
    <row r="22" spans="1:4" x14ac:dyDescent="0.25">
      <c r="A22" s="75">
        <v>34942</v>
      </c>
      <c r="B22" s="86"/>
      <c r="C22" s="87"/>
      <c r="D22" s="88"/>
    </row>
    <row r="23" spans="1:4" x14ac:dyDescent="0.25">
      <c r="A23" s="75">
        <v>34972</v>
      </c>
      <c r="B23" s="86"/>
      <c r="C23" s="87"/>
      <c r="D23" s="88"/>
    </row>
    <row r="24" spans="1:4" x14ac:dyDescent="0.25">
      <c r="A24" s="75">
        <v>35003</v>
      </c>
      <c r="B24" s="86"/>
      <c r="C24" s="87"/>
      <c r="D24" s="88"/>
    </row>
    <row r="25" spans="1:4" x14ac:dyDescent="0.25">
      <c r="A25" s="75">
        <v>35033</v>
      </c>
      <c r="B25" s="86"/>
      <c r="C25" s="87"/>
      <c r="D25" s="88"/>
    </row>
    <row r="26" spans="1:4" x14ac:dyDescent="0.25">
      <c r="A26" s="75">
        <v>35064</v>
      </c>
      <c r="B26" s="86"/>
      <c r="C26" s="87"/>
      <c r="D26" s="88"/>
    </row>
    <row r="27" spans="1:4" x14ac:dyDescent="0.25">
      <c r="A27" s="75">
        <v>35095</v>
      </c>
      <c r="B27" s="86"/>
      <c r="C27" s="87"/>
      <c r="D27" s="88"/>
    </row>
    <row r="28" spans="1:4" x14ac:dyDescent="0.25">
      <c r="A28" s="75">
        <v>35124</v>
      </c>
      <c r="B28" s="86"/>
      <c r="C28" s="87"/>
      <c r="D28" s="88"/>
    </row>
    <row r="29" spans="1:4" x14ac:dyDescent="0.25">
      <c r="A29" s="75">
        <v>35155</v>
      </c>
      <c r="B29" s="86"/>
      <c r="C29" s="87"/>
      <c r="D29" s="88"/>
    </row>
    <row r="30" spans="1:4" x14ac:dyDescent="0.25">
      <c r="A30" s="75">
        <v>35185</v>
      </c>
      <c r="B30" s="86"/>
      <c r="C30" s="87"/>
      <c r="D30" s="88"/>
    </row>
    <row r="31" spans="1:4" x14ac:dyDescent="0.25">
      <c r="A31" s="75">
        <v>35216</v>
      </c>
      <c r="B31" s="86"/>
      <c r="C31" s="87"/>
      <c r="D31" s="88"/>
    </row>
    <row r="32" spans="1:4" x14ac:dyDescent="0.25">
      <c r="A32" s="75">
        <v>35246</v>
      </c>
      <c r="B32" s="86"/>
      <c r="C32" s="87"/>
      <c r="D32" s="88"/>
    </row>
    <row r="33" spans="1:4" x14ac:dyDescent="0.25">
      <c r="A33" s="75">
        <v>35277</v>
      </c>
      <c r="B33" s="86"/>
      <c r="C33" s="87"/>
      <c r="D33" s="88"/>
    </row>
    <row r="34" spans="1:4" x14ac:dyDescent="0.25">
      <c r="A34" s="75">
        <v>35308</v>
      </c>
      <c r="B34" s="86"/>
      <c r="C34" s="87"/>
      <c r="D34" s="88"/>
    </row>
    <row r="35" spans="1:4" x14ac:dyDescent="0.25">
      <c r="A35" s="75">
        <v>35338</v>
      </c>
      <c r="B35" s="86"/>
      <c r="C35" s="87"/>
      <c r="D35" s="88"/>
    </row>
    <row r="36" spans="1:4" x14ac:dyDescent="0.25">
      <c r="A36" s="75">
        <v>35369</v>
      </c>
      <c r="B36" s="86"/>
      <c r="C36" s="87"/>
      <c r="D36" s="88"/>
    </row>
    <row r="37" spans="1:4" x14ac:dyDescent="0.25">
      <c r="A37" s="75">
        <v>35399</v>
      </c>
      <c r="B37" s="86"/>
      <c r="C37" s="87"/>
      <c r="D37" s="88"/>
    </row>
    <row r="38" spans="1:4" x14ac:dyDescent="0.25">
      <c r="A38" s="75">
        <v>35430</v>
      </c>
      <c r="B38" s="86"/>
      <c r="C38" s="87"/>
      <c r="D38" s="88"/>
    </row>
    <row r="39" spans="1:4" x14ac:dyDescent="0.25">
      <c r="A39" s="75">
        <v>35461</v>
      </c>
      <c r="B39" s="86"/>
      <c r="C39" s="87"/>
      <c r="D39" s="88"/>
    </row>
    <row r="40" spans="1:4" x14ac:dyDescent="0.25">
      <c r="A40" s="75">
        <v>35489</v>
      </c>
      <c r="B40" s="86"/>
      <c r="C40" s="87"/>
      <c r="D40" s="88"/>
    </row>
    <row r="41" spans="1:4" x14ac:dyDescent="0.25">
      <c r="A41" s="75">
        <v>35520</v>
      </c>
      <c r="B41" s="86"/>
      <c r="C41" s="87"/>
      <c r="D41" s="88"/>
    </row>
    <row r="42" spans="1:4" x14ac:dyDescent="0.25">
      <c r="A42" s="75">
        <v>35550</v>
      </c>
      <c r="B42" s="86"/>
      <c r="C42" s="87"/>
      <c r="D42" s="88"/>
    </row>
    <row r="43" spans="1:4" x14ac:dyDescent="0.25">
      <c r="A43" s="75">
        <v>35581</v>
      </c>
      <c r="B43" s="86"/>
      <c r="C43" s="87"/>
      <c r="D43" s="88"/>
    </row>
    <row r="44" spans="1:4" x14ac:dyDescent="0.25">
      <c r="A44" s="75">
        <v>35611</v>
      </c>
      <c r="B44" s="86"/>
      <c r="C44" s="87"/>
      <c r="D44" s="88"/>
    </row>
    <row r="45" spans="1:4" x14ac:dyDescent="0.25">
      <c r="A45" s="75">
        <v>35642</v>
      </c>
      <c r="B45" s="86"/>
      <c r="C45" s="87"/>
      <c r="D45" s="88"/>
    </row>
    <row r="46" spans="1:4" x14ac:dyDescent="0.25">
      <c r="A46" s="75">
        <v>35673</v>
      </c>
      <c r="B46" s="86"/>
      <c r="C46" s="87"/>
      <c r="D46" s="88"/>
    </row>
    <row r="47" spans="1:4" x14ac:dyDescent="0.25">
      <c r="A47" s="75">
        <v>35703</v>
      </c>
      <c r="B47" s="86"/>
      <c r="C47" s="87"/>
      <c r="D47" s="88"/>
    </row>
    <row r="48" spans="1:4" x14ac:dyDescent="0.25">
      <c r="A48" s="75">
        <v>35734</v>
      </c>
      <c r="B48" s="86"/>
      <c r="C48" s="87"/>
      <c r="D48" s="88"/>
    </row>
    <row r="49" spans="1:4" x14ac:dyDescent="0.25">
      <c r="A49" s="75">
        <v>35764</v>
      </c>
      <c r="B49" s="86"/>
      <c r="C49" s="87"/>
      <c r="D49" s="88"/>
    </row>
    <row r="50" spans="1:4" x14ac:dyDescent="0.25">
      <c r="A50" s="75">
        <v>35795</v>
      </c>
      <c r="B50" s="86"/>
      <c r="C50" s="87"/>
      <c r="D50" s="88"/>
    </row>
    <row r="51" spans="1:4" x14ac:dyDescent="0.25">
      <c r="A51" s="75">
        <v>35826</v>
      </c>
      <c r="B51" s="86"/>
      <c r="C51" s="87"/>
      <c r="D51" s="88"/>
    </row>
    <row r="52" spans="1:4" x14ac:dyDescent="0.25">
      <c r="A52" s="75">
        <v>35854</v>
      </c>
      <c r="B52" s="86"/>
      <c r="C52" s="87"/>
      <c r="D52" s="88"/>
    </row>
    <row r="53" spans="1:4" x14ac:dyDescent="0.25">
      <c r="A53" s="75">
        <v>35885</v>
      </c>
      <c r="B53" s="86"/>
      <c r="C53" s="87"/>
      <c r="D53" s="88"/>
    </row>
    <row r="54" spans="1:4" x14ac:dyDescent="0.25">
      <c r="A54" s="75">
        <v>35915</v>
      </c>
      <c r="B54" s="86"/>
      <c r="C54" s="87"/>
      <c r="D54" s="88"/>
    </row>
    <row r="55" spans="1:4" x14ac:dyDescent="0.25">
      <c r="A55" s="75">
        <v>35946</v>
      </c>
      <c r="B55" s="86"/>
      <c r="C55" s="87"/>
      <c r="D55" s="88"/>
    </row>
    <row r="56" spans="1:4" x14ac:dyDescent="0.25">
      <c r="A56" s="75">
        <v>35976</v>
      </c>
      <c r="B56" s="86"/>
      <c r="C56" s="87"/>
      <c r="D56" s="88"/>
    </row>
    <row r="57" spans="1:4" x14ac:dyDescent="0.25">
      <c r="A57" s="75">
        <v>36007</v>
      </c>
      <c r="B57" s="86"/>
      <c r="C57" s="87"/>
      <c r="D57" s="88"/>
    </row>
    <row r="58" spans="1:4" x14ac:dyDescent="0.25">
      <c r="A58" s="75">
        <v>36038</v>
      </c>
      <c r="B58" s="86"/>
      <c r="C58" s="87"/>
      <c r="D58" s="88"/>
    </row>
    <row r="59" spans="1:4" x14ac:dyDescent="0.25">
      <c r="A59" s="75">
        <v>36068</v>
      </c>
      <c r="B59" s="86"/>
      <c r="C59" s="87"/>
      <c r="D59" s="88"/>
    </row>
    <row r="60" spans="1:4" x14ac:dyDescent="0.25">
      <c r="A60" s="75">
        <v>36099</v>
      </c>
      <c r="B60" s="86"/>
      <c r="C60" s="87"/>
      <c r="D60" s="88"/>
    </row>
    <row r="61" spans="1:4" x14ac:dyDescent="0.25">
      <c r="A61" s="75">
        <v>36129</v>
      </c>
      <c r="B61" s="86"/>
      <c r="C61" s="87"/>
      <c r="D61" s="88"/>
    </row>
    <row r="62" spans="1:4" x14ac:dyDescent="0.25">
      <c r="A62" s="75">
        <v>36160</v>
      </c>
      <c r="B62" s="86"/>
      <c r="C62" s="87"/>
      <c r="D62" s="88"/>
    </row>
    <row r="63" spans="1:4" x14ac:dyDescent="0.25">
      <c r="A63" s="75">
        <v>36191</v>
      </c>
      <c r="B63" s="86"/>
      <c r="C63" s="87"/>
      <c r="D63" s="88"/>
    </row>
    <row r="64" spans="1:4" x14ac:dyDescent="0.25">
      <c r="A64" s="75">
        <v>36219</v>
      </c>
      <c r="B64" s="86"/>
      <c r="C64" s="87"/>
      <c r="D64" s="88"/>
    </row>
    <row r="65" spans="1:4" x14ac:dyDescent="0.25">
      <c r="A65" s="75">
        <v>36250</v>
      </c>
      <c r="B65" s="86"/>
      <c r="C65" s="87"/>
      <c r="D65" s="88"/>
    </row>
    <row r="66" spans="1:4" x14ac:dyDescent="0.25">
      <c r="A66" s="75">
        <v>36280</v>
      </c>
      <c r="B66" s="86"/>
      <c r="C66" s="87"/>
      <c r="D66" s="88"/>
    </row>
    <row r="67" spans="1:4" x14ac:dyDescent="0.25">
      <c r="A67" s="75">
        <v>36311</v>
      </c>
      <c r="B67" s="86"/>
      <c r="C67" s="87"/>
      <c r="D67" s="88"/>
    </row>
    <row r="68" spans="1:4" x14ac:dyDescent="0.25">
      <c r="A68" s="75">
        <v>36341</v>
      </c>
      <c r="B68" s="86"/>
      <c r="C68" s="87"/>
      <c r="D68" s="88"/>
    </row>
    <row r="69" spans="1:4" x14ac:dyDescent="0.25">
      <c r="A69" s="75">
        <v>36372</v>
      </c>
      <c r="B69" s="86"/>
      <c r="C69" s="87"/>
      <c r="D69" s="88"/>
    </row>
    <row r="70" spans="1:4" x14ac:dyDescent="0.25">
      <c r="A70" s="75">
        <v>36403</v>
      </c>
      <c r="B70" s="86"/>
      <c r="C70" s="87"/>
      <c r="D70" s="88"/>
    </row>
    <row r="71" spans="1:4" x14ac:dyDescent="0.25">
      <c r="A71" s="75">
        <v>36433</v>
      </c>
      <c r="B71" s="86"/>
      <c r="C71" s="87"/>
      <c r="D71" s="88"/>
    </row>
    <row r="72" spans="1:4" x14ac:dyDescent="0.25">
      <c r="A72" s="75">
        <v>36464</v>
      </c>
      <c r="B72" s="86"/>
      <c r="C72" s="87"/>
      <c r="D72" s="88"/>
    </row>
    <row r="73" spans="1:4" x14ac:dyDescent="0.25">
      <c r="A73" s="75">
        <v>36494</v>
      </c>
      <c r="B73" s="86"/>
      <c r="C73" s="87"/>
      <c r="D73" s="88"/>
    </row>
    <row r="74" spans="1:4" x14ac:dyDescent="0.25">
      <c r="A74" s="75">
        <v>36525</v>
      </c>
      <c r="B74" s="86"/>
      <c r="C74" s="87"/>
      <c r="D74" s="88"/>
    </row>
    <row r="75" spans="1:4" x14ac:dyDescent="0.25">
      <c r="A75" s="75">
        <v>36556</v>
      </c>
      <c r="B75" s="86"/>
      <c r="C75" s="87"/>
      <c r="D75" s="88"/>
    </row>
    <row r="76" spans="1:4" x14ac:dyDescent="0.25">
      <c r="A76" s="75">
        <v>36585</v>
      </c>
      <c r="B76" s="86"/>
      <c r="C76" s="87"/>
      <c r="D76" s="88"/>
    </row>
    <row r="77" spans="1:4" x14ac:dyDescent="0.25">
      <c r="A77" s="75">
        <v>36616</v>
      </c>
      <c r="B77" s="86"/>
      <c r="C77" s="87"/>
      <c r="D77" s="88"/>
    </row>
    <row r="78" spans="1:4" x14ac:dyDescent="0.25">
      <c r="A78" s="75">
        <v>36646</v>
      </c>
      <c r="B78" s="86"/>
      <c r="C78" s="87"/>
      <c r="D78" s="88"/>
    </row>
    <row r="79" spans="1:4" x14ac:dyDescent="0.25">
      <c r="A79" s="75">
        <v>36677</v>
      </c>
      <c r="B79" s="86"/>
      <c r="C79" s="87"/>
      <c r="D79" s="88"/>
    </row>
    <row r="80" spans="1:4" x14ac:dyDescent="0.25">
      <c r="A80" s="75">
        <v>36707</v>
      </c>
      <c r="B80" s="86"/>
      <c r="C80" s="87"/>
      <c r="D80" s="88"/>
    </row>
    <row r="81" spans="1:4" x14ac:dyDescent="0.25">
      <c r="A81" s="75">
        <v>36738</v>
      </c>
      <c r="B81" s="86"/>
      <c r="C81" s="87"/>
      <c r="D81" s="88"/>
    </row>
    <row r="82" spans="1:4" x14ac:dyDescent="0.25">
      <c r="A82" s="75">
        <v>36769</v>
      </c>
      <c r="B82" s="86"/>
      <c r="C82" s="87"/>
      <c r="D82" s="88"/>
    </row>
    <row r="83" spans="1:4" x14ac:dyDescent="0.25">
      <c r="A83" s="75">
        <v>36799</v>
      </c>
      <c r="B83" s="86"/>
      <c r="C83" s="87"/>
      <c r="D83" s="88"/>
    </row>
    <row r="84" spans="1:4" x14ac:dyDescent="0.25">
      <c r="A84" s="75">
        <v>36830</v>
      </c>
      <c r="B84" s="86"/>
      <c r="C84" s="87"/>
      <c r="D84" s="88"/>
    </row>
    <row r="85" spans="1:4" x14ac:dyDescent="0.25">
      <c r="A85" s="75">
        <v>36860</v>
      </c>
      <c r="B85" s="86"/>
      <c r="C85" s="87"/>
      <c r="D85" s="88"/>
    </row>
    <row r="86" spans="1:4" x14ac:dyDescent="0.25">
      <c r="A86" s="75">
        <v>36891</v>
      </c>
      <c r="B86" s="86"/>
      <c r="C86" s="87"/>
      <c r="D86" s="88"/>
    </row>
    <row r="87" spans="1:4" x14ac:dyDescent="0.25">
      <c r="A87" s="75">
        <v>36922</v>
      </c>
      <c r="B87" s="86"/>
      <c r="C87" s="87"/>
      <c r="D87" s="88"/>
    </row>
    <row r="88" spans="1:4" x14ac:dyDescent="0.25">
      <c r="A88" s="75">
        <v>36950</v>
      </c>
      <c r="B88" s="86"/>
      <c r="C88" s="87"/>
      <c r="D88" s="88"/>
    </row>
    <row r="89" spans="1:4" x14ac:dyDescent="0.25">
      <c r="A89" s="75">
        <v>36981</v>
      </c>
      <c r="B89" s="86"/>
      <c r="C89" s="87"/>
      <c r="D89" s="88"/>
    </row>
    <row r="90" spans="1:4" x14ac:dyDescent="0.25">
      <c r="A90" s="75">
        <v>37011</v>
      </c>
      <c r="B90" s="86"/>
      <c r="C90" s="87"/>
      <c r="D90" s="88"/>
    </row>
    <row r="91" spans="1:4" x14ac:dyDescent="0.25">
      <c r="A91" s="75">
        <v>37042</v>
      </c>
      <c r="B91" s="86"/>
      <c r="C91" s="87"/>
      <c r="D91" s="88"/>
    </row>
    <row r="92" spans="1:4" x14ac:dyDescent="0.25">
      <c r="A92" s="75">
        <v>37072</v>
      </c>
      <c r="B92" s="86"/>
      <c r="C92" s="87"/>
      <c r="D92" s="88"/>
    </row>
    <row r="93" spans="1:4" x14ac:dyDescent="0.25">
      <c r="A93" s="75">
        <v>37103</v>
      </c>
      <c r="B93" s="86"/>
      <c r="C93" s="87"/>
      <c r="D93" s="88"/>
    </row>
    <row r="94" spans="1:4" x14ac:dyDescent="0.25">
      <c r="A94" s="75">
        <v>37134</v>
      </c>
      <c r="B94" s="86"/>
      <c r="C94" s="87"/>
      <c r="D94" s="88"/>
    </row>
    <row r="95" spans="1:4" x14ac:dyDescent="0.25">
      <c r="A95" s="75">
        <v>37164</v>
      </c>
      <c r="B95" s="86"/>
      <c r="C95" s="87"/>
      <c r="D95" s="88"/>
    </row>
    <row r="96" spans="1:4" x14ac:dyDescent="0.25">
      <c r="A96" s="75">
        <v>37195</v>
      </c>
      <c r="B96" s="86"/>
      <c r="C96" s="87"/>
      <c r="D96" s="88"/>
    </row>
    <row r="97" spans="1:4" x14ac:dyDescent="0.25">
      <c r="A97" s="75">
        <v>37225</v>
      </c>
      <c r="B97" s="86"/>
      <c r="C97" s="87"/>
      <c r="D97" s="88"/>
    </row>
    <row r="98" spans="1:4" x14ac:dyDescent="0.25">
      <c r="A98" s="75">
        <v>37256</v>
      </c>
      <c r="B98" s="86"/>
      <c r="C98" s="87"/>
      <c r="D98" s="88"/>
    </row>
    <row r="99" spans="1:4" x14ac:dyDescent="0.25">
      <c r="A99" s="75">
        <v>37287</v>
      </c>
      <c r="B99" s="86"/>
      <c r="C99" s="87"/>
      <c r="D99" s="88"/>
    </row>
    <row r="100" spans="1:4" x14ac:dyDescent="0.25">
      <c r="A100" s="75">
        <v>37315</v>
      </c>
      <c r="B100" s="86"/>
      <c r="C100" s="87"/>
      <c r="D100" s="88"/>
    </row>
    <row r="101" spans="1:4" x14ac:dyDescent="0.25">
      <c r="A101" s="75">
        <v>37346</v>
      </c>
      <c r="B101" s="86"/>
      <c r="C101" s="87"/>
      <c r="D101" s="88"/>
    </row>
    <row r="102" spans="1:4" x14ac:dyDescent="0.25">
      <c r="A102" s="75">
        <v>37376</v>
      </c>
      <c r="B102" s="89"/>
      <c r="C102" s="90"/>
      <c r="D102" s="91"/>
    </row>
    <row r="103" spans="1:4" x14ac:dyDescent="0.25">
      <c r="A103" s="75">
        <v>37407</v>
      </c>
      <c r="B103" s="89"/>
      <c r="C103" s="90"/>
      <c r="D103" s="91"/>
    </row>
    <row r="104" spans="1:4" x14ac:dyDescent="0.25">
      <c r="A104" s="75">
        <v>37437</v>
      </c>
      <c r="B104" s="89"/>
      <c r="C104" s="90"/>
      <c r="D104" s="91"/>
    </row>
    <row r="105" spans="1:4" x14ac:dyDescent="0.25">
      <c r="A105" s="75">
        <v>37468</v>
      </c>
      <c r="B105" s="89"/>
      <c r="C105" s="90"/>
      <c r="D105" s="91"/>
    </row>
    <row r="106" spans="1:4" x14ac:dyDescent="0.25">
      <c r="A106" s="75">
        <v>37499</v>
      </c>
      <c r="B106" s="89"/>
      <c r="C106" s="90"/>
      <c r="D106" s="91"/>
    </row>
    <row r="107" spans="1:4" x14ac:dyDescent="0.25">
      <c r="A107" s="75">
        <v>37529</v>
      </c>
      <c r="B107" s="89"/>
      <c r="C107" s="90"/>
      <c r="D107" s="91"/>
    </row>
    <row r="108" spans="1:4" x14ac:dyDescent="0.25">
      <c r="A108" s="75">
        <v>37560</v>
      </c>
      <c r="B108" s="89"/>
      <c r="C108" s="90"/>
      <c r="D108" s="91"/>
    </row>
    <row r="109" spans="1:4" x14ac:dyDescent="0.25">
      <c r="A109" s="75">
        <v>37590</v>
      </c>
      <c r="B109" s="89"/>
      <c r="C109" s="90"/>
      <c r="D109" s="90"/>
    </row>
    <row r="110" spans="1:4" x14ac:dyDescent="0.25">
      <c r="A110" s="75">
        <v>37621</v>
      </c>
      <c r="B110" s="89"/>
      <c r="C110" s="90"/>
      <c r="D110" s="90"/>
    </row>
    <row r="111" spans="1:4" x14ac:dyDescent="0.25">
      <c r="A111" s="75">
        <v>37652</v>
      </c>
      <c r="B111" s="89"/>
      <c r="C111" s="90"/>
      <c r="D111" s="90"/>
    </row>
    <row r="112" spans="1:4" x14ac:dyDescent="0.25">
      <c r="A112" s="75">
        <v>37680</v>
      </c>
      <c r="B112" s="89"/>
      <c r="C112" s="90"/>
      <c r="D112" s="90"/>
    </row>
    <row r="113" spans="1:4" x14ac:dyDescent="0.25">
      <c r="A113" s="75">
        <v>37711</v>
      </c>
      <c r="B113" s="89"/>
      <c r="C113" s="90"/>
      <c r="D113" s="90"/>
    </row>
    <row r="114" spans="1:4" x14ac:dyDescent="0.25">
      <c r="A114" s="75">
        <v>37741</v>
      </c>
      <c r="B114" s="89"/>
      <c r="C114" s="90"/>
      <c r="D114" s="90"/>
    </row>
    <row r="115" spans="1:4" x14ac:dyDescent="0.25">
      <c r="A115" s="75">
        <v>37772</v>
      </c>
      <c r="B115" s="89"/>
      <c r="C115" s="90"/>
      <c r="D115" s="90"/>
    </row>
    <row r="116" spans="1:4" x14ac:dyDescent="0.25">
      <c r="A116" s="75">
        <v>37802</v>
      </c>
      <c r="B116" s="89"/>
      <c r="C116" s="90"/>
      <c r="D116" s="90"/>
    </row>
    <row r="117" spans="1:4" x14ac:dyDescent="0.25">
      <c r="A117" s="75">
        <v>37833</v>
      </c>
      <c r="B117" s="89"/>
      <c r="C117" s="90"/>
      <c r="D117" s="90"/>
    </row>
    <row r="118" spans="1:4" x14ac:dyDescent="0.25">
      <c r="A118" s="75">
        <v>37864</v>
      </c>
      <c r="B118" s="89"/>
      <c r="C118" s="90"/>
      <c r="D118" s="90"/>
    </row>
    <row r="119" spans="1:4" x14ac:dyDescent="0.25">
      <c r="A119" s="75">
        <v>37894</v>
      </c>
      <c r="B119" s="89"/>
      <c r="C119" s="90"/>
      <c r="D119" s="90"/>
    </row>
    <row r="120" spans="1:4" x14ac:dyDescent="0.25">
      <c r="A120" s="75">
        <v>37925</v>
      </c>
      <c r="B120" s="89"/>
      <c r="C120" s="90"/>
      <c r="D120" s="90"/>
    </row>
    <row r="121" spans="1:4" x14ac:dyDescent="0.25">
      <c r="A121" s="75">
        <v>37955</v>
      </c>
      <c r="B121" s="89"/>
      <c r="C121" s="90"/>
      <c r="D121" s="90"/>
    </row>
    <row r="122" spans="1:4" x14ac:dyDescent="0.25">
      <c r="A122" s="75">
        <v>37986</v>
      </c>
      <c r="B122" s="89"/>
      <c r="C122" s="90"/>
      <c r="D122" s="90"/>
    </row>
    <row r="123" spans="1:4" x14ac:dyDescent="0.25">
      <c r="A123" s="75">
        <v>38017</v>
      </c>
      <c r="B123" s="89"/>
      <c r="C123" s="90"/>
      <c r="D123" s="90"/>
    </row>
    <row r="124" spans="1:4" x14ac:dyDescent="0.25">
      <c r="A124" s="75">
        <v>38046</v>
      </c>
      <c r="B124" s="89"/>
      <c r="C124" s="90"/>
      <c r="D124" s="90"/>
    </row>
    <row r="125" spans="1:4" x14ac:dyDescent="0.25">
      <c r="A125" s="75">
        <v>38077</v>
      </c>
      <c r="B125" s="89"/>
      <c r="C125" s="90"/>
      <c r="D125" s="90"/>
    </row>
    <row r="126" spans="1:4" x14ac:dyDescent="0.25">
      <c r="A126" s="75">
        <v>38107</v>
      </c>
      <c r="B126" s="89"/>
      <c r="C126" s="90"/>
      <c r="D126" s="90"/>
    </row>
    <row r="127" spans="1:4" x14ac:dyDescent="0.25">
      <c r="A127" s="75">
        <v>38138</v>
      </c>
      <c r="B127" s="89"/>
      <c r="C127" s="90"/>
      <c r="D127" s="90"/>
    </row>
    <row r="128" spans="1:4" x14ac:dyDescent="0.25">
      <c r="A128" s="75">
        <v>38168</v>
      </c>
      <c r="B128" s="89"/>
      <c r="C128" s="90"/>
      <c r="D128" s="90"/>
    </row>
    <row r="129" spans="1:4" x14ac:dyDescent="0.25">
      <c r="A129" s="75">
        <v>38199</v>
      </c>
      <c r="B129" s="89"/>
      <c r="C129" s="90"/>
      <c r="D129" s="90"/>
    </row>
    <row r="130" spans="1:4" x14ac:dyDescent="0.25">
      <c r="A130" s="75">
        <v>38230</v>
      </c>
      <c r="B130" s="89"/>
      <c r="C130" s="90"/>
      <c r="D130" s="90"/>
    </row>
    <row r="131" spans="1:4" x14ac:dyDescent="0.25">
      <c r="A131" s="75">
        <v>38260</v>
      </c>
      <c r="B131" s="89"/>
      <c r="C131" s="90"/>
      <c r="D131" s="90"/>
    </row>
    <row r="132" spans="1:4" x14ac:dyDescent="0.25">
      <c r="A132" s="75">
        <v>38291</v>
      </c>
      <c r="B132" s="89"/>
      <c r="C132" s="90"/>
      <c r="D132" s="90"/>
    </row>
    <row r="133" spans="1:4" x14ac:dyDescent="0.25">
      <c r="A133" s="75">
        <v>38321</v>
      </c>
      <c r="B133" s="89"/>
      <c r="C133" s="90"/>
      <c r="D133" s="90"/>
    </row>
    <row r="134" spans="1:4" x14ac:dyDescent="0.25">
      <c r="A134" s="75">
        <v>38352</v>
      </c>
      <c r="B134" s="89"/>
      <c r="C134" s="90"/>
      <c r="D134" s="90"/>
    </row>
    <row r="135" spans="1:4" x14ac:dyDescent="0.25">
      <c r="A135" s="75">
        <v>38383</v>
      </c>
      <c r="B135" s="89"/>
      <c r="C135" s="90"/>
      <c r="D135" s="90"/>
    </row>
    <row r="136" spans="1:4" x14ac:dyDescent="0.25">
      <c r="A136" s="75">
        <v>38411</v>
      </c>
      <c r="B136" s="89"/>
      <c r="C136" s="90"/>
      <c r="D136" s="90"/>
    </row>
    <row r="137" spans="1:4" x14ac:dyDescent="0.25">
      <c r="A137" s="75">
        <v>38442</v>
      </c>
      <c r="B137" s="89"/>
      <c r="C137" s="90"/>
      <c r="D137" s="90"/>
    </row>
    <row r="138" spans="1:4" x14ac:dyDescent="0.25">
      <c r="A138" s="75">
        <v>38472</v>
      </c>
      <c r="B138" s="89"/>
      <c r="C138" s="90"/>
      <c r="D138" s="90"/>
    </row>
    <row r="139" spans="1:4" x14ac:dyDescent="0.25">
      <c r="A139" s="75">
        <v>38503</v>
      </c>
      <c r="B139" s="89"/>
      <c r="C139" s="90"/>
      <c r="D139" s="90"/>
    </row>
    <row r="140" spans="1:4" x14ac:dyDescent="0.25">
      <c r="A140" s="75">
        <v>38533</v>
      </c>
      <c r="B140" s="89"/>
      <c r="C140" s="90"/>
      <c r="D140" s="90"/>
    </row>
    <row r="141" spans="1:4" x14ac:dyDescent="0.25">
      <c r="A141" s="75">
        <v>38564</v>
      </c>
      <c r="B141" s="89"/>
      <c r="C141" s="90"/>
      <c r="D141" s="90"/>
    </row>
    <row r="142" spans="1:4" x14ac:dyDescent="0.25">
      <c r="A142" s="75">
        <v>38595</v>
      </c>
      <c r="B142" s="89"/>
      <c r="C142" s="90"/>
      <c r="D142" s="90"/>
    </row>
    <row r="143" spans="1:4" x14ac:dyDescent="0.25">
      <c r="A143" s="75">
        <v>38625</v>
      </c>
      <c r="B143" s="89"/>
      <c r="C143" s="90"/>
      <c r="D143" s="90"/>
    </row>
    <row r="144" spans="1:4" x14ac:dyDescent="0.25">
      <c r="A144" s="75">
        <v>38656</v>
      </c>
      <c r="B144" s="89">
        <v>0</v>
      </c>
      <c r="C144" s="90">
        <v>-0.32</v>
      </c>
      <c r="D144" s="90">
        <v>-0.32</v>
      </c>
    </row>
    <row r="145" spans="1:4" x14ac:dyDescent="0.25">
      <c r="A145" s="75">
        <v>38686</v>
      </c>
      <c r="B145" s="89">
        <v>0</v>
      </c>
      <c r="C145" s="90">
        <v>2.2071</v>
      </c>
      <c r="D145" s="90">
        <v>2.2071</v>
      </c>
    </row>
    <row r="146" spans="1:4" x14ac:dyDescent="0.25">
      <c r="A146" s="75">
        <v>38717</v>
      </c>
      <c r="B146" s="89">
        <v>0</v>
      </c>
      <c r="C146" s="90">
        <v>5.4574</v>
      </c>
      <c r="D146" s="90">
        <v>5.4574</v>
      </c>
    </row>
    <row r="147" spans="1:4" x14ac:dyDescent="0.25">
      <c r="A147" s="75">
        <v>38748</v>
      </c>
      <c r="B147" s="89">
        <v>0</v>
      </c>
      <c r="C147" s="90">
        <v>-0.93075</v>
      </c>
      <c r="D147" s="90">
        <v>-0.93075</v>
      </c>
    </row>
    <row r="148" spans="1:4" x14ac:dyDescent="0.25">
      <c r="A148" s="75">
        <v>38776</v>
      </c>
      <c r="B148" s="89">
        <v>0</v>
      </c>
      <c r="C148" s="90">
        <v>3.47614</v>
      </c>
      <c r="D148" s="90">
        <v>3.47614</v>
      </c>
    </row>
    <row r="149" spans="1:4" x14ac:dyDescent="0.25">
      <c r="A149" s="75">
        <v>38807</v>
      </c>
      <c r="B149" s="89">
        <v>0</v>
      </c>
      <c r="C149" s="90">
        <v>-0.79898</v>
      </c>
      <c r="D149" s="90">
        <v>-0.79898</v>
      </c>
    </row>
    <row r="150" spans="1:4" x14ac:dyDescent="0.25">
      <c r="A150" s="75">
        <v>38837</v>
      </c>
      <c r="B150" s="89">
        <v>0</v>
      </c>
      <c r="C150" s="90">
        <v>-0.41186</v>
      </c>
      <c r="D150" s="90">
        <v>-0.41186</v>
      </c>
    </row>
    <row r="151" spans="1:4" x14ac:dyDescent="0.25">
      <c r="A151" s="75">
        <v>38868</v>
      </c>
      <c r="B151" s="89">
        <v>0</v>
      </c>
      <c r="C151" s="90">
        <v>-0.9466</v>
      </c>
      <c r="D151" s="90">
        <v>-0.9466</v>
      </c>
    </row>
    <row r="152" spans="1:4" x14ac:dyDescent="0.25">
      <c r="A152" s="75">
        <v>38898</v>
      </c>
      <c r="B152" s="89">
        <v>1.9663111012533356</v>
      </c>
      <c r="C152" s="90">
        <v>3.749388898746664</v>
      </c>
      <c r="D152" s="90">
        <v>5.7157</v>
      </c>
    </row>
    <row r="153" spans="1:4" x14ac:dyDescent="0.25">
      <c r="A153" s="75">
        <v>38929</v>
      </c>
      <c r="B153" s="89">
        <v>0</v>
      </c>
      <c r="C153" s="90">
        <v>3.00806</v>
      </c>
      <c r="D153" s="90">
        <v>3.00806</v>
      </c>
    </row>
    <row r="154" spans="1:4" x14ac:dyDescent="0.25">
      <c r="A154" s="75">
        <v>38960</v>
      </c>
      <c r="B154" s="89">
        <v>0</v>
      </c>
      <c r="C154" s="90">
        <v>3.3113200000000003</v>
      </c>
      <c r="D154" s="90">
        <v>3.3113200000000003</v>
      </c>
    </row>
    <row r="155" spans="1:4" x14ac:dyDescent="0.25">
      <c r="A155" s="75">
        <v>38990</v>
      </c>
      <c r="B155" s="89">
        <v>1.0337070649052271</v>
      </c>
      <c r="C155" s="90">
        <v>2.549852935094773</v>
      </c>
      <c r="D155" s="90">
        <v>3.5835600000000003</v>
      </c>
    </row>
    <row r="156" spans="1:4" x14ac:dyDescent="0.25">
      <c r="A156" s="75">
        <v>39021</v>
      </c>
      <c r="B156" s="89">
        <v>0</v>
      </c>
      <c r="C156" s="90">
        <v>1.1159000000000001</v>
      </c>
      <c r="D156" s="90">
        <v>1.1159000000000001</v>
      </c>
    </row>
    <row r="157" spans="1:4" x14ac:dyDescent="0.25">
      <c r="A157" s="75">
        <v>39051</v>
      </c>
      <c r="B157" s="89">
        <v>0</v>
      </c>
      <c r="C157" s="90">
        <v>4.73911</v>
      </c>
      <c r="D157" s="90">
        <v>4.73911</v>
      </c>
    </row>
    <row r="158" spans="1:4" x14ac:dyDescent="0.25">
      <c r="A158" s="75">
        <v>39082</v>
      </c>
      <c r="B158" s="89">
        <v>1.158214215511165</v>
      </c>
      <c r="C158" s="90">
        <v>5.729525784488835</v>
      </c>
      <c r="D158" s="90">
        <v>6.887740000000001</v>
      </c>
    </row>
    <row r="159" spans="1:4" x14ac:dyDescent="0.25">
      <c r="A159" s="75">
        <v>39113</v>
      </c>
      <c r="B159" s="89">
        <v>0</v>
      </c>
      <c r="C159" s="90">
        <v>1.25403</v>
      </c>
      <c r="D159" s="90">
        <v>1.25403</v>
      </c>
    </row>
    <row r="160" spans="1:4" x14ac:dyDescent="0.25">
      <c r="A160" s="75">
        <v>39141</v>
      </c>
      <c r="B160" s="89">
        <v>0</v>
      </c>
      <c r="C160" s="90">
        <v>0.11588</v>
      </c>
      <c r="D160" s="90">
        <v>0.11588</v>
      </c>
    </row>
    <row r="161" spans="1:4" x14ac:dyDescent="0.25">
      <c r="A161" s="75">
        <v>39172</v>
      </c>
      <c r="B161" s="89">
        <v>0.8952056134432969</v>
      </c>
      <c r="C161" s="90">
        <v>-3.615305613443297</v>
      </c>
      <c r="D161" s="90">
        <v>-2.7201</v>
      </c>
    </row>
    <row r="162" spans="1:4" x14ac:dyDescent="0.25">
      <c r="A162" s="75">
        <v>39202</v>
      </c>
      <c r="B162" s="89">
        <v>0</v>
      </c>
      <c r="C162" s="90">
        <v>2.5587</v>
      </c>
      <c r="D162" s="90">
        <v>2.5587</v>
      </c>
    </row>
    <row r="163" spans="1:4" x14ac:dyDescent="0.25">
      <c r="A163" s="75">
        <v>39233</v>
      </c>
      <c r="B163" s="89">
        <v>0</v>
      </c>
      <c r="C163" s="90">
        <v>3.19725</v>
      </c>
      <c r="D163" s="90">
        <v>3.19725</v>
      </c>
    </row>
    <row r="164" spans="1:4" x14ac:dyDescent="0.25">
      <c r="A164" s="75">
        <v>39263</v>
      </c>
      <c r="B164" s="89">
        <v>10.024200589486513</v>
      </c>
      <c r="C164" s="90">
        <v>-13.231860589486514</v>
      </c>
      <c r="D164" s="90">
        <v>-3.2076600000000006</v>
      </c>
    </row>
    <row r="165" spans="1:4" x14ac:dyDescent="0.25">
      <c r="A165" s="75">
        <v>39294</v>
      </c>
      <c r="B165" s="89">
        <v>0</v>
      </c>
      <c r="C165" s="90">
        <v>-4.07848</v>
      </c>
      <c r="D165" s="90">
        <v>-4.07848</v>
      </c>
    </row>
    <row r="166" spans="1:4" x14ac:dyDescent="0.25">
      <c r="A166" s="75">
        <v>39325</v>
      </c>
      <c r="B166" s="92">
        <v>0</v>
      </c>
      <c r="C166" s="92">
        <v>6.993099999999999</v>
      </c>
      <c r="D166" s="92">
        <v>6.993099999999999</v>
      </c>
    </row>
    <row r="167" spans="1:4" x14ac:dyDescent="0.25">
      <c r="A167" s="75">
        <v>39355</v>
      </c>
      <c r="B167" s="92">
        <v>0.8843520221602957</v>
      </c>
      <c r="C167" s="92">
        <v>2.4967479778397044</v>
      </c>
      <c r="D167" s="92">
        <v>3.3811</v>
      </c>
    </row>
    <row r="168" spans="1:4" x14ac:dyDescent="0.25">
      <c r="A168" s="75">
        <v>39386</v>
      </c>
      <c r="B168" s="92">
        <v>0</v>
      </c>
      <c r="C168" s="92">
        <v>0.1626</v>
      </c>
      <c r="D168" s="92">
        <v>0.1626</v>
      </c>
    </row>
    <row r="169" spans="1:4" x14ac:dyDescent="0.25">
      <c r="A169" s="75">
        <v>39416</v>
      </c>
      <c r="B169" s="92">
        <v>0</v>
      </c>
      <c r="C169" s="92">
        <v>-4.3744</v>
      </c>
      <c r="D169" s="92">
        <v>-4.3744</v>
      </c>
    </row>
    <row r="170" spans="1:4" x14ac:dyDescent="0.25">
      <c r="A170" s="75">
        <v>39447</v>
      </c>
      <c r="B170" s="92">
        <v>1.231734822325162</v>
      </c>
      <c r="C170" s="92">
        <v>-4.728734822325162</v>
      </c>
      <c r="D170" s="92">
        <v>-3.497</v>
      </c>
    </row>
    <row r="171" spans="1:4" x14ac:dyDescent="0.25">
      <c r="A171" s="75">
        <v>39478</v>
      </c>
      <c r="B171" s="92">
        <v>0</v>
      </c>
      <c r="C171" s="92">
        <v>-12.3972</v>
      </c>
      <c r="D171" s="92">
        <v>-12.3972</v>
      </c>
    </row>
    <row r="172" spans="1:4" x14ac:dyDescent="0.25">
      <c r="A172" s="75">
        <v>39507</v>
      </c>
      <c r="B172" s="92">
        <v>0</v>
      </c>
      <c r="C172" s="92">
        <v>-5.02372</v>
      </c>
      <c r="D172" s="92">
        <v>-5.02372</v>
      </c>
    </row>
    <row r="173" spans="1:4" x14ac:dyDescent="0.25">
      <c r="A173" s="75">
        <v>39538</v>
      </c>
      <c r="B173" s="92">
        <v>1.2569380841807474</v>
      </c>
      <c r="C173" s="92">
        <v>-1.6663780841807474</v>
      </c>
      <c r="D173" s="92">
        <v>-0.40944</v>
      </c>
    </row>
    <row r="174" spans="1:4" x14ac:dyDescent="0.25">
      <c r="A174" s="75">
        <v>39568</v>
      </c>
      <c r="B174" s="92">
        <v>0</v>
      </c>
      <c r="C174" s="92">
        <v>2.01057</v>
      </c>
      <c r="D174" s="92">
        <v>2.01057</v>
      </c>
    </row>
    <row r="175" spans="1:4" x14ac:dyDescent="0.25">
      <c r="A175" s="75">
        <v>39599</v>
      </c>
      <c r="B175" s="92">
        <v>0</v>
      </c>
      <c r="C175" s="92">
        <v>-6.80687</v>
      </c>
      <c r="D175" s="92">
        <v>-6.80687</v>
      </c>
    </row>
    <row r="176" spans="1:4" x14ac:dyDescent="0.25">
      <c r="A176" s="75">
        <v>39629</v>
      </c>
      <c r="B176" s="92">
        <v>2.2743055555555554</v>
      </c>
      <c r="C176" s="92">
        <v>-11.225025555555556</v>
      </c>
      <c r="D176" s="92">
        <v>-8.95072</v>
      </c>
    </row>
    <row r="177" spans="1:4" x14ac:dyDescent="0.25">
      <c r="A177" s="75">
        <v>39660</v>
      </c>
      <c r="B177" s="92">
        <v>0</v>
      </c>
      <c r="C177" s="92">
        <v>-7.987</v>
      </c>
      <c r="D177" s="92">
        <v>-7.987</v>
      </c>
    </row>
    <row r="178" spans="1:4" x14ac:dyDescent="0.25">
      <c r="A178" s="75">
        <v>39691</v>
      </c>
      <c r="B178" s="92">
        <v>0</v>
      </c>
      <c r="C178" s="92">
        <v>6.01656</v>
      </c>
      <c r="D178" s="92">
        <v>6.01656</v>
      </c>
    </row>
    <row r="179" spans="1:4" x14ac:dyDescent="0.25">
      <c r="A179" s="75">
        <v>39721</v>
      </c>
      <c r="B179" s="92">
        <v>0.955542525946893</v>
      </c>
      <c r="C179" s="92">
        <v>-7.7754325259468935</v>
      </c>
      <c r="D179" s="92">
        <v>-6.819890000000001</v>
      </c>
    </row>
    <row r="180" spans="1:4" x14ac:dyDescent="0.25">
      <c r="A180" s="75">
        <v>39752</v>
      </c>
      <c r="B180" s="92">
        <v>0</v>
      </c>
      <c r="C180" s="92">
        <v>-31.31464</v>
      </c>
      <c r="D180" s="92">
        <v>-31.31464</v>
      </c>
    </row>
    <row r="181" spans="1:4" x14ac:dyDescent="0.25">
      <c r="A181" s="75">
        <v>39782</v>
      </c>
      <c r="B181" s="92">
        <v>0</v>
      </c>
      <c r="C181" s="92">
        <v>-3.4476</v>
      </c>
      <c r="D181" s="92">
        <v>-3.4476</v>
      </c>
    </row>
    <row r="182" spans="1:4" x14ac:dyDescent="0.25">
      <c r="A182" s="75">
        <v>39813</v>
      </c>
      <c r="B182" s="92">
        <v>1.773583723522854</v>
      </c>
      <c r="C182" s="92">
        <v>-9.745157086954007</v>
      </c>
      <c r="D182" s="92">
        <v>-7.971573363431153</v>
      </c>
    </row>
    <row r="183" spans="1:4" x14ac:dyDescent="0.25">
      <c r="A183" s="75">
        <v>39844</v>
      </c>
      <c r="B183" s="92">
        <v>0</v>
      </c>
      <c r="C183" s="92">
        <v>-4.858115777525546</v>
      </c>
      <c r="D183" s="92">
        <v>-4.858115777525546</v>
      </c>
    </row>
    <row r="184" spans="1:4" x14ac:dyDescent="0.25">
      <c r="A184" s="75">
        <v>39872</v>
      </c>
      <c r="B184" s="92">
        <v>0</v>
      </c>
      <c r="C184" s="92">
        <v>-16.201383917919344</v>
      </c>
      <c r="D184" s="92">
        <v>-16.201383917919344</v>
      </c>
    </row>
    <row r="185" spans="1:4" x14ac:dyDescent="0.25">
      <c r="A185" s="75">
        <v>39903</v>
      </c>
      <c r="B185" s="92">
        <v>4.406987784564132</v>
      </c>
      <c r="C185" s="92">
        <v>-1.8517571467509202</v>
      </c>
      <c r="D185" s="92">
        <v>2.555230637813212</v>
      </c>
    </row>
    <row r="186" spans="1:4" x14ac:dyDescent="0.25">
      <c r="A186" s="75">
        <v>39933</v>
      </c>
      <c r="B186" s="92">
        <v>0</v>
      </c>
      <c r="C186" s="92">
        <v>7.0287539936102235</v>
      </c>
      <c r="D186" s="92">
        <v>7.0287539936102235</v>
      </c>
    </row>
    <row r="187" spans="1:4" x14ac:dyDescent="0.25">
      <c r="A187" s="75">
        <v>39964</v>
      </c>
      <c r="B187" s="92">
        <v>0</v>
      </c>
      <c r="C187" s="92">
        <v>3.8534599728629555</v>
      </c>
      <c r="D187" s="92">
        <v>3.8534599728629555</v>
      </c>
    </row>
    <row r="188" spans="1:4" x14ac:dyDescent="0.25">
      <c r="A188" s="75">
        <v>39994</v>
      </c>
      <c r="B188" s="92">
        <v>3.6941044963576988</v>
      </c>
      <c r="C188" s="92">
        <v>0.3299355036423014</v>
      </c>
      <c r="D188" s="92">
        <v>4.02404</v>
      </c>
    </row>
    <row r="189" spans="1:4" x14ac:dyDescent="0.25">
      <c r="A189" s="75">
        <v>40025</v>
      </c>
      <c r="B189" s="92">
        <v>0</v>
      </c>
      <c r="C189" s="92">
        <v>3.91236</v>
      </c>
      <c r="D189" s="92">
        <v>3.91236</v>
      </c>
    </row>
    <row r="190" spans="1:4" x14ac:dyDescent="0.25">
      <c r="A190" s="75">
        <v>40056</v>
      </c>
      <c r="B190" s="92">
        <v>0</v>
      </c>
      <c r="C190" s="92">
        <v>20.055220000000002</v>
      </c>
      <c r="D190" s="92">
        <v>20.055220000000002</v>
      </c>
    </row>
    <row r="191" spans="1:4" x14ac:dyDescent="0.25">
      <c r="A191" s="75">
        <v>40086</v>
      </c>
      <c r="B191" s="92">
        <v>0.9996719739113755</v>
      </c>
      <c r="C191" s="92">
        <v>7.992862000581616</v>
      </c>
      <c r="D191" s="92">
        <v>8.992533974492991</v>
      </c>
    </row>
    <row r="192" spans="1:4" x14ac:dyDescent="0.25">
      <c r="A192" s="75">
        <v>40117</v>
      </c>
      <c r="B192" s="92">
        <v>0</v>
      </c>
      <c r="C192" s="92">
        <v>-6.51037</v>
      </c>
      <c r="D192" s="92">
        <v>-6.51037</v>
      </c>
    </row>
    <row r="193" spans="1:4" x14ac:dyDescent="0.25">
      <c r="A193" s="75">
        <v>40147</v>
      </c>
      <c r="B193" s="92">
        <v>0</v>
      </c>
      <c r="C193" s="92">
        <v>0.51813</v>
      </c>
      <c r="D193" s="92">
        <v>0.51813</v>
      </c>
    </row>
    <row r="194" spans="1:4" x14ac:dyDescent="0.25">
      <c r="A194" s="75">
        <v>40178</v>
      </c>
      <c r="B194" s="92">
        <v>0.8383858739026337</v>
      </c>
      <c r="C194" s="92">
        <v>2.501824126097366</v>
      </c>
      <c r="D194" s="92">
        <v>3.34021</v>
      </c>
    </row>
    <row r="195" spans="1:4" x14ac:dyDescent="0.25">
      <c r="A195" s="75">
        <v>40209</v>
      </c>
      <c r="B195" s="92">
        <v>0</v>
      </c>
      <c r="C195" s="92">
        <v>-2.7613019999999997</v>
      </c>
      <c r="D195" s="92">
        <v>-2.7613019999999997</v>
      </c>
    </row>
    <row r="196" spans="1:4" x14ac:dyDescent="0.25">
      <c r="A196" s="75">
        <v>40237</v>
      </c>
      <c r="B196" s="92">
        <v>0</v>
      </c>
      <c r="C196" s="92">
        <v>1.1587</v>
      </c>
      <c r="D196" s="92">
        <v>1.1587</v>
      </c>
    </row>
    <row r="197" spans="1:4" x14ac:dyDescent="0.25">
      <c r="A197" s="75">
        <v>40268</v>
      </c>
      <c r="B197" s="92">
        <v>1.3426317193270416</v>
      </c>
      <c r="C197" s="92">
        <v>-1.6404457917344937</v>
      </c>
      <c r="D197" s="92">
        <v>-0.29781407240745206</v>
      </c>
    </row>
    <row r="198" spans="1:4" x14ac:dyDescent="0.25">
      <c r="A198" s="75">
        <v>40298</v>
      </c>
      <c r="B198" s="92">
        <v>0</v>
      </c>
      <c r="C198" s="92">
        <v>4.88667</v>
      </c>
      <c r="D198" s="92">
        <v>4.88667</v>
      </c>
    </row>
    <row r="199" spans="1:4" x14ac:dyDescent="0.25">
      <c r="A199" s="75">
        <v>40329</v>
      </c>
      <c r="B199" s="92">
        <v>0</v>
      </c>
      <c r="C199" s="92">
        <v>-4.81761</v>
      </c>
      <c r="D199" s="92">
        <v>-4.81761</v>
      </c>
    </row>
    <row r="200" spans="1:4" x14ac:dyDescent="0.25">
      <c r="A200" s="75">
        <v>40359</v>
      </c>
      <c r="B200" s="92">
        <v>0.7904849183074989</v>
      </c>
      <c r="C200" s="92">
        <v>-1.3583301588823846</v>
      </c>
      <c r="D200" s="92">
        <v>-0.5678452405748857</v>
      </c>
    </row>
    <row r="201" spans="1:4" x14ac:dyDescent="0.25">
      <c r="A201" s="75">
        <v>40390</v>
      </c>
      <c r="B201" s="92">
        <v>0</v>
      </c>
      <c r="C201" s="92">
        <v>0.4223</v>
      </c>
      <c r="D201" s="92">
        <v>0.4223</v>
      </c>
    </row>
    <row r="202" spans="1:4" x14ac:dyDescent="0.25">
      <c r="A202" s="75">
        <v>40421</v>
      </c>
      <c r="B202" s="92">
        <v>0</v>
      </c>
      <c r="C202" s="92">
        <v>2.5441499999999997</v>
      </c>
      <c r="D202" s="92">
        <v>2.5441499999999997</v>
      </c>
    </row>
    <row r="203" spans="1:4" x14ac:dyDescent="0.25">
      <c r="A203" s="75">
        <v>40451</v>
      </c>
      <c r="B203" s="92">
        <v>0.6103328568511333</v>
      </c>
      <c r="C203" s="92">
        <v>-0.20024285685113324</v>
      </c>
      <c r="D203" s="92">
        <v>0.41009</v>
      </c>
    </row>
    <row r="204" spans="1:4" x14ac:dyDescent="0.25">
      <c r="A204" s="75">
        <v>40482</v>
      </c>
      <c r="B204" s="92">
        <v>0</v>
      </c>
      <c r="C204" s="92">
        <v>0.53421</v>
      </c>
      <c r="D204" s="92">
        <v>0.53421</v>
      </c>
    </row>
    <row r="205" spans="1:4" x14ac:dyDescent="0.25">
      <c r="A205" s="75">
        <v>40512</v>
      </c>
      <c r="B205" s="92">
        <v>0</v>
      </c>
      <c r="C205" s="92">
        <v>-0.40875</v>
      </c>
      <c r="D205" s="92">
        <v>-0.40875</v>
      </c>
    </row>
    <row r="206" spans="1:4" x14ac:dyDescent="0.25">
      <c r="A206" s="75">
        <v>40543</v>
      </c>
      <c r="B206" s="92">
        <v>1.874820177204994</v>
      </c>
      <c r="C206" s="92">
        <v>0.035779822795006105</v>
      </c>
      <c r="D206" s="92">
        <v>1.9106</v>
      </c>
    </row>
    <row r="207" spans="1:4" x14ac:dyDescent="0.25">
      <c r="A207" s="75">
        <v>40574</v>
      </c>
      <c r="B207" s="92">
        <v>0</v>
      </c>
      <c r="C207" s="92">
        <v>1.66222</v>
      </c>
      <c r="D207" s="92">
        <v>1.66222</v>
      </c>
    </row>
    <row r="208" spans="1:4" x14ac:dyDescent="0.25">
      <c r="A208" s="75">
        <v>40602</v>
      </c>
      <c r="B208" s="92">
        <v>0</v>
      </c>
      <c r="C208" s="92">
        <v>2.98748</v>
      </c>
      <c r="D208" s="92">
        <v>2.98748</v>
      </c>
    </row>
    <row r="209" spans="1:4" x14ac:dyDescent="0.25">
      <c r="A209" s="75">
        <v>40633</v>
      </c>
      <c r="B209" s="92">
        <v>0.8885247328848437</v>
      </c>
      <c r="C209" s="92">
        <v>-1.8293417328848438</v>
      </c>
      <c r="D209" s="92">
        <v>-0.9408170000000001</v>
      </c>
    </row>
    <row r="210" spans="1:4" x14ac:dyDescent="0.25">
      <c r="A210" s="75">
        <v>40663</v>
      </c>
      <c r="B210" s="92">
        <v>0</v>
      </c>
      <c r="C210" s="92">
        <v>-0.37792</v>
      </c>
      <c r="D210" s="92">
        <v>-0.37792</v>
      </c>
    </row>
    <row r="211" spans="1:4" x14ac:dyDescent="0.25">
      <c r="A211" s="75">
        <v>40694</v>
      </c>
      <c r="B211" s="92">
        <v>0</v>
      </c>
      <c r="C211" s="92">
        <v>-0.44228</v>
      </c>
      <c r="D211" s="92">
        <v>-0.44228</v>
      </c>
    </row>
    <row r="212" spans="1:4" x14ac:dyDescent="0.25">
      <c r="A212" s="75">
        <v>40724</v>
      </c>
      <c r="B212" s="92">
        <v>2.2544868686868687</v>
      </c>
      <c r="C212" s="92">
        <v>-2.6047858572651137</v>
      </c>
      <c r="D212" s="92">
        <v>-0.35029898857824504</v>
      </c>
    </row>
    <row r="213" spans="1:4" x14ac:dyDescent="0.25">
      <c r="A213" s="75">
        <v>40755</v>
      </c>
      <c r="B213" s="92">
        <v>0</v>
      </c>
      <c r="C213" s="92">
        <v>-5.45567</v>
      </c>
      <c r="D213" s="92">
        <v>-5.45567</v>
      </c>
    </row>
    <row r="214" spans="1:4" x14ac:dyDescent="0.25">
      <c r="A214" s="75">
        <v>40786</v>
      </c>
      <c r="B214" s="92">
        <v>0</v>
      </c>
      <c r="C214" s="92">
        <v>0.06556999999999999</v>
      </c>
      <c r="D214" s="92">
        <v>0.06556999999999999</v>
      </c>
    </row>
    <row r="215" spans="1:4" x14ac:dyDescent="0.25">
      <c r="A215" s="75">
        <v>40816</v>
      </c>
      <c r="B215" s="92">
        <v>0.3750727272727273</v>
      </c>
      <c r="C215" s="92">
        <v>-4.254062727272728</v>
      </c>
      <c r="D215" s="92">
        <v>-3.8789900000000004</v>
      </c>
    </row>
    <row r="216" spans="1:4" x14ac:dyDescent="0.25">
      <c r="A216" s="75">
        <v>40847</v>
      </c>
      <c r="B216" s="92">
        <v>0</v>
      </c>
      <c r="C216" s="92">
        <v>3.3531</v>
      </c>
      <c r="D216" s="92">
        <v>3.3531</v>
      </c>
    </row>
    <row r="217" spans="1:4" x14ac:dyDescent="0.25">
      <c r="A217" s="75">
        <v>40877</v>
      </c>
      <c r="B217" s="92">
        <v>0</v>
      </c>
      <c r="C217" s="92">
        <v>1.3242099999999999</v>
      </c>
      <c r="D217" s="92">
        <v>1.3242099999999999</v>
      </c>
    </row>
    <row r="218" spans="1:4" x14ac:dyDescent="0.25">
      <c r="A218" s="75">
        <v>40908</v>
      </c>
      <c r="B218" s="92">
        <v>1.9902649384885767</v>
      </c>
      <c r="C218" s="92">
        <v>-2.8485341608802126</v>
      </c>
      <c r="D218" s="92">
        <v>-0.8582692223916359</v>
      </c>
    </row>
    <row r="219" spans="1:4" x14ac:dyDescent="0.25">
      <c r="A219" s="75">
        <v>40939</v>
      </c>
      <c r="B219" s="92">
        <v>0</v>
      </c>
      <c r="C219" s="92">
        <v>5.200629999999999</v>
      </c>
      <c r="D219" s="92">
        <v>5.200629999999999</v>
      </c>
    </row>
    <row r="220" spans="1:4" x14ac:dyDescent="0.25">
      <c r="A220" s="75">
        <v>40968</v>
      </c>
      <c r="B220" s="90">
        <v>0</v>
      </c>
      <c r="C220" s="90">
        <v>1.91775</v>
      </c>
      <c r="D220" s="90">
        <v>1.91775</v>
      </c>
    </row>
    <row r="221" spans="1:4" x14ac:dyDescent="0.25">
      <c r="A221" s="75">
        <v>40999</v>
      </c>
      <c r="B221" s="90">
        <v>1.274585623678647</v>
      </c>
      <c r="C221" s="90">
        <v>-2.376657545066891</v>
      </c>
      <c r="D221" s="90">
        <v>-1.102071921388244</v>
      </c>
    </row>
    <row r="222" spans="1:4" x14ac:dyDescent="0.25">
      <c r="A222" s="75">
        <v>41029</v>
      </c>
      <c r="B222" s="90">
        <v>0</v>
      </c>
      <c r="C222" s="90">
        <v>6.252676999999999</v>
      </c>
      <c r="D222" s="90">
        <v>6.252676999999999</v>
      </c>
    </row>
    <row r="223" spans="1:4" x14ac:dyDescent="0.25">
      <c r="A223" s="75">
        <v>41060</v>
      </c>
      <c r="B223" s="90">
        <v>0</v>
      </c>
      <c r="C223" s="90">
        <v>-1.2293430068520748</v>
      </c>
      <c r="D223" s="90">
        <v>-1.2293430068520748</v>
      </c>
    </row>
    <row r="224" spans="1:4" x14ac:dyDescent="0.25">
      <c r="A224" s="75">
        <v>41090</v>
      </c>
      <c r="B224" s="90">
        <v>1.9412091735863977</v>
      </c>
      <c r="C224" s="90">
        <v>1.2660211875643899</v>
      </c>
      <c r="D224" s="90">
        <v>3.2072303611507875</v>
      </c>
    </row>
    <row r="225" spans="1:4" x14ac:dyDescent="0.25">
      <c r="A225" s="75">
        <v>41121</v>
      </c>
      <c r="B225" s="90">
        <v>0</v>
      </c>
      <c r="C225" s="90">
        <v>4.4354838709677455</v>
      </c>
      <c r="D225" s="90">
        <v>4.4354838709677455</v>
      </c>
    </row>
    <row r="226" spans="1:4" x14ac:dyDescent="0.25">
      <c r="A226" s="75">
        <v>41152</v>
      </c>
      <c r="B226" s="90">
        <v>0</v>
      </c>
      <c r="C226" s="90">
        <v>0.9845559845559833</v>
      </c>
      <c r="D226" s="90">
        <v>0.9845559845559833</v>
      </c>
    </row>
    <row r="227" spans="1:4" x14ac:dyDescent="0.25">
      <c r="A227" s="75">
        <v>41182</v>
      </c>
      <c r="B227" s="90">
        <v>1.1876395304808784</v>
      </c>
      <c r="C227" s="90">
        <v>-0.21782266946003218</v>
      </c>
      <c r="D227" s="90">
        <v>0.9698168610208463</v>
      </c>
    </row>
    <row r="228" spans="1:4" x14ac:dyDescent="0.25">
      <c r="A228" s="75">
        <v>41213</v>
      </c>
      <c r="B228" s="90">
        <v>0</v>
      </c>
      <c r="C228" s="90">
        <v>4.981797279172259</v>
      </c>
      <c r="D228" s="90">
        <v>4.981797279172259</v>
      </c>
    </row>
    <row r="229" spans="1:4" x14ac:dyDescent="0.25">
      <c r="A229" s="75">
        <v>41243</v>
      </c>
      <c r="B229" s="90">
        <v>0</v>
      </c>
      <c r="C229" s="90">
        <v>-1.0403358277057926</v>
      </c>
      <c r="D229" s="90">
        <v>-1.0403358277057926</v>
      </c>
    </row>
    <row r="230" spans="1:4" x14ac:dyDescent="0.25">
      <c r="A230" s="75">
        <v>41274</v>
      </c>
      <c r="B230" s="90">
        <v>1.1861660998747092</v>
      </c>
      <c r="C230" s="90">
        <v>1.861993900125291</v>
      </c>
      <c r="D230" s="90">
        <v>3.04816</v>
      </c>
    </row>
    <row r="231" spans="1:4" x14ac:dyDescent="0.25">
      <c r="A231" s="75">
        <v>41305</v>
      </c>
      <c r="B231" s="90">
        <v>0</v>
      </c>
      <c r="C231" s="90">
        <v>3.8580000000000005</v>
      </c>
      <c r="D231" s="90">
        <v>3.8580000000000005</v>
      </c>
    </row>
    <row r="232" spans="1:4" x14ac:dyDescent="0.25">
      <c r="A232" s="75">
        <v>41333</v>
      </c>
      <c r="B232" s="90">
        <v>0.9205795627859685</v>
      </c>
      <c r="C232" s="90">
        <v>1.9975104372140313</v>
      </c>
      <c r="D232" s="90">
        <v>2.91809</v>
      </c>
    </row>
    <row r="233" spans="1:4" x14ac:dyDescent="0.25">
      <c r="A233" s="75">
        <v>41364</v>
      </c>
      <c r="B233" s="90">
        <v>0.07037689327227897</v>
      </c>
      <c r="C233" s="90">
        <v>-2.9608168932722787</v>
      </c>
      <c r="D233" s="90">
        <v>-2.89044</v>
      </c>
    </row>
    <row r="234" spans="1:4" x14ac:dyDescent="0.25">
      <c r="A234" s="75">
        <v>41394</v>
      </c>
      <c r="B234" s="92">
        <v>0</v>
      </c>
      <c r="C234" s="92">
        <v>7.45506</v>
      </c>
      <c r="D234" s="92">
        <v>7.45506</v>
      </c>
    </row>
    <row r="235" spans="1:4" x14ac:dyDescent="0.25">
      <c r="A235" s="75">
        <v>41425</v>
      </c>
      <c r="B235" s="92">
        <v>0</v>
      </c>
      <c r="C235" s="92">
        <v>-2.93587</v>
      </c>
      <c r="D235" s="92">
        <v>-2.93587</v>
      </c>
    </row>
    <row r="236" spans="1:4" x14ac:dyDescent="0.25">
      <c r="A236" s="75">
        <v>41455</v>
      </c>
      <c r="B236" s="92">
        <v>1.3463603190767142</v>
      </c>
      <c r="C236" s="92">
        <v>-1.7801603190767143</v>
      </c>
      <c r="D236" s="92">
        <v>-0.4338000000000002</v>
      </c>
    </row>
    <row r="237" spans="1:4" x14ac:dyDescent="0.25">
      <c r="A237" s="75">
        <v>41486</v>
      </c>
      <c r="B237" s="92">
        <v>0</v>
      </c>
      <c r="C237" s="92">
        <v>-0.2236366764149456</v>
      </c>
      <c r="D237" s="92">
        <v>-0.2236366764149456</v>
      </c>
    </row>
    <row r="238" spans="1:4" x14ac:dyDescent="0.25">
      <c r="A238" s="75">
        <v>41517</v>
      </c>
      <c r="B238" s="92">
        <v>0</v>
      </c>
      <c r="C238" s="92">
        <v>0.7241379310344987</v>
      </c>
      <c r="D238" s="92">
        <v>0.7241379310344987</v>
      </c>
    </row>
    <row r="239" spans="1:4" x14ac:dyDescent="0.25">
      <c r="A239" s="75">
        <v>41547</v>
      </c>
      <c r="B239" s="92">
        <v>1.0328817750677506</v>
      </c>
      <c r="C239" s="92">
        <v>0.02807919720202376</v>
      </c>
      <c r="D239" s="92">
        <v>1.0609609722697744</v>
      </c>
    </row>
    <row r="240" spans="1:4" x14ac:dyDescent="0.25">
      <c r="A240" s="75">
        <v>41578</v>
      </c>
      <c r="B240" s="92">
        <v>0</v>
      </c>
      <c r="C240" s="92">
        <v>2.0195105254150127</v>
      </c>
      <c r="D240" s="92">
        <v>2.0195105254150127</v>
      </c>
    </row>
    <row r="241" spans="1:4" x14ac:dyDescent="0.25">
      <c r="A241" s="75">
        <v>41608</v>
      </c>
      <c r="B241" s="92">
        <v>0</v>
      </c>
      <c r="C241" s="92">
        <v>-2.6505619862439067</v>
      </c>
      <c r="D241" s="92">
        <v>-2.6505619862439067</v>
      </c>
    </row>
    <row r="242" spans="1:4" x14ac:dyDescent="0.25">
      <c r="A242" s="75">
        <v>41639</v>
      </c>
      <c r="B242" s="92">
        <v>1.4433570196619525</v>
      </c>
      <c r="C242" s="92">
        <v>-1.5349331009992024</v>
      </c>
      <c r="D242" s="92">
        <v>-0.09157608133724993</v>
      </c>
    </row>
    <row r="243" spans="1:4" x14ac:dyDescent="0.25">
      <c r="A243" s="75">
        <v>41670</v>
      </c>
      <c r="B243" s="92">
        <v>0</v>
      </c>
      <c r="C243" s="92">
        <v>-0.15750787539377178</v>
      </c>
      <c r="D243" s="92">
        <v>-0.15750787539377178</v>
      </c>
    </row>
    <row r="244" spans="1:4" x14ac:dyDescent="0.25">
      <c r="A244" s="75">
        <v>41698</v>
      </c>
      <c r="B244" s="92">
        <v>0</v>
      </c>
      <c r="C244" s="92">
        <v>4.329535495179657</v>
      </c>
      <c r="D244" s="92">
        <v>4.329535495179657</v>
      </c>
    </row>
    <row r="245" spans="1:4" x14ac:dyDescent="0.25">
      <c r="A245" s="75">
        <v>41729</v>
      </c>
      <c r="B245" s="92">
        <v>0.962008992195453</v>
      </c>
      <c r="C245" s="92">
        <v>-1.9414980714965218</v>
      </c>
      <c r="D245" s="92">
        <v>-0.9794890793010688</v>
      </c>
    </row>
    <row r="246" spans="1:4" x14ac:dyDescent="0.25">
      <c r="A246" s="75">
        <v>41759</v>
      </c>
      <c r="B246" s="92">
        <v>0</v>
      </c>
      <c r="C246" s="92">
        <v>4.1802295699845775</v>
      </c>
      <c r="D246" s="92">
        <v>4.1802295699845775</v>
      </c>
    </row>
    <row r="247" spans="1:4" x14ac:dyDescent="0.25">
      <c r="A247" s="75">
        <v>41790</v>
      </c>
      <c r="B247" s="92">
        <v>0</v>
      </c>
      <c r="C247" s="92">
        <v>1.2333497779970501</v>
      </c>
      <c r="D247" s="92">
        <v>1.2333497779970501</v>
      </c>
    </row>
    <row r="248" spans="1:4" x14ac:dyDescent="0.25">
      <c r="A248" s="75">
        <v>41820</v>
      </c>
      <c r="B248" s="92">
        <v>1.4692420149372318</v>
      </c>
      <c r="C248" s="92">
        <v>0.7636917082596423</v>
      </c>
      <c r="D248" s="92">
        <v>2.232933723196874</v>
      </c>
    </row>
    <row r="249" spans="1:4" x14ac:dyDescent="0.25">
      <c r="A249" s="75">
        <v>41851</v>
      </c>
      <c r="B249" s="92">
        <v>0</v>
      </c>
      <c r="C249" s="92">
        <v>4.78955007256895</v>
      </c>
      <c r="D249" s="92">
        <v>4.78955007256895</v>
      </c>
    </row>
    <row r="250" spans="1:4" x14ac:dyDescent="0.25">
      <c r="A250" s="75">
        <v>41882</v>
      </c>
      <c r="B250" s="92">
        <v>0</v>
      </c>
      <c r="C250" s="92">
        <v>2.385349338257919</v>
      </c>
      <c r="D250" s="92">
        <v>2.385349338257919</v>
      </c>
    </row>
    <row r="251" spans="1:4" x14ac:dyDescent="0.25">
      <c r="A251" s="75">
        <v>41912</v>
      </c>
      <c r="B251" s="92">
        <v>1.5603511367175336</v>
      </c>
      <c r="C251" s="92">
        <v>-5.0293763884836595</v>
      </c>
      <c r="D251" s="92">
        <v>-3.469025251766126</v>
      </c>
    </row>
    <row r="252" spans="1:4" x14ac:dyDescent="0.25">
      <c r="A252" s="75">
        <v>41943</v>
      </c>
      <c r="B252" s="92">
        <v>0</v>
      </c>
      <c r="C252" s="92">
        <v>4.72952</v>
      </c>
      <c r="D252" s="92">
        <v>4.72952</v>
      </c>
    </row>
    <row r="253" spans="1:4" x14ac:dyDescent="0.25">
      <c r="A253" s="75">
        <v>41973</v>
      </c>
      <c r="B253" s="90">
        <v>0</v>
      </c>
      <c r="C253" s="90">
        <v>0.876</v>
      </c>
      <c r="D253" s="90">
        <v>0.876</v>
      </c>
    </row>
    <row r="254" spans="1:4" x14ac:dyDescent="0.25">
      <c r="A254" s="75">
        <v>42004</v>
      </c>
      <c r="B254" s="90">
        <v>0.792766049739734</v>
      </c>
      <c r="C254" s="90">
        <v>2.768061950260266</v>
      </c>
      <c r="D254" s="90">
        <v>3.560828</v>
      </c>
    </row>
    <row r="255" spans="1:4" x14ac:dyDescent="0.25">
      <c r="A255" s="75">
        <v>42035</v>
      </c>
      <c r="B255" s="90">
        <v>0</v>
      </c>
      <c r="C255" s="90">
        <v>5.450306033226463</v>
      </c>
      <c r="D255" s="90">
        <v>5.450306033226463</v>
      </c>
    </row>
    <row r="256" spans="1:4" x14ac:dyDescent="0.25">
      <c r="A256" s="75">
        <v>42063</v>
      </c>
      <c r="B256" s="90">
        <v>0</v>
      </c>
      <c r="C256" s="90">
        <v>3.745163073521284</v>
      </c>
      <c r="D256" s="90">
        <v>3.745163073521284</v>
      </c>
    </row>
    <row r="257" spans="1:4" x14ac:dyDescent="0.25">
      <c r="A257" s="75">
        <v>42094</v>
      </c>
      <c r="B257" s="90">
        <v>0.7236389784946237</v>
      </c>
      <c r="C257" s="90">
        <v>-1.6182874399306226</v>
      </c>
      <c r="D257" s="90">
        <v>-0.894648461435999</v>
      </c>
    </row>
    <row r="258" spans="1:4" x14ac:dyDescent="0.25">
      <c r="A258" s="75">
        <v>42124</v>
      </c>
      <c r="B258" s="90">
        <v>0</v>
      </c>
      <c r="C258" s="90">
        <v>-0.3249390739236486</v>
      </c>
      <c r="D258" s="90">
        <v>-0.3249390739236486</v>
      </c>
    </row>
    <row r="259" spans="1:4" x14ac:dyDescent="0.25">
      <c r="A259" s="75">
        <v>42155</v>
      </c>
      <c r="B259" s="90">
        <v>0</v>
      </c>
      <c r="C259" s="90">
        <v>1.9288236892148862</v>
      </c>
      <c r="D259" s="90">
        <v>1.9288236892148862</v>
      </c>
    </row>
    <row r="260" spans="1:4" x14ac:dyDescent="0.25">
      <c r="A260" s="75">
        <v>42185</v>
      </c>
      <c r="B260" s="92">
        <v>1.192202626123013</v>
      </c>
      <c r="C260" s="92">
        <v>-4.7735473755899624</v>
      </c>
      <c r="D260" s="92">
        <v>-3.5813447494669495</v>
      </c>
    </row>
    <row r="261" spans="1:4" x14ac:dyDescent="0.25">
      <c r="A261" s="75">
        <v>42216</v>
      </c>
      <c r="B261" s="92">
        <v>0</v>
      </c>
      <c r="C261" s="92">
        <v>4.769897887816481</v>
      </c>
      <c r="D261" s="92">
        <v>4.769897887816481</v>
      </c>
    </row>
    <row r="262" spans="1:4" x14ac:dyDescent="0.25">
      <c r="A262" s="75">
        <v>42247</v>
      </c>
      <c r="B262" s="92">
        <v>0</v>
      </c>
      <c r="C262" s="92">
        <v>-3.738317757009349</v>
      </c>
      <c r="D262" s="92">
        <v>-3.738317757009349</v>
      </c>
    </row>
    <row r="263" spans="1:4" x14ac:dyDescent="0.25">
      <c r="A263" s="75">
        <v>42277</v>
      </c>
      <c r="B263" s="92">
        <v>0.8116381651884701</v>
      </c>
      <c r="C263" s="92">
        <v>-0.7344147255213404</v>
      </c>
      <c r="D263" s="92">
        <v>0.07722343966712975</v>
      </c>
    </row>
    <row r="264" spans="1:4" x14ac:dyDescent="0.25">
      <c r="A264" s="75">
        <v>42308</v>
      </c>
      <c r="B264" s="92">
        <v>0</v>
      </c>
      <c r="C264" s="92">
        <v>5.574961576079369</v>
      </c>
      <c r="D264" s="92">
        <v>5.574961576079369</v>
      </c>
    </row>
    <row r="265" spans="1:4" x14ac:dyDescent="0.25">
      <c r="A265" s="75">
        <v>42338</v>
      </c>
      <c r="B265" s="92">
        <v>0</v>
      </c>
      <c r="C265" s="92">
        <v>-0.7676019057702523</v>
      </c>
      <c r="D265" s="92">
        <v>-0.7676019057702523</v>
      </c>
    </row>
    <row r="266" spans="1:4" x14ac:dyDescent="0.25">
      <c r="A266" s="75">
        <v>42369</v>
      </c>
      <c r="B266" s="92">
        <v>1.4085488260053465</v>
      </c>
      <c r="C266" s="92">
        <v>2.6325287946935054</v>
      </c>
      <c r="D266" s="92">
        <v>4.041077620698852</v>
      </c>
    </row>
    <row r="267" spans="1:4" x14ac:dyDescent="0.25">
      <c r="A267" s="75">
        <v>42400</v>
      </c>
      <c r="B267" s="92">
        <v>0</v>
      </c>
      <c r="C267" s="92">
        <v>-0.5131856339585623</v>
      </c>
      <c r="D267" s="92">
        <v>-0.5131856339585623</v>
      </c>
    </row>
    <row r="268" spans="1:4" x14ac:dyDescent="0.25">
      <c r="A268" s="75">
        <v>42429</v>
      </c>
      <c r="B268" s="92">
        <v>0</v>
      </c>
      <c r="C268" s="92">
        <v>2.2219317736243647</v>
      </c>
      <c r="D268" s="92">
        <v>2.2219317736243647</v>
      </c>
    </row>
    <row r="269" spans="1:4" x14ac:dyDescent="0.25">
      <c r="A269" s="75">
        <v>42460</v>
      </c>
      <c r="B269" s="92">
        <v>0.5394718362282878</v>
      </c>
      <c r="C269" s="92">
        <v>2.516403371545658</v>
      </c>
      <c r="D269" s="92">
        <v>3.055875207773946</v>
      </c>
    </row>
    <row r="270" spans="1:4" x14ac:dyDescent="0.25">
      <c r="A270" s="75">
        <v>42490</v>
      </c>
      <c r="B270" s="92">
        <v>0</v>
      </c>
      <c r="C270" s="92">
        <v>1.534431137724548</v>
      </c>
      <c r="D270" s="92">
        <v>1.534431137724548</v>
      </c>
    </row>
    <row r="271" spans="1:4" x14ac:dyDescent="0.25">
      <c r="A271" s="75">
        <v>42521</v>
      </c>
      <c r="B271" s="92">
        <v>0</v>
      </c>
      <c r="C271" s="92">
        <v>3.4162493102347415</v>
      </c>
      <c r="D271" s="92">
        <v>3.4162493102347415</v>
      </c>
    </row>
    <row r="272" spans="1:4" x14ac:dyDescent="0.25">
      <c r="A272" s="75">
        <v>42551</v>
      </c>
      <c r="B272" s="92">
        <v>1.1243265562535696</v>
      </c>
      <c r="C272" s="92">
        <v>2.903236708567631</v>
      </c>
      <c r="D272" s="92">
        <v>4.0275632648212</v>
      </c>
    </row>
    <row r="273" spans="1:4" x14ac:dyDescent="0.25">
      <c r="A273" s="75">
        <v>42582</v>
      </c>
      <c r="B273" s="92">
        <v>0</v>
      </c>
      <c r="C273" s="92">
        <v>5.047938084786873</v>
      </c>
      <c r="D273" s="92">
        <v>5.047938084786873</v>
      </c>
    </row>
    <row r="274" spans="1:4" x14ac:dyDescent="0.25">
      <c r="A274" s="75">
        <v>42613</v>
      </c>
      <c r="B274" s="92">
        <v>0</v>
      </c>
      <c r="C274" s="92">
        <v>-1.0996261271167813</v>
      </c>
      <c r="D274" s="92">
        <v>-1.0996261271167813</v>
      </c>
    </row>
    <row r="275" spans="1:4" x14ac:dyDescent="0.25">
      <c r="A275" s="75">
        <v>42643</v>
      </c>
      <c r="B275" s="92">
        <v>1.5993651852262172</v>
      </c>
      <c r="C275" s="92">
        <v>-5.25735940359401</v>
      </c>
      <c r="D275" s="92">
        <v>-3.6579942183677927</v>
      </c>
    </row>
    <row r="276" spans="1:4" x14ac:dyDescent="0.25">
      <c r="A276" s="75">
        <v>42674</v>
      </c>
      <c r="B276" s="92">
        <v>0</v>
      </c>
      <c r="C276" s="92">
        <v>-5.992728978538763</v>
      </c>
      <c r="D276" s="92">
        <v>-5.992728978538763</v>
      </c>
    </row>
    <row r="277" spans="1:4" x14ac:dyDescent="0.25">
      <c r="A277" s="75">
        <v>42704</v>
      </c>
      <c r="B277" s="92">
        <v>0</v>
      </c>
      <c r="C277" s="92">
        <v>-0.16217564870259082</v>
      </c>
      <c r="D277" s="92">
        <v>-0.16217564870259082</v>
      </c>
    </row>
    <row r="278" spans="1:4" x14ac:dyDescent="0.25">
      <c r="A278" s="75">
        <v>42735</v>
      </c>
      <c r="B278" s="92">
        <v>1.1749500646222537</v>
      </c>
      <c r="C278" s="92">
        <v>5.172669578011754</v>
      </c>
      <c r="D278" s="92">
        <v>6.347619642634008</v>
      </c>
    </row>
    <row r="279" spans="1:4" x14ac:dyDescent="0.25">
      <c r="A279" s="75">
        <v>42766</v>
      </c>
      <c r="B279" s="90">
        <v>0</v>
      </c>
      <c r="C279" s="90">
        <v>-3.8164308643443</v>
      </c>
      <c r="D279" s="90">
        <v>-3.8164308643443</v>
      </c>
    </row>
    <row r="280" spans="1:4" x14ac:dyDescent="0.25">
      <c r="A280" s="75">
        <v>42794</v>
      </c>
      <c r="B280" s="90">
        <v>0</v>
      </c>
      <c r="C280" s="90">
        <v>4.1409147095179195</v>
      </c>
      <c r="D280" s="90">
        <v>4.1409147095179195</v>
      </c>
    </row>
    <row r="281" spans="1:4" x14ac:dyDescent="0.25">
      <c r="A281" s="75">
        <v>42825</v>
      </c>
      <c r="B281" s="90">
        <v>1.0888261349156731</v>
      </c>
      <c r="C281" s="90">
        <v>0.3948533903068735</v>
      </c>
      <c r="D281" s="90">
        <v>1.4836795252225468</v>
      </c>
    </row>
    <row r="282" spans="1:4" x14ac:dyDescent="0.25">
      <c r="A282" s="75">
        <v>42855</v>
      </c>
      <c r="B282" s="90">
        <v>0</v>
      </c>
      <c r="C282" s="90">
        <v>1.383469315360062</v>
      </c>
      <c r="D282" s="90">
        <v>1.383469315360062</v>
      </c>
    </row>
    <row r="283" spans="1:4" x14ac:dyDescent="0.25">
      <c r="A283" s="75">
        <v>42886</v>
      </c>
      <c r="B283" s="90">
        <v>0</v>
      </c>
      <c r="C283" s="90">
        <v>-0.5831583858175886</v>
      </c>
      <c r="D283" s="90">
        <v>-0.5831583858175886</v>
      </c>
    </row>
    <row r="284" spans="1:4" x14ac:dyDescent="0.25">
      <c r="A284" s="75">
        <v>42916</v>
      </c>
      <c r="B284" s="90">
        <v>0.705455670960907</v>
      </c>
      <c r="C284" s="90">
        <v>-2.5355823720402193</v>
      </c>
      <c r="D284" s="90">
        <v>-1.8301267010793123</v>
      </c>
    </row>
    <row r="285" spans="1:4" x14ac:dyDescent="0.25">
      <c r="A285" s="75">
        <v>42947</v>
      </c>
      <c r="B285" s="90">
        <v>0</v>
      </c>
      <c r="C285" s="90">
        <v>0.4934408472740393</v>
      </c>
      <c r="D285" s="90">
        <v>0.4934408472740393</v>
      </c>
    </row>
    <row r="286" spans="1:4" x14ac:dyDescent="0.25">
      <c r="A286" s="75">
        <v>42978</v>
      </c>
      <c r="B286" s="93">
        <v>0</v>
      </c>
      <c r="C286" s="93">
        <v>1.760479041916173</v>
      </c>
      <c r="D286" s="93">
        <v>1.760479041916173</v>
      </c>
    </row>
    <row r="287" spans="1:4" x14ac:dyDescent="0.25">
      <c r="A287" s="75">
        <v>43008</v>
      </c>
      <c r="B287" s="93">
        <v>0.9006899766899766</v>
      </c>
      <c r="C287" s="93">
        <v>0.08037114593895581</v>
      </c>
      <c r="D287" s="93">
        <v>0.9810611226289324</v>
      </c>
    </row>
    <row r="288" spans="1:4" x14ac:dyDescent="0.25">
      <c r="A288" s="75">
        <v>43039</v>
      </c>
      <c r="B288" s="93">
        <v>0</v>
      </c>
      <c r="C288" s="93">
        <v>2.0816182523815185</v>
      </c>
      <c r="D288" s="93">
        <v>2.0816182523815185</v>
      </c>
    </row>
    <row r="289" spans="1:4" x14ac:dyDescent="0.25">
      <c r="A289" s="75">
        <v>43069</v>
      </c>
      <c r="B289" s="93">
        <v>0</v>
      </c>
      <c r="C289" s="93">
        <v>4.700460829493094</v>
      </c>
      <c r="D289" s="93">
        <v>4.700460829493094</v>
      </c>
    </row>
    <row r="290" spans="1:4" x14ac:dyDescent="0.25">
      <c r="A290" s="75">
        <v>43100</v>
      </c>
      <c r="B290" s="93">
        <v>0.8670601185577955</v>
      </c>
      <c r="C290" s="93">
        <v>-0.0034663568039191087</v>
      </c>
      <c r="D290" s="93">
        <v>0.8635937617538764</v>
      </c>
    </row>
    <row r="291" spans="1:4" x14ac:dyDescent="0.25">
      <c r="A291" s="75">
        <v>43131</v>
      </c>
      <c r="B291" s="93">
        <v>0</v>
      </c>
      <c r="C291" s="93">
        <v>-3.3</v>
      </c>
      <c r="D291" s="93">
        <v>-3.3</v>
      </c>
    </row>
    <row r="292" spans="1:4" x14ac:dyDescent="0.25">
      <c r="A292" s="75">
        <v>43159</v>
      </c>
      <c r="B292" s="93">
        <v>0</v>
      </c>
      <c r="C292" s="93">
        <v>-2.6519</v>
      </c>
      <c r="D292" s="93">
        <v>-2.6519</v>
      </c>
    </row>
    <row r="293" spans="1:4" x14ac:dyDescent="0.25">
      <c r="A293" s="75">
        <v>43190</v>
      </c>
      <c r="B293" s="93">
        <v>0.733</v>
      </c>
      <c r="C293" s="93">
        <v>-0.666</v>
      </c>
      <c r="D293" s="94">
        <v>0.066</v>
      </c>
    </row>
    <row r="294" spans="1:4" x14ac:dyDescent="0.25">
      <c r="A294" s="75">
        <v>43220</v>
      </c>
      <c r="B294" s="93">
        <v>0</v>
      </c>
      <c r="C294" s="93">
        <v>2.44</v>
      </c>
      <c r="D294" s="94">
        <v>2.44</v>
      </c>
    </row>
    <row r="295" spans="1:4" x14ac:dyDescent="0.25">
      <c r="A295" s="75">
        <v>43251</v>
      </c>
      <c r="B295" s="93">
        <v>0</v>
      </c>
      <c r="C295" s="93">
        <v>1.18278</v>
      </c>
      <c r="D295" s="94">
        <v>1.18278</v>
      </c>
    </row>
    <row r="296" spans="1:4" x14ac:dyDescent="0.25">
      <c r="A296" s="75">
        <v>43281</v>
      </c>
      <c r="B296" s="93">
        <v>1.108</v>
      </c>
      <c r="C296" s="93">
        <v>2.367</v>
      </c>
      <c r="D296" s="94">
        <v>3.475</v>
      </c>
    </row>
    <row r="297" spans="1:4" x14ac:dyDescent="0.25">
      <c r="A297" s="75">
        <v>43312</v>
      </c>
      <c r="B297" s="93"/>
      <c r="C297" s="93"/>
      <c r="D297" s="94"/>
    </row>
    <row r="298" spans="1:4" x14ac:dyDescent="0.25">
      <c r="A298" s="75">
        <v>43343</v>
      </c>
      <c r="B298" s="93"/>
      <c r="C298" s="93"/>
      <c r="D298" s="94"/>
    </row>
    <row r="299" spans="1:4" x14ac:dyDescent="0.25">
      <c r="A299" s="75">
        <v>43373</v>
      </c>
      <c r="B299" s="93"/>
      <c r="C299" s="93"/>
      <c r="D299" s="94"/>
    </row>
    <row r="300" spans="1:4" x14ac:dyDescent="0.25">
      <c r="A300" s="75">
        <v>43404</v>
      </c>
      <c r="B300" s="87"/>
      <c r="C300" s="87"/>
      <c r="D300" s="88"/>
    </row>
    <row r="301" spans="1:4" x14ac:dyDescent="0.25">
      <c r="A301" s="75">
        <v>43434</v>
      </c>
      <c r="B301" s="87"/>
      <c r="C301" s="87"/>
      <c r="D301" s="88"/>
    </row>
    <row r="302" spans="1:4" x14ac:dyDescent="0.25">
      <c r="A302" s="75">
        <v>43465</v>
      </c>
      <c r="B302" s="87"/>
      <c r="C302" s="87"/>
      <c r="D302" s="88"/>
    </row>
    <row r="303" spans="1:4" x14ac:dyDescent="0.25">
      <c r="A303" s="75">
        <v>43496</v>
      </c>
      <c r="B303" s="87"/>
      <c r="C303" s="87"/>
      <c r="D303" s="88"/>
    </row>
    <row r="304" spans="1:4" x14ac:dyDescent="0.25">
      <c r="A304" s="75">
        <v>43524</v>
      </c>
      <c r="B304" s="87"/>
      <c r="C304" s="87"/>
      <c r="D304" s="88"/>
    </row>
    <row r="305" spans="1:4" x14ac:dyDescent="0.25">
      <c r="A305" s="75">
        <v>43555</v>
      </c>
      <c r="B305" s="87"/>
      <c r="C305" s="87"/>
      <c r="D305" s="88"/>
    </row>
    <row r="306" spans="1:4" x14ac:dyDescent="0.25">
      <c r="A306" s="75">
        <v>43585</v>
      </c>
      <c r="B306" s="87"/>
      <c r="C306" s="87"/>
      <c r="D306" s="88"/>
    </row>
    <row r="307" spans="1:4" x14ac:dyDescent="0.25">
      <c r="A307" s="75">
        <v>43616</v>
      </c>
      <c r="B307" s="87"/>
      <c r="C307" s="87"/>
      <c r="D307" s="88"/>
    </row>
    <row r="308" spans="1:4" x14ac:dyDescent="0.25">
      <c r="A308" s="75">
        <v>43646</v>
      </c>
      <c r="B308" s="87"/>
      <c r="C308" s="87"/>
      <c r="D308" s="88"/>
    </row>
    <row r="309" spans="1:4" x14ac:dyDescent="0.25">
      <c r="A309" s="75">
        <v>43677</v>
      </c>
      <c r="B309" s="87"/>
      <c r="C309" s="87"/>
      <c r="D309" s="88"/>
    </row>
    <row r="310" spans="1:4" x14ac:dyDescent="0.25">
      <c r="A310" s="75">
        <v>43708</v>
      </c>
      <c r="B310" s="87"/>
      <c r="C310" s="87"/>
      <c r="D310" s="88"/>
    </row>
    <row r="311" spans="1:4" x14ac:dyDescent="0.25">
      <c r="A311" s="75">
        <v>43738</v>
      </c>
      <c r="B311" s="87"/>
      <c r="C311" s="87"/>
      <c r="D311" s="88"/>
    </row>
    <row r="312" spans="1:4" x14ac:dyDescent="0.25">
      <c r="A312" s="75">
        <v>43769</v>
      </c>
      <c r="B312" s="87"/>
      <c r="C312" s="87"/>
      <c r="D312" s="88"/>
    </row>
    <row r="313" spans="1:4" x14ac:dyDescent="0.25">
      <c r="A313" s="75">
        <v>43799</v>
      </c>
      <c r="B313" s="76"/>
      <c r="C313" s="76"/>
      <c r="D313" s="95"/>
    </row>
    <row r="314" spans="1:4" x14ac:dyDescent="0.25">
      <c r="A314" s="75">
        <v>43830</v>
      </c>
      <c r="B314" s="76"/>
      <c r="C314" s="76"/>
      <c r="D314" s="95"/>
    </row>
    <row r="315" spans="1:4" x14ac:dyDescent="0.25">
      <c r="A315" s="75">
        <v>43861</v>
      </c>
      <c r="B315" s="76"/>
      <c r="C315" s="76"/>
      <c r="D315" s="95"/>
    </row>
    <row r="316" spans="1:4" x14ac:dyDescent="0.25">
      <c r="A316" s="75">
        <v>43890</v>
      </c>
      <c r="B316" s="76"/>
      <c r="C316" s="76"/>
      <c r="D316" s="95"/>
    </row>
    <row r="317" spans="1:4" x14ac:dyDescent="0.25">
      <c r="A317" s="75">
        <v>43921</v>
      </c>
      <c r="B317" s="76"/>
      <c r="C317" s="76"/>
      <c r="D317" s="95"/>
    </row>
    <row r="318" spans="1:4" x14ac:dyDescent="0.25">
      <c r="A318" s="75">
        <v>43951</v>
      </c>
      <c r="B318" s="76"/>
      <c r="C318" s="76"/>
      <c r="D318" s="95"/>
    </row>
    <row r="319" spans="1:4" x14ac:dyDescent="0.25">
      <c r="A319" s="75">
        <v>43982</v>
      </c>
      <c r="B319" s="76"/>
      <c r="C319" s="76"/>
      <c r="D319" s="95"/>
    </row>
    <row r="320" spans="1:4" x14ac:dyDescent="0.25">
      <c r="A320" s="75">
        <v>44012</v>
      </c>
      <c r="B320" s="76"/>
      <c r="C320" s="76"/>
      <c r="D320" s="95"/>
    </row>
    <row r="321" spans="1:4" x14ac:dyDescent="0.25">
      <c r="A321" s="75">
        <v>44043</v>
      </c>
      <c r="B321" s="76"/>
      <c r="C321" s="76"/>
      <c r="D321" s="95"/>
    </row>
    <row r="322" spans="1:4" x14ac:dyDescent="0.25">
      <c r="A322" s="75">
        <v>44074</v>
      </c>
      <c r="B322" s="76"/>
      <c r="C322" s="76"/>
      <c r="D322" s="95"/>
    </row>
    <row r="323" spans="1:4" x14ac:dyDescent="0.25">
      <c r="A323" s="75">
        <v>44104</v>
      </c>
      <c r="B323" s="76"/>
      <c r="C323" s="76"/>
      <c r="D323" s="95"/>
    </row>
    <row r="324" spans="1:4" x14ac:dyDescent="0.25">
      <c r="A324" s="75">
        <v>44135</v>
      </c>
      <c r="B324" s="96"/>
      <c r="C324" s="76"/>
      <c r="D324" s="95"/>
    </row>
    <row r="325" spans="1:4" x14ac:dyDescent="0.25">
      <c r="A325" s="75">
        <v>44165</v>
      </c>
      <c r="B325" s="96"/>
      <c r="C325" s="76"/>
      <c r="D325" s="95"/>
    </row>
    <row r="326" spans="1:4" x14ac:dyDescent="0.25">
      <c r="A326" s="75">
        <v>44196</v>
      </c>
      <c r="B326" s="96"/>
      <c r="C326" s="76"/>
      <c r="D326" s="95"/>
    </row>
    <row r="327" spans="2:4" x14ac:dyDescent="0.25">
      <c r="B327" s="96"/>
      <c r="C327" s="76"/>
      <c r="D327" s="95"/>
    </row>
    <row r="328" spans="2:4" x14ac:dyDescent="0.25">
      <c r="B328" s="96"/>
      <c r="C328" s="76"/>
      <c r="D328" s="95"/>
    </row>
    <row r="329" spans="2:4" x14ac:dyDescent="0.25">
      <c r="B329" s="96"/>
      <c r="C329" s="76"/>
      <c r="D329" s="95"/>
    </row>
    <row r="330" spans="2:4" x14ac:dyDescent="0.25">
      <c r="B330" s="96"/>
      <c r="C330" s="76"/>
      <c r="D330" s="95"/>
    </row>
  </sheetData>
  <mergeCells count="3">
    <mergeCell ref="B2:D2"/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 zoomScale="100" zoomScaleNormal="100">
      <selection activeCell="B27" sqref="B27"/>
    </sheetView>
  </sheetViews>
  <sheetFormatPr defaultRowHeight="16" outlineLevelRow="0" outlineLevelCol="0" x14ac:dyDescent="0.2"/>
  <cols>
    <col min="1" max="1" width="34.83203125" customWidth="1"/>
    <col min="2" max="2" width="24" customWidth="1"/>
    <col min="3" max="3" width="24.83203125" customWidth="1"/>
    <col min="4" max="4" width="19" customWidth="1"/>
    <col min="5" max="5" width="14.6640625" customWidth="1"/>
    <col min="6" max="6" width="12.33203125" customWidth="1"/>
    <col min="11" max="11" width="10.83203125" customWidth="1"/>
  </cols>
  <sheetData>
    <row r="1" ht="33" customHeight="1" spans="1:11" x14ac:dyDescent="0.25">
      <c r="A1" s="1" t="s">
        <v>0</v>
      </c>
      <c r="B1" s="2"/>
      <c r="C1" s="2"/>
      <c r="D1" s="3"/>
      <c r="E1" s="3"/>
      <c r="F1" s="3"/>
      <c r="G1" s="4"/>
      <c r="H1" s="4"/>
      <c r="I1" s="4"/>
      <c r="J1" s="4"/>
      <c r="K1" s="4"/>
    </row>
    <row r="2" spans="2:3" x14ac:dyDescent="0.25">
      <c r="B2" s="5"/>
      <c r="C2" s="5"/>
    </row>
    <row r="3" ht="28" customHeight="1" spans="1:11" x14ac:dyDescent="0.25">
      <c r="A3" s="6" t="s">
        <v>1</v>
      </c>
      <c r="B3" s="6"/>
      <c r="C3" s="6"/>
      <c r="D3" s="6"/>
      <c r="E3" s="7"/>
      <c r="F3" s="7"/>
      <c r="G3" s="7"/>
      <c r="H3" s="7"/>
      <c r="I3" s="8"/>
      <c r="J3" s="9"/>
      <c r="K3" s="9"/>
    </row>
    <row r="4" ht="28" customHeight="1" spans="1:11" x14ac:dyDescent="0.25">
      <c r="A4" s="10"/>
      <c r="B4" s="11"/>
      <c r="C4" s="11"/>
      <c r="D4" s="8"/>
      <c r="E4" s="8"/>
      <c r="F4" s="8"/>
      <c r="G4" s="4"/>
      <c r="H4" s="8"/>
      <c r="I4" s="8"/>
      <c r="J4" s="9"/>
      <c r="K4" s="9"/>
    </row>
    <row r="5" spans="1:11" x14ac:dyDescent="0.25">
      <c r="A5" s="12" t="s">
        <v>2</v>
      </c>
      <c r="B5" s="13"/>
      <c r="C5" s="12" t="s">
        <v>3</v>
      </c>
      <c r="D5" s="14"/>
      <c r="E5" s="14"/>
      <c r="F5" s="14"/>
      <c r="G5" s="14"/>
      <c r="H5" s="14"/>
      <c r="I5" s="14"/>
      <c r="J5" s="15" t="s">
        <v>4</v>
      </c>
      <c r="K5" s="16">
        <v>38718</v>
      </c>
    </row>
    <row r="6" spans="1:11" x14ac:dyDescent="0.25">
      <c r="A6" s="17" t="str">
        <f>[1]Main!F2</f>
        <v>S&amp;P 500 Composite TR USD</v>
      </c>
      <c r="B6" s="17"/>
      <c r="C6" s="18" t="s">
        <v>5</v>
      </c>
      <c r="D6" s="4"/>
      <c r="E6" s="19"/>
      <c r="F6" s="19"/>
      <c r="G6" s="19"/>
      <c r="H6" s="19"/>
      <c r="I6" s="19"/>
      <c r="J6" s="19" t="s">
        <v>6</v>
      </c>
      <c r="K6" s="16">
        <v>38808</v>
      </c>
    </row>
    <row r="7" spans="1:11" x14ac:dyDescent="0.25">
      <c r="A7" s="20"/>
      <c r="B7" s="21"/>
      <c r="C7" s="21"/>
      <c r="D7" s="19"/>
      <c r="E7" s="19"/>
      <c r="F7" s="19"/>
      <c r="G7" s="19"/>
      <c r="H7" s="19"/>
      <c r="I7" s="19"/>
      <c r="J7" s="15" t="s">
        <v>7</v>
      </c>
      <c r="K7" s="22">
        <f>(YEAR(K6)-YEAR(K5))*12+MONTH(K6)-MONTH(K5)&amp; " month"</f>
        <v>NaN</v>
      </c>
    </row>
    <row r="8" ht="17" customHeight="1" spans="1:11" x14ac:dyDescent="0.25">
      <c r="A8" s="23"/>
      <c r="B8" s="24"/>
      <c r="C8" s="24"/>
      <c r="D8" s="25"/>
      <c r="E8" s="25"/>
      <c r="F8" s="25"/>
      <c r="G8" s="25"/>
      <c r="H8" s="25"/>
      <c r="I8" s="25"/>
      <c r="J8" s="25"/>
      <c r="K8" s="25"/>
    </row>
    <row r="9" ht="17" customHeight="1" spans="1:11" x14ac:dyDescent="0.25">
      <c r="B9"/>
      <c r="C9" s="26"/>
      <c r="D9" s="26"/>
      <c r="E9" s="27"/>
      <c r="F9" s="27"/>
      <c r="G9" s="27"/>
      <c r="H9" s="27"/>
      <c r="I9" s="27"/>
      <c r="J9" s="27"/>
      <c r="K9" s="27"/>
    </row>
    <row r="10" spans="1:11" x14ac:dyDescent="0.25">
      <c r="A10" s="28" t="s">
        <v>8</v>
      </c>
      <c r="B10" s="29"/>
      <c r="C10" s="29"/>
      <c r="D10" s="30"/>
      <c r="E10" s="29"/>
      <c r="F10" s="29"/>
      <c r="G10" s="29"/>
      <c r="H10" s="31"/>
      <c r="I10" s="31"/>
      <c r="J10" s="31"/>
      <c r="K10" s="32"/>
    </row>
    <row r="11" spans="1:11" x14ac:dyDescent="0.25">
      <c r="A11" s="33" t="s">
        <v>9</v>
      </c>
      <c r="B11" s="34">
        <f>YEAR(K6)</f>
        <v>2006</v>
      </c>
      <c r="C11" s="34">
        <f>B11-1</f>
        <v>2005</v>
      </c>
      <c r="D11" s="34">
        <f t="shared" ref="D11:I11" si="0">C11-1</f>
        <v>2004</v>
      </c>
      <c r="E11" s="34">
        <f t="shared" si="0"/>
        <v>2003</v>
      </c>
      <c r="F11" s="34">
        <f t="shared" si="0"/>
        <v>2002</v>
      </c>
      <c r="G11" s="34">
        <f t="shared" si="0"/>
        <v>2001</v>
      </c>
      <c r="H11" s="34">
        <f t="shared" si="0"/>
        <v>2000</v>
      </c>
      <c r="I11" s="34">
        <f t="shared" si="0"/>
        <v>1999</v>
      </c>
      <c r="J11" s="34"/>
      <c r="K11" s="35"/>
    </row>
    <row r="12" spans="1:11" x14ac:dyDescent="0.25">
      <c r="A12" s="36" t="s">
        <v>10</v>
      </c>
      <c r="B12" s="37" t="s">
        <v>11</v>
      </c>
      <c r="C12" s="37" t="s">
        <v>12</v>
      </c>
      <c r="D12" s="37">
        <f>IF(ISERROR([1]RatioCalculations!HN91)=TRUE,"",IF([1]RatioCalculations!HN91="","",[1]RatioCalculations!HN91))</f>
      </c>
      <c r="E12" s="37">
        <f>IF(ISERROR([1]RatioCalculations!HO91)=TRUE,"",IF([1]RatioCalculations!HO91="","",[1]RatioCalculations!HO91))</f>
      </c>
      <c r="F12" s="37">
        <f>IF(ISERROR([1]RatioCalculations!HP91)=TRUE,"",IF([1]RatioCalculations!HP91="","",[1]RatioCalculations!HP91))</f>
      </c>
      <c r="G12" s="37">
        <f>IF(ISERROR([1]RatioCalculations!HQ91)=TRUE,"",IF([1]RatioCalculations!HQ91="","",[1]RatioCalculations!HQ91))</f>
      </c>
      <c r="H12" s="37">
        <f>IF(ISERROR([1]RatioCalculations!HR91)=TRUE,"",IF([1]RatioCalculations!HR91="","",[1]RatioCalculations!HR91))</f>
      </c>
      <c r="I12" s="37">
        <f>IF(ISERROR([1]RatioCalculations!HS91)=TRUE,"",IF([1]RatioCalculations!HS91="","",[1]RatioCalculations!HS91))</f>
      </c>
      <c r="J12" s="37">
        <f>IF(ISERROR([1]RatioCalculations!HT91)=TRUE,"",IF([1]RatioCalculations!HT91="","",[1]RatioCalculations!HT91))</f>
      </c>
      <c r="K12" s="38">
        <f>IF(ISERROR([1]RatioCalculations!HU91)=TRUE,"",IF([1]RatioCalculations!HU91="","",[1]RatioCalculations!HU91))</f>
      </c>
    </row>
    <row r="13" spans="1:11" x14ac:dyDescent="0.25">
      <c r="A13" s="36" t="s">
        <v>13</v>
      </c>
      <c r="B13" s="37" t="s">
        <v>11</v>
      </c>
      <c r="C13" s="37" t="s">
        <v>12</v>
      </c>
      <c r="D13" s="37">
        <f t="shared" ref="D13:K13" si="1">IF(ISERROR(D14-D12)=TRUE, "",D14-D12)</f>
      </c>
      <c r="E13" s="37">
        <f t="shared" si="1"/>
      </c>
      <c r="F13" s="37">
        <f t="shared" si="1"/>
      </c>
      <c r="G13" s="37">
        <f t="shared" si="1"/>
      </c>
      <c r="H13" s="37">
        <f>IF(ISERROR(H14-H12)=TRUE, "",H14-H12)</f>
      </c>
      <c r="I13" s="37">
        <f t="shared" si="1"/>
      </c>
      <c r="J13" s="37">
        <f t="shared" si="1"/>
      </c>
      <c r="K13" s="38">
        <f t="shared" si="1"/>
      </c>
    </row>
    <row r="14" spans="1:11" x14ac:dyDescent="0.25">
      <c r="A14" s="39" t="s">
        <v>14</v>
      </c>
      <c r="B14" s="37" t="s">
        <v>11</v>
      </c>
      <c r="C14" s="37" t="s">
        <v>12</v>
      </c>
      <c r="D14" s="40"/>
      <c r="E14" s="40"/>
      <c r="F14" s="40"/>
      <c r="G14" s="40"/>
      <c r="H14" s="40"/>
      <c r="I14" s="40"/>
      <c r="J14" s="40"/>
      <c r="K14" s="41"/>
    </row>
    <row r="15" spans="1:11" x14ac:dyDescent="0.25">
      <c r="A15" s="36" t="str">
        <f>A6</f>
        <v>S&amp;P 500 Composite TR USD</v>
      </c>
      <c r="B15" s="37" t="s">
        <v>11</v>
      </c>
      <c r="C15" s="37" t="s">
        <v>12</v>
      </c>
      <c r="D15" s="37"/>
      <c r="E15" s="37"/>
      <c r="F15" s="37"/>
      <c r="G15" s="37"/>
      <c r="H15" s="37"/>
      <c r="I15" s="37"/>
      <c r="J15" s="37"/>
      <c r="K15" s="38"/>
    </row>
    <row r="16" spans="1:11" x14ac:dyDescent="0.25">
      <c r="A16" s="36" t="s">
        <v>15</v>
      </c>
      <c r="B16" s="37" t="s">
        <v>11</v>
      </c>
      <c r="C16" s="37" t="s">
        <v>12</v>
      </c>
      <c r="D16" s="37"/>
      <c r="E16" s="37"/>
      <c r="F16" s="37"/>
      <c r="G16" s="37"/>
      <c r="H16" s="37"/>
      <c r="I16" s="37"/>
      <c r="J16" s="37"/>
      <c r="K16" s="38"/>
    </row>
    <row r="17" spans="1:11" x14ac:dyDescent="0.25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x14ac:dyDescent="0.25">
      <c r="A18" s="28" t="s">
        <v>16</v>
      </c>
      <c r="B18" s="44"/>
      <c r="C18" s="44"/>
      <c r="D18" s="44"/>
      <c r="E18" s="44"/>
      <c r="F18" s="44"/>
      <c r="G18" s="44"/>
      <c r="H18" s="45"/>
      <c r="I18" s="45"/>
      <c r="J18" s="45"/>
      <c r="K18" s="46"/>
    </row>
    <row r="19" spans="1:12" x14ac:dyDescent="0.25">
      <c r="A19" s="47" t="s">
        <v>17</v>
      </c>
      <c r="B19" s="48" t="s">
        <v>18</v>
      </c>
      <c r="C19" s="48" t="s">
        <v>19</v>
      </c>
      <c r="D19" s="48" t="s">
        <v>20</v>
      </c>
      <c r="E19" s="48" t="s">
        <v>21</v>
      </c>
      <c r="F19" s="48" t="s">
        <v>22</v>
      </c>
      <c r="G19" s="48" t="s">
        <v>23</v>
      </c>
      <c r="H19" s="48" t="s">
        <v>24</v>
      </c>
      <c r="I19" s="48" t="s">
        <v>25</v>
      </c>
      <c r="J19" s="49" t="s">
        <v>26</v>
      </c>
      <c r="K19" s="50" t="s">
        <v>27</v>
      </c>
      <c r="L19" s="49" t="s">
        <v>28</v>
      </c>
    </row>
    <row r="20" spans="1:11" x14ac:dyDescent="0.25">
      <c r="A20" s="36" t="s">
        <v>10</v>
      </c>
      <c r="B20" s="51">
        <f>IFERROR('Return calculation'!L21/100,"")</f>
        <v>0</v>
      </c>
      <c r="C20" s="51">
        <f>IFERROR('Return calculation'!M21/100,"")</f>
        <v>0</v>
      </c>
      <c r="D20" s="51">
        <f>IFERROR('Return calculation'!N21/100,"")</f>
      </c>
      <c r="E20" s="51">
        <f>IFERROR('Return calculation'!O21/100,"")</f>
      </c>
      <c r="F20" s="51">
        <f>IFERROR('Return calculation'!P21/100,"")</f>
      </c>
      <c r="G20" s="51">
        <f>IFERROR('Return calculation'!Q21/100,"")</f>
      </c>
      <c r="H20" s="51">
        <f>IFERROR('Return calculation'!R21/100,"")</f>
      </c>
      <c r="I20" s="51">
        <f>IFERROR('Return calculation'!S21/100,"")</f>
      </c>
      <c r="J20" s="51">
        <f>IFERROR('Return calculation'!T21/100,"")</f>
      </c>
      <c r="K20" s="52" t="s">
        <v>29</v>
      </c>
    </row>
    <row r="21" spans="1:11" x14ac:dyDescent="0.25">
      <c r="A21" s="36" t="s">
        <v>13</v>
      </c>
      <c r="B21" s="51">
        <f>IFERROR('Return calculation'!L22/100,"")</f>
        <v>-0.0041186</v>
      </c>
      <c r="C21" s="51">
        <f>IFERROR('Return calculation'!M22/100,"")</f>
        <v>0.0075509999999999996</v>
      </c>
      <c r="D21" s="51">
        <f>IFERROR('Return calculation'!N22/100,"")</f>
      </c>
      <c r="E21" s="51">
        <f>IFERROR('Return calculation'!O22/100,"")</f>
      </c>
      <c r="F21" s="51">
        <f>IFERROR('Return calculation'!P22/100,"")</f>
      </c>
      <c r="G21" s="51">
        <f>IFERROR('Return calculation'!Q22/100,"")</f>
      </c>
      <c r="H21" s="51">
        <f>IFERROR('Return calculation'!R22/100,"")</f>
      </c>
      <c r="I21" s="51">
        <f>IFERROR('Return calculation'!S22/100,"")</f>
      </c>
      <c r="J21" s="51">
        <f>IFERROR('Return calculation'!T22/100,"")</f>
      </c>
      <c r="K21" s="52"/>
    </row>
    <row r="22" spans="1:11" x14ac:dyDescent="0.25">
      <c r="A22" s="39" t="s">
        <v>14</v>
      </c>
      <c r="B22" s="51">
        <f>IFERROR('Return calculation'!L23/100,"")</f>
        <v>-0.0041186</v>
      </c>
      <c r="C22" s="51">
        <f>IFERROR('Return calculation'!M23/100,"")</f>
        <v>0.0075509999999999996</v>
      </c>
      <c r="D22" s="51">
        <f>IFERROR('Return calculation'!N23/100,"")</f>
      </c>
      <c r="E22" s="51">
        <f>IFERROR('Return calculation'!O23/100,"")</f>
      </c>
      <c r="F22" s="51">
        <f>IFERROR('Return calculation'!P23/100,"")</f>
      </c>
      <c r="G22" s="51">
        <f>IFERROR('Return calculation'!Q23/100,"")</f>
      </c>
      <c r="H22" s="51">
        <f>IFERROR('Return calculation'!R23/100,"")</f>
      </c>
      <c r="I22" s="51">
        <f>IFERROR('Return calculation'!S23/100,"")</f>
      </c>
      <c r="J22" s="51">
        <f>IFERROR('Return calculation'!T23/100,"")</f>
      </c>
      <c r="K22" s="52"/>
    </row>
    <row r="23" spans="1:11" x14ac:dyDescent="0.25">
      <c r="A23" s="36" t="str">
        <f>A6</f>
        <v>S&amp;P 500 Composite TR USD</v>
      </c>
      <c r="B23" s="51">
        <f>IFERROR('Return calculation'!L27/100,"")</f>
        <v>0.046801795379797506</v>
      </c>
      <c r="C23" s="51">
        <f>IFERROR('Return calculation'!M27/100,"")</f>
        <v>0.018739863187318375</v>
      </c>
      <c r="D23" s="51">
        <f>IFERROR('Return calculation'!N27/100,"")</f>
      </c>
      <c r="E23" s="51">
        <f>IFERROR('Return calculation'!O27/100,"")</f>
      </c>
      <c r="F23" s="51">
        <f>IFERROR('Return calculation'!P27/100,"")</f>
      </c>
      <c r="G23" s="51">
        <f>IFERROR('Return calculation'!Q27/100,"")</f>
      </c>
      <c r="H23" s="51">
        <f>IFERROR('Return calculation'!R27/100,"")</f>
      </c>
      <c r="I23" s="51">
        <f>IFERROR('Return calculation'!S27/100,"")</f>
      </c>
      <c r="J23" s="51">
        <f>IFERROR('Return calculation'!T27/100,"")</f>
      </c>
      <c r="K23" s="52"/>
    </row>
    <row r="24" spans="1:11" x14ac:dyDescent="0.25">
      <c r="A24" s="36" t="s">
        <v>15</v>
      </c>
      <c r="B24" s="51"/>
      <c r="C24" s="51"/>
      <c r="D24" s="51"/>
      <c r="E24" s="51"/>
      <c r="F24" s="51"/>
      <c r="G24" s="51"/>
      <c r="H24" s="51"/>
      <c r="I24" s="51"/>
      <c r="J24" s="51"/>
      <c r="K24" s="52"/>
    </row>
    <row r="25" spans="1:11" x14ac:dyDescent="0.25">
      <c r="A25" s="39"/>
      <c r="B25" s="53"/>
      <c r="C25" s="54"/>
      <c r="D25" s="54"/>
      <c r="E25" s="54"/>
      <c r="F25" s="54"/>
      <c r="G25" s="54"/>
      <c r="H25" s="54"/>
      <c r="I25" s="55"/>
      <c r="K25" s="56"/>
    </row>
    <row r="26" spans="1:12" x14ac:dyDescent="0.25">
      <c r="A26" s="39" t="s">
        <v>30</v>
      </c>
      <c r="B26" s="48" t="s">
        <v>18</v>
      </c>
      <c r="C26" s="48" t="s">
        <v>19</v>
      </c>
      <c r="D26" s="48" t="s">
        <v>20</v>
      </c>
      <c r="E26" s="48" t="s">
        <v>21</v>
      </c>
      <c r="F26" s="48" t="s">
        <v>22</v>
      </c>
      <c r="G26" s="48" t="s">
        <v>23</v>
      </c>
      <c r="H26" s="48" t="s">
        <v>24</v>
      </c>
      <c r="I26" s="48" t="s">
        <v>25</v>
      </c>
      <c r="J26" s="49" t="s">
        <v>26</v>
      </c>
      <c r="K26" s="50" t="s">
        <v>27</v>
      </c>
      <c r="L26" s="49" t="s">
        <v>28</v>
      </c>
    </row>
    <row r="27" spans="1:11" x14ac:dyDescent="0.25">
      <c r="A27" s="36" t="str">
        <f>A3</f>
        <v>PPM Aust Equity SMA (Fund Name)</v>
      </c>
      <c r="B27" s="55"/>
      <c r="C27" s="37"/>
      <c r="D27" s="37"/>
      <c r="E27" s="37"/>
      <c r="F27" s="37"/>
      <c r="G27" s="37"/>
      <c r="H27" s="37"/>
      <c r="I27" s="37"/>
      <c r="J27" s="37"/>
      <c r="K27" s="38"/>
    </row>
    <row r="28" spans="1:11" x14ac:dyDescent="0.25">
      <c r="A28" s="36" t="str">
        <f>A6</f>
        <v>S&amp;P 500 Composite TR USD</v>
      </c>
      <c r="B28" s="55"/>
      <c r="C28" s="37"/>
      <c r="D28" s="37"/>
      <c r="E28" s="37"/>
      <c r="F28" s="37"/>
      <c r="G28" s="37"/>
      <c r="H28" s="37"/>
      <c r="I28" s="37"/>
      <c r="J28" s="37"/>
      <c r="K28" s="38"/>
    </row>
    <row r="29" spans="1:11" x14ac:dyDescent="0.25">
      <c r="A29" s="36" t="s">
        <v>31</v>
      </c>
      <c r="B29" s="55"/>
      <c r="C29" s="37"/>
      <c r="D29" s="37"/>
      <c r="E29" s="37"/>
      <c r="F29" s="37"/>
      <c r="G29" s="37"/>
      <c r="H29" s="37"/>
      <c r="I29" s="37"/>
      <c r="J29" s="37"/>
      <c r="K29" s="38"/>
    </row>
    <row r="30" spans="1:11" x14ac:dyDescent="0.25">
      <c r="A30" s="57" t="s">
        <v>32</v>
      </c>
      <c r="B30" s="58"/>
      <c r="C30" s="59"/>
      <c r="D30" s="59"/>
      <c r="E30" s="60"/>
      <c r="F30" s="60"/>
      <c r="G30" s="60"/>
      <c r="H30" s="60"/>
      <c r="I30" s="58"/>
      <c r="K30" s="61"/>
    </row>
    <row r="31" spans="1:12" x14ac:dyDescent="0.25">
      <c r="A31" s="39" t="s">
        <v>33</v>
      </c>
      <c r="B31" s="48" t="s">
        <v>18</v>
      </c>
      <c r="C31" s="48" t="s">
        <v>19</v>
      </c>
      <c r="D31" s="48" t="s">
        <v>20</v>
      </c>
      <c r="E31" s="48" t="s">
        <v>21</v>
      </c>
      <c r="F31" s="48" t="s">
        <v>22</v>
      </c>
      <c r="G31" s="48" t="s">
        <v>23</v>
      </c>
      <c r="H31" s="48" t="s">
        <v>24</v>
      </c>
      <c r="I31" s="48" t="s">
        <v>25</v>
      </c>
      <c r="J31" s="49" t="s">
        <v>26</v>
      </c>
      <c r="K31" s="50" t="s">
        <v>27</v>
      </c>
      <c r="L31" s="49" t="s">
        <v>28</v>
      </c>
    </row>
    <row r="32" spans="1:11" x14ac:dyDescent="0.25">
      <c r="A32" s="36" t="s">
        <v>34</v>
      </c>
      <c r="B32" s="55"/>
      <c r="C32" s="55"/>
      <c r="D32" s="55"/>
      <c r="E32" s="62"/>
      <c r="F32" s="62"/>
      <c r="G32" s="62"/>
      <c r="H32" s="62"/>
      <c r="I32" s="62"/>
      <c r="J32" s="62"/>
      <c r="K32" s="63"/>
    </row>
    <row r="33" spans="1:11" x14ac:dyDescent="0.25">
      <c r="A33" s="36" t="s">
        <v>35</v>
      </c>
      <c r="B33" s="55"/>
      <c r="C33" s="55"/>
      <c r="D33" s="55"/>
      <c r="E33" s="37"/>
      <c r="F33" s="37"/>
      <c r="G33" s="37"/>
      <c r="H33" s="37"/>
      <c r="I33" s="37"/>
      <c r="J33" s="37"/>
      <c r="K33" s="38"/>
    </row>
    <row r="34" spans="1:11" x14ac:dyDescent="0.25">
      <c r="A34" s="36" t="s">
        <v>36</v>
      </c>
      <c r="B34" s="55"/>
      <c r="C34" s="55"/>
      <c r="D34" s="55"/>
      <c r="E34" s="62"/>
      <c r="F34" s="62"/>
      <c r="G34" s="62"/>
      <c r="H34" s="62"/>
      <c r="I34" s="62"/>
      <c r="J34" s="62"/>
      <c r="K34" s="63"/>
    </row>
    <row r="35" spans="1:11" x14ac:dyDescent="0.25">
      <c r="A35" s="36" t="s">
        <v>37</v>
      </c>
      <c r="B35" s="55"/>
      <c r="C35" s="55"/>
      <c r="D35" s="55"/>
      <c r="E35" s="62"/>
      <c r="F35" s="62"/>
      <c r="G35" s="62"/>
      <c r="H35" s="62"/>
      <c r="I35" s="62"/>
      <c r="J35" s="62"/>
      <c r="K35" s="63"/>
    </row>
    <row r="36" spans="1:11" x14ac:dyDescent="0.25">
      <c r="A36" s="36" t="s">
        <v>38</v>
      </c>
      <c r="B36" s="36"/>
      <c r="C36" s="36"/>
      <c r="D36" s="55"/>
      <c r="E36" s="62">
        <f t="shared" ref="E36:K36" si="2">IF(E33="","",IF(E24="","",E24/E33))</f>
      </c>
      <c r="F36" s="62">
        <f t="shared" si="2"/>
      </c>
      <c r="G36" s="62">
        <f t="shared" si="2"/>
      </c>
      <c r="H36" s="62">
        <f t="shared" si="2"/>
      </c>
      <c r="I36" s="62">
        <f t="shared" si="2"/>
      </c>
      <c r="J36" s="62">
        <f t="shared" si="2"/>
      </c>
      <c r="K36" s="63">
        <f t="shared" si="2"/>
      </c>
    </row>
    <row r="37" spans="1:11" x14ac:dyDescent="0.25">
      <c r="A37" s="42"/>
      <c r="B37" s="42"/>
      <c r="C37" s="42"/>
      <c r="D37" s="42"/>
      <c r="E37" s="64"/>
      <c r="F37" s="64"/>
      <c r="G37" s="64"/>
      <c r="H37" s="64"/>
      <c r="I37" s="64"/>
      <c r="K37" s="42"/>
    </row>
    <row r="38" spans="1:11" x14ac:dyDescent="0.25">
      <c r="A38" s="65" t="s">
        <v>39</v>
      </c>
      <c r="B38" s="48" t="s">
        <v>18</v>
      </c>
      <c r="C38" s="48" t="s">
        <v>19</v>
      </c>
      <c r="D38" s="48" t="s">
        <v>20</v>
      </c>
      <c r="E38" s="48" t="s">
        <v>21</v>
      </c>
      <c r="F38" s="48" t="s">
        <v>22</v>
      </c>
      <c r="G38" s="48" t="s">
        <v>23</v>
      </c>
      <c r="H38" s="48" t="s">
        <v>24</v>
      </c>
      <c r="I38" s="48" t="s">
        <v>25</v>
      </c>
      <c r="J38" s="49" t="s">
        <v>26</v>
      </c>
      <c r="K38" s="66"/>
    </row>
    <row r="39" spans="1:4" x14ac:dyDescent="0.25">
      <c r="A39" s="29" t="str">
        <f>A6</f>
        <v>S&amp;P 500 Composite TR USD</v>
      </c>
      <c r="B39" s="45"/>
      <c r="C39" s="45"/>
      <c r="D39" s="67"/>
    </row>
    <row r="40" spans="1:4" x14ac:dyDescent="0.25">
      <c r="A40" s="29"/>
      <c r="B40" s="45"/>
      <c r="C40" s="45"/>
      <c r="D40" s="67"/>
    </row>
    <row r="41" spans="1:4" x14ac:dyDescent="0.25">
      <c r="A41" s="29"/>
      <c r="B41" s="45"/>
      <c r="C41" s="45"/>
      <c r="D41" s="67"/>
    </row>
    <row r="42" spans="1:4" x14ac:dyDescent="0.25">
      <c r="A42" s="68" t="s">
        <v>40</v>
      </c>
      <c r="B42" s="69"/>
      <c r="C42" s="70" t="s">
        <v>41</v>
      </c>
      <c r="D42" s="71" t="s">
        <v>42</v>
      </c>
    </row>
    <row r="43" spans="1:2" x14ac:dyDescent="0.25">
      <c r="A43" s="72" t="s">
        <v>43</v>
      </c>
      <c r="B43" s="73"/>
    </row>
    <row r="44" spans="1:2" x14ac:dyDescent="0.25">
      <c r="A44" s="74" t="s">
        <v>44</v>
      </c>
      <c r="B44" s="73"/>
    </row>
    <row r="45" spans="1:2" x14ac:dyDescent="0.25">
      <c r="A45" s="74" t="s">
        <v>45</v>
      </c>
      <c r="B45" s="74"/>
    </row>
    <row r="46" spans="1:2" x14ac:dyDescent="0.25">
      <c r="A46" s="74" t="s">
        <v>46</v>
      </c>
      <c r="B46" s="74"/>
    </row>
    <row r="47" spans="1:2" x14ac:dyDescent="0.25">
      <c r="A47" s="72" t="s">
        <v>47</v>
      </c>
      <c r="B47" s="72"/>
    </row>
    <row r="48" spans="1:2" x14ac:dyDescent="0.25">
      <c r="A48" s="74" t="s">
        <v>48</v>
      </c>
      <c r="B48" s="74"/>
    </row>
    <row r="49" spans="1:2" x14ac:dyDescent="0.25">
      <c r="A49" s="74" t="s">
        <v>49</v>
      </c>
      <c r="B49" s="74"/>
    </row>
    <row r="50" spans="1:2" x14ac:dyDescent="0.25">
      <c r="A50" s="74" t="s">
        <v>50</v>
      </c>
      <c r="B50" s="74"/>
    </row>
    <row r="51" spans="1:2" x14ac:dyDescent="0.25">
      <c r="A51" s="72" t="s">
        <v>51</v>
      </c>
      <c r="B51" s="72"/>
    </row>
    <row r="52" spans="1:2" x14ac:dyDescent="0.25">
      <c r="A52" s="74" t="s">
        <v>52</v>
      </c>
      <c r="B52" s="74"/>
    </row>
    <row r="53" spans="1:2" x14ac:dyDescent="0.25">
      <c r="A53" s="74" t="s">
        <v>53</v>
      </c>
      <c r="B53" s="74"/>
    </row>
    <row r="54" spans="1:2" x14ac:dyDescent="0.25">
      <c r="A54" s="74" t="s">
        <v>54</v>
      </c>
      <c r="B54" s="74"/>
    </row>
  </sheetData>
  <mergeCells count="19">
    <mergeCell ref="A3:D3"/>
    <mergeCell ref="A6:B6"/>
    <mergeCell ref="A9:B9"/>
    <mergeCell ref="C9:D9"/>
    <mergeCell ref="E9:G9"/>
    <mergeCell ref="H9:J9"/>
    <mergeCell ref="H10:J10"/>
    <mergeCell ref="K20:K24"/>
    <mergeCell ref="A36:C36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workbookViewId="0" zoomScale="100" zoomScaleNormal="100">
      <selection activeCell="G25" sqref="G25"/>
    </sheetView>
  </sheetViews>
  <sheetFormatPr defaultRowHeight="16" outlineLevelRow="0" outlineLevelCol="0" x14ac:dyDescent="0.2"/>
  <sheetData>
    <row r="1" spans="1:2" x14ac:dyDescent="0.25">
      <c r="A1" t="s">
        <v>67</v>
      </c>
      <c r="B1" s="125">
        <f>Dashboard!K5</f>
        <v>38718</v>
      </c>
    </row>
    <row r="2" spans="1:2" x14ac:dyDescent="0.25">
      <c r="A2" t="s">
        <v>68</v>
      </c>
      <c r="B2" s="125">
        <f>Dashboard!K6</f>
        <v>38808</v>
      </c>
    </row>
    <row r="3" spans="1:2" x14ac:dyDescent="0.25">
      <c r="A3" t="s">
        <v>69</v>
      </c>
      <c r="B3" t="str">
        <f>(YEAR(B2)-YEAR(B1))*12+MONTH(B2)-MONTH(B1)&amp; " month"</f>
        <v>3 month</v>
      </c>
    </row>
    <row r="4" spans="2:11" x14ac:dyDescent="0.25">
      <c r="B4" s="126" t="s">
        <v>70</v>
      </c>
      <c r="C4" s="126"/>
      <c r="D4" s="126"/>
      <c r="E4" t="s">
        <v>71</v>
      </c>
      <c r="K4" s="127" t="s">
        <v>72</v>
      </c>
    </row>
    <row r="5" spans="2:11" x14ac:dyDescent="0.25">
      <c r="B5" t="s">
        <v>10</v>
      </c>
      <c r="C5" t="s">
        <v>13</v>
      </c>
      <c r="D5" t="s">
        <v>73</v>
      </c>
      <c r="K5" s="127"/>
    </row>
    <row r="6" spans="1:11" x14ac:dyDescent="0.25">
      <c r="A6" s="125">
        <f>EOMONTH(B1,0)</f>
        <v>38748</v>
      </c>
      <c r="B6">
        <f>VLOOKUP($A6,'Fund Data'!$A$6:$D$326,2,FALSE)</f>
        <v>0</v>
      </c>
      <c r="C6">
        <f>VLOOKUP($A6,'Fund Data'!$A$6:$D$326,3,FALSE)</f>
        <v>-0.93075</v>
      </c>
      <c r="D6">
        <f>VLOOKUP($A6,'Fund Data'!$A$6:$D$326,4,FALSE)</f>
        <v>-0.93075</v>
      </c>
      <c r="E6">
        <f>VLOOKUP(A6,'Index Data'!A6:B326,2,0)</f>
        <v>6.01102538574025</v>
      </c>
      <c r="J6">
        <f>MATCH(EOMONTH(B2,0),A6:A228,0)</f>
        <v>4</v>
      </c>
      <c r="K6" t="s">
        <v>74</v>
      </c>
    </row>
    <row r="7" spans="1:11" x14ac:dyDescent="0.25">
      <c r="A7" s="125">
        <f>EOMONTH(A6,1)</f>
        <v>38776</v>
      </c>
      <c r="B7">
        <f>VLOOKUP($A7,'Fund Data'!$A$6:$D$326,2,FALSE)</f>
        <v>0</v>
      </c>
      <c r="C7">
        <f>VLOOKUP($A7,'Fund Data'!$A$6:$D$326,3,FALSE)</f>
        <v>3.47614</v>
      </c>
      <c r="D7">
        <f>VLOOKUP($A7,'Fund Data'!$A$6:$D$326,4,FALSE)</f>
        <v>3.47614</v>
      </c>
      <c r="E7">
        <f>VLOOKUP(A7,'Index Data'!A7:B327,2,0)</f>
        <v>1.59720327036932</v>
      </c>
      <c r="K7" s="127" t="s">
        <v>75</v>
      </c>
    </row>
    <row r="8" spans="1:5" x14ac:dyDescent="0.25">
      <c r="A8" s="125">
        <f t="shared" ref="A8:A71" si="0">EOMONTH(A7,1)</f>
        <v>38807</v>
      </c>
      <c r="B8">
        <f>VLOOKUP($A8,'Fund Data'!$A$6:$D$326,2,FALSE)</f>
        <v>0</v>
      </c>
      <c r="C8">
        <f>VLOOKUP($A8,'Fund Data'!$A$6:$D$326,3,FALSE)</f>
        <v>-0.79898</v>
      </c>
      <c r="D8">
        <f>VLOOKUP($A8,'Fund Data'!$A$6:$D$326,4,FALSE)</f>
        <v>-0.79898</v>
      </c>
      <c r="E8">
        <f>VLOOKUP(A8,'Index Data'!A8:B328,2,0)</f>
        <v>-0.655423852153558</v>
      </c>
    </row>
    <row r="9" spans="1:20" x14ac:dyDescent="0.25">
      <c r="A9" s="125">
        <f t="shared" si="0"/>
        <v>38837</v>
      </c>
      <c r="B9">
        <f>VLOOKUP($A9,'Fund Data'!$A$6:$D$326,2,FALSE)</f>
        <v>0</v>
      </c>
      <c r="C9">
        <f>VLOOKUP($A9,'Fund Data'!$A$6:$D$326,3,FALSE)</f>
        <v>-0.41186</v>
      </c>
      <c r="D9">
        <f>VLOOKUP($A9,'Fund Data'!$A$6:$D$326,4,FALSE)</f>
        <v>-0.41186</v>
      </c>
      <c r="E9">
        <f>VLOOKUP(A9,'Index Data'!A9:B329,2,0)</f>
        <v>4.68017953797975</v>
      </c>
      <c r="K9" s="127" t="s">
        <v>76</v>
      </c>
      <c r="L9" s="128">
        <f>YEAR(B2)</f>
        <v>2006</v>
      </c>
      <c r="M9" s="128">
        <f>L9-1</f>
        <v>2005</v>
      </c>
      <c r="N9" s="128">
        <f t="shared" ref="N9:T9" si="1">M9-1</f>
        <v>2004</v>
      </c>
      <c r="O9" s="128">
        <f t="shared" si="1"/>
        <v>2003</v>
      </c>
      <c r="P9" s="128">
        <f t="shared" si="1"/>
        <v>2002</v>
      </c>
      <c r="Q9" s="128">
        <f t="shared" si="1"/>
        <v>2001</v>
      </c>
      <c r="R9" s="128">
        <f t="shared" si="1"/>
        <v>2000</v>
      </c>
      <c r="S9" s="128">
        <f t="shared" si="1"/>
        <v>1999</v>
      </c>
      <c r="T9" s="128">
        <f t="shared" si="1"/>
        <v>1998</v>
      </c>
    </row>
    <row r="10" spans="1:12" x14ac:dyDescent="0.25">
      <c r="A10" s="125">
        <f t="shared" si="0"/>
        <v>38868</v>
      </c>
      <c r="B10">
        <f>VLOOKUP($A10,'Fund Data'!$A$6:$D$326,2,FALSE)</f>
        <v>0</v>
      </c>
      <c r="C10">
        <f>VLOOKUP($A10,'Fund Data'!$A$6:$D$326,3,FALSE)</f>
        <v>-0.9466</v>
      </c>
      <c r="D10">
        <f>VLOOKUP($A10,'Fund Data'!$A$6:$D$326,4,FALSE)</f>
        <v>-0.9466</v>
      </c>
      <c r="E10">
        <f>VLOOKUP(A10,'Index Data'!A10:B330,2,0)</f>
        <v>1.1614517891199</v>
      </c>
      <c r="L10" s="129" t="e">
        <f>AVERAGE(OFFSET($A$5,$J$6,1,-12,1))</f>
        <v>#REF!</v>
      </c>
    </row>
    <row r="11" spans="1:5" x14ac:dyDescent="0.25">
      <c r="A11" s="125">
        <f t="shared" si="0"/>
        <v>38898</v>
      </c>
      <c r="B11">
        <f>VLOOKUP($A11,'Fund Data'!$A$6:$D$326,2,FALSE)</f>
        <v>1.9663111012533356</v>
      </c>
      <c r="C11">
        <f>VLOOKUP($A11,'Fund Data'!$A$6:$D$326,3,FALSE)</f>
        <v>3.749388898746664</v>
      </c>
      <c r="D11">
        <f>VLOOKUP($A11,'Fund Data'!$A$6:$D$326,4,FALSE)</f>
        <v>5.7157</v>
      </c>
      <c r="E11">
        <f>VLOOKUP(A11,'Index Data'!A11:B331,2,0)</f>
        <v>1.26742760435461</v>
      </c>
    </row>
    <row r="12" spans="1:11" x14ac:dyDescent="0.25">
      <c r="A12" s="125">
        <f t="shared" si="0"/>
        <v>38929</v>
      </c>
      <c r="B12">
        <f>VLOOKUP($A12,'Fund Data'!$A$6:$D$326,2,FALSE)</f>
        <v>0</v>
      </c>
      <c r="C12">
        <f>VLOOKUP($A12,'Fund Data'!$A$6:$D$326,3,FALSE)</f>
        <v>3.00806</v>
      </c>
      <c r="D12">
        <f>VLOOKUP($A12,'Fund Data'!$A$6:$D$326,4,FALSE)</f>
        <v>3.00806</v>
      </c>
      <c r="E12">
        <f>VLOOKUP(A12,'Index Data'!A12:B332,2,0)</f>
        <v>2.56651868991398</v>
      </c>
      <c r="K12">
        <f>SUMIF(A6:E13,A6:A13&lt;=B2,E6:E13)</f>
        <v>0</v>
      </c>
    </row>
    <row r="13" spans="1:5" x14ac:dyDescent="0.25">
      <c r="A13" s="125">
        <f t="shared" si="0"/>
        <v>38960</v>
      </c>
      <c r="B13">
        <f>VLOOKUP($A13,'Fund Data'!$A$6:$D$326,2,FALSE)</f>
        <v>0</v>
      </c>
      <c r="C13">
        <f>VLOOKUP($A13,'Fund Data'!$A$6:$D$326,3,FALSE)</f>
        <v>3.3113200000000003</v>
      </c>
      <c r="D13">
        <f>VLOOKUP($A13,'Fund Data'!$A$6:$D$326,4,FALSE)</f>
        <v>3.3113200000000003</v>
      </c>
      <c r="E13">
        <f>VLOOKUP(A13,'Index Data'!A13:B333,2,0)</f>
        <v>3.27424088573252</v>
      </c>
    </row>
    <row r="14" spans="1:5" x14ac:dyDescent="0.25">
      <c r="A14" s="125">
        <f t="shared" si="0"/>
        <v>38990</v>
      </c>
      <c r="B14">
        <f>VLOOKUP($A14,'Fund Data'!$A$6:$D$326,2,FALSE)</f>
        <v>1.0337070649052271</v>
      </c>
      <c r="C14">
        <f>VLOOKUP($A14,'Fund Data'!$A$6:$D$326,3,FALSE)</f>
        <v>2.549852935094773</v>
      </c>
      <c r="D14">
        <f>VLOOKUP($A14,'Fund Data'!$A$6:$D$326,4,FALSE)</f>
        <v>3.5835600000000003</v>
      </c>
      <c r="E14">
        <f>VLOOKUP(A14,'Index Data'!A14:B334,2,0)</f>
        <v>1.15755968587212</v>
      </c>
    </row>
    <row r="15" spans="1:11" x14ac:dyDescent="0.25">
      <c r="A15" s="125">
        <f t="shared" si="0"/>
        <v>39021</v>
      </c>
      <c r="B15">
        <f>VLOOKUP($A15,'Fund Data'!$A$6:$D$326,2,FALSE)</f>
        <v>0</v>
      </c>
      <c r="C15">
        <f>VLOOKUP($A15,'Fund Data'!$A$6:$D$326,3,FALSE)</f>
        <v>1.1159000000000001</v>
      </c>
      <c r="D15">
        <f>VLOOKUP($A15,'Fund Data'!$A$6:$D$326,4,FALSE)</f>
        <v>1.1159000000000001</v>
      </c>
      <c r="E15">
        <f>VLOOKUP(A15,'Index Data'!A15:B335,2,0)</f>
        <v>3.71963170068699</v>
      </c>
      <c r="K15">
        <f>OFFSET(A5,4,1,1,1)</f>
        <v>0</v>
      </c>
    </row>
    <row r="16" spans="1:5" x14ac:dyDescent="0.25">
      <c r="A16" s="125">
        <f t="shared" si="0"/>
        <v>39051</v>
      </c>
      <c r="B16">
        <f>VLOOKUP($A16,'Fund Data'!$A$6:$D$326,2,FALSE)</f>
        <v>0</v>
      </c>
      <c r="C16">
        <f>VLOOKUP($A16,'Fund Data'!$A$6:$D$326,3,FALSE)</f>
        <v>4.73911</v>
      </c>
      <c r="D16">
        <f>VLOOKUP($A16,'Fund Data'!$A$6:$D$326,4,FALSE)</f>
        <v>4.73911</v>
      </c>
      <c r="E16">
        <f>VLOOKUP(A16,'Index Data'!A16:B336,2,0)</f>
        <v>6.50693086385956</v>
      </c>
    </row>
    <row r="17" spans="1:5" x14ac:dyDescent="0.25">
      <c r="A17" s="125">
        <f t="shared" si="0"/>
        <v>39082</v>
      </c>
      <c r="B17">
        <f>VLOOKUP($A17,'Fund Data'!$A$6:$D$326,2,FALSE)</f>
        <v>1.158214215511165</v>
      </c>
      <c r="C17">
        <f>VLOOKUP($A17,'Fund Data'!$A$6:$D$326,3,FALSE)</f>
        <v>5.729525784488835</v>
      </c>
      <c r="D17">
        <f>VLOOKUP($A17,'Fund Data'!$A$6:$D$326,4,FALSE)</f>
        <v>6.887740000000001</v>
      </c>
      <c r="E17">
        <f>VLOOKUP(A17,'Index Data'!A17:B337,2,0)</f>
        <v>2.72665977751683</v>
      </c>
    </row>
    <row r="18" spans="1:20" x14ac:dyDescent="0.25">
      <c r="A18" s="125">
        <f t="shared" si="0"/>
        <v>39113</v>
      </c>
      <c r="B18">
        <f>VLOOKUP($A18,'Fund Data'!$A$6:$D$326,2,FALSE)</f>
        <v>0</v>
      </c>
      <c r="C18">
        <f>VLOOKUP($A18,'Fund Data'!$A$6:$D$326,3,FALSE)</f>
        <v>1.25403</v>
      </c>
      <c r="D18">
        <f>VLOOKUP($A18,'Fund Data'!$A$6:$D$326,4,FALSE)</f>
        <v>1.25403</v>
      </c>
      <c r="E18">
        <f>VLOOKUP(A18,'Index Data'!A18:B338,2,0)</f>
        <v>0.660358410752737</v>
      </c>
      <c r="L18" s="129"/>
      <c r="M18" s="129"/>
      <c r="N18" s="129"/>
      <c r="O18" s="129"/>
      <c r="P18" s="129"/>
      <c r="Q18" s="129"/>
      <c r="R18" s="129"/>
      <c r="S18" s="129"/>
      <c r="T18" s="129"/>
    </row>
    <row r="19" spans="1:20" x14ac:dyDescent="0.25">
      <c r="A19" s="125">
        <f t="shared" si="0"/>
        <v>39141</v>
      </c>
      <c r="B19">
        <f>VLOOKUP($A19,'Fund Data'!$A$6:$D$326,2,FALSE)</f>
        <v>0</v>
      </c>
      <c r="C19">
        <f>VLOOKUP($A19,'Fund Data'!$A$6:$D$326,3,FALSE)</f>
        <v>0.11588</v>
      </c>
      <c r="D19">
        <f>VLOOKUP($A19,'Fund Data'!$A$6:$D$326,4,FALSE)</f>
        <v>0.11588</v>
      </c>
      <c r="E19">
        <f>VLOOKUP(A19,'Index Data'!A19:B339,2,0)</f>
        <v>1.44072456736211</v>
      </c>
      <c r="K19" s="127" t="s">
        <v>77</v>
      </c>
      <c r="L19" s="127">
        <v>1</v>
      </c>
      <c r="M19" s="127">
        <v>3</v>
      </c>
      <c r="N19" s="127">
        <v>6</v>
      </c>
      <c r="O19" s="127">
        <v>12</v>
      </c>
      <c r="P19" s="127">
        <v>24</v>
      </c>
      <c r="Q19" s="127">
        <v>36</v>
      </c>
      <c r="R19" s="127">
        <v>60</v>
      </c>
      <c r="S19" s="127">
        <v>84</v>
      </c>
      <c r="T19" s="127">
        <v>120</v>
      </c>
    </row>
    <row r="20" spans="1:20" x14ac:dyDescent="0.25">
      <c r="A20" s="125">
        <f t="shared" si="0"/>
        <v>39172</v>
      </c>
      <c r="B20">
        <f>VLOOKUP($A20,'Fund Data'!$A$6:$D$326,2,FALSE)</f>
        <v>0.8952056134432969</v>
      </c>
      <c r="C20">
        <f>VLOOKUP($A20,'Fund Data'!$A$6:$D$326,3,FALSE)</f>
        <v>-3.615305613443297</v>
      </c>
      <c r="D20">
        <f>VLOOKUP($A20,'Fund Data'!$A$6:$D$326,4,FALSE)</f>
        <v>-2.7201</v>
      </c>
      <c r="E20">
        <f>VLOOKUP(A20,'Index Data'!A20:B340,2,0)</f>
        <v>4.41512225609368</v>
      </c>
      <c r="L20" t="s">
        <v>18</v>
      </c>
      <c r="M20" t="s">
        <v>19</v>
      </c>
      <c r="N20" s="48" t="s">
        <v>20</v>
      </c>
      <c r="O20" s="48" t="s">
        <v>21</v>
      </c>
      <c r="P20" s="48" t="s">
        <v>22</v>
      </c>
      <c r="Q20" s="48" t="s">
        <v>23</v>
      </c>
      <c r="R20" s="48" t="s">
        <v>24</v>
      </c>
      <c r="S20" s="48" t="s">
        <v>25</v>
      </c>
      <c r="T20" s="49" t="s">
        <v>26</v>
      </c>
    </row>
    <row r="21" spans="1:20" x14ac:dyDescent="0.25">
      <c r="A21" s="125">
        <f t="shared" si="0"/>
        <v>39202</v>
      </c>
      <c r="B21">
        <f>VLOOKUP($A21,'Fund Data'!$A$6:$D$326,2,FALSE)</f>
        <v>0</v>
      </c>
      <c r="C21">
        <f>VLOOKUP($A21,'Fund Data'!$A$6:$D$326,3,FALSE)</f>
        <v>2.5587</v>
      </c>
      <c r="D21">
        <f>VLOOKUP($A21,'Fund Data'!$A$6:$D$326,4,FALSE)</f>
        <v>2.5587</v>
      </c>
      <c r="E21">
        <f>VLOOKUP(A21,'Index Data'!A21:B341,2,0)</f>
        <v>4.3440300246723</v>
      </c>
      <c r="K21" t="s">
        <v>10</v>
      </c>
      <c r="L21" s="129">
        <f>OFFSET($A$5,$J$6,1,-L$19,1)</f>
        <v>0</v>
      </c>
      <c r="M21" s="129">
        <f>IF($J$6&lt;M19,"",AVERAGE(OFFSET($A$5,$J$6,1,-M$19,1)))</f>
        <v>0</v>
      </c>
      <c r="N21" s="129">
        <f t="shared" ref="N21:T21" si="2">IF($J$6&lt;N19,"",AVERAGE(OFFSET($A$5,$J$6,1,-N$19,1)))</f>
      </c>
      <c r="O21" s="129">
        <f t="shared" si="2"/>
      </c>
      <c r="P21" s="129">
        <f t="shared" si="2"/>
      </c>
      <c r="Q21" s="129">
        <f t="shared" si="2"/>
      </c>
      <c r="R21" s="129">
        <f t="shared" si="2"/>
      </c>
      <c r="S21" s="129">
        <f t="shared" si="2"/>
      </c>
      <c r="T21" s="129">
        <f t="shared" si="2"/>
      </c>
    </row>
    <row r="22" spans="1:20" x14ac:dyDescent="0.25">
      <c r="A22" s="125">
        <f t="shared" si="0"/>
        <v>39233</v>
      </c>
      <c r="B22">
        <f>VLOOKUP(A22,'Fund Data'!A22:D342,2,FALSE)</f>
        <v>0</v>
      </c>
      <c r="C22">
        <f>VLOOKUP($A22,'Fund Data'!$A$6:$D$326,3,FALSE)</f>
        <v>3.19725</v>
      </c>
      <c r="D22">
        <f>VLOOKUP($A22,'Fund Data'!$A$6:$D$326,4,FALSE)</f>
        <v>3.19725</v>
      </c>
      <c r="E22">
        <f>VLOOKUP(A22,'Index Data'!A22:B342,2,0)</f>
        <v>3.14774787209005</v>
      </c>
      <c r="K22" t="s">
        <v>13</v>
      </c>
      <c r="L22" s="129">
        <f>OFFSET($A$5,$J$6,2,1,1)</f>
        <v>-0.41186</v>
      </c>
      <c r="M22" s="129">
        <f>IF($J$6&lt;M19,"",AVERAGE(OFFSET($A$5,$J$6,2,-M19,1)))</f>
        <v>0.7551</v>
      </c>
      <c r="N22" s="129">
        <f t="shared" ref="N22:T22" si="3">IF($J$6&lt;N19,"",AVERAGE(OFFSET($A$5,$J$6,2,-N19,1)))</f>
      </c>
      <c r="O22" s="129">
        <f t="shared" si="3"/>
      </c>
      <c r="P22" s="129">
        <f t="shared" si="3"/>
      </c>
      <c r="Q22" s="129">
        <f t="shared" si="3"/>
      </c>
      <c r="R22" s="129">
        <f t="shared" si="3"/>
      </c>
      <c r="S22" s="129">
        <f t="shared" si="3"/>
      </c>
      <c r="T22" s="129">
        <f t="shared" si="3"/>
      </c>
    </row>
    <row r="23" spans="1:20" x14ac:dyDescent="0.25">
      <c r="A23" s="125">
        <f t="shared" si="0"/>
        <v>39263</v>
      </c>
      <c r="B23">
        <f>VLOOKUP(A23,'Fund Data'!A23:D343,2,FALSE)</f>
        <v>10.024200589486513</v>
      </c>
      <c r="C23">
        <f>VLOOKUP($A23,'Fund Data'!$A$6:$D$326,3,FALSE)</f>
        <v>-13.231860589486514</v>
      </c>
      <c r="D23">
        <f>VLOOKUP($A23,'Fund Data'!$A$6:$D$326,4,FALSE)</f>
        <v>-3.2076600000000006</v>
      </c>
      <c r="E23">
        <f>VLOOKUP(A23,'Index Data'!A23:B343,2,0)</f>
        <v>-1.31221436996298</v>
      </c>
      <c r="K23" t="s">
        <v>73</v>
      </c>
      <c r="L23" s="129">
        <f>OFFSET($A$5,$J$6,3,1,1)</f>
        <v>-0.41186</v>
      </c>
      <c r="M23" s="129">
        <f>IF($J$6&lt;M19,"",AVERAGE(OFFSET($A$5,$J$6,3,-M19,1)))</f>
        <v>0.7551</v>
      </c>
      <c r="N23" s="129">
        <f t="shared" ref="N23:T23" si="4">IF($J$6&lt;N19,"",AVERAGE(OFFSET($A$5,$J$6,3,-N19,1)))</f>
      </c>
      <c r="O23" s="129">
        <f t="shared" si="4"/>
      </c>
      <c r="P23" s="129">
        <f t="shared" si="4"/>
      </c>
      <c r="Q23" s="129">
        <f t="shared" si="4"/>
      </c>
      <c r="R23" s="129">
        <f t="shared" si="4"/>
      </c>
      <c r="S23" s="129">
        <f t="shared" si="4"/>
      </c>
      <c r="T23" s="129">
        <f t="shared" si="4"/>
      </c>
    </row>
    <row r="24" spans="1:13" x14ac:dyDescent="0.25">
      <c r="A24" s="125">
        <f t="shared" si="0"/>
        <v>39294</v>
      </c>
      <c r="B24">
        <f>VLOOKUP(A24,'Fund Data'!A24:D344,2,FALSE)</f>
        <v>0</v>
      </c>
      <c r="C24">
        <f>VLOOKUP($A24,'Fund Data'!$A$6:$D$326,3,FALSE)</f>
        <v>-4.07848</v>
      </c>
      <c r="D24">
        <f>VLOOKUP($A24,'Fund Data'!$A$6:$D$326,4,FALSE)</f>
        <v>-4.07848</v>
      </c>
      <c r="E24">
        <f>VLOOKUP(A24,'Index Data'!A24:B344,2,0)</f>
        <v>-1.21014591663143</v>
      </c>
      <c r="M24" s="129"/>
    </row>
    <row r="25" spans="1:20" x14ac:dyDescent="0.25">
      <c r="A25" s="125">
        <f t="shared" si="0"/>
        <v>39325</v>
      </c>
      <c r="B25">
        <f>VLOOKUP(A25,'Fund Data'!A25:D345,2,FALSE)</f>
        <v>0</v>
      </c>
      <c r="C25">
        <f>VLOOKUP($A25,'Fund Data'!$A$6:$D$326,3,FALSE)</f>
        <v>6.993099999999999</v>
      </c>
      <c r="D25">
        <f>VLOOKUP($A25,'Fund Data'!$A$6:$D$326,4,FALSE)</f>
        <v>6.993099999999999</v>
      </c>
      <c r="E25">
        <f>VLOOKUP(A25,'Index Data'!A25:B345,2,0)</f>
        <v>0.322134746988678</v>
      </c>
      <c r="K25" s="127" t="s">
        <v>78</v>
      </c>
      <c r="L25" s="127">
        <v>1</v>
      </c>
      <c r="M25" s="127">
        <v>3</v>
      </c>
      <c r="N25" s="127">
        <v>6</v>
      </c>
      <c r="O25" s="127">
        <v>12</v>
      </c>
      <c r="P25" s="127">
        <v>24</v>
      </c>
      <c r="Q25" s="127">
        <v>36</v>
      </c>
      <c r="R25" s="127">
        <v>60</v>
      </c>
      <c r="S25" s="127">
        <v>84</v>
      </c>
      <c r="T25" s="127">
        <v>120</v>
      </c>
    </row>
    <row r="26" spans="1:20" x14ac:dyDescent="0.25">
      <c r="A26" s="125">
        <f t="shared" si="0"/>
        <v>39355</v>
      </c>
      <c r="B26">
        <f>VLOOKUP(A26,'Fund Data'!A26:D346,2,FALSE)</f>
        <v>0.8843520221602957</v>
      </c>
      <c r="C26">
        <f>VLOOKUP($A26,'Fund Data'!$A$6:$D$326,3,FALSE)</f>
        <v>2.4967479778397044</v>
      </c>
      <c r="D26">
        <f>VLOOKUP($A26,'Fund Data'!$A$6:$D$326,4,FALSE)</f>
        <v>3.3811</v>
      </c>
      <c r="E26">
        <f>VLOOKUP(A26,'Index Data'!A26:B346,2,0)</f>
        <v>5.79938112980303</v>
      </c>
      <c r="L26" t="s">
        <v>18</v>
      </c>
      <c r="M26" t="s">
        <v>19</v>
      </c>
      <c r="N26" s="48" t="s">
        <v>20</v>
      </c>
      <c r="O26" s="48" t="s">
        <v>21</v>
      </c>
      <c r="P26" s="48" t="s">
        <v>22</v>
      </c>
      <c r="Q26" s="48" t="s">
        <v>23</v>
      </c>
      <c r="R26" s="48" t="s">
        <v>24</v>
      </c>
      <c r="S26" s="48" t="s">
        <v>25</v>
      </c>
      <c r="T26" s="49" t="s">
        <v>26</v>
      </c>
    </row>
    <row r="27" spans="1:20" x14ac:dyDescent="0.25">
      <c r="A27" s="125">
        <f>EOMONTH(A26,1)</f>
        <v>39386</v>
      </c>
      <c r="B27">
        <f>VLOOKUP(A27,'Fund Data'!A27:D347,2,FALSE)</f>
        <v>0</v>
      </c>
      <c r="C27">
        <f>VLOOKUP($A27,'Fund Data'!$A$6:$D$326,3,FALSE)</f>
        <v>0.1626</v>
      </c>
      <c r="D27">
        <f>VLOOKUP($A27,'Fund Data'!$A$6:$D$326,4,FALSE)</f>
        <v>0.1626</v>
      </c>
      <c r="E27">
        <f>VLOOKUP(A27,'Index Data'!A27:B347,2,0)</f>
        <v>6.29032947063257</v>
      </c>
      <c r="K27" t="str">
        <f>E4</f>
        <v>Index</v>
      </c>
      <c r="L27" s="129">
        <f>OFFSET($A$5,$J$6,4,1,1)</f>
        <v>4.68017953797975</v>
      </c>
      <c r="M27" s="129">
        <f>IF($J$6&lt;M25,"",AVERAGE(OFFSET($A$5,$J$6,4,-M25,1)))</f>
        <v>1.8739863187318375</v>
      </c>
      <c r="N27" s="129">
        <f t="shared" ref="N27:T27" si="5">IF($J$6&lt;N25,"",AVERAGE(OFFSET($A$5,$J$6,4,-N25,1)))</f>
      </c>
      <c r="O27" s="129">
        <f t="shared" si="5"/>
      </c>
      <c r="P27" s="129">
        <f t="shared" si="5"/>
      </c>
      <c r="Q27" s="129">
        <f t="shared" si="5"/>
      </c>
      <c r="R27" s="129">
        <f t="shared" si="5"/>
      </c>
      <c r="S27" s="129">
        <f t="shared" si="5"/>
      </c>
      <c r="T27" s="129">
        <f t="shared" si="5"/>
      </c>
    </row>
    <row r="28" spans="1:5" x14ac:dyDescent="0.25">
      <c r="A28" s="125">
        <f t="shared" si="0"/>
        <v>39416</v>
      </c>
      <c r="B28">
        <f>VLOOKUP(A28,'Fund Data'!A28:D348,2,FALSE)</f>
        <v>0</v>
      </c>
      <c r="C28">
        <f>VLOOKUP($A28,'Fund Data'!$A$6:$D$326,3,FALSE)</f>
        <v>-4.3744</v>
      </c>
      <c r="D28">
        <f>VLOOKUP($A28,'Fund Data'!$A$6:$D$326,4,FALSE)</f>
        <v>-4.3744</v>
      </c>
      <c r="E28">
        <f>VLOOKUP(A28,'Index Data'!A28:B348,2,0)</f>
        <v>-2.09633506602268</v>
      </c>
    </row>
    <row r="29" spans="1:5" x14ac:dyDescent="0.25">
      <c r="A29" s="125">
        <f t="shared" si="0"/>
        <v>39447</v>
      </c>
      <c r="B29">
        <f>VLOOKUP(A29,'Fund Data'!A29:D349,2,FALSE)</f>
        <v>1.231734822325162</v>
      </c>
      <c r="C29">
        <f>VLOOKUP($A29,'Fund Data'!$A$6:$D$326,3,FALSE)</f>
        <v>-4.728734822325162</v>
      </c>
      <c r="D29">
        <f>VLOOKUP($A29,'Fund Data'!$A$6:$D$326,4,FALSE)</f>
        <v>-3.497</v>
      </c>
      <c r="E29">
        <f>VLOOKUP(A29,'Index Data'!A29:B349,2,0)</f>
        <v>-0.310096956611949</v>
      </c>
    </row>
    <row r="30" spans="1:5" x14ac:dyDescent="0.25">
      <c r="A30" s="125">
        <f t="shared" si="0"/>
        <v>39478</v>
      </c>
      <c r="B30">
        <f>VLOOKUP(A30,'Fund Data'!A30:D350,2,FALSE)</f>
        <v>0</v>
      </c>
      <c r="C30">
        <f>VLOOKUP($A30,'Fund Data'!$A$6:$D$326,3,FALSE)</f>
        <v>-12.3972</v>
      </c>
      <c r="D30">
        <f>VLOOKUP($A30,'Fund Data'!$A$6:$D$326,4,FALSE)</f>
        <v>-12.3972</v>
      </c>
      <c r="E30">
        <f>VLOOKUP(A30,'Index Data'!A30:B350,2,0)</f>
        <v>-7.95564507153859</v>
      </c>
    </row>
    <row r="31" spans="1:5" x14ac:dyDescent="0.25">
      <c r="A31" s="125">
        <f t="shared" si="0"/>
        <v>39507</v>
      </c>
      <c r="B31">
        <f>VLOOKUP(A31,'Fund Data'!A31:D351,2,FALSE)</f>
        <v>0</v>
      </c>
      <c r="C31">
        <f>VLOOKUP($A31,'Fund Data'!$A$6:$D$326,3,FALSE)</f>
        <v>-5.02372</v>
      </c>
      <c r="D31">
        <f>VLOOKUP($A31,'Fund Data'!$A$6:$D$326,4,FALSE)</f>
        <v>-5.02372</v>
      </c>
      <c r="E31">
        <f>VLOOKUP(A31,'Index Data'!A31:B351,2,0)</f>
        <v>1.58815592252028</v>
      </c>
    </row>
    <row r="32" spans="1:5" x14ac:dyDescent="0.25">
      <c r="A32" s="125">
        <f>EOMONTH(A31,1)</f>
        <v>39538</v>
      </c>
      <c r="B32">
        <f>VLOOKUP(A32,'Fund Data'!A32:D352,2,FALSE)</f>
        <v>1.2569380841807474</v>
      </c>
      <c r="C32">
        <f>VLOOKUP($A32,'Fund Data'!$A$6:$D$326,3,FALSE)</f>
        <v>-1.6663780841807474</v>
      </c>
      <c r="D32">
        <f>VLOOKUP($A32,'Fund Data'!$A$6:$D$326,4,FALSE)</f>
        <v>-0.40944</v>
      </c>
      <c r="E32">
        <f>VLOOKUP(A32,'Index Data'!A32:B352,2,0)</f>
        <v>-2.00686267841701</v>
      </c>
    </row>
    <row r="33" spans="1:5" x14ac:dyDescent="0.25">
      <c r="A33" s="125">
        <f t="shared" si="0"/>
        <v>39568</v>
      </c>
      <c r="B33">
        <f>VLOOKUP(A33,'Fund Data'!A33:D353,2,FALSE)</f>
        <v>0</v>
      </c>
      <c r="C33">
        <f>VLOOKUP($A33,'Fund Data'!$A$6:$D$326,3,FALSE)</f>
        <v>2.01057</v>
      </c>
      <c r="D33">
        <f>VLOOKUP($A33,'Fund Data'!$A$6:$D$326,4,FALSE)</f>
        <v>2.01057</v>
      </c>
      <c r="E33">
        <f>VLOOKUP(A33,'Index Data'!A33:B353,2,0)</f>
        <v>4.0479988619806</v>
      </c>
    </row>
    <row r="34" spans="1:5" x14ac:dyDescent="0.25">
      <c r="A34" s="125">
        <f t="shared" si="0"/>
        <v>39599</v>
      </c>
      <c r="B34">
        <f>VLOOKUP(A34,'Fund Data'!A34:D354,2,FALSE)</f>
        <v>0</v>
      </c>
      <c r="C34">
        <f>VLOOKUP($A34,'Fund Data'!$A$6:$D$326,3,FALSE)</f>
        <v>-6.80687</v>
      </c>
      <c r="D34">
        <f>VLOOKUP($A34,'Fund Data'!$A$6:$D$326,4,FALSE)</f>
        <v>-6.80687</v>
      </c>
      <c r="E34">
        <f>VLOOKUP(A34,'Index Data'!A34:B354,2,0)</f>
        <v>2.39959025432501</v>
      </c>
    </row>
    <row r="35" spans="1:5" x14ac:dyDescent="0.25">
      <c r="A35" s="125">
        <f t="shared" si="0"/>
        <v>39629</v>
      </c>
      <c r="B35">
        <f>VLOOKUP(A35,'Fund Data'!A35:D355,2,FALSE)</f>
        <v>2.2743055555555554</v>
      </c>
      <c r="C35">
        <f>VLOOKUP($A35,'Fund Data'!$A$6:$D$326,3,FALSE)</f>
        <v>-11.225025555555556</v>
      </c>
      <c r="D35">
        <f>VLOOKUP($A35,'Fund Data'!$A$6:$D$326,4,FALSE)</f>
        <v>-8.95072</v>
      </c>
      <c r="E35">
        <f>VLOOKUP(A35,'Index Data'!A35:B355,2,0)</f>
        <v>-6.61478894196778</v>
      </c>
    </row>
    <row r="36" spans="1:5" x14ac:dyDescent="0.25">
      <c r="A36" s="125">
        <f t="shared" si="0"/>
        <v>39660</v>
      </c>
      <c r="B36">
        <f>VLOOKUP(A36,'Fund Data'!A36:D356,2,FALSE)</f>
        <v>0</v>
      </c>
      <c r="C36">
        <f>VLOOKUP($A36,'Fund Data'!$A$6:$D$326,3,FALSE)</f>
        <v>-7.987</v>
      </c>
      <c r="D36">
        <f>VLOOKUP($A36,'Fund Data'!$A$6:$D$326,4,FALSE)</f>
        <v>-7.987</v>
      </c>
      <c r="E36">
        <f>VLOOKUP(A36,'Index Data'!A36:B356,2,0)</f>
        <v>-3.94389501893927</v>
      </c>
    </row>
    <row r="37" spans="1:5" x14ac:dyDescent="0.25">
      <c r="A37" s="125">
        <f>EOMONTH(A36,1)</f>
        <v>39691</v>
      </c>
      <c r="B37">
        <f>VLOOKUP(A37,'Fund Data'!A37:D357,2,FALSE)</f>
        <v>0</v>
      </c>
      <c r="C37">
        <f>VLOOKUP($A37,'Fund Data'!$A$6:$D$326,3,FALSE)</f>
        <v>6.01656</v>
      </c>
      <c r="D37">
        <f>VLOOKUP($A37,'Fund Data'!$A$6:$D$326,4,FALSE)</f>
        <v>6.01656</v>
      </c>
      <c r="E37">
        <f>VLOOKUP(A37,'Index Data'!A37:B357,2,0)</f>
        <v>-3.85770057512034</v>
      </c>
    </row>
    <row r="38" spans="1:5" x14ac:dyDescent="0.25">
      <c r="A38" s="125">
        <f t="shared" si="0"/>
        <v>39721</v>
      </c>
      <c r="B38">
        <f>VLOOKUP(A38,'Fund Data'!A38:D358,2,FALSE)</f>
        <v>0.955542525946893</v>
      </c>
      <c r="C38">
        <f>VLOOKUP($A38,'Fund Data'!$A$6:$D$326,3,FALSE)</f>
        <v>-7.7754325259468935</v>
      </c>
      <c r="D38">
        <f>VLOOKUP($A38,'Fund Data'!$A$6:$D$326,4,FALSE)</f>
        <v>-6.819890000000001</v>
      </c>
      <c r="E38">
        <f>VLOOKUP(A38,'Index Data'!A38:B358,2,0)</f>
        <v>-11.9697084892374</v>
      </c>
    </row>
    <row r="39" spans="1:5" x14ac:dyDescent="0.25">
      <c r="A39" s="125">
        <f t="shared" si="0"/>
        <v>39752</v>
      </c>
      <c r="B39">
        <f>VLOOKUP(A39,'Fund Data'!A39:D359,2,FALSE)</f>
        <v>0</v>
      </c>
      <c r="C39">
        <f>VLOOKUP($A39,'Fund Data'!$A$6:$D$326,3,FALSE)</f>
        <v>-31.31464</v>
      </c>
      <c r="D39">
        <f>VLOOKUP($A39,'Fund Data'!$A$6:$D$326,4,FALSE)</f>
        <v>-31.31464</v>
      </c>
      <c r="E39">
        <f>VLOOKUP(A39,'Index Data'!A39:B359,2,0)</f>
        <v>-18.5984759542141</v>
      </c>
    </row>
    <row r="40" spans="1:5" x14ac:dyDescent="0.25">
      <c r="A40" s="125">
        <f t="shared" si="0"/>
        <v>39782</v>
      </c>
      <c r="B40">
        <f>VLOOKUP(A40,'Fund Data'!A40:D360,2,FALSE)</f>
        <v>0</v>
      </c>
      <c r="C40">
        <f>VLOOKUP($A40,'Fund Data'!$A$6:$D$326,3,FALSE)</f>
        <v>-3.4476</v>
      </c>
      <c r="D40">
        <f>VLOOKUP($A40,'Fund Data'!$A$6:$D$326,4,FALSE)</f>
        <v>-3.4476</v>
      </c>
      <c r="E40">
        <f>VLOOKUP(A40,'Index Data'!A40:B360,2,0)</f>
        <v>-5.46964637830325</v>
      </c>
    </row>
    <row r="41" spans="1:5" x14ac:dyDescent="0.25">
      <c r="A41" s="125">
        <f t="shared" si="0"/>
        <v>39813</v>
      </c>
      <c r="B41">
        <f>VLOOKUP(A41,'Fund Data'!A41:D361,2,FALSE)</f>
        <v>1.773583723522854</v>
      </c>
      <c r="C41">
        <f>VLOOKUP($A41,'Fund Data'!$A$6:$D$326,3,FALSE)</f>
        <v>-9.745157086954007</v>
      </c>
      <c r="D41">
        <f>VLOOKUP($A41,'Fund Data'!$A$6:$D$326,4,FALSE)</f>
        <v>-7.971573363431153</v>
      </c>
      <c r="E41">
        <f>VLOOKUP(A41,'Index Data'!A41:B361,2,0)</f>
        <v>6.98493163339535</v>
      </c>
    </row>
    <row r="42" spans="1:5" x14ac:dyDescent="0.25">
      <c r="A42" s="125">
        <f t="shared" si="0"/>
        <v>39844</v>
      </c>
      <c r="B42">
        <f>VLOOKUP(A42,'Fund Data'!A42:D362,2,FALSE)</f>
        <v>0</v>
      </c>
      <c r="C42">
        <f>VLOOKUP($A42,'Fund Data'!$A$6:$D$326,3,FALSE)</f>
        <v>-4.858115777525546</v>
      </c>
      <c r="D42">
        <f>VLOOKUP($A42,'Fund Data'!$A$6:$D$326,4,FALSE)</f>
        <v>-4.858115777525546</v>
      </c>
      <c r="E42">
        <f>VLOOKUP(A42,'Index Data'!A42:B362,2,0)</f>
        <v>-9.1311970365256</v>
      </c>
    </row>
    <row r="43" spans="1:5" x14ac:dyDescent="0.25">
      <c r="A43" s="125">
        <f t="shared" si="0"/>
        <v>39872</v>
      </c>
      <c r="B43">
        <f>VLOOKUP(A43,'Fund Data'!A43:D363,2,FALSE)</f>
        <v>0</v>
      </c>
      <c r="C43">
        <f>VLOOKUP($A43,'Fund Data'!$A$6:$D$326,3,FALSE)</f>
        <v>-16.201383917919344</v>
      </c>
      <c r="D43">
        <f>VLOOKUP($A43,'Fund Data'!$A$6:$D$326,4,FALSE)</f>
        <v>-16.201383917919344</v>
      </c>
      <c r="E43">
        <f>VLOOKUP(A43,'Index Data'!A43:B363,2,0)</f>
        <v>-12.6167648803613</v>
      </c>
    </row>
    <row r="44" spans="1:5" x14ac:dyDescent="0.25">
      <c r="A44" s="125">
        <f t="shared" si="0"/>
        <v>39903</v>
      </c>
      <c r="B44">
        <f>VLOOKUP(A44,'Fund Data'!A44:D364,2,FALSE)</f>
        <v>4.406987784564132</v>
      </c>
      <c r="C44">
        <f>VLOOKUP($A44,'Fund Data'!$A$6:$D$326,3,FALSE)</f>
        <v>-1.8517571467509202</v>
      </c>
      <c r="D44">
        <f>VLOOKUP($A44,'Fund Data'!$A$6:$D$326,4,FALSE)</f>
        <v>2.555230637813212</v>
      </c>
      <c r="E44">
        <f>VLOOKUP(A44,'Index Data'!A44:B364,2,0)</f>
        <v>5.85099208550468</v>
      </c>
    </row>
    <row r="45" spans="1:5" x14ac:dyDescent="0.25">
      <c r="A45" s="125">
        <f t="shared" si="0"/>
        <v>39933</v>
      </c>
      <c r="B45">
        <f>VLOOKUP(A45,'Fund Data'!A45:D365,2,FALSE)</f>
        <v>0</v>
      </c>
      <c r="C45">
        <f>VLOOKUP($A45,'Fund Data'!$A$6:$D$326,3,FALSE)</f>
        <v>7.0287539936102235</v>
      </c>
      <c r="D45">
        <f>VLOOKUP($A45,'Fund Data'!$A$6:$D$326,4,FALSE)</f>
        <v>7.0287539936102235</v>
      </c>
      <c r="E45">
        <f>VLOOKUP(A45,'Index Data'!A45:B365,2,0)</f>
        <v>7.76062798948198</v>
      </c>
    </row>
    <row r="46" spans="1:5" x14ac:dyDescent="0.25">
      <c r="A46" s="125">
        <f t="shared" si="0"/>
        <v>39964</v>
      </c>
      <c r="B46">
        <f>VLOOKUP(A46,'Fund Data'!A46:D366,2,FALSE)</f>
        <v>0</v>
      </c>
      <c r="C46">
        <f>VLOOKUP($A46,'Fund Data'!$A$6:$D$326,3,FALSE)</f>
        <v>3.8534599728629555</v>
      </c>
      <c r="D46">
        <f>VLOOKUP($A46,'Fund Data'!$A$6:$D$326,4,FALSE)</f>
        <v>3.8534599728629555</v>
      </c>
      <c r="E46">
        <f>VLOOKUP(A46,'Index Data'!A46:B366,2,0)</f>
        <v>12.3635448497643</v>
      </c>
    </row>
    <row r="47" spans="1:5" x14ac:dyDescent="0.25">
      <c r="A47" s="125">
        <f t="shared" si="0"/>
        <v>39994</v>
      </c>
      <c r="B47">
        <f>VLOOKUP(A47,'Fund Data'!A47:D367,2,FALSE)</f>
        <v>3.6941044963576988</v>
      </c>
      <c r="C47">
        <f>VLOOKUP($A47,'Fund Data'!$A$6:$D$326,3,FALSE)</f>
        <v>0.3299355036423014</v>
      </c>
      <c r="D47">
        <f>VLOOKUP($A47,'Fund Data'!$A$6:$D$326,4,FALSE)</f>
        <v>4.02404</v>
      </c>
      <c r="E47">
        <f>VLOOKUP(A47,'Index Data'!A47:B367,2,0)</f>
        <v>0.439291974225609</v>
      </c>
    </row>
    <row r="48" spans="1:5" x14ac:dyDescent="0.25">
      <c r="A48" s="125">
        <f t="shared" si="0"/>
        <v>40025</v>
      </c>
      <c r="B48">
        <f>VLOOKUP(A48,'Fund Data'!A48:D368,2,FALSE)</f>
        <v>0</v>
      </c>
      <c r="C48">
        <f>VLOOKUP($A48,'Fund Data'!$A$6:$D$326,3,FALSE)</f>
        <v>3.91236</v>
      </c>
      <c r="D48">
        <f>VLOOKUP($A48,'Fund Data'!$A$6:$D$326,4,FALSE)</f>
        <v>3.91236</v>
      </c>
      <c r="E48">
        <f>VLOOKUP(A48,'Index Data'!A48:B368,2,0)</f>
        <v>7.09413956826621</v>
      </c>
    </row>
    <row r="49" spans="1:5" x14ac:dyDescent="0.25">
      <c r="A49" s="125">
        <f t="shared" si="0"/>
        <v>40056</v>
      </c>
      <c r="B49">
        <f>VLOOKUP(A49,'Fund Data'!A49:D369,2,FALSE)</f>
        <v>0</v>
      </c>
      <c r="C49">
        <f>VLOOKUP($A49,'Fund Data'!$A$6:$D$326,3,FALSE)</f>
        <v>20.055220000000002</v>
      </c>
      <c r="D49">
        <f>VLOOKUP($A49,'Fund Data'!$A$6:$D$326,4,FALSE)</f>
        <v>20.055220000000002</v>
      </c>
      <c r="E49">
        <f>VLOOKUP(A49,'Index Data'!A49:B369,2,0)</f>
        <v>2.85893302503146</v>
      </c>
    </row>
    <row r="50" spans="1:5" x14ac:dyDescent="0.25">
      <c r="A50" s="125">
        <f t="shared" si="0"/>
        <v>40086</v>
      </c>
      <c r="B50">
        <f>VLOOKUP(A50,'Fund Data'!A50:D370,2,FALSE)</f>
        <v>0.9996719739113755</v>
      </c>
      <c r="C50">
        <f>VLOOKUP($A50,'Fund Data'!$A$6:$D$326,3,FALSE)</f>
        <v>7.992862000581616</v>
      </c>
      <c r="D50">
        <f>VLOOKUP($A50,'Fund Data'!$A$6:$D$326,4,FALSE)</f>
        <v>8.992533974492991</v>
      </c>
      <c r="E50">
        <f>VLOOKUP(A50,'Index Data'!A50:B370,2,0)</f>
        <v>4.87551462919362</v>
      </c>
    </row>
    <row r="51" spans="1:5" x14ac:dyDescent="0.25">
      <c r="A51" s="125">
        <f t="shared" si="0"/>
        <v>40117</v>
      </c>
      <c r="B51">
        <f>VLOOKUP(A51,'Fund Data'!A51:D371,2,FALSE)</f>
        <v>0</v>
      </c>
      <c r="C51">
        <f>VLOOKUP($A51,'Fund Data'!$A$6:$D$326,3,FALSE)</f>
        <v>-6.51037</v>
      </c>
      <c r="D51">
        <f>VLOOKUP($A51,'Fund Data'!$A$6:$D$326,4,FALSE)</f>
        <v>-6.51037</v>
      </c>
      <c r="E51">
        <f>VLOOKUP(A51,'Index Data'!A51:B371,2,0)</f>
        <v>-2.13692478861367</v>
      </c>
    </row>
    <row r="52" spans="1:5" x14ac:dyDescent="0.25">
      <c r="A52" s="125">
        <f t="shared" si="0"/>
        <v>40147</v>
      </c>
      <c r="B52">
        <f>VLOOKUP(A52,'Fund Data'!A52:D372,2,FALSE)</f>
        <v>0</v>
      </c>
      <c r="C52">
        <f>VLOOKUP($A52,'Fund Data'!$A$6:$D$326,3,FALSE)</f>
        <v>0.51813</v>
      </c>
      <c r="D52">
        <f>VLOOKUP($A52,'Fund Data'!$A$6:$D$326,4,FALSE)</f>
        <v>0.51813</v>
      </c>
      <c r="E52">
        <f>VLOOKUP(A52,'Index Data'!A52:B372,2,0)</f>
        <v>4.89880419566868</v>
      </c>
    </row>
    <row r="53" spans="1:5" x14ac:dyDescent="0.25">
      <c r="A53" s="125">
        <f t="shared" si="0"/>
        <v>40178</v>
      </c>
      <c r="B53">
        <f>VLOOKUP(A53,'Fund Data'!A53:D373,2,FALSE)</f>
        <v>0.8383858739026337</v>
      </c>
      <c r="C53">
        <f>VLOOKUP($A53,'Fund Data'!$A$6:$D$326,3,FALSE)</f>
        <v>2.501824126097366</v>
      </c>
      <c r="D53">
        <f>VLOOKUP($A53,'Fund Data'!$A$6:$D$326,4,FALSE)</f>
        <v>3.34021</v>
      </c>
      <c r="E53">
        <f>VLOOKUP(A53,'Index Data'!A53:B373,2,0)</f>
        <v>3.346339996499</v>
      </c>
    </row>
    <row r="54" spans="1:5" x14ac:dyDescent="0.25">
      <c r="A54" s="125">
        <f t="shared" si="0"/>
        <v>40209</v>
      </c>
      <c r="B54">
        <f>VLOOKUP(A54,'Fund Data'!A54:D374,2,FALSE)</f>
        <v>0</v>
      </c>
      <c r="C54">
        <f>VLOOKUP($A54,'Fund Data'!$A$6:$D$326,3,FALSE)</f>
        <v>-2.7613019999999997</v>
      </c>
      <c r="D54">
        <f>VLOOKUP($A54,'Fund Data'!$A$6:$D$326,4,FALSE)</f>
        <v>-2.7613019999999997</v>
      </c>
      <c r="E54">
        <f>VLOOKUP(A54,'Index Data'!A54:B374,2,0)</f>
        <v>-4.50827242734447</v>
      </c>
    </row>
    <row r="55" spans="1:5" x14ac:dyDescent="0.25">
      <c r="A55" s="125">
        <f t="shared" si="0"/>
        <v>40237</v>
      </c>
      <c r="B55">
        <f>VLOOKUP(A55,'Fund Data'!A55:D375,2,FALSE)</f>
        <v>0</v>
      </c>
      <c r="C55">
        <f>VLOOKUP($A55,'Fund Data'!$A$6:$D$326,3,FALSE)</f>
        <v>1.1587</v>
      </c>
      <c r="D55">
        <f>VLOOKUP($A55,'Fund Data'!$A$6:$D$326,4,FALSE)</f>
        <v>1.1587</v>
      </c>
      <c r="E55">
        <f>VLOOKUP(A55,'Index Data'!A55:B375,2,0)</f>
        <v>-0.635163616876788</v>
      </c>
    </row>
    <row r="56" spans="1:5" x14ac:dyDescent="0.25">
      <c r="A56" s="125">
        <f t="shared" si="0"/>
        <v>40268</v>
      </c>
      <c r="B56">
        <f>VLOOKUP(A56,'Fund Data'!A56:D376,2,FALSE)</f>
        <v>1.3426317193270416</v>
      </c>
      <c r="C56">
        <f>VLOOKUP($A56,'Fund Data'!$A$6:$D$326,3,FALSE)</f>
        <v>-1.6404457917344937</v>
      </c>
      <c r="D56">
        <f>VLOOKUP($A56,'Fund Data'!$A$6:$D$326,4,FALSE)</f>
        <v>-0.29781407240745206</v>
      </c>
      <c r="E56">
        <f>VLOOKUP(A56,'Index Data'!A56:B376,2,0)</f>
        <v>4.04173520275399</v>
      </c>
    </row>
    <row r="57" spans="1:5" x14ac:dyDescent="0.25">
      <c r="A57" s="125">
        <f t="shared" si="0"/>
        <v>40298</v>
      </c>
      <c r="B57">
        <f>VLOOKUP(A57,'Fund Data'!A57:D377,2,FALSE)</f>
        <v>0</v>
      </c>
      <c r="C57">
        <f>VLOOKUP($A57,'Fund Data'!$A$6:$D$326,3,FALSE)</f>
        <v>4.88667</v>
      </c>
      <c r="D57">
        <f>VLOOKUP($A57,'Fund Data'!$A$6:$D$326,4,FALSE)</f>
        <v>4.88667</v>
      </c>
      <c r="E57">
        <f>VLOOKUP(A57,'Index Data'!A57:B377,2,0)</f>
        <v>-0.616427554816557</v>
      </c>
    </row>
    <row r="58" spans="1:5" x14ac:dyDescent="0.25">
      <c r="A58" s="125">
        <f t="shared" si="0"/>
        <v>40329</v>
      </c>
      <c r="B58">
        <f>VLOOKUP(A58,'Fund Data'!A58:D378,2,FALSE)</f>
        <v>0</v>
      </c>
      <c r="C58">
        <f>VLOOKUP($A58,'Fund Data'!$A$6:$D$326,3,FALSE)</f>
        <v>-4.81761</v>
      </c>
      <c r="D58">
        <f>VLOOKUP($A58,'Fund Data'!$A$6:$D$326,4,FALSE)</f>
        <v>-4.81761</v>
      </c>
      <c r="E58">
        <f>VLOOKUP(A58,'Index Data'!A58:B378,2,0)</f>
        <v>-10.9953332778649</v>
      </c>
    </row>
    <row r="59" spans="1:5" x14ac:dyDescent="0.25">
      <c r="A59" s="125">
        <f t="shared" si="0"/>
        <v>40359</v>
      </c>
      <c r="B59">
        <f>VLOOKUP(A59,'Fund Data'!A59:D379,2,FALSE)</f>
        <v>0.7904849183074989</v>
      </c>
      <c r="C59">
        <f>VLOOKUP($A59,'Fund Data'!$A$6:$D$326,3,FALSE)</f>
        <v>-1.3583301588823846</v>
      </c>
      <c r="D59">
        <f>VLOOKUP($A59,'Fund Data'!$A$6:$D$326,4,FALSE)</f>
        <v>-0.5678452405748857</v>
      </c>
      <c r="E59">
        <f>VLOOKUP(A59,'Index Data'!A59:B379,2,0)</f>
        <v>-0.428459233987355</v>
      </c>
    </row>
    <row r="60" spans="1:5" x14ac:dyDescent="0.25">
      <c r="A60" s="125">
        <f t="shared" si="0"/>
        <v>40390</v>
      </c>
      <c r="B60">
        <f>VLOOKUP(A60,'Fund Data'!A60:D380,2,FALSE)</f>
        <v>0</v>
      </c>
      <c r="C60">
        <f>VLOOKUP($A60,'Fund Data'!$A$6:$D$326,3,FALSE)</f>
        <v>0.4223</v>
      </c>
      <c r="D60">
        <f>VLOOKUP($A60,'Fund Data'!$A$6:$D$326,4,FALSE)</f>
        <v>0.4223</v>
      </c>
      <c r="E60">
        <f>VLOOKUP(A60,'Index Data'!A60:B380,2,0)</f>
        <v>9.51364962073291</v>
      </c>
    </row>
    <row r="61" spans="1:5" x14ac:dyDescent="0.25">
      <c r="A61" s="125">
        <f t="shared" si="0"/>
        <v>40421</v>
      </c>
      <c r="B61">
        <f>VLOOKUP(A61,'Fund Data'!A61:D381,2,FALSE)</f>
        <v>0</v>
      </c>
      <c r="C61">
        <f>VLOOKUP($A61,'Fund Data'!$A$6:$D$326,3,FALSE)</f>
        <v>2.5441499999999997</v>
      </c>
      <c r="D61">
        <f>VLOOKUP($A61,'Fund Data'!$A$6:$D$326,4,FALSE)</f>
        <v>2.5441499999999997</v>
      </c>
      <c r="E61">
        <f>VLOOKUP(A61,'Index Data'!A61:B381,2,0)</f>
        <v>-1.06891046857507</v>
      </c>
    </row>
    <row r="62" spans="1:5" x14ac:dyDescent="0.25">
      <c r="A62" s="125">
        <f t="shared" si="0"/>
        <v>40451</v>
      </c>
      <c r="B62">
        <f>VLOOKUP(A62,'Fund Data'!A62:D382,2,FALSE)</f>
        <v>0.6103328568511333</v>
      </c>
      <c r="C62">
        <f>VLOOKUP($A62,'Fund Data'!$A$6:$D$326,3,FALSE)</f>
        <v>-0.20024285685113324</v>
      </c>
      <c r="D62">
        <f>VLOOKUP($A62,'Fund Data'!$A$6:$D$326,4,FALSE)</f>
        <v>0.41009</v>
      </c>
      <c r="E62">
        <f>VLOOKUP(A62,'Index Data'!A62:B382,2,0)</f>
        <v>6.97171921659332</v>
      </c>
    </row>
    <row r="63" spans="1:5" x14ac:dyDescent="0.25">
      <c r="A63" s="125">
        <f t="shared" si="0"/>
        <v>40482</v>
      </c>
      <c r="B63">
        <f>VLOOKUP(A63,'Fund Data'!A63:D383,2,FALSE)</f>
        <v>0</v>
      </c>
      <c r="C63">
        <f>VLOOKUP($A63,'Fund Data'!$A$6:$D$326,3,FALSE)</f>
        <v>0.53421</v>
      </c>
      <c r="D63">
        <f>VLOOKUP($A63,'Fund Data'!$A$6:$D$326,4,FALSE)</f>
        <v>0.53421</v>
      </c>
      <c r="E63">
        <f>VLOOKUP(A63,'Index Data'!A63:B383,2,0)</f>
        <v>4.69512974046014</v>
      </c>
    </row>
    <row r="64" spans="1:5" x14ac:dyDescent="0.25">
      <c r="A64" s="125">
        <f t="shared" si="0"/>
        <v>40512</v>
      </c>
      <c r="B64">
        <f>VLOOKUP(A64,'Fund Data'!A64:D384,2,FALSE)</f>
        <v>0</v>
      </c>
      <c r="C64">
        <f>VLOOKUP($A64,'Fund Data'!$A$6:$D$326,3,FALSE)</f>
        <v>-0.40875</v>
      </c>
      <c r="D64">
        <f>VLOOKUP($A64,'Fund Data'!$A$6:$D$326,4,FALSE)</f>
        <v>-0.40875</v>
      </c>
      <c r="E64">
        <f>VLOOKUP(A64,'Index Data'!A64:B384,2,0)</f>
        <v>-5.1517137936444</v>
      </c>
    </row>
    <row r="65" spans="1:5" x14ac:dyDescent="0.25">
      <c r="A65" s="125">
        <f t="shared" si="0"/>
        <v>40543</v>
      </c>
      <c r="B65">
        <f>VLOOKUP(A65,'Fund Data'!A65:D385,2,FALSE)</f>
        <v>1.874820177204994</v>
      </c>
      <c r="C65">
        <f>VLOOKUP($A65,'Fund Data'!$A$6:$D$326,3,FALSE)</f>
        <v>0.035779822795006105</v>
      </c>
      <c r="D65">
        <f>VLOOKUP($A65,'Fund Data'!$A$6:$D$326,4,FALSE)</f>
        <v>1.9106</v>
      </c>
      <c r="E65">
        <f>VLOOKUP(A65,'Index Data'!A65:B385,2,0)</f>
        <v>5.70020341544608</v>
      </c>
    </row>
    <row r="66" spans="1:5" x14ac:dyDescent="0.25">
      <c r="A66" s="125">
        <f t="shared" si="0"/>
        <v>40574</v>
      </c>
      <c r="B66">
        <f>VLOOKUP(A66,'Fund Data'!A66:D386,2,FALSE)</f>
        <v>0</v>
      </c>
      <c r="C66">
        <f>VLOOKUP($A66,'Fund Data'!$A$6:$D$326,3,FALSE)</f>
        <v>1.66222</v>
      </c>
      <c r="D66">
        <f>VLOOKUP($A66,'Fund Data'!$A$6:$D$326,4,FALSE)</f>
        <v>1.66222</v>
      </c>
      <c r="E66">
        <f>VLOOKUP(A66,'Index Data'!A66:B386,2,0)</f>
        <v>3.50039893647862</v>
      </c>
    </row>
    <row r="67" spans="1:5" x14ac:dyDescent="0.25">
      <c r="A67" s="125">
        <f t="shared" si="0"/>
        <v>40602</v>
      </c>
      <c r="B67">
        <f>VLOOKUP(A67,'Fund Data'!A67:D387,2,FALSE)</f>
        <v>0</v>
      </c>
      <c r="C67">
        <f>VLOOKUP($A67,'Fund Data'!$A$6:$D$326,3,FALSE)</f>
        <v>2.98748</v>
      </c>
      <c r="D67">
        <f>VLOOKUP($A67,'Fund Data'!$A$6:$D$326,4,FALSE)</f>
        <v>2.98748</v>
      </c>
      <c r="E67">
        <f>VLOOKUP(A67,'Index Data'!A67:B387,2,0)</f>
        <v>2.9122696816599</v>
      </c>
    </row>
    <row r="68" spans="1:5" x14ac:dyDescent="0.25">
      <c r="A68" s="125">
        <f t="shared" si="0"/>
        <v>40633</v>
      </c>
      <c r="B68">
        <f>VLOOKUP(A68,'Fund Data'!A68:D388,2,FALSE)</f>
        <v>0.8885247328848437</v>
      </c>
      <c r="C68">
        <f>VLOOKUP($A68,'Fund Data'!$A$6:$D$326,3,FALSE)</f>
        <v>-1.8293417328848438</v>
      </c>
      <c r="D68">
        <f>VLOOKUP($A68,'Fund Data'!$A$6:$D$326,4,FALSE)</f>
        <v>-0.9408170000000001</v>
      </c>
      <c r="E68">
        <f>VLOOKUP(A68,'Index Data'!A68:B388,2,0)</f>
        <v>-1.25487537103567</v>
      </c>
    </row>
    <row r="69" spans="1:5" x14ac:dyDescent="0.25">
      <c r="A69" s="125">
        <f t="shared" si="0"/>
        <v>40663</v>
      </c>
      <c r="B69">
        <f>VLOOKUP(A69,'Fund Data'!A69:D389,2,FALSE)</f>
        <v>0</v>
      </c>
      <c r="C69">
        <f>VLOOKUP($A69,'Fund Data'!$A$6:$D$326,3,FALSE)</f>
        <v>-0.37792</v>
      </c>
      <c r="D69">
        <f>VLOOKUP($A69,'Fund Data'!$A$6:$D$326,4,FALSE)</f>
        <v>-0.37792</v>
      </c>
      <c r="E69">
        <f>VLOOKUP(A69,'Index Data'!A69:B389,2,0)</f>
        <v>5.28598392559008</v>
      </c>
    </row>
    <row r="70" spans="1:5" x14ac:dyDescent="0.25">
      <c r="A70" s="125">
        <f t="shared" si="0"/>
        <v>40694</v>
      </c>
      <c r="B70">
        <f>VLOOKUP(A70,'Fund Data'!A70:D390,2,FALSE)</f>
        <v>0</v>
      </c>
      <c r="C70">
        <f>VLOOKUP($A70,'Fund Data'!$A$6:$D$326,3,FALSE)</f>
        <v>-0.44228</v>
      </c>
      <c r="D70">
        <f>VLOOKUP($A70,'Fund Data'!$A$6:$D$326,4,FALSE)</f>
        <v>-0.44228</v>
      </c>
      <c r="E70">
        <f>VLOOKUP(A70,'Index Data'!A70:B390,2,0)</f>
        <v>-1.28569954362521</v>
      </c>
    </row>
    <row r="71" spans="1:5" x14ac:dyDescent="0.25">
      <c r="A71" s="125">
        <f t="shared" si="0"/>
        <v>40724</v>
      </c>
      <c r="B71">
        <f>VLOOKUP(A71,'Fund Data'!A71:D391,2,FALSE)</f>
        <v>2.2544868686868687</v>
      </c>
      <c r="C71">
        <f>VLOOKUP($A71,'Fund Data'!$A$6:$D$326,3,FALSE)</f>
        <v>-2.6047858572651137</v>
      </c>
      <c r="D71">
        <f>VLOOKUP($A71,'Fund Data'!$A$6:$D$326,4,FALSE)</f>
        <v>-0.35029898857824504</v>
      </c>
      <c r="E71">
        <f>VLOOKUP(A71,'Index Data'!A71:B391,2,0)</f>
        <v>-0.765370184663383</v>
      </c>
    </row>
    <row r="72" spans="1:5" x14ac:dyDescent="0.25">
      <c r="A72" s="125">
        <f t="shared" ref="A72:A135" si="6">EOMONTH(A71,1)</f>
        <v>40755</v>
      </c>
      <c r="B72">
        <f>VLOOKUP(A72,'Fund Data'!A72:D392,2,FALSE)</f>
        <v>0</v>
      </c>
      <c r="C72">
        <f>VLOOKUP($A72,'Fund Data'!$A$6:$D$326,3,FALSE)</f>
        <v>-5.45567</v>
      </c>
      <c r="D72">
        <f>VLOOKUP($A72,'Fund Data'!$A$6:$D$326,4,FALSE)</f>
        <v>-5.45567</v>
      </c>
      <c r="E72">
        <f>VLOOKUP(A72,'Index Data'!A72:B392,2,0)</f>
        <v>-2.62413907287741</v>
      </c>
    </row>
    <row r="73" spans="1:5" x14ac:dyDescent="0.25">
      <c r="A73" s="125">
        <f t="shared" si="6"/>
        <v>40786</v>
      </c>
      <c r="B73">
        <f>VLOOKUP(A73,'Fund Data'!A73:D393,2,FALSE)</f>
        <v>0</v>
      </c>
      <c r="C73">
        <f>VLOOKUP($A73,'Fund Data'!$A$6:$D$326,3,FALSE)</f>
        <v>0.06556999999999999</v>
      </c>
      <c r="D73">
        <f>VLOOKUP($A73,'Fund Data'!$A$6:$D$326,4,FALSE)</f>
        <v>0.06556999999999999</v>
      </c>
      <c r="E73">
        <f>VLOOKUP(A73,'Index Data'!A73:B393,2,0)</f>
        <v>-5.62712097103563</v>
      </c>
    </row>
    <row r="74" spans="1:5" x14ac:dyDescent="0.25">
      <c r="A74" s="125">
        <f t="shared" si="6"/>
        <v>40816</v>
      </c>
      <c r="B74">
        <f>VLOOKUP(A74,'Fund Data'!A74:D394,2,FALSE)</f>
        <v>0.3750727272727273</v>
      </c>
      <c r="C74">
        <f>VLOOKUP($A74,'Fund Data'!$A$6:$D$326,3,FALSE)</f>
        <v>-4.254062727272728</v>
      </c>
      <c r="D74">
        <f>VLOOKUP($A74,'Fund Data'!$A$6:$D$326,4,FALSE)</f>
        <v>-3.8789900000000004</v>
      </c>
      <c r="E74">
        <f>VLOOKUP(A74,'Index Data'!A74:B394,2,0)</f>
        <v>-5.46634037282668</v>
      </c>
    </row>
    <row r="75" spans="1:5" x14ac:dyDescent="0.25">
      <c r="A75" s="125">
        <f t="shared" si="6"/>
        <v>40847</v>
      </c>
      <c r="B75">
        <f>VLOOKUP(A75,'Fund Data'!A75:D395,2,FALSE)</f>
        <v>0</v>
      </c>
      <c r="C75">
        <f>VLOOKUP($A75,'Fund Data'!$A$6:$D$326,3,FALSE)</f>
        <v>3.3531</v>
      </c>
      <c r="D75">
        <f>VLOOKUP($A75,'Fund Data'!$A$6:$D$326,4,FALSE)</f>
        <v>3.3531</v>
      </c>
      <c r="E75">
        <f>VLOOKUP(A75,'Index Data'!A75:B395,2,0)</f>
        <v>7.47725655463456</v>
      </c>
    </row>
    <row r="76" spans="1:5" x14ac:dyDescent="0.25">
      <c r="A76" s="125">
        <f t="shared" si="6"/>
        <v>40877</v>
      </c>
      <c r="B76">
        <f>VLOOKUP(A76,'Fund Data'!A76:D396,2,FALSE)</f>
        <v>0</v>
      </c>
      <c r="C76">
        <f>VLOOKUP($A76,'Fund Data'!$A$6:$D$326,3,FALSE)</f>
        <v>1.3242099999999999</v>
      </c>
      <c r="D76">
        <f>VLOOKUP($A76,'Fund Data'!$A$6:$D$326,4,FALSE)</f>
        <v>1.3242099999999999</v>
      </c>
      <c r="E76">
        <f>VLOOKUP(A76,'Index Data'!A76:B396,2,0)</f>
        <v>-2.02321186815535</v>
      </c>
    </row>
    <row r="77" spans="1:5" x14ac:dyDescent="0.25">
      <c r="A77" s="125">
        <f t="shared" si="6"/>
        <v>40908</v>
      </c>
      <c r="B77">
        <f>VLOOKUP(A77,'Fund Data'!A77:D397,2,FALSE)</f>
        <v>1.9902649384885767</v>
      </c>
      <c r="C77">
        <f>VLOOKUP($A77,'Fund Data'!$A$6:$D$326,3,FALSE)</f>
        <v>-2.8485341608802126</v>
      </c>
      <c r="D77">
        <f>VLOOKUP($A77,'Fund Data'!$A$6:$D$326,4,FALSE)</f>
        <v>-0.8582692223916359</v>
      </c>
      <c r="E77">
        <f>VLOOKUP(A77,'Index Data'!A77:B397,2,0)</f>
        <v>0.377194262134584</v>
      </c>
    </row>
    <row r="78" spans="1:5" x14ac:dyDescent="0.25">
      <c r="A78" s="125">
        <f t="shared" si="6"/>
        <v>40939</v>
      </c>
      <c r="B78">
        <f>VLOOKUP(A78,'Fund Data'!A78:D398,2,FALSE)</f>
        <v>0</v>
      </c>
      <c r="C78">
        <f>VLOOKUP($A78,'Fund Data'!$A$6:$D$326,3,FALSE)</f>
        <v>5.200629999999999</v>
      </c>
      <c r="D78">
        <f>VLOOKUP($A78,'Fund Data'!$A$6:$D$326,4,FALSE)</f>
        <v>5.200629999999999</v>
      </c>
      <c r="E78">
        <f>VLOOKUP(A78,'Index Data'!A78:B398,2,0)</f>
        <v>2.76871225671393</v>
      </c>
    </row>
    <row r="79" spans="1:5" x14ac:dyDescent="0.25">
      <c r="A79" s="125">
        <f t="shared" si="6"/>
        <v>40968</v>
      </c>
      <c r="B79">
        <f>VLOOKUP(A79,'Fund Data'!A79:D399,2,FALSE)</f>
        <v>0</v>
      </c>
      <c r="C79">
        <f>VLOOKUP($A79,'Fund Data'!$A$6:$D$326,3,FALSE)</f>
        <v>1.91775</v>
      </c>
      <c r="D79">
        <f>VLOOKUP($A79,'Fund Data'!$A$6:$D$326,4,FALSE)</f>
        <v>1.91775</v>
      </c>
      <c r="E79">
        <f>VLOOKUP(A79,'Index Data'!A79:B399,2,0)</f>
        <v>3.85646760752154</v>
      </c>
    </row>
    <row r="80" spans="1:5" x14ac:dyDescent="0.25">
      <c r="A80" s="125">
        <f t="shared" si="6"/>
        <v>40999</v>
      </c>
      <c r="B80">
        <f>VLOOKUP(A80,'Fund Data'!A80:D400,2,FALSE)</f>
        <v>1.274585623678647</v>
      </c>
      <c r="C80">
        <f>VLOOKUP($A80,'Fund Data'!$A$6:$D$326,3,FALSE)</f>
        <v>-2.376657545066891</v>
      </c>
      <c r="D80">
        <f>VLOOKUP($A80,'Fund Data'!$A$6:$D$326,4,FALSE)</f>
        <v>-1.102071921388244</v>
      </c>
      <c r="E80">
        <f>VLOOKUP(A80,'Index Data'!A80:B400,2,0)</f>
        <v>0.110674414670853</v>
      </c>
    </row>
    <row r="81" spans="1:5" x14ac:dyDescent="0.25">
      <c r="A81" s="125">
        <f t="shared" si="6"/>
        <v>41029</v>
      </c>
      <c r="B81">
        <f>VLOOKUP(A81,'Fund Data'!A81:D401,2,FALSE)</f>
        <v>0</v>
      </c>
      <c r="C81">
        <f>VLOOKUP($A81,'Fund Data'!$A$6:$D$326,3,FALSE)</f>
        <v>6.252676999999999</v>
      </c>
      <c r="D81">
        <f>VLOOKUP($A81,'Fund Data'!$A$6:$D$326,4,FALSE)</f>
        <v>6.252676999999999</v>
      </c>
      <c r="E81">
        <f>VLOOKUP(A81,'Index Data'!A81:B401,2,0)</f>
        <v>0.13371162516902</v>
      </c>
    </row>
    <row r="82" spans="1:5" x14ac:dyDescent="0.25">
      <c r="A82" s="125">
        <f t="shared" si="6"/>
        <v>41060</v>
      </c>
      <c r="B82">
        <f>VLOOKUP(A82,'Fund Data'!A82:D402,2,FALSE)</f>
        <v>0</v>
      </c>
      <c r="C82">
        <f>VLOOKUP($A82,'Fund Data'!$A$6:$D$326,3,FALSE)</f>
        <v>-1.2293430068520748</v>
      </c>
      <c r="D82">
        <f>VLOOKUP($A82,'Fund Data'!$A$6:$D$326,4,FALSE)</f>
        <v>-1.2293430068520748</v>
      </c>
      <c r="E82">
        <f>VLOOKUP(A82,'Index Data'!A82:B402,2,0)</f>
        <v>-7.61423604715258</v>
      </c>
    </row>
    <row r="83" spans="1:5" x14ac:dyDescent="0.25">
      <c r="A83" s="125">
        <f t="shared" si="6"/>
        <v>41090</v>
      </c>
      <c r="B83">
        <f>VLOOKUP(A83,'Fund Data'!A83:D403,2,FALSE)</f>
        <v>1.9412091735863977</v>
      </c>
      <c r="C83">
        <f>VLOOKUP($A83,'Fund Data'!$A$6:$D$326,3,FALSE)</f>
        <v>1.2660211875643899</v>
      </c>
      <c r="D83">
        <f>VLOOKUP($A83,'Fund Data'!$A$6:$D$326,4,FALSE)</f>
        <v>3.2072303611507875</v>
      </c>
      <c r="E83">
        <f>VLOOKUP(A83,'Index Data'!A83:B403,2,0)</f>
        <v>5.56388433190407</v>
      </c>
    </row>
    <row r="84" spans="1:5" x14ac:dyDescent="0.25">
      <c r="A84" s="125">
        <f t="shared" si="6"/>
        <v>41121</v>
      </c>
      <c r="B84">
        <f>VLOOKUP(A84,'Fund Data'!A84:D404,2,FALSE)</f>
        <v>0</v>
      </c>
      <c r="C84">
        <f>VLOOKUP($A84,'Fund Data'!$A$6:$D$326,3,FALSE)</f>
        <v>4.4354838709677455</v>
      </c>
      <c r="D84">
        <f>VLOOKUP($A84,'Fund Data'!$A$6:$D$326,4,FALSE)</f>
        <v>4.4354838709677455</v>
      </c>
      <c r="E84">
        <f>VLOOKUP(A84,'Index Data'!A84:B404,2,0)</f>
        <v>1.63435024076408</v>
      </c>
    </row>
    <row r="85" spans="1:5" x14ac:dyDescent="0.25">
      <c r="A85" s="125">
        <f t="shared" si="6"/>
        <v>41152</v>
      </c>
      <c r="B85">
        <f>VLOOKUP(A85,'Fund Data'!A85:D405,2,FALSE)</f>
        <v>0</v>
      </c>
      <c r="C85">
        <f>VLOOKUP($A85,'Fund Data'!$A$6:$D$326,3,FALSE)</f>
        <v>0.9845559845559833</v>
      </c>
      <c r="D85">
        <f>VLOOKUP($A85,'Fund Data'!$A$6:$D$326,4,FALSE)</f>
        <v>0.9845559845559833</v>
      </c>
      <c r="E85">
        <f>VLOOKUP(A85,'Index Data'!A85:B405,2,0)</f>
        <v>0.223341445310821</v>
      </c>
    </row>
    <row r="86" spans="1:5" x14ac:dyDescent="0.25">
      <c r="A86" s="125">
        <f t="shared" si="6"/>
        <v>41182</v>
      </c>
      <c r="B86">
        <f>VLOOKUP(A86,'Fund Data'!A86:D406,2,FALSE)</f>
        <v>1.1876395304808784</v>
      </c>
      <c r="C86">
        <f>VLOOKUP($A86,'Fund Data'!$A$6:$D$326,3,FALSE)</f>
        <v>-0.21782266946003218</v>
      </c>
      <c r="D86">
        <f>VLOOKUP($A86,'Fund Data'!$A$6:$D$326,4,FALSE)</f>
        <v>0.9698168610208463</v>
      </c>
      <c r="E86">
        <f>VLOOKUP(A86,'Index Data'!A86:B406,2,0)</f>
        <v>2.70464418391176</v>
      </c>
    </row>
    <row r="87" spans="1:5" x14ac:dyDescent="0.25">
      <c r="A87" s="125">
        <f t="shared" si="6"/>
        <v>41213</v>
      </c>
      <c r="B87">
        <f>VLOOKUP(A87,'Fund Data'!A87:D407,2,FALSE)</f>
        <v>0</v>
      </c>
      <c r="C87">
        <f>VLOOKUP($A87,'Fund Data'!$A$6:$D$326,3,FALSE)</f>
        <v>4.981797279172259</v>
      </c>
      <c r="D87">
        <f>VLOOKUP($A87,'Fund Data'!$A$6:$D$326,4,FALSE)</f>
        <v>4.981797279172259</v>
      </c>
      <c r="E87">
        <f>VLOOKUP(A87,'Index Data'!A87:B407,2,0)</f>
        <v>1.56559867320691</v>
      </c>
    </row>
    <row r="88" spans="1:5" x14ac:dyDescent="0.25">
      <c r="A88" s="125">
        <f t="shared" si="6"/>
        <v>41243</v>
      </c>
      <c r="B88">
        <f>VLOOKUP(A88,'Fund Data'!A88:D408,2,FALSE)</f>
        <v>0</v>
      </c>
      <c r="C88">
        <f>VLOOKUP($A88,'Fund Data'!$A$6:$D$326,3,FALSE)</f>
        <v>-1.0403358277057926</v>
      </c>
      <c r="D88">
        <f>VLOOKUP($A88,'Fund Data'!$A$6:$D$326,4,FALSE)</f>
        <v>-1.0403358277057926</v>
      </c>
      <c r="E88">
        <f>VLOOKUP(A88,'Index Data'!A88:B408,2,0)</f>
        <v>-1.33460614117268</v>
      </c>
    </row>
    <row r="89" spans="1:5" x14ac:dyDescent="0.25">
      <c r="A89" s="125">
        <f t="shared" si="6"/>
        <v>41274</v>
      </c>
      <c r="B89">
        <f>VLOOKUP(A89,'Fund Data'!A89:D409,2,FALSE)</f>
        <v>1.1861660998747092</v>
      </c>
      <c r="C89">
        <f>VLOOKUP($A89,'Fund Data'!$A$6:$D$326,3,FALSE)</f>
        <v>1.861993900125291</v>
      </c>
      <c r="D89">
        <f>VLOOKUP($A89,'Fund Data'!$A$6:$D$326,4,FALSE)</f>
        <v>3.04816</v>
      </c>
      <c r="E89">
        <f>VLOOKUP(A89,'Index Data'!A89:B409,2,0)</f>
        <v>2.27902350602962</v>
      </c>
    </row>
    <row r="90" spans="1:5" x14ac:dyDescent="0.25">
      <c r="A90" s="125">
        <f t="shared" si="6"/>
        <v>41305</v>
      </c>
      <c r="B90">
        <f>VLOOKUP(A90,'Fund Data'!A90:D410,2,FALSE)</f>
        <v>0</v>
      </c>
      <c r="C90">
        <f>VLOOKUP($A90,'Fund Data'!$A$6:$D$326,3,FALSE)</f>
        <v>3.8580000000000005</v>
      </c>
      <c r="D90">
        <f>VLOOKUP($A90,'Fund Data'!$A$6:$D$326,4,FALSE)</f>
        <v>3.8580000000000005</v>
      </c>
      <c r="E90">
        <f>VLOOKUP(A90,'Index Data'!A90:B410,2,0)</f>
        <v>3.0542986652371</v>
      </c>
    </row>
    <row r="91" spans="1:5" x14ac:dyDescent="0.25">
      <c r="A91" s="125">
        <f t="shared" si="6"/>
        <v>41333</v>
      </c>
      <c r="B91">
        <f>VLOOKUP(A91,'Fund Data'!A91:D411,2,FALSE)</f>
        <v>0.9205795627859685</v>
      </c>
      <c r="C91">
        <f>VLOOKUP($A91,'Fund Data'!$A$6:$D$326,3,FALSE)</f>
        <v>1.9975104372140313</v>
      </c>
      <c r="D91">
        <f>VLOOKUP($A91,'Fund Data'!$A$6:$D$326,4,FALSE)</f>
        <v>2.91809</v>
      </c>
      <c r="E91">
        <f>VLOOKUP(A91,'Index Data'!A91:B411,2,0)</f>
        <v>-0.202905199588088</v>
      </c>
    </row>
    <row r="92" spans="1:5" x14ac:dyDescent="0.25">
      <c r="A92" s="125">
        <f t="shared" si="6"/>
        <v>41364</v>
      </c>
      <c r="B92">
        <f>VLOOKUP(A92,'Fund Data'!A92:D412,2,FALSE)</f>
        <v>0.07037689327227897</v>
      </c>
      <c r="C92">
        <f>VLOOKUP($A92,'Fund Data'!$A$6:$D$326,3,FALSE)</f>
        <v>-2.9608168932722787</v>
      </c>
      <c r="D92">
        <f>VLOOKUP($A92,'Fund Data'!$A$6:$D$326,4,FALSE)</f>
        <v>-2.89044</v>
      </c>
      <c r="E92">
        <f>VLOOKUP(A92,'Index Data'!A92:B412,2,0)</f>
        <v>2.36997460130657</v>
      </c>
    </row>
    <row r="93" spans="1:5" x14ac:dyDescent="0.25">
      <c r="A93" s="125">
        <f t="shared" si="6"/>
        <v>41394</v>
      </c>
      <c r="B93">
        <f>VLOOKUP(A93,'Fund Data'!A93:D413,2,FALSE)</f>
        <v>0</v>
      </c>
      <c r="C93">
        <f>VLOOKUP($A93,'Fund Data'!$A$6:$D$326,3,FALSE)</f>
        <v>7.45506</v>
      </c>
      <c r="D93">
        <f>VLOOKUP($A93,'Fund Data'!$A$6:$D$326,4,FALSE)</f>
        <v>7.45506</v>
      </c>
      <c r="E93">
        <f>VLOOKUP(A93,'Index Data'!A93:B413,2,0)</f>
        <v>4.59588698469542</v>
      </c>
    </row>
    <row r="94" spans="1:5" x14ac:dyDescent="0.25">
      <c r="A94" s="125">
        <f t="shared" si="6"/>
        <v>41425</v>
      </c>
      <c r="B94">
        <f>VLOOKUP(A94,'Fund Data'!A94:D414,2,FALSE)</f>
        <v>0</v>
      </c>
      <c r="C94">
        <f>VLOOKUP($A94,'Fund Data'!$A$6:$D$326,3,FALSE)</f>
        <v>-2.93587</v>
      </c>
      <c r="D94">
        <f>VLOOKUP($A94,'Fund Data'!$A$6:$D$326,4,FALSE)</f>
        <v>-2.93587</v>
      </c>
      <c r="E94">
        <f>VLOOKUP(A94,'Index Data'!A94:B414,2,0)</f>
        <v>-5.09713029310291</v>
      </c>
    </row>
    <row r="95" spans="1:5" x14ac:dyDescent="0.25">
      <c r="A95" s="125">
        <f t="shared" si="6"/>
        <v>41455</v>
      </c>
      <c r="B95">
        <f>VLOOKUP(A95,'Fund Data'!A95:D415,2,FALSE)</f>
        <v>1.3463603190767142</v>
      </c>
      <c r="C95">
        <f>VLOOKUP($A95,'Fund Data'!$A$6:$D$326,3,FALSE)</f>
        <v>-1.7801603190767143</v>
      </c>
      <c r="D95">
        <f>VLOOKUP($A95,'Fund Data'!$A$6:$D$326,4,FALSE)</f>
        <v>-0.4338000000000002</v>
      </c>
      <c r="E95">
        <f>VLOOKUP(A95,'Index Data'!A95:B415,2,0)</f>
        <v>-2.10815346938791</v>
      </c>
    </row>
    <row r="96" spans="1:5" x14ac:dyDescent="0.25">
      <c r="A96" s="125">
        <f t="shared" si="6"/>
        <v>41486</v>
      </c>
      <c r="B96">
        <f>VLOOKUP(A96,'Fund Data'!A96:D416,2,FALSE)</f>
        <v>0</v>
      </c>
      <c r="C96">
        <f>VLOOKUP($A96,'Fund Data'!$A$6:$D$326,3,FALSE)</f>
        <v>-0.2236366764149456</v>
      </c>
      <c r="D96">
        <f>VLOOKUP($A96,'Fund Data'!$A$6:$D$326,4,FALSE)</f>
        <v>-0.2236366764149456</v>
      </c>
      <c r="E96">
        <f>VLOOKUP(A96,'Index Data'!A96:B416,2,0)</f>
        <v>4.21910978158033</v>
      </c>
    </row>
    <row r="97" spans="1:5" x14ac:dyDescent="0.25">
      <c r="A97" s="125">
        <f t="shared" si="6"/>
        <v>41517</v>
      </c>
      <c r="B97">
        <f>VLOOKUP(A97,'Fund Data'!A97:D417,2,FALSE)</f>
        <v>0</v>
      </c>
      <c r="C97">
        <f>VLOOKUP($A97,'Fund Data'!$A$6:$D$326,3,FALSE)</f>
        <v>0.7241379310344987</v>
      </c>
      <c r="D97">
        <f>VLOOKUP($A97,'Fund Data'!$A$6:$D$326,4,FALSE)</f>
        <v>0.7241379310344987</v>
      </c>
      <c r="E97">
        <f>VLOOKUP(A97,'Index Data'!A97:B417,2,0)</f>
        <v>-3.00157080937972</v>
      </c>
    </row>
    <row r="98" spans="1:5" x14ac:dyDescent="0.25">
      <c r="A98" s="125">
        <f t="shared" si="6"/>
        <v>41547</v>
      </c>
      <c r="B98">
        <f>VLOOKUP(A98,'Fund Data'!A98:D418,2,FALSE)</f>
        <v>1.0328817750677506</v>
      </c>
      <c r="C98">
        <f>VLOOKUP($A98,'Fund Data'!$A$6:$D$326,3,FALSE)</f>
        <v>0.02807919720202376</v>
      </c>
      <c r="D98">
        <f>VLOOKUP($A98,'Fund Data'!$A$6:$D$326,4,FALSE)</f>
        <v>1.0609609722697744</v>
      </c>
      <c r="E98">
        <f>VLOOKUP(A98,'Index Data'!A98:B418,2,0)</f>
        <v>6.364031083651</v>
      </c>
    </row>
    <row r="99" spans="1:5" x14ac:dyDescent="0.25">
      <c r="A99" s="125">
        <f t="shared" si="6"/>
        <v>41578</v>
      </c>
      <c r="B99">
        <f>VLOOKUP(A99,'Fund Data'!A99:D419,2,FALSE)</f>
        <v>0</v>
      </c>
      <c r="C99">
        <f>VLOOKUP($A99,'Fund Data'!$A$6:$D$326,3,FALSE)</f>
        <v>2.0195105254150127</v>
      </c>
      <c r="D99">
        <f>VLOOKUP($A99,'Fund Data'!$A$6:$D$326,4,FALSE)</f>
        <v>2.0195105254150127</v>
      </c>
      <c r="E99">
        <f>VLOOKUP(A99,'Index Data'!A99:B419,2,0)</f>
        <v>3.85716902070763</v>
      </c>
    </row>
    <row r="100" spans="1:5" x14ac:dyDescent="0.25">
      <c r="A100" s="125">
        <f t="shared" si="6"/>
        <v>41608</v>
      </c>
      <c r="B100">
        <f>VLOOKUP(A100,'Fund Data'!A100:D420,2,FALSE)</f>
        <v>0</v>
      </c>
      <c r="C100">
        <f>VLOOKUP($A100,'Fund Data'!$A$6:$D$326,3,FALSE)</f>
        <v>-2.6505619862439067</v>
      </c>
      <c r="D100">
        <f>VLOOKUP($A100,'Fund Data'!$A$6:$D$326,4,FALSE)</f>
        <v>-2.6505619862439067</v>
      </c>
      <c r="E100">
        <f>VLOOKUP(A100,'Index Data'!A100:B420,2,0)</f>
        <v>-0.759158283556471</v>
      </c>
    </row>
    <row r="101" spans="1:5" x14ac:dyDescent="0.25">
      <c r="A101" s="125">
        <f t="shared" si="6"/>
        <v>41639</v>
      </c>
      <c r="B101">
        <f>VLOOKUP(A101,'Fund Data'!A101:D421,2,FALSE)</f>
        <v>1.4433570196619525</v>
      </c>
      <c r="C101">
        <f>VLOOKUP($A101,'Fund Data'!$A$6:$D$326,3,FALSE)</f>
        <v>-1.5349331009992024</v>
      </c>
      <c r="D101">
        <f>VLOOKUP($A101,'Fund Data'!$A$6:$D$326,4,FALSE)</f>
        <v>-0.09157608133724993</v>
      </c>
      <c r="E101">
        <f>VLOOKUP(A101,'Index Data'!A101:B421,2,0)</f>
        <v>1.42123968904539</v>
      </c>
    </row>
    <row r="102" spans="1:5" x14ac:dyDescent="0.25">
      <c r="A102" s="125">
        <f t="shared" si="6"/>
        <v>41670</v>
      </c>
      <c r="B102">
        <f>VLOOKUP(A102,'Fund Data'!A102:D422,2,FALSE)</f>
        <v>0</v>
      </c>
      <c r="C102">
        <f>VLOOKUP($A102,'Fund Data'!$A$6:$D$326,3,FALSE)</f>
        <v>-0.15750787539377178</v>
      </c>
      <c r="D102">
        <f>VLOOKUP($A102,'Fund Data'!$A$6:$D$326,4,FALSE)</f>
        <v>-0.15750787539377178</v>
      </c>
      <c r="E102">
        <f>VLOOKUP(A102,'Index Data'!A102:B422,2,0)</f>
        <v>-0.809442271342153</v>
      </c>
    </row>
    <row r="103" spans="1:5" x14ac:dyDescent="0.25">
      <c r="A103" s="125">
        <f t="shared" si="6"/>
        <v>41698</v>
      </c>
      <c r="B103">
        <f>VLOOKUP(A103,'Fund Data'!A103:D423,2,FALSE)</f>
        <v>0</v>
      </c>
      <c r="C103">
        <f>VLOOKUP($A103,'Fund Data'!$A$6:$D$326,3,FALSE)</f>
        <v>4.329535495179657</v>
      </c>
      <c r="D103">
        <f>VLOOKUP($A103,'Fund Data'!$A$6:$D$326,4,FALSE)</f>
        <v>4.329535495179657</v>
      </c>
      <c r="E103">
        <f>VLOOKUP(A103,'Index Data'!A103:B423,2,0)</f>
        <v>4.76812730952438</v>
      </c>
    </row>
    <row r="104" spans="1:5" x14ac:dyDescent="0.25">
      <c r="A104" s="125">
        <f t="shared" si="6"/>
        <v>41729</v>
      </c>
      <c r="B104">
        <f>VLOOKUP(A104,'Fund Data'!A104:D424,2,FALSE)</f>
        <v>0.962008992195453</v>
      </c>
      <c r="C104">
        <f>VLOOKUP($A104,'Fund Data'!$A$6:$D$326,3,FALSE)</f>
        <v>-1.9414980714965218</v>
      </c>
      <c r="D104">
        <f>VLOOKUP($A104,'Fund Data'!$A$6:$D$326,4,FALSE)</f>
        <v>-0.9794890793010688</v>
      </c>
      <c r="E104">
        <f>VLOOKUP(A104,'Index Data'!A104:B424,2,0)</f>
        <v>2.98129698993841</v>
      </c>
    </row>
    <row r="105" spans="1:5" x14ac:dyDescent="0.25">
      <c r="A105" s="125">
        <f t="shared" si="6"/>
        <v>41759</v>
      </c>
      <c r="B105">
        <f>VLOOKUP(A105,'Fund Data'!A105:D425,2,FALSE)</f>
        <v>0</v>
      </c>
      <c r="C105">
        <f>VLOOKUP($A105,'Fund Data'!$A$6:$D$326,3,FALSE)</f>
        <v>4.1802295699845775</v>
      </c>
      <c r="D105">
        <f>VLOOKUP($A105,'Fund Data'!$A$6:$D$326,4,FALSE)</f>
        <v>4.1802295699845775</v>
      </c>
      <c r="E105">
        <f>VLOOKUP(A105,'Index Data'!A105:B425,2,0)</f>
        <v>1.8228842406061</v>
      </c>
    </row>
    <row r="106" spans="1:5" x14ac:dyDescent="0.25">
      <c r="A106" s="125">
        <f t="shared" si="6"/>
        <v>41790</v>
      </c>
      <c r="B106">
        <f>VLOOKUP(A106,'Fund Data'!A106:D426,2,FALSE)</f>
        <v>0</v>
      </c>
      <c r="C106">
        <f>VLOOKUP($A106,'Fund Data'!$A$6:$D$326,3,FALSE)</f>
        <v>1.2333497779970501</v>
      </c>
      <c r="D106">
        <f>VLOOKUP($A106,'Fund Data'!$A$6:$D$326,4,FALSE)</f>
        <v>1.2333497779970501</v>
      </c>
      <c r="E106">
        <f>VLOOKUP(A106,'Index Data'!A106:B426,2,0)</f>
        <v>2.57573045325445</v>
      </c>
    </row>
    <row r="107" spans="1:5" x14ac:dyDescent="0.25">
      <c r="A107" s="125">
        <f t="shared" si="6"/>
        <v>41820</v>
      </c>
      <c r="B107">
        <f>VLOOKUP(A107,'Fund Data'!A107:D427,2,FALSE)</f>
        <v>1.4692420149372318</v>
      </c>
      <c r="C107">
        <f>VLOOKUP($A107,'Fund Data'!$A$6:$D$326,3,FALSE)</f>
        <v>0.7636917082596423</v>
      </c>
      <c r="D107">
        <f>VLOOKUP($A107,'Fund Data'!$A$6:$D$326,4,FALSE)</f>
        <v>2.232933723196874</v>
      </c>
      <c r="E107">
        <f>VLOOKUP(A107,'Index Data'!A107:B427,2,0)</f>
        <v>3.80506669934169</v>
      </c>
    </row>
    <row r="108" spans="1:5" x14ac:dyDescent="0.25">
      <c r="A108" s="125">
        <f t="shared" si="6"/>
        <v>41851</v>
      </c>
      <c r="B108">
        <f>VLOOKUP(A108,'Fund Data'!A108:D428,2,FALSE)</f>
        <v>0</v>
      </c>
      <c r="C108">
        <f>VLOOKUP($A108,'Fund Data'!$A$6:$D$326,3,FALSE)</f>
        <v>4.78955007256895</v>
      </c>
      <c r="D108">
        <f>VLOOKUP($A108,'Fund Data'!$A$6:$D$326,4,FALSE)</f>
        <v>4.78955007256895</v>
      </c>
      <c r="E108">
        <f>VLOOKUP(A108,'Index Data'!A108:B428,2,0)</f>
        <v>-2.06219858758472</v>
      </c>
    </row>
    <row r="109" spans="1:5" x14ac:dyDescent="0.25">
      <c r="A109" s="125">
        <f t="shared" si="6"/>
        <v>41882</v>
      </c>
      <c r="B109">
        <f>VLOOKUP(A109,'Fund Data'!A109:D429,2,FALSE)</f>
        <v>0</v>
      </c>
      <c r="C109">
        <f>VLOOKUP($A109,'Fund Data'!$A$6:$D$326,3,FALSE)</f>
        <v>2.385349338257919</v>
      </c>
      <c r="D109">
        <f>VLOOKUP($A109,'Fund Data'!$A$6:$D$326,4,FALSE)</f>
        <v>2.385349338257919</v>
      </c>
      <c r="E109">
        <f>VLOOKUP(A109,'Index Data'!A109:B429,2,0)</f>
        <v>2.23132194705831</v>
      </c>
    </row>
    <row r="110" spans="1:5" x14ac:dyDescent="0.25">
      <c r="A110" s="125">
        <f t="shared" si="6"/>
        <v>41912</v>
      </c>
      <c r="B110">
        <f>VLOOKUP(A110,'Fund Data'!A110:D430,2,FALSE)</f>
        <v>1.5603511367175336</v>
      </c>
      <c r="C110">
        <f>VLOOKUP($A110,'Fund Data'!$A$6:$D$326,3,FALSE)</f>
        <v>-5.0293763884836595</v>
      </c>
      <c r="D110">
        <f>VLOOKUP($A110,'Fund Data'!$A$6:$D$326,4,FALSE)</f>
        <v>-3.469025251766126</v>
      </c>
      <c r="E110">
        <f>VLOOKUP(A110,'Index Data'!A110:B430,2,0)</f>
        <v>-3.90138609353398</v>
      </c>
    </row>
    <row r="111" spans="1:5" x14ac:dyDescent="0.25">
      <c r="A111" s="125">
        <f t="shared" si="6"/>
        <v>41943</v>
      </c>
      <c r="B111">
        <f>VLOOKUP(A111,'Fund Data'!A111:D431,2,FALSE)</f>
        <v>0</v>
      </c>
      <c r="C111">
        <f>VLOOKUP($A111,'Fund Data'!$A$6:$D$326,3,FALSE)</f>
        <v>4.72952</v>
      </c>
      <c r="D111">
        <f>VLOOKUP($A111,'Fund Data'!$A$6:$D$326,4,FALSE)</f>
        <v>4.72952</v>
      </c>
      <c r="E111">
        <f>VLOOKUP(A111,'Index Data'!A111:B431,2,0)</f>
        <v>1.68254214185417</v>
      </c>
    </row>
    <row r="112" spans="1:5" x14ac:dyDescent="0.25">
      <c r="A112" s="125">
        <f t="shared" si="6"/>
        <v>41973</v>
      </c>
      <c r="B112">
        <f>VLOOKUP(A112,'Fund Data'!A112:D432,2,FALSE)</f>
        <v>0</v>
      </c>
      <c r="C112">
        <f>VLOOKUP($A112,'Fund Data'!$A$6:$D$326,3,FALSE)</f>
        <v>0.876</v>
      </c>
      <c r="D112">
        <f>VLOOKUP($A112,'Fund Data'!$A$6:$D$326,4,FALSE)</f>
        <v>0.876</v>
      </c>
      <c r="E112">
        <f>VLOOKUP(A112,'Index Data'!A112:B432,2,0)</f>
        <v>0.10975506642823</v>
      </c>
    </row>
    <row r="113" spans="1:5" x14ac:dyDescent="0.25">
      <c r="A113" s="125">
        <f t="shared" si="6"/>
        <v>42004</v>
      </c>
      <c r="B113">
        <f>VLOOKUP(A113,'Fund Data'!A113:D433,2,FALSE)</f>
        <v>0.792766049739734</v>
      </c>
      <c r="C113">
        <f>VLOOKUP($A113,'Fund Data'!$A$6:$D$326,3,FALSE)</f>
        <v>2.768061950260266</v>
      </c>
      <c r="D113">
        <f>VLOOKUP($A113,'Fund Data'!$A$6:$D$326,4,FALSE)</f>
        <v>3.560828</v>
      </c>
      <c r="E113">
        <f>VLOOKUP(A113,'Index Data'!A113:B433,2,0)</f>
        <v>-0.579162581014059</v>
      </c>
    </row>
    <row r="114" spans="1:5" x14ac:dyDescent="0.25">
      <c r="A114" s="125">
        <f t="shared" si="6"/>
        <v>42035</v>
      </c>
      <c r="B114">
        <f>VLOOKUP(A114,'Fund Data'!A114:D434,2,FALSE)</f>
        <v>0</v>
      </c>
      <c r="C114">
        <f>VLOOKUP($A114,'Fund Data'!$A$6:$D$326,3,FALSE)</f>
        <v>5.450306033226463</v>
      </c>
      <c r="D114">
        <f>VLOOKUP($A114,'Fund Data'!$A$6:$D$326,4,FALSE)</f>
        <v>5.450306033226463</v>
      </c>
      <c r="E114">
        <f>VLOOKUP(A114,'Index Data'!A114:B434,2,0)</f>
        <v>0.0992381214317772</v>
      </c>
    </row>
    <row r="115" spans="1:5" x14ac:dyDescent="0.25">
      <c r="A115" s="125">
        <f t="shared" si="6"/>
        <v>42063</v>
      </c>
      <c r="B115">
        <f>VLOOKUP(A115,'Fund Data'!A115:D435,2,FALSE)</f>
        <v>0</v>
      </c>
      <c r="C115">
        <f>VLOOKUP($A115,'Fund Data'!$A$6:$D$326,3,FALSE)</f>
        <v>3.745163073521284</v>
      </c>
      <c r="D115">
        <f>VLOOKUP($A115,'Fund Data'!$A$6:$D$326,4,FALSE)</f>
        <v>3.745163073521284</v>
      </c>
      <c r="E115">
        <f>VLOOKUP(A115,'Index Data'!A115:B435,2,0)</f>
        <v>-0.0448354861853462</v>
      </c>
    </row>
    <row r="116" spans="1:5" x14ac:dyDescent="0.25">
      <c r="A116" s="125">
        <f t="shared" si="6"/>
        <v>42094</v>
      </c>
      <c r="B116">
        <f>VLOOKUP(A116,'Fund Data'!A116:D436,2,FALSE)</f>
        <v>0.7236389784946237</v>
      </c>
      <c r="C116">
        <f>VLOOKUP($A116,'Fund Data'!$A$6:$D$326,3,FALSE)</f>
        <v>-1.6182874399306226</v>
      </c>
      <c r="D116">
        <f>VLOOKUP($A116,'Fund Data'!$A$6:$D$326,4,FALSE)</f>
        <v>-0.894648461435999</v>
      </c>
      <c r="E116">
        <f>VLOOKUP(A116,'Index Data'!A116:B436,2,0)</f>
        <v>-0.855200723091842</v>
      </c>
    </row>
    <row r="117" spans="1:5" x14ac:dyDescent="0.25">
      <c r="A117" s="125">
        <f t="shared" si="6"/>
        <v>42124</v>
      </c>
      <c r="B117">
        <f>VLOOKUP(A117,'Fund Data'!A117:D437,2,FALSE)</f>
        <v>0</v>
      </c>
      <c r="C117">
        <f>VLOOKUP($A117,'Fund Data'!$A$6:$D$326,3,FALSE)</f>
        <v>-0.3249390739236486</v>
      </c>
      <c r="D117">
        <f>VLOOKUP($A117,'Fund Data'!$A$6:$D$326,4,FALSE)</f>
        <v>-0.3249390739236486</v>
      </c>
      <c r="E117">
        <f>VLOOKUP(A117,'Index Data'!A117:B437,2,0)</f>
        <v>4.40836067145853</v>
      </c>
    </row>
    <row r="118" spans="1:5" x14ac:dyDescent="0.25">
      <c r="A118" s="125">
        <f t="shared" si="6"/>
        <v>42155</v>
      </c>
      <c r="B118">
        <f>VLOOKUP(A118,'Fund Data'!A118:D438,2,FALSE)</f>
        <v>0</v>
      </c>
      <c r="C118">
        <f>VLOOKUP($A118,'Fund Data'!$A$6:$D$326,3,FALSE)</f>
        <v>1.9288236892148862</v>
      </c>
      <c r="D118">
        <f>VLOOKUP($A118,'Fund Data'!$A$6:$D$326,4,FALSE)</f>
        <v>1.9288236892148862</v>
      </c>
      <c r="E118">
        <f>VLOOKUP(A118,'Index Data'!A118:B438,2,0)</f>
        <v>-1.51085552673886</v>
      </c>
    </row>
    <row r="119" spans="1:5" x14ac:dyDescent="0.25">
      <c r="A119" s="125">
        <f t="shared" si="6"/>
        <v>42185</v>
      </c>
      <c r="B119">
        <f>VLOOKUP(A119,'Fund Data'!A119:D439,2,FALSE)</f>
        <v>1.192202626123013</v>
      </c>
      <c r="C119">
        <f>VLOOKUP($A119,'Fund Data'!$A$6:$D$326,3,FALSE)</f>
        <v>-4.7735473755899624</v>
      </c>
      <c r="D119">
        <f>VLOOKUP($A119,'Fund Data'!$A$6:$D$326,4,FALSE)</f>
        <v>-3.5813447494669495</v>
      </c>
      <c r="E119">
        <f>VLOOKUP(A119,'Index Data'!A119:B439,2,0)</f>
        <v>-4.51482726045507</v>
      </c>
    </row>
    <row r="120" spans="1:5" x14ac:dyDescent="0.25">
      <c r="A120" s="125">
        <f t="shared" si="6"/>
        <v>42216</v>
      </c>
      <c r="B120">
        <f>VLOOKUP(A120,'Fund Data'!A120:D440,2,FALSE)</f>
        <v>0</v>
      </c>
      <c r="C120">
        <f>VLOOKUP($A120,'Fund Data'!$A$6:$D$326,3,FALSE)</f>
        <v>4.769897887816481</v>
      </c>
      <c r="D120">
        <f>VLOOKUP($A120,'Fund Data'!$A$6:$D$326,4,FALSE)</f>
        <v>4.769897887816481</v>
      </c>
      <c r="E120">
        <f>VLOOKUP(A120,'Index Data'!A120:B440,2,0)</f>
        <v>1.1082461334037</v>
      </c>
    </row>
    <row r="121" spans="1:5" x14ac:dyDescent="0.25">
      <c r="A121" s="125">
        <f t="shared" si="6"/>
        <v>42247</v>
      </c>
      <c r="B121">
        <f>VLOOKUP(A121,'Fund Data'!A121:D441,2,FALSE)</f>
        <v>0</v>
      </c>
      <c r="C121">
        <f>VLOOKUP($A121,'Fund Data'!$A$6:$D$326,3,FALSE)</f>
        <v>-3.738317757009349</v>
      </c>
      <c r="D121">
        <f>VLOOKUP($A121,'Fund Data'!$A$6:$D$326,4,FALSE)</f>
        <v>-3.738317757009349</v>
      </c>
      <c r="E121">
        <f>VLOOKUP(A121,'Index Data'!A121:B441,2,0)</f>
        <v>-5.50487228000863</v>
      </c>
    </row>
    <row r="122" spans="1:5" x14ac:dyDescent="0.25">
      <c r="A122" s="125">
        <f t="shared" si="6"/>
        <v>42277</v>
      </c>
      <c r="B122">
        <f>VLOOKUP(A122,'Fund Data'!A122:D442,2,FALSE)</f>
        <v>0.8116381651884701</v>
      </c>
      <c r="C122">
        <f>VLOOKUP($A122,'Fund Data'!$A$6:$D$326,3,FALSE)</f>
        <v>-0.7344147255213404</v>
      </c>
      <c r="D122">
        <f>VLOOKUP($A122,'Fund Data'!$A$6:$D$326,4,FALSE)</f>
        <v>0.07722343966712975</v>
      </c>
      <c r="E122">
        <f>VLOOKUP(A122,'Index Data'!A122:B442,2,0)</f>
        <v>-2.70984860123371</v>
      </c>
    </row>
    <row r="123" spans="1:5" x14ac:dyDescent="0.25">
      <c r="A123" s="125">
        <f t="shared" si="6"/>
        <v>42308</v>
      </c>
      <c r="B123">
        <f>VLOOKUP(A123,'Fund Data'!A123:D443,2,FALSE)</f>
        <v>0</v>
      </c>
      <c r="C123">
        <f>VLOOKUP($A123,'Fund Data'!$A$6:$D$326,3,FALSE)</f>
        <v>5.574961576079369</v>
      </c>
      <c r="D123">
        <f>VLOOKUP($A123,'Fund Data'!$A$6:$D$326,4,FALSE)</f>
        <v>5.574961576079369</v>
      </c>
      <c r="E123">
        <f>VLOOKUP(A123,'Index Data'!A123:B443,2,0)</f>
        <v>4.82189</v>
      </c>
    </row>
    <row r="124" spans="1:5" x14ac:dyDescent="0.25">
      <c r="A124" s="125">
        <f t="shared" si="6"/>
        <v>42338</v>
      </c>
      <c r="B124">
        <f>VLOOKUP(A124,'Fund Data'!A124:D444,2,FALSE)</f>
        <v>0</v>
      </c>
      <c r="C124">
        <f>VLOOKUP($A124,'Fund Data'!$A$6:$D$326,3,FALSE)</f>
        <v>-0.7676019057702523</v>
      </c>
      <c r="D124">
        <f>VLOOKUP($A124,'Fund Data'!$A$6:$D$326,4,FALSE)</f>
        <v>-0.7676019057702523</v>
      </c>
      <c r="E124">
        <f>VLOOKUP(A124,'Index Data'!A124:B444,2,0)</f>
        <v>-4.23326</v>
      </c>
    </row>
    <row r="125" spans="1:5" x14ac:dyDescent="0.25">
      <c r="A125" s="125">
        <f t="shared" si="6"/>
        <v>42369</v>
      </c>
      <c r="B125">
        <f>VLOOKUP(A125,'Fund Data'!A125:D445,2,FALSE)</f>
        <v>1.4085488260053465</v>
      </c>
      <c r="C125">
        <f>VLOOKUP($A125,'Fund Data'!$A$6:$D$326,3,FALSE)</f>
        <v>2.6325287946935054</v>
      </c>
      <c r="D125">
        <f>VLOOKUP($A125,'Fund Data'!$A$6:$D$326,4,FALSE)</f>
        <v>4.041077620698852</v>
      </c>
      <c r="E125">
        <f>VLOOKUP(A125,'Index Data'!A125:B445,2,0)</f>
        <v>-2.57881</v>
      </c>
    </row>
    <row r="126" spans="1:5" x14ac:dyDescent="0.25">
      <c r="A126" s="125">
        <f t="shared" si="6"/>
        <v>42400</v>
      </c>
      <c r="B126">
        <f>VLOOKUP(A126,'Fund Data'!A126:D446,2,FALSE)</f>
        <v>0</v>
      </c>
      <c r="C126">
        <f>VLOOKUP($A126,'Fund Data'!$A$6:$D$326,3,FALSE)</f>
        <v>-0.5131856339585623</v>
      </c>
      <c r="D126">
        <f>VLOOKUP($A126,'Fund Data'!$A$6:$D$326,4,FALSE)</f>
        <v>-0.5131856339585623</v>
      </c>
      <c r="E126">
        <f>VLOOKUP(A126,'Index Data'!A126:B446,2,0)</f>
        <v>-0.76203</v>
      </c>
    </row>
    <row r="127" spans="1:5" x14ac:dyDescent="0.25">
      <c r="A127" s="125">
        <f t="shared" si="6"/>
        <v>42429</v>
      </c>
      <c r="B127">
        <f>VLOOKUP(A127,'Fund Data'!A127:D447,2,FALSE)</f>
        <v>0</v>
      </c>
      <c r="C127">
        <f>VLOOKUP($A127,'Fund Data'!$A$6:$D$326,3,FALSE)</f>
        <v>2.2219317736243647</v>
      </c>
      <c r="D127">
        <f>VLOOKUP($A127,'Fund Data'!$A$6:$D$326,4,FALSE)</f>
        <v>2.2219317736243647</v>
      </c>
      <c r="E127">
        <f>VLOOKUP(A127,'Index Data'!A127:B447,2,0)</f>
        <v>0.95788</v>
      </c>
    </row>
    <row r="128" spans="1:5" x14ac:dyDescent="0.25">
      <c r="A128" s="125">
        <f t="shared" si="6"/>
        <v>42460</v>
      </c>
      <c r="B128">
        <f>VLOOKUP(A128,'Fund Data'!A128:D448,2,FALSE)</f>
        <v>0.5394718362282878</v>
      </c>
      <c r="C128">
        <f>VLOOKUP($A128,'Fund Data'!$A$6:$D$326,3,FALSE)</f>
        <v>2.516403371545658</v>
      </c>
      <c r="D128">
        <f>VLOOKUP($A128,'Fund Data'!$A$6:$D$326,4,FALSE)</f>
        <v>3.055875207773946</v>
      </c>
      <c r="E128">
        <f>VLOOKUP(A128,'Index Data'!A128:B448,2,0)</f>
        <v>8.46731</v>
      </c>
    </row>
    <row r="129" spans="1:5" x14ac:dyDescent="0.25">
      <c r="A129" s="125">
        <f t="shared" si="6"/>
        <v>42490</v>
      </c>
      <c r="B129">
        <f>VLOOKUP(A129,'Fund Data'!A129:D449,2,FALSE)</f>
        <v>0</v>
      </c>
      <c r="C129">
        <f>VLOOKUP($A129,'Fund Data'!$A$6:$D$326,3,FALSE)</f>
        <v>1.534431137724548</v>
      </c>
      <c r="D129">
        <f>VLOOKUP($A129,'Fund Data'!$A$6:$D$326,4,FALSE)</f>
        <v>1.534431137724548</v>
      </c>
      <c r="E129">
        <f>VLOOKUP(A129,'Index Data'!A129:B449,2,0)</f>
        <v>2.31261</v>
      </c>
    </row>
    <row r="130" spans="1:5" x14ac:dyDescent="0.25">
      <c r="A130" s="125">
        <f t="shared" si="6"/>
        <v>42521</v>
      </c>
      <c r="B130">
        <f>VLOOKUP(A130,'Fund Data'!A130:D450,2,FALSE)</f>
        <v>0</v>
      </c>
      <c r="C130">
        <f>VLOOKUP($A130,'Fund Data'!$A$6:$D$326,3,FALSE)</f>
        <v>3.4162493102347415</v>
      </c>
      <c r="D130">
        <f>VLOOKUP($A130,'Fund Data'!$A$6:$D$326,4,FALSE)</f>
        <v>3.4162493102347415</v>
      </c>
      <c r="E130">
        <f>VLOOKUP(A130,'Index Data'!A130:B450,2,0)</f>
        <v>-0.45779</v>
      </c>
    </row>
    <row r="131" spans="1:5" x14ac:dyDescent="0.25">
      <c r="A131" s="125">
        <f t="shared" si="6"/>
        <v>42551</v>
      </c>
      <c r="B131">
        <f>VLOOKUP(A131,'Fund Data'!A131:D451,2,FALSE)</f>
        <v>1.1243265562535696</v>
      </c>
      <c r="C131">
        <f>VLOOKUP($A131,'Fund Data'!$A$6:$D$326,3,FALSE)</f>
        <v>2.903236708567631</v>
      </c>
      <c r="D131">
        <f>VLOOKUP($A131,'Fund Data'!$A$6:$D$326,4,FALSE)</f>
        <v>4.0275632648212</v>
      </c>
      <c r="E131">
        <f>VLOOKUP(A131,'Index Data'!A131:B451,2,0)</f>
        <v>3.08683</v>
      </c>
    </row>
    <row r="132" spans="1:5" x14ac:dyDescent="0.25">
      <c r="A132" s="125">
        <f t="shared" si="6"/>
        <v>42582</v>
      </c>
      <c r="B132">
        <f>VLOOKUP(A132,'Fund Data'!A132:D452,2,FALSE)</f>
        <v>0</v>
      </c>
      <c r="C132">
        <f>VLOOKUP($A132,'Fund Data'!$A$6:$D$326,3,FALSE)</f>
        <v>5.047938084786873</v>
      </c>
      <c r="D132">
        <f>VLOOKUP($A132,'Fund Data'!$A$6:$D$326,4,FALSE)</f>
        <v>5.047938084786873</v>
      </c>
      <c r="E132">
        <f>VLOOKUP(A132,'Index Data'!A132:B452,2,0)</f>
        <v>2.78537</v>
      </c>
    </row>
    <row r="133" spans="1:5" x14ac:dyDescent="0.25">
      <c r="A133" s="125">
        <f t="shared" si="6"/>
        <v>42613</v>
      </c>
      <c r="B133">
        <f>VLOOKUP(A133,'Fund Data'!A133:D453,2,FALSE)</f>
        <v>0</v>
      </c>
      <c r="C133">
        <f>VLOOKUP($A133,'Fund Data'!$A$6:$D$326,3,FALSE)</f>
        <v>-1.0996261271167813</v>
      </c>
      <c r="D133">
        <f>VLOOKUP($A133,'Fund Data'!$A$6:$D$326,4,FALSE)</f>
        <v>-1.0996261271167813</v>
      </c>
      <c r="E133">
        <f>VLOOKUP(A133,'Index Data'!A133:B453,2,0)</f>
        <v>-1.8312</v>
      </c>
    </row>
    <row r="134" spans="1:5" x14ac:dyDescent="0.25">
      <c r="A134" s="125">
        <f t="shared" si="6"/>
        <v>42643</v>
      </c>
      <c r="B134">
        <f>VLOOKUP(A134,'Fund Data'!A134:D454,2,FALSE)</f>
        <v>1.5993651852262172</v>
      </c>
      <c r="C134">
        <f>VLOOKUP($A134,'Fund Data'!$A$6:$D$326,3,FALSE)</f>
        <v>-5.25735940359401</v>
      </c>
      <c r="D134">
        <f>VLOOKUP($A134,'Fund Data'!$A$6:$D$326,4,FALSE)</f>
        <v>-3.6579942183677927</v>
      </c>
      <c r="E134">
        <f>VLOOKUP(A134,'Index Data'!A134:B454,2,0)</f>
        <v>1.7948</v>
      </c>
    </row>
    <row r="135" spans="1:5" x14ac:dyDescent="0.25">
      <c r="A135" s="125">
        <f t="shared" si="6"/>
        <v>42674</v>
      </c>
      <c r="B135">
        <f>VLOOKUP(A135,'Fund Data'!A135:D455,2,FALSE)</f>
        <v>0</v>
      </c>
      <c r="C135">
        <f>VLOOKUP($A135,'Fund Data'!$A$6:$D$326,3,FALSE)</f>
        <v>-5.992728978538763</v>
      </c>
      <c r="D135">
        <f>VLOOKUP($A135,'Fund Data'!$A$6:$D$326,4,FALSE)</f>
        <v>-5.992728978538763</v>
      </c>
      <c r="E135">
        <f>VLOOKUP(A135,'Index Data'!A135:B455,2,0)</f>
        <v>-2.79797</v>
      </c>
    </row>
    <row r="136" spans="1:5" x14ac:dyDescent="0.25">
      <c r="A136" s="125">
        <f t="shared" ref="A136:A199" si="7">EOMONTH(A135,1)</f>
        <v>42704</v>
      </c>
      <c r="B136">
        <f>VLOOKUP(A136,'Fund Data'!A136:D456,2,FALSE)</f>
        <v>0</v>
      </c>
      <c r="C136">
        <f>VLOOKUP($A136,'Fund Data'!$A$6:$D$326,3,FALSE)</f>
        <v>-0.16217564870259082</v>
      </c>
      <c r="D136">
        <f>VLOOKUP($A136,'Fund Data'!$A$6:$D$326,4,FALSE)</f>
        <v>-0.16217564870259082</v>
      </c>
      <c r="E136">
        <f>VLOOKUP(A136,'Index Data'!A136:B456,2,0)</f>
        <v>-4.05329</v>
      </c>
    </row>
    <row r="137" spans="1:5" x14ac:dyDescent="0.25">
      <c r="A137" s="125">
        <f t="shared" si="7"/>
        <v>42735</v>
      </c>
      <c r="B137">
        <f>VLOOKUP(A137,'Fund Data'!A137:D457,2,FALSE)</f>
        <v>1.1749500646222537</v>
      </c>
      <c r="C137">
        <f>VLOOKUP($A137,'Fund Data'!$A$6:$D$326,3,FALSE)</f>
        <v>5.172669578011754</v>
      </c>
      <c r="D137">
        <f>VLOOKUP($A137,'Fund Data'!$A$6:$D$326,4,FALSE)</f>
        <v>6.347619642634008</v>
      </c>
      <c r="E137">
        <f>VLOOKUP(A137,'Index Data'!A137:B457,2,0)</f>
        <v>2.87478</v>
      </c>
    </row>
    <row r="138" spans="1:5" x14ac:dyDescent="0.25">
      <c r="A138" s="125">
        <f t="shared" si="7"/>
        <v>42766</v>
      </c>
      <c r="B138">
        <f>VLOOKUP(A138,'Fund Data'!A138:D458,2,FALSE)</f>
        <v>0</v>
      </c>
      <c r="C138">
        <f>VLOOKUP($A138,'Fund Data'!$A$6:$D$326,3,FALSE)</f>
        <v>-3.8164308643443</v>
      </c>
      <c r="D138">
        <f>VLOOKUP($A138,'Fund Data'!$A$6:$D$326,4,FALSE)</f>
        <v>-3.8164308643443</v>
      </c>
      <c r="E138">
        <f>VLOOKUP(A138,'Index Data'!A138:B458,2,0)</f>
        <v>1.36409</v>
      </c>
    </row>
    <row r="139" spans="1:5" x14ac:dyDescent="0.25">
      <c r="A139" s="125">
        <f t="shared" si="7"/>
        <v>42794</v>
      </c>
      <c r="B139">
        <f>VLOOKUP(A139,'Fund Data'!A139:D459,2,FALSE)</f>
        <v>0</v>
      </c>
      <c r="C139">
        <f>VLOOKUP($A139,'Fund Data'!$A$6:$D$326,3,FALSE)</f>
        <v>4.1409147095179195</v>
      </c>
      <c r="D139">
        <f>VLOOKUP($A139,'Fund Data'!$A$6:$D$326,4,FALSE)</f>
        <v>4.1409147095179195</v>
      </c>
      <c r="E139">
        <f>VLOOKUP(A139,'Index Data'!A139:B459,2,0)</f>
        <v>2.9779</v>
      </c>
    </row>
    <row r="140" spans="1:5" x14ac:dyDescent="0.25">
      <c r="A140" s="125">
        <f t="shared" si="7"/>
        <v>42825</v>
      </c>
      <c r="B140">
        <f>VLOOKUP(A140,'Fund Data'!A140:D460,2,FALSE)</f>
        <v>1.0888261349156731</v>
      </c>
      <c r="C140">
        <f>VLOOKUP($A140,'Fund Data'!$A$6:$D$326,3,FALSE)</f>
        <v>0.3948533903068735</v>
      </c>
      <c r="D140">
        <f>VLOOKUP($A140,'Fund Data'!$A$6:$D$326,4,FALSE)</f>
        <v>1.4836795252225468</v>
      </c>
      <c r="E140">
        <f>VLOOKUP(A140,'Index Data'!A140:B460,2,0)</f>
        <v>3.41319</v>
      </c>
    </row>
    <row r="141" spans="1:5" x14ac:dyDescent="0.25">
      <c r="A141" s="125">
        <f t="shared" si="7"/>
        <v>42855</v>
      </c>
      <c r="B141">
        <f>VLOOKUP(A141,'Fund Data'!A141:D461,2,FALSE)</f>
        <v>0</v>
      </c>
      <c r="C141">
        <f>VLOOKUP($A141,'Fund Data'!$A$6:$D$326,3,FALSE)</f>
        <v>1.383469315360062</v>
      </c>
      <c r="D141">
        <f>VLOOKUP($A141,'Fund Data'!$A$6:$D$326,4,FALSE)</f>
        <v>1.383469315360062</v>
      </c>
      <c r="E141">
        <f>VLOOKUP(A141,'Index Data'!A141:B461,2,0)</f>
        <v>1.69319</v>
      </c>
    </row>
    <row r="142" spans="1:5" x14ac:dyDescent="0.25">
      <c r="A142" s="125">
        <f t="shared" si="7"/>
        <v>42886</v>
      </c>
      <c r="B142">
        <f>VLOOKUP(A142,'Fund Data'!A142:D462,2,FALSE)</f>
        <v>0</v>
      </c>
      <c r="C142">
        <f>VLOOKUP($A142,'Fund Data'!$A$6:$D$326,3,FALSE)</f>
        <v>-0.5831583858175886</v>
      </c>
      <c r="D142">
        <f>VLOOKUP($A142,'Fund Data'!$A$6:$D$326,4,FALSE)</f>
        <v>-0.5831583858175886</v>
      </c>
      <c r="E142" t="e">
        <f>VLOOKUP(A142,'Index Data'!A142:B462,2,0)</f>
        <v>#REF!</v>
      </c>
    </row>
    <row r="143" spans="1:5" x14ac:dyDescent="0.25">
      <c r="A143" s="125">
        <f t="shared" si="7"/>
        <v>42916</v>
      </c>
      <c r="B143">
        <f>VLOOKUP(A143,'Fund Data'!A143:D463,2,FALSE)</f>
        <v>0.705455670960907</v>
      </c>
      <c r="C143">
        <f>VLOOKUP($A143,'Fund Data'!$A$6:$D$326,3,FALSE)</f>
        <v>-2.5355823720402193</v>
      </c>
      <c r="D143">
        <f>VLOOKUP($A143,'Fund Data'!$A$6:$D$326,4,FALSE)</f>
        <v>-1.8301267010793123</v>
      </c>
      <c r="E143" t="e">
        <f>VLOOKUP(A143,'Index Data'!A143:B463,2,0)</f>
        <v>#REF!</v>
      </c>
    </row>
    <row r="144" spans="1:5" x14ac:dyDescent="0.25">
      <c r="A144" s="125">
        <f t="shared" si="7"/>
        <v>42947</v>
      </c>
      <c r="B144">
        <f>VLOOKUP(A144,'Fund Data'!A144:D464,2,FALSE)</f>
        <v>0</v>
      </c>
      <c r="C144">
        <f>VLOOKUP($A144,'Fund Data'!$A$6:$D$326,3,FALSE)</f>
        <v>0.4934408472740393</v>
      </c>
      <c r="D144">
        <f>VLOOKUP($A144,'Fund Data'!$A$6:$D$326,4,FALSE)</f>
        <v>0.4934408472740393</v>
      </c>
      <c r="E144" t="e">
        <f>VLOOKUP(A144,'Index Data'!A144:B464,2,0)</f>
        <v>#REF!</v>
      </c>
    </row>
    <row r="145" spans="1:5" x14ac:dyDescent="0.25">
      <c r="A145" s="125">
        <f t="shared" si="7"/>
        <v>42978</v>
      </c>
      <c r="B145">
        <f>VLOOKUP(A145,'Fund Data'!A145:D465,2,FALSE)</f>
        <v>0</v>
      </c>
      <c r="C145">
        <f>VLOOKUP($A145,'Fund Data'!$A$6:$D$326,3,FALSE)</f>
        <v>1.760479041916173</v>
      </c>
      <c r="D145">
        <f>VLOOKUP($A145,'Fund Data'!$A$6:$D$326,4,FALSE)</f>
        <v>1.760479041916173</v>
      </c>
      <c r="E145" t="e">
        <f>VLOOKUP(A145,'Index Data'!A145:B465,2,0)</f>
        <v>#REF!</v>
      </c>
    </row>
    <row r="146" spans="1:5" x14ac:dyDescent="0.25">
      <c r="A146" s="125">
        <f t="shared" si="7"/>
        <v>43008</v>
      </c>
      <c r="B146">
        <f>VLOOKUP(A146,'Fund Data'!A146:D466,2,FALSE)</f>
        <v>0.9006899766899766</v>
      </c>
      <c r="C146">
        <f>VLOOKUP($A146,'Fund Data'!$A$6:$D$326,3,FALSE)</f>
        <v>0.08037114593895581</v>
      </c>
      <c r="D146">
        <f>VLOOKUP($A146,'Fund Data'!$A$6:$D$326,4,FALSE)</f>
        <v>0.9810611226289324</v>
      </c>
      <c r="E146" t="e">
        <f>VLOOKUP(A146,'Index Data'!A146:B466,2,0)</f>
        <v>#REF!</v>
      </c>
    </row>
    <row r="147" spans="1:5" x14ac:dyDescent="0.25">
      <c r="A147" s="125">
        <f t="shared" si="7"/>
        <v>43039</v>
      </c>
      <c r="B147">
        <f>VLOOKUP(A147,'Fund Data'!A147:D467,2,FALSE)</f>
        <v>0</v>
      </c>
      <c r="C147">
        <f>VLOOKUP($A147,'Fund Data'!$A$6:$D$326,3,FALSE)</f>
        <v>2.0816182523815185</v>
      </c>
      <c r="D147">
        <f>VLOOKUP($A147,'Fund Data'!$A$6:$D$326,4,FALSE)</f>
        <v>2.0816182523815185</v>
      </c>
      <c r="E147" t="e">
        <f>VLOOKUP(A147,'Index Data'!A147:B467,2,0)</f>
        <v>#REF!</v>
      </c>
    </row>
    <row r="148" spans="1:5" x14ac:dyDescent="0.25">
      <c r="A148" s="125">
        <f t="shared" si="7"/>
        <v>43069</v>
      </c>
      <c r="B148">
        <f>VLOOKUP(A148,'Fund Data'!A148:D468,2,FALSE)</f>
        <v>0</v>
      </c>
      <c r="C148">
        <f>VLOOKUP($A148,'Fund Data'!$A$6:$D$326,3,FALSE)</f>
        <v>4.700460829493094</v>
      </c>
      <c r="D148">
        <f>VLOOKUP($A148,'Fund Data'!$A$6:$D$326,4,FALSE)</f>
        <v>4.700460829493094</v>
      </c>
      <c r="E148" t="e">
        <f>VLOOKUP(A148,'Index Data'!A148:B468,2,0)</f>
        <v>#REF!</v>
      </c>
    </row>
    <row r="149" spans="1:5" x14ac:dyDescent="0.25">
      <c r="A149" s="125">
        <f t="shared" si="7"/>
        <v>43100</v>
      </c>
      <c r="B149">
        <f>VLOOKUP(A149,'Fund Data'!A149:D469,2,FALSE)</f>
        <v>0.8670601185577955</v>
      </c>
      <c r="C149">
        <f>VLOOKUP($A149,'Fund Data'!$A$6:$D$326,3,FALSE)</f>
        <v>-0.0034663568039191087</v>
      </c>
      <c r="D149">
        <f>VLOOKUP($A149,'Fund Data'!$A$6:$D$326,4,FALSE)</f>
        <v>0.8635937617538764</v>
      </c>
      <c r="E149" t="e">
        <f>VLOOKUP(A149,'Index Data'!A149:B469,2,0)</f>
        <v>#REF!</v>
      </c>
    </row>
    <row r="150" spans="1:5" x14ac:dyDescent="0.25">
      <c r="A150" s="125">
        <f t="shared" si="7"/>
        <v>43131</v>
      </c>
      <c r="B150">
        <f>VLOOKUP(A150,'Fund Data'!A150:D470,2,FALSE)</f>
        <v>0</v>
      </c>
      <c r="C150">
        <f>VLOOKUP($A150,'Fund Data'!$A$6:$D$326,3,FALSE)</f>
        <v>-3.3</v>
      </c>
      <c r="D150">
        <f>VLOOKUP($A150,'Fund Data'!$A$6:$D$326,4,FALSE)</f>
        <v>-3.3</v>
      </c>
      <c r="E150" t="e">
        <f>VLOOKUP(A150,'Index Data'!A150:B470,2,0)</f>
        <v>#REF!</v>
      </c>
    </row>
    <row r="151" spans="1:5" x14ac:dyDescent="0.25">
      <c r="A151" s="125">
        <f t="shared" si="7"/>
        <v>43159</v>
      </c>
      <c r="B151">
        <f>VLOOKUP(A151,'Fund Data'!A151:D471,2,FALSE)</f>
        <v>0</v>
      </c>
      <c r="C151">
        <f>VLOOKUP($A151,'Fund Data'!$A$6:$D$326,3,FALSE)</f>
        <v>-2.6519</v>
      </c>
      <c r="D151">
        <f>VLOOKUP($A151,'Fund Data'!$A$6:$D$326,4,FALSE)</f>
        <v>-2.6519</v>
      </c>
      <c r="E151" t="e">
        <f>VLOOKUP(A151,'Index Data'!A151:B471,2,0)</f>
        <v>#REF!</v>
      </c>
    </row>
    <row r="152" spans="1:5" x14ac:dyDescent="0.25">
      <c r="A152" s="125">
        <f t="shared" si="7"/>
        <v>43190</v>
      </c>
      <c r="B152">
        <f>VLOOKUP(A152,'Fund Data'!A152:D472,2,FALSE)</f>
        <v>0.733</v>
      </c>
      <c r="C152">
        <f>VLOOKUP($A152,'Fund Data'!$A$6:$D$326,3,FALSE)</f>
        <v>-0.666</v>
      </c>
      <c r="D152">
        <f>VLOOKUP($A152,'Fund Data'!$A$6:$D$326,4,FALSE)</f>
        <v>0.066</v>
      </c>
      <c r="E152">
        <f>VLOOKUP(A152,'Index Data'!A152:B472,2,0)</f>
        <v>0</v>
      </c>
    </row>
    <row r="153" spans="1:5" x14ac:dyDescent="0.25">
      <c r="A153" s="125">
        <f t="shared" si="7"/>
        <v>43220</v>
      </c>
      <c r="B153">
        <f>VLOOKUP(A153,'Fund Data'!A153:D473,2,FALSE)</f>
        <v>0</v>
      </c>
      <c r="C153">
        <f>VLOOKUP($A153,'Fund Data'!$A$6:$D$326,3,FALSE)</f>
        <v>2.44</v>
      </c>
      <c r="D153">
        <f>VLOOKUP($A153,'Fund Data'!$A$6:$D$326,4,FALSE)</f>
        <v>2.44</v>
      </c>
      <c r="E153">
        <f>VLOOKUP(A153,'Index Data'!A153:B473,2,0)</f>
        <v>0</v>
      </c>
    </row>
    <row r="154" spans="1:5" x14ac:dyDescent="0.25">
      <c r="A154" s="125">
        <f t="shared" si="7"/>
        <v>43251</v>
      </c>
      <c r="B154">
        <f>VLOOKUP(A154,'Fund Data'!A154:D474,2,FALSE)</f>
        <v>0</v>
      </c>
      <c r="C154">
        <f>VLOOKUP($A154,'Fund Data'!$A$6:$D$326,3,FALSE)</f>
        <v>1.18278</v>
      </c>
      <c r="D154">
        <f>VLOOKUP($A154,'Fund Data'!$A$6:$D$326,4,FALSE)</f>
        <v>1.18278</v>
      </c>
      <c r="E154">
        <f>VLOOKUP(A154,'Index Data'!A154:B474,2,0)</f>
        <v>0</v>
      </c>
    </row>
    <row r="155" spans="1:5" x14ac:dyDescent="0.25">
      <c r="A155" s="125">
        <f t="shared" si="7"/>
        <v>43281</v>
      </c>
      <c r="B155">
        <f>VLOOKUP(A155,'Fund Data'!A155:D475,2,FALSE)</f>
        <v>1.108</v>
      </c>
      <c r="C155">
        <f>VLOOKUP($A155,'Fund Data'!$A$6:$D$326,3,FALSE)</f>
        <v>2.367</v>
      </c>
      <c r="D155">
        <f>VLOOKUP($A155,'Fund Data'!$A$6:$D$326,4,FALSE)</f>
        <v>3.475</v>
      </c>
      <c r="E155">
        <f>VLOOKUP(A155,'Index Data'!A155:B475,2,0)</f>
        <v>0</v>
      </c>
    </row>
    <row r="156" spans="1:5" x14ac:dyDescent="0.25">
      <c r="A156" s="125">
        <f t="shared" si="7"/>
        <v>43312</v>
      </c>
      <c r="B156">
        <f>VLOOKUP(A156,'Fund Data'!A156:D476,2,FALSE)</f>
        <v>0</v>
      </c>
      <c r="C156">
        <f>VLOOKUP($A156,'Fund Data'!$A$6:$D$326,3,FALSE)</f>
        <v>0</v>
      </c>
      <c r="D156">
        <f>VLOOKUP($A156,'Fund Data'!$A$6:$D$326,4,FALSE)</f>
        <v>0</v>
      </c>
      <c r="E156">
        <f>VLOOKUP(A156,'Index Data'!A156:B476,2,0)</f>
        <v>0</v>
      </c>
    </row>
    <row r="157" spans="1:5" x14ac:dyDescent="0.25">
      <c r="A157" s="125">
        <f t="shared" si="7"/>
        <v>43343</v>
      </c>
      <c r="B157">
        <f>VLOOKUP(A157,'Fund Data'!A157:D477,2,FALSE)</f>
        <v>0</v>
      </c>
      <c r="C157">
        <f>VLOOKUP($A157,'Fund Data'!$A$6:$D$326,3,FALSE)</f>
        <v>0</v>
      </c>
      <c r="D157">
        <f>VLOOKUP($A157,'Fund Data'!$A$6:$D$326,4,FALSE)</f>
        <v>0</v>
      </c>
      <c r="E157">
        <f>VLOOKUP(A157,'Index Data'!A157:B477,2,0)</f>
        <v>0</v>
      </c>
    </row>
    <row r="158" spans="1:5" x14ac:dyDescent="0.25">
      <c r="A158" s="125">
        <f t="shared" si="7"/>
        <v>43373</v>
      </c>
      <c r="B158">
        <f>VLOOKUP(A158,'Fund Data'!A158:D478,2,FALSE)</f>
        <v>0</v>
      </c>
      <c r="C158">
        <f>VLOOKUP($A158,'Fund Data'!$A$6:$D$326,3,FALSE)</f>
        <v>0</v>
      </c>
      <c r="D158">
        <f>VLOOKUP($A158,'Fund Data'!$A$6:$D$326,4,FALSE)</f>
        <v>0</v>
      </c>
      <c r="E158">
        <f>VLOOKUP(A158,'Index Data'!A158:B478,2,0)</f>
        <v>0</v>
      </c>
    </row>
    <row r="159" spans="1:5" x14ac:dyDescent="0.25">
      <c r="A159" s="125">
        <f t="shared" si="7"/>
        <v>43404</v>
      </c>
      <c r="B159">
        <f>VLOOKUP(A159,'Fund Data'!A159:D479,2,FALSE)</f>
        <v>0</v>
      </c>
      <c r="C159">
        <f>VLOOKUP($A159,'Fund Data'!$A$6:$D$326,3,FALSE)</f>
        <v>0</v>
      </c>
      <c r="D159">
        <f>VLOOKUP($A159,'Fund Data'!$A$6:$D$326,4,FALSE)</f>
        <v>0</v>
      </c>
      <c r="E159">
        <f>VLOOKUP(A159,'Index Data'!A159:B479,2,0)</f>
        <v>0</v>
      </c>
    </row>
    <row r="160" spans="1:5" x14ac:dyDescent="0.25">
      <c r="A160" s="125">
        <f t="shared" si="7"/>
        <v>43434</v>
      </c>
      <c r="B160">
        <f>VLOOKUP(A160,'Fund Data'!A160:D480,2,FALSE)</f>
        <v>0</v>
      </c>
      <c r="C160">
        <f>VLOOKUP($A160,'Fund Data'!$A$6:$D$326,3,FALSE)</f>
        <v>0</v>
      </c>
      <c r="D160">
        <f>VLOOKUP($A160,'Fund Data'!$A$6:$D$326,4,FALSE)</f>
        <v>0</v>
      </c>
      <c r="E160">
        <f>VLOOKUP(A160,'Index Data'!A160:B480,2,0)</f>
        <v>0</v>
      </c>
    </row>
    <row r="161" spans="1:5" x14ac:dyDescent="0.25">
      <c r="A161" s="125">
        <f t="shared" si="7"/>
        <v>43465</v>
      </c>
      <c r="B161">
        <f>VLOOKUP(A161,'Fund Data'!A161:D481,2,FALSE)</f>
        <v>0</v>
      </c>
      <c r="C161">
        <f>VLOOKUP($A161,'Fund Data'!$A$6:$D$326,3,FALSE)</f>
        <v>0</v>
      </c>
      <c r="D161">
        <f>VLOOKUP($A161,'Fund Data'!$A$6:$D$326,4,FALSE)</f>
        <v>0</v>
      </c>
      <c r="E161">
        <f>VLOOKUP(A161,'Index Data'!A161:B481,2,0)</f>
        <v>0</v>
      </c>
    </row>
    <row r="162" spans="1:5" x14ac:dyDescent="0.25">
      <c r="A162" s="125">
        <f t="shared" si="7"/>
        <v>43496</v>
      </c>
      <c r="B162">
        <f>VLOOKUP(A162,'Fund Data'!A162:D482,2,FALSE)</f>
        <v>0</v>
      </c>
      <c r="C162">
        <f>VLOOKUP($A162,'Fund Data'!$A$6:$D$326,3,FALSE)</f>
        <v>0</v>
      </c>
      <c r="D162">
        <f>VLOOKUP($A162,'Fund Data'!$A$6:$D$326,4,FALSE)</f>
        <v>0</v>
      </c>
      <c r="E162">
        <f>VLOOKUP(A162,'Index Data'!A162:B482,2,0)</f>
        <v>0</v>
      </c>
    </row>
    <row r="163" spans="1:5" x14ac:dyDescent="0.25">
      <c r="A163" s="125">
        <f t="shared" si="7"/>
        <v>43524</v>
      </c>
      <c r="B163">
        <f>VLOOKUP(A163,'Fund Data'!A163:D483,2,FALSE)</f>
        <v>0</v>
      </c>
      <c r="C163">
        <f>VLOOKUP($A163,'Fund Data'!$A$6:$D$326,3,FALSE)</f>
        <v>0</v>
      </c>
      <c r="D163">
        <f>VLOOKUP($A163,'Fund Data'!$A$6:$D$326,4,FALSE)</f>
        <v>0</v>
      </c>
      <c r="E163">
        <f>VLOOKUP(A163,'Index Data'!A163:B483,2,0)</f>
        <v>0</v>
      </c>
    </row>
    <row r="164" spans="1:5" x14ac:dyDescent="0.25">
      <c r="A164" s="125">
        <f t="shared" si="7"/>
        <v>43555</v>
      </c>
      <c r="B164">
        <f>VLOOKUP(A164,'Fund Data'!A164:D484,2,FALSE)</f>
        <v>0</v>
      </c>
      <c r="C164">
        <f>VLOOKUP($A164,'Fund Data'!$A$6:$D$326,3,FALSE)</f>
        <v>0</v>
      </c>
      <c r="D164">
        <f>VLOOKUP($A164,'Fund Data'!$A$6:$D$326,4,FALSE)</f>
        <v>0</v>
      </c>
      <c r="E164">
        <f>VLOOKUP(A164,'Index Data'!A164:B484,2,0)</f>
        <v>0</v>
      </c>
    </row>
    <row r="165" spans="1:5" x14ac:dyDescent="0.25">
      <c r="A165" s="125">
        <f t="shared" si="7"/>
        <v>43585</v>
      </c>
      <c r="B165">
        <f>VLOOKUP(A165,'Fund Data'!A165:D485,2,FALSE)</f>
        <v>0</v>
      </c>
      <c r="C165">
        <f>VLOOKUP($A165,'Fund Data'!$A$6:$D$326,3,FALSE)</f>
        <v>0</v>
      </c>
      <c r="D165">
        <f>VLOOKUP($A165,'Fund Data'!$A$6:$D$326,4,FALSE)</f>
        <v>0</v>
      </c>
      <c r="E165">
        <f>VLOOKUP(A165,'Index Data'!A165:B485,2,0)</f>
        <v>0</v>
      </c>
    </row>
    <row r="166" spans="1:5" x14ac:dyDescent="0.25">
      <c r="A166" s="125">
        <f t="shared" si="7"/>
        <v>43616</v>
      </c>
      <c r="B166">
        <f>VLOOKUP(A166,'Fund Data'!A166:D486,2,FALSE)</f>
        <v>0</v>
      </c>
      <c r="C166">
        <f>VLOOKUP($A166,'Fund Data'!$A$6:$D$326,3,FALSE)</f>
        <v>0</v>
      </c>
      <c r="D166">
        <f>VLOOKUP($A166,'Fund Data'!$A$6:$D$326,4,FALSE)</f>
        <v>0</v>
      </c>
      <c r="E166">
        <f>VLOOKUP(A166,'Index Data'!A166:B486,2,0)</f>
        <v>0</v>
      </c>
    </row>
    <row r="167" spans="1:5" x14ac:dyDescent="0.25">
      <c r="A167" s="125">
        <f t="shared" si="7"/>
        <v>43646</v>
      </c>
      <c r="B167">
        <f>VLOOKUP(A167,'Fund Data'!A167:D487,2,FALSE)</f>
        <v>0</v>
      </c>
      <c r="C167">
        <f>VLOOKUP($A167,'Fund Data'!$A$6:$D$326,3,FALSE)</f>
        <v>0</v>
      </c>
      <c r="D167">
        <f>VLOOKUP($A167,'Fund Data'!$A$6:$D$326,4,FALSE)</f>
        <v>0</v>
      </c>
      <c r="E167">
        <f>VLOOKUP(A167,'Index Data'!A167:B487,2,0)</f>
        <v>0</v>
      </c>
    </row>
    <row r="168" spans="1:5" x14ac:dyDescent="0.25">
      <c r="A168" s="125">
        <f t="shared" si="7"/>
        <v>43677</v>
      </c>
      <c r="B168">
        <f>VLOOKUP(A168,'Fund Data'!A168:D488,2,FALSE)</f>
        <v>0</v>
      </c>
      <c r="C168">
        <f>VLOOKUP($A168,'Fund Data'!$A$6:$D$326,3,FALSE)</f>
        <v>0</v>
      </c>
      <c r="D168">
        <f>VLOOKUP($A168,'Fund Data'!$A$6:$D$326,4,FALSE)</f>
        <v>0</v>
      </c>
      <c r="E168">
        <f>VLOOKUP(A168,'Index Data'!A168:B488,2,0)</f>
        <v>0</v>
      </c>
    </row>
    <row r="169" spans="1:5" x14ac:dyDescent="0.25">
      <c r="A169" s="125">
        <f t="shared" si="7"/>
        <v>43708</v>
      </c>
      <c r="B169">
        <f>VLOOKUP(A169,'Fund Data'!A169:D489,2,FALSE)</f>
        <v>0</v>
      </c>
      <c r="C169">
        <f>VLOOKUP($A169,'Fund Data'!$A$6:$D$326,3,FALSE)</f>
        <v>0</v>
      </c>
      <c r="D169">
        <f>VLOOKUP($A169,'Fund Data'!$A$6:$D$326,4,FALSE)</f>
        <v>0</v>
      </c>
      <c r="E169">
        <f>VLOOKUP(A169,'Index Data'!A169:B489,2,0)</f>
        <v>0</v>
      </c>
    </row>
    <row r="170" spans="1:5" x14ac:dyDescent="0.25">
      <c r="A170" s="125">
        <f t="shared" si="7"/>
        <v>43738</v>
      </c>
      <c r="B170">
        <f>VLOOKUP(A170,'Fund Data'!A170:D490,2,FALSE)</f>
        <v>0</v>
      </c>
      <c r="C170">
        <f>VLOOKUP($A170,'Fund Data'!$A$6:$D$326,3,FALSE)</f>
        <v>0</v>
      </c>
      <c r="D170">
        <f>VLOOKUP($A170,'Fund Data'!$A$6:$D$326,4,FALSE)</f>
        <v>0</v>
      </c>
      <c r="E170">
        <f>VLOOKUP(A170,'Index Data'!A170:B490,2,0)</f>
        <v>0</v>
      </c>
    </row>
    <row r="171" spans="1:5" x14ac:dyDescent="0.25">
      <c r="A171" s="125">
        <f t="shared" si="7"/>
        <v>43769</v>
      </c>
      <c r="B171">
        <f>VLOOKUP(A171,'Fund Data'!A171:D491,2,FALSE)</f>
        <v>0</v>
      </c>
      <c r="C171">
        <f>VLOOKUP($A171,'Fund Data'!$A$6:$D$326,3,FALSE)</f>
        <v>0</v>
      </c>
      <c r="D171">
        <f>VLOOKUP($A171,'Fund Data'!$A$6:$D$326,4,FALSE)</f>
        <v>0</v>
      </c>
      <c r="E171">
        <f>VLOOKUP(A171,'Index Data'!A171:B491,2,0)</f>
        <v>0</v>
      </c>
    </row>
    <row r="172" spans="1:5" x14ac:dyDescent="0.25">
      <c r="A172" s="125">
        <f t="shared" si="7"/>
        <v>43799</v>
      </c>
      <c r="B172">
        <f>VLOOKUP(A172,'Fund Data'!A172:D492,2,FALSE)</f>
        <v>0</v>
      </c>
      <c r="C172">
        <f>VLOOKUP($A172,'Fund Data'!$A$6:$D$326,3,FALSE)</f>
        <v>0</v>
      </c>
      <c r="D172">
        <f>VLOOKUP($A172,'Fund Data'!$A$6:$D$326,4,FALSE)</f>
        <v>0</v>
      </c>
      <c r="E172">
        <f>VLOOKUP(A172,'Index Data'!A172:B492,2,0)</f>
        <v>0</v>
      </c>
    </row>
    <row r="173" spans="1:5" x14ac:dyDescent="0.25">
      <c r="A173" s="125">
        <f t="shared" si="7"/>
        <v>43830</v>
      </c>
      <c r="B173">
        <f>VLOOKUP(A173,'Fund Data'!A173:D493,2,FALSE)</f>
        <v>0</v>
      </c>
      <c r="C173">
        <f>VLOOKUP($A173,'Fund Data'!$A$6:$D$326,3,FALSE)</f>
        <v>0</v>
      </c>
      <c r="D173">
        <f>VLOOKUP($A173,'Fund Data'!$A$6:$D$326,4,FALSE)</f>
        <v>0</v>
      </c>
      <c r="E173">
        <f>VLOOKUP(A173,'Index Data'!A173:B493,2,0)</f>
        <v>0</v>
      </c>
    </row>
    <row r="174" spans="1:5" x14ac:dyDescent="0.25">
      <c r="A174" s="125">
        <f t="shared" si="7"/>
        <v>43861</v>
      </c>
      <c r="B174">
        <f>VLOOKUP(A174,'Fund Data'!A174:D494,2,FALSE)</f>
        <v>0</v>
      </c>
      <c r="C174">
        <f>VLOOKUP($A174,'Fund Data'!$A$6:$D$326,3,FALSE)</f>
        <v>0</v>
      </c>
      <c r="D174">
        <f>VLOOKUP($A174,'Fund Data'!$A$6:$D$326,4,FALSE)</f>
        <v>0</v>
      </c>
      <c r="E174">
        <f>VLOOKUP(A174,'Index Data'!A174:B494,2,0)</f>
        <v>0</v>
      </c>
    </row>
    <row r="175" spans="1:5" x14ac:dyDescent="0.25">
      <c r="A175" s="125">
        <f t="shared" si="7"/>
        <v>43890</v>
      </c>
      <c r="B175">
        <f>VLOOKUP(A175,'Fund Data'!A175:D495,2,FALSE)</f>
        <v>0</v>
      </c>
      <c r="C175">
        <f>VLOOKUP($A175,'Fund Data'!$A$6:$D$326,3,FALSE)</f>
        <v>0</v>
      </c>
      <c r="D175">
        <f>VLOOKUP($A175,'Fund Data'!$A$6:$D$326,4,FALSE)</f>
        <v>0</v>
      </c>
      <c r="E175">
        <f>VLOOKUP(A175,'Index Data'!A175:B495,2,0)</f>
        <v>0</v>
      </c>
    </row>
    <row r="176" spans="1:5" x14ac:dyDescent="0.25">
      <c r="A176" s="125">
        <f t="shared" si="7"/>
        <v>43921</v>
      </c>
      <c r="B176">
        <f>VLOOKUP(A176,'Fund Data'!A176:D496,2,FALSE)</f>
        <v>0</v>
      </c>
      <c r="C176">
        <f>VLOOKUP($A176,'Fund Data'!$A$6:$D$326,3,FALSE)</f>
        <v>0</v>
      </c>
      <c r="D176">
        <f>VLOOKUP($A176,'Fund Data'!$A$6:$D$326,4,FALSE)</f>
        <v>0</v>
      </c>
      <c r="E176">
        <f>VLOOKUP(A176,'Index Data'!A176:B496,2,0)</f>
        <v>0</v>
      </c>
    </row>
    <row r="177" spans="1:5" x14ac:dyDescent="0.25">
      <c r="A177" s="125">
        <f t="shared" si="7"/>
        <v>43951</v>
      </c>
      <c r="B177">
        <f>VLOOKUP(A177,'Fund Data'!A177:D497,2,FALSE)</f>
        <v>0</v>
      </c>
      <c r="C177">
        <f>VLOOKUP($A177,'Fund Data'!$A$6:$D$326,3,FALSE)</f>
        <v>0</v>
      </c>
      <c r="D177">
        <f>VLOOKUP($A177,'Fund Data'!$A$6:$D$326,4,FALSE)</f>
        <v>0</v>
      </c>
      <c r="E177">
        <f>VLOOKUP(A177,'Index Data'!A177:B497,2,0)</f>
        <v>0</v>
      </c>
    </row>
    <row r="178" spans="1:5" x14ac:dyDescent="0.25">
      <c r="A178" s="125">
        <f t="shared" si="7"/>
        <v>43982</v>
      </c>
      <c r="B178">
        <f>VLOOKUP(A178,'Fund Data'!A178:D498,2,FALSE)</f>
        <v>0</v>
      </c>
      <c r="C178">
        <f>VLOOKUP($A178,'Fund Data'!$A$6:$D$326,3,FALSE)</f>
        <v>0</v>
      </c>
      <c r="D178">
        <f>VLOOKUP($A178,'Fund Data'!$A$6:$D$326,4,FALSE)</f>
        <v>0</v>
      </c>
      <c r="E178">
        <f>VLOOKUP(A178,'Index Data'!A178:B498,2,0)</f>
        <v>0</v>
      </c>
    </row>
    <row r="179" spans="1:5" x14ac:dyDescent="0.25">
      <c r="A179" s="125">
        <f t="shared" si="7"/>
        <v>44012</v>
      </c>
      <c r="B179">
        <f>VLOOKUP(A179,'Fund Data'!A179:D499,2,FALSE)</f>
        <v>0</v>
      </c>
      <c r="C179">
        <f>VLOOKUP($A179,'Fund Data'!$A$6:$D$326,3,FALSE)</f>
        <v>0</v>
      </c>
      <c r="D179">
        <f>VLOOKUP($A179,'Fund Data'!$A$6:$D$326,4,FALSE)</f>
        <v>0</v>
      </c>
      <c r="E179">
        <f>VLOOKUP(A179,'Index Data'!A179:B499,2,0)</f>
        <v>0</v>
      </c>
    </row>
    <row r="180" spans="1:5" x14ac:dyDescent="0.25">
      <c r="A180" s="125">
        <f t="shared" si="7"/>
        <v>44043</v>
      </c>
      <c r="B180">
        <f>VLOOKUP(A180,'Fund Data'!A180:D500,2,FALSE)</f>
        <v>0</v>
      </c>
      <c r="C180">
        <f>VLOOKUP($A180,'Fund Data'!$A$6:$D$326,3,FALSE)</f>
        <v>0</v>
      </c>
      <c r="D180">
        <f>VLOOKUP($A180,'Fund Data'!$A$6:$D$326,4,FALSE)</f>
        <v>0</v>
      </c>
      <c r="E180">
        <f>VLOOKUP(A180,'Index Data'!A180:B500,2,0)</f>
        <v>0</v>
      </c>
    </row>
    <row r="181" spans="1:5" x14ac:dyDescent="0.25">
      <c r="A181" s="125">
        <f t="shared" si="7"/>
        <v>44074</v>
      </c>
      <c r="B181">
        <f>VLOOKUP(A181,'Fund Data'!A181:D501,2,FALSE)</f>
        <v>0</v>
      </c>
      <c r="C181">
        <f>VLOOKUP($A181,'Fund Data'!$A$6:$D$326,3,FALSE)</f>
        <v>0</v>
      </c>
      <c r="D181">
        <f>VLOOKUP($A181,'Fund Data'!$A$6:$D$326,4,FALSE)</f>
        <v>0</v>
      </c>
      <c r="E181">
        <f>VLOOKUP(A181,'Index Data'!A181:B501,2,0)</f>
        <v>0</v>
      </c>
    </row>
    <row r="182" spans="1:5" x14ac:dyDescent="0.25">
      <c r="A182" s="125">
        <f t="shared" si="7"/>
        <v>44104</v>
      </c>
      <c r="B182">
        <f>VLOOKUP(A182,'Fund Data'!A182:D502,2,FALSE)</f>
        <v>0</v>
      </c>
      <c r="C182">
        <f>VLOOKUP($A182,'Fund Data'!$A$6:$D$326,3,FALSE)</f>
        <v>0</v>
      </c>
      <c r="D182">
        <f>VLOOKUP($A182,'Fund Data'!$A$6:$D$326,4,FALSE)</f>
        <v>0</v>
      </c>
      <c r="E182">
        <f>VLOOKUP(A182,'Index Data'!A182:B502,2,0)</f>
        <v>0</v>
      </c>
    </row>
    <row r="183" spans="1:5" x14ac:dyDescent="0.25">
      <c r="A183" s="125">
        <f t="shared" si="7"/>
        <v>44135</v>
      </c>
      <c r="B183">
        <f>VLOOKUP(A183,'Fund Data'!A183:D503,2,FALSE)</f>
        <v>0</v>
      </c>
      <c r="C183">
        <f>VLOOKUP($A183,'Fund Data'!$A$6:$D$326,3,FALSE)</f>
        <v>0</v>
      </c>
      <c r="D183">
        <f>VLOOKUP($A183,'Fund Data'!$A$6:$D$326,4,FALSE)</f>
        <v>0</v>
      </c>
      <c r="E183">
        <f>VLOOKUP(A183,'Index Data'!A183:B503,2,0)</f>
        <v>0</v>
      </c>
    </row>
    <row r="184" spans="1:5" x14ac:dyDescent="0.25">
      <c r="A184" s="125">
        <f t="shared" si="7"/>
        <v>44165</v>
      </c>
      <c r="B184">
        <f>VLOOKUP(A184,'Fund Data'!A184:D504,2,FALSE)</f>
        <v>0</v>
      </c>
      <c r="C184">
        <f>VLOOKUP($A184,'Fund Data'!$A$6:$D$326,3,FALSE)</f>
        <v>0</v>
      </c>
      <c r="D184">
        <f>VLOOKUP($A184,'Fund Data'!$A$6:$D$326,4,FALSE)</f>
        <v>0</v>
      </c>
      <c r="E184">
        <f>VLOOKUP(A184,'Index Data'!A184:B504,2,0)</f>
        <v>0</v>
      </c>
    </row>
    <row r="185" spans="1:5" x14ac:dyDescent="0.25">
      <c r="A185" s="125">
        <f t="shared" si="7"/>
        <v>44196</v>
      </c>
      <c r="B185">
        <f>VLOOKUP(A185,'Fund Data'!A185:D505,2,FALSE)</f>
        <v>0</v>
      </c>
      <c r="C185">
        <f>VLOOKUP($A185,'Fund Data'!$A$6:$D$326,3,FALSE)</f>
        <v>0</v>
      </c>
      <c r="D185">
        <f>VLOOKUP($A185,'Fund Data'!$A$6:$D$326,4,FALSE)</f>
        <v>0</v>
      </c>
      <c r="E185">
        <f>VLOOKUP(A185,'Index Data'!A185:B505,2,0)</f>
        <v>0</v>
      </c>
    </row>
    <row r="186" spans="1:5" x14ac:dyDescent="0.25">
      <c r="A186" s="125">
        <f t="shared" si="7"/>
        <v>44227</v>
      </c>
      <c r="B186" t="e">
        <f>VLOOKUP(A186,'Fund Data'!A186:D506,2,FALSE)</f>
        <v>#N/A</v>
      </c>
      <c r="C186" t="e">
        <f>VLOOKUP($A186,'Fund Data'!$A$6:$D$326,3,FALSE)</f>
        <v>#N/A</v>
      </c>
      <c r="D186" t="e">
        <f>VLOOKUP($A186,'Fund Data'!$A$6:$D$326,4,FALSE)</f>
        <v>#N/A</v>
      </c>
      <c r="E186" t="e">
        <f>VLOOKUP(A186,'Index Data'!A186:B506,2,0)</f>
        <v>#N/A</v>
      </c>
    </row>
    <row r="187" spans="1:5" x14ac:dyDescent="0.25">
      <c r="A187" s="125">
        <f t="shared" si="7"/>
        <v>44255</v>
      </c>
      <c r="B187" t="e">
        <f>VLOOKUP(A187,'Fund Data'!A187:D507,2,FALSE)</f>
        <v>#N/A</v>
      </c>
      <c r="C187" t="e">
        <f>VLOOKUP($A187,'Fund Data'!$A$6:$D$326,3,FALSE)</f>
        <v>#N/A</v>
      </c>
      <c r="D187" t="e">
        <f>VLOOKUP($A187,'Fund Data'!$A$6:$D$326,4,FALSE)</f>
        <v>#N/A</v>
      </c>
      <c r="E187" t="e">
        <f>VLOOKUP(A187,'Index Data'!A187:B507,2,0)</f>
        <v>#N/A</v>
      </c>
    </row>
    <row r="188" spans="1:5" x14ac:dyDescent="0.25">
      <c r="A188" s="125">
        <f t="shared" si="7"/>
        <v>44286</v>
      </c>
      <c r="B188" t="e">
        <f>VLOOKUP(A188,'Fund Data'!A188:D508,2,FALSE)</f>
        <v>#N/A</v>
      </c>
      <c r="C188" t="e">
        <f>VLOOKUP($A188,'Fund Data'!$A$6:$D$326,3,FALSE)</f>
        <v>#N/A</v>
      </c>
      <c r="D188" t="e">
        <f>VLOOKUP($A188,'Fund Data'!$A$6:$D$326,4,FALSE)</f>
        <v>#N/A</v>
      </c>
      <c r="E188" t="e">
        <f>VLOOKUP(A188,'Index Data'!A188:B508,2,0)</f>
        <v>#N/A</v>
      </c>
    </row>
    <row r="189" spans="1:5" x14ac:dyDescent="0.25">
      <c r="A189" s="125">
        <f t="shared" si="7"/>
        <v>44316</v>
      </c>
      <c r="B189" t="e">
        <f>VLOOKUP(A189,'Fund Data'!A189:D509,2,FALSE)</f>
        <v>#N/A</v>
      </c>
      <c r="C189" t="e">
        <f>VLOOKUP($A189,'Fund Data'!$A$6:$D$326,3,FALSE)</f>
        <v>#N/A</v>
      </c>
      <c r="D189" t="e">
        <f>VLOOKUP($A189,'Fund Data'!$A$6:$D$326,4,FALSE)</f>
        <v>#N/A</v>
      </c>
      <c r="E189" t="e">
        <f>VLOOKUP(A189,'Index Data'!A189:B509,2,0)</f>
        <v>#N/A</v>
      </c>
    </row>
    <row r="190" spans="1:5" x14ac:dyDescent="0.25">
      <c r="A190" s="125">
        <f t="shared" si="7"/>
        <v>44347</v>
      </c>
      <c r="B190" t="e">
        <f>VLOOKUP(A190,'Fund Data'!A190:D510,2,FALSE)</f>
        <v>#N/A</v>
      </c>
      <c r="C190" t="e">
        <f>VLOOKUP($A190,'Fund Data'!$A$6:$D$326,3,FALSE)</f>
        <v>#N/A</v>
      </c>
      <c r="D190" t="e">
        <f>VLOOKUP($A190,'Fund Data'!$A$6:$D$326,4,FALSE)</f>
        <v>#N/A</v>
      </c>
      <c r="E190" t="e">
        <f>VLOOKUP(A190,'Index Data'!A190:B510,2,0)</f>
        <v>#N/A</v>
      </c>
    </row>
    <row r="191" spans="1:5" x14ac:dyDescent="0.25">
      <c r="A191" s="125">
        <f t="shared" si="7"/>
        <v>44377</v>
      </c>
      <c r="B191" t="e">
        <f>VLOOKUP(A191,'Fund Data'!A191:D511,2,FALSE)</f>
        <v>#N/A</v>
      </c>
      <c r="C191" t="e">
        <f>VLOOKUP($A191,'Fund Data'!$A$6:$D$326,3,FALSE)</f>
        <v>#N/A</v>
      </c>
      <c r="D191" t="e">
        <f>VLOOKUP($A191,'Fund Data'!$A$6:$D$326,4,FALSE)</f>
        <v>#N/A</v>
      </c>
      <c r="E191" t="e">
        <f>VLOOKUP(A191,'Index Data'!A191:B511,2,0)</f>
        <v>#N/A</v>
      </c>
    </row>
    <row r="192" spans="1:5" x14ac:dyDescent="0.25">
      <c r="A192" s="125">
        <f t="shared" si="7"/>
        <v>44408</v>
      </c>
      <c r="B192" t="e">
        <f>VLOOKUP(A192,'Fund Data'!A192:D512,2,FALSE)</f>
        <v>#N/A</v>
      </c>
      <c r="C192" t="e">
        <f>VLOOKUP($A192,'Fund Data'!$A$6:$D$326,3,FALSE)</f>
        <v>#N/A</v>
      </c>
      <c r="D192" t="e">
        <f>VLOOKUP($A192,'Fund Data'!$A$6:$D$326,4,FALSE)</f>
        <v>#N/A</v>
      </c>
      <c r="E192" t="e">
        <f>VLOOKUP(A192,'Index Data'!A192:B512,2,0)</f>
        <v>#N/A</v>
      </c>
    </row>
    <row r="193" spans="1:5" x14ac:dyDescent="0.25">
      <c r="A193" s="125">
        <f t="shared" si="7"/>
        <v>44439</v>
      </c>
      <c r="B193" t="e">
        <f>VLOOKUP(A193,'Fund Data'!A193:D513,2,FALSE)</f>
        <v>#N/A</v>
      </c>
      <c r="C193" t="e">
        <f>VLOOKUP($A193,'Fund Data'!$A$6:$D$326,3,FALSE)</f>
        <v>#N/A</v>
      </c>
      <c r="D193" t="e">
        <f>VLOOKUP($A193,'Fund Data'!$A$6:$D$326,4,FALSE)</f>
        <v>#N/A</v>
      </c>
      <c r="E193" t="e">
        <f>VLOOKUP(A193,'Index Data'!A193:B513,2,0)</f>
        <v>#N/A</v>
      </c>
    </row>
    <row r="194" spans="1:5" x14ac:dyDescent="0.25">
      <c r="A194" s="125">
        <f t="shared" si="7"/>
        <v>44469</v>
      </c>
      <c r="B194" t="e">
        <f>VLOOKUP(A194,'Fund Data'!A194:D514,2,FALSE)</f>
        <v>#N/A</v>
      </c>
      <c r="C194" t="e">
        <f>VLOOKUP($A194,'Fund Data'!$A$6:$D$326,3,FALSE)</f>
        <v>#N/A</v>
      </c>
      <c r="D194" t="e">
        <f>VLOOKUP($A194,'Fund Data'!$A$6:$D$326,4,FALSE)</f>
        <v>#N/A</v>
      </c>
      <c r="E194" t="e">
        <f>VLOOKUP(A194,'Index Data'!A194:B514,2,0)</f>
        <v>#N/A</v>
      </c>
    </row>
    <row r="195" spans="1:5" x14ac:dyDescent="0.25">
      <c r="A195" s="125">
        <f t="shared" si="7"/>
        <v>44500</v>
      </c>
      <c r="B195" t="e">
        <f>VLOOKUP(A195,'Fund Data'!A195:D515,2,FALSE)</f>
        <v>#N/A</v>
      </c>
      <c r="C195" t="e">
        <f>VLOOKUP($A195,'Fund Data'!$A$6:$D$326,3,FALSE)</f>
        <v>#N/A</v>
      </c>
      <c r="D195" t="e">
        <f>VLOOKUP($A195,'Fund Data'!$A$6:$D$326,4,FALSE)</f>
        <v>#N/A</v>
      </c>
      <c r="E195" t="e">
        <f>VLOOKUP(A195,'Index Data'!A195:B515,2,0)</f>
        <v>#N/A</v>
      </c>
    </row>
    <row r="196" spans="1:5" x14ac:dyDescent="0.25">
      <c r="A196" s="125">
        <f t="shared" si="7"/>
        <v>44530</v>
      </c>
      <c r="B196" t="e">
        <f>VLOOKUP(A196,'Fund Data'!A196:D516,2,FALSE)</f>
        <v>#N/A</v>
      </c>
      <c r="C196" t="e">
        <f>VLOOKUP($A196,'Fund Data'!$A$6:$D$326,3,FALSE)</f>
        <v>#N/A</v>
      </c>
      <c r="D196" t="e">
        <f>VLOOKUP($A196,'Fund Data'!$A$6:$D$326,4,FALSE)</f>
        <v>#N/A</v>
      </c>
      <c r="E196" t="e">
        <f>VLOOKUP(A196,'Index Data'!A196:B516,2,0)</f>
        <v>#N/A</v>
      </c>
    </row>
    <row r="197" spans="1:5" x14ac:dyDescent="0.25">
      <c r="A197" s="125">
        <f t="shared" si="7"/>
        <v>44561</v>
      </c>
      <c r="B197" t="e">
        <f>VLOOKUP(A197,'Fund Data'!A197:D517,2,FALSE)</f>
        <v>#N/A</v>
      </c>
      <c r="C197" t="e">
        <f>VLOOKUP($A197,'Fund Data'!$A$6:$D$326,3,FALSE)</f>
        <v>#N/A</v>
      </c>
      <c r="D197" t="e">
        <f>VLOOKUP($A197,'Fund Data'!$A$6:$D$326,4,FALSE)</f>
        <v>#N/A</v>
      </c>
      <c r="E197" t="e">
        <f>VLOOKUP(A197,'Index Data'!A197:B517,2,0)</f>
        <v>#N/A</v>
      </c>
    </row>
    <row r="198" spans="1:5" x14ac:dyDescent="0.25">
      <c r="A198" s="125">
        <f t="shared" si="7"/>
        <v>44592</v>
      </c>
      <c r="B198" t="e">
        <f>VLOOKUP(A198,'Fund Data'!A198:D518,2,FALSE)</f>
        <v>#N/A</v>
      </c>
      <c r="C198" t="e">
        <f>VLOOKUP($A198,'Fund Data'!$A$6:$D$326,3,FALSE)</f>
        <v>#N/A</v>
      </c>
      <c r="D198" t="e">
        <f>VLOOKUP($A198,'Fund Data'!$A$6:$D$326,4,FALSE)</f>
        <v>#N/A</v>
      </c>
      <c r="E198" t="e">
        <f>VLOOKUP(A198,'Index Data'!A198:B518,2,0)</f>
        <v>#N/A</v>
      </c>
    </row>
    <row r="199" spans="1:5" x14ac:dyDescent="0.25">
      <c r="A199" s="125">
        <f t="shared" si="7"/>
        <v>44620</v>
      </c>
      <c r="B199" t="e">
        <f>VLOOKUP(A199,'Fund Data'!A199:D519,2,FALSE)</f>
        <v>#N/A</v>
      </c>
      <c r="C199" t="e">
        <f>VLOOKUP($A199,'Fund Data'!$A$6:$D$326,3,FALSE)</f>
        <v>#N/A</v>
      </c>
      <c r="D199" t="e">
        <f>VLOOKUP($A199,'Fund Data'!$A$6:$D$326,4,FALSE)</f>
        <v>#N/A</v>
      </c>
      <c r="E199" t="e">
        <f>VLOOKUP(A199,'Index Data'!A199:B519,2,0)</f>
        <v>#N/A</v>
      </c>
    </row>
    <row r="200" spans="1:5" x14ac:dyDescent="0.25">
      <c r="A200" s="125">
        <f t="shared" ref="A200:A228" si="8">EOMONTH(A199,1)</f>
        <v>44651</v>
      </c>
      <c r="B200" t="e">
        <f>VLOOKUP(A200,'Fund Data'!A200:D520,2,FALSE)</f>
        <v>#N/A</v>
      </c>
      <c r="C200" t="e">
        <f>VLOOKUP($A200,'Fund Data'!$A$6:$D$326,3,FALSE)</f>
        <v>#N/A</v>
      </c>
      <c r="D200" t="e">
        <f>VLOOKUP($A200,'Fund Data'!$A$6:$D$326,4,FALSE)</f>
        <v>#N/A</v>
      </c>
      <c r="E200" t="e">
        <f>VLOOKUP(A200,'Index Data'!A200:B520,2,0)</f>
        <v>#N/A</v>
      </c>
    </row>
    <row r="201" spans="1:5" x14ac:dyDescent="0.25">
      <c r="A201" s="125">
        <f t="shared" si="8"/>
        <v>44681</v>
      </c>
      <c r="B201" t="e">
        <f>VLOOKUP(A201,'Fund Data'!A201:D521,2,FALSE)</f>
        <v>#N/A</v>
      </c>
      <c r="C201" t="e">
        <f>VLOOKUP($A201,'Fund Data'!$A$6:$D$326,3,FALSE)</f>
        <v>#N/A</v>
      </c>
      <c r="D201" t="e">
        <f>VLOOKUP($A201,'Fund Data'!$A$6:$D$326,4,FALSE)</f>
        <v>#N/A</v>
      </c>
      <c r="E201" t="e">
        <f>VLOOKUP(A201,'Index Data'!A201:B521,2,0)</f>
        <v>#N/A</v>
      </c>
    </row>
    <row r="202" spans="1:5" x14ac:dyDescent="0.25">
      <c r="A202" s="125">
        <f t="shared" si="8"/>
        <v>44712</v>
      </c>
      <c r="B202" t="e">
        <f>VLOOKUP(A202,'Fund Data'!A202:D522,2,FALSE)</f>
        <v>#N/A</v>
      </c>
      <c r="C202" t="e">
        <f>VLOOKUP($A202,'Fund Data'!$A$6:$D$326,3,FALSE)</f>
        <v>#N/A</v>
      </c>
      <c r="D202" t="e">
        <f>VLOOKUP($A202,'Fund Data'!$A$6:$D$326,4,FALSE)</f>
        <v>#N/A</v>
      </c>
      <c r="E202" t="e">
        <f>VLOOKUP(A202,'Index Data'!A202:B522,2,0)</f>
        <v>#N/A</v>
      </c>
    </row>
    <row r="203" spans="1:5" x14ac:dyDescent="0.25">
      <c r="A203" s="125">
        <f t="shared" si="8"/>
        <v>44742</v>
      </c>
      <c r="B203" t="e">
        <f>VLOOKUP(A203,'Fund Data'!A203:D523,2,FALSE)</f>
        <v>#N/A</v>
      </c>
      <c r="C203" t="e">
        <f>VLOOKUP($A203,'Fund Data'!$A$6:$D$326,3,FALSE)</f>
        <v>#N/A</v>
      </c>
      <c r="D203" t="e">
        <f>VLOOKUP($A203,'Fund Data'!$A$6:$D$326,4,FALSE)</f>
        <v>#N/A</v>
      </c>
      <c r="E203" t="e">
        <f>VLOOKUP(A203,'Index Data'!A203:B523,2,0)</f>
        <v>#N/A</v>
      </c>
    </row>
    <row r="204" spans="1:5" x14ac:dyDescent="0.25">
      <c r="A204" s="125">
        <f t="shared" si="8"/>
        <v>44773</v>
      </c>
      <c r="B204" t="e">
        <f>VLOOKUP(A204,'Fund Data'!A204:D524,2,FALSE)</f>
        <v>#N/A</v>
      </c>
      <c r="C204" t="e">
        <f>VLOOKUP($A204,'Fund Data'!$A$6:$D$326,3,FALSE)</f>
        <v>#N/A</v>
      </c>
      <c r="D204" t="e">
        <f>VLOOKUP($A204,'Fund Data'!$A$6:$D$326,4,FALSE)</f>
        <v>#N/A</v>
      </c>
      <c r="E204" t="e">
        <f>VLOOKUP(A204,'Index Data'!A204:B524,2,0)</f>
        <v>#N/A</v>
      </c>
    </row>
    <row r="205" spans="1:5" x14ac:dyDescent="0.25">
      <c r="A205" s="125">
        <f t="shared" si="8"/>
        <v>44804</v>
      </c>
      <c r="B205" t="e">
        <f>VLOOKUP(A205,'Fund Data'!A205:D525,2,FALSE)</f>
        <v>#N/A</v>
      </c>
      <c r="C205" t="e">
        <f>VLOOKUP($A205,'Fund Data'!$A$6:$D$326,3,FALSE)</f>
        <v>#N/A</v>
      </c>
      <c r="D205" t="e">
        <f>VLOOKUP($A205,'Fund Data'!$A$6:$D$326,4,FALSE)</f>
        <v>#N/A</v>
      </c>
      <c r="E205" t="e">
        <f>VLOOKUP(A205,'Index Data'!A205:B525,2,0)</f>
        <v>#N/A</v>
      </c>
    </row>
    <row r="206" spans="1:5" x14ac:dyDescent="0.25">
      <c r="A206" s="125">
        <f t="shared" si="8"/>
        <v>44834</v>
      </c>
      <c r="B206" t="e">
        <f>VLOOKUP(A206,'Fund Data'!A206:D526,2,FALSE)</f>
        <v>#N/A</v>
      </c>
      <c r="C206" t="e">
        <f>VLOOKUP($A206,'Fund Data'!$A$6:$D$326,3,FALSE)</f>
        <v>#N/A</v>
      </c>
      <c r="D206" t="e">
        <f>VLOOKUP($A206,'Fund Data'!$A$6:$D$326,4,FALSE)</f>
        <v>#N/A</v>
      </c>
      <c r="E206" t="e">
        <f>VLOOKUP(A206,'Index Data'!A206:B526,2,0)</f>
        <v>#N/A</v>
      </c>
    </row>
    <row r="207" spans="1:5" x14ac:dyDescent="0.25">
      <c r="A207" s="125">
        <f t="shared" si="8"/>
        <v>44865</v>
      </c>
      <c r="B207" t="e">
        <f>VLOOKUP(A207,'Fund Data'!A207:D527,2,FALSE)</f>
        <v>#N/A</v>
      </c>
      <c r="C207" t="e">
        <f>VLOOKUP($A207,'Fund Data'!$A$6:$D$326,3,FALSE)</f>
        <v>#N/A</v>
      </c>
      <c r="D207" t="e">
        <f>VLOOKUP($A207,'Fund Data'!$A$6:$D$326,4,FALSE)</f>
        <v>#N/A</v>
      </c>
      <c r="E207" t="e">
        <f>VLOOKUP(A207,'Index Data'!A207:B527,2,0)</f>
        <v>#N/A</v>
      </c>
    </row>
    <row r="208" spans="1:5" x14ac:dyDescent="0.25">
      <c r="A208" s="125">
        <f t="shared" si="8"/>
        <v>44895</v>
      </c>
      <c r="B208" t="e">
        <f>VLOOKUP(A208,'Fund Data'!A208:D528,2,FALSE)</f>
        <v>#N/A</v>
      </c>
      <c r="C208" t="e">
        <f>VLOOKUP($A208,'Fund Data'!$A$6:$D$326,3,FALSE)</f>
        <v>#N/A</v>
      </c>
      <c r="D208" t="e">
        <f>VLOOKUP($A208,'Fund Data'!$A$6:$D$326,4,FALSE)</f>
        <v>#N/A</v>
      </c>
      <c r="E208" t="e">
        <f>VLOOKUP(A208,'Index Data'!A208:B528,2,0)</f>
        <v>#N/A</v>
      </c>
    </row>
    <row r="209" spans="1:5" x14ac:dyDescent="0.25">
      <c r="A209" s="125">
        <f t="shared" si="8"/>
        <v>44926</v>
      </c>
      <c r="B209" t="e">
        <f>VLOOKUP(A209,'Fund Data'!A209:D529,2,FALSE)</f>
        <v>#N/A</v>
      </c>
      <c r="C209" t="e">
        <f>VLOOKUP($A209,'Fund Data'!$A$6:$D$326,3,FALSE)</f>
        <v>#N/A</v>
      </c>
      <c r="D209" t="e">
        <f>VLOOKUP($A209,'Fund Data'!$A$6:$D$326,4,FALSE)</f>
        <v>#N/A</v>
      </c>
      <c r="E209" t="e">
        <f>VLOOKUP(A209,'Index Data'!A209:B529,2,0)</f>
        <v>#N/A</v>
      </c>
    </row>
    <row r="210" spans="1:5" x14ac:dyDescent="0.25">
      <c r="A210" s="125">
        <f t="shared" si="8"/>
        <v>44957</v>
      </c>
      <c r="B210" t="e">
        <f>VLOOKUP(A210,'Fund Data'!A210:D530,2,FALSE)</f>
        <v>#N/A</v>
      </c>
      <c r="C210" t="e">
        <f>VLOOKUP($A210,'Fund Data'!$A$6:$D$326,3,FALSE)</f>
        <v>#N/A</v>
      </c>
      <c r="D210" t="e">
        <f>VLOOKUP($A210,'Fund Data'!$A$6:$D$326,4,FALSE)</f>
        <v>#N/A</v>
      </c>
      <c r="E210" t="e">
        <f>VLOOKUP(A210,'Index Data'!A210:B530,2,0)</f>
        <v>#N/A</v>
      </c>
    </row>
    <row r="211" spans="1:5" x14ac:dyDescent="0.25">
      <c r="A211" s="125">
        <f t="shared" si="8"/>
        <v>44985</v>
      </c>
      <c r="B211" t="e">
        <f>VLOOKUP(A211,'Fund Data'!A211:D531,2,FALSE)</f>
        <v>#N/A</v>
      </c>
      <c r="C211" t="e">
        <f>VLOOKUP($A211,'Fund Data'!$A$6:$D$326,3,FALSE)</f>
        <v>#N/A</v>
      </c>
      <c r="D211" t="e">
        <f>VLOOKUP($A211,'Fund Data'!$A$6:$D$326,4,FALSE)</f>
        <v>#N/A</v>
      </c>
      <c r="E211" t="e">
        <f>VLOOKUP(A211,'Index Data'!A211:B531,2,0)</f>
        <v>#N/A</v>
      </c>
    </row>
    <row r="212" spans="1:5" x14ac:dyDescent="0.25">
      <c r="A212" s="125">
        <f t="shared" si="8"/>
        <v>45016</v>
      </c>
      <c r="B212" t="e">
        <f>VLOOKUP(A212,'Fund Data'!A212:D532,2,FALSE)</f>
        <v>#N/A</v>
      </c>
      <c r="C212" t="e">
        <f>VLOOKUP($A212,'Fund Data'!$A$6:$D$326,3,FALSE)</f>
        <v>#N/A</v>
      </c>
      <c r="D212" t="e">
        <f>VLOOKUP($A212,'Fund Data'!$A$6:$D$326,4,FALSE)</f>
        <v>#N/A</v>
      </c>
      <c r="E212" t="e">
        <f>VLOOKUP(A212,'Index Data'!A212:B532,2,0)</f>
        <v>#N/A</v>
      </c>
    </row>
    <row r="213" spans="1:5" x14ac:dyDescent="0.25">
      <c r="A213" s="125">
        <f t="shared" si="8"/>
        <v>45046</v>
      </c>
      <c r="B213" t="e">
        <f>VLOOKUP(A213,'Fund Data'!A213:D533,2,FALSE)</f>
        <v>#N/A</v>
      </c>
      <c r="C213" t="e">
        <f>VLOOKUP($A213,'Fund Data'!$A$6:$D$326,3,FALSE)</f>
        <v>#N/A</v>
      </c>
      <c r="D213" t="e">
        <f>VLOOKUP($A213,'Fund Data'!$A$6:$D$326,4,FALSE)</f>
        <v>#N/A</v>
      </c>
      <c r="E213" t="e">
        <f>VLOOKUP(A213,'Index Data'!A213:B533,2,0)</f>
        <v>#N/A</v>
      </c>
    </row>
    <row r="214" spans="1:5" x14ac:dyDescent="0.25">
      <c r="A214" s="125">
        <f t="shared" si="8"/>
        <v>45077</v>
      </c>
      <c r="B214" t="e">
        <f>VLOOKUP(A214,'Fund Data'!A214:D534,2,FALSE)</f>
        <v>#N/A</v>
      </c>
      <c r="C214" t="e">
        <f>VLOOKUP($A214,'Fund Data'!$A$6:$D$326,3,FALSE)</f>
        <v>#N/A</v>
      </c>
      <c r="D214" t="e">
        <f>VLOOKUP($A214,'Fund Data'!$A$6:$D$326,4,FALSE)</f>
        <v>#N/A</v>
      </c>
      <c r="E214" t="e">
        <f>VLOOKUP(A214,'Index Data'!A214:B534,2,0)</f>
        <v>#N/A</v>
      </c>
    </row>
    <row r="215" spans="1:5" x14ac:dyDescent="0.25">
      <c r="A215" s="125">
        <f t="shared" si="8"/>
        <v>45107</v>
      </c>
      <c r="B215" t="e">
        <f>VLOOKUP(A215,'Fund Data'!A215:D535,2,FALSE)</f>
        <v>#N/A</v>
      </c>
      <c r="C215" t="e">
        <f>VLOOKUP($A215,'Fund Data'!$A$6:$D$326,3,FALSE)</f>
        <v>#N/A</v>
      </c>
      <c r="D215" t="e">
        <f>VLOOKUP($A215,'Fund Data'!$A$6:$D$326,4,FALSE)</f>
        <v>#N/A</v>
      </c>
      <c r="E215" t="e">
        <f>VLOOKUP(A215,'Index Data'!A215:B535,2,0)</f>
        <v>#N/A</v>
      </c>
    </row>
    <row r="216" spans="1:5" x14ac:dyDescent="0.25">
      <c r="A216" s="125">
        <f t="shared" si="8"/>
        <v>45138</v>
      </c>
      <c r="B216" t="e">
        <f>VLOOKUP(A216,'Fund Data'!A216:D536,2,FALSE)</f>
        <v>#N/A</v>
      </c>
      <c r="C216" t="e">
        <f>VLOOKUP($A216,'Fund Data'!$A$6:$D$326,3,FALSE)</f>
        <v>#N/A</v>
      </c>
      <c r="D216" t="e">
        <f>VLOOKUP($A216,'Fund Data'!$A$6:$D$326,4,FALSE)</f>
        <v>#N/A</v>
      </c>
      <c r="E216" t="e">
        <f>VLOOKUP(A216,'Index Data'!A216:B536,2,0)</f>
        <v>#N/A</v>
      </c>
    </row>
    <row r="217" spans="1:5" x14ac:dyDescent="0.25">
      <c r="A217" s="125">
        <f t="shared" si="8"/>
        <v>45169</v>
      </c>
      <c r="B217" t="e">
        <f>VLOOKUP(A217,'Fund Data'!A217:D537,2,FALSE)</f>
        <v>#N/A</v>
      </c>
      <c r="C217" t="e">
        <f>VLOOKUP($A217,'Fund Data'!$A$6:$D$326,3,FALSE)</f>
        <v>#N/A</v>
      </c>
      <c r="D217" t="e">
        <f>VLOOKUP($A217,'Fund Data'!$A$6:$D$326,4,FALSE)</f>
        <v>#N/A</v>
      </c>
      <c r="E217" t="e">
        <f>VLOOKUP(A217,'Index Data'!A217:B537,2,0)</f>
        <v>#N/A</v>
      </c>
    </row>
    <row r="218" spans="1:5" x14ac:dyDescent="0.25">
      <c r="A218" s="125">
        <f t="shared" si="8"/>
        <v>45199</v>
      </c>
      <c r="B218" t="e">
        <f>VLOOKUP(A218,'Fund Data'!A218:D538,2,FALSE)</f>
        <v>#N/A</v>
      </c>
      <c r="C218" t="e">
        <f>VLOOKUP($A218,'Fund Data'!$A$6:$D$326,3,FALSE)</f>
        <v>#N/A</v>
      </c>
      <c r="D218" t="e">
        <f>VLOOKUP($A218,'Fund Data'!$A$6:$D$326,4,FALSE)</f>
        <v>#N/A</v>
      </c>
      <c r="E218" t="e">
        <f>VLOOKUP(A218,'Index Data'!A218:B538,2,0)</f>
        <v>#N/A</v>
      </c>
    </row>
    <row r="219" spans="1:5" x14ac:dyDescent="0.25">
      <c r="A219" s="125">
        <f t="shared" si="8"/>
        <v>45230</v>
      </c>
      <c r="B219" t="e">
        <f>VLOOKUP(A219,'Fund Data'!A219:D539,2,FALSE)</f>
        <v>#N/A</v>
      </c>
      <c r="C219" t="e">
        <f>VLOOKUP($A219,'Fund Data'!$A$6:$D$326,3,FALSE)</f>
        <v>#N/A</v>
      </c>
      <c r="D219" t="e">
        <f>VLOOKUP($A219,'Fund Data'!$A$6:$D$326,4,FALSE)</f>
        <v>#N/A</v>
      </c>
      <c r="E219" t="e">
        <f>VLOOKUP(A219,'Index Data'!A219:B539,2,0)</f>
        <v>#N/A</v>
      </c>
    </row>
    <row r="220" spans="1:5" x14ac:dyDescent="0.25">
      <c r="A220" s="125">
        <f t="shared" si="8"/>
        <v>45260</v>
      </c>
      <c r="B220" t="e">
        <f>VLOOKUP(A220,'Fund Data'!A220:D540,2,FALSE)</f>
        <v>#N/A</v>
      </c>
      <c r="C220" t="e">
        <f>VLOOKUP($A220,'Fund Data'!$A$6:$D$326,3,FALSE)</f>
        <v>#N/A</v>
      </c>
      <c r="D220" t="e">
        <f>VLOOKUP($A220,'Fund Data'!$A$6:$D$326,4,FALSE)</f>
        <v>#N/A</v>
      </c>
      <c r="E220" t="e">
        <f>VLOOKUP(A220,'Index Data'!A220:B540,2,0)</f>
        <v>#N/A</v>
      </c>
    </row>
    <row r="221" spans="1:5" x14ac:dyDescent="0.25">
      <c r="A221" s="125">
        <f t="shared" si="8"/>
        <v>45291</v>
      </c>
      <c r="B221" t="e">
        <f>VLOOKUP(A221,'Fund Data'!A221:D541,2,FALSE)</f>
        <v>#N/A</v>
      </c>
      <c r="C221" t="e">
        <f>VLOOKUP($A221,'Fund Data'!$A$6:$D$326,3,FALSE)</f>
        <v>#N/A</v>
      </c>
      <c r="D221" t="e">
        <f>VLOOKUP($A221,'Fund Data'!$A$6:$D$326,4,FALSE)</f>
        <v>#N/A</v>
      </c>
      <c r="E221" t="e">
        <f>VLOOKUP(A221,'Index Data'!A221:B541,2,0)</f>
        <v>#N/A</v>
      </c>
    </row>
    <row r="222" spans="1:5" x14ac:dyDescent="0.25">
      <c r="A222" s="125">
        <f t="shared" si="8"/>
        <v>45322</v>
      </c>
      <c r="B222" t="e">
        <f>VLOOKUP(A222,'Fund Data'!A222:D542,2,FALSE)</f>
        <v>#N/A</v>
      </c>
      <c r="C222" t="e">
        <f>VLOOKUP($A222,'Fund Data'!$A$6:$D$326,3,FALSE)</f>
        <v>#N/A</v>
      </c>
      <c r="D222" t="e">
        <f>VLOOKUP($A222,'Fund Data'!$A$6:$D$326,4,FALSE)</f>
        <v>#N/A</v>
      </c>
      <c r="E222" t="e">
        <f>VLOOKUP(A222,'Index Data'!A222:B542,2,0)</f>
        <v>#N/A</v>
      </c>
    </row>
    <row r="223" spans="1:5" x14ac:dyDescent="0.25">
      <c r="A223" s="125">
        <f t="shared" si="8"/>
        <v>45351</v>
      </c>
      <c r="B223" t="e">
        <f>VLOOKUP(A223,'Fund Data'!A223:D543,2,FALSE)</f>
        <v>#N/A</v>
      </c>
      <c r="C223" t="e">
        <f>VLOOKUP($A223,'Fund Data'!$A$6:$D$326,3,FALSE)</f>
        <v>#N/A</v>
      </c>
      <c r="D223" t="e">
        <f>VLOOKUP($A223,'Fund Data'!$A$6:$D$326,4,FALSE)</f>
        <v>#N/A</v>
      </c>
      <c r="E223" t="e">
        <f>VLOOKUP(A223,'Index Data'!A223:B543,2,0)</f>
        <v>#N/A</v>
      </c>
    </row>
    <row r="224" spans="1:5" x14ac:dyDescent="0.25">
      <c r="A224" s="125">
        <f t="shared" si="8"/>
        <v>45382</v>
      </c>
      <c r="B224" t="e">
        <f>VLOOKUP(A224,'Fund Data'!A224:D544,2,FALSE)</f>
        <v>#N/A</v>
      </c>
      <c r="C224" t="e">
        <f>VLOOKUP($A224,'Fund Data'!$A$6:$D$326,3,FALSE)</f>
        <v>#N/A</v>
      </c>
      <c r="D224" t="e">
        <f>VLOOKUP($A224,'Fund Data'!$A$6:$D$326,4,FALSE)</f>
        <v>#N/A</v>
      </c>
      <c r="E224" t="e">
        <f>VLOOKUP(A224,'Index Data'!A224:B544,2,0)</f>
        <v>#N/A</v>
      </c>
    </row>
    <row r="225" spans="1:5" x14ac:dyDescent="0.25">
      <c r="A225" s="125">
        <f t="shared" si="8"/>
        <v>45412</v>
      </c>
      <c r="B225" t="e">
        <f>VLOOKUP(A225,'Fund Data'!A225:D545,2,FALSE)</f>
        <v>#N/A</v>
      </c>
      <c r="C225" t="e">
        <f>VLOOKUP($A225,'Fund Data'!$A$6:$D$326,3,FALSE)</f>
        <v>#N/A</v>
      </c>
      <c r="D225" t="e">
        <f>VLOOKUP($A225,'Fund Data'!$A$6:$D$326,4,FALSE)</f>
        <v>#N/A</v>
      </c>
      <c r="E225" t="e">
        <f>VLOOKUP(A225,'Index Data'!A225:B545,2,0)</f>
        <v>#N/A</v>
      </c>
    </row>
    <row r="226" spans="1:5" x14ac:dyDescent="0.25">
      <c r="A226" s="125">
        <f t="shared" si="8"/>
        <v>45443</v>
      </c>
      <c r="B226" t="e">
        <f>VLOOKUP(A226,'Fund Data'!A226:D546,2,FALSE)</f>
        <v>#N/A</v>
      </c>
      <c r="C226" t="e">
        <f>VLOOKUP($A226,'Fund Data'!$A$6:$D$326,3,FALSE)</f>
        <v>#N/A</v>
      </c>
      <c r="D226" t="e">
        <f>VLOOKUP($A226,'Fund Data'!$A$6:$D$326,4,FALSE)</f>
        <v>#N/A</v>
      </c>
      <c r="E226" t="e">
        <f>VLOOKUP(A226,'Index Data'!A226:B546,2,0)</f>
        <v>#N/A</v>
      </c>
    </row>
    <row r="227" spans="1:5" x14ac:dyDescent="0.25">
      <c r="A227" s="125">
        <f t="shared" si="8"/>
        <v>45473</v>
      </c>
      <c r="B227" t="e">
        <f>VLOOKUP(A227,'Fund Data'!A227:D547,2,FALSE)</f>
        <v>#N/A</v>
      </c>
      <c r="C227" t="e">
        <f>VLOOKUP($A227,'Fund Data'!$A$6:$D$326,3,FALSE)</f>
        <v>#N/A</v>
      </c>
      <c r="D227" t="e">
        <f>VLOOKUP($A227,'Fund Data'!$A$6:$D$326,4,FALSE)</f>
        <v>#N/A</v>
      </c>
      <c r="E227" t="e">
        <f>VLOOKUP(A227,'Index Data'!A227:B547,2,0)</f>
        <v>#N/A</v>
      </c>
    </row>
    <row r="228" spans="1:5" x14ac:dyDescent="0.25">
      <c r="A228" s="125">
        <f t="shared" si="8"/>
        <v>45504</v>
      </c>
      <c r="B228" t="e">
        <f>VLOOKUP(A228,'Fund Data'!A228:D548,2,FALSE)</f>
        <v>#N/A</v>
      </c>
      <c r="C228" t="e">
        <f>VLOOKUP($A228,'Fund Data'!$A$6:$D$326,3,FALSE)</f>
        <v>#N/A</v>
      </c>
      <c r="D228" t="e">
        <f>VLOOKUP($A228,'Fund Data'!$A$6:$D$326,4,FALSE)</f>
        <v>#N/A</v>
      </c>
      <c r="E228" t="e">
        <f>VLOOKUP(A228,'Index Data'!A228:B548,2,0)</f>
        <v>#N/A</v>
      </c>
    </row>
  </sheetData>
  <mergeCells count="1">
    <mergeCell ref="B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7"/>
  <sheetViews>
    <sheetView workbookViewId="0" zoomScale="100" zoomScaleNormal="100">
      <selection activeCell="E286" sqref="E286"/>
    </sheetView>
  </sheetViews>
  <sheetFormatPr defaultRowHeight="16" outlineLevelRow="0" outlineLevelCol="0" x14ac:dyDescent="0.2"/>
  <cols>
    <col min="1" max="1" width="14.83203125" style="97" customWidth="1"/>
    <col min="2" max="2" width="11.33203125" style="98" customWidth="1"/>
  </cols>
  <sheetData>
    <row r="1" spans="1:2" x14ac:dyDescent="0.25">
      <c r="A1" s="99" t="s">
        <v>63</v>
      </c>
      <c r="B1" s="100"/>
    </row>
    <row r="2" spans="1:2" x14ac:dyDescent="0.25">
      <c r="A2" s="101"/>
      <c r="B2" s="102">
        <v>4</v>
      </c>
    </row>
    <row r="3" ht="36" customHeight="1" spans="1:2" x14ac:dyDescent="0.25">
      <c r="A3" s="103" t="s">
        <v>64</v>
      </c>
      <c r="B3" s="103" t="s">
        <v>65</v>
      </c>
    </row>
    <row r="4" spans="1:2" x14ac:dyDescent="0.25">
      <c r="A4" s="104" t="s">
        <v>66</v>
      </c>
      <c r="B4" s="105">
        <v>0</v>
      </c>
    </row>
    <row r="5" spans="1:2" x14ac:dyDescent="0.25">
      <c r="A5" s="106"/>
      <c r="B5" s="105"/>
    </row>
    <row r="6" spans="1:2" x14ac:dyDescent="0.25">
      <c r="A6" s="106">
        <v>34454</v>
      </c>
      <c r="B6" s="107" t="e">
        <v>#REF!</v>
      </c>
    </row>
    <row r="7" spans="1:2" x14ac:dyDescent="0.25">
      <c r="A7" s="106">
        <v>34485</v>
      </c>
      <c r="B7" s="107" t="e">
        <v>#REF!</v>
      </c>
    </row>
    <row r="8" spans="1:2" x14ac:dyDescent="0.25">
      <c r="A8" s="106">
        <v>34515</v>
      </c>
      <c r="B8" s="107" t="e">
        <v>#REF!</v>
      </c>
    </row>
    <row r="9" spans="1:2" x14ac:dyDescent="0.25">
      <c r="A9" s="106">
        <v>34546</v>
      </c>
      <c r="B9" s="107" t="e">
        <v>#REF!</v>
      </c>
    </row>
    <row r="10" spans="1:2" x14ac:dyDescent="0.25">
      <c r="A10" s="106">
        <v>34577</v>
      </c>
      <c r="B10" s="107" t="e">
        <v>#REF!</v>
      </c>
    </row>
    <row r="11" spans="1:2" x14ac:dyDescent="0.25">
      <c r="A11" s="106">
        <v>34607</v>
      </c>
      <c r="B11" s="107" t="e">
        <v>#REF!</v>
      </c>
    </row>
    <row r="12" spans="1:2" x14ac:dyDescent="0.25">
      <c r="A12" s="106">
        <v>34638</v>
      </c>
      <c r="B12" s="107" t="e">
        <v>#REF!</v>
      </c>
    </row>
    <row r="13" spans="1:2" x14ac:dyDescent="0.25">
      <c r="A13" s="106">
        <v>34668</v>
      </c>
      <c r="B13" s="107" t="e">
        <v>#REF!</v>
      </c>
    </row>
    <row r="14" spans="1:2" x14ac:dyDescent="0.25">
      <c r="A14" s="106">
        <v>34699</v>
      </c>
      <c r="B14" s="107" t="e">
        <v>#REF!</v>
      </c>
    </row>
    <row r="15" spans="1:2" x14ac:dyDescent="0.25">
      <c r="A15" s="106">
        <v>34730</v>
      </c>
      <c r="B15" s="107" t="e">
        <v>#REF!</v>
      </c>
    </row>
    <row r="16" spans="1:2" x14ac:dyDescent="0.25">
      <c r="A16" s="106">
        <v>34758</v>
      </c>
      <c r="B16" s="107" t="e">
        <v>#REF!</v>
      </c>
    </row>
    <row r="17" spans="1:2" x14ac:dyDescent="0.25">
      <c r="A17" s="106">
        <v>34789</v>
      </c>
      <c r="B17" s="107" t="e">
        <v>#REF!</v>
      </c>
    </row>
    <row r="18" spans="1:2" x14ac:dyDescent="0.25">
      <c r="A18" s="106">
        <v>34819</v>
      </c>
      <c r="B18" s="107" t="e">
        <v>#REF!</v>
      </c>
    </row>
    <row r="19" spans="1:2" x14ac:dyDescent="0.25">
      <c r="A19" s="106">
        <v>34850</v>
      </c>
      <c r="B19" s="107" t="e">
        <v>#REF!</v>
      </c>
    </row>
    <row r="20" spans="1:2" x14ac:dyDescent="0.25">
      <c r="A20" s="106">
        <v>34880</v>
      </c>
      <c r="B20" s="107" t="e">
        <v>#REF!</v>
      </c>
    </row>
    <row r="21" spans="1:2" x14ac:dyDescent="0.25">
      <c r="A21" s="106">
        <v>34911</v>
      </c>
      <c r="B21" s="107" t="e">
        <v>#REF!</v>
      </c>
    </row>
    <row r="22" spans="1:2" x14ac:dyDescent="0.25">
      <c r="A22" s="106">
        <v>34942</v>
      </c>
      <c r="B22" s="107" t="e">
        <v>#REF!</v>
      </c>
    </row>
    <row r="23" spans="1:2" x14ac:dyDescent="0.25">
      <c r="A23" s="106">
        <v>34972</v>
      </c>
      <c r="B23" s="107" t="e">
        <v>#REF!</v>
      </c>
    </row>
    <row r="24" spans="1:2" x14ac:dyDescent="0.25">
      <c r="A24" s="106">
        <v>35003</v>
      </c>
      <c r="B24" s="107" t="e">
        <v>#REF!</v>
      </c>
    </row>
    <row r="25" spans="1:2" x14ac:dyDescent="0.25">
      <c r="A25" s="106">
        <v>35033</v>
      </c>
      <c r="B25" s="107" t="e">
        <v>#REF!</v>
      </c>
    </row>
    <row r="26" spans="1:2" x14ac:dyDescent="0.25">
      <c r="A26" s="106">
        <v>35064</v>
      </c>
      <c r="B26" s="107" t="e">
        <v>#REF!</v>
      </c>
    </row>
    <row r="27" spans="1:2" x14ac:dyDescent="0.25">
      <c r="A27" s="106">
        <v>35095</v>
      </c>
      <c r="B27" s="107" t="e">
        <v>#REF!</v>
      </c>
    </row>
    <row r="28" spans="1:2" x14ac:dyDescent="0.25">
      <c r="A28" s="106">
        <v>35124</v>
      </c>
      <c r="B28" s="107" t="e">
        <v>#REF!</v>
      </c>
    </row>
    <row r="29" spans="1:2" x14ac:dyDescent="0.25">
      <c r="A29" s="106">
        <v>35155</v>
      </c>
      <c r="B29" s="107" t="e">
        <v>#REF!</v>
      </c>
    </row>
    <row r="30" spans="1:2" x14ac:dyDescent="0.25">
      <c r="A30" s="106">
        <v>35185</v>
      </c>
      <c r="B30" s="107" t="e">
        <v>#REF!</v>
      </c>
    </row>
    <row r="31" spans="1:2" x14ac:dyDescent="0.25">
      <c r="A31" s="106">
        <v>35216</v>
      </c>
      <c r="B31" s="107" t="e">
        <v>#REF!</v>
      </c>
    </row>
    <row r="32" spans="1:2" x14ac:dyDescent="0.25">
      <c r="A32" s="106">
        <v>35246</v>
      </c>
      <c r="B32" s="107" t="e">
        <v>#REF!</v>
      </c>
    </row>
    <row r="33" spans="1:2" x14ac:dyDescent="0.25">
      <c r="A33" s="106">
        <v>35277</v>
      </c>
      <c r="B33" s="107" t="e">
        <v>#REF!</v>
      </c>
    </row>
    <row r="34" spans="1:2" x14ac:dyDescent="0.25">
      <c r="A34" s="106">
        <v>35308</v>
      </c>
      <c r="B34" s="107" t="e">
        <v>#REF!</v>
      </c>
    </row>
    <row r="35" spans="1:2" x14ac:dyDescent="0.25">
      <c r="A35" s="106">
        <v>35338</v>
      </c>
      <c r="B35" s="107" t="e">
        <v>#REF!</v>
      </c>
    </row>
    <row r="36" spans="1:2" x14ac:dyDescent="0.25">
      <c r="A36" s="106">
        <v>35369</v>
      </c>
      <c r="B36" s="107" t="e">
        <v>#REF!</v>
      </c>
    </row>
    <row r="37" spans="1:2" x14ac:dyDescent="0.25">
      <c r="A37" s="106">
        <v>35399</v>
      </c>
      <c r="B37" s="107" t="e">
        <v>#REF!</v>
      </c>
    </row>
    <row r="38" spans="1:2" x14ac:dyDescent="0.25">
      <c r="A38" s="106">
        <v>35430</v>
      </c>
      <c r="B38" s="107" t="e">
        <v>#REF!</v>
      </c>
    </row>
    <row r="39" spans="1:2" x14ac:dyDescent="0.25">
      <c r="A39" s="106">
        <v>35461</v>
      </c>
      <c r="B39" s="107" t="e">
        <v>#REF!</v>
      </c>
    </row>
    <row r="40" spans="1:2" x14ac:dyDescent="0.25">
      <c r="A40" s="106">
        <v>35489</v>
      </c>
      <c r="B40" s="107" t="e">
        <v>#REF!</v>
      </c>
    </row>
    <row r="41" spans="1:2" x14ac:dyDescent="0.25">
      <c r="A41" s="106">
        <v>35520</v>
      </c>
      <c r="B41" s="107" t="e">
        <v>#REF!</v>
      </c>
    </row>
    <row r="42" spans="1:2" x14ac:dyDescent="0.25">
      <c r="A42" s="106">
        <v>35550</v>
      </c>
      <c r="B42" s="107" t="e">
        <v>#REF!</v>
      </c>
    </row>
    <row r="43" spans="1:2" x14ac:dyDescent="0.25">
      <c r="A43" s="106">
        <v>35581</v>
      </c>
      <c r="B43" s="107" t="e">
        <v>#REF!</v>
      </c>
    </row>
    <row r="44" spans="1:2" x14ac:dyDescent="0.25">
      <c r="A44" s="106">
        <v>35611</v>
      </c>
      <c r="B44" s="107" t="e">
        <v>#REF!</v>
      </c>
    </row>
    <row r="45" spans="1:2" x14ac:dyDescent="0.25">
      <c r="A45" s="106">
        <v>35642</v>
      </c>
      <c r="B45" s="107" t="e">
        <v>#REF!</v>
      </c>
    </row>
    <row r="46" spans="1:2" x14ac:dyDescent="0.25">
      <c r="A46" s="106">
        <v>35673</v>
      </c>
      <c r="B46" s="107" t="e">
        <v>#REF!</v>
      </c>
    </row>
    <row r="47" spans="1:2" x14ac:dyDescent="0.25">
      <c r="A47" s="106">
        <v>35703</v>
      </c>
      <c r="B47" s="107" t="e">
        <v>#REF!</v>
      </c>
    </row>
    <row r="48" spans="1:2" x14ac:dyDescent="0.25">
      <c r="A48" s="106">
        <v>35734</v>
      </c>
      <c r="B48" s="107" t="e">
        <v>#REF!</v>
      </c>
    </row>
    <row r="49" spans="1:2" x14ac:dyDescent="0.25">
      <c r="A49" s="106">
        <v>35764</v>
      </c>
      <c r="B49" s="107" t="e">
        <v>#REF!</v>
      </c>
    </row>
    <row r="50" spans="1:2" x14ac:dyDescent="0.25">
      <c r="A50" s="106">
        <v>35795</v>
      </c>
      <c r="B50" s="107" t="e">
        <v>#REF!</v>
      </c>
    </row>
    <row r="51" spans="1:2" x14ac:dyDescent="0.25">
      <c r="A51" s="106">
        <v>35826</v>
      </c>
      <c r="B51" s="107" t="e">
        <v>#REF!</v>
      </c>
    </row>
    <row r="52" spans="1:2" x14ac:dyDescent="0.25">
      <c r="A52" s="106">
        <v>35854</v>
      </c>
      <c r="B52" s="107" t="e">
        <v>#REF!</v>
      </c>
    </row>
    <row r="53" spans="1:2" x14ac:dyDescent="0.25">
      <c r="A53" s="106">
        <v>35885</v>
      </c>
      <c r="B53" s="107" t="e">
        <v>#REF!</v>
      </c>
    </row>
    <row r="54" spans="1:2" x14ac:dyDescent="0.25">
      <c r="A54" s="106">
        <v>35915</v>
      </c>
      <c r="B54" s="107" t="e">
        <v>#REF!</v>
      </c>
    </row>
    <row r="55" spans="1:2" x14ac:dyDescent="0.25">
      <c r="A55" s="106">
        <v>35946</v>
      </c>
      <c r="B55" s="107" t="e">
        <v>#REF!</v>
      </c>
    </row>
    <row r="56" spans="1:2" x14ac:dyDescent="0.25">
      <c r="A56" s="106">
        <v>35976</v>
      </c>
      <c r="B56" s="107" t="e">
        <v>#REF!</v>
      </c>
    </row>
    <row r="57" spans="1:2" x14ac:dyDescent="0.25">
      <c r="A57" s="106">
        <v>36007</v>
      </c>
      <c r="B57" s="107" t="e">
        <v>#REF!</v>
      </c>
    </row>
    <row r="58" spans="1:2" x14ac:dyDescent="0.25">
      <c r="A58" s="106">
        <v>36038</v>
      </c>
      <c r="B58" s="107" t="e">
        <v>#REF!</v>
      </c>
    </row>
    <row r="59" spans="1:2" x14ac:dyDescent="0.25">
      <c r="A59" s="106">
        <v>36068</v>
      </c>
      <c r="B59" s="107" t="e">
        <v>#REF!</v>
      </c>
    </row>
    <row r="60" spans="1:2" x14ac:dyDescent="0.25">
      <c r="A60" s="106">
        <v>36099</v>
      </c>
      <c r="B60" s="107" t="e">
        <v>#REF!</v>
      </c>
    </row>
    <row r="61" spans="1:2" x14ac:dyDescent="0.25">
      <c r="A61" s="106">
        <v>36129</v>
      </c>
      <c r="B61" s="107" t="e">
        <v>#REF!</v>
      </c>
    </row>
    <row r="62" spans="1:2" x14ac:dyDescent="0.25">
      <c r="A62" s="106">
        <v>36160</v>
      </c>
      <c r="B62" s="107" t="e">
        <v>#REF!</v>
      </c>
    </row>
    <row r="63" spans="1:2" x14ac:dyDescent="0.25">
      <c r="A63" s="106">
        <v>36191</v>
      </c>
      <c r="B63" s="107" t="e">
        <v>#REF!</v>
      </c>
    </row>
    <row r="64" spans="1:2" x14ac:dyDescent="0.25">
      <c r="A64" s="106">
        <v>36219</v>
      </c>
      <c r="B64" s="107" t="e">
        <v>#REF!</v>
      </c>
    </row>
    <row r="65" spans="1:2" x14ac:dyDescent="0.25">
      <c r="A65" s="106">
        <v>36250</v>
      </c>
      <c r="B65" s="107" t="e">
        <v>#REF!</v>
      </c>
    </row>
    <row r="66" spans="1:2" x14ac:dyDescent="0.25">
      <c r="A66" s="106">
        <v>36280</v>
      </c>
      <c r="B66" s="107" t="e">
        <v>#REF!</v>
      </c>
    </row>
    <row r="67" spans="1:2" x14ac:dyDescent="0.25">
      <c r="A67" s="106">
        <v>36311</v>
      </c>
      <c r="B67" s="107" t="e">
        <v>#REF!</v>
      </c>
    </row>
    <row r="68" spans="1:2" x14ac:dyDescent="0.25">
      <c r="A68" s="106">
        <v>36341</v>
      </c>
      <c r="B68" s="107" t="e">
        <v>#REF!</v>
      </c>
    </row>
    <row r="69" spans="1:2" x14ac:dyDescent="0.25">
      <c r="A69" s="106">
        <v>36372</v>
      </c>
      <c r="B69" s="107" t="e">
        <v>#REF!</v>
      </c>
    </row>
    <row r="70" spans="1:2" x14ac:dyDescent="0.25">
      <c r="A70" s="106">
        <v>36403</v>
      </c>
      <c r="B70" s="107" t="e">
        <v>#REF!</v>
      </c>
    </row>
    <row r="71" spans="1:2" x14ac:dyDescent="0.25">
      <c r="A71" s="106">
        <v>36433</v>
      </c>
      <c r="B71" s="107" t="e">
        <v>#REF!</v>
      </c>
    </row>
    <row r="72" spans="1:2" x14ac:dyDescent="0.25">
      <c r="A72" s="106">
        <v>36464</v>
      </c>
      <c r="B72" s="107" t="e">
        <v>#REF!</v>
      </c>
    </row>
    <row r="73" spans="1:2" x14ac:dyDescent="0.25">
      <c r="A73" s="106">
        <v>36494</v>
      </c>
      <c r="B73" s="107" t="e">
        <v>#REF!</v>
      </c>
    </row>
    <row r="74" spans="1:2" x14ac:dyDescent="0.25">
      <c r="A74" s="108">
        <v>36525</v>
      </c>
      <c r="B74" s="107" t="e">
        <v>#REF!</v>
      </c>
    </row>
    <row r="75" spans="1:2" x14ac:dyDescent="0.25">
      <c r="A75" s="106">
        <v>36556</v>
      </c>
      <c r="B75" s="107" t="e">
        <v>#REF!</v>
      </c>
    </row>
    <row r="76" spans="1:2" x14ac:dyDescent="0.25">
      <c r="A76" s="106">
        <v>36585</v>
      </c>
      <c r="B76" s="107" t="e">
        <v>#REF!</v>
      </c>
    </row>
    <row r="77" spans="1:2" x14ac:dyDescent="0.25">
      <c r="A77" s="106">
        <v>36616</v>
      </c>
      <c r="B77" s="107" t="e">
        <v>#REF!</v>
      </c>
    </row>
    <row r="78" spans="1:2" x14ac:dyDescent="0.25">
      <c r="A78" s="106">
        <v>36646</v>
      </c>
      <c r="B78" s="107" t="e">
        <v>#REF!</v>
      </c>
    </row>
    <row r="79" spans="1:2" x14ac:dyDescent="0.25">
      <c r="A79" s="106">
        <v>36677</v>
      </c>
      <c r="B79" s="107" t="e">
        <v>#REF!</v>
      </c>
    </row>
    <row r="80" spans="1:2" x14ac:dyDescent="0.25">
      <c r="A80" s="106">
        <v>36707</v>
      </c>
      <c r="B80" s="107" t="e">
        <v>#REF!</v>
      </c>
    </row>
    <row r="81" spans="1:2" x14ac:dyDescent="0.25">
      <c r="A81" s="106">
        <v>36738</v>
      </c>
      <c r="B81" s="107" t="e">
        <v>#REF!</v>
      </c>
    </row>
    <row r="82" spans="1:2" x14ac:dyDescent="0.25">
      <c r="A82" s="106">
        <v>36769</v>
      </c>
      <c r="B82" s="107" t="e">
        <v>#REF!</v>
      </c>
    </row>
    <row r="83" spans="1:2" x14ac:dyDescent="0.25">
      <c r="A83" s="106">
        <v>36799</v>
      </c>
      <c r="B83" s="107" t="e">
        <v>#REF!</v>
      </c>
    </row>
    <row r="84" spans="1:2" x14ac:dyDescent="0.25">
      <c r="A84" s="106">
        <v>36830</v>
      </c>
      <c r="B84" s="107" t="e">
        <v>#REF!</v>
      </c>
    </row>
    <row r="85" spans="1:2" x14ac:dyDescent="0.25">
      <c r="A85" s="106">
        <v>36860</v>
      </c>
      <c r="B85" s="107" t="e">
        <v>#REF!</v>
      </c>
    </row>
    <row r="86" spans="1:2" x14ac:dyDescent="0.25">
      <c r="A86" s="106">
        <v>36891</v>
      </c>
      <c r="B86" s="107" t="e">
        <v>#REF!</v>
      </c>
    </row>
    <row r="87" spans="1:2" x14ac:dyDescent="0.25">
      <c r="A87" s="106">
        <v>36922</v>
      </c>
      <c r="B87" s="107" t="e">
        <v>#REF!</v>
      </c>
    </row>
    <row r="88" spans="1:2" x14ac:dyDescent="0.25">
      <c r="A88" s="106">
        <v>36950</v>
      </c>
      <c r="B88" s="107" t="e">
        <v>#REF!</v>
      </c>
    </row>
    <row r="89" spans="1:2" x14ac:dyDescent="0.25">
      <c r="A89" s="106">
        <v>36981</v>
      </c>
      <c r="B89" s="107" t="e">
        <v>#REF!</v>
      </c>
    </row>
    <row r="90" spans="1:2" x14ac:dyDescent="0.25">
      <c r="A90" s="106">
        <v>37011</v>
      </c>
      <c r="B90" s="107" t="e">
        <v>#REF!</v>
      </c>
    </row>
    <row r="91" spans="1:2" x14ac:dyDescent="0.25">
      <c r="A91" s="106">
        <v>37042</v>
      </c>
      <c r="B91" s="107" t="e">
        <v>#REF!</v>
      </c>
    </row>
    <row r="92" spans="1:2" x14ac:dyDescent="0.25">
      <c r="A92" s="106">
        <v>37072</v>
      </c>
      <c r="B92" s="107" t="e">
        <v>#REF!</v>
      </c>
    </row>
    <row r="93" spans="1:2" x14ac:dyDescent="0.25">
      <c r="A93" s="106">
        <v>37103</v>
      </c>
      <c r="B93" s="107" t="e">
        <v>#REF!</v>
      </c>
    </row>
    <row r="94" spans="1:2" x14ac:dyDescent="0.25">
      <c r="A94" s="106">
        <v>37134</v>
      </c>
      <c r="B94" s="107" t="e">
        <v>#REF!</v>
      </c>
    </row>
    <row r="95" spans="1:2" x14ac:dyDescent="0.25">
      <c r="A95" s="106">
        <v>37164</v>
      </c>
      <c r="B95" s="107" t="e">
        <v>#REF!</v>
      </c>
    </row>
    <row r="96" spans="1:2" x14ac:dyDescent="0.25">
      <c r="A96" s="106">
        <v>37195</v>
      </c>
      <c r="B96" s="107" t="e">
        <v>#REF!</v>
      </c>
    </row>
    <row r="97" spans="1:2" x14ac:dyDescent="0.25">
      <c r="A97" s="106">
        <v>37225</v>
      </c>
      <c r="B97" s="107" t="e">
        <v>#REF!</v>
      </c>
    </row>
    <row r="98" spans="1:2" x14ac:dyDescent="0.25">
      <c r="A98" s="106">
        <v>37256</v>
      </c>
      <c r="B98" s="107">
        <v>1.7604473752042</v>
      </c>
    </row>
    <row r="99" spans="1:2" x14ac:dyDescent="0.25">
      <c r="A99" s="106">
        <v>37287</v>
      </c>
      <c r="B99" s="107">
        <v>-2.34873759276748</v>
      </c>
    </row>
    <row r="100" spans="1:2" x14ac:dyDescent="0.25">
      <c r="A100" s="106">
        <v>37315</v>
      </c>
      <c r="B100" s="107">
        <v>-0.561226428287909</v>
      </c>
    </row>
    <row r="101" spans="1:2" x14ac:dyDescent="0.25">
      <c r="A101" s="106">
        <v>37346</v>
      </c>
      <c r="B101" s="107">
        <v>5.47378809760826</v>
      </c>
    </row>
    <row r="102" spans="1:2" x14ac:dyDescent="0.25">
      <c r="A102" s="106">
        <v>37376</v>
      </c>
      <c r="B102" s="107">
        <v>3.36255816866262</v>
      </c>
    </row>
    <row r="103" spans="1:2" x14ac:dyDescent="0.25">
      <c r="A103" s="106">
        <v>37407</v>
      </c>
      <c r="B103" s="107">
        <v>0.0506137499755477</v>
      </c>
    </row>
    <row r="104" spans="1:2" x14ac:dyDescent="0.25">
      <c r="A104" s="106">
        <v>37437</v>
      </c>
      <c r="B104" s="107">
        <v>-1.83589317423378</v>
      </c>
    </row>
    <row r="105" spans="1:2" x14ac:dyDescent="0.25">
      <c r="A105" s="106">
        <v>37468</v>
      </c>
      <c r="B105" s="107">
        <v>-7.21232874112149</v>
      </c>
    </row>
    <row r="106" spans="1:2" x14ac:dyDescent="0.25">
      <c r="A106" s="106">
        <v>37499</v>
      </c>
      <c r="B106" s="107">
        <v>3.99437849426292</v>
      </c>
    </row>
    <row r="107" spans="1:2" x14ac:dyDescent="0.25">
      <c r="A107" s="106">
        <v>37529</v>
      </c>
      <c r="B107" s="107">
        <v>-7.02774395461511</v>
      </c>
    </row>
    <row r="108" spans="1:2" x14ac:dyDescent="0.25">
      <c r="A108" s="106">
        <v>37560</v>
      </c>
      <c r="B108" s="107">
        <v>0.826258570142313</v>
      </c>
    </row>
    <row r="109" spans="1:2" x14ac:dyDescent="0.25">
      <c r="A109" s="106">
        <v>37590</v>
      </c>
      <c r="B109" s="107">
        <v>1.28829215908155</v>
      </c>
    </row>
    <row r="110" spans="1:2" x14ac:dyDescent="0.25">
      <c r="A110" s="106">
        <v>37621</v>
      </c>
      <c r="B110" s="107">
        <v>2.8565864411485</v>
      </c>
    </row>
    <row r="111" spans="1:2" x14ac:dyDescent="0.25">
      <c r="A111" s="106">
        <v>37652</v>
      </c>
      <c r="B111" s="107">
        <v>0.221524316110644</v>
      </c>
    </row>
    <row r="112" spans="1:2" x14ac:dyDescent="0.25">
      <c r="A112" s="106">
        <v>37680</v>
      </c>
      <c r="B112" s="107">
        <v>-1.29551881246621</v>
      </c>
    </row>
    <row r="113" spans="1:2" x14ac:dyDescent="0.25">
      <c r="A113" s="106">
        <v>37711</v>
      </c>
      <c r="B113" s="107">
        <v>1.01150852464831</v>
      </c>
    </row>
    <row r="114" spans="1:2" x14ac:dyDescent="0.25">
      <c r="A114" s="106">
        <v>37741</v>
      </c>
      <c r="B114" s="107">
        <v>7.84077466487225</v>
      </c>
    </row>
    <row r="115" spans="1:2" x14ac:dyDescent="0.25">
      <c r="A115" s="106">
        <v>37772</v>
      </c>
      <c r="B115" s="107">
        <v>7.74765041458874</v>
      </c>
    </row>
    <row r="116" spans="1:2" x14ac:dyDescent="0.25">
      <c r="A116" s="106">
        <v>37802</v>
      </c>
      <c r="B116" s="107">
        <v>2.29348567146106</v>
      </c>
    </row>
    <row r="117" spans="1:2" x14ac:dyDescent="0.25">
      <c r="A117" s="106">
        <v>37833</v>
      </c>
      <c r="B117" s="107">
        <v>-0.835400211139525</v>
      </c>
    </row>
    <row r="118" spans="1:2" x14ac:dyDescent="0.25">
      <c r="A118" s="106">
        <v>37864</v>
      </c>
      <c r="B118" s="107">
        <v>-0.491336622022232</v>
      </c>
    </row>
    <row r="119" spans="1:2" x14ac:dyDescent="0.25">
      <c r="A119" s="106">
        <v>37894</v>
      </c>
      <c r="B119" s="107">
        <v>5.25402653737979</v>
      </c>
    </row>
    <row r="120" spans="1:2" x14ac:dyDescent="0.25">
      <c r="A120" s="106">
        <v>37925</v>
      </c>
      <c r="B120" s="107">
        <v>3.29425672669263</v>
      </c>
    </row>
    <row r="121" spans="1:2" x14ac:dyDescent="0.25">
      <c r="A121" s="106">
        <v>37955</v>
      </c>
      <c r="B121" s="107">
        <v>2.59008590675534</v>
      </c>
    </row>
    <row r="122" spans="1:2" x14ac:dyDescent="0.25">
      <c r="A122" s="106">
        <v>37986</v>
      </c>
      <c r="B122" s="107">
        <v>7.23378421376617</v>
      </c>
    </row>
    <row r="123" spans="1:2" x14ac:dyDescent="0.25">
      <c r="A123" s="106">
        <v>38017</v>
      </c>
      <c r="B123" s="107">
        <v>1.33920360492918</v>
      </c>
    </row>
    <row r="124" spans="1:2" x14ac:dyDescent="0.25">
      <c r="A124" s="106">
        <v>38046</v>
      </c>
      <c r="B124" s="107">
        <v>3.52006930816611</v>
      </c>
    </row>
    <row r="125" spans="1:2" x14ac:dyDescent="0.25">
      <c r="A125" s="106">
        <v>38077</v>
      </c>
      <c r="B125" s="107">
        <v>0.738342226176125</v>
      </c>
    </row>
    <row r="126" spans="1:2" x14ac:dyDescent="0.25">
      <c r="A126" s="106">
        <v>38107</v>
      </c>
      <c r="B126" s="107">
        <v>-4.8466155067766</v>
      </c>
    </row>
    <row r="127" spans="1:2" x14ac:dyDescent="0.25">
      <c r="A127" s="106">
        <v>38138</v>
      </c>
      <c r="B127" s="107">
        <v>2.12516959560691</v>
      </c>
    </row>
    <row r="128" spans="1:2" x14ac:dyDescent="0.25">
      <c r="A128" s="106">
        <v>38168</v>
      </c>
      <c r="B128" s="107">
        <v>2.53029597075134</v>
      </c>
    </row>
    <row r="129" spans="1:2" x14ac:dyDescent="0.25">
      <c r="A129" s="106">
        <v>38199</v>
      </c>
      <c r="B129" s="107">
        <v>1.25350888325737</v>
      </c>
    </row>
    <row r="130" spans="1:2" x14ac:dyDescent="0.25">
      <c r="A130" s="106">
        <v>38230</v>
      </c>
      <c r="B130" s="107">
        <v>2.69802559003516</v>
      </c>
    </row>
    <row r="131" spans="1:2" x14ac:dyDescent="0.25">
      <c r="A131" s="106">
        <v>38260</v>
      </c>
      <c r="B131" s="107">
        <v>3.72755703181289</v>
      </c>
    </row>
    <row r="132" spans="1:2" x14ac:dyDescent="0.25">
      <c r="A132" s="106">
        <v>38291</v>
      </c>
      <c r="B132" s="107">
        <v>3.41868987544764</v>
      </c>
    </row>
    <row r="133" spans="1:2" x14ac:dyDescent="0.25">
      <c r="A133" s="106">
        <v>38321</v>
      </c>
      <c r="B133" s="107">
        <v>7.37192956057016</v>
      </c>
    </row>
    <row r="134" spans="1:2" x14ac:dyDescent="0.25">
      <c r="A134" s="106">
        <v>38352</v>
      </c>
      <c r="B134" s="107">
        <v>3.61969554633543</v>
      </c>
    </row>
    <row r="135" spans="1:2" x14ac:dyDescent="0.25">
      <c r="A135" s="106">
        <v>38383</v>
      </c>
      <c r="B135" s="107">
        <v>2.86901987432919</v>
      </c>
    </row>
    <row r="136" spans="1:2" x14ac:dyDescent="0.25">
      <c r="A136" s="106">
        <v>38411</v>
      </c>
      <c r="B136" s="107">
        <v>2.03894791356571</v>
      </c>
    </row>
    <row r="137" spans="1:2" x14ac:dyDescent="0.25">
      <c r="A137" s="106">
        <v>38442</v>
      </c>
      <c r="B137" s="107">
        <v>-2.62935565596925</v>
      </c>
    </row>
    <row r="138" spans="1:2" x14ac:dyDescent="0.25">
      <c r="A138" s="106">
        <v>38472</v>
      </c>
      <c r="B138" s="107">
        <v>0.532217902725796</v>
      </c>
    </row>
    <row r="139" spans="1:2" x14ac:dyDescent="0.25">
      <c r="A139" s="106">
        <v>38503</v>
      </c>
      <c r="B139" s="107">
        <v>0.679220528362312</v>
      </c>
    </row>
    <row r="140" spans="1:2" x14ac:dyDescent="0.25">
      <c r="A140" s="106">
        <v>38533</v>
      </c>
      <c r="B140" s="107">
        <v>4.76153020752008</v>
      </c>
    </row>
    <row r="141" spans="1:2" x14ac:dyDescent="0.25">
      <c r="A141" s="106">
        <v>38564</v>
      </c>
      <c r="B141" s="107">
        <v>1.19029380162481</v>
      </c>
    </row>
    <row r="142" spans="1:2" x14ac:dyDescent="0.25">
      <c r="A142" s="106">
        <v>38595</v>
      </c>
      <c r="B142" s="107">
        <v>1.83384912794531</v>
      </c>
    </row>
    <row r="143" spans="1:2" x14ac:dyDescent="0.25">
      <c r="A143" s="106">
        <v>38625</v>
      </c>
      <c r="B143" s="107">
        <v>4.44931066601812</v>
      </c>
    </row>
    <row r="144" spans="1:2" x14ac:dyDescent="0.25">
      <c r="A144" s="106">
        <v>38656</v>
      </c>
      <c r="B144" s="107">
        <v>-4.87346413953165</v>
      </c>
    </row>
    <row r="145" spans="1:2" x14ac:dyDescent="0.25">
      <c r="A145" s="106">
        <v>38686</v>
      </c>
      <c r="B145" s="107">
        <v>1.06866658474614</v>
      </c>
    </row>
    <row r="146" spans="1:2" x14ac:dyDescent="0.25">
      <c r="A146" s="106">
        <v>38717</v>
      </c>
      <c r="B146" s="107">
        <v>2.51938440540762</v>
      </c>
    </row>
    <row r="147" spans="1:2" x14ac:dyDescent="0.25">
      <c r="A147" s="106">
        <v>38748</v>
      </c>
      <c r="B147" s="107">
        <v>6.01102538574025</v>
      </c>
    </row>
    <row r="148" spans="1:2" x14ac:dyDescent="0.25">
      <c r="A148" s="106">
        <v>38776</v>
      </c>
      <c r="B148" s="107">
        <v>1.59720327036932</v>
      </c>
    </row>
    <row r="149" spans="1:2" x14ac:dyDescent="0.25">
      <c r="A149" s="106">
        <v>38807</v>
      </c>
      <c r="B149" s="107">
        <v>-0.655423852153558</v>
      </c>
    </row>
    <row r="150" spans="1:2" x14ac:dyDescent="0.25">
      <c r="A150" s="106">
        <v>38837</v>
      </c>
      <c r="B150" s="107">
        <v>4.68017953797975</v>
      </c>
    </row>
    <row r="151" spans="1:2" x14ac:dyDescent="0.25">
      <c r="A151" s="106">
        <v>38868</v>
      </c>
      <c r="B151" s="107">
        <v>1.1614517891199</v>
      </c>
    </row>
    <row r="152" spans="1:2" x14ac:dyDescent="0.25">
      <c r="A152" s="106">
        <v>38898</v>
      </c>
      <c r="B152" s="107">
        <v>1.26742760435461</v>
      </c>
    </row>
    <row r="153" spans="1:2" x14ac:dyDescent="0.25">
      <c r="A153" s="106">
        <v>38929</v>
      </c>
      <c r="B153" s="107">
        <v>2.56651868991398</v>
      </c>
    </row>
    <row r="154" spans="1:2" x14ac:dyDescent="0.25">
      <c r="A154" s="106">
        <v>38960</v>
      </c>
      <c r="B154" s="107">
        <v>3.27424088573252</v>
      </c>
    </row>
    <row r="155" spans="1:2" x14ac:dyDescent="0.25">
      <c r="A155" s="106">
        <v>38990</v>
      </c>
      <c r="B155" s="107">
        <v>1.15755968587212</v>
      </c>
    </row>
    <row r="156" spans="1:2" x14ac:dyDescent="0.25">
      <c r="A156" s="106">
        <v>39021</v>
      </c>
      <c r="B156" s="107">
        <v>3.71963170068699</v>
      </c>
    </row>
    <row r="157" spans="1:2" x14ac:dyDescent="0.25">
      <c r="A157" s="106">
        <v>39051</v>
      </c>
      <c r="B157" s="107">
        <v>6.50693086385956</v>
      </c>
    </row>
    <row r="158" spans="1:2" x14ac:dyDescent="0.25">
      <c r="A158" s="106">
        <v>39082</v>
      </c>
      <c r="B158" s="107">
        <v>2.72665977751683</v>
      </c>
    </row>
    <row r="159" spans="1:2" x14ac:dyDescent="0.25">
      <c r="A159" s="106">
        <v>39113</v>
      </c>
      <c r="B159" s="107">
        <v>0.660358410752737</v>
      </c>
    </row>
    <row r="160" spans="1:2" x14ac:dyDescent="0.25">
      <c r="A160" s="106">
        <v>39141</v>
      </c>
      <c r="B160" s="107">
        <v>1.44072456736211</v>
      </c>
    </row>
    <row r="161" spans="1:2" x14ac:dyDescent="0.25">
      <c r="A161" s="106">
        <v>39172</v>
      </c>
      <c r="B161" s="107">
        <v>4.41512225609368</v>
      </c>
    </row>
    <row r="162" spans="1:2" x14ac:dyDescent="0.25">
      <c r="A162" s="106">
        <v>39202</v>
      </c>
      <c r="B162" s="107">
        <v>4.3440300246723</v>
      </c>
    </row>
    <row r="163" spans="1:2" x14ac:dyDescent="0.25">
      <c r="A163" s="106">
        <v>39233</v>
      </c>
      <c r="B163" s="107">
        <v>3.14774787209005</v>
      </c>
    </row>
    <row r="164" spans="1:2" x14ac:dyDescent="0.25">
      <c r="A164" s="106">
        <v>39263</v>
      </c>
      <c r="B164" s="107">
        <v>-1.31221436996298</v>
      </c>
    </row>
    <row r="165" spans="1:2" x14ac:dyDescent="0.25">
      <c r="A165" s="106">
        <v>39294</v>
      </c>
      <c r="B165" s="107">
        <v>-1.21014591663143</v>
      </c>
    </row>
    <row r="166" spans="1:2" x14ac:dyDescent="0.25">
      <c r="A166" s="106">
        <v>39325</v>
      </c>
      <c r="B166" s="107">
        <v>0.322134746988678</v>
      </c>
    </row>
    <row r="167" spans="1:2" x14ac:dyDescent="0.25">
      <c r="A167" s="106">
        <v>39355</v>
      </c>
      <c r="B167" s="107">
        <v>5.79938112980303</v>
      </c>
    </row>
    <row r="168" spans="1:2" x14ac:dyDescent="0.25">
      <c r="A168" s="106">
        <v>39386</v>
      </c>
      <c r="B168" s="107">
        <v>6.29032947063257</v>
      </c>
    </row>
    <row r="169" spans="1:2" x14ac:dyDescent="0.25">
      <c r="A169" s="106">
        <v>39416</v>
      </c>
      <c r="B169" s="107">
        <v>-2.09633506602268</v>
      </c>
    </row>
    <row r="170" spans="1:2" x14ac:dyDescent="0.25">
      <c r="A170" s="106">
        <v>39447</v>
      </c>
      <c r="B170" s="107">
        <v>-0.310096956611949</v>
      </c>
    </row>
    <row r="171" spans="1:2" x14ac:dyDescent="0.25">
      <c r="A171" s="106">
        <v>39478</v>
      </c>
      <c r="B171" s="107">
        <v>-7.95564507153859</v>
      </c>
    </row>
    <row r="172" spans="1:2" x14ac:dyDescent="0.25">
      <c r="A172" s="106">
        <v>39507</v>
      </c>
      <c r="B172" s="107">
        <v>1.58815592252028</v>
      </c>
    </row>
    <row r="173" spans="1:2" x14ac:dyDescent="0.25">
      <c r="A173" s="106">
        <v>39538</v>
      </c>
      <c r="B173" s="107">
        <v>-2.00686267841701</v>
      </c>
    </row>
    <row r="174" spans="1:2" x14ac:dyDescent="0.25">
      <c r="A174" s="106">
        <v>39568</v>
      </c>
      <c r="B174" s="107">
        <v>4.0479988619806</v>
      </c>
    </row>
    <row r="175" spans="1:2" x14ac:dyDescent="0.25">
      <c r="A175" s="106">
        <v>39599</v>
      </c>
      <c r="B175" s="107">
        <v>2.39959025432501</v>
      </c>
    </row>
    <row r="176" spans="1:2" x14ac:dyDescent="0.25">
      <c r="A176" s="106">
        <v>39629</v>
      </c>
      <c r="B176" s="107">
        <v>-6.61478894196778</v>
      </c>
    </row>
    <row r="177" spans="1:2" x14ac:dyDescent="0.25">
      <c r="A177" s="106">
        <v>39660</v>
      </c>
      <c r="B177" s="107">
        <v>-3.94389501893927</v>
      </c>
    </row>
    <row r="178" spans="1:2" x14ac:dyDescent="0.25">
      <c r="A178" s="106">
        <v>39691</v>
      </c>
      <c r="B178" s="107">
        <v>-3.85770057512034</v>
      </c>
    </row>
    <row r="179" spans="1:2" x14ac:dyDescent="0.25">
      <c r="A179" s="106">
        <v>39721</v>
      </c>
      <c r="B179" s="107">
        <v>-11.9697084892374</v>
      </c>
    </row>
    <row r="180" spans="1:2" x14ac:dyDescent="0.25">
      <c r="A180" s="106">
        <v>39752</v>
      </c>
      <c r="B180" s="107">
        <v>-18.5984759542141</v>
      </c>
    </row>
    <row r="181" spans="1:2" x14ac:dyDescent="0.25">
      <c r="A181" s="106">
        <v>39782</v>
      </c>
      <c r="B181" s="107">
        <v>-5.46964637830325</v>
      </c>
    </row>
    <row r="182" spans="1:2" x14ac:dyDescent="0.25">
      <c r="A182" s="106">
        <v>39813</v>
      </c>
      <c r="B182" s="107">
        <v>6.98493163339535</v>
      </c>
    </row>
    <row r="183" spans="1:2" x14ac:dyDescent="0.25">
      <c r="A183" s="106">
        <v>39844</v>
      </c>
      <c r="B183" s="107">
        <v>-9.1311970365256</v>
      </c>
    </row>
    <row r="184" spans="1:2" x14ac:dyDescent="0.25">
      <c r="A184" s="106">
        <v>39872</v>
      </c>
      <c r="B184" s="107">
        <v>-12.6167648803613</v>
      </c>
    </row>
    <row r="185" spans="1:2" x14ac:dyDescent="0.25">
      <c r="A185" s="106">
        <v>39903</v>
      </c>
      <c r="B185" s="107">
        <v>5.85099208550468</v>
      </c>
    </row>
    <row r="186" spans="1:2" x14ac:dyDescent="0.25">
      <c r="A186" s="106">
        <v>39933</v>
      </c>
      <c r="B186" s="107">
        <v>7.76062798948198</v>
      </c>
    </row>
    <row r="187" spans="1:2" x14ac:dyDescent="0.25">
      <c r="A187" s="106">
        <v>39964</v>
      </c>
      <c r="B187" s="107">
        <v>12.3635448497643</v>
      </c>
    </row>
    <row r="188" spans="1:2" x14ac:dyDescent="0.25">
      <c r="A188" s="106">
        <v>39994</v>
      </c>
      <c r="B188" s="107">
        <v>0.439291974225609</v>
      </c>
    </row>
    <row r="189" spans="1:2" x14ac:dyDescent="0.25">
      <c r="A189" s="106">
        <v>40025</v>
      </c>
      <c r="B189" s="107">
        <v>7.09413956826621</v>
      </c>
    </row>
    <row r="190" spans="1:2" x14ac:dyDescent="0.25">
      <c r="A190" s="106">
        <v>40056</v>
      </c>
      <c r="B190" s="107">
        <v>2.85893302503146</v>
      </c>
    </row>
    <row r="191" spans="1:2" x14ac:dyDescent="0.25">
      <c r="A191" s="106">
        <v>40086</v>
      </c>
      <c r="B191" s="107">
        <v>4.87551462919362</v>
      </c>
    </row>
    <row r="192" spans="1:2" x14ac:dyDescent="0.25">
      <c r="A192" s="106">
        <v>40117</v>
      </c>
      <c r="B192" s="107">
        <v>-2.13692478861367</v>
      </c>
    </row>
    <row r="193" spans="1:2" x14ac:dyDescent="0.25">
      <c r="A193" s="106">
        <v>40147</v>
      </c>
      <c r="B193" s="107">
        <v>4.89880419566868</v>
      </c>
    </row>
    <row r="194" spans="1:2" x14ac:dyDescent="0.25">
      <c r="A194" s="106">
        <v>40178</v>
      </c>
      <c r="B194" s="107">
        <v>3.346339996499</v>
      </c>
    </row>
    <row r="195" spans="1:2" x14ac:dyDescent="0.25">
      <c r="A195" s="106">
        <v>40209</v>
      </c>
      <c r="B195" s="107">
        <v>-4.50827242734447</v>
      </c>
    </row>
    <row r="196" spans="1:2" x14ac:dyDescent="0.25">
      <c r="A196" s="106">
        <v>40237</v>
      </c>
      <c r="B196" s="107">
        <v>-0.635163616876788</v>
      </c>
    </row>
    <row r="197" spans="1:2" x14ac:dyDescent="0.25">
      <c r="A197" s="106">
        <v>40268</v>
      </c>
      <c r="B197" s="107">
        <v>4.04173520275399</v>
      </c>
    </row>
    <row r="198" spans="1:2" x14ac:dyDescent="0.25">
      <c r="A198" s="106">
        <v>40298</v>
      </c>
      <c r="B198" s="107">
        <v>-0.616427554816557</v>
      </c>
    </row>
    <row r="199" spans="1:2" x14ac:dyDescent="0.25">
      <c r="A199" s="106">
        <v>40329</v>
      </c>
      <c r="B199" s="107">
        <v>-10.9953332778649</v>
      </c>
    </row>
    <row r="200" spans="1:2" x14ac:dyDescent="0.25">
      <c r="A200" s="106">
        <v>40359</v>
      </c>
      <c r="B200" s="107">
        <v>-0.428459233987355</v>
      </c>
    </row>
    <row r="201" spans="1:2" x14ac:dyDescent="0.25">
      <c r="A201" s="106">
        <v>40390</v>
      </c>
      <c r="B201" s="107">
        <v>9.51364962073291</v>
      </c>
    </row>
    <row r="202" spans="1:2" x14ac:dyDescent="0.25">
      <c r="A202" s="106">
        <v>40421</v>
      </c>
      <c r="B202" s="107">
        <v>-1.06891046857507</v>
      </c>
    </row>
    <row r="203" spans="1:2" x14ac:dyDescent="0.25">
      <c r="A203" s="106">
        <v>40451</v>
      </c>
      <c r="B203" s="107">
        <v>6.97171921659332</v>
      </c>
    </row>
    <row r="204" spans="1:2" x14ac:dyDescent="0.25">
      <c r="A204" s="106">
        <v>40482</v>
      </c>
      <c r="B204" s="107">
        <v>4.69512974046014</v>
      </c>
    </row>
    <row r="205" spans="1:2" x14ac:dyDescent="0.25">
      <c r="A205" s="106">
        <v>40512</v>
      </c>
      <c r="B205" s="107">
        <v>-5.1517137936444</v>
      </c>
    </row>
    <row r="206" spans="1:2" x14ac:dyDescent="0.25">
      <c r="A206" s="106">
        <v>40543</v>
      </c>
      <c r="B206" s="107">
        <v>5.70020341544608</v>
      </c>
    </row>
    <row r="207" spans="1:2" x14ac:dyDescent="0.25">
      <c r="A207" s="106">
        <v>40574</v>
      </c>
      <c r="B207" s="107">
        <v>3.50039893647862</v>
      </c>
    </row>
    <row r="208" spans="1:2" x14ac:dyDescent="0.25">
      <c r="A208" s="106">
        <v>40602</v>
      </c>
      <c r="B208" s="107">
        <v>2.9122696816599</v>
      </c>
    </row>
    <row r="209" spans="1:2" x14ac:dyDescent="0.25">
      <c r="A209" s="106">
        <v>40633</v>
      </c>
      <c r="B209" s="107">
        <v>-1.25487537103567</v>
      </c>
    </row>
    <row r="210" spans="1:2" x14ac:dyDescent="0.25">
      <c r="A210" s="106">
        <v>40663</v>
      </c>
      <c r="B210" s="107">
        <v>5.28598392559008</v>
      </c>
    </row>
    <row r="211" spans="1:2" x14ac:dyDescent="0.25">
      <c r="A211" s="106">
        <v>40694</v>
      </c>
      <c r="B211" s="107">
        <v>-1.28569954362521</v>
      </c>
    </row>
    <row r="212" spans="1:2" x14ac:dyDescent="0.25">
      <c r="A212" s="106">
        <v>40724</v>
      </c>
      <c r="B212" s="107">
        <v>-0.765370184663383</v>
      </c>
    </row>
    <row r="213" spans="1:2" x14ac:dyDescent="0.25">
      <c r="A213" s="106">
        <v>40755</v>
      </c>
      <c r="B213" s="107">
        <v>-2.62413907287741</v>
      </c>
    </row>
    <row r="214" spans="1:2" x14ac:dyDescent="0.25">
      <c r="A214" s="106">
        <v>40786</v>
      </c>
      <c r="B214" s="107">
        <v>-5.62712097103563</v>
      </c>
    </row>
    <row r="215" spans="1:2" x14ac:dyDescent="0.25">
      <c r="A215" s="106">
        <v>40816</v>
      </c>
      <c r="B215" s="107">
        <v>-5.46634037282668</v>
      </c>
    </row>
    <row r="216" spans="1:2" x14ac:dyDescent="0.25">
      <c r="A216" s="106">
        <v>40847</v>
      </c>
      <c r="B216" s="107">
        <v>7.47725655463456</v>
      </c>
    </row>
    <row r="217" spans="1:2" x14ac:dyDescent="0.25">
      <c r="A217" s="106">
        <v>40877</v>
      </c>
      <c r="B217" s="107">
        <v>-2.02321186815535</v>
      </c>
    </row>
    <row r="218" spans="1:2" x14ac:dyDescent="0.25">
      <c r="A218" s="106">
        <v>40908</v>
      </c>
      <c r="B218" s="107">
        <v>0.377194262134584</v>
      </c>
    </row>
    <row r="219" spans="1:2" x14ac:dyDescent="0.25">
      <c r="A219" s="106">
        <v>40939</v>
      </c>
      <c r="B219" s="107">
        <v>2.76871225671393</v>
      </c>
    </row>
    <row r="220" spans="1:2" x14ac:dyDescent="0.25">
      <c r="A220" s="106">
        <v>40968</v>
      </c>
      <c r="B220" s="107">
        <v>3.85646760752154</v>
      </c>
    </row>
    <row r="221" spans="1:2" x14ac:dyDescent="0.25">
      <c r="A221" s="106">
        <v>40999</v>
      </c>
      <c r="B221" s="107">
        <v>0.110674414670853</v>
      </c>
    </row>
    <row r="222" spans="1:2" x14ac:dyDescent="0.25">
      <c r="A222" s="106">
        <v>41029</v>
      </c>
      <c r="B222" s="107">
        <v>0.13371162516902</v>
      </c>
    </row>
    <row r="223" spans="1:2" x14ac:dyDescent="0.25">
      <c r="A223" s="106">
        <v>41060</v>
      </c>
      <c r="B223" s="107">
        <v>-7.61423604715258</v>
      </c>
    </row>
    <row r="224" spans="1:2" x14ac:dyDescent="0.25">
      <c r="A224" s="106">
        <v>41090</v>
      </c>
      <c r="B224" s="107">
        <v>5.56388433190407</v>
      </c>
    </row>
    <row r="225" spans="1:2" x14ac:dyDescent="0.25">
      <c r="A225" s="106">
        <v>41121</v>
      </c>
      <c r="B225" s="107">
        <v>1.63435024076408</v>
      </c>
    </row>
    <row r="226" spans="1:2" x14ac:dyDescent="0.25">
      <c r="A226" s="106">
        <v>41152</v>
      </c>
      <c r="B226" s="107">
        <v>0.223341445310821</v>
      </c>
    </row>
    <row r="227" spans="1:2" x14ac:dyDescent="0.25">
      <c r="A227" s="106">
        <v>41182</v>
      </c>
      <c r="B227" s="107">
        <v>2.70464418391176</v>
      </c>
    </row>
    <row r="228" spans="1:2" x14ac:dyDescent="0.25">
      <c r="A228" s="106">
        <v>41213</v>
      </c>
      <c r="B228" s="107">
        <v>1.56559867320691</v>
      </c>
    </row>
    <row r="229" spans="1:2" x14ac:dyDescent="0.25">
      <c r="A229" s="106">
        <v>41243</v>
      </c>
      <c r="B229" s="107">
        <v>-1.33460614117268</v>
      </c>
    </row>
    <row r="230" spans="1:2" x14ac:dyDescent="0.25">
      <c r="A230" s="106">
        <v>41274</v>
      </c>
      <c r="B230" s="107">
        <v>2.27902350602962</v>
      </c>
    </row>
    <row r="231" spans="1:2" x14ac:dyDescent="0.25">
      <c r="A231" s="106">
        <v>41305</v>
      </c>
      <c r="B231" s="107">
        <v>3.0542986652371</v>
      </c>
    </row>
    <row r="232" spans="1:2" x14ac:dyDescent="0.25">
      <c r="A232" s="106">
        <v>41333</v>
      </c>
      <c r="B232" s="107">
        <v>-0.202905199588088</v>
      </c>
    </row>
    <row r="233" spans="1:2" x14ac:dyDescent="0.25">
      <c r="A233" s="106">
        <v>41364</v>
      </c>
      <c r="B233" s="107">
        <v>2.36997460130657</v>
      </c>
    </row>
    <row r="234" spans="1:2" x14ac:dyDescent="0.25">
      <c r="A234" s="106">
        <v>41394</v>
      </c>
      <c r="B234" s="107">
        <v>4.59588698469542</v>
      </c>
    </row>
    <row r="235" spans="1:2" x14ac:dyDescent="0.25">
      <c r="A235" s="106">
        <v>41425</v>
      </c>
      <c r="B235" s="107">
        <v>-5.09713029310291</v>
      </c>
    </row>
    <row r="236" spans="1:2" x14ac:dyDescent="0.25">
      <c r="A236" s="106">
        <v>41455</v>
      </c>
      <c r="B236" s="107">
        <v>-2.10815346938791</v>
      </c>
    </row>
    <row r="237" spans="1:2" x14ac:dyDescent="0.25">
      <c r="A237" s="106">
        <v>41486</v>
      </c>
      <c r="B237" s="107">
        <v>4.21910978158033</v>
      </c>
    </row>
    <row r="238" spans="1:2" x14ac:dyDescent="0.25">
      <c r="A238" s="106">
        <v>41517</v>
      </c>
      <c r="B238" s="107">
        <v>-3.00157080937972</v>
      </c>
    </row>
    <row r="239" spans="1:2" x14ac:dyDescent="0.25">
      <c r="A239" s="106">
        <v>41547</v>
      </c>
      <c r="B239" s="107">
        <v>6.364031083651</v>
      </c>
    </row>
    <row r="240" spans="1:2" x14ac:dyDescent="0.25">
      <c r="A240" s="106">
        <v>41578</v>
      </c>
      <c r="B240" s="107">
        <v>3.85716902070763</v>
      </c>
    </row>
    <row r="241" spans="1:2" x14ac:dyDescent="0.25">
      <c r="A241" s="106">
        <v>41608</v>
      </c>
      <c r="B241" s="107">
        <v>-0.759158283556471</v>
      </c>
    </row>
    <row r="242" spans="1:2" x14ac:dyDescent="0.25">
      <c r="A242" s="106">
        <v>41639</v>
      </c>
      <c r="B242" s="107">
        <v>1.42123968904539</v>
      </c>
    </row>
    <row r="243" spans="1:2" x14ac:dyDescent="0.25">
      <c r="A243" s="106">
        <v>41670</v>
      </c>
      <c r="B243" s="107">
        <v>-0.809442271342153</v>
      </c>
    </row>
    <row r="244" spans="1:2" x14ac:dyDescent="0.25">
      <c r="A244" s="106">
        <v>41698</v>
      </c>
      <c r="B244" s="107">
        <v>4.76812730952438</v>
      </c>
    </row>
    <row r="245" spans="1:2" x14ac:dyDescent="0.25">
      <c r="A245" s="106">
        <v>41729</v>
      </c>
      <c r="B245" s="107">
        <v>2.98129698993841</v>
      </c>
    </row>
    <row r="246" spans="1:2" x14ac:dyDescent="0.25">
      <c r="A246" s="106">
        <v>41759</v>
      </c>
      <c r="B246" s="107">
        <v>1.8228842406061</v>
      </c>
    </row>
    <row r="247" spans="1:2" x14ac:dyDescent="0.25">
      <c r="A247" s="106">
        <v>41790</v>
      </c>
      <c r="B247" s="107">
        <v>2.57573045325445</v>
      </c>
    </row>
    <row r="248" spans="1:2" x14ac:dyDescent="0.25">
      <c r="A248" s="106">
        <v>41820</v>
      </c>
      <c r="B248" s="107">
        <v>3.80506669934169</v>
      </c>
    </row>
    <row r="249" spans="1:2" x14ac:dyDescent="0.25">
      <c r="A249" s="106">
        <v>41851</v>
      </c>
      <c r="B249" s="107">
        <v>-2.06219858758472</v>
      </c>
    </row>
    <row r="250" spans="1:2" x14ac:dyDescent="0.25">
      <c r="A250" s="106">
        <v>41882</v>
      </c>
      <c r="B250" s="107">
        <v>2.23132194705831</v>
      </c>
    </row>
    <row r="251" spans="1:2" x14ac:dyDescent="0.25">
      <c r="A251" s="106">
        <v>41912</v>
      </c>
      <c r="B251" s="107">
        <v>-3.90138609353398</v>
      </c>
    </row>
    <row r="252" spans="1:2" x14ac:dyDescent="0.25">
      <c r="A252" s="106">
        <v>41943</v>
      </c>
      <c r="B252" s="107">
        <v>1.68254214185417</v>
      </c>
    </row>
    <row r="253" spans="1:2" x14ac:dyDescent="0.25">
      <c r="A253" s="106">
        <v>41973</v>
      </c>
      <c r="B253" s="107">
        <v>0.10975506642823</v>
      </c>
    </row>
    <row r="254" spans="1:2" x14ac:dyDescent="0.25">
      <c r="A254" s="106">
        <v>42004</v>
      </c>
      <c r="B254" s="107">
        <v>-0.579162581014059</v>
      </c>
    </row>
    <row r="255" spans="1:2" x14ac:dyDescent="0.25">
      <c r="A255" s="106">
        <v>42035</v>
      </c>
      <c r="B255" s="107">
        <v>0.0992381214317772</v>
      </c>
    </row>
    <row r="256" spans="1:2" x14ac:dyDescent="0.25">
      <c r="A256" s="106">
        <v>42063</v>
      </c>
      <c r="B256" s="107">
        <v>-0.0448354861853462</v>
      </c>
    </row>
    <row r="257" spans="1:2" x14ac:dyDescent="0.25">
      <c r="A257" s="106">
        <v>42094</v>
      </c>
      <c r="B257" s="107">
        <v>-0.855200723091842</v>
      </c>
    </row>
    <row r="258" spans="1:2" x14ac:dyDescent="0.25">
      <c r="A258" s="106">
        <v>42124</v>
      </c>
      <c r="B258" s="107">
        <v>4.40836067145853</v>
      </c>
    </row>
    <row r="259" spans="1:2" x14ac:dyDescent="0.25">
      <c r="A259" s="106">
        <v>42155</v>
      </c>
      <c r="B259" s="107">
        <v>-1.51085552673886</v>
      </c>
    </row>
    <row r="260" spans="1:2" x14ac:dyDescent="0.25">
      <c r="A260" s="106">
        <v>42185</v>
      </c>
      <c r="B260" s="107">
        <v>-4.51482726045507</v>
      </c>
    </row>
    <row r="261" spans="1:2" x14ac:dyDescent="0.25">
      <c r="A261" s="106">
        <v>42216</v>
      </c>
      <c r="B261" s="107">
        <v>1.1082461334037</v>
      </c>
    </row>
    <row r="262" spans="1:2" x14ac:dyDescent="0.25">
      <c r="A262" s="106">
        <v>42247</v>
      </c>
      <c r="B262" s="107">
        <v>-5.50487228000863</v>
      </c>
    </row>
    <row r="263" spans="1:2" x14ac:dyDescent="0.25">
      <c r="A263" s="106">
        <v>42277</v>
      </c>
      <c r="B263" s="107">
        <v>-2.70984860123371</v>
      </c>
    </row>
    <row r="264" spans="1:2" x14ac:dyDescent="0.25">
      <c r="A264" s="106">
        <v>42308</v>
      </c>
      <c r="B264" s="107">
        <v>4.82189</v>
      </c>
    </row>
    <row r="265" spans="1:2" x14ac:dyDescent="0.25">
      <c r="A265" s="106">
        <v>42338</v>
      </c>
      <c r="B265" s="107">
        <v>-4.23326</v>
      </c>
    </row>
    <row r="266" spans="1:2" x14ac:dyDescent="0.25">
      <c r="A266" s="106">
        <v>42369</v>
      </c>
      <c r="B266" s="107">
        <v>-2.57881</v>
      </c>
    </row>
    <row r="267" spans="1:2" x14ac:dyDescent="0.25">
      <c r="A267" s="106">
        <v>42400</v>
      </c>
      <c r="B267" s="107">
        <v>-0.76203</v>
      </c>
    </row>
    <row r="268" spans="1:2" x14ac:dyDescent="0.25">
      <c r="A268" s="106">
        <v>42429</v>
      </c>
      <c r="B268" s="107">
        <v>0.95788</v>
      </c>
    </row>
    <row r="269" spans="1:2" x14ac:dyDescent="0.25">
      <c r="A269" s="106">
        <v>42460</v>
      </c>
      <c r="B269" s="107">
        <v>8.46731</v>
      </c>
    </row>
    <row r="270" spans="1:2" x14ac:dyDescent="0.25">
      <c r="A270" s="106">
        <v>42490</v>
      </c>
      <c r="B270" s="107">
        <v>2.31261</v>
      </c>
    </row>
    <row r="271" spans="1:2" x14ac:dyDescent="0.25">
      <c r="A271" s="106">
        <v>42521</v>
      </c>
      <c r="B271" s="107">
        <v>-0.45779</v>
      </c>
    </row>
    <row r="272" spans="1:2" x14ac:dyDescent="0.25">
      <c r="A272" s="106">
        <v>42551</v>
      </c>
      <c r="B272" s="107">
        <v>3.08683</v>
      </c>
    </row>
    <row r="273" spans="1:2" x14ac:dyDescent="0.25">
      <c r="A273" s="109">
        <v>42582</v>
      </c>
      <c r="B273" s="107">
        <v>2.78537</v>
      </c>
    </row>
    <row r="274" spans="1:2" x14ac:dyDescent="0.25">
      <c r="A274" s="106">
        <v>42613</v>
      </c>
      <c r="B274" s="107">
        <v>-1.8312</v>
      </c>
    </row>
    <row r="275" spans="1:2" x14ac:dyDescent="0.25">
      <c r="A275" s="106">
        <v>42643</v>
      </c>
      <c r="B275" s="107">
        <v>1.7948</v>
      </c>
    </row>
    <row r="276" spans="1:2" x14ac:dyDescent="0.25">
      <c r="A276" s="106">
        <v>42674</v>
      </c>
      <c r="B276" s="107">
        <v>-2.79797</v>
      </c>
    </row>
    <row r="277" spans="1:2" x14ac:dyDescent="0.25">
      <c r="A277" s="106">
        <v>42704</v>
      </c>
      <c r="B277" s="107">
        <v>-4.05329</v>
      </c>
    </row>
    <row r="278" spans="1:2" x14ac:dyDescent="0.25">
      <c r="A278" s="106">
        <v>42735</v>
      </c>
      <c r="B278" s="107">
        <v>2.87478</v>
      </c>
    </row>
    <row r="279" spans="1:2" x14ac:dyDescent="0.25">
      <c r="A279" s="106">
        <v>42766</v>
      </c>
      <c r="B279" s="107">
        <v>1.36409</v>
      </c>
    </row>
    <row r="280" spans="1:2" x14ac:dyDescent="0.25">
      <c r="A280" s="106">
        <v>42794</v>
      </c>
      <c r="B280" s="107">
        <v>2.9779</v>
      </c>
    </row>
    <row r="281" spans="1:2" x14ac:dyDescent="0.25">
      <c r="A281" s="106">
        <v>42825</v>
      </c>
      <c r="B281" s="107">
        <v>3.41319</v>
      </c>
    </row>
    <row r="282" spans="1:2" x14ac:dyDescent="0.25">
      <c r="A282" s="106">
        <v>42855</v>
      </c>
      <c r="B282" s="107">
        <v>1.69319</v>
      </c>
    </row>
    <row r="283" spans="1:2" x14ac:dyDescent="0.25">
      <c r="A283" s="106">
        <v>42886</v>
      </c>
      <c r="B283" s="107" t="e">
        <v>#REF!</v>
      </c>
    </row>
    <row r="284" spans="1:2" x14ac:dyDescent="0.25">
      <c r="A284" s="106">
        <v>42916</v>
      </c>
      <c r="B284" s="107" t="e">
        <v>#REF!</v>
      </c>
    </row>
    <row r="285" spans="1:2" x14ac:dyDescent="0.25">
      <c r="A285" s="106">
        <v>42947</v>
      </c>
      <c r="B285" s="107" t="e">
        <v>#REF!</v>
      </c>
    </row>
    <row r="286" spans="1:2" x14ac:dyDescent="0.25">
      <c r="A286" s="106">
        <v>42978</v>
      </c>
      <c r="B286" s="107" t="e">
        <v>#REF!</v>
      </c>
    </row>
    <row r="287" spans="1:2" x14ac:dyDescent="0.25">
      <c r="A287" s="106">
        <v>43008</v>
      </c>
      <c r="B287" s="107" t="e">
        <v>#REF!</v>
      </c>
    </row>
    <row r="288" spans="1:2" x14ac:dyDescent="0.25">
      <c r="A288" s="106">
        <v>43039</v>
      </c>
      <c r="B288" s="107" t="e">
        <v>#REF!</v>
      </c>
    </row>
    <row r="289" spans="1:2" x14ac:dyDescent="0.25">
      <c r="A289" s="106">
        <v>43069</v>
      </c>
      <c r="B289" s="107" t="e">
        <v>#REF!</v>
      </c>
    </row>
    <row r="290" spans="1:2" x14ac:dyDescent="0.25">
      <c r="A290" s="106">
        <v>43100</v>
      </c>
      <c r="B290" s="107" t="e">
        <v>#REF!</v>
      </c>
    </row>
    <row r="291" spans="1:2" x14ac:dyDescent="0.25">
      <c r="A291" s="106">
        <v>43131</v>
      </c>
      <c r="B291" s="107" t="e">
        <v>#REF!</v>
      </c>
    </row>
    <row r="292" spans="1:2" x14ac:dyDescent="0.25">
      <c r="A292" s="106">
        <v>43159</v>
      </c>
      <c r="B292" s="107" t="e">
        <v>#REF!</v>
      </c>
    </row>
    <row r="293" spans="1:2" x14ac:dyDescent="0.25">
      <c r="A293" s="106">
        <v>43190</v>
      </c>
      <c r="B293" s="107">
        <v>0</v>
      </c>
    </row>
    <row r="294" spans="1:2" x14ac:dyDescent="0.25">
      <c r="A294" s="106">
        <v>43220</v>
      </c>
      <c r="B294" s="107">
        <v>0</v>
      </c>
    </row>
    <row r="295" spans="1:2" x14ac:dyDescent="0.25">
      <c r="A295" s="106">
        <v>43251</v>
      </c>
      <c r="B295" s="107">
        <v>0</v>
      </c>
    </row>
    <row r="296" spans="1:2" x14ac:dyDescent="0.25">
      <c r="A296" s="106">
        <v>43281</v>
      </c>
      <c r="B296" s="107">
        <v>0</v>
      </c>
    </row>
    <row r="297" spans="1:2" x14ac:dyDescent="0.25">
      <c r="A297" s="106">
        <v>43312</v>
      </c>
      <c r="B297" s="107">
        <v>0</v>
      </c>
    </row>
    <row r="298" spans="1:2" x14ac:dyDescent="0.25">
      <c r="A298" s="106">
        <v>43343</v>
      </c>
      <c r="B298" s="107">
        <v>0</v>
      </c>
    </row>
    <row r="299" spans="1:2" x14ac:dyDescent="0.25">
      <c r="A299" s="106">
        <v>43373</v>
      </c>
      <c r="B299" s="107">
        <v>0</v>
      </c>
    </row>
    <row r="300" spans="1:2" x14ac:dyDescent="0.25">
      <c r="A300" s="106">
        <v>43404</v>
      </c>
      <c r="B300" s="107">
        <v>0</v>
      </c>
    </row>
    <row r="301" spans="1:2" x14ac:dyDescent="0.25">
      <c r="A301" s="106">
        <v>43434</v>
      </c>
      <c r="B301" s="107">
        <v>0</v>
      </c>
    </row>
    <row r="302" spans="1:2" x14ac:dyDescent="0.25">
      <c r="A302" s="106">
        <v>43465</v>
      </c>
      <c r="B302" s="107">
        <v>0</v>
      </c>
    </row>
    <row r="303" spans="1:2" x14ac:dyDescent="0.25">
      <c r="A303" s="106">
        <v>43496</v>
      </c>
      <c r="B303" s="107">
        <v>0</v>
      </c>
    </row>
    <row r="304" spans="1:2" x14ac:dyDescent="0.25">
      <c r="A304" s="106">
        <v>43524</v>
      </c>
      <c r="B304" s="107">
        <v>0</v>
      </c>
    </row>
    <row r="305" spans="1:2" x14ac:dyDescent="0.25">
      <c r="A305" s="106">
        <v>43555</v>
      </c>
      <c r="B305" s="107">
        <v>0</v>
      </c>
    </row>
    <row r="306" spans="1:2" x14ac:dyDescent="0.25">
      <c r="A306" s="106">
        <v>43585</v>
      </c>
      <c r="B306" s="107">
        <v>0</v>
      </c>
    </row>
    <row r="307" spans="1:2" x14ac:dyDescent="0.25">
      <c r="A307" s="106">
        <v>43616</v>
      </c>
      <c r="B307" s="107">
        <v>0</v>
      </c>
    </row>
    <row r="308" spans="1:2" x14ac:dyDescent="0.25">
      <c r="A308" s="106">
        <v>43646</v>
      </c>
      <c r="B308" s="107">
        <v>0</v>
      </c>
    </row>
    <row r="309" spans="1:2" x14ac:dyDescent="0.25">
      <c r="A309" s="106">
        <v>43677</v>
      </c>
      <c r="B309" s="107">
        <v>0</v>
      </c>
    </row>
    <row r="310" spans="1:2" x14ac:dyDescent="0.25">
      <c r="A310" s="106">
        <v>43708</v>
      </c>
      <c r="B310" s="107">
        <v>0</v>
      </c>
    </row>
    <row r="311" spans="1:2" x14ac:dyDescent="0.25">
      <c r="A311" s="106">
        <v>43738</v>
      </c>
      <c r="B311" s="107">
        <v>0</v>
      </c>
    </row>
    <row r="312" spans="1:2" x14ac:dyDescent="0.25">
      <c r="A312" s="106">
        <v>43769</v>
      </c>
      <c r="B312" s="107">
        <v>0</v>
      </c>
    </row>
    <row r="313" spans="1:2" x14ac:dyDescent="0.25">
      <c r="A313" s="106">
        <v>43799</v>
      </c>
      <c r="B313" s="107">
        <v>0</v>
      </c>
    </row>
    <row r="314" spans="1:2" x14ac:dyDescent="0.25">
      <c r="A314" s="106">
        <v>43830</v>
      </c>
      <c r="B314" s="107">
        <v>0</v>
      </c>
    </row>
    <row r="315" spans="1:2" x14ac:dyDescent="0.25">
      <c r="A315" s="106">
        <v>43861</v>
      </c>
      <c r="B315" s="107">
        <v>0</v>
      </c>
    </row>
    <row r="316" spans="1:2" x14ac:dyDescent="0.25">
      <c r="A316" s="106">
        <v>43890</v>
      </c>
      <c r="B316" s="107">
        <v>0</v>
      </c>
    </row>
    <row r="317" spans="1:2" x14ac:dyDescent="0.25">
      <c r="A317" s="106">
        <v>43921</v>
      </c>
      <c r="B317" s="107">
        <v>0</v>
      </c>
    </row>
    <row r="318" spans="1:2" x14ac:dyDescent="0.25">
      <c r="A318" s="106">
        <v>43951</v>
      </c>
      <c r="B318" s="107">
        <v>0</v>
      </c>
    </row>
    <row r="319" spans="1:2" x14ac:dyDescent="0.25">
      <c r="A319" s="106">
        <v>43982</v>
      </c>
      <c r="B319" s="107">
        <v>0</v>
      </c>
    </row>
    <row r="320" spans="1:2" x14ac:dyDescent="0.25">
      <c r="A320" s="106">
        <v>44012</v>
      </c>
      <c r="B320" s="107">
        <v>0</v>
      </c>
    </row>
    <row r="321" spans="1:2" x14ac:dyDescent="0.25">
      <c r="A321" s="106">
        <v>44043</v>
      </c>
      <c r="B321" s="107">
        <v>0</v>
      </c>
    </row>
    <row r="322" spans="1:2" x14ac:dyDescent="0.25">
      <c r="A322" s="106">
        <v>44074</v>
      </c>
      <c r="B322" s="107">
        <v>0</v>
      </c>
    </row>
    <row r="323" spans="1:2" x14ac:dyDescent="0.25">
      <c r="A323" s="106">
        <v>44104</v>
      </c>
      <c r="B323" s="107">
        <v>0</v>
      </c>
    </row>
    <row r="324" spans="1:2" x14ac:dyDescent="0.25">
      <c r="A324" s="106">
        <v>44135</v>
      </c>
      <c r="B324" s="107">
        <v>0</v>
      </c>
    </row>
    <row r="325" spans="1:2" x14ac:dyDescent="0.25">
      <c r="A325" s="106">
        <v>44165</v>
      </c>
      <c r="B325" s="107">
        <v>0</v>
      </c>
    </row>
    <row r="326" spans="1:2" x14ac:dyDescent="0.25">
      <c r="A326" s="106">
        <v>44196</v>
      </c>
      <c r="B326" s="107">
        <v>0</v>
      </c>
    </row>
    <row r="327" spans="1:2" x14ac:dyDescent="0.25">
      <c r="A327" s="110"/>
      <c r="B327" s="111"/>
    </row>
    <row r="328" spans="1:2" x14ac:dyDescent="0.25">
      <c r="A328" s="110"/>
      <c r="B328" s="111"/>
    </row>
    <row r="329" spans="1:2" x14ac:dyDescent="0.25">
      <c r="A329" s="110"/>
      <c r="B329" s="111"/>
    </row>
    <row r="330" spans="1:2" x14ac:dyDescent="0.25">
      <c r="A330" s="110"/>
      <c r="B330" s="111"/>
    </row>
    <row r="331" spans="1:2" x14ac:dyDescent="0.25">
      <c r="A331" s="106"/>
      <c r="B331" s="112"/>
    </row>
    <row r="332" spans="1:2" x14ac:dyDescent="0.25">
      <c r="A332" s="106"/>
      <c r="B332" s="112"/>
    </row>
    <row r="333" spans="1:1" x14ac:dyDescent="0.25">
      <c r="A333" s="101"/>
    </row>
    <row r="334" spans="1:2" x14ac:dyDescent="0.25">
      <c r="A334" s="113"/>
      <c r="B334" s="114"/>
    </row>
    <row r="335" spans="1:2" x14ac:dyDescent="0.25">
      <c r="A335" s="113"/>
      <c r="B335" s="114"/>
    </row>
    <row r="336" spans="1:2" x14ac:dyDescent="0.25">
      <c r="A336" s="115"/>
      <c r="B336" s="116"/>
    </row>
    <row r="337" spans="1:2" x14ac:dyDescent="0.25">
      <c r="A337" s="115"/>
      <c r="B337" s="116"/>
    </row>
    <row r="338" spans="1:2" x14ac:dyDescent="0.25">
      <c r="A338" s="115"/>
      <c r="B338" s="116"/>
    </row>
    <row r="339" spans="1:2" x14ac:dyDescent="0.25">
      <c r="A339" s="115"/>
      <c r="B339" s="116"/>
    </row>
    <row r="340" spans="1:2" x14ac:dyDescent="0.25">
      <c r="A340" s="97"/>
      <c r="B340" s="116"/>
    </row>
    <row r="341" spans="1:2" x14ac:dyDescent="0.25">
      <c r="A341" s="97"/>
      <c r="B341" s="117"/>
    </row>
    <row r="342" spans="1:2" x14ac:dyDescent="0.25">
      <c r="A342" s="97"/>
      <c r="B342" s="118"/>
    </row>
    <row r="343" spans="1:2" x14ac:dyDescent="0.25">
      <c r="A343" s="119"/>
      <c r="B343" s="118"/>
    </row>
    <row r="344" spans="1:2" x14ac:dyDescent="0.25">
      <c r="A344" s="113"/>
      <c r="B344" s="117"/>
    </row>
    <row r="345" spans="1:2" x14ac:dyDescent="0.25">
      <c r="A345" s="113"/>
      <c r="B345" s="118"/>
    </row>
    <row r="346" spans="1:2" x14ac:dyDescent="0.25">
      <c r="A346" s="113"/>
      <c r="B346" s="118"/>
    </row>
    <row r="347" spans="1:1" x14ac:dyDescent="0.25">
      <c r="A347" s="113"/>
    </row>
    <row r="348" spans="1:1" x14ac:dyDescent="0.25">
      <c r="A348" s="113"/>
    </row>
    <row r="349" spans="1:1" x14ac:dyDescent="0.25">
      <c r="A349" s="113"/>
    </row>
    <row r="350" spans="1:2" x14ac:dyDescent="0.25">
      <c r="A350" s="115"/>
      <c r="B350" s="117"/>
    </row>
    <row r="351" spans="1:2" x14ac:dyDescent="0.25">
      <c r="A351" s="115"/>
      <c r="B351" s="117"/>
    </row>
    <row r="352" spans="1:2" x14ac:dyDescent="0.25">
      <c r="A352" s="97"/>
      <c r="B352" s="118"/>
    </row>
    <row r="353" spans="1:2" x14ac:dyDescent="0.25">
      <c r="A353" s="97"/>
      <c r="B353" s="118"/>
    </row>
    <row r="354" spans="1:1" x14ac:dyDescent="0.25">
      <c r="A354" s="97"/>
    </row>
    <row r="355" spans="1:2" x14ac:dyDescent="0.25">
      <c r="A355" s="120"/>
      <c r="B355" s="121"/>
    </row>
    <row r="356" spans="1:2" x14ac:dyDescent="0.25">
      <c r="A356" s="113"/>
      <c r="B356" s="118"/>
    </row>
    <row r="357" spans="1:2" x14ac:dyDescent="0.25">
      <c r="A357" s="113"/>
      <c r="B357" s="118"/>
    </row>
    <row r="358" spans="1:1" x14ac:dyDescent="0.25">
      <c r="A358" s="97"/>
    </row>
    <row r="359" spans="1:1" x14ac:dyDescent="0.25">
      <c r="A359" s="97"/>
    </row>
    <row r="360" spans="1:2" x14ac:dyDescent="0.25">
      <c r="A360" s="122"/>
      <c r="B360" s="123"/>
    </row>
    <row r="361" spans="1:1" x14ac:dyDescent="0.25">
      <c r="A361" s="75"/>
    </row>
    <row r="362" spans="1:1" x14ac:dyDescent="0.25">
      <c r="A362" s="75"/>
    </row>
    <row r="363" spans="1:1" x14ac:dyDescent="0.25">
      <c r="A363" s="75"/>
    </row>
    <row r="364" spans="1:1" x14ac:dyDescent="0.25">
      <c r="A364" s="75"/>
    </row>
    <row r="365" spans="1:1" x14ac:dyDescent="0.25">
      <c r="A365" s="75"/>
    </row>
    <row r="366" spans="1:2" x14ac:dyDescent="0.25">
      <c r="A366" s="75"/>
      <c r="B366" s="111"/>
    </row>
    <row r="367" spans="1:2" x14ac:dyDescent="0.25">
      <c r="A367" s="75"/>
      <c r="B367" s="111"/>
    </row>
    <row r="368" spans="1:2" x14ac:dyDescent="0.25">
      <c r="A368" s="75"/>
      <c r="B368" s="111"/>
    </row>
    <row r="369" spans="1:2" x14ac:dyDescent="0.25">
      <c r="A369" s="75"/>
      <c r="B369" s="111"/>
    </row>
    <row r="370" spans="1:2" x14ac:dyDescent="0.25">
      <c r="A370" s="75"/>
      <c r="B370" s="111"/>
    </row>
    <row r="371" spans="1:2" x14ac:dyDescent="0.25">
      <c r="A371" s="75"/>
      <c r="B371" s="111"/>
    </row>
    <row r="372" spans="1:2" x14ac:dyDescent="0.25">
      <c r="A372" s="75"/>
      <c r="B372" s="111"/>
    </row>
    <row r="373" spans="1:2" x14ac:dyDescent="0.25">
      <c r="A373" s="75"/>
      <c r="B373" s="111"/>
    </row>
    <row r="374" spans="1:2" x14ac:dyDescent="0.25">
      <c r="A374" s="75"/>
      <c r="B374" s="111"/>
    </row>
    <row r="375" spans="1:2" x14ac:dyDescent="0.25">
      <c r="A375" s="75"/>
      <c r="B375" s="111"/>
    </row>
    <row r="376" spans="1:2" x14ac:dyDescent="0.25">
      <c r="A376" s="75"/>
      <c r="B376" s="111"/>
    </row>
    <row r="377" spans="1:2" x14ac:dyDescent="0.25">
      <c r="A377" s="75"/>
      <c r="B377" s="111"/>
    </row>
    <row r="378" spans="1:1" x14ac:dyDescent="0.25">
      <c r="A378" s="97"/>
    </row>
    <row r="379" spans="1:1" x14ac:dyDescent="0.25">
      <c r="A379" s="97"/>
    </row>
    <row r="380" spans="1:2" x14ac:dyDescent="0.25">
      <c r="A380" s="97"/>
      <c r="B380" s="114"/>
    </row>
    <row r="381" spans="1:1" x14ac:dyDescent="0.25">
      <c r="A381" s="97"/>
    </row>
    <row r="382" spans="1:1" x14ac:dyDescent="0.25">
      <c r="A382" s="97"/>
    </row>
    <row r="383" spans="1:1" x14ac:dyDescent="0.25">
      <c r="A383" s="97"/>
    </row>
    <row r="384" spans="1:1" x14ac:dyDescent="0.25">
      <c r="A384" s="97"/>
    </row>
    <row r="385" spans="1:1" x14ac:dyDescent="0.25">
      <c r="A385" s="97"/>
    </row>
    <row r="386" spans="1:1" x14ac:dyDescent="0.25">
      <c r="A386" s="97"/>
    </row>
    <row r="387" spans="1:1" x14ac:dyDescent="0.25">
      <c r="A387" s="97"/>
    </row>
    <row r="388" spans="1:1" x14ac:dyDescent="0.25">
      <c r="A388" s="97"/>
    </row>
    <row r="389" spans="1:1" x14ac:dyDescent="0.25">
      <c r="A389" s="97"/>
    </row>
    <row r="390" spans="1:1" x14ac:dyDescent="0.25">
      <c r="A390" s="97"/>
    </row>
    <row r="391" spans="1:1" x14ac:dyDescent="0.25">
      <c r="A391" s="97"/>
    </row>
    <row r="392" spans="1:1" x14ac:dyDescent="0.25">
      <c r="A392" s="97"/>
    </row>
    <row r="393" spans="1:1" x14ac:dyDescent="0.25">
      <c r="A393" s="97"/>
    </row>
    <row r="394" spans="1:1" x14ac:dyDescent="0.25">
      <c r="A394" s="97"/>
    </row>
    <row r="395" spans="1:1" x14ac:dyDescent="0.25">
      <c r="A395" s="97"/>
    </row>
    <row r="396" spans="1:1" x14ac:dyDescent="0.25">
      <c r="A396" s="97"/>
    </row>
    <row r="397" spans="1:1" x14ac:dyDescent="0.25">
      <c r="A397" s="97"/>
    </row>
    <row r="398" spans="1:1" x14ac:dyDescent="0.25">
      <c r="A398" s="97"/>
    </row>
    <row r="399" spans="1:1" x14ac:dyDescent="0.25">
      <c r="A399" s="97"/>
    </row>
    <row r="400" spans="1:2" x14ac:dyDescent="0.25">
      <c r="A400" s="97"/>
      <c r="B400" s="124"/>
    </row>
    <row r="401" spans="1:2" x14ac:dyDescent="0.25">
      <c r="A401" s="97"/>
      <c r="B401" s="124"/>
    </row>
    <row r="402" spans="1:2" x14ac:dyDescent="0.25">
      <c r="A402" s="97"/>
      <c r="B402" s="124"/>
    </row>
    <row r="403" spans="1:2" x14ac:dyDescent="0.25">
      <c r="A403" s="97"/>
      <c r="B403" s="124"/>
    </row>
    <row r="404" spans="1:2" x14ac:dyDescent="0.25">
      <c r="A404" s="97"/>
      <c r="B404" s="124"/>
    </row>
    <row r="405" spans="1:2" x14ac:dyDescent="0.25">
      <c r="A405" s="97"/>
      <c r="B405" s="124"/>
    </row>
    <row r="406" spans="1:2" x14ac:dyDescent="0.25">
      <c r="A406" s="97"/>
      <c r="B406" s="124"/>
    </row>
    <row r="407" spans="1:2" x14ac:dyDescent="0.25">
      <c r="A407" s="97"/>
      <c r="B407" s="1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A2" sqref="A2"/>
    </sheetView>
  </sheetViews>
  <sheetFormatPr defaultRowHeight="16" outlineLevelRow="0" outlineLevelCol="0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Fund Data</vt:lpstr>
      <vt:lpstr>Index Data</vt:lpstr>
      <vt:lpstr>Return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2019-04-03T05:36:05Z</dcterms:created>
  <dcterms:modified xsi:type="dcterms:W3CDTF">2019-04-04T04:42:54Z</dcterms:modified>
</cp:coreProperties>
</file>